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Documents\Design\"/>
    </mc:Choice>
  </mc:AlternateContent>
  <bookViews>
    <workbookView xWindow="480" yWindow="105" windowWidth="8820" windowHeight="6765"/>
  </bookViews>
  <sheets>
    <sheet name="Main" sheetId="2827" r:id="rId1"/>
    <sheet name="BDS" sheetId="2826" state="hidden" r:id="rId2"/>
    <sheet name="Room" sheetId="2829" state="hidden" r:id="rId3"/>
    <sheet name="Graph" sheetId="2828" state="hidden" r:id="rId4"/>
    <sheet name="FRDOut" sheetId="264" state="hidden" r:id="rId5"/>
  </sheets>
  <definedNames>
    <definedName name="__123Graph_A" hidden="1">#REF!</definedName>
    <definedName name="__123Graph_ATEST" hidden="1">#REF!</definedName>
    <definedName name="__123Graph_B" hidden="1">#REF!</definedName>
    <definedName name="__123Graph_C" hidden="1">#REF!</definedName>
    <definedName name="__123Graph_X" hidden="1">#REF!</definedName>
    <definedName name="_Fbv1">#REF!</definedName>
    <definedName name="_FHP1">#REF!</definedName>
    <definedName name="_Fhp2">#REF!</definedName>
    <definedName name="_Fill" hidden="1">#REF!</definedName>
    <definedName name="_Qhp1">#REF!</definedName>
    <definedName name="_Qhp2">#REF!</definedName>
    <definedName name="_Qtc1">#REF!</definedName>
    <definedName name="_SBv1">#REF!</definedName>
    <definedName name="_Sep2">#REF!</definedName>
    <definedName name="_VBv1">#REF!</definedName>
    <definedName name="BL">#REF!</definedName>
    <definedName name="BPHPO">#REF!</definedName>
    <definedName name="BPLPO">#REF!</definedName>
    <definedName name="BPP">#REF!</definedName>
    <definedName name="BPS">#REF!</definedName>
    <definedName name="BRS">#REF!</definedName>
    <definedName name="bt">Graph!$U$2</definedName>
    <definedName name="Cair">#REF!</definedName>
    <definedName name="Cmep">#REF!</definedName>
    <definedName name="Cmes">#REF!</definedName>
    <definedName name="Cms">#REF!</definedName>
    <definedName name="d">Graph!$X$2</definedName>
    <definedName name="Delay">#REF!</definedName>
    <definedName name="Dv">#REF!</definedName>
    <definedName name="F0l">#REF!</definedName>
    <definedName name="F1l">#REF!</definedName>
    <definedName name="Fb">#REF!</definedName>
    <definedName name="Fbv">#REF!</definedName>
    <definedName name="Fc">#REF!</definedName>
    <definedName name="Fh">#REF!</definedName>
    <definedName name="Fl">#REF!</definedName>
    <definedName name="Fs">#REF!</definedName>
    <definedName name="ft">Graph!$O$2</definedName>
    <definedName name="h">Graph!$Y$2</definedName>
    <definedName name="HP1s">#REF!</definedName>
    <definedName name="HP2s">#REF!</definedName>
    <definedName name="HPO">#REF!</definedName>
    <definedName name="HPP">#REF!</definedName>
    <definedName name="HPS">#REF!</definedName>
    <definedName name="Increm">#REF!</definedName>
    <definedName name="Lceb">#REF!</definedName>
    <definedName name="Lces">#REF!</definedName>
    <definedName name="Le">#REF!</definedName>
    <definedName name="LeX">#REF!</definedName>
    <definedName name="Lexp">#REF!</definedName>
    <definedName name="LPO">#REF!</definedName>
    <definedName name="LPP">#REF!</definedName>
    <definedName name="LPP_2">#REF!</definedName>
    <definedName name="LPS">#REF!</definedName>
    <definedName name="Lv">#REF!</definedName>
    <definedName name="Lva">#REF!</definedName>
    <definedName name="mH">#REF!</definedName>
    <definedName name="Mms">#REF!</definedName>
    <definedName name="nV">#REF!</definedName>
    <definedName name="PhiX">#REF!</definedName>
    <definedName name="PI">#REF!</definedName>
    <definedName name="Pn">#REF!</definedName>
    <definedName name="_xlnm.Print_Area" localSheetId="3">Graph!$B$1:$N$64</definedName>
    <definedName name="_xlnm.Print_Area">#REF!</definedName>
    <definedName name="PRINT_AREA_MI">#REF!</definedName>
    <definedName name="PXC">#REF!</definedName>
    <definedName name="PXc_2">#REF!</definedName>
    <definedName name="PXcHP">#REF!</definedName>
    <definedName name="PXcHP_2">#REF!</definedName>
    <definedName name="PXl">#REF!</definedName>
    <definedName name="PXl_2">#REF!</definedName>
    <definedName name="PXlHP">#REF!</definedName>
    <definedName name="PXlHP_2">#REF!</definedName>
    <definedName name="Q1l">#REF!</definedName>
    <definedName name="Qba">#REF!</definedName>
    <definedName name="Qes">#REF!</definedName>
    <definedName name="Qloss">#REF!</definedName>
    <definedName name="Qms">#REF!</definedName>
    <definedName name="Qol">#REF!</definedName>
    <definedName name="Qtc">#REF!</definedName>
    <definedName name="Qts">#REF!</definedName>
    <definedName name="Rad">#REF!</definedName>
    <definedName name="Re">#REF!</definedName>
    <definedName name="Rel">#REF!</definedName>
    <definedName name="ReM">#REF!</definedName>
    <definedName name="Res">#REF!</definedName>
    <definedName name="ReT">#REF!</definedName>
    <definedName name="ReW">#REF!</definedName>
    <definedName name="ReX">#REF!</definedName>
    <definedName name="Rho0">#REF!</definedName>
    <definedName name="Rms">#REF!</definedName>
    <definedName name="RP">#REF!</definedName>
    <definedName name="RP_2">#REF!</definedName>
    <definedName name="RpHP">#REF!</definedName>
    <definedName name="RpHP_2">#REF!</definedName>
    <definedName name="RS">#REF!</definedName>
    <definedName name="RsHP">#REF!</definedName>
    <definedName name="rt">Graph!$P$2</definedName>
    <definedName name="Rv">#REF!</definedName>
    <definedName name="Rw">#REF!</definedName>
    <definedName name="Rx">#REF!</definedName>
    <definedName name="Sd">#REF!</definedName>
    <definedName name="SdX">#REF!</definedName>
    <definedName name="Sep">#REF!</definedName>
    <definedName name="SizeH">#REF!</definedName>
    <definedName name="SizeW">#REF!</definedName>
    <definedName name="SoS">#REF!</definedName>
    <definedName name="st">Graph!$V$2</definedName>
    <definedName name="Sv">#REF!</definedName>
    <definedName name="SVsw">#REF!</definedName>
    <definedName name="SXc">#REF!</definedName>
    <definedName name="SXcHP">#REF!</definedName>
    <definedName name="SXl">#REF!</definedName>
    <definedName name="SXlHP">#REF!</definedName>
    <definedName name="Title">#REF!</definedName>
    <definedName name="tt">Graph!$T$2</definedName>
    <definedName name="uF">#REF!</definedName>
    <definedName name="Vas">#REF!</definedName>
    <definedName name="Vasp">#REF!</definedName>
    <definedName name="VasX">#REF!</definedName>
    <definedName name="Vb">#REF!</definedName>
    <definedName name="Vbl">#REF!</definedName>
    <definedName name="Vc">#REF!</definedName>
    <definedName name="Vms">#REF!</definedName>
    <definedName name="Vx">#REF!</definedName>
    <definedName name="w">Graph!$W$2</definedName>
    <definedName name="Wd">#REF!</definedName>
  </definedNames>
  <calcPr calcId="162913"/>
</workbook>
</file>

<file path=xl/calcChain.xml><?xml version="1.0" encoding="utf-8"?>
<calcChain xmlns="http://schemas.openxmlformats.org/spreadsheetml/2006/main">
  <c r="A510" i="2829" l="1"/>
  <c r="B509" i="2829"/>
  <c r="O509" i="2829" s="1"/>
  <c r="P509" i="2829" s="1"/>
  <c r="A509" i="2829"/>
  <c r="A508" i="2829"/>
  <c r="B507" i="2829"/>
  <c r="O507" i="2829" s="1"/>
  <c r="P507" i="2829" s="1"/>
  <c r="A507" i="2829"/>
  <c r="A506" i="2829"/>
  <c r="B505" i="2829"/>
  <c r="O505" i="2829" s="1"/>
  <c r="P505" i="2829" s="1"/>
  <c r="A505" i="2829"/>
  <c r="A504" i="2829"/>
  <c r="B503" i="2829"/>
  <c r="O503" i="2829" s="1"/>
  <c r="P503" i="2829" s="1"/>
  <c r="A503" i="2829"/>
  <c r="A502" i="2829"/>
  <c r="B501" i="2829"/>
  <c r="O501" i="2829" s="1"/>
  <c r="P501" i="2829" s="1"/>
  <c r="A501" i="2829"/>
  <c r="A500" i="2829"/>
  <c r="B499" i="2829"/>
  <c r="O499" i="2829" s="1"/>
  <c r="P499" i="2829" s="1"/>
  <c r="A499" i="2829"/>
  <c r="A498" i="2829"/>
  <c r="B497" i="2829"/>
  <c r="O497" i="2829" s="1"/>
  <c r="P497" i="2829" s="1"/>
  <c r="A497" i="2829"/>
  <c r="A496" i="2829"/>
  <c r="A495" i="2829"/>
  <c r="B494" i="2829"/>
  <c r="A494" i="2829"/>
  <c r="A493" i="2829"/>
  <c r="B492" i="2829"/>
  <c r="A492" i="2829"/>
  <c r="A491" i="2829"/>
  <c r="B490" i="2829"/>
  <c r="A490" i="2829"/>
  <c r="A489" i="2829"/>
  <c r="B488" i="2829"/>
  <c r="A488" i="2829"/>
  <c r="A487" i="2829"/>
  <c r="B486" i="2829"/>
  <c r="A486" i="2829"/>
  <c r="A485" i="2829"/>
  <c r="B484" i="2829"/>
  <c r="A484" i="2829"/>
  <c r="A483" i="2829"/>
  <c r="B482" i="2829"/>
  <c r="A482" i="2829"/>
  <c r="A481" i="2829"/>
  <c r="B480" i="2829"/>
  <c r="A480" i="2829"/>
  <c r="A479" i="2829"/>
  <c r="B478" i="2829"/>
  <c r="A478" i="2829"/>
  <c r="A477" i="2829"/>
  <c r="B476" i="2829"/>
  <c r="A476" i="2829"/>
  <c r="A475" i="2829"/>
  <c r="B474" i="2829"/>
  <c r="A474" i="2829"/>
  <c r="A473" i="2829"/>
  <c r="B472" i="2829"/>
  <c r="A472" i="2829"/>
  <c r="A471" i="2829"/>
  <c r="B470" i="2829"/>
  <c r="A470" i="2829"/>
  <c r="A469" i="2829"/>
  <c r="B468" i="2829"/>
  <c r="A468" i="2829"/>
  <c r="A467" i="2829"/>
  <c r="B466" i="2829"/>
  <c r="A466" i="2829"/>
  <c r="A465" i="2829"/>
  <c r="B464" i="2829"/>
  <c r="A464" i="2829"/>
  <c r="A463" i="2829"/>
  <c r="B462" i="2829"/>
  <c r="A462" i="2829"/>
  <c r="A461" i="2829"/>
  <c r="B460" i="2829"/>
  <c r="A460" i="2829"/>
  <c r="A459" i="2829"/>
  <c r="B458" i="2829"/>
  <c r="A458" i="2829"/>
  <c r="A457" i="2829"/>
  <c r="B456" i="2829"/>
  <c r="A456" i="2829"/>
  <c r="A455" i="2829"/>
  <c r="B454" i="2829"/>
  <c r="A454" i="2829"/>
  <c r="A453" i="2829"/>
  <c r="B452" i="2829"/>
  <c r="A452" i="2829"/>
  <c r="A451" i="2829"/>
  <c r="B450" i="2829"/>
  <c r="A450" i="2829"/>
  <c r="A449" i="2829"/>
  <c r="B448" i="2829"/>
  <c r="A448" i="2829"/>
  <c r="A447" i="2829"/>
  <c r="B446" i="2829"/>
  <c r="A446" i="2829"/>
  <c r="A445" i="2829"/>
  <c r="B444" i="2829"/>
  <c r="A444" i="2829"/>
  <c r="A443" i="2829"/>
  <c r="B442" i="2829"/>
  <c r="A442" i="2829"/>
  <c r="A441" i="2829"/>
  <c r="B440" i="2829"/>
  <c r="A440" i="2829"/>
  <c r="A439" i="2829"/>
  <c r="B438" i="2829"/>
  <c r="A438" i="2829"/>
  <c r="A437" i="2829"/>
  <c r="B436" i="2829"/>
  <c r="A436" i="2829"/>
  <c r="A435" i="2829"/>
  <c r="B434" i="2829"/>
  <c r="A434" i="2829"/>
  <c r="A433" i="2829"/>
  <c r="B432" i="2829"/>
  <c r="A432" i="2829"/>
  <c r="A431" i="2829"/>
  <c r="B430" i="2829"/>
  <c r="A430" i="2829"/>
  <c r="A429" i="2829"/>
  <c r="B428" i="2829"/>
  <c r="A428" i="2829"/>
  <c r="A427" i="2829"/>
  <c r="B426" i="2829"/>
  <c r="A426" i="2829"/>
  <c r="A425" i="2829"/>
  <c r="B424" i="2829"/>
  <c r="A424" i="2829"/>
  <c r="A423" i="2829"/>
  <c r="B422" i="2829"/>
  <c r="A422" i="2829"/>
  <c r="A421" i="2829"/>
  <c r="B420" i="2829"/>
  <c r="A420" i="2829"/>
  <c r="A419" i="2829"/>
  <c r="B418" i="2829"/>
  <c r="A418" i="2829"/>
  <c r="A417" i="2829"/>
  <c r="B416" i="2829"/>
  <c r="A416" i="2829"/>
  <c r="A415" i="2829"/>
  <c r="B414" i="2829"/>
  <c r="A414" i="2829"/>
  <c r="A413" i="2829"/>
  <c r="B412" i="2829"/>
  <c r="A412" i="2829"/>
  <c r="A411" i="2829"/>
  <c r="B410" i="2829"/>
  <c r="A410" i="2829"/>
  <c r="A409" i="2829"/>
  <c r="B408" i="2829"/>
  <c r="A408" i="2829"/>
  <c r="A407" i="2829"/>
  <c r="B406" i="2829"/>
  <c r="A406" i="2829"/>
  <c r="A405" i="2829"/>
  <c r="B404" i="2829"/>
  <c r="A404" i="2829"/>
  <c r="A403" i="2829"/>
  <c r="B402" i="2829"/>
  <c r="A402" i="2829"/>
  <c r="A401" i="2829"/>
  <c r="B400" i="2829"/>
  <c r="A400" i="2829"/>
  <c r="A399" i="2829"/>
  <c r="B398" i="2829"/>
  <c r="A398" i="2829"/>
  <c r="A397" i="2829"/>
  <c r="B396" i="2829"/>
  <c r="A396" i="2829"/>
  <c r="A395" i="2829"/>
  <c r="B394" i="2829"/>
  <c r="A394" i="2829"/>
  <c r="A393" i="2829"/>
  <c r="B392" i="2829"/>
  <c r="A392" i="2829"/>
  <c r="A391" i="2829"/>
  <c r="B390" i="2829"/>
  <c r="A390" i="2829"/>
  <c r="A389" i="2829"/>
  <c r="B388" i="2829"/>
  <c r="A388" i="2829"/>
  <c r="A387" i="2829"/>
  <c r="B386" i="2829"/>
  <c r="A386" i="2829"/>
  <c r="A385" i="2829"/>
  <c r="B384" i="2829"/>
  <c r="A384" i="2829"/>
  <c r="A383" i="2829"/>
  <c r="B382" i="2829"/>
  <c r="A382" i="2829"/>
  <c r="A381" i="2829"/>
  <c r="B380" i="2829"/>
  <c r="A380" i="2829"/>
  <c r="A379" i="2829"/>
  <c r="B378" i="2829"/>
  <c r="A378" i="2829"/>
  <c r="A377" i="2829"/>
  <c r="B376" i="2829"/>
  <c r="A376" i="2829"/>
  <c r="A375" i="2829"/>
  <c r="B374" i="2829"/>
  <c r="A374" i="2829"/>
  <c r="A373" i="2829"/>
  <c r="B372" i="2829"/>
  <c r="A372" i="2829"/>
  <c r="B371" i="2829"/>
  <c r="O371" i="2829" s="1"/>
  <c r="P371" i="2829" s="1"/>
  <c r="A371" i="2829"/>
  <c r="A370" i="2829"/>
  <c r="B369" i="2829"/>
  <c r="A369" i="2829"/>
  <c r="A368" i="2829"/>
  <c r="B367" i="2829"/>
  <c r="A367" i="2829"/>
  <c r="A366" i="2829"/>
  <c r="B365" i="2829"/>
  <c r="O365" i="2829" s="1"/>
  <c r="P365" i="2829" s="1"/>
  <c r="A365" i="2829"/>
  <c r="A364" i="2829"/>
  <c r="B363" i="2829"/>
  <c r="O363" i="2829" s="1"/>
  <c r="P363" i="2829" s="1"/>
  <c r="A363" i="2829"/>
  <c r="A362" i="2829"/>
  <c r="B361" i="2829"/>
  <c r="O361" i="2829" s="1"/>
  <c r="P361" i="2829" s="1"/>
  <c r="A361" i="2829"/>
  <c r="A360" i="2829"/>
  <c r="B359" i="2829"/>
  <c r="O359" i="2829" s="1"/>
  <c r="P359" i="2829" s="1"/>
  <c r="A359" i="2829"/>
  <c r="A358" i="2829"/>
  <c r="B357" i="2829"/>
  <c r="O357" i="2829" s="1"/>
  <c r="P357" i="2829" s="1"/>
  <c r="A357" i="2829"/>
  <c r="A356" i="2829"/>
  <c r="B355" i="2829"/>
  <c r="O355" i="2829" s="1"/>
  <c r="P355" i="2829" s="1"/>
  <c r="A355" i="2829"/>
  <c r="A354" i="2829"/>
  <c r="B353" i="2829"/>
  <c r="O353" i="2829" s="1"/>
  <c r="P353" i="2829" s="1"/>
  <c r="A353" i="2829"/>
  <c r="A352" i="2829"/>
  <c r="B351" i="2829"/>
  <c r="O351" i="2829" s="1"/>
  <c r="P351" i="2829" s="1"/>
  <c r="A351" i="2829"/>
  <c r="A350" i="2829"/>
  <c r="B349" i="2829"/>
  <c r="O349" i="2829" s="1"/>
  <c r="P349" i="2829" s="1"/>
  <c r="A349" i="2829"/>
  <c r="A348" i="2829"/>
  <c r="B347" i="2829"/>
  <c r="O347" i="2829" s="1"/>
  <c r="P347" i="2829" s="1"/>
  <c r="A347" i="2829"/>
  <c r="A346" i="2829"/>
  <c r="B345" i="2829"/>
  <c r="O345" i="2829" s="1"/>
  <c r="P345" i="2829" s="1"/>
  <c r="A345" i="2829"/>
  <c r="A344" i="2829"/>
  <c r="B343" i="2829"/>
  <c r="O343" i="2829" s="1"/>
  <c r="P343" i="2829" s="1"/>
  <c r="A343" i="2829"/>
  <c r="A342" i="2829"/>
  <c r="B341" i="2829"/>
  <c r="O341" i="2829" s="1"/>
  <c r="P341" i="2829" s="1"/>
  <c r="A341" i="2829"/>
  <c r="A340" i="2829"/>
  <c r="B339" i="2829"/>
  <c r="O339" i="2829" s="1"/>
  <c r="P339" i="2829" s="1"/>
  <c r="A339" i="2829"/>
  <c r="A338" i="2829"/>
  <c r="B337" i="2829"/>
  <c r="O337" i="2829" s="1"/>
  <c r="P337" i="2829" s="1"/>
  <c r="A337" i="2829"/>
  <c r="A336" i="2829"/>
  <c r="B335" i="2829"/>
  <c r="O335" i="2829" s="1"/>
  <c r="P335" i="2829" s="1"/>
  <c r="A335" i="2829"/>
  <c r="A334" i="2829"/>
  <c r="B333" i="2829"/>
  <c r="O333" i="2829" s="1"/>
  <c r="P333" i="2829" s="1"/>
  <c r="A333" i="2829"/>
  <c r="A332" i="2829"/>
  <c r="B331" i="2829"/>
  <c r="O331" i="2829" s="1"/>
  <c r="P331" i="2829" s="1"/>
  <c r="A331" i="2829"/>
  <c r="A330" i="2829"/>
  <c r="B329" i="2829"/>
  <c r="O329" i="2829" s="1"/>
  <c r="P329" i="2829" s="1"/>
  <c r="A329" i="2829"/>
  <c r="A328" i="2829"/>
  <c r="B327" i="2829"/>
  <c r="O327" i="2829" s="1"/>
  <c r="P327" i="2829" s="1"/>
  <c r="A327" i="2829"/>
  <c r="A326" i="2829"/>
  <c r="B325" i="2829"/>
  <c r="O325" i="2829" s="1"/>
  <c r="P325" i="2829" s="1"/>
  <c r="A325" i="2829"/>
  <c r="A324" i="2829"/>
  <c r="B323" i="2829"/>
  <c r="O323" i="2829" s="1"/>
  <c r="P323" i="2829" s="1"/>
  <c r="A323" i="2829"/>
  <c r="A322" i="2829"/>
  <c r="B321" i="2829"/>
  <c r="O321" i="2829" s="1"/>
  <c r="P321" i="2829" s="1"/>
  <c r="A321" i="2829"/>
  <c r="A320" i="2829"/>
  <c r="B319" i="2829"/>
  <c r="O319" i="2829" s="1"/>
  <c r="P319" i="2829" s="1"/>
  <c r="A319" i="2829"/>
  <c r="A318" i="2829"/>
  <c r="B317" i="2829"/>
  <c r="O317" i="2829" s="1"/>
  <c r="P317" i="2829" s="1"/>
  <c r="A317" i="2829"/>
  <c r="A316" i="2829"/>
  <c r="B315" i="2829"/>
  <c r="O315" i="2829" s="1"/>
  <c r="P315" i="2829" s="1"/>
  <c r="A315" i="2829"/>
  <c r="A314" i="2829"/>
  <c r="B313" i="2829"/>
  <c r="O313" i="2829" s="1"/>
  <c r="P313" i="2829" s="1"/>
  <c r="A313" i="2829"/>
  <c r="A312" i="2829"/>
  <c r="B311" i="2829"/>
  <c r="O311" i="2829" s="1"/>
  <c r="P311" i="2829" s="1"/>
  <c r="A311" i="2829"/>
  <c r="A310" i="2829"/>
  <c r="B309" i="2829"/>
  <c r="O309" i="2829" s="1"/>
  <c r="P309" i="2829" s="1"/>
  <c r="A309" i="2829"/>
  <c r="A308" i="2829"/>
  <c r="B307" i="2829"/>
  <c r="A307" i="2829"/>
  <c r="A306" i="2829"/>
  <c r="B305" i="2829"/>
  <c r="A305" i="2829"/>
  <c r="A304" i="2829"/>
  <c r="A303" i="2829"/>
  <c r="B302" i="2829"/>
  <c r="O302" i="2829" s="1"/>
  <c r="P302" i="2829" s="1"/>
  <c r="A302" i="2829"/>
  <c r="A301" i="2829"/>
  <c r="B300" i="2829"/>
  <c r="O300" i="2829" s="1"/>
  <c r="P300" i="2829" s="1"/>
  <c r="A300" i="2829"/>
  <c r="A299" i="2829"/>
  <c r="B298" i="2829"/>
  <c r="O298" i="2829" s="1"/>
  <c r="P298" i="2829" s="1"/>
  <c r="A298" i="2829"/>
  <c r="A297" i="2829"/>
  <c r="B296" i="2829"/>
  <c r="O296" i="2829" s="1"/>
  <c r="P296" i="2829" s="1"/>
  <c r="A296" i="2829"/>
  <c r="A295" i="2829"/>
  <c r="B294" i="2829"/>
  <c r="O294" i="2829" s="1"/>
  <c r="P294" i="2829" s="1"/>
  <c r="A294" i="2829"/>
  <c r="A293" i="2829"/>
  <c r="B292" i="2829"/>
  <c r="O292" i="2829" s="1"/>
  <c r="P292" i="2829" s="1"/>
  <c r="A292" i="2829"/>
  <c r="A291" i="2829"/>
  <c r="B290" i="2829"/>
  <c r="O290" i="2829" s="1"/>
  <c r="P290" i="2829" s="1"/>
  <c r="A290" i="2829"/>
  <c r="A289" i="2829"/>
  <c r="B288" i="2829"/>
  <c r="O288" i="2829" s="1"/>
  <c r="P288" i="2829" s="1"/>
  <c r="A288" i="2829"/>
  <c r="A287" i="2829"/>
  <c r="B286" i="2829"/>
  <c r="O286" i="2829" s="1"/>
  <c r="P286" i="2829" s="1"/>
  <c r="A286" i="2829"/>
  <c r="A285" i="2829"/>
  <c r="B284" i="2829"/>
  <c r="O284" i="2829" s="1"/>
  <c r="P284" i="2829" s="1"/>
  <c r="A284" i="2829"/>
  <c r="A283" i="2829"/>
  <c r="B282" i="2829"/>
  <c r="O282" i="2829" s="1"/>
  <c r="P282" i="2829" s="1"/>
  <c r="A282" i="2829"/>
  <c r="A281" i="2829"/>
  <c r="B280" i="2829"/>
  <c r="O280" i="2829" s="1"/>
  <c r="P280" i="2829" s="1"/>
  <c r="A280" i="2829"/>
  <c r="A279" i="2829"/>
  <c r="B278" i="2829"/>
  <c r="O278" i="2829" s="1"/>
  <c r="P278" i="2829" s="1"/>
  <c r="A278" i="2829"/>
  <c r="A277" i="2829"/>
  <c r="B276" i="2829"/>
  <c r="O276" i="2829" s="1"/>
  <c r="P276" i="2829" s="1"/>
  <c r="A276" i="2829"/>
  <c r="A275" i="2829"/>
  <c r="B274" i="2829"/>
  <c r="O274" i="2829" s="1"/>
  <c r="P274" i="2829" s="1"/>
  <c r="A274" i="2829"/>
  <c r="A273" i="2829"/>
  <c r="B272" i="2829"/>
  <c r="O272" i="2829" s="1"/>
  <c r="P272" i="2829" s="1"/>
  <c r="A272" i="2829"/>
  <c r="A271" i="2829"/>
  <c r="B270" i="2829"/>
  <c r="O270" i="2829" s="1"/>
  <c r="P270" i="2829" s="1"/>
  <c r="A270" i="2829"/>
  <c r="A269" i="2829"/>
  <c r="B268" i="2829"/>
  <c r="O268" i="2829" s="1"/>
  <c r="P268" i="2829" s="1"/>
  <c r="A268" i="2829"/>
  <c r="A267" i="2829"/>
  <c r="B266" i="2829"/>
  <c r="O266" i="2829" s="1"/>
  <c r="P266" i="2829" s="1"/>
  <c r="A266" i="2829"/>
  <c r="A265" i="2829"/>
  <c r="B264" i="2829"/>
  <c r="O264" i="2829" s="1"/>
  <c r="P264" i="2829" s="1"/>
  <c r="A264" i="2829"/>
  <c r="A263" i="2829"/>
  <c r="B262" i="2829"/>
  <c r="O262" i="2829" s="1"/>
  <c r="P262" i="2829" s="1"/>
  <c r="A262" i="2829"/>
  <c r="A261" i="2829"/>
  <c r="B260" i="2829"/>
  <c r="O260" i="2829" s="1"/>
  <c r="P260" i="2829" s="1"/>
  <c r="A260" i="2829"/>
  <c r="A259" i="2829"/>
  <c r="B258" i="2829"/>
  <c r="O258" i="2829" s="1"/>
  <c r="P258" i="2829" s="1"/>
  <c r="A258" i="2829"/>
  <c r="A257" i="2829"/>
  <c r="B256" i="2829"/>
  <c r="O256" i="2829" s="1"/>
  <c r="P256" i="2829" s="1"/>
  <c r="A256" i="2829"/>
  <c r="A255" i="2829"/>
  <c r="B254" i="2829"/>
  <c r="O254" i="2829" s="1"/>
  <c r="P254" i="2829" s="1"/>
  <c r="A254" i="2829"/>
  <c r="A253" i="2829"/>
  <c r="B252" i="2829"/>
  <c r="O252" i="2829" s="1"/>
  <c r="P252" i="2829" s="1"/>
  <c r="A252" i="2829"/>
  <c r="A251" i="2829"/>
  <c r="B250" i="2829"/>
  <c r="O250" i="2829" s="1"/>
  <c r="P250" i="2829" s="1"/>
  <c r="A250" i="2829"/>
  <c r="A249" i="2829"/>
  <c r="B248" i="2829"/>
  <c r="O248" i="2829" s="1"/>
  <c r="P248" i="2829" s="1"/>
  <c r="A248" i="2829"/>
  <c r="A247" i="2829"/>
  <c r="B246" i="2829"/>
  <c r="O246" i="2829" s="1"/>
  <c r="P246" i="2829" s="1"/>
  <c r="A246" i="2829"/>
  <c r="A245" i="2829"/>
  <c r="B244" i="2829"/>
  <c r="O244" i="2829" s="1"/>
  <c r="P244" i="2829" s="1"/>
  <c r="A244" i="2829"/>
  <c r="A243" i="2829"/>
  <c r="B242" i="2829"/>
  <c r="O242" i="2829" s="1"/>
  <c r="P242" i="2829" s="1"/>
  <c r="A242" i="2829"/>
  <c r="A241" i="2829"/>
  <c r="B240" i="2829"/>
  <c r="O240" i="2829" s="1"/>
  <c r="P240" i="2829" s="1"/>
  <c r="A240" i="2829"/>
  <c r="A239" i="2829"/>
  <c r="B238" i="2829"/>
  <c r="O238" i="2829" s="1"/>
  <c r="P238" i="2829" s="1"/>
  <c r="A238" i="2829"/>
  <c r="A237" i="2829"/>
  <c r="B236" i="2829"/>
  <c r="O236" i="2829" s="1"/>
  <c r="P236" i="2829" s="1"/>
  <c r="A236" i="2829"/>
  <c r="A235" i="2829"/>
  <c r="B234" i="2829"/>
  <c r="O234" i="2829" s="1"/>
  <c r="P234" i="2829" s="1"/>
  <c r="A234" i="2829"/>
  <c r="A233" i="2829"/>
  <c r="B232" i="2829"/>
  <c r="O232" i="2829" s="1"/>
  <c r="P232" i="2829" s="1"/>
  <c r="A232" i="2829"/>
  <c r="A231" i="2829"/>
  <c r="B230" i="2829"/>
  <c r="O230" i="2829" s="1"/>
  <c r="P230" i="2829" s="1"/>
  <c r="A230" i="2829"/>
  <c r="A229" i="2829"/>
  <c r="B228" i="2829"/>
  <c r="O228" i="2829" s="1"/>
  <c r="P228" i="2829" s="1"/>
  <c r="A228" i="2829"/>
  <c r="A227" i="2829"/>
  <c r="B226" i="2829"/>
  <c r="O226" i="2829" s="1"/>
  <c r="P226" i="2829" s="1"/>
  <c r="A226" i="2829"/>
  <c r="A225" i="2829"/>
  <c r="B224" i="2829"/>
  <c r="O224" i="2829" s="1"/>
  <c r="P224" i="2829" s="1"/>
  <c r="A224" i="2829"/>
  <c r="A223" i="2829"/>
  <c r="B222" i="2829"/>
  <c r="O222" i="2829" s="1"/>
  <c r="P222" i="2829" s="1"/>
  <c r="A222" i="2829"/>
  <c r="A221" i="2829"/>
  <c r="B220" i="2829"/>
  <c r="O220" i="2829" s="1"/>
  <c r="P220" i="2829" s="1"/>
  <c r="A220" i="2829"/>
  <c r="A219" i="2829"/>
  <c r="B218" i="2829"/>
  <c r="O218" i="2829" s="1"/>
  <c r="P218" i="2829" s="1"/>
  <c r="A218" i="2829"/>
  <c r="A217" i="2829"/>
  <c r="B216" i="2829"/>
  <c r="O216" i="2829" s="1"/>
  <c r="P216" i="2829" s="1"/>
  <c r="A216" i="2829"/>
  <c r="A215" i="2829"/>
  <c r="B214" i="2829"/>
  <c r="O214" i="2829" s="1"/>
  <c r="P214" i="2829" s="1"/>
  <c r="A214" i="2829"/>
  <c r="A213" i="2829"/>
  <c r="B212" i="2829"/>
  <c r="O212" i="2829" s="1"/>
  <c r="P212" i="2829" s="1"/>
  <c r="A212" i="2829"/>
  <c r="A211" i="2829"/>
  <c r="B210" i="2829"/>
  <c r="O210" i="2829" s="1"/>
  <c r="P210" i="2829" s="1"/>
  <c r="A210" i="2829"/>
  <c r="A209" i="2829"/>
  <c r="B208" i="2829"/>
  <c r="O208" i="2829" s="1"/>
  <c r="P208" i="2829" s="1"/>
  <c r="A208" i="2829"/>
  <c r="A207" i="2829"/>
  <c r="B206" i="2829"/>
  <c r="O206" i="2829" s="1"/>
  <c r="P206" i="2829" s="1"/>
  <c r="A206" i="2829"/>
  <c r="A205" i="2829"/>
  <c r="B204" i="2829"/>
  <c r="O204" i="2829" s="1"/>
  <c r="P204" i="2829" s="1"/>
  <c r="A204" i="2829"/>
  <c r="A203" i="2829"/>
  <c r="B202" i="2829"/>
  <c r="O202" i="2829" s="1"/>
  <c r="P202" i="2829" s="1"/>
  <c r="A202" i="2829"/>
  <c r="A201" i="2829"/>
  <c r="B200" i="2829"/>
  <c r="O200" i="2829" s="1"/>
  <c r="P200" i="2829" s="1"/>
  <c r="A200" i="2829"/>
  <c r="A199" i="2829"/>
  <c r="B198" i="2829"/>
  <c r="O198" i="2829" s="1"/>
  <c r="P198" i="2829" s="1"/>
  <c r="A198" i="2829"/>
  <c r="A197" i="2829"/>
  <c r="B196" i="2829"/>
  <c r="O196" i="2829" s="1"/>
  <c r="P196" i="2829" s="1"/>
  <c r="A196" i="2829"/>
  <c r="A195" i="2829"/>
  <c r="B194" i="2829"/>
  <c r="O194" i="2829" s="1"/>
  <c r="P194" i="2829" s="1"/>
  <c r="A194" i="2829"/>
  <c r="A193" i="2829"/>
  <c r="B192" i="2829"/>
  <c r="O192" i="2829" s="1"/>
  <c r="P192" i="2829" s="1"/>
  <c r="A192" i="2829"/>
  <c r="A191" i="2829"/>
  <c r="B190" i="2829"/>
  <c r="O190" i="2829" s="1"/>
  <c r="P190" i="2829" s="1"/>
  <c r="A190" i="2829"/>
  <c r="A189" i="2829"/>
  <c r="B188" i="2829"/>
  <c r="O188" i="2829" s="1"/>
  <c r="P188" i="2829" s="1"/>
  <c r="A188" i="2829"/>
  <c r="A187" i="2829"/>
  <c r="B186" i="2829"/>
  <c r="A186" i="2829"/>
  <c r="A185" i="2829"/>
  <c r="B184" i="2829"/>
  <c r="A184" i="2829"/>
  <c r="A183" i="2829"/>
  <c r="B182" i="2829"/>
  <c r="A182" i="2829"/>
  <c r="A181" i="2829"/>
  <c r="B180" i="2829"/>
  <c r="A180" i="2829"/>
  <c r="A179" i="2829"/>
  <c r="B178" i="2829"/>
  <c r="A178" i="2829"/>
  <c r="A177" i="2829"/>
  <c r="A176" i="2829"/>
  <c r="B175" i="2829"/>
  <c r="O175" i="2829" s="1"/>
  <c r="P175" i="2829" s="1"/>
  <c r="A175" i="2829"/>
  <c r="A174" i="2829"/>
  <c r="B173" i="2829"/>
  <c r="O173" i="2829" s="1"/>
  <c r="P173" i="2829" s="1"/>
  <c r="A173" i="2829"/>
  <c r="A172" i="2829"/>
  <c r="B171" i="2829"/>
  <c r="O171" i="2829" s="1"/>
  <c r="P171" i="2829" s="1"/>
  <c r="A171" i="2829"/>
  <c r="A170" i="2829"/>
  <c r="B169" i="2829"/>
  <c r="O169" i="2829" s="1"/>
  <c r="P169" i="2829" s="1"/>
  <c r="A169" i="2829"/>
  <c r="A168" i="2829"/>
  <c r="B167" i="2829"/>
  <c r="O167" i="2829" s="1"/>
  <c r="P167" i="2829" s="1"/>
  <c r="A167" i="2829"/>
  <c r="A166" i="2829"/>
  <c r="B165" i="2829"/>
  <c r="O165" i="2829" s="1"/>
  <c r="P165" i="2829" s="1"/>
  <c r="A165" i="2829"/>
  <c r="A164" i="2829"/>
  <c r="B163" i="2829"/>
  <c r="O163" i="2829" s="1"/>
  <c r="P163" i="2829" s="1"/>
  <c r="A163" i="2829"/>
  <c r="A162" i="2829"/>
  <c r="B161" i="2829"/>
  <c r="O161" i="2829" s="1"/>
  <c r="P161" i="2829" s="1"/>
  <c r="A161" i="2829"/>
  <c r="A160" i="2829"/>
  <c r="B159" i="2829"/>
  <c r="O159" i="2829" s="1"/>
  <c r="P159" i="2829" s="1"/>
  <c r="A159" i="2829"/>
  <c r="A158" i="2829"/>
  <c r="B157" i="2829"/>
  <c r="O157" i="2829" s="1"/>
  <c r="P157" i="2829" s="1"/>
  <c r="A157" i="2829"/>
  <c r="A156" i="2829"/>
  <c r="B155" i="2829"/>
  <c r="O155" i="2829" s="1"/>
  <c r="P155" i="2829" s="1"/>
  <c r="A155" i="2829"/>
  <c r="A154" i="2829"/>
  <c r="B153" i="2829"/>
  <c r="O153" i="2829" s="1"/>
  <c r="P153" i="2829" s="1"/>
  <c r="A153" i="2829"/>
  <c r="A152" i="2829"/>
  <c r="B151" i="2829"/>
  <c r="O151" i="2829" s="1"/>
  <c r="P151" i="2829" s="1"/>
  <c r="A151" i="2829"/>
  <c r="A150" i="2829"/>
  <c r="B149" i="2829"/>
  <c r="O149" i="2829" s="1"/>
  <c r="P149" i="2829" s="1"/>
  <c r="A149" i="2829"/>
  <c r="A148" i="2829"/>
  <c r="B147" i="2829"/>
  <c r="O147" i="2829" s="1"/>
  <c r="P147" i="2829" s="1"/>
  <c r="A147" i="2829"/>
  <c r="A146" i="2829"/>
  <c r="B145" i="2829"/>
  <c r="O145" i="2829" s="1"/>
  <c r="P145" i="2829" s="1"/>
  <c r="A145" i="2829"/>
  <c r="A144" i="2829"/>
  <c r="B143" i="2829"/>
  <c r="O143" i="2829" s="1"/>
  <c r="P143" i="2829" s="1"/>
  <c r="A143" i="2829"/>
  <c r="A142" i="2829"/>
  <c r="B141" i="2829"/>
  <c r="O141" i="2829" s="1"/>
  <c r="P141" i="2829" s="1"/>
  <c r="A141" i="2829"/>
  <c r="A140" i="2829"/>
  <c r="B139" i="2829"/>
  <c r="O139" i="2829" s="1"/>
  <c r="P139" i="2829" s="1"/>
  <c r="A139" i="2829"/>
  <c r="A138" i="2829"/>
  <c r="B137" i="2829"/>
  <c r="O137" i="2829" s="1"/>
  <c r="P137" i="2829" s="1"/>
  <c r="A137" i="2829"/>
  <c r="A136" i="2829"/>
  <c r="B135" i="2829"/>
  <c r="O135" i="2829" s="1"/>
  <c r="P135" i="2829" s="1"/>
  <c r="A135" i="2829"/>
  <c r="A134" i="2829"/>
  <c r="B133" i="2829"/>
  <c r="O133" i="2829" s="1"/>
  <c r="P133" i="2829" s="1"/>
  <c r="A133" i="2829"/>
  <c r="A132" i="2829"/>
  <c r="B131" i="2829"/>
  <c r="O131" i="2829" s="1"/>
  <c r="P131" i="2829" s="1"/>
  <c r="A131" i="2829"/>
  <c r="A130" i="2829"/>
  <c r="B129" i="2829"/>
  <c r="O129" i="2829" s="1"/>
  <c r="P129" i="2829" s="1"/>
  <c r="A129" i="2829"/>
  <c r="A128" i="2829"/>
  <c r="B127" i="2829"/>
  <c r="O127" i="2829" s="1"/>
  <c r="P127" i="2829" s="1"/>
  <c r="A127" i="2829"/>
  <c r="A126" i="2829"/>
  <c r="B125" i="2829"/>
  <c r="O125" i="2829" s="1"/>
  <c r="P125" i="2829" s="1"/>
  <c r="A125" i="2829"/>
  <c r="A124" i="2829"/>
  <c r="B123" i="2829"/>
  <c r="O123" i="2829" s="1"/>
  <c r="P123" i="2829" s="1"/>
  <c r="A123" i="2829"/>
  <c r="A122" i="2829"/>
  <c r="B121" i="2829"/>
  <c r="O121" i="2829" s="1"/>
  <c r="P121" i="2829" s="1"/>
  <c r="A121" i="2829"/>
  <c r="A120" i="2829"/>
  <c r="B119" i="2829"/>
  <c r="O119" i="2829" s="1"/>
  <c r="P119" i="2829" s="1"/>
  <c r="A119" i="2829"/>
  <c r="A118" i="2829"/>
  <c r="B117" i="2829"/>
  <c r="O117" i="2829" s="1"/>
  <c r="P117" i="2829" s="1"/>
  <c r="A117" i="2829"/>
  <c r="A116" i="2829"/>
  <c r="B115" i="2829"/>
  <c r="O115" i="2829" s="1"/>
  <c r="P115" i="2829" s="1"/>
  <c r="A115" i="2829"/>
  <c r="A114" i="2829"/>
  <c r="B113" i="2829"/>
  <c r="O113" i="2829" s="1"/>
  <c r="P113" i="2829" s="1"/>
  <c r="A113" i="2829"/>
  <c r="A112" i="2829"/>
  <c r="B111" i="2829"/>
  <c r="O111" i="2829" s="1"/>
  <c r="P111" i="2829" s="1"/>
  <c r="A111" i="2829"/>
  <c r="A110" i="2829"/>
  <c r="B109" i="2829"/>
  <c r="O109" i="2829" s="1"/>
  <c r="P109" i="2829" s="1"/>
  <c r="A109" i="2829"/>
  <c r="A108" i="2829"/>
  <c r="B107" i="2829"/>
  <c r="O107" i="2829" s="1"/>
  <c r="P107" i="2829" s="1"/>
  <c r="A107" i="2829"/>
  <c r="A106" i="2829"/>
  <c r="B105" i="2829"/>
  <c r="O105" i="2829" s="1"/>
  <c r="P105" i="2829" s="1"/>
  <c r="A105" i="2829"/>
  <c r="A104" i="2829"/>
  <c r="B103" i="2829"/>
  <c r="O103" i="2829" s="1"/>
  <c r="P103" i="2829" s="1"/>
  <c r="A103" i="2829"/>
  <c r="A102" i="2829"/>
  <c r="B101" i="2829"/>
  <c r="O101" i="2829" s="1"/>
  <c r="P101" i="2829" s="1"/>
  <c r="A101" i="2829"/>
  <c r="A100" i="2829"/>
  <c r="B99" i="2829"/>
  <c r="O99" i="2829" s="1"/>
  <c r="P99" i="2829" s="1"/>
  <c r="A99" i="2829"/>
  <c r="A98" i="2829"/>
  <c r="B97" i="2829"/>
  <c r="O97" i="2829" s="1"/>
  <c r="P97" i="2829" s="1"/>
  <c r="A97" i="2829"/>
  <c r="A96" i="2829"/>
  <c r="B95" i="2829"/>
  <c r="O95" i="2829" s="1"/>
  <c r="P95" i="2829" s="1"/>
  <c r="A95" i="2829"/>
  <c r="A94" i="2829"/>
  <c r="B93" i="2829"/>
  <c r="O93" i="2829" s="1"/>
  <c r="P93" i="2829" s="1"/>
  <c r="A93" i="2829"/>
  <c r="A92" i="2829"/>
  <c r="B91" i="2829"/>
  <c r="O91" i="2829" s="1"/>
  <c r="P91" i="2829" s="1"/>
  <c r="A91" i="2829"/>
  <c r="A90" i="2829"/>
  <c r="B89" i="2829"/>
  <c r="O89" i="2829" s="1"/>
  <c r="P89" i="2829" s="1"/>
  <c r="A89" i="2829"/>
  <c r="A88" i="2829"/>
  <c r="B87" i="2829"/>
  <c r="O87" i="2829" s="1"/>
  <c r="P87" i="2829" s="1"/>
  <c r="A87" i="2829"/>
  <c r="A86" i="2829"/>
  <c r="B85" i="2829"/>
  <c r="O85" i="2829" s="1"/>
  <c r="P85" i="2829" s="1"/>
  <c r="A85" i="2829"/>
  <c r="A84" i="2829"/>
  <c r="B83" i="2829"/>
  <c r="O83" i="2829" s="1"/>
  <c r="P83" i="2829" s="1"/>
  <c r="A83" i="2829"/>
  <c r="A82" i="2829"/>
  <c r="B81" i="2829"/>
  <c r="O81" i="2829" s="1"/>
  <c r="P81" i="2829" s="1"/>
  <c r="A81" i="2829"/>
  <c r="A80" i="2829"/>
  <c r="B79" i="2829"/>
  <c r="O79" i="2829" s="1"/>
  <c r="P79" i="2829" s="1"/>
  <c r="A79" i="2829"/>
  <c r="A78" i="2829"/>
  <c r="B77" i="2829"/>
  <c r="O77" i="2829" s="1"/>
  <c r="P77" i="2829" s="1"/>
  <c r="A77" i="2829"/>
  <c r="A76" i="2829"/>
  <c r="B75" i="2829"/>
  <c r="O75" i="2829" s="1"/>
  <c r="P75" i="2829" s="1"/>
  <c r="A75" i="2829"/>
  <c r="A74" i="2829"/>
  <c r="B73" i="2829"/>
  <c r="O73" i="2829" s="1"/>
  <c r="P73" i="2829" s="1"/>
  <c r="A73" i="2829"/>
  <c r="A72" i="2829"/>
  <c r="B71" i="2829"/>
  <c r="O71" i="2829" s="1"/>
  <c r="P71" i="2829" s="1"/>
  <c r="A71" i="2829"/>
  <c r="A70" i="2829"/>
  <c r="B69" i="2829"/>
  <c r="O69" i="2829" s="1"/>
  <c r="P69" i="2829" s="1"/>
  <c r="A69" i="2829"/>
  <c r="A68" i="2829"/>
  <c r="B67" i="2829"/>
  <c r="O67" i="2829" s="1"/>
  <c r="P67" i="2829" s="1"/>
  <c r="A67" i="2829"/>
  <c r="A66" i="2829"/>
  <c r="B65" i="2829"/>
  <c r="O65" i="2829" s="1"/>
  <c r="P65" i="2829" s="1"/>
  <c r="A65" i="2829"/>
  <c r="A64" i="2829"/>
  <c r="B63" i="2829"/>
  <c r="O63" i="2829" s="1"/>
  <c r="P63" i="2829" s="1"/>
  <c r="A63" i="2829"/>
  <c r="A62" i="2829"/>
  <c r="B61" i="2829"/>
  <c r="O61" i="2829" s="1"/>
  <c r="P61" i="2829" s="1"/>
  <c r="A61" i="2829"/>
  <c r="A60" i="2829"/>
  <c r="B59" i="2829"/>
  <c r="O59" i="2829" s="1"/>
  <c r="P59" i="2829" s="1"/>
  <c r="A59" i="2829"/>
  <c r="A58" i="2829"/>
  <c r="B57" i="2829"/>
  <c r="O57" i="2829" s="1"/>
  <c r="P57" i="2829" s="1"/>
  <c r="A57" i="2829"/>
  <c r="A56" i="2829"/>
  <c r="B55" i="2829"/>
  <c r="O55" i="2829" s="1"/>
  <c r="P55" i="2829" s="1"/>
  <c r="A55" i="2829"/>
  <c r="A54" i="2829"/>
  <c r="B53" i="2829"/>
  <c r="O53" i="2829" s="1"/>
  <c r="P53" i="2829" s="1"/>
  <c r="A53" i="2829"/>
  <c r="A52" i="2829"/>
  <c r="B51" i="2829"/>
  <c r="O51" i="2829" s="1"/>
  <c r="P51" i="2829" s="1"/>
  <c r="A51" i="2829"/>
  <c r="A50" i="2829"/>
  <c r="B49" i="2829"/>
  <c r="A49" i="2829"/>
  <c r="A48" i="2829"/>
  <c r="B47" i="2829"/>
  <c r="A47" i="2829"/>
  <c r="A46" i="2829"/>
  <c r="B45" i="2829"/>
  <c r="A45" i="2829"/>
  <c r="A44" i="2829"/>
  <c r="B43" i="2829"/>
  <c r="A43" i="2829"/>
  <c r="A42" i="2829"/>
  <c r="B41" i="2829"/>
  <c r="A41" i="2829"/>
  <c r="A40" i="2829"/>
  <c r="B39" i="2829"/>
  <c r="A39" i="2829"/>
  <c r="A38" i="2829"/>
  <c r="B37" i="2829"/>
  <c r="A37" i="2829"/>
  <c r="A36" i="2829"/>
  <c r="B35" i="2829"/>
  <c r="A35" i="2829"/>
  <c r="A34" i="2829"/>
  <c r="B33" i="2829"/>
  <c r="A33" i="2829"/>
  <c r="A32" i="2829"/>
  <c r="B31" i="2829"/>
  <c r="A31" i="2829"/>
  <c r="A30" i="2829"/>
  <c r="B29" i="2829"/>
  <c r="O29" i="2829" s="1"/>
  <c r="P29" i="2829" s="1"/>
  <c r="A29" i="2829"/>
  <c r="A28" i="2829"/>
  <c r="B27" i="2829"/>
  <c r="O27" i="2829" s="1"/>
  <c r="P27" i="2829" s="1"/>
  <c r="A27" i="2829"/>
  <c r="A26" i="2829"/>
  <c r="B25" i="2829"/>
  <c r="O25" i="2829" s="1"/>
  <c r="P25" i="2829" s="1"/>
  <c r="A25" i="2829"/>
  <c r="A24" i="2829"/>
  <c r="B23" i="2829"/>
  <c r="O23" i="2829" s="1"/>
  <c r="P23" i="2829" s="1"/>
  <c r="A23" i="2829"/>
  <c r="A22" i="2829"/>
  <c r="B21" i="2829"/>
  <c r="O21" i="2829" s="1"/>
  <c r="P21" i="2829" s="1"/>
  <c r="A21" i="2829"/>
  <c r="A20" i="2829"/>
  <c r="B19" i="2829"/>
  <c r="O19" i="2829" s="1"/>
  <c r="P19" i="2829" s="1"/>
  <c r="A19" i="2829"/>
  <c r="A18" i="2829"/>
  <c r="B17" i="2829"/>
  <c r="O17" i="2829" s="1"/>
  <c r="P17" i="2829" s="1"/>
  <c r="A17" i="2829"/>
  <c r="A16" i="2829"/>
  <c r="B15" i="2829"/>
  <c r="O15" i="2829" s="1"/>
  <c r="P15" i="2829" s="1"/>
  <c r="A15" i="2829"/>
  <c r="A14" i="2829"/>
  <c r="B13" i="2829"/>
  <c r="O13" i="2829" s="1"/>
  <c r="P13" i="2829" s="1"/>
  <c r="A13" i="2829"/>
  <c r="A12" i="2829"/>
  <c r="B11" i="2829"/>
  <c r="O11" i="2829" s="1"/>
  <c r="P11" i="2829" s="1"/>
  <c r="A11" i="2829"/>
  <c r="A10" i="2829"/>
  <c r="B9" i="2829"/>
  <c r="O9" i="2829" s="1"/>
  <c r="P9" i="2829" s="1"/>
  <c r="A9" i="2829"/>
  <c r="A8" i="2829"/>
  <c r="B7" i="2829"/>
  <c r="O7" i="2829" s="1"/>
  <c r="P7" i="2829" s="1"/>
  <c r="A7" i="2829"/>
  <c r="R509" i="264"/>
  <c r="N509" i="264"/>
  <c r="J509" i="264"/>
  <c r="F509" i="264"/>
  <c r="B509" i="264"/>
  <c r="R508" i="264"/>
  <c r="N508" i="264"/>
  <c r="J508" i="264"/>
  <c r="F508" i="264"/>
  <c r="B508" i="264"/>
  <c r="R507" i="264"/>
  <c r="N507" i="264"/>
  <c r="J507" i="264"/>
  <c r="F507" i="264"/>
  <c r="B507" i="264"/>
  <c r="R506" i="264"/>
  <c r="N506" i="264"/>
  <c r="J506" i="264"/>
  <c r="F506" i="264"/>
  <c r="B506" i="264"/>
  <c r="R505" i="264"/>
  <c r="N505" i="264"/>
  <c r="J505" i="264"/>
  <c r="F505" i="264"/>
  <c r="B505" i="264"/>
  <c r="R504" i="264"/>
  <c r="N504" i="264"/>
  <c r="J504" i="264"/>
  <c r="F504" i="264"/>
  <c r="B504" i="264"/>
  <c r="R503" i="264"/>
  <c r="N503" i="264"/>
  <c r="J503" i="264"/>
  <c r="F503" i="264"/>
  <c r="B503" i="264"/>
  <c r="R502" i="264"/>
  <c r="N502" i="264"/>
  <c r="J502" i="264"/>
  <c r="F502" i="264"/>
  <c r="B502" i="264"/>
  <c r="R501" i="264"/>
  <c r="N501" i="264"/>
  <c r="J501" i="264"/>
  <c r="F501" i="264"/>
  <c r="B501" i="264"/>
  <c r="R500" i="264"/>
  <c r="N500" i="264"/>
  <c r="J500" i="264"/>
  <c r="F500" i="264"/>
  <c r="B500" i="264"/>
  <c r="R499" i="264"/>
  <c r="N499" i="264"/>
  <c r="J499" i="264"/>
  <c r="F499" i="264"/>
  <c r="B499" i="264"/>
  <c r="R498" i="264"/>
  <c r="N498" i="264"/>
  <c r="J498" i="264"/>
  <c r="F498" i="264"/>
  <c r="B498" i="264"/>
  <c r="R497" i="264"/>
  <c r="N497" i="264"/>
  <c r="J497" i="264"/>
  <c r="F497" i="264"/>
  <c r="B497" i="264"/>
  <c r="R496" i="264"/>
  <c r="N496" i="264"/>
  <c r="J496" i="264"/>
  <c r="F496" i="264"/>
  <c r="B496" i="264"/>
  <c r="R495" i="264"/>
  <c r="N495" i="264"/>
  <c r="J495" i="264"/>
  <c r="F495" i="264"/>
  <c r="B495" i="264"/>
  <c r="R494" i="264"/>
  <c r="N494" i="264"/>
  <c r="J494" i="264"/>
  <c r="F494" i="264"/>
  <c r="B494" i="264"/>
  <c r="R493" i="264"/>
  <c r="N493" i="264"/>
  <c r="J493" i="264"/>
  <c r="F493" i="264"/>
  <c r="B493" i="264"/>
  <c r="R492" i="264"/>
  <c r="N492" i="264"/>
  <c r="J492" i="264"/>
  <c r="F492" i="264"/>
  <c r="B492" i="264"/>
  <c r="R491" i="264"/>
  <c r="N491" i="264"/>
  <c r="J491" i="264"/>
  <c r="F491" i="264"/>
  <c r="B491" i="264"/>
  <c r="R490" i="264"/>
  <c r="N490" i="264"/>
  <c r="J490" i="264"/>
  <c r="F490" i="264"/>
  <c r="B490" i="264"/>
  <c r="R489" i="264"/>
  <c r="N489" i="264"/>
  <c r="J489" i="264"/>
  <c r="F489" i="264"/>
  <c r="B489" i="264"/>
  <c r="R488" i="264"/>
  <c r="N488" i="264"/>
  <c r="J488" i="264"/>
  <c r="F488" i="264"/>
  <c r="B488" i="264"/>
  <c r="R487" i="264"/>
  <c r="N487" i="264"/>
  <c r="J487" i="264"/>
  <c r="F487" i="264"/>
  <c r="B487" i="264"/>
  <c r="R486" i="264"/>
  <c r="N486" i="264"/>
  <c r="J486" i="264"/>
  <c r="F486" i="264"/>
  <c r="B486" i="264"/>
  <c r="R485" i="264"/>
  <c r="N485" i="264"/>
  <c r="J485" i="264"/>
  <c r="F485" i="264"/>
  <c r="B485" i="264"/>
  <c r="R484" i="264"/>
  <c r="N484" i="264"/>
  <c r="J484" i="264"/>
  <c r="F484" i="264"/>
  <c r="B484" i="264"/>
  <c r="R483" i="264"/>
  <c r="N483" i="264"/>
  <c r="J483" i="264"/>
  <c r="F483" i="264"/>
  <c r="B483" i="264"/>
  <c r="R482" i="264"/>
  <c r="N482" i="264"/>
  <c r="J482" i="264"/>
  <c r="F482" i="264"/>
  <c r="B482" i="264"/>
  <c r="R481" i="264"/>
  <c r="N481" i="264"/>
  <c r="J481" i="264"/>
  <c r="F481" i="264"/>
  <c r="B481" i="264"/>
  <c r="R480" i="264"/>
  <c r="N480" i="264"/>
  <c r="J480" i="264"/>
  <c r="F480" i="264"/>
  <c r="B480" i="264"/>
  <c r="R479" i="264"/>
  <c r="N479" i="264"/>
  <c r="J479" i="264"/>
  <c r="F479" i="264"/>
  <c r="B479" i="264"/>
  <c r="R478" i="264"/>
  <c r="N478" i="264"/>
  <c r="J478" i="264"/>
  <c r="F478" i="264"/>
  <c r="B478" i="264"/>
  <c r="R477" i="264"/>
  <c r="N477" i="264"/>
  <c r="J477" i="264"/>
  <c r="F477" i="264"/>
  <c r="B477" i="264"/>
  <c r="R476" i="264"/>
  <c r="N476" i="264"/>
  <c r="J476" i="264"/>
  <c r="F476" i="264"/>
  <c r="B476" i="264"/>
  <c r="R475" i="264"/>
  <c r="N475" i="264"/>
  <c r="J475" i="264"/>
  <c r="F475" i="264"/>
  <c r="B475" i="264"/>
  <c r="R474" i="264"/>
  <c r="N474" i="264"/>
  <c r="J474" i="264"/>
  <c r="F474" i="264"/>
  <c r="B474" i="264"/>
  <c r="R473" i="264"/>
  <c r="N473" i="264"/>
  <c r="J473" i="264"/>
  <c r="F473" i="264"/>
  <c r="B473" i="264"/>
  <c r="R472" i="264"/>
  <c r="N472" i="264"/>
  <c r="J472" i="264"/>
  <c r="F472" i="264"/>
  <c r="B472" i="264"/>
  <c r="R471" i="264"/>
  <c r="N471" i="264"/>
  <c r="J471" i="264"/>
  <c r="F471" i="264"/>
  <c r="B471" i="264"/>
  <c r="R470" i="264"/>
  <c r="N470" i="264"/>
  <c r="J470" i="264"/>
  <c r="F470" i="264"/>
  <c r="B470" i="264"/>
  <c r="R469" i="264"/>
  <c r="N469" i="264"/>
  <c r="J469" i="264"/>
  <c r="F469" i="264"/>
  <c r="B469" i="264"/>
  <c r="R468" i="264"/>
  <c r="N468" i="264"/>
  <c r="J468" i="264"/>
  <c r="F468" i="264"/>
  <c r="B468" i="264"/>
  <c r="R467" i="264"/>
  <c r="N467" i="264"/>
  <c r="J467" i="264"/>
  <c r="F467" i="264"/>
  <c r="B467" i="264"/>
  <c r="R466" i="264"/>
  <c r="N466" i="264"/>
  <c r="J466" i="264"/>
  <c r="F466" i="264"/>
  <c r="B466" i="264"/>
  <c r="R465" i="264"/>
  <c r="N465" i="264"/>
  <c r="J465" i="264"/>
  <c r="F465" i="264"/>
  <c r="B465" i="264"/>
  <c r="R464" i="264"/>
  <c r="N464" i="264"/>
  <c r="J464" i="264"/>
  <c r="F464" i="264"/>
  <c r="B464" i="264"/>
  <c r="R463" i="264"/>
  <c r="N463" i="264"/>
  <c r="J463" i="264"/>
  <c r="F463" i="264"/>
  <c r="B463" i="264"/>
  <c r="R462" i="264"/>
  <c r="N462" i="264"/>
  <c r="J462" i="264"/>
  <c r="F462" i="264"/>
  <c r="B462" i="264"/>
  <c r="R461" i="264"/>
  <c r="N461" i="264"/>
  <c r="J461" i="264"/>
  <c r="F461" i="264"/>
  <c r="B461" i="264"/>
  <c r="R460" i="264"/>
  <c r="N460" i="264"/>
  <c r="J460" i="264"/>
  <c r="F460" i="264"/>
  <c r="B460" i="264"/>
  <c r="R459" i="264"/>
  <c r="N459" i="264"/>
  <c r="J459" i="264"/>
  <c r="F459" i="264"/>
  <c r="B459" i="264"/>
  <c r="R458" i="264"/>
  <c r="N458" i="264"/>
  <c r="J458" i="264"/>
  <c r="F458" i="264"/>
  <c r="B458" i="264"/>
  <c r="R457" i="264"/>
  <c r="N457" i="264"/>
  <c r="J457" i="264"/>
  <c r="F457" i="264"/>
  <c r="B457" i="264"/>
  <c r="R456" i="264"/>
  <c r="N456" i="264"/>
  <c r="J456" i="264"/>
  <c r="F456" i="264"/>
  <c r="B456" i="264"/>
  <c r="R455" i="264"/>
  <c r="N455" i="264"/>
  <c r="J455" i="264"/>
  <c r="F455" i="264"/>
  <c r="B455" i="264"/>
  <c r="R454" i="264"/>
  <c r="N454" i="264"/>
  <c r="J454" i="264"/>
  <c r="F454" i="264"/>
  <c r="B454" i="264"/>
  <c r="R453" i="264"/>
  <c r="N453" i="264"/>
  <c r="J453" i="264"/>
  <c r="F453" i="264"/>
  <c r="B453" i="264"/>
  <c r="R452" i="264"/>
  <c r="N452" i="264"/>
  <c r="J452" i="264"/>
  <c r="F452" i="264"/>
  <c r="B452" i="264"/>
  <c r="R451" i="264"/>
  <c r="N451" i="264"/>
  <c r="J451" i="264"/>
  <c r="F451" i="264"/>
  <c r="B451" i="264"/>
  <c r="R450" i="264"/>
  <c r="N450" i="264"/>
  <c r="J450" i="264"/>
  <c r="F450" i="264"/>
  <c r="B450" i="264"/>
  <c r="R449" i="264"/>
  <c r="N449" i="264"/>
  <c r="J449" i="264"/>
  <c r="F449" i="264"/>
  <c r="B449" i="264"/>
  <c r="R448" i="264"/>
  <c r="N448" i="264"/>
  <c r="J448" i="264"/>
  <c r="F448" i="264"/>
  <c r="B448" i="264"/>
  <c r="R447" i="264"/>
  <c r="N447" i="264"/>
  <c r="J447" i="264"/>
  <c r="F447" i="264"/>
  <c r="B447" i="264"/>
  <c r="R446" i="264"/>
  <c r="N446" i="264"/>
  <c r="J446" i="264"/>
  <c r="F446" i="264"/>
  <c r="B446" i="264"/>
  <c r="R445" i="264"/>
  <c r="N445" i="264"/>
  <c r="J445" i="264"/>
  <c r="F445" i="264"/>
  <c r="B445" i="264"/>
  <c r="R444" i="264"/>
  <c r="N444" i="264"/>
  <c r="J444" i="264"/>
  <c r="F444" i="264"/>
  <c r="B444" i="264"/>
  <c r="R443" i="264"/>
  <c r="N443" i="264"/>
  <c r="J443" i="264"/>
  <c r="F443" i="264"/>
  <c r="B443" i="264"/>
  <c r="R442" i="264"/>
  <c r="N442" i="264"/>
  <c r="J442" i="264"/>
  <c r="F442" i="264"/>
  <c r="B442" i="264"/>
  <c r="R441" i="264"/>
  <c r="N441" i="264"/>
  <c r="J441" i="264"/>
  <c r="F441" i="264"/>
  <c r="B441" i="264"/>
  <c r="R440" i="264"/>
  <c r="N440" i="264"/>
  <c r="J440" i="264"/>
  <c r="F440" i="264"/>
  <c r="B440" i="264"/>
  <c r="R439" i="264"/>
  <c r="N439" i="264"/>
  <c r="J439" i="264"/>
  <c r="F439" i="264"/>
  <c r="B439" i="264"/>
  <c r="R438" i="264"/>
  <c r="N438" i="264"/>
  <c r="J438" i="264"/>
  <c r="F438" i="264"/>
  <c r="B438" i="264"/>
  <c r="R437" i="264"/>
  <c r="N437" i="264"/>
  <c r="J437" i="264"/>
  <c r="F437" i="264"/>
  <c r="B437" i="264"/>
  <c r="R436" i="264"/>
  <c r="N436" i="264"/>
  <c r="J436" i="264"/>
  <c r="F436" i="264"/>
  <c r="B436" i="264"/>
  <c r="R435" i="264"/>
  <c r="N435" i="264"/>
  <c r="J435" i="264"/>
  <c r="F435" i="264"/>
  <c r="B435" i="264"/>
  <c r="R434" i="264"/>
  <c r="N434" i="264"/>
  <c r="J434" i="264"/>
  <c r="F434" i="264"/>
  <c r="B434" i="264"/>
  <c r="R433" i="264"/>
  <c r="N433" i="264"/>
  <c r="J433" i="264"/>
  <c r="F433" i="264"/>
  <c r="B433" i="264"/>
  <c r="R432" i="264"/>
  <c r="N432" i="264"/>
  <c r="J432" i="264"/>
  <c r="F432" i="264"/>
  <c r="B432" i="264"/>
  <c r="R431" i="264"/>
  <c r="N431" i="264"/>
  <c r="J431" i="264"/>
  <c r="F431" i="264"/>
  <c r="B431" i="264"/>
  <c r="R430" i="264"/>
  <c r="N430" i="264"/>
  <c r="J430" i="264"/>
  <c r="F430" i="264"/>
  <c r="B430" i="264"/>
  <c r="R429" i="264"/>
  <c r="N429" i="264"/>
  <c r="J429" i="264"/>
  <c r="F429" i="264"/>
  <c r="B429" i="264"/>
  <c r="R428" i="264"/>
  <c r="N428" i="264"/>
  <c r="J428" i="264"/>
  <c r="F428" i="264"/>
  <c r="B428" i="264"/>
  <c r="R427" i="264"/>
  <c r="N427" i="264"/>
  <c r="J427" i="264"/>
  <c r="F427" i="264"/>
  <c r="B427" i="264"/>
  <c r="R426" i="264"/>
  <c r="N426" i="264"/>
  <c r="J426" i="264"/>
  <c r="F426" i="264"/>
  <c r="B426" i="264"/>
  <c r="R425" i="264"/>
  <c r="N425" i="264"/>
  <c r="J425" i="264"/>
  <c r="F425" i="264"/>
  <c r="B425" i="264"/>
  <c r="R424" i="264"/>
  <c r="N424" i="264"/>
  <c r="J424" i="264"/>
  <c r="F424" i="264"/>
  <c r="B424" i="264"/>
  <c r="R423" i="264"/>
  <c r="N423" i="264"/>
  <c r="J423" i="264"/>
  <c r="F423" i="264"/>
  <c r="B423" i="264"/>
  <c r="R422" i="264"/>
  <c r="N422" i="264"/>
  <c r="J422" i="264"/>
  <c r="F422" i="264"/>
  <c r="B422" i="264"/>
  <c r="R421" i="264"/>
  <c r="N421" i="264"/>
  <c r="J421" i="264"/>
  <c r="F421" i="264"/>
  <c r="B421" i="264"/>
  <c r="R420" i="264"/>
  <c r="N420" i="264"/>
  <c r="J420" i="264"/>
  <c r="F420" i="264"/>
  <c r="B420" i="264"/>
  <c r="R419" i="264"/>
  <c r="N419" i="264"/>
  <c r="J419" i="264"/>
  <c r="F419" i="264"/>
  <c r="B419" i="264"/>
  <c r="R418" i="264"/>
  <c r="N418" i="264"/>
  <c r="J418" i="264"/>
  <c r="F418" i="264"/>
  <c r="B418" i="264"/>
  <c r="R417" i="264"/>
  <c r="N417" i="264"/>
  <c r="J417" i="264"/>
  <c r="F417" i="264"/>
  <c r="B417" i="264"/>
  <c r="R416" i="264"/>
  <c r="N416" i="264"/>
  <c r="J416" i="264"/>
  <c r="F416" i="264"/>
  <c r="B416" i="264"/>
  <c r="R415" i="264"/>
  <c r="N415" i="264"/>
  <c r="J415" i="264"/>
  <c r="F415" i="264"/>
  <c r="B415" i="264"/>
  <c r="R414" i="264"/>
  <c r="N414" i="264"/>
  <c r="J414" i="264"/>
  <c r="F414" i="264"/>
  <c r="B414" i="264"/>
  <c r="R413" i="264"/>
  <c r="N413" i="264"/>
  <c r="J413" i="264"/>
  <c r="F413" i="264"/>
  <c r="B413" i="264"/>
  <c r="R412" i="264"/>
  <c r="N412" i="264"/>
  <c r="J412" i="264"/>
  <c r="F412" i="264"/>
  <c r="B412" i="264"/>
  <c r="R411" i="264"/>
  <c r="N411" i="264"/>
  <c r="J411" i="264"/>
  <c r="F411" i="264"/>
  <c r="B411" i="264"/>
  <c r="R410" i="264"/>
  <c r="N410" i="264"/>
  <c r="J410" i="264"/>
  <c r="F410" i="264"/>
  <c r="B410" i="264"/>
  <c r="R409" i="264"/>
  <c r="N409" i="264"/>
  <c r="J409" i="264"/>
  <c r="F409" i="264"/>
  <c r="B409" i="264"/>
  <c r="R408" i="264"/>
  <c r="N408" i="264"/>
  <c r="J408" i="264"/>
  <c r="F408" i="264"/>
  <c r="B408" i="264"/>
  <c r="R407" i="264"/>
  <c r="N407" i="264"/>
  <c r="J407" i="264"/>
  <c r="F407" i="264"/>
  <c r="B407" i="264"/>
  <c r="R406" i="264"/>
  <c r="N406" i="264"/>
  <c r="J406" i="264"/>
  <c r="F406" i="264"/>
  <c r="B406" i="264"/>
  <c r="R405" i="264"/>
  <c r="N405" i="264"/>
  <c r="J405" i="264"/>
  <c r="F405" i="264"/>
  <c r="B405" i="264"/>
  <c r="R404" i="264"/>
  <c r="N404" i="264"/>
  <c r="J404" i="264"/>
  <c r="F404" i="264"/>
  <c r="B404" i="264"/>
  <c r="R403" i="264"/>
  <c r="N403" i="264"/>
  <c r="J403" i="264"/>
  <c r="F403" i="264"/>
  <c r="B403" i="264"/>
  <c r="R402" i="264"/>
  <c r="N402" i="264"/>
  <c r="J402" i="264"/>
  <c r="F402" i="264"/>
  <c r="B402" i="264"/>
  <c r="R401" i="264"/>
  <c r="N401" i="264"/>
  <c r="J401" i="264"/>
  <c r="F401" i="264"/>
  <c r="B401" i="264"/>
  <c r="R400" i="264"/>
  <c r="N400" i="264"/>
  <c r="J400" i="264"/>
  <c r="F400" i="264"/>
  <c r="B400" i="264"/>
  <c r="R399" i="264"/>
  <c r="N399" i="264"/>
  <c r="J399" i="264"/>
  <c r="F399" i="264"/>
  <c r="B399" i="264"/>
  <c r="R398" i="264"/>
  <c r="N398" i="264"/>
  <c r="J398" i="264"/>
  <c r="F398" i="264"/>
  <c r="B398" i="264"/>
  <c r="R397" i="264"/>
  <c r="N397" i="264"/>
  <c r="J397" i="264"/>
  <c r="F397" i="264"/>
  <c r="B397" i="264"/>
  <c r="R396" i="264"/>
  <c r="N396" i="264"/>
  <c r="J396" i="264"/>
  <c r="F396" i="264"/>
  <c r="B396" i="264"/>
  <c r="R395" i="264"/>
  <c r="N395" i="264"/>
  <c r="J395" i="264"/>
  <c r="F395" i="264"/>
  <c r="B395" i="264"/>
  <c r="R394" i="264"/>
  <c r="N394" i="264"/>
  <c r="J394" i="264"/>
  <c r="F394" i="264"/>
  <c r="B394" i="264"/>
  <c r="R393" i="264"/>
  <c r="N393" i="264"/>
  <c r="J393" i="264"/>
  <c r="F393" i="264"/>
  <c r="B393" i="264"/>
  <c r="R392" i="264"/>
  <c r="N392" i="264"/>
  <c r="J392" i="264"/>
  <c r="F392" i="264"/>
  <c r="B392" i="264"/>
  <c r="R391" i="264"/>
  <c r="N391" i="264"/>
  <c r="J391" i="264"/>
  <c r="F391" i="264"/>
  <c r="B391" i="264"/>
  <c r="R390" i="264"/>
  <c r="N390" i="264"/>
  <c r="J390" i="264"/>
  <c r="F390" i="264"/>
  <c r="B390" i="264"/>
  <c r="R389" i="264"/>
  <c r="N389" i="264"/>
  <c r="J389" i="264"/>
  <c r="F389" i="264"/>
  <c r="B389" i="264"/>
  <c r="R388" i="264"/>
  <c r="N388" i="264"/>
  <c r="J388" i="264"/>
  <c r="F388" i="264"/>
  <c r="B388" i="264"/>
  <c r="R387" i="264"/>
  <c r="N387" i="264"/>
  <c r="J387" i="264"/>
  <c r="F387" i="264"/>
  <c r="B387" i="264"/>
  <c r="R386" i="264"/>
  <c r="N386" i="264"/>
  <c r="J386" i="264"/>
  <c r="F386" i="264"/>
  <c r="B386" i="264"/>
  <c r="R385" i="264"/>
  <c r="N385" i="264"/>
  <c r="J385" i="264"/>
  <c r="F385" i="264"/>
  <c r="B385" i="264"/>
  <c r="R384" i="264"/>
  <c r="N384" i="264"/>
  <c r="J384" i="264"/>
  <c r="F384" i="264"/>
  <c r="B384" i="264"/>
  <c r="R383" i="264"/>
  <c r="N383" i="264"/>
  <c r="J383" i="264"/>
  <c r="F383" i="264"/>
  <c r="B383" i="264"/>
  <c r="R382" i="264"/>
  <c r="N382" i="264"/>
  <c r="J382" i="264"/>
  <c r="F382" i="264"/>
  <c r="B382" i="264"/>
  <c r="R381" i="264"/>
  <c r="N381" i="264"/>
  <c r="J381" i="264"/>
  <c r="F381" i="264"/>
  <c r="B381" i="264"/>
  <c r="R380" i="264"/>
  <c r="N380" i="264"/>
  <c r="J380" i="264"/>
  <c r="F380" i="264"/>
  <c r="B380" i="264"/>
  <c r="R379" i="264"/>
  <c r="N379" i="264"/>
  <c r="J379" i="264"/>
  <c r="F379" i="264"/>
  <c r="B379" i="264"/>
  <c r="R378" i="264"/>
  <c r="N378" i="264"/>
  <c r="J378" i="264"/>
  <c r="F378" i="264"/>
  <c r="B378" i="264"/>
  <c r="R377" i="264"/>
  <c r="N377" i="264"/>
  <c r="J377" i="264"/>
  <c r="F377" i="264"/>
  <c r="B377" i="264"/>
  <c r="R376" i="264"/>
  <c r="N376" i="264"/>
  <c r="J376" i="264"/>
  <c r="F376" i="264"/>
  <c r="B376" i="264"/>
  <c r="R375" i="264"/>
  <c r="N375" i="264"/>
  <c r="J375" i="264"/>
  <c r="F375" i="264"/>
  <c r="B375" i="264"/>
  <c r="R374" i="264"/>
  <c r="N374" i="264"/>
  <c r="J374" i="264"/>
  <c r="F374" i="264"/>
  <c r="B374" i="264"/>
  <c r="R373" i="264"/>
  <c r="N373" i="264"/>
  <c r="J373" i="264"/>
  <c r="F373" i="264"/>
  <c r="B373" i="264"/>
  <c r="R372" i="264"/>
  <c r="N372" i="264"/>
  <c r="J372" i="264"/>
  <c r="F372" i="264"/>
  <c r="B372" i="264"/>
  <c r="R371" i="264"/>
  <c r="N371" i="264"/>
  <c r="J371" i="264"/>
  <c r="F371" i="264"/>
  <c r="B371" i="264"/>
  <c r="R370" i="264"/>
  <c r="N370" i="264"/>
  <c r="J370" i="264"/>
  <c r="F370" i="264"/>
  <c r="B370" i="264"/>
  <c r="R369" i="264"/>
  <c r="N369" i="264"/>
  <c r="J369" i="264"/>
  <c r="F369" i="264"/>
  <c r="B369" i="264"/>
  <c r="R368" i="264"/>
  <c r="N368" i="264"/>
  <c r="J368" i="264"/>
  <c r="F368" i="264"/>
  <c r="B368" i="264"/>
  <c r="R367" i="264"/>
  <c r="N367" i="264"/>
  <c r="J367" i="264"/>
  <c r="F367" i="264"/>
  <c r="B367" i="264"/>
  <c r="R366" i="264"/>
  <c r="N366" i="264"/>
  <c r="J366" i="264"/>
  <c r="F366" i="264"/>
  <c r="B366" i="264"/>
  <c r="R365" i="264"/>
  <c r="N365" i="264"/>
  <c r="J365" i="264"/>
  <c r="F365" i="264"/>
  <c r="B365" i="264"/>
  <c r="R364" i="264"/>
  <c r="N364" i="264"/>
  <c r="J364" i="264"/>
  <c r="F364" i="264"/>
  <c r="B364" i="264"/>
  <c r="R363" i="264"/>
  <c r="N363" i="264"/>
  <c r="J363" i="264"/>
  <c r="F363" i="264"/>
  <c r="B363" i="264"/>
  <c r="R362" i="264"/>
  <c r="N362" i="264"/>
  <c r="J362" i="264"/>
  <c r="F362" i="264"/>
  <c r="B362" i="264"/>
  <c r="R361" i="264"/>
  <c r="N361" i="264"/>
  <c r="J361" i="264"/>
  <c r="F361" i="264"/>
  <c r="B361" i="264"/>
  <c r="R360" i="264"/>
  <c r="N360" i="264"/>
  <c r="J360" i="264"/>
  <c r="F360" i="264"/>
  <c r="B360" i="264"/>
  <c r="R359" i="264"/>
  <c r="N359" i="264"/>
  <c r="J359" i="264"/>
  <c r="F359" i="264"/>
  <c r="B359" i="264"/>
  <c r="R358" i="264"/>
  <c r="N358" i="264"/>
  <c r="J358" i="264"/>
  <c r="F358" i="264"/>
  <c r="B358" i="264"/>
  <c r="R357" i="264"/>
  <c r="N357" i="264"/>
  <c r="J357" i="264"/>
  <c r="F357" i="264"/>
  <c r="B357" i="264"/>
  <c r="R356" i="264"/>
  <c r="N356" i="264"/>
  <c r="J356" i="264"/>
  <c r="F356" i="264"/>
  <c r="B356" i="264"/>
  <c r="R355" i="264"/>
  <c r="N355" i="264"/>
  <c r="J355" i="264"/>
  <c r="F355" i="264"/>
  <c r="B355" i="264"/>
  <c r="R354" i="264"/>
  <c r="N354" i="264"/>
  <c r="J354" i="264"/>
  <c r="F354" i="264"/>
  <c r="B354" i="264"/>
  <c r="R353" i="264"/>
  <c r="N353" i="264"/>
  <c r="J353" i="264"/>
  <c r="F353" i="264"/>
  <c r="B353" i="264"/>
  <c r="R352" i="264"/>
  <c r="N352" i="264"/>
  <c r="J352" i="264"/>
  <c r="F352" i="264"/>
  <c r="B352" i="264"/>
  <c r="R351" i="264"/>
  <c r="N351" i="264"/>
  <c r="J351" i="264"/>
  <c r="F351" i="264"/>
  <c r="B351" i="264"/>
  <c r="R350" i="264"/>
  <c r="N350" i="264"/>
  <c r="J350" i="264"/>
  <c r="F350" i="264"/>
  <c r="B350" i="264"/>
  <c r="R349" i="264"/>
  <c r="N349" i="264"/>
  <c r="J349" i="264"/>
  <c r="F349" i="264"/>
  <c r="B349" i="264"/>
  <c r="R348" i="264"/>
  <c r="N348" i="264"/>
  <c r="J348" i="264"/>
  <c r="F348" i="264"/>
  <c r="B348" i="264"/>
  <c r="R347" i="264"/>
  <c r="N347" i="264"/>
  <c r="J347" i="264"/>
  <c r="F347" i="264"/>
  <c r="B347" i="264"/>
  <c r="R346" i="264"/>
  <c r="N346" i="264"/>
  <c r="J346" i="264"/>
  <c r="F346" i="264"/>
  <c r="B346" i="264"/>
  <c r="R345" i="264"/>
  <c r="N345" i="264"/>
  <c r="J345" i="264"/>
  <c r="F345" i="264"/>
  <c r="B345" i="264"/>
  <c r="R344" i="264"/>
  <c r="N344" i="264"/>
  <c r="J344" i="264"/>
  <c r="F344" i="264"/>
  <c r="B344" i="264"/>
  <c r="R343" i="264"/>
  <c r="N343" i="264"/>
  <c r="J343" i="264"/>
  <c r="F343" i="264"/>
  <c r="B343" i="264"/>
  <c r="R342" i="264"/>
  <c r="N342" i="264"/>
  <c r="J342" i="264"/>
  <c r="F342" i="264"/>
  <c r="B342" i="264"/>
  <c r="R341" i="264"/>
  <c r="N341" i="264"/>
  <c r="J341" i="264"/>
  <c r="F341" i="264"/>
  <c r="B341" i="264"/>
  <c r="R340" i="264"/>
  <c r="N340" i="264"/>
  <c r="J340" i="264"/>
  <c r="F340" i="264"/>
  <c r="B340" i="264"/>
  <c r="R339" i="264"/>
  <c r="N339" i="264"/>
  <c r="J339" i="264"/>
  <c r="F339" i="264"/>
  <c r="B339" i="264"/>
  <c r="R338" i="264"/>
  <c r="N338" i="264"/>
  <c r="J338" i="264"/>
  <c r="F338" i="264"/>
  <c r="B338" i="264"/>
  <c r="R337" i="264"/>
  <c r="N337" i="264"/>
  <c r="J337" i="264"/>
  <c r="F337" i="264"/>
  <c r="B337" i="264"/>
  <c r="R336" i="264"/>
  <c r="N336" i="264"/>
  <c r="J336" i="264"/>
  <c r="F336" i="264"/>
  <c r="B336" i="264"/>
  <c r="R335" i="264"/>
  <c r="N335" i="264"/>
  <c r="J335" i="264"/>
  <c r="F335" i="264"/>
  <c r="B335" i="264"/>
  <c r="R334" i="264"/>
  <c r="N334" i="264"/>
  <c r="J334" i="264"/>
  <c r="F334" i="264"/>
  <c r="B334" i="264"/>
  <c r="R333" i="264"/>
  <c r="N333" i="264"/>
  <c r="J333" i="264"/>
  <c r="F333" i="264"/>
  <c r="B333" i="264"/>
  <c r="R332" i="264"/>
  <c r="N332" i="264"/>
  <c r="J332" i="264"/>
  <c r="F332" i="264"/>
  <c r="B332" i="264"/>
  <c r="R331" i="264"/>
  <c r="N331" i="264"/>
  <c r="J331" i="264"/>
  <c r="F331" i="264"/>
  <c r="B331" i="264"/>
  <c r="R330" i="264"/>
  <c r="N330" i="264"/>
  <c r="J330" i="264"/>
  <c r="F330" i="264"/>
  <c r="B330" i="264"/>
  <c r="R329" i="264"/>
  <c r="N329" i="264"/>
  <c r="J329" i="264"/>
  <c r="F329" i="264"/>
  <c r="B329" i="264"/>
  <c r="R328" i="264"/>
  <c r="N328" i="264"/>
  <c r="J328" i="264"/>
  <c r="F328" i="264"/>
  <c r="B328" i="264"/>
  <c r="R327" i="264"/>
  <c r="N327" i="264"/>
  <c r="J327" i="264"/>
  <c r="F327" i="264"/>
  <c r="B327" i="264"/>
  <c r="R326" i="264"/>
  <c r="N326" i="264"/>
  <c r="J326" i="264"/>
  <c r="F326" i="264"/>
  <c r="B326" i="264"/>
  <c r="R325" i="264"/>
  <c r="N325" i="264"/>
  <c r="J325" i="264"/>
  <c r="F325" i="264"/>
  <c r="B325" i="264"/>
  <c r="R324" i="264"/>
  <c r="N324" i="264"/>
  <c r="J324" i="264"/>
  <c r="F324" i="264"/>
  <c r="B324" i="264"/>
  <c r="R323" i="264"/>
  <c r="N323" i="264"/>
  <c r="J323" i="264"/>
  <c r="F323" i="264"/>
  <c r="B323" i="264"/>
  <c r="R322" i="264"/>
  <c r="N322" i="264"/>
  <c r="J322" i="264"/>
  <c r="F322" i="264"/>
  <c r="B322" i="264"/>
  <c r="R321" i="264"/>
  <c r="N321" i="264"/>
  <c r="J321" i="264"/>
  <c r="F321" i="264"/>
  <c r="B321" i="264"/>
  <c r="R320" i="264"/>
  <c r="N320" i="264"/>
  <c r="J320" i="264"/>
  <c r="F320" i="264"/>
  <c r="B320" i="264"/>
  <c r="R319" i="264"/>
  <c r="N319" i="264"/>
  <c r="J319" i="264"/>
  <c r="F319" i="264"/>
  <c r="B319" i="264"/>
  <c r="R318" i="264"/>
  <c r="N318" i="264"/>
  <c r="J318" i="264"/>
  <c r="F318" i="264"/>
  <c r="B318" i="264"/>
  <c r="R317" i="264"/>
  <c r="N317" i="264"/>
  <c r="J317" i="264"/>
  <c r="F317" i="264"/>
  <c r="B317" i="264"/>
  <c r="R316" i="264"/>
  <c r="N316" i="264"/>
  <c r="J316" i="264"/>
  <c r="F316" i="264"/>
  <c r="B316" i="264"/>
  <c r="R315" i="264"/>
  <c r="N315" i="264"/>
  <c r="J315" i="264"/>
  <c r="F315" i="264"/>
  <c r="B315" i="264"/>
  <c r="R314" i="264"/>
  <c r="N314" i="264"/>
  <c r="J314" i="264"/>
  <c r="F314" i="264"/>
  <c r="B314" i="264"/>
  <c r="R313" i="264"/>
  <c r="N313" i="264"/>
  <c r="J313" i="264"/>
  <c r="F313" i="264"/>
  <c r="B313" i="264"/>
  <c r="R312" i="264"/>
  <c r="N312" i="264"/>
  <c r="J312" i="264"/>
  <c r="F312" i="264"/>
  <c r="B312" i="264"/>
  <c r="R311" i="264"/>
  <c r="N311" i="264"/>
  <c r="J311" i="264"/>
  <c r="F311" i="264"/>
  <c r="B311" i="264"/>
  <c r="R310" i="264"/>
  <c r="N310" i="264"/>
  <c r="J310" i="264"/>
  <c r="F310" i="264"/>
  <c r="B310" i="264"/>
  <c r="R309" i="264"/>
  <c r="N309" i="264"/>
  <c r="J309" i="264"/>
  <c r="F309" i="264"/>
  <c r="B309" i="264"/>
  <c r="R308" i="264"/>
  <c r="N308" i="264"/>
  <c r="J308" i="264"/>
  <c r="F308" i="264"/>
  <c r="B308" i="264"/>
  <c r="R307" i="264"/>
  <c r="N307" i="264"/>
  <c r="J307" i="264"/>
  <c r="F307" i="264"/>
  <c r="B307" i="264"/>
  <c r="R306" i="264"/>
  <c r="N306" i="264"/>
  <c r="J306" i="264"/>
  <c r="F306" i="264"/>
  <c r="B306" i="264"/>
  <c r="R305" i="264"/>
  <c r="N305" i="264"/>
  <c r="J305" i="264"/>
  <c r="F305" i="264"/>
  <c r="B305" i="264"/>
  <c r="R304" i="264"/>
  <c r="N304" i="264"/>
  <c r="J304" i="264"/>
  <c r="F304" i="264"/>
  <c r="B304" i="264"/>
  <c r="R303" i="264"/>
  <c r="N303" i="264"/>
  <c r="J303" i="264"/>
  <c r="F303" i="264"/>
  <c r="B303" i="264"/>
  <c r="R302" i="264"/>
  <c r="N302" i="264"/>
  <c r="J302" i="264"/>
  <c r="F302" i="264"/>
  <c r="B302" i="264"/>
  <c r="R301" i="264"/>
  <c r="N301" i="264"/>
  <c r="J301" i="264"/>
  <c r="F301" i="264"/>
  <c r="B301" i="264"/>
  <c r="R300" i="264"/>
  <c r="N300" i="264"/>
  <c r="J300" i="264"/>
  <c r="F300" i="264"/>
  <c r="B300" i="264"/>
  <c r="R299" i="264"/>
  <c r="N299" i="264"/>
  <c r="J299" i="264"/>
  <c r="F299" i="264"/>
  <c r="B299" i="264"/>
  <c r="R298" i="264"/>
  <c r="N298" i="264"/>
  <c r="J298" i="264"/>
  <c r="F298" i="264"/>
  <c r="B298" i="264"/>
  <c r="R297" i="264"/>
  <c r="N297" i="264"/>
  <c r="J297" i="264"/>
  <c r="F297" i="264"/>
  <c r="B297" i="264"/>
  <c r="R296" i="264"/>
  <c r="N296" i="264"/>
  <c r="J296" i="264"/>
  <c r="F296" i="264"/>
  <c r="B296" i="264"/>
  <c r="R295" i="264"/>
  <c r="N295" i="264"/>
  <c r="J295" i="264"/>
  <c r="F295" i="264"/>
  <c r="B295" i="264"/>
  <c r="R294" i="264"/>
  <c r="N294" i="264"/>
  <c r="J294" i="264"/>
  <c r="F294" i="264"/>
  <c r="B294" i="264"/>
  <c r="R293" i="264"/>
  <c r="N293" i="264"/>
  <c r="J293" i="264"/>
  <c r="F293" i="264"/>
  <c r="B293" i="264"/>
  <c r="R292" i="264"/>
  <c r="N292" i="264"/>
  <c r="J292" i="264"/>
  <c r="F292" i="264"/>
  <c r="B292" i="264"/>
  <c r="R291" i="264"/>
  <c r="N291" i="264"/>
  <c r="J291" i="264"/>
  <c r="F291" i="264"/>
  <c r="B291" i="264"/>
  <c r="R290" i="264"/>
  <c r="N290" i="264"/>
  <c r="J290" i="264"/>
  <c r="F290" i="264"/>
  <c r="B290" i="264"/>
  <c r="R289" i="264"/>
  <c r="N289" i="264"/>
  <c r="J289" i="264"/>
  <c r="F289" i="264"/>
  <c r="B289" i="264"/>
  <c r="R288" i="264"/>
  <c r="N288" i="264"/>
  <c r="J288" i="264"/>
  <c r="F288" i="264"/>
  <c r="B288" i="264"/>
  <c r="R287" i="264"/>
  <c r="N287" i="264"/>
  <c r="J287" i="264"/>
  <c r="F287" i="264"/>
  <c r="B287" i="264"/>
  <c r="R286" i="264"/>
  <c r="N286" i="264"/>
  <c r="J286" i="264"/>
  <c r="F286" i="264"/>
  <c r="B286" i="264"/>
  <c r="R285" i="264"/>
  <c r="N285" i="264"/>
  <c r="J285" i="264"/>
  <c r="F285" i="264"/>
  <c r="B285" i="264"/>
  <c r="R284" i="264"/>
  <c r="N284" i="264"/>
  <c r="J284" i="264"/>
  <c r="F284" i="264"/>
  <c r="B284" i="264"/>
  <c r="R283" i="264"/>
  <c r="N283" i="264"/>
  <c r="J283" i="264"/>
  <c r="F283" i="264"/>
  <c r="B283" i="264"/>
  <c r="R282" i="264"/>
  <c r="N282" i="264"/>
  <c r="J282" i="264"/>
  <c r="F282" i="264"/>
  <c r="B282" i="264"/>
  <c r="R281" i="264"/>
  <c r="N281" i="264"/>
  <c r="J281" i="264"/>
  <c r="F281" i="264"/>
  <c r="B281" i="264"/>
  <c r="R280" i="264"/>
  <c r="N280" i="264"/>
  <c r="J280" i="264"/>
  <c r="F280" i="264"/>
  <c r="B280" i="264"/>
  <c r="R279" i="264"/>
  <c r="N279" i="264"/>
  <c r="J279" i="264"/>
  <c r="F279" i="264"/>
  <c r="B279" i="264"/>
  <c r="R278" i="264"/>
  <c r="N278" i="264"/>
  <c r="J278" i="264"/>
  <c r="F278" i="264"/>
  <c r="B278" i="264"/>
  <c r="R277" i="264"/>
  <c r="N277" i="264"/>
  <c r="J277" i="264"/>
  <c r="F277" i="264"/>
  <c r="B277" i="264"/>
  <c r="R276" i="264"/>
  <c r="N276" i="264"/>
  <c r="J276" i="264"/>
  <c r="F276" i="264"/>
  <c r="B276" i="264"/>
  <c r="R275" i="264"/>
  <c r="N275" i="264"/>
  <c r="J275" i="264"/>
  <c r="F275" i="264"/>
  <c r="B275" i="264"/>
  <c r="R274" i="264"/>
  <c r="N274" i="264"/>
  <c r="J274" i="264"/>
  <c r="F274" i="264"/>
  <c r="B274" i="264"/>
  <c r="R273" i="264"/>
  <c r="N273" i="264"/>
  <c r="J273" i="264"/>
  <c r="F273" i="264"/>
  <c r="B273" i="264"/>
  <c r="R272" i="264"/>
  <c r="N272" i="264"/>
  <c r="J272" i="264"/>
  <c r="F272" i="264"/>
  <c r="B272" i="264"/>
  <c r="R271" i="264"/>
  <c r="N271" i="264"/>
  <c r="J271" i="264"/>
  <c r="F271" i="264"/>
  <c r="B271" i="264"/>
  <c r="R270" i="264"/>
  <c r="N270" i="264"/>
  <c r="J270" i="264"/>
  <c r="F270" i="264"/>
  <c r="B270" i="264"/>
  <c r="R269" i="264"/>
  <c r="N269" i="264"/>
  <c r="J269" i="264"/>
  <c r="F269" i="264"/>
  <c r="B269" i="264"/>
  <c r="R268" i="264"/>
  <c r="N268" i="264"/>
  <c r="J268" i="264"/>
  <c r="F268" i="264"/>
  <c r="B268" i="264"/>
  <c r="R267" i="264"/>
  <c r="N267" i="264"/>
  <c r="J267" i="264"/>
  <c r="F267" i="264"/>
  <c r="B267" i="264"/>
  <c r="R266" i="264"/>
  <c r="N266" i="264"/>
  <c r="J266" i="264"/>
  <c r="F266" i="264"/>
  <c r="B266" i="264"/>
  <c r="R265" i="264"/>
  <c r="N265" i="264"/>
  <c r="J265" i="264"/>
  <c r="F265" i="264"/>
  <c r="B265" i="264"/>
  <c r="R264" i="264"/>
  <c r="N264" i="264"/>
  <c r="J264" i="264"/>
  <c r="F264" i="264"/>
  <c r="B264" i="264"/>
  <c r="R263" i="264"/>
  <c r="N263" i="264"/>
  <c r="J263" i="264"/>
  <c r="F263" i="264"/>
  <c r="B263" i="264"/>
  <c r="R262" i="264"/>
  <c r="N262" i="264"/>
  <c r="J262" i="264"/>
  <c r="F262" i="264"/>
  <c r="B262" i="264"/>
  <c r="R261" i="264"/>
  <c r="N261" i="264"/>
  <c r="J261" i="264"/>
  <c r="F261" i="264"/>
  <c r="B261" i="264"/>
  <c r="R260" i="264"/>
  <c r="N260" i="264"/>
  <c r="J260" i="264"/>
  <c r="F260" i="264"/>
  <c r="B260" i="264"/>
  <c r="R259" i="264"/>
  <c r="N259" i="264"/>
  <c r="J259" i="264"/>
  <c r="F259" i="264"/>
  <c r="B259" i="264"/>
  <c r="R258" i="264"/>
  <c r="N258" i="264"/>
  <c r="J258" i="264"/>
  <c r="F258" i="264"/>
  <c r="B258" i="264"/>
  <c r="R257" i="264"/>
  <c r="N257" i="264"/>
  <c r="J257" i="264"/>
  <c r="F257" i="264"/>
  <c r="B257" i="264"/>
  <c r="R256" i="264"/>
  <c r="N256" i="264"/>
  <c r="J256" i="264"/>
  <c r="F256" i="264"/>
  <c r="B256" i="264"/>
  <c r="R255" i="264"/>
  <c r="N255" i="264"/>
  <c r="J255" i="264"/>
  <c r="F255" i="264"/>
  <c r="B255" i="264"/>
  <c r="R254" i="264"/>
  <c r="N254" i="264"/>
  <c r="J254" i="264"/>
  <c r="F254" i="264"/>
  <c r="B254" i="264"/>
  <c r="R253" i="264"/>
  <c r="N253" i="264"/>
  <c r="J253" i="264"/>
  <c r="F253" i="264"/>
  <c r="B253" i="264"/>
  <c r="R252" i="264"/>
  <c r="N252" i="264"/>
  <c r="J252" i="264"/>
  <c r="F252" i="264"/>
  <c r="B252" i="264"/>
  <c r="R251" i="264"/>
  <c r="N251" i="264"/>
  <c r="J251" i="264"/>
  <c r="F251" i="264"/>
  <c r="B251" i="264"/>
  <c r="R250" i="264"/>
  <c r="N250" i="264"/>
  <c r="J250" i="264"/>
  <c r="F250" i="264"/>
  <c r="B250" i="264"/>
  <c r="R249" i="264"/>
  <c r="N249" i="264"/>
  <c r="J249" i="264"/>
  <c r="F249" i="264"/>
  <c r="B249" i="264"/>
  <c r="R248" i="264"/>
  <c r="N248" i="264"/>
  <c r="J248" i="264"/>
  <c r="F248" i="264"/>
  <c r="B248" i="264"/>
  <c r="R247" i="264"/>
  <c r="N247" i="264"/>
  <c r="J247" i="264"/>
  <c r="F247" i="264"/>
  <c r="B247" i="264"/>
  <c r="R246" i="264"/>
  <c r="N246" i="264"/>
  <c r="J246" i="264"/>
  <c r="F246" i="264"/>
  <c r="B246" i="264"/>
  <c r="R245" i="264"/>
  <c r="N245" i="264"/>
  <c r="J245" i="264"/>
  <c r="F245" i="264"/>
  <c r="B245" i="264"/>
  <c r="R244" i="264"/>
  <c r="N244" i="264"/>
  <c r="J244" i="264"/>
  <c r="F244" i="264"/>
  <c r="B244" i="264"/>
  <c r="R243" i="264"/>
  <c r="N243" i="264"/>
  <c r="J243" i="264"/>
  <c r="F243" i="264"/>
  <c r="B243" i="264"/>
  <c r="R242" i="264"/>
  <c r="N242" i="264"/>
  <c r="J242" i="264"/>
  <c r="F242" i="264"/>
  <c r="B242" i="264"/>
  <c r="R241" i="264"/>
  <c r="N241" i="264"/>
  <c r="J241" i="264"/>
  <c r="F241" i="264"/>
  <c r="B241" i="264"/>
  <c r="R240" i="264"/>
  <c r="N240" i="264"/>
  <c r="J240" i="264"/>
  <c r="F240" i="264"/>
  <c r="B240" i="264"/>
  <c r="R239" i="264"/>
  <c r="N239" i="264"/>
  <c r="J239" i="264"/>
  <c r="F239" i="264"/>
  <c r="B239" i="264"/>
  <c r="R238" i="264"/>
  <c r="N238" i="264"/>
  <c r="J238" i="264"/>
  <c r="F238" i="264"/>
  <c r="B238" i="264"/>
  <c r="R237" i="264"/>
  <c r="N237" i="264"/>
  <c r="J237" i="264"/>
  <c r="F237" i="264"/>
  <c r="B237" i="264"/>
  <c r="R236" i="264"/>
  <c r="N236" i="264"/>
  <c r="J236" i="264"/>
  <c r="F236" i="264"/>
  <c r="B236" i="264"/>
  <c r="R235" i="264"/>
  <c r="N235" i="264"/>
  <c r="J235" i="264"/>
  <c r="F235" i="264"/>
  <c r="B235" i="264"/>
  <c r="R234" i="264"/>
  <c r="N234" i="264"/>
  <c r="J234" i="264"/>
  <c r="F234" i="264"/>
  <c r="B234" i="264"/>
  <c r="R233" i="264"/>
  <c r="N233" i="264"/>
  <c r="J233" i="264"/>
  <c r="F233" i="264"/>
  <c r="B233" i="264"/>
  <c r="R232" i="264"/>
  <c r="N232" i="264"/>
  <c r="J232" i="264"/>
  <c r="F232" i="264"/>
  <c r="B232" i="264"/>
  <c r="R231" i="264"/>
  <c r="N231" i="264"/>
  <c r="J231" i="264"/>
  <c r="F231" i="264"/>
  <c r="B231" i="264"/>
  <c r="R230" i="264"/>
  <c r="N230" i="264"/>
  <c r="J230" i="264"/>
  <c r="F230" i="264"/>
  <c r="B230" i="264"/>
  <c r="R229" i="264"/>
  <c r="N229" i="264"/>
  <c r="J229" i="264"/>
  <c r="F229" i="264"/>
  <c r="B229" i="264"/>
  <c r="R228" i="264"/>
  <c r="N228" i="264"/>
  <c r="J228" i="264"/>
  <c r="F228" i="264"/>
  <c r="B228" i="264"/>
  <c r="R227" i="264"/>
  <c r="N227" i="264"/>
  <c r="J227" i="264"/>
  <c r="F227" i="264"/>
  <c r="B227" i="264"/>
  <c r="R226" i="264"/>
  <c r="N226" i="264"/>
  <c r="J226" i="264"/>
  <c r="F226" i="264"/>
  <c r="B226" i="264"/>
  <c r="R225" i="264"/>
  <c r="N225" i="264"/>
  <c r="J225" i="264"/>
  <c r="F225" i="264"/>
  <c r="B225" i="264"/>
  <c r="R224" i="264"/>
  <c r="N224" i="264"/>
  <c r="J224" i="264"/>
  <c r="F224" i="264"/>
  <c r="B224" i="264"/>
  <c r="R223" i="264"/>
  <c r="N223" i="264"/>
  <c r="J223" i="264"/>
  <c r="F223" i="264"/>
  <c r="B223" i="264"/>
  <c r="R222" i="264"/>
  <c r="N222" i="264"/>
  <c r="J222" i="264"/>
  <c r="F222" i="264"/>
  <c r="B222" i="264"/>
  <c r="R221" i="264"/>
  <c r="N221" i="264"/>
  <c r="J221" i="264"/>
  <c r="F221" i="264"/>
  <c r="B221" i="264"/>
  <c r="R220" i="264"/>
  <c r="N220" i="264"/>
  <c r="J220" i="264"/>
  <c r="F220" i="264"/>
  <c r="B220" i="264"/>
  <c r="R219" i="264"/>
  <c r="N219" i="264"/>
  <c r="J219" i="264"/>
  <c r="F219" i="264"/>
  <c r="B219" i="264"/>
  <c r="R218" i="264"/>
  <c r="N218" i="264"/>
  <c r="J218" i="264"/>
  <c r="F218" i="264"/>
  <c r="B218" i="264"/>
  <c r="R217" i="264"/>
  <c r="N217" i="264"/>
  <c r="J217" i="264"/>
  <c r="F217" i="264"/>
  <c r="B217" i="264"/>
  <c r="R216" i="264"/>
  <c r="N216" i="264"/>
  <c r="J216" i="264"/>
  <c r="F216" i="264"/>
  <c r="B216" i="264"/>
  <c r="R215" i="264"/>
  <c r="N215" i="264"/>
  <c r="J215" i="264"/>
  <c r="F215" i="264"/>
  <c r="B215" i="264"/>
  <c r="R214" i="264"/>
  <c r="N214" i="264"/>
  <c r="J214" i="264"/>
  <c r="F214" i="264"/>
  <c r="B214" i="264"/>
  <c r="R213" i="264"/>
  <c r="N213" i="264"/>
  <c r="J213" i="264"/>
  <c r="F213" i="264"/>
  <c r="B213" i="264"/>
  <c r="R212" i="264"/>
  <c r="N212" i="264"/>
  <c r="J212" i="264"/>
  <c r="F212" i="264"/>
  <c r="B212" i="264"/>
  <c r="R211" i="264"/>
  <c r="N211" i="264"/>
  <c r="J211" i="264"/>
  <c r="F211" i="264"/>
  <c r="B211" i="264"/>
  <c r="R210" i="264"/>
  <c r="N210" i="264"/>
  <c r="J210" i="264"/>
  <c r="F210" i="264"/>
  <c r="B210" i="264"/>
  <c r="R209" i="264"/>
  <c r="N209" i="264"/>
  <c r="J209" i="264"/>
  <c r="F209" i="264"/>
  <c r="B209" i="264"/>
  <c r="R208" i="264"/>
  <c r="N208" i="264"/>
  <c r="J208" i="264"/>
  <c r="F208" i="264"/>
  <c r="B208" i="264"/>
  <c r="R207" i="264"/>
  <c r="N207" i="264"/>
  <c r="J207" i="264"/>
  <c r="F207" i="264"/>
  <c r="B207" i="264"/>
  <c r="R206" i="264"/>
  <c r="N206" i="264"/>
  <c r="J206" i="264"/>
  <c r="F206" i="264"/>
  <c r="B206" i="264"/>
  <c r="R205" i="264"/>
  <c r="N205" i="264"/>
  <c r="J205" i="264"/>
  <c r="F205" i="264"/>
  <c r="B205" i="264"/>
  <c r="R204" i="264"/>
  <c r="N204" i="264"/>
  <c r="J204" i="264"/>
  <c r="F204" i="264"/>
  <c r="B204" i="264"/>
  <c r="R203" i="264"/>
  <c r="N203" i="264"/>
  <c r="J203" i="264"/>
  <c r="F203" i="264"/>
  <c r="B203" i="264"/>
  <c r="R202" i="264"/>
  <c r="N202" i="264"/>
  <c r="J202" i="264"/>
  <c r="F202" i="264"/>
  <c r="B202" i="264"/>
  <c r="R201" i="264"/>
  <c r="N201" i="264"/>
  <c r="J201" i="264"/>
  <c r="F201" i="264"/>
  <c r="B201" i="264"/>
  <c r="R200" i="264"/>
  <c r="N200" i="264"/>
  <c r="J200" i="264"/>
  <c r="F200" i="264"/>
  <c r="B200" i="264"/>
  <c r="R199" i="264"/>
  <c r="N199" i="264"/>
  <c r="J199" i="264"/>
  <c r="F199" i="264"/>
  <c r="B199" i="264"/>
  <c r="R198" i="264"/>
  <c r="N198" i="264"/>
  <c r="J198" i="264"/>
  <c r="F198" i="264"/>
  <c r="B198" i="264"/>
  <c r="R197" i="264"/>
  <c r="N197" i="264"/>
  <c r="J197" i="264"/>
  <c r="F197" i="264"/>
  <c r="B197" i="264"/>
  <c r="R196" i="264"/>
  <c r="N196" i="264"/>
  <c r="J196" i="264"/>
  <c r="F196" i="264"/>
  <c r="B196" i="264"/>
  <c r="R195" i="264"/>
  <c r="N195" i="264"/>
  <c r="J195" i="264"/>
  <c r="F195" i="264"/>
  <c r="B195" i="264"/>
  <c r="R194" i="264"/>
  <c r="N194" i="264"/>
  <c r="J194" i="264"/>
  <c r="F194" i="264"/>
  <c r="B194" i="264"/>
  <c r="R193" i="264"/>
  <c r="N193" i="264"/>
  <c r="J193" i="264"/>
  <c r="F193" i="264"/>
  <c r="B193" i="264"/>
  <c r="R192" i="264"/>
  <c r="N192" i="264"/>
  <c r="J192" i="264"/>
  <c r="F192" i="264"/>
  <c r="B192" i="264"/>
  <c r="R191" i="264"/>
  <c r="N191" i="264"/>
  <c r="J191" i="264"/>
  <c r="F191" i="264"/>
  <c r="B191" i="264"/>
  <c r="R190" i="264"/>
  <c r="N190" i="264"/>
  <c r="J190" i="264"/>
  <c r="F190" i="264"/>
  <c r="B190" i="264"/>
  <c r="R189" i="264"/>
  <c r="N189" i="264"/>
  <c r="J189" i="264"/>
  <c r="F189" i="264"/>
  <c r="B189" i="264"/>
  <c r="R188" i="264"/>
  <c r="N188" i="264"/>
  <c r="J188" i="264"/>
  <c r="F188" i="264"/>
  <c r="B188" i="264"/>
  <c r="R187" i="264"/>
  <c r="N187" i="264"/>
  <c r="J187" i="264"/>
  <c r="F187" i="264"/>
  <c r="B187" i="264"/>
  <c r="R186" i="264"/>
  <c r="N186" i="264"/>
  <c r="J186" i="264"/>
  <c r="F186" i="264"/>
  <c r="B186" i="264"/>
  <c r="R185" i="264"/>
  <c r="N185" i="264"/>
  <c r="J185" i="264"/>
  <c r="F185" i="264"/>
  <c r="B185" i="264"/>
  <c r="R184" i="264"/>
  <c r="N184" i="264"/>
  <c r="J184" i="264"/>
  <c r="F184" i="264"/>
  <c r="B184" i="264"/>
  <c r="R183" i="264"/>
  <c r="N183" i="264"/>
  <c r="J183" i="264"/>
  <c r="F183" i="264"/>
  <c r="B183" i="264"/>
  <c r="R182" i="264"/>
  <c r="N182" i="264"/>
  <c r="J182" i="264"/>
  <c r="F182" i="264"/>
  <c r="B182" i="264"/>
  <c r="R181" i="264"/>
  <c r="N181" i="264"/>
  <c r="J181" i="264"/>
  <c r="F181" i="264"/>
  <c r="B181" i="264"/>
  <c r="R180" i="264"/>
  <c r="N180" i="264"/>
  <c r="J180" i="264"/>
  <c r="F180" i="264"/>
  <c r="B180" i="264"/>
  <c r="R179" i="264"/>
  <c r="N179" i="264"/>
  <c r="J179" i="264"/>
  <c r="F179" i="264"/>
  <c r="B179" i="264"/>
  <c r="R178" i="264"/>
  <c r="N178" i="264"/>
  <c r="J178" i="264"/>
  <c r="F178" i="264"/>
  <c r="B178" i="264"/>
  <c r="R177" i="264"/>
  <c r="N177" i="264"/>
  <c r="J177" i="264"/>
  <c r="F177" i="264"/>
  <c r="B177" i="264"/>
  <c r="R176" i="264"/>
  <c r="N176" i="264"/>
  <c r="J176" i="264"/>
  <c r="F176" i="264"/>
  <c r="B176" i="264"/>
  <c r="R175" i="264"/>
  <c r="N175" i="264"/>
  <c r="J175" i="264"/>
  <c r="F175" i="264"/>
  <c r="B175" i="264"/>
  <c r="R174" i="264"/>
  <c r="N174" i="264"/>
  <c r="J174" i="264"/>
  <c r="F174" i="264"/>
  <c r="B174" i="264"/>
  <c r="R173" i="264"/>
  <c r="N173" i="264"/>
  <c r="J173" i="264"/>
  <c r="F173" i="264"/>
  <c r="B173" i="264"/>
  <c r="R172" i="264"/>
  <c r="N172" i="264"/>
  <c r="J172" i="264"/>
  <c r="F172" i="264"/>
  <c r="B172" i="264"/>
  <c r="R171" i="264"/>
  <c r="N171" i="264"/>
  <c r="J171" i="264"/>
  <c r="F171" i="264"/>
  <c r="B171" i="264"/>
  <c r="R170" i="264"/>
  <c r="N170" i="264"/>
  <c r="J170" i="264"/>
  <c r="F170" i="264"/>
  <c r="B170" i="264"/>
  <c r="R169" i="264"/>
  <c r="N169" i="264"/>
  <c r="J169" i="264"/>
  <c r="F169" i="264"/>
  <c r="B169" i="264"/>
  <c r="R168" i="264"/>
  <c r="N168" i="264"/>
  <c r="J168" i="264"/>
  <c r="F168" i="264"/>
  <c r="B168" i="264"/>
  <c r="R167" i="264"/>
  <c r="N167" i="264"/>
  <c r="J167" i="264"/>
  <c r="F167" i="264"/>
  <c r="B167" i="264"/>
  <c r="R166" i="264"/>
  <c r="N166" i="264"/>
  <c r="J166" i="264"/>
  <c r="F166" i="264"/>
  <c r="B166" i="264"/>
  <c r="R165" i="264"/>
  <c r="N165" i="264"/>
  <c r="J165" i="264"/>
  <c r="F165" i="264"/>
  <c r="B165" i="264"/>
  <c r="R164" i="264"/>
  <c r="N164" i="264"/>
  <c r="J164" i="264"/>
  <c r="F164" i="264"/>
  <c r="B164" i="264"/>
  <c r="R163" i="264"/>
  <c r="N163" i="264"/>
  <c r="J163" i="264"/>
  <c r="F163" i="264"/>
  <c r="B163" i="264"/>
  <c r="R162" i="264"/>
  <c r="N162" i="264"/>
  <c r="J162" i="264"/>
  <c r="F162" i="264"/>
  <c r="B162" i="264"/>
  <c r="R161" i="264"/>
  <c r="N161" i="264"/>
  <c r="J161" i="264"/>
  <c r="F161" i="264"/>
  <c r="B161" i="264"/>
  <c r="R160" i="264"/>
  <c r="N160" i="264"/>
  <c r="J160" i="264"/>
  <c r="F160" i="264"/>
  <c r="B160" i="264"/>
  <c r="R159" i="264"/>
  <c r="N159" i="264"/>
  <c r="J159" i="264"/>
  <c r="F159" i="264"/>
  <c r="B159" i="264"/>
  <c r="R158" i="264"/>
  <c r="N158" i="264"/>
  <c r="J158" i="264"/>
  <c r="F158" i="264"/>
  <c r="B158" i="264"/>
  <c r="R157" i="264"/>
  <c r="N157" i="264"/>
  <c r="J157" i="264"/>
  <c r="F157" i="264"/>
  <c r="B157" i="264"/>
  <c r="R156" i="264"/>
  <c r="N156" i="264"/>
  <c r="J156" i="264"/>
  <c r="F156" i="264"/>
  <c r="B156" i="264"/>
  <c r="R155" i="264"/>
  <c r="N155" i="264"/>
  <c r="J155" i="264"/>
  <c r="F155" i="264"/>
  <c r="B155" i="264"/>
  <c r="R154" i="264"/>
  <c r="N154" i="264"/>
  <c r="J154" i="264"/>
  <c r="F154" i="264"/>
  <c r="B154" i="264"/>
  <c r="R153" i="264"/>
  <c r="N153" i="264"/>
  <c r="J153" i="264"/>
  <c r="F153" i="264"/>
  <c r="B153" i="264"/>
  <c r="R152" i="264"/>
  <c r="N152" i="264"/>
  <c r="J152" i="264"/>
  <c r="F152" i="264"/>
  <c r="B152" i="264"/>
  <c r="R151" i="264"/>
  <c r="N151" i="264"/>
  <c r="J151" i="264"/>
  <c r="F151" i="264"/>
  <c r="B151" i="264"/>
  <c r="R150" i="264"/>
  <c r="N150" i="264"/>
  <c r="J150" i="264"/>
  <c r="F150" i="264"/>
  <c r="B150" i="264"/>
  <c r="R149" i="264"/>
  <c r="N149" i="264"/>
  <c r="J149" i="264"/>
  <c r="F149" i="264"/>
  <c r="B149" i="264"/>
  <c r="R148" i="264"/>
  <c r="N148" i="264"/>
  <c r="J148" i="264"/>
  <c r="F148" i="264"/>
  <c r="B148" i="264"/>
  <c r="R147" i="264"/>
  <c r="N147" i="264"/>
  <c r="J147" i="264"/>
  <c r="F147" i="264"/>
  <c r="B147" i="264"/>
  <c r="R146" i="264"/>
  <c r="N146" i="264"/>
  <c r="J146" i="264"/>
  <c r="F146" i="264"/>
  <c r="B146" i="264"/>
  <c r="R145" i="264"/>
  <c r="N145" i="264"/>
  <c r="J145" i="264"/>
  <c r="F145" i="264"/>
  <c r="B145" i="264"/>
  <c r="R144" i="264"/>
  <c r="N144" i="264"/>
  <c r="J144" i="264"/>
  <c r="F144" i="264"/>
  <c r="B144" i="264"/>
  <c r="R143" i="264"/>
  <c r="N143" i="264"/>
  <c r="J143" i="264"/>
  <c r="F143" i="264"/>
  <c r="B143" i="264"/>
  <c r="R142" i="264"/>
  <c r="N142" i="264"/>
  <c r="J142" i="264"/>
  <c r="F142" i="264"/>
  <c r="B142" i="264"/>
  <c r="R141" i="264"/>
  <c r="N141" i="264"/>
  <c r="J141" i="264"/>
  <c r="F141" i="264"/>
  <c r="B141" i="264"/>
  <c r="R140" i="264"/>
  <c r="N140" i="264"/>
  <c r="J140" i="264"/>
  <c r="F140" i="264"/>
  <c r="B140" i="264"/>
  <c r="R139" i="264"/>
  <c r="N139" i="264"/>
  <c r="J139" i="264"/>
  <c r="F139" i="264"/>
  <c r="B139" i="264"/>
  <c r="R138" i="264"/>
  <c r="N138" i="264"/>
  <c r="J138" i="264"/>
  <c r="F138" i="264"/>
  <c r="B138" i="264"/>
  <c r="R137" i="264"/>
  <c r="N137" i="264"/>
  <c r="J137" i="264"/>
  <c r="F137" i="264"/>
  <c r="B137" i="264"/>
  <c r="R136" i="264"/>
  <c r="N136" i="264"/>
  <c r="J136" i="264"/>
  <c r="F136" i="264"/>
  <c r="B136" i="264"/>
  <c r="R135" i="264"/>
  <c r="N135" i="264"/>
  <c r="J135" i="264"/>
  <c r="F135" i="264"/>
  <c r="B135" i="264"/>
  <c r="R134" i="264"/>
  <c r="N134" i="264"/>
  <c r="J134" i="264"/>
  <c r="F134" i="264"/>
  <c r="B134" i="264"/>
  <c r="R133" i="264"/>
  <c r="N133" i="264"/>
  <c r="J133" i="264"/>
  <c r="F133" i="264"/>
  <c r="B133" i="264"/>
  <c r="R132" i="264"/>
  <c r="N132" i="264"/>
  <c r="J132" i="264"/>
  <c r="F132" i="264"/>
  <c r="B132" i="264"/>
  <c r="R131" i="264"/>
  <c r="N131" i="264"/>
  <c r="J131" i="264"/>
  <c r="F131" i="264"/>
  <c r="B131" i="264"/>
  <c r="R130" i="264"/>
  <c r="N130" i="264"/>
  <c r="J130" i="264"/>
  <c r="F130" i="264"/>
  <c r="B130" i="264"/>
  <c r="R129" i="264"/>
  <c r="N129" i="264"/>
  <c r="J129" i="264"/>
  <c r="F129" i="264"/>
  <c r="B129" i="264"/>
  <c r="R128" i="264"/>
  <c r="N128" i="264"/>
  <c r="J128" i="264"/>
  <c r="F128" i="264"/>
  <c r="B128" i="264"/>
  <c r="R127" i="264"/>
  <c r="N127" i="264"/>
  <c r="J127" i="264"/>
  <c r="F127" i="264"/>
  <c r="B127" i="264"/>
  <c r="R126" i="264"/>
  <c r="N126" i="264"/>
  <c r="J126" i="264"/>
  <c r="F126" i="264"/>
  <c r="B126" i="264"/>
  <c r="R125" i="264"/>
  <c r="N125" i="264"/>
  <c r="J125" i="264"/>
  <c r="F125" i="264"/>
  <c r="B125" i="264"/>
  <c r="R124" i="264"/>
  <c r="N124" i="264"/>
  <c r="J124" i="264"/>
  <c r="F124" i="264"/>
  <c r="B124" i="264"/>
  <c r="R123" i="264"/>
  <c r="N123" i="264"/>
  <c r="J123" i="264"/>
  <c r="F123" i="264"/>
  <c r="B123" i="264"/>
  <c r="R122" i="264"/>
  <c r="N122" i="264"/>
  <c r="J122" i="264"/>
  <c r="F122" i="264"/>
  <c r="B122" i="264"/>
  <c r="R121" i="264"/>
  <c r="N121" i="264"/>
  <c r="J121" i="264"/>
  <c r="F121" i="264"/>
  <c r="B121" i="264"/>
  <c r="R120" i="264"/>
  <c r="N120" i="264"/>
  <c r="J120" i="264"/>
  <c r="F120" i="264"/>
  <c r="B120" i="264"/>
  <c r="R119" i="264"/>
  <c r="N119" i="264"/>
  <c r="J119" i="264"/>
  <c r="F119" i="264"/>
  <c r="B119" i="264"/>
  <c r="R118" i="264"/>
  <c r="N118" i="264"/>
  <c r="J118" i="264"/>
  <c r="F118" i="264"/>
  <c r="B118" i="264"/>
  <c r="R117" i="264"/>
  <c r="N117" i="264"/>
  <c r="J117" i="264"/>
  <c r="F117" i="264"/>
  <c r="B117" i="264"/>
  <c r="R116" i="264"/>
  <c r="N116" i="264"/>
  <c r="J116" i="264"/>
  <c r="F116" i="264"/>
  <c r="B116" i="264"/>
  <c r="R115" i="264"/>
  <c r="N115" i="264"/>
  <c r="J115" i="264"/>
  <c r="F115" i="264"/>
  <c r="B115" i="264"/>
  <c r="R114" i="264"/>
  <c r="N114" i="264"/>
  <c r="J114" i="264"/>
  <c r="F114" i="264"/>
  <c r="B114" i="264"/>
  <c r="R113" i="264"/>
  <c r="N113" i="264"/>
  <c r="J113" i="264"/>
  <c r="F113" i="264"/>
  <c r="B113" i="264"/>
  <c r="R112" i="264"/>
  <c r="N112" i="264"/>
  <c r="J112" i="264"/>
  <c r="F112" i="264"/>
  <c r="B112" i="264"/>
  <c r="R111" i="264"/>
  <c r="N111" i="264"/>
  <c r="J111" i="264"/>
  <c r="F111" i="264"/>
  <c r="B111" i="264"/>
  <c r="R110" i="264"/>
  <c r="N110" i="264"/>
  <c r="J110" i="264"/>
  <c r="F110" i="264"/>
  <c r="B110" i="264"/>
  <c r="R109" i="264"/>
  <c r="N109" i="264"/>
  <c r="J109" i="264"/>
  <c r="F109" i="264"/>
  <c r="B109" i="264"/>
  <c r="R108" i="264"/>
  <c r="N108" i="264"/>
  <c r="J108" i="264"/>
  <c r="F108" i="264"/>
  <c r="B108" i="264"/>
  <c r="R107" i="264"/>
  <c r="N107" i="264"/>
  <c r="J107" i="264"/>
  <c r="F107" i="264"/>
  <c r="B107" i="264"/>
  <c r="R106" i="264"/>
  <c r="N106" i="264"/>
  <c r="J106" i="264"/>
  <c r="F106" i="264"/>
  <c r="B106" i="264"/>
  <c r="R105" i="264"/>
  <c r="N105" i="264"/>
  <c r="J105" i="264"/>
  <c r="F105" i="264"/>
  <c r="B105" i="264"/>
  <c r="R104" i="264"/>
  <c r="N104" i="264"/>
  <c r="J104" i="264"/>
  <c r="F104" i="264"/>
  <c r="B104" i="264"/>
  <c r="R103" i="264"/>
  <c r="N103" i="264"/>
  <c r="J103" i="264"/>
  <c r="F103" i="264"/>
  <c r="B103" i="264"/>
  <c r="R102" i="264"/>
  <c r="N102" i="264"/>
  <c r="J102" i="264"/>
  <c r="F102" i="264"/>
  <c r="B102" i="264"/>
  <c r="R101" i="264"/>
  <c r="N101" i="264"/>
  <c r="J101" i="264"/>
  <c r="F101" i="264"/>
  <c r="B101" i="264"/>
  <c r="R100" i="264"/>
  <c r="N100" i="264"/>
  <c r="J100" i="264"/>
  <c r="F100" i="264"/>
  <c r="B100" i="264"/>
  <c r="R99" i="264"/>
  <c r="N99" i="264"/>
  <c r="J99" i="264"/>
  <c r="F99" i="264"/>
  <c r="B99" i="264"/>
  <c r="R98" i="264"/>
  <c r="N98" i="264"/>
  <c r="J98" i="264"/>
  <c r="F98" i="264"/>
  <c r="B98" i="264"/>
  <c r="R97" i="264"/>
  <c r="N97" i="264"/>
  <c r="J97" i="264"/>
  <c r="F97" i="264"/>
  <c r="B97" i="264"/>
  <c r="R96" i="264"/>
  <c r="N96" i="264"/>
  <c r="J96" i="264"/>
  <c r="F96" i="264"/>
  <c r="B96" i="264"/>
  <c r="R95" i="264"/>
  <c r="N95" i="264"/>
  <c r="J95" i="264"/>
  <c r="F95" i="264"/>
  <c r="B95" i="264"/>
  <c r="R94" i="264"/>
  <c r="N94" i="264"/>
  <c r="J94" i="264"/>
  <c r="F94" i="264"/>
  <c r="B94" i="264"/>
  <c r="R93" i="264"/>
  <c r="N93" i="264"/>
  <c r="J93" i="264"/>
  <c r="F93" i="264"/>
  <c r="B93" i="264"/>
  <c r="R92" i="264"/>
  <c r="N92" i="264"/>
  <c r="J92" i="264"/>
  <c r="F92" i="264"/>
  <c r="B92" i="264"/>
  <c r="R91" i="264"/>
  <c r="N91" i="264"/>
  <c r="J91" i="264"/>
  <c r="F91" i="264"/>
  <c r="B91" i="264"/>
  <c r="R90" i="264"/>
  <c r="N90" i="264"/>
  <c r="J90" i="264"/>
  <c r="F90" i="264"/>
  <c r="B90" i="264"/>
  <c r="R89" i="264"/>
  <c r="N89" i="264"/>
  <c r="J89" i="264"/>
  <c r="F89" i="264"/>
  <c r="B89" i="264"/>
  <c r="R88" i="264"/>
  <c r="N88" i="264"/>
  <c r="J88" i="264"/>
  <c r="F88" i="264"/>
  <c r="B88" i="264"/>
  <c r="R87" i="264"/>
  <c r="N87" i="264"/>
  <c r="J87" i="264"/>
  <c r="F87" i="264"/>
  <c r="B87" i="264"/>
  <c r="R86" i="264"/>
  <c r="N86" i="264"/>
  <c r="J86" i="264"/>
  <c r="F86" i="264"/>
  <c r="B86" i="264"/>
  <c r="R85" i="264"/>
  <c r="N85" i="264"/>
  <c r="J85" i="264"/>
  <c r="F85" i="264"/>
  <c r="B85" i="264"/>
  <c r="R84" i="264"/>
  <c r="N84" i="264"/>
  <c r="J84" i="264"/>
  <c r="F84" i="264"/>
  <c r="B84" i="264"/>
  <c r="R83" i="264"/>
  <c r="N83" i="264"/>
  <c r="J83" i="264"/>
  <c r="F83" i="264"/>
  <c r="B83" i="264"/>
  <c r="R82" i="264"/>
  <c r="N82" i="264"/>
  <c r="J82" i="264"/>
  <c r="F82" i="264"/>
  <c r="B82" i="264"/>
  <c r="R81" i="264"/>
  <c r="N81" i="264"/>
  <c r="J81" i="264"/>
  <c r="F81" i="264"/>
  <c r="B81" i="264"/>
  <c r="R80" i="264"/>
  <c r="N80" i="264"/>
  <c r="J80" i="264"/>
  <c r="F80" i="264"/>
  <c r="B80" i="264"/>
  <c r="R79" i="264"/>
  <c r="N79" i="264"/>
  <c r="J79" i="264"/>
  <c r="F79" i="264"/>
  <c r="B79" i="264"/>
  <c r="R78" i="264"/>
  <c r="N78" i="264"/>
  <c r="J78" i="264"/>
  <c r="F78" i="264"/>
  <c r="B78" i="264"/>
  <c r="R77" i="264"/>
  <c r="N77" i="264"/>
  <c r="J77" i="264"/>
  <c r="F77" i="264"/>
  <c r="B77" i="264"/>
  <c r="R76" i="264"/>
  <c r="N76" i="264"/>
  <c r="J76" i="264"/>
  <c r="F76" i="264"/>
  <c r="B76" i="264"/>
  <c r="R75" i="264"/>
  <c r="N75" i="264"/>
  <c r="J75" i="264"/>
  <c r="F75" i="264"/>
  <c r="B75" i="264"/>
  <c r="R74" i="264"/>
  <c r="N74" i="264"/>
  <c r="J74" i="264"/>
  <c r="F74" i="264"/>
  <c r="B74" i="264"/>
  <c r="R73" i="264"/>
  <c r="N73" i="264"/>
  <c r="J73" i="264"/>
  <c r="F73" i="264"/>
  <c r="B73" i="264"/>
  <c r="R72" i="264"/>
  <c r="N72" i="264"/>
  <c r="J72" i="264"/>
  <c r="F72" i="264"/>
  <c r="B72" i="264"/>
  <c r="R71" i="264"/>
  <c r="N71" i="264"/>
  <c r="J71" i="264"/>
  <c r="F71" i="264"/>
  <c r="B71" i="264"/>
  <c r="R70" i="264"/>
  <c r="N70" i="264"/>
  <c r="J70" i="264"/>
  <c r="F70" i="264"/>
  <c r="B70" i="264"/>
  <c r="R69" i="264"/>
  <c r="N69" i="264"/>
  <c r="J69" i="264"/>
  <c r="F69" i="264"/>
  <c r="B69" i="264"/>
  <c r="R68" i="264"/>
  <c r="N68" i="264"/>
  <c r="J68" i="264"/>
  <c r="F68" i="264"/>
  <c r="B68" i="264"/>
  <c r="R67" i="264"/>
  <c r="N67" i="264"/>
  <c r="J67" i="264"/>
  <c r="F67" i="264"/>
  <c r="B67" i="264"/>
  <c r="R66" i="264"/>
  <c r="N66" i="264"/>
  <c r="J66" i="264"/>
  <c r="F66" i="264"/>
  <c r="B66" i="264"/>
  <c r="R65" i="264"/>
  <c r="N65" i="264"/>
  <c r="J65" i="264"/>
  <c r="F65" i="264"/>
  <c r="B65" i="264"/>
  <c r="R64" i="264"/>
  <c r="N64" i="264"/>
  <c r="J64" i="264"/>
  <c r="F64" i="264"/>
  <c r="B64" i="264"/>
  <c r="R63" i="264"/>
  <c r="N63" i="264"/>
  <c r="J63" i="264"/>
  <c r="F63" i="264"/>
  <c r="B63" i="264"/>
  <c r="R62" i="264"/>
  <c r="N62" i="264"/>
  <c r="J62" i="264"/>
  <c r="F62" i="264"/>
  <c r="B62" i="264"/>
  <c r="R61" i="264"/>
  <c r="N61" i="264"/>
  <c r="J61" i="264"/>
  <c r="F61" i="264"/>
  <c r="B61" i="264"/>
  <c r="R60" i="264"/>
  <c r="N60" i="264"/>
  <c r="J60" i="264"/>
  <c r="F60" i="264"/>
  <c r="B60" i="264"/>
  <c r="R59" i="264"/>
  <c r="N59" i="264"/>
  <c r="J59" i="264"/>
  <c r="F59" i="264"/>
  <c r="B59" i="264"/>
  <c r="R58" i="264"/>
  <c r="N58" i="264"/>
  <c r="J58" i="264"/>
  <c r="F58" i="264"/>
  <c r="B58" i="264"/>
  <c r="R57" i="264"/>
  <c r="N57" i="264"/>
  <c r="J57" i="264"/>
  <c r="F57" i="264"/>
  <c r="B57" i="264"/>
  <c r="R56" i="264"/>
  <c r="N56" i="264"/>
  <c r="J56" i="264"/>
  <c r="F56" i="264"/>
  <c r="B56" i="264"/>
  <c r="R55" i="264"/>
  <c r="N55" i="264"/>
  <c r="J55" i="264"/>
  <c r="F55" i="264"/>
  <c r="B55" i="264"/>
  <c r="R54" i="264"/>
  <c r="N54" i="264"/>
  <c r="J54" i="264"/>
  <c r="F54" i="264"/>
  <c r="B54" i="264"/>
  <c r="R53" i="264"/>
  <c r="N53" i="264"/>
  <c r="J53" i="264"/>
  <c r="F53" i="264"/>
  <c r="B53" i="264"/>
  <c r="R52" i="264"/>
  <c r="N52" i="264"/>
  <c r="J52" i="264"/>
  <c r="F52" i="264"/>
  <c r="B52" i="264"/>
  <c r="R51" i="264"/>
  <c r="N51" i="264"/>
  <c r="J51" i="264"/>
  <c r="F51" i="264"/>
  <c r="B51" i="264"/>
  <c r="R50" i="264"/>
  <c r="N50" i="264"/>
  <c r="J50" i="264"/>
  <c r="F50" i="264"/>
  <c r="B50" i="264"/>
  <c r="R49" i="264"/>
  <c r="N49" i="264"/>
  <c r="J49" i="264"/>
  <c r="F49" i="264"/>
  <c r="B49" i="264"/>
  <c r="R48" i="264"/>
  <c r="N48" i="264"/>
  <c r="J48" i="264"/>
  <c r="F48" i="264"/>
  <c r="B48" i="264"/>
  <c r="R47" i="264"/>
  <c r="N47" i="264"/>
  <c r="J47" i="264"/>
  <c r="F47" i="264"/>
  <c r="B47" i="264"/>
  <c r="R46" i="264"/>
  <c r="N46" i="264"/>
  <c r="J46" i="264"/>
  <c r="F46" i="264"/>
  <c r="B46" i="264"/>
  <c r="R45" i="264"/>
  <c r="N45" i="264"/>
  <c r="J45" i="264"/>
  <c r="F45" i="264"/>
  <c r="B45" i="264"/>
  <c r="R44" i="264"/>
  <c r="N44" i="264"/>
  <c r="J44" i="264"/>
  <c r="F44" i="264"/>
  <c r="B44" i="264"/>
  <c r="R43" i="264"/>
  <c r="N43" i="264"/>
  <c r="J43" i="264"/>
  <c r="F43" i="264"/>
  <c r="B43" i="264"/>
  <c r="R42" i="264"/>
  <c r="N42" i="264"/>
  <c r="J42" i="264"/>
  <c r="F42" i="264"/>
  <c r="B42" i="264"/>
  <c r="R41" i="264"/>
  <c r="N41" i="264"/>
  <c r="J41" i="264"/>
  <c r="F41" i="264"/>
  <c r="B41" i="264"/>
  <c r="R40" i="264"/>
  <c r="N40" i="264"/>
  <c r="J40" i="264"/>
  <c r="F40" i="264"/>
  <c r="B40" i="264"/>
  <c r="R39" i="264"/>
  <c r="N39" i="264"/>
  <c r="J39" i="264"/>
  <c r="F39" i="264"/>
  <c r="B39" i="264"/>
  <c r="R38" i="264"/>
  <c r="N38" i="264"/>
  <c r="J38" i="264"/>
  <c r="F38" i="264"/>
  <c r="B38" i="264"/>
  <c r="R37" i="264"/>
  <c r="N37" i="264"/>
  <c r="J37" i="264"/>
  <c r="F37" i="264"/>
  <c r="B37" i="264"/>
  <c r="R36" i="264"/>
  <c r="N36" i="264"/>
  <c r="J36" i="264"/>
  <c r="F36" i="264"/>
  <c r="B36" i="264"/>
  <c r="R35" i="264"/>
  <c r="N35" i="264"/>
  <c r="J35" i="264"/>
  <c r="F35" i="264"/>
  <c r="B35" i="264"/>
  <c r="R34" i="264"/>
  <c r="N34" i="264"/>
  <c r="J34" i="264"/>
  <c r="F34" i="264"/>
  <c r="B34" i="264"/>
  <c r="R33" i="264"/>
  <c r="N33" i="264"/>
  <c r="J33" i="264"/>
  <c r="F33" i="264"/>
  <c r="B33" i="264"/>
  <c r="R32" i="264"/>
  <c r="N32" i="264"/>
  <c r="J32" i="264"/>
  <c r="F32" i="264"/>
  <c r="B32" i="264"/>
  <c r="R31" i="264"/>
  <c r="N31" i="264"/>
  <c r="J31" i="264"/>
  <c r="F31" i="264"/>
  <c r="B31" i="264"/>
  <c r="R30" i="264"/>
  <c r="N30" i="264"/>
  <c r="J30" i="264"/>
  <c r="F30" i="264"/>
  <c r="B30" i="264"/>
  <c r="R29" i="264"/>
  <c r="N29" i="264"/>
  <c r="J29" i="264"/>
  <c r="F29" i="264"/>
  <c r="B29" i="264"/>
  <c r="R28" i="264"/>
  <c r="N28" i="264"/>
  <c r="J28" i="264"/>
  <c r="F28" i="264"/>
  <c r="B28" i="264"/>
  <c r="R27" i="264"/>
  <c r="N27" i="264"/>
  <c r="J27" i="264"/>
  <c r="F27" i="264"/>
  <c r="B27" i="264"/>
  <c r="R26" i="264"/>
  <c r="N26" i="264"/>
  <c r="J26" i="264"/>
  <c r="F26" i="264"/>
  <c r="B26" i="264"/>
  <c r="R25" i="264"/>
  <c r="N25" i="264"/>
  <c r="J25" i="264"/>
  <c r="F25" i="264"/>
  <c r="B25" i="264"/>
  <c r="R24" i="264"/>
  <c r="N24" i="264"/>
  <c r="J24" i="264"/>
  <c r="F24" i="264"/>
  <c r="B24" i="264"/>
  <c r="R23" i="264"/>
  <c r="N23" i="264"/>
  <c r="J23" i="264"/>
  <c r="F23" i="264"/>
  <c r="B23" i="264"/>
  <c r="R22" i="264"/>
  <c r="N22" i="264"/>
  <c r="J22" i="264"/>
  <c r="F22" i="264"/>
  <c r="B22" i="264"/>
  <c r="R21" i="264"/>
  <c r="N21" i="264"/>
  <c r="J21" i="264"/>
  <c r="F21" i="264"/>
  <c r="B21" i="264"/>
  <c r="R20" i="264"/>
  <c r="N20" i="264"/>
  <c r="J20" i="264"/>
  <c r="F20" i="264"/>
  <c r="B20" i="264"/>
  <c r="R19" i="264"/>
  <c r="N19" i="264"/>
  <c r="J19" i="264"/>
  <c r="F19" i="264"/>
  <c r="B19" i="264"/>
  <c r="R18" i="264"/>
  <c r="N18" i="264"/>
  <c r="J18" i="264"/>
  <c r="F18" i="264"/>
  <c r="B18" i="264"/>
  <c r="R17" i="264"/>
  <c r="N17" i="264"/>
  <c r="J17" i="264"/>
  <c r="F17" i="264"/>
  <c r="B17" i="264"/>
  <c r="R16" i="264"/>
  <c r="N16" i="264"/>
  <c r="J16" i="264"/>
  <c r="F16" i="264"/>
  <c r="B16" i="264"/>
  <c r="R15" i="264"/>
  <c r="N15" i="264"/>
  <c r="J15" i="264"/>
  <c r="F15" i="264"/>
  <c r="B15" i="264"/>
  <c r="R14" i="264"/>
  <c r="N14" i="264"/>
  <c r="J14" i="264"/>
  <c r="F14" i="264"/>
  <c r="B14" i="264"/>
  <c r="R13" i="264"/>
  <c r="N13" i="264"/>
  <c r="J13" i="264"/>
  <c r="F13" i="264"/>
  <c r="B13" i="264"/>
  <c r="R12" i="264"/>
  <c r="N12" i="264"/>
  <c r="J12" i="264"/>
  <c r="F12" i="264"/>
  <c r="B12" i="264"/>
  <c r="R11" i="264"/>
  <c r="N11" i="264"/>
  <c r="J11" i="264"/>
  <c r="F11" i="264"/>
  <c r="B11" i="264"/>
  <c r="R10" i="264"/>
  <c r="N10" i="264"/>
  <c r="J10" i="264"/>
  <c r="F10" i="264"/>
  <c r="B10" i="264"/>
  <c r="R9" i="264"/>
  <c r="N9" i="264"/>
  <c r="J9" i="264"/>
  <c r="F9" i="264"/>
  <c r="B9" i="264"/>
  <c r="R8" i="264"/>
  <c r="N8" i="264"/>
  <c r="J8" i="264"/>
  <c r="F8" i="264"/>
  <c r="B8" i="264"/>
  <c r="R7" i="264"/>
  <c r="N7" i="264"/>
  <c r="J7" i="264"/>
  <c r="F7" i="264"/>
  <c r="B7" i="264"/>
  <c r="R6" i="264"/>
  <c r="N6" i="264"/>
  <c r="J6" i="264"/>
  <c r="F6" i="264"/>
  <c r="B6" i="264"/>
  <c r="CH512" i="2826"/>
  <c r="BT512" i="2826"/>
  <c r="CH511" i="2826"/>
  <c r="BT511" i="2826"/>
  <c r="CH510" i="2826"/>
  <c r="BT510" i="2826"/>
  <c r="CH509" i="2826"/>
  <c r="BT509" i="2826"/>
  <c r="CH508" i="2826"/>
  <c r="BT508" i="2826"/>
  <c r="CH507" i="2826"/>
  <c r="BT507" i="2826"/>
  <c r="CH506" i="2826"/>
  <c r="BT506" i="2826"/>
  <c r="CH505" i="2826"/>
  <c r="BT505" i="2826"/>
  <c r="CH504" i="2826"/>
  <c r="BT504" i="2826"/>
  <c r="CH503" i="2826"/>
  <c r="BT503" i="2826"/>
  <c r="CH502" i="2826"/>
  <c r="BT502" i="2826"/>
  <c r="CH501" i="2826"/>
  <c r="BT501" i="2826"/>
  <c r="CH500" i="2826"/>
  <c r="BT500" i="2826"/>
  <c r="CH499" i="2826"/>
  <c r="BT499" i="2826"/>
  <c r="CH498" i="2826"/>
  <c r="BT498" i="2826"/>
  <c r="CH497" i="2826"/>
  <c r="BT497" i="2826"/>
  <c r="CH496" i="2826"/>
  <c r="BT496" i="2826"/>
  <c r="CH495" i="2826"/>
  <c r="BT495" i="2826"/>
  <c r="CH494" i="2826"/>
  <c r="BT494" i="2826"/>
  <c r="CH493" i="2826"/>
  <c r="BT493" i="2826"/>
  <c r="CH492" i="2826"/>
  <c r="BT492" i="2826"/>
  <c r="CH491" i="2826"/>
  <c r="BT491" i="2826"/>
  <c r="CH490" i="2826"/>
  <c r="BT490" i="2826"/>
  <c r="CH489" i="2826"/>
  <c r="BT489" i="2826"/>
  <c r="CH488" i="2826"/>
  <c r="BT488" i="2826"/>
  <c r="CH487" i="2826"/>
  <c r="BT487" i="2826"/>
  <c r="CH486" i="2826"/>
  <c r="BT486" i="2826"/>
  <c r="CH485" i="2826"/>
  <c r="BT485" i="2826"/>
  <c r="CH484" i="2826"/>
  <c r="BT484" i="2826"/>
  <c r="CH483" i="2826"/>
  <c r="BT483" i="2826"/>
  <c r="CH482" i="2826"/>
  <c r="BT482" i="2826"/>
  <c r="CH481" i="2826"/>
  <c r="BT481" i="2826"/>
  <c r="CH480" i="2826"/>
  <c r="BT480" i="2826"/>
  <c r="CH479" i="2826"/>
  <c r="BT479" i="2826"/>
  <c r="CH478" i="2826"/>
  <c r="BT478" i="2826"/>
  <c r="CH477" i="2826"/>
  <c r="BT477" i="2826"/>
  <c r="CH476" i="2826"/>
  <c r="BT476" i="2826"/>
  <c r="CH475" i="2826"/>
  <c r="BT475" i="2826"/>
  <c r="CH474" i="2826"/>
  <c r="BT474" i="2826"/>
  <c r="CH473" i="2826"/>
  <c r="BT473" i="2826"/>
  <c r="CH472" i="2826"/>
  <c r="BT472" i="2826"/>
  <c r="CH471" i="2826"/>
  <c r="BT471" i="2826"/>
  <c r="CH470" i="2826"/>
  <c r="BT470" i="2826"/>
  <c r="CH469" i="2826"/>
  <c r="BT469" i="2826"/>
  <c r="CH468" i="2826"/>
  <c r="BT468" i="2826"/>
  <c r="CH467" i="2826"/>
  <c r="BT467" i="2826"/>
  <c r="CH466" i="2826"/>
  <c r="BT466" i="2826"/>
  <c r="CH465" i="2826"/>
  <c r="BT465" i="2826"/>
  <c r="CH464" i="2826"/>
  <c r="BT464" i="2826"/>
  <c r="CH463" i="2826"/>
  <c r="BT463" i="2826"/>
  <c r="CH462" i="2826"/>
  <c r="BT462" i="2826"/>
  <c r="CH461" i="2826"/>
  <c r="BT461" i="2826"/>
  <c r="CH460" i="2826"/>
  <c r="BT460" i="2826"/>
  <c r="CH459" i="2826"/>
  <c r="BT459" i="2826"/>
  <c r="CH458" i="2826"/>
  <c r="BT458" i="2826"/>
  <c r="CH457" i="2826"/>
  <c r="BT457" i="2826"/>
  <c r="CH456" i="2826"/>
  <c r="BT456" i="2826"/>
  <c r="CH455" i="2826"/>
  <c r="BT455" i="2826"/>
  <c r="CH454" i="2826"/>
  <c r="BT454" i="2826"/>
  <c r="CH453" i="2826"/>
  <c r="BT453" i="2826"/>
  <c r="CH452" i="2826"/>
  <c r="BT452" i="2826"/>
  <c r="CH451" i="2826"/>
  <c r="BT451" i="2826"/>
  <c r="CH450" i="2826"/>
  <c r="BT450" i="2826"/>
  <c r="CH449" i="2826"/>
  <c r="BT449" i="2826"/>
  <c r="CH448" i="2826"/>
  <c r="BT448" i="2826"/>
  <c r="CH447" i="2826"/>
  <c r="BT447" i="2826"/>
  <c r="CH446" i="2826"/>
  <c r="BT446" i="2826"/>
  <c r="CH445" i="2826"/>
  <c r="BT445" i="2826"/>
  <c r="CH444" i="2826"/>
  <c r="BT444" i="2826"/>
  <c r="CH443" i="2826"/>
  <c r="BT443" i="2826"/>
  <c r="CH442" i="2826"/>
  <c r="BT442" i="2826"/>
  <c r="CH441" i="2826"/>
  <c r="BT441" i="2826"/>
  <c r="CH440" i="2826"/>
  <c r="BT440" i="2826"/>
  <c r="CH439" i="2826"/>
  <c r="BT439" i="2826"/>
  <c r="CH438" i="2826"/>
  <c r="BT438" i="2826"/>
  <c r="CH437" i="2826"/>
  <c r="BT437" i="2826"/>
  <c r="CH436" i="2826"/>
  <c r="BT436" i="2826"/>
  <c r="CH435" i="2826"/>
  <c r="BT435" i="2826"/>
  <c r="CH434" i="2826"/>
  <c r="BT434" i="2826"/>
  <c r="CH433" i="2826"/>
  <c r="BT433" i="2826"/>
  <c r="CH432" i="2826"/>
  <c r="BT432" i="2826"/>
  <c r="CH431" i="2826"/>
  <c r="BT431" i="2826"/>
  <c r="CH430" i="2826"/>
  <c r="BT430" i="2826"/>
  <c r="CH429" i="2826"/>
  <c r="BT429" i="2826"/>
  <c r="CH428" i="2826"/>
  <c r="BT428" i="2826"/>
  <c r="CH427" i="2826"/>
  <c r="BT427" i="2826"/>
  <c r="CH426" i="2826"/>
  <c r="BT426" i="2826"/>
  <c r="CH425" i="2826"/>
  <c r="BT425" i="2826"/>
  <c r="CH424" i="2826"/>
  <c r="BT424" i="2826"/>
  <c r="CH423" i="2826"/>
  <c r="BT423" i="2826"/>
  <c r="CH422" i="2826"/>
  <c r="BT422" i="2826"/>
  <c r="CH421" i="2826"/>
  <c r="BT421" i="2826"/>
  <c r="CH420" i="2826"/>
  <c r="BT420" i="2826"/>
  <c r="CH419" i="2826"/>
  <c r="BT419" i="2826"/>
  <c r="CH418" i="2826"/>
  <c r="BT418" i="2826"/>
  <c r="CH417" i="2826"/>
  <c r="BT417" i="2826"/>
  <c r="CH416" i="2826"/>
  <c r="BT416" i="2826"/>
  <c r="CH415" i="2826"/>
  <c r="BT415" i="2826"/>
  <c r="CH414" i="2826"/>
  <c r="BT414" i="2826"/>
  <c r="CH413" i="2826"/>
  <c r="BT413" i="2826"/>
  <c r="CH412" i="2826"/>
  <c r="BT412" i="2826"/>
  <c r="CH411" i="2826"/>
  <c r="BT411" i="2826"/>
  <c r="CH410" i="2826"/>
  <c r="BT410" i="2826"/>
  <c r="CH409" i="2826"/>
  <c r="BT409" i="2826"/>
  <c r="CH408" i="2826"/>
  <c r="BT408" i="2826"/>
  <c r="CH407" i="2826"/>
  <c r="BT407" i="2826"/>
  <c r="CH406" i="2826"/>
  <c r="BT406" i="2826"/>
  <c r="CH405" i="2826"/>
  <c r="BT405" i="2826"/>
  <c r="CH404" i="2826"/>
  <c r="BT404" i="2826"/>
  <c r="CH403" i="2826"/>
  <c r="BT403" i="2826"/>
  <c r="CH402" i="2826"/>
  <c r="BT402" i="2826"/>
  <c r="CH401" i="2826"/>
  <c r="BT401" i="2826"/>
  <c r="CH400" i="2826"/>
  <c r="BT400" i="2826"/>
  <c r="CH399" i="2826"/>
  <c r="BT399" i="2826"/>
  <c r="CH398" i="2826"/>
  <c r="BT398" i="2826"/>
  <c r="CH397" i="2826"/>
  <c r="BT397" i="2826"/>
  <c r="CH396" i="2826"/>
  <c r="BT396" i="2826"/>
  <c r="CH395" i="2826"/>
  <c r="BT395" i="2826"/>
  <c r="CH394" i="2826"/>
  <c r="BT394" i="2826"/>
  <c r="CH393" i="2826"/>
  <c r="BT393" i="2826"/>
  <c r="CH392" i="2826"/>
  <c r="BT392" i="2826"/>
  <c r="CH391" i="2826"/>
  <c r="BT391" i="2826"/>
  <c r="CH390" i="2826"/>
  <c r="BT390" i="2826"/>
  <c r="CH389" i="2826"/>
  <c r="BT389" i="2826"/>
  <c r="CH388" i="2826"/>
  <c r="BT388" i="2826"/>
  <c r="CH387" i="2826"/>
  <c r="BT387" i="2826"/>
  <c r="CH386" i="2826"/>
  <c r="BT386" i="2826"/>
  <c r="CH385" i="2826"/>
  <c r="BT385" i="2826"/>
  <c r="CH384" i="2826"/>
  <c r="BT384" i="2826"/>
  <c r="CH383" i="2826"/>
  <c r="BT383" i="2826"/>
  <c r="CH382" i="2826"/>
  <c r="BT382" i="2826"/>
  <c r="CH381" i="2826"/>
  <c r="BT381" i="2826"/>
  <c r="CH380" i="2826"/>
  <c r="BT380" i="2826"/>
  <c r="CH379" i="2826"/>
  <c r="BT379" i="2826"/>
  <c r="CH378" i="2826"/>
  <c r="BT378" i="2826"/>
  <c r="CH377" i="2826"/>
  <c r="BT377" i="2826"/>
  <c r="CH376" i="2826"/>
  <c r="BT376" i="2826"/>
  <c r="CH375" i="2826"/>
  <c r="BT375" i="2826"/>
  <c r="CH374" i="2826"/>
  <c r="BT374" i="2826"/>
  <c r="CH373" i="2826"/>
  <c r="BT373" i="2826"/>
  <c r="CH372" i="2826"/>
  <c r="BT372" i="2826"/>
  <c r="CH371" i="2826"/>
  <c r="BT371" i="2826"/>
  <c r="CH370" i="2826"/>
  <c r="BT370" i="2826"/>
  <c r="CH369" i="2826"/>
  <c r="BT369" i="2826"/>
  <c r="CH368" i="2826"/>
  <c r="BT368" i="2826"/>
  <c r="CH367" i="2826"/>
  <c r="BT367" i="2826"/>
  <c r="CH366" i="2826"/>
  <c r="BT366" i="2826"/>
  <c r="CH365" i="2826"/>
  <c r="BT365" i="2826"/>
  <c r="CH364" i="2826"/>
  <c r="BT364" i="2826"/>
  <c r="CH363" i="2826"/>
  <c r="BT363" i="2826"/>
  <c r="CH362" i="2826"/>
  <c r="BT362" i="2826"/>
  <c r="CH361" i="2826"/>
  <c r="BT361" i="2826"/>
  <c r="CH360" i="2826"/>
  <c r="BT360" i="2826"/>
  <c r="CH359" i="2826"/>
  <c r="BT359" i="2826"/>
  <c r="CH358" i="2826"/>
  <c r="BT358" i="2826"/>
  <c r="CH357" i="2826"/>
  <c r="BT357" i="2826"/>
  <c r="CH356" i="2826"/>
  <c r="BT356" i="2826"/>
  <c r="CH355" i="2826"/>
  <c r="BT355" i="2826"/>
  <c r="CH354" i="2826"/>
  <c r="BT354" i="2826"/>
  <c r="CH353" i="2826"/>
  <c r="BT353" i="2826"/>
  <c r="CH352" i="2826"/>
  <c r="BT352" i="2826"/>
  <c r="CH351" i="2826"/>
  <c r="BT351" i="2826"/>
  <c r="CH350" i="2826"/>
  <c r="BT350" i="2826"/>
  <c r="CH349" i="2826"/>
  <c r="BT349" i="2826"/>
  <c r="CH348" i="2826"/>
  <c r="BT348" i="2826"/>
  <c r="CH347" i="2826"/>
  <c r="BT347" i="2826"/>
  <c r="CH346" i="2826"/>
  <c r="BT346" i="2826"/>
  <c r="CH345" i="2826"/>
  <c r="BT345" i="2826"/>
  <c r="CH344" i="2826"/>
  <c r="BT344" i="2826"/>
  <c r="CH343" i="2826"/>
  <c r="BT343" i="2826"/>
  <c r="CH342" i="2826"/>
  <c r="BT342" i="2826"/>
  <c r="CH341" i="2826"/>
  <c r="BT341" i="2826"/>
  <c r="CH340" i="2826"/>
  <c r="BT340" i="2826"/>
  <c r="CH339" i="2826"/>
  <c r="BT339" i="2826"/>
  <c r="CH338" i="2826"/>
  <c r="BT338" i="2826"/>
  <c r="CH337" i="2826"/>
  <c r="BT337" i="2826"/>
  <c r="CH336" i="2826"/>
  <c r="BT336" i="2826"/>
  <c r="CH335" i="2826"/>
  <c r="BT335" i="2826"/>
  <c r="CH334" i="2826"/>
  <c r="BT334" i="2826"/>
  <c r="CH333" i="2826"/>
  <c r="BT333" i="2826"/>
  <c r="CH332" i="2826"/>
  <c r="BT332" i="2826"/>
  <c r="CH331" i="2826"/>
  <c r="BT331" i="2826"/>
  <c r="CH330" i="2826"/>
  <c r="BT330" i="2826"/>
  <c r="CH329" i="2826"/>
  <c r="BT329" i="2826"/>
  <c r="CH328" i="2826"/>
  <c r="BT328" i="2826"/>
  <c r="CH327" i="2826"/>
  <c r="BT327" i="2826"/>
  <c r="CH326" i="2826"/>
  <c r="BT326" i="2826"/>
  <c r="CH325" i="2826"/>
  <c r="BT325" i="2826"/>
  <c r="CH324" i="2826"/>
  <c r="BT324" i="2826"/>
  <c r="CH323" i="2826"/>
  <c r="BT323" i="2826"/>
  <c r="CH322" i="2826"/>
  <c r="BT322" i="2826"/>
  <c r="CH321" i="2826"/>
  <c r="BT321" i="2826"/>
  <c r="CH320" i="2826"/>
  <c r="BT320" i="2826"/>
  <c r="CH319" i="2826"/>
  <c r="BT319" i="2826"/>
  <c r="CH318" i="2826"/>
  <c r="BT318" i="2826"/>
  <c r="CH317" i="2826"/>
  <c r="BT317" i="2826"/>
  <c r="CH316" i="2826"/>
  <c r="BT316" i="2826"/>
  <c r="CH315" i="2826"/>
  <c r="BT315" i="2826"/>
  <c r="CH314" i="2826"/>
  <c r="BT314" i="2826"/>
  <c r="CH313" i="2826"/>
  <c r="BT313" i="2826"/>
  <c r="CH312" i="2826"/>
  <c r="BT312" i="2826"/>
  <c r="CH311" i="2826"/>
  <c r="BT311" i="2826"/>
  <c r="CH310" i="2826"/>
  <c r="BT310" i="2826"/>
  <c r="CH309" i="2826"/>
  <c r="BT309" i="2826"/>
  <c r="CH308" i="2826"/>
  <c r="BT308" i="2826"/>
  <c r="CH307" i="2826"/>
  <c r="BT307" i="2826"/>
  <c r="CH306" i="2826"/>
  <c r="BT306" i="2826"/>
  <c r="CH305" i="2826"/>
  <c r="BT305" i="2826"/>
  <c r="CH304" i="2826"/>
  <c r="BT304" i="2826"/>
  <c r="CH303" i="2826"/>
  <c r="BT303" i="2826"/>
  <c r="CH302" i="2826"/>
  <c r="BT302" i="2826"/>
  <c r="CH301" i="2826"/>
  <c r="BT301" i="2826"/>
  <c r="CH300" i="2826"/>
  <c r="BT300" i="2826"/>
  <c r="CH299" i="2826"/>
  <c r="BT299" i="2826"/>
  <c r="CH298" i="2826"/>
  <c r="BT298" i="2826"/>
  <c r="CH297" i="2826"/>
  <c r="BT297" i="2826"/>
  <c r="CH296" i="2826"/>
  <c r="BT296" i="2826"/>
  <c r="CH295" i="2826"/>
  <c r="BT295" i="2826"/>
  <c r="CH294" i="2826"/>
  <c r="BT294" i="2826"/>
  <c r="CH293" i="2826"/>
  <c r="BT293" i="2826"/>
  <c r="CH292" i="2826"/>
  <c r="BT292" i="2826"/>
  <c r="CH291" i="2826"/>
  <c r="BT291" i="2826"/>
  <c r="CH290" i="2826"/>
  <c r="BT290" i="2826"/>
  <c r="CH289" i="2826"/>
  <c r="BT289" i="2826"/>
  <c r="CH288" i="2826"/>
  <c r="BT288" i="2826"/>
  <c r="CH287" i="2826"/>
  <c r="BT287" i="2826"/>
  <c r="CH286" i="2826"/>
  <c r="BT286" i="2826"/>
  <c r="CH285" i="2826"/>
  <c r="BT285" i="2826"/>
  <c r="CH284" i="2826"/>
  <c r="BT284" i="2826"/>
  <c r="CH283" i="2826"/>
  <c r="BT283" i="2826"/>
  <c r="CH282" i="2826"/>
  <c r="BT282" i="2826"/>
  <c r="CH281" i="2826"/>
  <c r="BT281" i="2826"/>
  <c r="CH280" i="2826"/>
  <c r="BT280" i="2826"/>
  <c r="CH279" i="2826"/>
  <c r="BT279" i="2826"/>
  <c r="CH278" i="2826"/>
  <c r="BT278" i="2826"/>
  <c r="CH277" i="2826"/>
  <c r="BT277" i="2826"/>
  <c r="CH276" i="2826"/>
  <c r="BT276" i="2826"/>
  <c r="CH275" i="2826"/>
  <c r="BT275" i="2826"/>
  <c r="CH274" i="2826"/>
  <c r="BT274" i="2826"/>
  <c r="CH273" i="2826"/>
  <c r="BT273" i="2826"/>
  <c r="CH272" i="2826"/>
  <c r="BT272" i="2826"/>
  <c r="CH271" i="2826"/>
  <c r="BT271" i="2826"/>
  <c r="CH270" i="2826"/>
  <c r="BT270" i="2826"/>
  <c r="CH269" i="2826"/>
  <c r="BT269" i="2826"/>
  <c r="CH268" i="2826"/>
  <c r="BT268" i="2826"/>
  <c r="CH267" i="2826"/>
  <c r="BT267" i="2826"/>
  <c r="CH266" i="2826"/>
  <c r="BT266" i="2826"/>
  <c r="CH265" i="2826"/>
  <c r="BT265" i="2826"/>
  <c r="CH264" i="2826"/>
  <c r="BT264" i="2826"/>
  <c r="CH263" i="2826"/>
  <c r="BT263" i="2826"/>
  <c r="CH262" i="2826"/>
  <c r="BT262" i="2826"/>
  <c r="CH261" i="2826"/>
  <c r="BT261" i="2826"/>
  <c r="CH260" i="2826"/>
  <c r="BT260" i="2826"/>
  <c r="CH259" i="2826"/>
  <c r="BT259" i="2826"/>
  <c r="CH258" i="2826"/>
  <c r="BT258" i="2826"/>
  <c r="CH257" i="2826"/>
  <c r="BT257" i="2826"/>
  <c r="CH256" i="2826"/>
  <c r="BT256" i="2826"/>
  <c r="CH255" i="2826"/>
  <c r="BT255" i="2826"/>
  <c r="CH254" i="2826"/>
  <c r="BT254" i="2826"/>
  <c r="CH253" i="2826"/>
  <c r="BT253" i="2826"/>
  <c r="CH252" i="2826"/>
  <c r="BT252" i="2826"/>
  <c r="CH251" i="2826"/>
  <c r="BT251" i="2826"/>
  <c r="CH250" i="2826"/>
  <c r="BT250" i="2826"/>
  <c r="CH249" i="2826"/>
  <c r="BT249" i="2826"/>
  <c r="CH248" i="2826"/>
  <c r="BT248" i="2826"/>
  <c r="CH247" i="2826"/>
  <c r="BT247" i="2826"/>
  <c r="CH246" i="2826"/>
  <c r="BT246" i="2826"/>
  <c r="CH245" i="2826"/>
  <c r="BT245" i="2826"/>
  <c r="CH244" i="2826"/>
  <c r="BT244" i="2826"/>
  <c r="CH243" i="2826"/>
  <c r="BT243" i="2826"/>
  <c r="CH242" i="2826"/>
  <c r="BT242" i="2826"/>
  <c r="CH241" i="2826"/>
  <c r="BT241" i="2826"/>
  <c r="CH240" i="2826"/>
  <c r="BT240" i="2826"/>
  <c r="CH239" i="2826"/>
  <c r="BT239" i="2826"/>
  <c r="CH238" i="2826"/>
  <c r="BT238" i="2826"/>
  <c r="CH237" i="2826"/>
  <c r="BT237" i="2826"/>
  <c r="CH236" i="2826"/>
  <c r="BT236" i="2826"/>
  <c r="CH235" i="2826"/>
  <c r="BT235" i="2826"/>
  <c r="CH234" i="2826"/>
  <c r="BT234" i="2826"/>
  <c r="CH233" i="2826"/>
  <c r="BT233" i="2826"/>
  <c r="CH232" i="2826"/>
  <c r="BT232" i="2826"/>
  <c r="CH231" i="2826"/>
  <c r="BT231" i="2826"/>
  <c r="CH230" i="2826"/>
  <c r="BT230" i="2826"/>
  <c r="CH229" i="2826"/>
  <c r="BT229" i="2826"/>
  <c r="CH228" i="2826"/>
  <c r="BT228" i="2826"/>
  <c r="CH227" i="2826"/>
  <c r="BT227" i="2826"/>
  <c r="CH226" i="2826"/>
  <c r="BT226" i="2826"/>
  <c r="CH225" i="2826"/>
  <c r="BT225" i="2826"/>
  <c r="CH224" i="2826"/>
  <c r="BT224" i="2826"/>
  <c r="CH223" i="2826"/>
  <c r="BT223" i="2826"/>
  <c r="CH222" i="2826"/>
  <c r="BT222" i="2826"/>
  <c r="CH221" i="2826"/>
  <c r="BT221" i="2826"/>
  <c r="CH220" i="2826"/>
  <c r="BT220" i="2826"/>
  <c r="CH219" i="2826"/>
  <c r="BT219" i="2826"/>
  <c r="CH218" i="2826"/>
  <c r="BT218" i="2826"/>
  <c r="CH217" i="2826"/>
  <c r="BT217" i="2826"/>
  <c r="CH216" i="2826"/>
  <c r="BT216" i="2826"/>
  <c r="CH215" i="2826"/>
  <c r="BT215" i="2826"/>
  <c r="CH214" i="2826"/>
  <c r="BT214" i="2826"/>
  <c r="CH213" i="2826"/>
  <c r="BT213" i="2826"/>
  <c r="CH212" i="2826"/>
  <c r="BT212" i="2826"/>
  <c r="CH211" i="2826"/>
  <c r="BT211" i="2826"/>
  <c r="CH210" i="2826"/>
  <c r="BT210" i="2826"/>
  <c r="CH209" i="2826"/>
  <c r="BT209" i="2826"/>
  <c r="CH208" i="2826"/>
  <c r="BT208" i="2826"/>
  <c r="CH207" i="2826"/>
  <c r="BT207" i="2826"/>
  <c r="CH206" i="2826"/>
  <c r="BT206" i="2826"/>
  <c r="CH205" i="2826"/>
  <c r="BT205" i="2826"/>
  <c r="CH204" i="2826"/>
  <c r="BT204" i="2826"/>
  <c r="CH203" i="2826"/>
  <c r="BT203" i="2826"/>
  <c r="CH202" i="2826"/>
  <c r="BT202" i="2826"/>
  <c r="CH201" i="2826"/>
  <c r="BT201" i="2826"/>
  <c r="CH200" i="2826"/>
  <c r="BT200" i="2826"/>
  <c r="CH199" i="2826"/>
  <c r="BT199" i="2826"/>
  <c r="CH198" i="2826"/>
  <c r="BT198" i="2826"/>
  <c r="CH197" i="2826"/>
  <c r="BT197" i="2826"/>
  <c r="CH196" i="2826"/>
  <c r="BT196" i="2826"/>
  <c r="CH195" i="2826"/>
  <c r="BT195" i="2826"/>
  <c r="CH194" i="2826"/>
  <c r="BT194" i="2826"/>
  <c r="CH193" i="2826"/>
  <c r="BT193" i="2826"/>
  <c r="CH192" i="2826"/>
  <c r="BT192" i="2826"/>
  <c r="CH191" i="2826"/>
  <c r="BT191" i="2826"/>
  <c r="CH190" i="2826"/>
  <c r="BT190" i="2826"/>
  <c r="CH189" i="2826"/>
  <c r="BT189" i="2826"/>
  <c r="CH188" i="2826"/>
  <c r="BT188" i="2826"/>
  <c r="CH187" i="2826"/>
  <c r="BT187" i="2826"/>
  <c r="CH186" i="2826"/>
  <c r="BT186" i="2826"/>
  <c r="CH185" i="2826"/>
  <c r="BT185" i="2826"/>
  <c r="CH184" i="2826"/>
  <c r="BT184" i="2826"/>
  <c r="CH183" i="2826"/>
  <c r="BT183" i="2826"/>
  <c r="CH182" i="2826"/>
  <c r="BT182" i="2826"/>
  <c r="CH181" i="2826"/>
  <c r="BT181" i="2826"/>
  <c r="CH180" i="2826"/>
  <c r="BT180" i="2826"/>
  <c r="CH179" i="2826"/>
  <c r="BT179" i="2826"/>
  <c r="CH178" i="2826"/>
  <c r="BT178" i="2826"/>
  <c r="CH177" i="2826"/>
  <c r="BT177" i="2826"/>
  <c r="CH176" i="2826"/>
  <c r="BT176" i="2826"/>
  <c r="CH175" i="2826"/>
  <c r="BT175" i="2826"/>
  <c r="CH174" i="2826"/>
  <c r="BT174" i="2826"/>
  <c r="CH173" i="2826"/>
  <c r="BT173" i="2826"/>
  <c r="CH172" i="2826"/>
  <c r="BT172" i="2826"/>
  <c r="CH171" i="2826"/>
  <c r="BT171" i="2826"/>
  <c r="CH170" i="2826"/>
  <c r="BT170" i="2826"/>
  <c r="CH169" i="2826"/>
  <c r="BT169" i="2826"/>
  <c r="CH168" i="2826"/>
  <c r="BT168" i="2826"/>
  <c r="CH167" i="2826"/>
  <c r="BT167" i="2826"/>
  <c r="CH166" i="2826"/>
  <c r="BT166" i="2826"/>
  <c r="CH165" i="2826"/>
  <c r="BT165" i="2826"/>
  <c r="CH164" i="2826"/>
  <c r="BT164" i="2826"/>
  <c r="CH163" i="2826"/>
  <c r="BT163" i="2826"/>
  <c r="CH162" i="2826"/>
  <c r="BT162" i="2826"/>
  <c r="CH161" i="2826"/>
  <c r="BT161" i="2826"/>
  <c r="CH160" i="2826"/>
  <c r="BT160" i="2826"/>
  <c r="CH159" i="2826"/>
  <c r="BT159" i="2826"/>
  <c r="CH158" i="2826"/>
  <c r="BT158" i="2826"/>
  <c r="CH157" i="2826"/>
  <c r="BT157" i="2826"/>
  <c r="CH156" i="2826"/>
  <c r="BT156" i="2826"/>
  <c r="CH155" i="2826"/>
  <c r="BT155" i="2826"/>
  <c r="CH154" i="2826"/>
  <c r="BT154" i="2826"/>
  <c r="CH153" i="2826"/>
  <c r="BT153" i="2826"/>
  <c r="CH152" i="2826"/>
  <c r="BT152" i="2826"/>
  <c r="CH151" i="2826"/>
  <c r="BT151" i="2826"/>
  <c r="CH150" i="2826"/>
  <c r="BT150" i="2826"/>
  <c r="CH149" i="2826"/>
  <c r="BT149" i="2826"/>
  <c r="CH148" i="2826"/>
  <c r="BT148" i="2826"/>
  <c r="CH147" i="2826"/>
  <c r="BT147" i="2826"/>
  <c r="CH146" i="2826"/>
  <c r="BT146" i="2826"/>
  <c r="CH145" i="2826"/>
  <c r="BT145" i="2826"/>
  <c r="CH144" i="2826"/>
  <c r="BT144" i="2826"/>
  <c r="CH143" i="2826"/>
  <c r="BT143" i="2826"/>
  <c r="CH142" i="2826"/>
  <c r="BT142" i="2826"/>
  <c r="CH141" i="2826"/>
  <c r="BT141" i="2826"/>
  <c r="CH140" i="2826"/>
  <c r="BT140" i="2826"/>
  <c r="CH139" i="2826"/>
  <c r="BT139" i="2826"/>
  <c r="CH138" i="2826"/>
  <c r="BT138" i="2826"/>
  <c r="CH137" i="2826"/>
  <c r="BT137" i="2826"/>
  <c r="CH136" i="2826"/>
  <c r="BT136" i="2826"/>
  <c r="CH135" i="2826"/>
  <c r="BT135" i="2826"/>
  <c r="CH134" i="2826"/>
  <c r="BT134" i="2826"/>
  <c r="CH133" i="2826"/>
  <c r="BT133" i="2826"/>
  <c r="CH132" i="2826"/>
  <c r="BT132" i="2826"/>
  <c r="CH131" i="2826"/>
  <c r="BT131" i="2826"/>
  <c r="CH130" i="2826"/>
  <c r="BT130" i="2826"/>
  <c r="CH129" i="2826"/>
  <c r="BT129" i="2826"/>
  <c r="CH128" i="2826"/>
  <c r="BT128" i="2826"/>
  <c r="CH127" i="2826"/>
  <c r="BT127" i="2826"/>
  <c r="CH126" i="2826"/>
  <c r="BT126" i="2826"/>
  <c r="CH125" i="2826"/>
  <c r="BT125" i="2826"/>
  <c r="CH124" i="2826"/>
  <c r="BT124" i="2826"/>
  <c r="CH123" i="2826"/>
  <c r="BT123" i="2826"/>
  <c r="CH122" i="2826"/>
  <c r="BT122" i="2826"/>
  <c r="CH121" i="2826"/>
  <c r="BT121" i="2826"/>
  <c r="CH120" i="2826"/>
  <c r="BT120" i="2826"/>
  <c r="CH119" i="2826"/>
  <c r="BT119" i="2826"/>
  <c r="CH118" i="2826"/>
  <c r="BT118" i="2826"/>
  <c r="CH117" i="2826"/>
  <c r="BT117" i="2826"/>
  <c r="CH116" i="2826"/>
  <c r="BT116" i="2826"/>
  <c r="CH115" i="2826"/>
  <c r="BT115" i="2826"/>
  <c r="CH114" i="2826"/>
  <c r="BT114" i="2826"/>
  <c r="CH113" i="2826"/>
  <c r="BT113" i="2826"/>
  <c r="CH112" i="2826"/>
  <c r="BT112" i="2826"/>
  <c r="CH111" i="2826"/>
  <c r="BT111" i="2826"/>
  <c r="CH110" i="2826"/>
  <c r="BT110" i="2826"/>
  <c r="CH109" i="2826"/>
  <c r="BT109" i="2826"/>
  <c r="CH108" i="2826"/>
  <c r="BT108" i="2826"/>
  <c r="CH107" i="2826"/>
  <c r="BT107" i="2826"/>
  <c r="CH106" i="2826"/>
  <c r="BT106" i="2826"/>
  <c r="CH105" i="2826"/>
  <c r="BT105" i="2826"/>
  <c r="CH104" i="2826"/>
  <c r="BT104" i="2826"/>
  <c r="CH103" i="2826"/>
  <c r="BT103" i="2826"/>
  <c r="CH102" i="2826"/>
  <c r="BT102" i="2826"/>
  <c r="CH101" i="2826"/>
  <c r="BT101" i="2826"/>
  <c r="CH100" i="2826"/>
  <c r="BT100" i="2826"/>
  <c r="CH99" i="2826"/>
  <c r="BT99" i="2826"/>
  <c r="CH98" i="2826"/>
  <c r="BT98" i="2826"/>
  <c r="CH97" i="2826"/>
  <c r="BT97" i="2826"/>
  <c r="CH96" i="2826"/>
  <c r="BT96" i="2826"/>
  <c r="CH95" i="2826"/>
  <c r="BT95" i="2826"/>
  <c r="CH94" i="2826"/>
  <c r="BT94" i="2826"/>
  <c r="CH93" i="2826"/>
  <c r="BT93" i="2826"/>
  <c r="CH92" i="2826"/>
  <c r="BT92" i="2826"/>
  <c r="CH91" i="2826"/>
  <c r="BT91" i="2826"/>
  <c r="CH90" i="2826"/>
  <c r="BT90" i="2826"/>
  <c r="CH89" i="2826"/>
  <c r="BT89" i="2826"/>
  <c r="CH88" i="2826"/>
  <c r="BT88" i="2826"/>
  <c r="CH87" i="2826"/>
  <c r="BT87" i="2826"/>
  <c r="CH86" i="2826"/>
  <c r="BT86" i="2826"/>
  <c r="CH85" i="2826"/>
  <c r="BT85" i="2826"/>
  <c r="CH84" i="2826"/>
  <c r="BT84" i="2826"/>
  <c r="CH83" i="2826"/>
  <c r="BT83" i="2826"/>
  <c r="CH82" i="2826"/>
  <c r="BT82" i="2826"/>
  <c r="CH81" i="2826"/>
  <c r="BT81" i="2826"/>
  <c r="CH80" i="2826"/>
  <c r="BT80" i="2826"/>
  <c r="CH79" i="2826"/>
  <c r="BT79" i="2826"/>
  <c r="CH78" i="2826"/>
  <c r="BT78" i="2826"/>
  <c r="CH77" i="2826"/>
  <c r="BT77" i="2826"/>
  <c r="CH76" i="2826"/>
  <c r="BT76" i="2826"/>
  <c r="CH75" i="2826"/>
  <c r="BT75" i="2826"/>
  <c r="CH74" i="2826"/>
  <c r="BT74" i="2826"/>
  <c r="CH73" i="2826"/>
  <c r="BT73" i="2826"/>
  <c r="CH72" i="2826"/>
  <c r="BT72" i="2826"/>
  <c r="CH71" i="2826"/>
  <c r="BT71" i="2826"/>
  <c r="CH70" i="2826"/>
  <c r="BT70" i="2826"/>
  <c r="CH69" i="2826"/>
  <c r="BT69" i="2826"/>
  <c r="CH68" i="2826"/>
  <c r="BT68" i="2826"/>
  <c r="CH67" i="2826"/>
  <c r="BT67" i="2826"/>
  <c r="CH66" i="2826"/>
  <c r="BT66" i="2826"/>
  <c r="CH65" i="2826"/>
  <c r="BT65" i="2826"/>
  <c r="CH64" i="2826"/>
  <c r="BT64" i="2826"/>
  <c r="CH63" i="2826"/>
  <c r="BT63" i="2826"/>
  <c r="CH62" i="2826"/>
  <c r="BT62" i="2826"/>
  <c r="CH61" i="2826"/>
  <c r="BT61" i="2826"/>
  <c r="CH60" i="2826"/>
  <c r="BT60" i="2826"/>
  <c r="CH59" i="2826"/>
  <c r="BT59" i="2826"/>
  <c r="CH58" i="2826"/>
  <c r="BT58" i="2826"/>
  <c r="CH57" i="2826"/>
  <c r="BT57" i="2826"/>
  <c r="CH56" i="2826"/>
  <c r="BT56" i="2826"/>
  <c r="CH55" i="2826"/>
  <c r="BT55" i="2826"/>
  <c r="CH54" i="2826"/>
  <c r="BT54" i="2826"/>
  <c r="CH53" i="2826"/>
  <c r="BT53" i="2826"/>
  <c r="CH52" i="2826"/>
  <c r="BT52" i="2826"/>
  <c r="CH51" i="2826"/>
  <c r="BT51" i="2826"/>
  <c r="CH50" i="2826"/>
  <c r="BT50" i="2826"/>
  <c r="CH49" i="2826"/>
  <c r="BT49" i="2826"/>
  <c r="CH48" i="2826"/>
  <c r="BT48" i="2826"/>
  <c r="CH47" i="2826"/>
  <c r="BT47" i="2826"/>
  <c r="CH46" i="2826"/>
  <c r="BT46" i="2826"/>
  <c r="CH45" i="2826"/>
  <c r="BT45" i="2826"/>
  <c r="CH44" i="2826"/>
  <c r="BT44" i="2826"/>
  <c r="CH43" i="2826"/>
  <c r="BT43" i="2826"/>
  <c r="CH42" i="2826"/>
  <c r="BT42" i="2826"/>
  <c r="CH41" i="2826"/>
  <c r="BT41" i="2826"/>
  <c r="CH40" i="2826"/>
  <c r="BT40" i="2826"/>
  <c r="CH39" i="2826"/>
  <c r="BT39" i="2826"/>
  <c r="CH38" i="2826"/>
  <c r="BT38" i="2826"/>
  <c r="CH37" i="2826"/>
  <c r="BT37" i="2826"/>
  <c r="CH36" i="2826"/>
  <c r="BT36" i="2826"/>
  <c r="CH35" i="2826"/>
  <c r="BT35" i="2826"/>
  <c r="CH34" i="2826"/>
  <c r="BT34" i="2826"/>
  <c r="CH33" i="2826"/>
  <c r="BT33" i="2826"/>
  <c r="CH32" i="2826"/>
  <c r="BT32" i="2826"/>
  <c r="CH31" i="2826"/>
  <c r="BT31" i="2826"/>
  <c r="CH30" i="2826"/>
  <c r="BT30" i="2826"/>
  <c r="CH29" i="2826"/>
  <c r="BT29" i="2826"/>
  <c r="CH28" i="2826"/>
  <c r="BT28" i="2826"/>
  <c r="CH27" i="2826"/>
  <c r="BT27" i="2826"/>
  <c r="CH26" i="2826"/>
  <c r="BT26" i="2826"/>
  <c r="CH25" i="2826"/>
  <c r="BT25" i="2826"/>
  <c r="CH24" i="2826"/>
  <c r="BT24" i="2826"/>
  <c r="CH23" i="2826"/>
  <c r="BT23" i="2826"/>
  <c r="CH22" i="2826"/>
  <c r="BT22" i="2826"/>
  <c r="CH21" i="2826"/>
  <c r="BT21" i="2826"/>
  <c r="CH20" i="2826"/>
  <c r="BT20" i="2826"/>
  <c r="CH19" i="2826"/>
  <c r="BT19" i="2826"/>
  <c r="CH18" i="2826"/>
  <c r="BT18" i="2826"/>
  <c r="CH17" i="2826"/>
  <c r="BT17" i="2826"/>
  <c r="CH16" i="2826"/>
  <c r="BT16" i="2826"/>
  <c r="CH15" i="2826"/>
  <c r="BT15" i="2826"/>
  <c r="CH14" i="2826"/>
  <c r="BT14" i="2826"/>
  <c r="CH13" i="2826"/>
  <c r="BT13" i="2826"/>
  <c r="CH12" i="2826"/>
  <c r="BT12" i="2826"/>
  <c r="CH11" i="2826"/>
  <c r="BT11" i="2826"/>
  <c r="CH10" i="2826"/>
  <c r="BT10" i="2826"/>
  <c r="CH9" i="2826"/>
  <c r="BT9" i="2826"/>
  <c r="U9" i="2826"/>
  <c r="U10" i="2826" s="1"/>
  <c r="B30" i="2829" l="1"/>
  <c r="O31" i="2829"/>
  <c r="P31" i="2829" s="1"/>
  <c r="M31" i="2829"/>
  <c r="N31" i="2829" s="1"/>
  <c r="K31" i="2829"/>
  <c r="L31" i="2829" s="1"/>
  <c r="I31" i="2829"/>
  <c r="J31" i="2829" s="1"/>
  <c r="G31" i="2829"/>
  <c r="H31" i="2829" s="1"/>
  <c r="E31" i="2829"/>
  <c r="F31" i="2829" s="1"/>
  <c r="C31" i="2829"/>
  <c r="D31" i="2829" s="1"/>
  <c r="B34" i="2829"/>
  <c r="O35" i="2829"/>
  <c r="P35" i="2829" s="1"/>
  <c r="M35" i="2829"/>
  <c r="N35" i="2829" s="1"/>
  <c r="K35" i="2829"/>
  <c r="L35" i="2829" s="1"/>
  <c r="I35" i="2829"/>
  <c r="J35" i="2829" s="1"/>
  <c r="G35" i="2829"/>
  <c r="H35" i="2829" s="1"/>
  <c r="E35" i="2829"/>
  <c r="F35" i="2829" s="1"/>
  <c r="C35" i="2829"/>
  <c r="D35" i="2829" s="1"/>
  <c r="B38" i="2829"/>
  <c r="O39" i="2829"/>
  <c r="P39" i="2829" s="1"/>
  <c r="M39" i="2829"/>
  <c r="N39" i="2829" s="1"/>
  <c r="K39" i="2829"/>
  <c r="L39" i="2829" s="1"/>
  <c r="I39" i="2829"/>
  <c r="J39" i="2829" s="1"/>
  <c r="G39" i="2829"/>
  <c r="H39" i="2829" s="1"/>
  <c r="E39" i="2829"/>
  <c r="F39" i="2829" s="1"/>
  <c r="C39" i="2829"/>
  <c r="D39" i="2829" s="1"/>
  <c r="B42" i="2829"/>
  <c r="O43" i="2829"/>
  <c r="P43" i="2829" s="1"/>
  <c r="M43" i="2829"/>
  <c r="N43" i="2829" s="1"/>
  <c r="K43" i="2829"/>
  <c r="L43" i="2829" s="1"/>
  <c r="I43" i="2829"/>
  <c r="J43" i="2829" s="1"/>
  <c r="G43" i="2829"/>
  <c r="H43" i="2829" s="1"/>
  <c r="E43" i="2829"/>
  <c r="F43" i="2829" s="1"/>
  <c r="C43" i="2829"/>
  <c r="D43" i="2829" s="1"/>
  <c r="B46" i="2829"/>
  <c r="O47" i="2829"/>
  <c r="P47" i="2829" s="1"/>
  <c r="M47" i="2829"/>
  <c r="N47" i="2829" s="1"/>
  <c r="K47" i="2829"/>
  <c r="L47" i="2829" s="1"/>
  <c r="I47" i="2829"/>
  <c r="J47" i="2829" s="1"/>
  <c r="G47" i="2829"/>
  <c r="H47" i="2829" s="1"/>
  <c r="E47" i="2829"/>
  <c r="F47" i="2829" s="1"/>
  <c r="C47" i="2829"/>
  <c r="D47" i="2829" s="1"/>
  <c r="B50" i="2829"/>
  <c r="C7" i="2829"/>
  <c r="D7" i="2829" s="1"/>
  <c r="E7" i="2829"/>
  <c r="F7" i="2829" s="1"/>
  <c r="G7" i="2829"/>
  <c r="H7" i="2829" s="1"/>
  <c r="I7" i="2829"/>
  <c r="J7" i="2829" s="1"/>
  <c r="K7" i="2829"/>
  <c r="L7" i="2829" s="1"/>
  <c r="M7" i="2829"/>
  <c r="N7" i="2829" s="1"/>
  <c r="B8" i="2829"/>
  <c r="C9" i="2829"/>
  <c r="D9" i="2829" s="1"/>
  <c r="E9" i="2829"/>
  <c r="F9" i="2829" s="1"/>
  <c r="G9" i="2829"/>
  <c r="H9" i="2829" s="1"/>
  <c r="I9" i="2829"/>
  <c r="J9" i="2829" s="1"/>
  <c r="K9" i="2829"/>
  <c r="L9" i="2829" s="1"/>
  <c r="M9" i="2829"/>
  <c r="N9" i="2829" s="1"/>
  <c r="B10" i="2829"/>
  <c r="C11" i="2829"/>
  <c r="D11" i="2829" s="1"/>
  <c r="E11" i="2829"/>
  <c r="F11" i="2829" s="1"/>
  <c r="G11" i="2829"/>
  <c r="H11" i="2829" s="1"/>
  <c r="I11" i="2829"/>
  <c r="J11" i="2829" s="1"/>
  <c r="K11" i="2829"/>
  <c r="L11" i="2829" s="1"/>
  <c r="M11" i="2829"/>
  <c r="N11" i="2829" s="1"/>
  <c r="B12" i="2829"/>
  <c r="C13" i="2829"/>
  <c r="D13" i="2829" s="1"/>
  <c r="E13" i="2829"/>
  <c r="F13" i="2829" s="1"/>
  <c r="G13" i="2829"/>
  <c r="H13" i="2829" s="1"/>
  <c r="I13" i="2829"/>
  <c r="J13" i="2829" s="1"/>
  <c r="K13" i="2829"/>
  <c r="L13" i="2829" s="1"/>
  <c r="M13" i="2829"/>
  <c r="N13" i="2829" s="1"/>
  <c r="B14" i="2829"/>
  <c r="C15" i="2829"/>
  <c r="D15" i="2829" s="1"/>
  <c r="E15" i="2829"/>
  <c r="F15" i="2829" s="1"/>
  <c r="G15" i="2829"/>
  <c r="H15" i="2829" s="1"/>
  <c r="I15" i="2829"/>
  <c r="J15" i="2829" s="1"/>
  <c r="K15" i="2829"/>
  <c r="L15" i="2829" s="1"/>
  <c r="M15" i="2829"/>
  <c r="N15" i="2829" s="1"/>
  <c r="B16" i="2829"/>
  <c r="C17" i="2829"/>
  <c r="D17" i="2829" s="1"/>
  <c r="E17" i="2829"/>
  <c r="F17" i="2829" s="1"/>
  <c r="G17" i="2829"/>
  <c r="H17" i="2829" s="1"/>
  <c r="I17" i="2829"/>
  <c r="J17" i="2829" s="1"/>
  <c r="K17" i="2829"/>
  <c r="L17" i="2829" s="1"/>
  <c r="M17" i="2829"/>
  <c r="N17" i="2829" s="1"/>
  <c r="B18" i="2829"/>
  <c r="C19" i="2829"/>
  <c r="D19" i="2829" s="1"/>
  <c r="E19" i="2829"/>
  <c r="F19" i="2829" s="1"/>
  <c r="G19" i="2829"/>
  <c r="H19" i="2829" s="1"/>
  <c r="I19" i="2829"/>
  <c r="J19" i="2829" s="1"/>
  <c r="K19" i="2829"/>
  <c r="L19" i="2829" s="1"/>
  <c r="M19" i="2829"/>
  <c r="N19" i="2829" s="1"/>
  <c r="B20" i="2829"/>
  <c r="C21" i="2829"/>
  <c r="D21" i="2829" s="1"/>
  <c r="E21" i="2829"/>
  <c r="F21" i="2829" s="1"/>
  <c r="G21" i="2829"/>
  <c r="H21" i="2829" s="1"/>
  <c r="I21" i="2829"/>
  <c r="J21" i="2829" s="1"/>
  <c r="K21" i="2829"/>
  <c r="L21" i="2829" s="1"/>
  <c r="M21" i="2829"/>
  <c r="N21" i="2829" s="1"/>
  <c r="B22" i="2829"/>
  <c r="C23" i="2829"/>
  <c r="D23" i="2829" s="1"/>
  <c r="E23" i="2829"/>
  <c r="F23" i="2829" s="1"/>
  <c r="G23" i="2829"/>
  <c r="H23" i="2829" s="1"/>
  <c r="I23" i="2829"/>
  <c r="J23" i="2829" s="1"/>
  <c r="K23" i="2829"/>
  <c r="L23" i="2829" s="1"/>
  <c r="M23" i="2829"/>
  <c r="N23" i="2829" s="1"/>
  <c r="B24" i="2829"/>
  <c r="C25" i="2829"/>
  <c r="D25" i="2829" s="1"/>
  <c r="E25" i="2829"/>
  <c r="F25" i="2829" s="1"/>
  <c r="G25" i="2829"/>
  <c r="H25" i="2829" s="1"/>
  <c r="I25" i="2829"/>
  <c r="J25" i="2829" s="1"/>
  <c r="K25" i="2829"/>
  <c r="L25" i="2829" s="1"/>
  <c r="M25" i="2829"/>
  <c r="N25" i="2829" s="1"/>
  <c r="B26" i="2829"/>
  <c r="C27" i="2829"/>
  <c r="D27" i="2829" s="1"/>
  <c r="E27" i="2829"/>
  <c r="F27" i="2829" s="1"/>
  <c r="G27" i="2829"/>
  <c r="H27" i="2829" s="1"/>
  <c r="I27" i="2829"/>
  <c r="J27" i="2829" s="1"/>
  <c r="K27" i="2829"/>
  <c r="L27" i="2829" s="1"/>
  <c r="M27" i="2829"/>
  <c r="N27" i="2829" s="1"/>
  <c r="B28" i="2829"/>
  <c r="C29" i="2829"/>
  <c r="D29" i="2829" s="1"/>
  <c r="E29" i="2829"/>
  <c r="F29" i="2829" s="1"/>
  <c r="G29" i="2829"/>
  <c r="H29" i="2829" s="1"/>
  <c r="I29" i="2829"/>
  <c r="J29" i="2829" s="1"/>
  <c r="K29" i="2829"/>
  <c r="L29" i="2829" s="1"/>
  <c r="M29" i="2829"/>
  <c r="N29" i="2829" s="1"/>
  <c r="B32" i="2829"/>
  <c r="O33" i="2829"/>
  <c r="P33" i="2829" s="1"/>
  <c r="M33" i="2829"/>
  <c r="N33" i="2829" s="1"/>
  <c r="K33" i="2829"/>
  <c r="L33" i="2829" s="1"/>
  <c r="I33" i="2829"/>
  <c r="J33" i="2829" s="1"/>
  <c r="G33" i="2829"/>
  <c r="H33" i="2829" s="1"/>
  <c r="E33" i="2829"/>
  <c r="F33" i="2829" s="1"/>
  <c r="C33" i="2829"/>
  <c r="D33" i="2829" s="1"/>
  <c r="B36" i="2829"/>
  <c r="O37" i="2829"/>
  <c r="P37" i="2829" s="1"/>
  <c r="M37" i="2829"/>
  <c r="N37" i="2829" s="1"/>
  <c r="K37" i="2829"/>
  <c r="L37" i="2829" s="1"/>
  <c r="I37" i="2829"/>
  <c r="J37" i="2829" s="1"/>
  <c r="G37" i="2829"/>
  <c r="H37" i="2829" s="1"/>
  <c r="E37" i="2829"/>
  <c r="F37" i="2829" s="1"/>
  <c r="C37" i="2829"/>
  <c r="D37" i="2829" s="1"/>
  <c r="B40" i="2829"/>
  <c r="O41" i="2829"/>
  <c r="P41" i="2829" s="1"/>
  <c r="M41" i="2829"/>
  <c r="N41" i="2829" s="1"/>
  <c r="K41" i="2829"/>
  <c r="L41" i="2829" s="1"/>
  <c r="I41" i="2829"/>
  <c r="J41" i="2829" s="1"/>
  <c r="G41" i="2829"/>
  <c r="H41" i="2829" s="1"/>
  <c r="E41" i="2829"/>
  <c r="F41" i="2829" s="1"/>
  <c r="C41" i="2829"/>
  <c r="D41" i="2829" s="1"/>
  <c r="B44" i="2829"/>
  <c r="O45" i="2829"/>
  <c r="P45" i="2829" s="1"/>
  <c r="M45" i="2829"/>
  <c r="N45" i="2829" s="1"/>
  <c r="K45" i="2829"/>
  <c r="L45" i="2829" s="1"/>
  <c r="I45" i="2829"/>
  <c r="J45" i="2829" s="1"/>
  <c r="G45" i="2829"/>
  <c r="H45" i="2829" s="1"/>
  <c r="E45" i="2829"/>
  <c r="F45" i="2829" s="1"/>
  <c r="C45" i="2829"/>
  <c r="D45" i="2829" s="1"/>
  <c r="B48" i="2829"/>
  <c r="O49" i="2829"/>
  <c r="P49" i="2829" s="1"/>
  <c r="M49" i="2829"/>
  <c r="N49" i="2829" s="1"/>
  <c r="K49" i="2829"/>
  <c r="L49" i="2829" s="1"/>
  <c r="I49" i="2829"/>
  <c r="J49" i="2829" s="1"/>
  <c r="G49" i="2829"/>
  <c r="H49" i="2829" s="1"/>
  <c r="E49" i="2829"/>
  <c r="F49" i="2829" s="1"/>
  <c r="C49" i="2829"/>
  <c r="D49" i="2829" s="1"/>
  <c r="B179" i="2829"/>
  <c r="O180" i="2829"/>
  <c r="P180" i="2829" s="1"/>
  <c r="M180" i="2829"/>
  <c r="N180" i="2829" s="1"/>
  <c r="K180" i="2829"/>
  <c r="L180" i="2829" s="1"/>
  <c r="I180" i="2829"/>
  <c r="J180" i="2829" s="1"/>
  <c r="G180" i="2829"/>
  <c r="H180" i="2829" s="1"/>
  <c r="E180" i="2829"/>
  <c r="F180" i="2829" s="1"/>
  <c r="C180" i="2829"/>
  <c r="D180" i="2829" s="1"/>
  <c r="B183" i="2829"/>
  <c r="O184" i="2829"/>
  <c r="P184" i="2829" s="1"/>
  <c r="M184" i="2829"/>
  <c r="N184" i="2829" s="1"/>
  <c r="K184" i="2829"/>
  <c r="L184" i="2829" s="1"/>
  <c r="I184" i="2829"/>
  <c r="J184" i="2829" s="1"/>
  <c r="G184" i="2829"/>
  <c r="H184" i="2829" s="1"/>
  <c r="E184" i="2829"/>
  <c r="F184" i="2829" s="1"/>
  <c r="C184" i="2829"/>
  <c r="D184" i="2829" s="1"/>
  <c r="B187" i="2829"/>
  <c r="C51" i="2829"/>
  <c r="D51" i="2829" s="1"/>
  <c r="E51" i="2829"/>
  <c r="F51" i="2829" s="1"/>
  <c r="G51" i="2829"/>
  <c r="H51" i="2829" s="1"/>
  <c r="I51" i="2829"/>
  <c r="J51" i="2829" s="1"/>
  <c r="K51" i="2829"/>
  <c r="L51" i="2829" s="1"/>
  <c r="M51" i="2829"/>
  <c r="N51" i="2829" s="1"/>
  <c r="B52" i="2829"/>
  <c r="C53" i="2829"/>
  <c r="D53" i="2829" s="1"/>
  <c r="E53" i="2829"/>
  <c r="F53" i="2829" s="1"/>
  <c r="G53" i="2829"/>
  <c r="H53" i="2829" s="1"/>
  <c r="I53" i="2829"/>
  <c r="J53" i="2829" s="1"/>
  <c r="K53" i="2829"/>
  <c r="L53" i="2829" s="1"/>
  <c r="M53" i="2829"/>
  <c r="N53" i="2829" s="1"/>
  <c r="B54" i="2829"/>
  <c r="C55" i="2829"/>
  <c r="D55" i="2829" s="1"/>
  <c r="E55" i="2829"/>
  <c r="F55" i="2829" s="1"/>
  <c r="G55" i="2829"/>
  <c r="H55" i="2829" s="1"/>
  <c r="I55" i="2829"/>
  <c r="J55" i="2829" s="1"/>
  <c r="K55" i="2829"/>
  <c r="L55" i="2829" s="1"/>
  <c r="M55" i="2829"/>
  <c r="N55" i="2829" s="1"/>
  <c r="B56" i="2829"/>
  <c r="C57" i="2829"/>
  <c r="D57" i="2829" s="1"/>
  <c r="E57" i="2829"/>
  <c r="F57" i="2829" s="1"/>
  <c r="G57" i="2829"/>
  <c r="H57" i="2829" s="1"/>
  <c r="I57" i="2829"/>
  <c r="J57" i="2829" s="1"/>
  <c r="K57" i="2829"/>
  <c r="L57" i="2829" s="1"/>
  <c r="M57" i="2829"/>
  <c r="N57" i="2829" s="1"/>
  <c r="B58" i="2829"/>
  <c r="C59" i="2829"/>
  <c r="D59" i="2829" s="1"/>
  <c r="E59" i="2829"/>
  <c r="F59" i="2829" s="1"/>
  <c r="G59" i="2829"/>
  <c r="H59" i="2829" s="1"/>
  <c r="I59" i="2829"/>
  <c r="J59" i="2829" s="1"/>
  <c r="K59" i="2829"/>
  <c r="L59" i="2829" s="1"/>
  <c r="M59" i="2829"/>
  <c r="N59" i="2829" s="1"/>
  <c r="B60" i="2829"/>
  <c r="C61" i="2829"/>
  <c r="D61" i="2829" s="1"/>
  <c r="E61" i="2829"/>
  <c r="F61" i="2829" s="1"/>
  <c r="G61" i="2829"/>
  <c r="H61" i="2829" s="1"/>
  <c r="I61" i="2829"/>
  <c r="J61" i="2829" s="1"/>
  <c r="K61" i="2829"/>
  <c r="L61" i="2829" s="1"/>
  <c r="M61" i="2829"/>
  <c r="N61" i="2829" s="1"/>
  <c r="B62" i="2829"/>
  <c r="C63" i="2829"/>
  <c r="D63" i="2829" s="1"/>
  <c r="E63" i="2829"/>
  <c r="F63" i="2829" s="1"/>
  <c r="G63" i="2829"/>
  <c r="H63" i="2829" s="1"/>
  <c r="I63" i="2829"/>
  <c r="J63" i="2829" s="1"/>
  <c r="K63" i="2829"/>
  <c r="L63" i="2829" s="1"/>
  <c r="M63" i="2829"/>
  <c r="N63" i="2829" s="1"/>
  <c r="B64" i="2829"/>
  <c r="C65" i="2829"/>
  <c r="D65" i="2829" s="1"/>
  <c r="E65" i="2829"/>
  <c r="F65" i="2829" s="1"/>
  <c r="G65" i="2829"/>
  <c r="H65" i="2829" s="1"/>
  <c r="I65" i="2829"/>
  <c r="J65" i="2829" s="1"/>
  <c r="K65" i="2829"/>
  <c r="L65" i="2829" s="1"/>
  <c r="M65" i="2829"/>
  <c r="N65" i="2829" s="1"/>
  <c r="B66" i="2829"/>
  <c r="C67" i="2829"/>
  <c r="D67" i="2829" s="1"/>
  <c r="E67" i="2829"/>
  <c r="F67" i="2829" s="1"/>
  <c r="G67" i="2829"/>
  <c r="H67" i="2829" s="1"/>
  <c r="I67" i="2829"/>
  <c r="J67" i="2829" s="1"/>
  <c r="K67" i="2829"/>
  <c r="L67" i="2829" s="1"/>
  <c r="M67" i="2829"/>
  <c r="N67" i="2829" s="1"/>
  <c r="B68" i="2829"/>
  <c r="C69" i="2829"/>
  <c r="D69" i="2829" s="1"/>
  <c r="E69" i="2829"/>
  <c r="F69" i="2829" s="1"/>
  <c r="G69" i="2829"/>
  <c r="H69" i="2829" s="1"/>
  <c r="I69" i="2829"/>
  <c r="J69" i="2829" s="1"/>
  <c r="K69" i="2829"/>
  <c r="L69" i="2829" s="1"/>
  <c r="M69" i="2829"/>
  <c r="N69" i="2829" s="1"/>
  <c r="B70" i="2829"/>
  <c r="C71" i="2829"/>
  <c r="D71" i="2829" s="1"/>
  <c r="E71" i="2829"/>
  <c r="F71" i="2829" s="1"/>
  <c r="G71" i="2829"/>
  <c r="H71" i="2829" s="1"/>
  <c r="I71" i="2829"/>
  <c r="J71" i="2829" s="1"/>
  <c r="K71" i="2829"/>
  <c r="L71" i="2829" s="1"/>
  <c r="M71" i="2829"/>
  <c r="N71" i="2829" s="1"/>
  <c r="B72" i="2829"/>
  <c r="C73" i="2829"/>
  <c r="D73" i="2829" s="1"/>
  <c r="E73" i="2829"/>
  <c r="F73" i="2829" s="1"/>
  <c r="G73" i="2829"/>
  <c r="H73" i="2829" s="1"/>
  <c r="I73" i="2829"/>
  <c r="J73" i="2829" s="1"/>
  <c r="K73" i="2829"/>
  <c r="L73" i="2829" s="1"/>
  <c r="M73" i="2829"/>
  <c r="N73" i="2829" s="1"/>
  <c r="B74" i="2829"/>
  <c r="C75" i="2829"/>
  <c r="D75" i="2829" s="1"/>
  <c r="E75" i="2829"/>
  <c r="F75" i="2829" s="1"/>
  <c r="G75" i="2829"/>
  <c r="H75" i="2829" s="1"/>
  <c r="I75" i="2829"/>
  <c r="J75" i="2829" s="1"/>
  <c r="K75" i="2829"/>
  <c r="L75" i="2829" s="1"/>
  <c r="M75" i="2829"/>
  <c r="N75" i="2829" s="1"/>
  <c r="B76" i="2829"/>
  <c r="C77" i="2829"/>
  <c r="D77" i="2829" s="1"/>
  <c r="E77" i="2829"/>
  <c r="F77" i="2829" s="1"/>
  <c r="G77" i="2829"/>
  <c r="H77" i="2829" s="1"/>
  <c r="I77" i="2829"/>
  <c r="J77" i="2829" s="1"/>
  <c r="K77" i="2829"/>
  <c r="L77" i="2829" s="1"/>
  <c r="M77" i="2829"/>
  <c r="N77" i="2829" s="1"/>
  <c r="B78" i="2829"/>
  <c r="C79" i="2829"/>
  <c r="D79" i="2829" s="1"/>
  <c r="E79" i="2829"/>
  <c r="F79" i="2829" s="1"/>
  <c r="G79" i="2829"/>
  <c r="H79" i="2829" s="1"/>
  <c r="I79" i="2829"/>
  <c r="J79" i="2829" s="1"/>
  <c r="K79" i="2829"/>
  <c r="L79" i="2829" s="1"/>
  <c r="M79" i="2829"/>
  <c r="N79" i="2829" s="1"/>
  <c r="B80" i="2829"/>
  <c r="C81" i="2829"/>
  <c r="D81" i="2829" s="1"/>
  <c r="E81" i="2829"/>
  <c r="F81" i="2829" s="1"/>
  <c r="G81" i="2829"/>
  <c r="H81" i="2829" s="1"/>
  <c r="I81" i="2829"/>
  <c r="J81" i="2829" s="1"/>
  <c r="K81" i="2829"/>
  <c r="L81" i="2829" s="1"/>
  <c r="M81" i="2829"/>
  <c r="N81" i="2829" s="1"/>
  <c r="B82" i="2829"/>
  <c r="C83" i="2829"/>
  <c r="D83" i="2829" s="1"/>
  <c r="E83" i="2829"/>
  <c r="F83" i="2829" s="1"/>
  <c r="G83" i="2829"/>
  <c r="H83" i="2829" s="1"/>
  <c r="I83" i="2829"/>
  <c r="J83" i="2829" s="1"/>
  <c r="K83" i="2829"/>
  <c r="L83" i="2829" s="1"/>
  <c r="M83" i="2829"/>
  <c r="N83" i="2829" s="1"/>
  <c r="B84" i="2829"/>
  <c r="C85" i="2829"/>
  <c r="D85" i="2829" s="1"/>
  <c r="E85" i="2829"/>
  <c r="F85" i="2829" s="1"/>
  <c r="G85" i="2829"/>
  <c r="H85" i="2829" s="1"/>
  <c r="I85" i="2829"/>
  <c r="J85" i="2829" s="1"/>
  <c r="K85" i="2829"/>
  <c r="L85" i="2829" s="1"/>
  <c r="M85" i="2829"/>
  <c r="N85" i="2829" s="1"/>
  <c r="B86" i="2829"/>
  <c r="C87" i="2829"/>
  <c r="D87" i="2829" s="1"/>
  <c r="E87" i="2829"/>
  <c r="F87" i="2829" s="1"/>
  <c r="G87" i="2829"/>
  <c r="H87" i="2829" s="1"/>
  <c r="I87" i="2829"/>
  <c r="J87" i="2829" s="1"/>
  <c r="K87" i="2829"/>
  <c r="L87" i="2829" s="1"/>
  <c r="M87" i="2829"/>
  <c r="N87" i="2829" s="1"/>
  <c r="B88" i="2829"/>
  <c r="C89" i="2829"/>
  <c r="D89" i="2829" s="1"/>
  <c r="E89" i="2829"/>
  <c r="F89" i="2829" s="1"/>
  <c r="G89" i="2829"/>
  <c r="H89" i="2829" s="1"/>
  <c r="I89" i="2829"/>
  <c r="J89" i="2829" s="1"/>
  <c r="K89" i="2829"/>
  <c r="L89" i="2829" s="1"/>
  <c r="M89" i="2829"/>
  <c r="N89" i="2829" s="1"/>
  <c r="B90" i="2829"/>
  <c r="C91" i="2829"/>
  <c r="D91" i="2829" s="1"/>
  <c r="E91" i="2829"/>
  <c r="F91" i="2829" s="1"/>
  <c r="G91" i="2829"/>
  <c r="H91" i="2829" s="1"/>
  <c r="I91" i="2829"/>
  <c r="J91" i="2829" s="1"/>
  <c r="K91" i="2829"/>
  <c r="L91" i="2829" s="1"/>
  <c r="M91" i="2829"/>
  <c r="N91" i="2829" s="1"/>
  <c r="B92" i="2829"/>
  <c r="C93" i="2829"/>
  <c r="D93" i="2829" s="1"/>
  <c r="E93" i="2829"/>
  <c r="F93" i="2829" s="1"/>
  <c r="G93" i="2829"/>
  <c r="H93" i="2829" s="1"/>
  <c r="I93" i="2829"/>
  <c r="J93" i="2829" s="1"/>
  <c r="K93" i="2829"/>
  <c r="L93" i="2829" s="1"/>
  <c r="M93" i="2829"/>
  <c r="N93" i="2829" s="1"/>
  <c r="B94" i="2829"/>
  <c r="C95" i="2829"/>
  <c r="D95" i="2829" s="1"/>
  <c r="E95" i="2829"/>
  <c r="F95" i="2829" s="1"/>
  <c r="G95" i="2829"/>
  <c r="H95" i="2829" s="1"/>
  <c r="I95" i="2829"/>
  <c r="J95" i="2829" s="1"/>
  <c r="K95" i="2829"/>
  <c r="L95" i="2829" s="1"/>
  <c r="M95" i="2829"/>
  <c r="N95" i="2829" s="1"/>
  <c r="B96" i="2829"/>
  <c r="C97" i="2829"/>
  <c r="D97" i="2829" s="1"/>
  <c r="E97" i="2829"/>
  <c r="F97" i="2829" s="1"/>
  <c r="G97" i="2829"/>
  <c r="H97" i="2829" s="1"/>
  <c r="I97" i="2829"/>
  <c r="J97" i="2829" s="1"/>
  <c r="K97" i="2829"/>
  <c r="L97" i="2829" s="1"/>
  <c r="M97" i="2829"/>
  <c r="N97" i="2829" s="1"/>
  <c r="B98" i="2829"/>
  <c r="C99" i="2829"/>
  <c r="D99" i="2829" s="1"/>
  <c r="E99" i="2829"/>
  <c r="F99" i="2829" s="1"/>
  <c r="G99" i="2829"/>
  <c r="H99" i="2829" s="1"/>
  <c r="I99" i="2829"/>
  <c r="J99" i="2829" s="1"/>
  <c r="K99" i="2829"/>
  <c r="L99" i="2829" s="1"/>
  <c r="M99" i="2829"/>
  <c r="N99" i="2829" s="1"/>
  <c r="B100" i="2829"/>
  <c r="C101" i="2829"/>
  <c r="D101" i="2829" s="1"/>
  <c r="E101" i="2829"/>
  <c r="F101" i="2829" s="1"/>
  <c r="G101" i="2829"/>
  <c r="H101" i="2829" s="1"/>
  <c r="I101" i="2829"/>
  <c r="J101" i="2829" s="1"/>
  <c r="K101" i="2829"/>
  <c r="L101" i="2829" s="1"/>
  <c r="M101" i="2829"/>
  <c r="N101" i="2829" s="1"/>
  <c r="B102" i="2829"/>
  <c r="C103" i="2829"/>
  <c r="D103" i="2829" s="1"/>
  <c r="E103" i="2829"/>
  <c r="F103" i="2829" s="1"/>
  <c r="G103" i="2829"/>
  <c r="H103" i="2829" s="1"/>
  <c r="I103" i="2829"/>
  <c r="J103" i="2829" s="1"/>
  <c r="K103" i="2829"/>
  <c r="L103" i="2829" s="1"/>
  <c r="M103" i="2829"/>
  <c r="N103" i="2829" s="1"/>
  <c r="B104" i="2829"/>
  <c r="C105" i="2829"/>
  <c r="D105" i="2829" s="1"/>
  <c r="E105" i="2829"/>
  <c r="F105" i="2829" s="1"/>
  <c r="G105" i="2829"/>
  <c r="H105" i="2829" s="1"/>
  <c r="I105" i="2829"/>
  <c r="J105" i="2829" s="1"/>
  <c r="K105" i="2829"/>
  <c r="L105" i="2829" s="1"/>
  <c r="M105" i="2829"/>
  <c r="N105" i="2829" s="1"/>
  <c r="B106" i="2829"/>
  <c r="C107" i="2829"/>
  <c r="D107" i="2829" s="1"/>
  <c r="E107" i="2829"/>
  <c r="F107" i="2829" s="1"/>
  <c r="G107" i="2829"/>
  <c r="H107" i="2829" s="1"/>
  <c r="I107" i="2829"/>
  <c r="J107" i="2829" s="1"/>
  <c r="K107" i="2829"/>
  <c r="L107" i="2829" s="1"/>
  <c r="M107" i="2829"/>
  <c r="N107" i="2829" s="1"/>
  <c r="B108" i="2829"/>
  <c r="C109" i="2829"/>
  <c r="D109" i="2829" s="1"/>
  <c r="E109" i="2829"/>
  <c r="F109" i="2829" s="1"/>
  <c r="G109" i="2829"/>
  <c r="H109" i="2829" s="1"/>
  <c r="I109" i="2829"/>
  <c r="J109" i="2829" s="1"/>
  <c r="K109" i="2829"/>
  <c r="L109" i="2829" s="1"/>
  <c r="M109" i="2829"/>
  <c r="N109" i="2829" s="1"/>
  <c r="B110" i="2829"/>
  <c r="C111" i="2829"/>
  <c r="D111" i="2829" s="1"/>
  <c r="E111" i="2829"/>
  <c r="F111" i="2829" s="1"/>
  <c r="G111" i="2829"/>
  <c r="H111" i="2829" s="1"/>
  <c r="I111" i="2829"/>
  <c r="J111" i="2829" s="1"/>
  <c r="K111" i="2829"/>
  <c r="L111" i="2829" s="1"/>
  <c r="M111" i="2829"/>
  <c r="N111" i="2829" s="1"/>
  <c r="B112" i="2829"/>
  <c r="C113" i="2829"/>
  <c r="D113" i="2829" s="1"/>
  <c r="E113" i="2829"/>
  <c r="F113" i="2829" s="1"/>
  <c r="G113" i="2829"/>
  <c r="H113" i="2829" s="1"/>
  <c r="I113" i="2829"/>
  <c r="J113" i="2829" s="1"/>
  <c r="K113" i="2829"/>
  <c r="L113" i="2829" s="1"/>
  <c r="M113" i="2829"/>
  <c r="N113" i="2829" s="1"/>
  <c r="B114" i="2829"/>
  <c r="C115" i="2829"/>
  <c r="D115" i="2829" s="1"/>
  <c r="E115" i="2829"/>
  <c r="F115" i="2829" s="1"/>
  <c r="G115" i="2829"/>
  <c r="H115" i="2829" s="1"/>
  <c r="I115" i="2829"/>
  <c r="J115" i="2829" s="1"/>
  <c r="K115" i="2829"/>
  <c r="L115" i="2829" s="1"/>
  <c r="M115" i="2829"/>
  <c r="N115" i="2829" s="1"/>
  <c r="B116" i="2829"/>
  <c r="C117" i="2829"/>
  <c r="D117" i="2829" s="1"/>
  <c r="E117" i="2829"/>
  <c r="F117" i="2829" s="1"/>
  <c r="G117" i="2829"/>
  <c r="H117" i="2829" s="1"/>
  <c r="I117" i="2829"/>
  <c r="J117" i="2829" s="1"/>
  <c r="K117" i="2829"/>
  <c r="L117" i="2829" s="1"/>
  <c r="M117" i="2829"/>
  <c r="N117" i="2829" s="1"/>
  <c r="B118" i="2829"/>
  <c r="C119" i="2829"/>
  <c r="D119" i="2829" s="1"/>
  <c r="E119" i="2829"/>
  <c r="F119" i="2829" s="1"/>
  <c r="G119" i="2829"/>
  <c r="H119" i="2829" s="1"/>
  <c r="I119" i="2829"/>
  <c r="J119" i="2829" s="1"/>
  <c r="K119" i="2829"/>
  <c r="L119" i="2829" s="1"/>
  <c r="M119" i="2829"/>
  <c r="N119" i="2829" s="1"/>
  <c r="B120" i="2829"/>
  <c r="C121" i="2829"/>
  <c r="D121" i="2829" s="1"/>
  <c r="E121" i="2829"/>
  <c r="F121" i="2829" s="1"/>
  <c r="G121" i="2829"/>
  <c r="H121" i="2829" s="1"/>
  <c r="I121" i="2829"/>
  <c r="J121" i="2829" s="1"/>
  <c r="K121" i="2829"/>
  <c r="L121" i="2829" s="1"/>
  <c r="M121" i="2829"/>
  <c r="N121" i="2829" s="1"/>
  <c r="B122" i="2829"/>
  <c r="C123" i="2829"/>
  <c r="D123" i="2829" s="1"/>
  <c r="E123" i="2829"/>
  <c r="F123" i="2829" s="1"/>
  <c r="G123" i="2829"/>
  <c r="H123" i="2829" s="1"/>
  <c r="I123" i="2829"/>
  <c r="J123" i="2829" s="1"/>
  <c r="K123" i="2829"/>
  <c r="L123" i="2829" s="1"/>
  <c r="M123" i="2829"/>
  <c r="N123" i="2829" s="1"/>
  <c r="B124" i="2829"/>
  <c r="C125" i="2829"/>
  <c r="D125" i="2829" s="1"/>
  <c r="E125" i="2829"/>
  <c r="F125" i="2829" s="1"/>
  <c r="G125" i="2829"/>
  <c r="H125" i="2829" s="1"/>
  <c r="I125" i="2829"/>
  <c r="J125" i="2829" s="1"/>
  <c r="K125" i="2829"/>
  <c r="L125" i="2829" s="1"/>
  <c r="M125" i="2829"/>
  <c r="N125" i="2829" s="1"/>
  <c r="B126" i="2829"/>
  <c r="C127" i="2829"/>
  <c r="D127" i="2829" s="1"/>
  <c r="E127" i="2829"/>
  <c r="F127" i="2829" s="1"/>
  <c r="G127" i="2829"/>
  <c r="H127" i="2829" s="1"/>
  <c r="I127" i="2829"/>
  <c r="J127" i="2829" s="1"/>
  <c r="K127" i="2829"/>
  <c r="L127" i="2829" s="1"/>
  <c r="M127" i="2829"/>
  <c r="N127" i="2829" s="1"/>
  <c r="B128" i="2829"/>
  <c r="C129" i="2829"/>
  <c r="D129" i="2829" s="1"/>
  <c r="E129" i="2829"/>
  <c r="F129" i="2829" s="1"/>
  <c r="G129" i="2829"/>
  <c r="H129" i="2829" s="1"/>
  <c r="I129" i="2829"/>
  <c r="J129" i="2829" s="1"/>
  <c r="K129" i="2829"/>
  <c r="L129" i="2829" s="1"/>
  <c r="M129" i="2829"/>
  <c r="N129" i="2829" s="1"/>
  <c r="B130" i="2829"/>
  <c r="C131" i="2829"/>
  <c r="D131" i="2829" s="1"/>
  <c r="E131" i="2829"/>
  <c r="F131" i="2829" s="1"/>
  <c r="G131" i="2829"/>
  <c r="H131" i="2829" s="1"/>
  <c r="I131" i="2829"/>
  <c r="J131" i="2829" s="1"/>
  <c r="K131" i="2829"/>
  <c r="L131" i="2829" s="1"/>
  <c r="M131" i="2829"/>
  <c r="N131" i="2829" s="1"/>
  <c r="B132" i="2829"/>
  <c r="C133" i="2829"/>
  <c r="D133" i="2829" s="1"/>
  <c r="E133" i="2829"/>
  <c r="F133" i="2829" s="1"/>
  <c r="G133" i="2829"/>
  <c r="H133" i="2829" s="1"/>
  <c r="I133" i="2829"/>
  <c r="J133" i="2829" s="1"/>
  <c r="K133" i="2829"/>
  <c r="L133" i="2829" s="1"/>
  <c r="M133" i="2829"/>
  <c r="N133" i="2829" s="1"/>
  <c r="B134" i="2829"/>
  <c r="C135" i="2829"/>
  <c r="D135" i="2829" s="1"/>
  <c r="E135" i="2829"/>
  <c r="F135" i="2829" s="1"/>
  <c r="G135" i="2829"/>
  <c r="H135" i="2829" s="1"/>
  <c r="I135" i="2829"/>
  <c r="J135" i="2829" s="1"/>
  <c r="K135" i="2829"/>
  <c r="L135" i="2829" s="1"/>
  <c r="M135" i="2829"/>
  <c r="N135" i="2829" s="1"/>
  <c r="B136" i="2829"/>
  <c r="C137" i="2829"/>
  <c r="D137" i="2829" s="1"/>
  <c r="E137" i="2829"/>
  <c r="F137" i="2829" s="1"/>
  <c r="G137" i="2829"/>
  <c r="H137" i="2829" s="1"/>
  <c r="I137" i="2829"/>
  <c r="J137" i="2829" s="1"/>
  <c r="K137" i="2829"/>
  <c r="L137" i="2829" s="1"/>
  <c r="M137" i="2829"/>
  <c r="N137" i="2829" s="1"/>
  <c r="B138" i="2829"/>
  <c r="C139" i="2829"/>
  <c r="D139" i="2829" s="1"/>
  <c r="E139" i="2829"/>
  <c r="F139" i="2829" s="1"/>
  <c r="G139" i="2829"/>
  <c r="H139" i="2829" s="1"/>
  <c r="I139" i="2829"/>
  <c r="J139" i="2829" s="1"/>
  <c r="K139" i="2829"/>
  <c r="L139" i="2829" s="1"/>
  <c r="M139" i="2829"/>
  <c r="N139" i="2829" s="1"/>
  <c r="B140" i="2829"/>
  <c r="C141" i="2829"/>
  <c r="D141" i="2829" s="1"/>
  <c r="E141" i="2829"/>
  <c r="F141" i="2829" s="1"/>
  <c r="G141" i="2829"/>
  <c r="H141" i="2829" s="1"/>
  <c r="I141" i="2829"/>
  <c r="J141" i="2829" s="1"/>
  <c r="K141" i="2829"/>
  <c r="L141" i="2829" s="1"/>
  <c r="M141" i="2829"/>
  <c r="N141" i="2829" s="1"/>
  <c r="B142" i="2829"/>
  <c r="C143" i="2829"/>
  <c r="D143" i="2829" s="1"/>
  <c r="E143" i="2829"/>
  <c r="F143" i="2829" s="1"/>
  <c r="G143" i="2829"/>
  <c r="H143" i="2829" s="1"/>
  <c r="I143" i="2829"/>
  <c r="J143" i="2829" s="1"/>
  <c r="K143" i="2829"/>
  <c r="L143" i="2829" s="1"/>
  <c r="M143" i="2829"/>
  <c r="N143" i="2829" s="1"/>
  <c r="B144" i="2829"/>
  <c r="C145" i="2829"/>
  <c r="D145" i="2829" s="1"/>
  <c r="E145" i="2829"/>
  <c r="F145" i="2829" s="1"/>
  <c r="G145" i="2829"/>
  <c r="H145" i="2829" s="1"/>
  <c r="I145" i="2829"/>
  <c r="J145" i="2829" s="1"/>
  <c r="K145" i="2829"/>
  <c r="L145" i="2829" s="1"/>
  <c r="M145" i="2829"/>
  <c r="N145" i="2829" s="1"/>
  <c r="B146" i="2829"/>
  <c r="C147" i="2829"/>
  <c r="D147" i="2829" s="1"/>
  <c r="E147" i="2829"/>
  <c r="F147" i="2829" s="1"/>
  <c r="G147" i="2829"/>
  <c r="H147" i="2829" s="1"/>
  <c r="I147" i="2829"/>
  <c r="J147" i="2829" s="1"/>
  <c r="K147" i="2829"/>
  <c r="L147" i="2829" s="1"/>
  <c r="M147" i="2829"/>
  <c r="N147" i="2829" s="1"/>
  <c r="B148" i="2829"/>
  <c r="C149" i="2829"/>
  <c r="D149" i="2829" s="1"/>
  <c r="E149" i="2829"/>
  <c r="F149" i="2829" s="1"/>
  <c r="G149" i="2829"/>
  <c r="H149" i="2829" s="1"/>
  <c r="I149" i="2829"/>
  <c r="J149" i="2829" s="1"/>
  <c r="K149" i="2829"/>
  <c r="L149" i="2829" s="1"/>
  <c r="M149" i="2829"/>
  <c r="N149" i="2829" s="1"/>
  <c r="B150" i="2829"/>
  <c r="C151" i="2829"/>
  <c r="D151" i="2829" s="1"/>
  <c r="E151" i="2829"/>
  <c r="F151" i="2829" s="1"/>
  <c r="G151" i="2829"/>
  <c r="H151" i="2829" s="1"/>
  <c r="I151" i="2829"/>
  <c r="J151" i="2829" s="1"/>
  <c r="K151" i="2829"/>
  <c r="L151" i="2829" s="1"/>
  <c r="M151" i="2829"/>
  <c r="N151" i="2829" s="1"/>
  <c r="B152" i="2829"/>
  <c r="C153" i="2829"/>
  <c r="D153" i="2829" s="1"/>
  <c r="E153" i="2829"/>
  <c r="F153" i="2829" s="1"/>
  <c r="G153" i="2829"/>
  <c r="H153" i="2829" s="1"/>
  <c r="I153" i="2829"/>
  <c r="J153" i="2829" s="1"/>
  <c r="K153" i="2829"/>
  <c r="L153" i="2829" s="1"/>
  <c r="M153" i="2829"/>
  <c r="N153" i="2829" s="1"/>
  <c r="B154" i="2829"/>
  <c r="C155" i="2829"/>
  <c r="D155" i="2829" s="1"/>
  <c r="E155" i="2829"/>
  <c r="F155" i="2829" s="1"/>
  <c r="G155" i="2829"/>
  <c r="H155" i="2829" s="1"/>
  <c r="I155" i="2829"/>
  <c r="J155" i="2829" s="1"/>
  <c r="K155" i="2829"/>
  <c r="L155" i="2829" s="1"/>
  <c r="M155" i="2829"/>
  <c r="N155" i="2829" s="1"/>
  <c r="B156" i="2829"/>
  <c r="C157" i="2829"/>
  <c r="D157" i="2829" s="1"/>
  <c r="E157" i="2829"/>
  <c r="F157" i="2829" s="1"/>
  <c r="G157" i="2829"/>
  <c r="H157" i="2829" s="1"/>
  <c r="I157" i="2829"/>
  <c r="J157" i="2829" s="1"/>
  <c r="K157" i="2829"/>
  <c r="L157" i="2829" s="1"/>
  <c r="M157" i="2829"/>
  <c r="N157" i="2829" s="1"/>
  <c r="B158" i="2829"/>
  <c r="C159" i="2829"/>
  <c r="D159" i="2829" s="1"/>
  <c r="E159" i="2829"/>
  <c r="F159" i="2829" s="1"/>
  <c r="G159" i="2829"/>
  <c r="H159" i="2829" s="1"/>
  <c r="I159" i="2829"/>
  <c r="J159" i="2829" s="1"/>
  <c r="K159" i="2829"/>
  <c r="L159" i="2829" s="1"/>
  <c r="M159" i="2829"/>
  <c r="N159" i="2829" s="1"/>
  <c r="B160" i="2829"/>
  <c r="C161" i="2829"/>
  <c r="D161" i="2829" s="1"/>
  <c r="E161" i="2829"/>
  <c r="F161" i="2829" s="1"/>
  <c r="G161" i="2829"/>
  <c r="H161" i="2829" s="1"/>
  <c r="I161" i="2829"/>
  <c r="J161" i="2829" s="1"/>
  <c r="K161" i="2829"/>
  <c r="L161" i="2829" s="1"/>
  <c r="M161" i="2829"/>
  <c r="N161" i="2829" s="1"/>
  <c r="B162" i="2829"/>
  <c r="C163" i="2829"/>
  <c r="D163" i="2829" s="1"/>
  <c r="E163" i="2829"/>
  <c r="F163" i="2829" s="1"/>
  <c r="G163" i="2829"/>
  <c r="H163" i="2829" s="1"/>
  <c r="I163" i="2829"/>
  <c r="J163" i="2829" s="1"/>
  <c r="K163" i="2829"/>
  <c r="L163" i="2829" s="1"/>
  <c r="M163" i="2829"/>
  <c r="N163" i="2829" s="1"/>
  <c r="B164" i="2829"/>
  <c r="C165" i="2829"/>
  <c r="D165" i="2829" s="1"/>
  <c r="E165" i="2829"/>
  <c r="F165" i="2829" s="1"/>
  <c r="G165" i="2829"/>
  <c r="H165" i="2829" s="1"/>
  <c r="I165" i="2829"/>
  <c r="J165" i="2829" s="1"/>
  <c r="K165" i="2829"/>
  <c r="L165" i="2829" s="1"/>
  <c r="M165" i="2829"/>
  <c r="N165" i="2829" s="1"/>
  <c r="B166" i="2829"/>
  <c r="C167" i="2829"/>
  <c r="D167" i="2829" s="1"/>
  <c r="E167" i="2829"/>
  <c r="F167" i="2829" s="1"/>
  <c r="G167" i="2829"/>
  <c r="H167" i="2829" s="1"/>
  <c r="I167" i="2829"/>
  <c r="J167" i="2829" s="1"/>
  <c r="K167" i="2829"/>
  <c r="L167" i="2829" s="1"/>
  <c r="M167" i="2829"/>
  <c r="N167" i="2829" s="1"/>
  <c r="B168" i="2829"/>
  <c r="C169" i="2829"/>
  <c r="D169" i="2829" s="1"/>
  <c r="E169" i="2829"/>
  <c r="F169" i="2829" s="1"/>
  <c r="G169" i="2829"/>
  <c r="H169" i="2829" s="1"/>
  <c r="I169" i="2829"/>
  <c r="J169" i="2829" s="1"/>
  <c r="K169" i="2829"/>
  <c r="L169" i="2829" s="1"/>
  <c r="M169" i="2829"/>
  <c r="N169" i="2829" s="1"/>
  <c r="B170" i="2829"/>
  <c r="C171" i="2829"/>
  <c r="D171" i="2829" s="1"/>
  <c r="E171" i="2829"/>
  <c r="F171" i="2829" s="1"/>
  <c r="G171" i="2829"/>
  <c r="H171" i="2829" s="1"/>
  <c r="I171" i="2829"/>
  <c r="J171" i="2829" s="1"/>
  <c r="K171" i="2829"/>
  <c r="L171" i="2829" s="1"/>
  <c r="M171" i="2829"/>
  <c r="N171" i="2829" s="1"/>
  <c r="B172" i="2829"/>
  <c r="C173" i="2829"/>
  <c r="D173" i="2829" s="1"/>
  <c r="E173" i="2829"/>
  <c r="F173" i="2829" s="1"/>
  <c r="G173" i="2829"/>
  <c r="H173" i="2829" s="1"/>
  <c r="I173" i="2829"/>
  <c r="J173" i="2829" s="1"/>
  <c r="K173" i="2829"/>
  <c r="L173" i="2829" s="1"/>
  <c r="M173" i="2829"/>
  <c r="N173" i="2829" s="1"/>
  <c r="B174" i="2829"/>
  <c r="C175" i="2829"/>
  <c r="D175" i="2829" s="1"/>
  <c r="E175" i="2829"/>
  <c r="F175" i="2829" s="1"/>
  <c r="G175" i="2829"/>
  <c r="H175" i="2829" s="1"/>
  <c r="I175" i="2829"/>
  <c r="J175" i="2829" s="1"/>
  <c r="K175" i="2829"/>
  <c r="L175" i="2829" s="1"/>
  <c r="M175" i="2829"/>
  <c r="N175" i="2829" s="1"/>
  <c r="B176" i="2829"/>
  <c r="B177" i="2829"/>
  <c r="O178" i="2829"/>
  <c r="P178" i="2829" s="1"/>
  <c r="M178" i="2829"/>
  <c r="N178" i="2829" s="1"/>
  <c r="K178" i="2829"/>
  <c r="L178" i="2829" s="1"/>
  <c r="I178" i="2829"/>
  <c r="J178" i="2829" s="1"/>
  <c r="G178" i="2829"/>
  <c r="H178" i="2829" s="1"/>
  <c r="E178" i="2829"/>
  <c r="F178" i="2829" s="1"/>
  <c r="C178" i="2829"/>
  <c r="D178" i="2829" s="1"/>
  <c r="B181" i="2829"/>
  <c r="O182" i="2829"/>
  <c r="P182" i="2829" s="1"/>
  <c r="M182" i="2829"/>
  <c r="N182" i="2829" s="1"/>
  <c r="K182" i="2829"/>
  <c r="L182" i="2829" s="1"/>
  <c r="I182" i="2829"/>
  <c r="J182" i="2829" s="1"/>
  <c r="G182" i="2829"/>
  <c r="H182" i="2829" s="1"/>
  <c r="E182" i="2829"/>
  <c r="F182" i="2829" s="1"/>
  <c r="C182" i="2829"/>
  <c r="D182" i="2829" s="1"/>
  <c r="B185" i="2829"/>
  <c r="O186" i="2829"/>
  <c r="P186" i="2829" s="1"/>
  <c r="M186" i="2829"/>
  <c r="N186" i="2829" s="1"/>
  <c r="K186" i="2829"/>
  <c r="L186" i="2829" s="1"/>
  <c r="I186" i="2829"/>
  <c r="J186" i="2829" s="1"/>
  <c r="G186" i="2829"/>
  <c r="H186" i="2829" s="1"/>
  <c r="E186" i="2829"/>
  <c r="F186" i="2829" s="1"/>
  <c r="C186" i="2829"/>
  <c r="D186" i="2829" s="1"/>
  <c r="B306" i="2829"/>
  <c r="O307" i="2829"/>
  <c r="P307" i="2829" s="1"/>
  <c r="M307" i="2829"/>
  <c r="N307" i="2829" s="1"/>
  <c r="K307" i="2829"/>
  <c r="L307" i="2829" s="1"/>
  <c r="I307" i="2829"/>
  <c r="J307" i="2829" s="1"/>
  <c r="G307" i="2829"/>
  <c r="H307" i="2829" s="1"/>
  <c r="E307" i="2829"/>
  <c r="F307" i="2829" s="1"/>
  <c r="C307" i="2829"/>
  <c r="D307" i="2829" s="1"/>
  <c r="C188" i="2829"/>
  <c r="D188" i="2829" s="1"/>
  <c r="E188" i="2829"/>
  <c r="F188" i="2829" s="1"/>
  <c r="G188" i="2829"/>
  <c r="H188" i="2829" s="1"/>
  <c r="I188" i="2829"/>
  <c r="J188" i="2829" s="1"/>
  <c r="K188" i="2829"/>
  <c r="L188" i="2829" s="1"/>
  <c r="M188" i="2829"/>
  <c r="N188" i="2829" s="1"/>
  <c r="B189" i="2829"/>
  <c r="C190" i="2829"/>
  <c r="D190" i="2829" s="1"/>
  <c r="E190" i="2829"/>
  <c r="F190" i="2829" s="1"/>
  <c r="G190" i="2829"/>
  <c r="H190" i="2829" s="1"/>
  <c r="I190" i="2829"/>
  <c r="J190" i="2829" s="1"/>
  <c r="K190" i="2829"/>
  <c r="L190" i="2829" s="1"/>
  <c r="M190" i="2829"/>
  <c r="N190" i="2829" s="1"/>
  <c r="B191" i="2829"/>
  <c r="C192" i="2829"/>
  <c r="D192" i="2829" s="1"/>
  <c r="E192" i="2829"/>
  <c r="F192" i="2829" s="1"/>
  <c r="G192" i="2829"/>
  <c r="H192" i="2829" s="1"/>
  <c r="I192" i="2829"/>
  <c r="J192" i="2829" s="1"/>
  <c r="K192" i="2829"/>
  <c r="L192" i="2829" s="1"/>
  <c r="M192" i="2829"/>
  <c r="N192" i="2829" s="1"/>
  <c r="B193" i="2829"/>
  <c r="C194" i="2829"/>
  <c r="D194" i="2829" s="1"/>
  <c r="E194" i="2829"/>
  <c r="F194" i="2829" s="1"/>
  <c r="G194" i="2829"/>
  <c r="H194" i="2829" s="1"/>
  <c r="I194" i="2829"/>
  <c r="J194" i="2829" s="1"/>
  <c r="K194" i="2829"/>
  <c r="L194" i="2829" s="1"/>
  <c r="M194" i="2829"/>
  <c r="N194" i="2829" s="1"/>
  <c r="B195" i="2829"/>
  <c r="C196" i="2829"/>
  <c r="D196" i="2829" s="1"/>
  <c r="E196" i="2829"/>
  <c r="F196" i="2829" s="1"/>
  <c r="G196" i="2829"/>
  <c r="H196" i="2829" s="1"/>
  <c r="I196" i="2829"/>
  <c r="J196" i="2829" s="1"/>
  <c r="K196" i="2829"/>
  <c r="L196" i="2829" s="1"/>
  <c r="M196" i="2829"/>
  <c r="N196" i="2829" s="1"/>
  <c r="B197" i="2829"/>
  <c r="C198" i="2829"/>
  <c r="D198" i="2829" s="1"/>
  <c r="E198" i="2829"/>
  <c r="F198" i="2829" s="1"/>
  <c r="G198" i="2829"/>
  <c r="H198" i="2829" s="1"/>
  <c r="I198" i="2829"/>
  <c r="J198" i="2829" s="1"/>
  <c r="K198" i="2829"/>
  <c r="L198" i="2829" s="1"/>
  <c r="M198" i="2829"/>
  <c r="N198" i="2829" s="1"/>
  <c r="B199" i="2829"/>
  <c r="C200" i="2829"/>
  <c r="D200" i="2829" s="1"/>
  <c r="E200" i="2829"/>
  <c r="F200" i="2829" s="1"/>
  <c r="G200" i="2829"/>
  <c r="H200" i="2829" s="1"/>
  <c r="I200" i="2829"/>
  <c r="J200" i="2829" s="1"/>
  <c r="K200" i="2829"/>
  <c r="L200" i="2829" s="1"/>
  <c r="M200" i="2829"/>
  <c r="N200" i="2829" s="1"/>
  <c r="B201" i="2829"/>
  <c r="C202" i="2829"/>
  <c r="D202" i="2829" s="1"/>
  <c r="E202" i="2829"/>
  <c r="F202" i="2829" s="1"/>
  <c r="G202" i="2829"/>
  <c r="H202" i="2829" s="1"/>
  <c r="I202" i="2829"/>
  <c r="J202" i="2829" s="1"/>
  <c r="K202" i="2829"/>
  <c r="L202" i="2829" s="1"/>
  <c r="M202" i="2829"/>
  <c r="N202" i="2829" s="1"/>
  <c r="B203" i="2829"/>
  <c r="C204" i="2829"/>
  <c r="D204" i="2829" s="1"/>
  <c r="E204" i="2829"/>
  <c r="F204" i="2829" s="1"/>
  <c r="G204" i="2829"/>
  <c r="H204" i="2829" s="1"/>
  <c r="I204" i="2829"/>
  <c r="J204" i="2829" s="1"/>
  <c r="K204" i="2829"/>
  <c r="L204" i="2829" s="1"/>
  <c r="M204" i="2829"/>
  <c r="N204" i="2829" s="1"/>
  <c r="B205" i="2829"/>
  <c r="C206" i="2829"/>
  <c r="D206" i="2829" s="1"/>
  <c r="E206" i="2829"/>
  <c r="F206" i="2829" s="1"/>
  <c r="G206" i="2829"/>
  <c r="H206" i="2829" s="1"/>
  <c r="I206" i="2829"/>
  <c r="J206" i="2829" s="1"/>
  <c r="K206" i="2829"/>
  <c r="L206" i="2829" s="1"/>
  <c r="M206" i="2829"/>
  <c r="N206" i="2829" s="1"/>
  <c r="B207" i="2829"/>
  <c r="C208" i="2829"/>
  <c r="D208" i="2829" s="1"/>
  <c r="E208" i="2829"/>
  <c r="F208" i="2829" s="1"/>
  <c r="G208" i="2829"/>
  <c r="H208" i="2829" s="1"/>
  <c r="I208" i="2829"/>
  <c r="J208" i="2829" s="1"/>
  <c r="K208" i="2829"/>
  <c r="L208" i="2829" s="1"/>
  <c r="M208" i="2829"/>
  <c r="N208" i="2829" s="1"/>
  <c r="B209" i="2829"/>
  <c r="C210" i="2829"/>
  <c r="D210" i="2829" s="1"/>
  <c r="E210" i="2829"/>
  <c r="F210" i="2829" s="1"/>
  <c r="G210" i="2829"/>
  <c r="H210" i="2829" s="1"/>
  <c r="I210" i="2829"/>
  <c r="J210" i="2829" s="1"/>
  <c r="K210" i="2829"/>
  <c r="L210" i="2829" s="1"/>
  <c r="M210" i="2829"/>
  <c r="N210" i="2829" s="1"/>
  <c r="B211" i="2829"/>
  <c r="C212" i="2829"/>
  <c r="D212" i="2829" s="1"/>
  <c r="E212" i="2829"/>
  <c r="F212" i="2829" s="1"/>
  <c r="G212" i="2829"/>
  <c r="H212" i="2829" s="1"/>
  <c r="I212" i="2829"/>
  <c r="J212" i="2829" s="1"/>
  <c r="K212" i="2829"/>
  <c r="L212" i="2829" s="1"/>
  <c r="M212" i="2829"/>
  <c r="N212" i="2829" s="1"/>
  <c r="B213" i="2829"/>
  <c r="C214" i="2829"/>
  <c r="D214" i="2829" s="1"/>
  <c r="E214" i="2829"/>
  <c r="F214" i="2829" s="1"/>
  <c r="G214" i="2829"/>
  <c r="H214" i="2829" s="1"/>
  <c r="I214" i="2829"/>
  <c r="J214" i="2829" s="1"/>
  <c r="K214" i="2829"/>
  <c r="L214" i="2829" s="1"/>
  <c r="M214" i="2829"/>
  <c r="N214" i="2829" s="1"/>
  <c r="B215" i="2829"/>
  <c r="C216" i="2829"/>
  <c r="D216" i="2829" s="1"/>
  <c r="E216" i="2829"/>
  <c r="F216" i="2829" s="1"/>
  <c r="G216" i="2829"/>
  <c r="H216" i="2829" s="1"/>
  <c r="I216" i="2829"/>
  <c r="J216" i="2829" s="1"/>
  <c r="K216" i="2829"/>
  <c r="L216" i="2829" s="1"/>
  <c r="M216" i="2829"/>
  <c r="N216" i="2829" s="1"/>
  <c r="B217" i="2829"/>
  <c r="C218" i="2829"/>
  <c r="D218" i="2829" s="1"/>
  <c r="E218" i="2829"/>
  <c r="F218" i="2829" s="1"/>
  <c r="G218" i="2829"/>
  <c r="H218" i="2829" s="1"/>
  <c r="I218" i="2829"/>
  <c r="J218" i="2829" s="1"/>
  <c r="K218" i="2829"/>
  <c r="L218" i="2829" s="1"/>
  <c r="M218" i="2829"/>
  <c r="N218" i="2829" s="1"/>
  <c r="B219" i="2829"/>
  <c r="C220" i="2829"/>
  <c r="D220" i="2829" s="1"/>
  <c r="E220" i="2829"/>
  <c r="F220" i="2829" s="1"/>
  <c r="G220" i="2829"/>
  <c r="H220" i="2829" s="1"/>
  <c r="I220" i="2829"/>
  <c r="J220" i="2829" s="1"/>
  <c r="K220" i="2829"/>
  <c r="L220" i="2829" s="1"/>
  <c r="M220" i="2829"/>
  <c r="N220" i="2829" s="1"/>
  <c r="B221" i="2829"/>
  <c r="C222" i="2829"/>
  <c r="D222" i="2829" s="1"/>
  <c r="E222" i="2829"/>
  <c r="F222" i="2829" s="1"/>
  <c r="G222" i="2829"/>
  <c r="H222" i="2829" s="1"/>
  <c r="I222" i="2829"/>
  <c r="J222" i="2829" s="1"/>
  <c r="K222" i="2829"/>
  <c r="L222" i="2829" s="1"/>
  <c r="M222" i="2829"/>
  <c r="N222" i="2829" s="1"/>
  <c r="B223" i="2829"/>
  <c r="C224" i="2829"/>
  <c r="D224" i="2829" s="1"/>
  <c r="E224" i="2829"/>
  <c r="F224" i="2829" s="1"/>
  <c r="G224" i="2829"/>
  <c r="H224" i="2829" s="1"/>
  <c r="I224" i="2829"/>
  <c r="J224" i="2829" s="1"/>
  <c r="K224" i="2829"/>
  <c r="L224" i="2829" s="1"/>
  <c r="M224" i="2829"/>
  <c r="N224" i="2829" s="1"/>
  <c r="B225" i="2829"/>
  <c r="C226" i="2829"/>
  <c r="D226" i="2829" s="1"/>
  <c r="E226" i="2829"/>
  <c r="F226" i="2829" s="1"/>
  <c r="G226" i="2829"/>
  <c r="H226" i="2829" s="1"/>
  <c r="I226" i="2829"/>
  <c r="J226" i="2829" s="1"/>
  <c r="K226" i="2829"/>
  <c r="L226" i="2829" s="1"/>
  <c r="M226" i="2829"/>
  <c r="N226" i="2829" s="1"/>
  <c r="B227" i="2829"/>
  <c r="C228" i="2829"/>
  <c r="D228" i="2829" s="1"/>
  <c r="E228" i="2829"/>
  <c r="F228" i="2829" s="1"/>
  <c r="G228" i="2829"/>
  <c r="H228" i="2829" s="1"/>
  <c r="I228" i="2829"/>
  <c r="J228" i="2829" s="1"/>
  <c r="K228" i="2829"/>
  <c r="L228" i="2829" s="1"/>
  <c r="M228" i="2829"/>
  <c r="N228" i="2829" s="1"/>
  <c r="B229" i="2829"/>
  <c r="C230" i="2829"/>
  <c r="D230" i="2829" s="1"/>
  <c r="E230" i="2829"/>
  <c r="F230" i="2829" s="1"/>
  <c r="G230" i="2829"/>
  <c r="H230" i="2829" s="1"/>
  <c r="I230" i="2829"/>
  <c r="J230" i="2829" s="1"/>
  <c r="K230" i="2829"/>
  <c r="L230" i="2829" s="1"/>
  <c r="M230" i="2829"/>
  <c r="N230" i="2829" s="1"/>
  <c r="B231" i="2829"/>
  <c r="C232" i="2829"/>
  <c r="D232" i="2829" s="1"/>
  <c r="E232" i="2829"/>
  <c r="F232" i="2829" s="1"/>
  <c r="G232" i="2829"/>
  <c r="H232" i="2829" s="1"/>
  <c r="I232" i="2829"/>
  <c r="J232" i="2829" s="1"/>
  <c r="K232" i="2829"/>
  <c r="L232" i="2829" s="1"/>
  <c r="M232" i="2829"/>
  <c r="N232" i="2829" s="1"/>
  <c r="B233" i="2829"/>
  <c r="C234" i="2829"/>
  <c r="D234" i="2829" s="1"/>
  <c r="E234" i="2829"/>
  <c r="F234" i="2829" s="1"/>
  <c r="G234" i="2829"/>
  <c r="H234" i="2829" s="1"/>
  <c r="I234" i="2829"/>
  <c r="J234" i="2829" s="1"/>
  <c r="K234" i="2829"/>
  <c r="L234" i="2829" s="1"/>
  <c r="M234" i="2829"/>
  <c r="N234" i="2829" s="1"/>
  <c r="B235" i="2829"/>
  <c r="C236" i="2829"/>
  <c r="D236" i="2829" s="1"/>
  <c r="E236" i="2829"/>
  <c r="F236" i="2829" s="1"/>
  <c r="G236" i="2829"/>
  <c r="H236" i="2829" s="1"/>
  <c r="I236" i="2829"/>
  <c r="J236" i="2829" s="1"/>
  <c r="K236" i="2829"/>
  <c r="L236" i="2829" s="1"/>
  <c r="M236" i="2829"/>
  <c r="N236" i="2829" s="1"/>
  <c r="B237" i="2829"/>
  <c r="C238" i="2829"/>
  <c r="D238" i="2829" s="1"/>
  <c r="E238" i="2829"/>
  <c r="F238" i="2829" s="1"/>
  <c r="G238" i="2829"/>
  <c r="H238" i="2829" s="1"/>
  <c r="I238" i="2829"/>
  <c r="J238" i="2829" s="1"/>
  <c r="K238" i="2829"/>
  <c r="L238" i="2829" s="1"/>
  <c r="M238" i="2829"/>
  <c r="N238" i="2829" s="1"/>
  <c r="B239" i="2829"/>
  <c r="C240" i="2829"/>
  <c r="D240" i="2829" s="1"/>
  <c r="E240" i="2829"/>
  <c r="F240" i="2829" s="1"/>
  <c r="G240" i="2829"/>
  <c r="H240" i="2829" s="1"/>
  <c r="I240" i="2829"/>
  <c r="J240" i="2829" s="1"/>
  <c r="K240" i="2829"/>
  <c r="L240" i="2829" s="1"/>
  <c r="M240" i="2829"/>
  <c r="N240" i="2829" s="1"/>
  <c r="B241" i="2829"/>
  <c r="C242" i="2829"/>
  <c r="D242" i="2829" s="1"/>
  <c r="E242" i="2829"/>
  <c r="F242" i="2829" s="1"/>
  <c r="G242" i="2829"/>
  <c r="H242" i="2829" s="1"/>
  <c r="I242" i="2829"/>
  <c r="J242" i="2829" s="1"/>
  <c r="K242" i="2829"/>
  <c r="L242" i="2829" s="1"/>
  <c r="M242" i="2829"/>
  <c r="N242" i="2829" s="1"/>
  <c r="B243" i="2829"/>
  <c r="C244" i="2829"/>
  <c r="D244" i="2829" s="1"/>
  <c r="E244" i="2829"/>
  <c r="F244" i="2829" s="1"/>
  <c r="G244" i="2829"/>
  <c r="H244" i="2829" s="1"/>
  <c r="I244" i="2829"/>
  <c r="J244" i="2829" s="1"/>
  <c r="K244" i="2829"/>
  <c r="L244" i="2829" s="1"/>
  <c r="M244" i="2829"/>
  <c r="N244" i="2829" s="1"/>
  <c r="B245" i="2829"/>
  <c r="C246" i="2829"/>
  <c r="D246" i="2829" s="1"/>
  <c r="E246" i="2829"/>
  <c r="F246" i="2829" s="1"/>
  <c r="G246" i="2829"/>
  <c r="H246" i="2829" s="1"/>
  <c r="I246" i="2829"/>
  <c r="J246" i="2829" s="1"/>
  <c r="K246" i="2829"/>
  <c r="L246" i="2829" s="1"/>
  <c r="M246" i="2829"/>
  <c r="N246" i="2829" s="1"/>
  <c r="B247" i="2829"/>
  <c r="C248" i="2829"/>
  <c r="D248" i="2829" s="1"/>
  <c r="E248" i="2829"/>
  <c r="F248" i="2829" s="1"/>
  <c r="G248" i="2829"/>
  <c r="H248" i="2829" s="1"/>
  <c r="I248" i="2829"/>
  <c r="J248" i="2829" s="1"/>
  <c r="K248" i="2829"/>
  <c r="L248" i="2829" s="1"/>
  <c r="M248" i="2829"/>
  <c r="N248" i="2829" s="1"/>
  <c r="B249" i="2829"/>
  <c r="C250" i="2829"/>
  <c r="D250" i="2829" s="1"/>
  <c r="E250" i="2829"/>
  <c r="F250" i="2829" s="1"/>
  <c r="G250" i="2829"/>
  <c r="H250" i="2829" s="1"/>
  <c r="I250" i="2829"/>
  <c r="J250" i="2829" s="1"/>
  <c r="K250" i="2829"/>
  <c r="L250" i="2829" s="1"/>
  <c r="M250" i="2829"/>
  <c r="N250" i="2829" s="1"/>
  <c r="B251" i="2829"/>
  <c r="C252" i="2829"/>
  <c r="D252" i="2829" s="1"/>
  <c r="E252" i="2829"/>
  <c r="F252" i="2829" s="1"/>
  <c r="G252" i="2829"/>
  <c r="H252" i="2829" s="1"/>
  <c r="I252" i="2829"/>
  <c r="J252" i="2829" s="1"/>
  <c r="K252" i="2829"/>
  <c r="L252" i="2829" s="1"/>
  <c r="M252" i="2829"/>
  <c r="N252" i="2829" s="1"/>
  <c r="B253" i="2829"/>
  <c r="C254" i="2829"/>
  <c r="D254" i="2829" s="1"/>
  <c r="E254" i="2829"/>
  <c r="F254" i="2829" s="1"/>
  <c r="G254" i="2829"/>
  <c r="H254" i="2829" s="1"/>
  <c r="I254" i="2829"/>
  <c r="J254" i="2829" s="1"/>
  <c r="K254" i="2829"/>
  <c r="L254" i="2829" s="1"/>
  <c r="M254" i="2829"/>
  <c r="N254" i="2829" s="1"/>
  <c r="B255" i="2829"/>
  <c r="C256" i="2829"/>
  <c r="D256" i="2829" s="1"/>
  <c r="E256" i="2829"/>
  <c r="F256" i="2829" s="1"/>
  <c r="G256" i="2829"/>
  <c r="H256" i="2829" s="1"/>
  <c r="I256" i="2829"/>
  <c r="J256" i="2829" s="1"/>
  <c r="K256" i="2829"/>
  <c r="L256" i="2829" s="1"/>
  <c r="M256" i="2829"/>
  <c r="N256" i="2829" s="1"/>
  <c r="B257" i="2829"/>
  <c r="C258" i="2829"/>
  <c r="D258" i="2829" s="1"/>
  <c r="E258" i="2829"/>
  <c r="F258" i="2829" s="1"/>
  <c r="G258" i="2829"/>
  <c r="H258" i="2829" s="1"/>
  <c r="I258" i="2829"/>
  <c r="J258" i="2829" s="1"/>
  <c r="K258" i="2829"/>
  <c r="L258" i="2829" s="1"/>
  <c r="M258" i="2829"/>
  <c r="N258" i="2829" s="1"/>
  <c r="B259" i="2829"/>
  <c r="C260" i="2829"/>
  <c r="D260" i="2829" s="1"/>
  <c r="E260" i="2829"/>
  <c r="F260" i="2829" s="1"/>
  <c r="G260" i="2829"/>
  <c r="H260" i="2829" s="1"/>
  <c r="I260" i="2829"/>
  <c r="J260" i="2829" s="1"/>
  <c r="K260" i="2829"/>
  <c r="L260" i="2829" s="1"/>
  <c r="M260" i="2829"/>
  <c r="N260" i="2829" s="1"/>
  <c r="B261" i="2829"/>
  <c r="C262" i="2829"/>
  <c r="D262" i="2829" s="1"/>
  <c r="E262" i="2829"/>
  <c r="F262" i="2829" s="1"/>
  <c r="G262" i="2829"/>
  <c r="H262" i="2829" s="1"/>
  <c r="I262" i="2829"/>
  <c r="J262" i="2829" s="1"/>
  <c r="K262" i="2829"/>
  <c r="L262" i="2829" s="1"/>
  <c r="M262" i="2829"/>
  <c r="N262" i="2829" s="1"/>
  <c r="B263" i="2829"/>
  <c r="C264" i="2829"/>
  <c r="D264" i="2829" s="1"/>
  <c r="E264" i="2829"/>
  <c r="F264" i="2829" s="1"/>
  <c r="G264" i="2829"/>
  <c r="H264" i="2829" s="1"/>
  <c r="I264" i="2829"/>
  <c r="J264" i="2829" s="1"/>
  <c r="K264" i="2829"/>
  <c r="L264" i="2829" s="1"/>
  <c r="M264" i="2829"/>
  <c r="N264" i="2829" s="1"/>
  <c r="B265" i="2829"/>
  <c r="C266" i="2829"/>
  <c r="D266" i="2829" s="1"/>
  <c r="E266" i="2829"/>
  <c r="F266" i="2829" s="1"/>
  <c r="G266" i="2829"/>
  <c r="H266" i="2829" s="1"/>
  <c r="I266" i="2829"/>
  <c r="J266" i="2829" s="1"/>
  <c r="K266" i="2829"/>
  <c r="L266" i="2829" s="1"/>
  <c r="M266" i="2829"/>
  <c r="N266" i="2829" s="1"/>
  <c r="B267" i="2829"/>
  <c r="C268" i="2829"/>
  <c r="D268" i="2829" s="1"/>
  <c r="E268" i="2829"/>
  <c r="F268" i="2829" s="1"/>
  <c r="G268" i="2829"/>
  <c r="H268" i="2829" s="1"/>
  <c r="I268" i="2829"/>
  <c r="J268" i="2829" s="1"/>
  <c r="K268" i="2829"/>
  <c r="L268" i="2829" s="1"/>
  <c r="M268" i="2829"/>
  <c r="N268" i="2829" s="1"/>
  <c r="B269" i="2829"/>
  <c r="C270" i="2829"/>
  <c r="D270" i="2829" s="1"/>
  <c r="E270" i="2829"/>
  <c r="F270" i="2829" s="1"/>
  <c r="G270" i="2829"/>
  <c r="H270" i="2829" s="1"/>
  <c r="I270" i="2829"/>
  <c r="J270" i="2829" s="1"/>
  <c r="K270" i="2829"/>
  <c r="L270" i="2829" s="1"/>
  <c r="M270" i="2829"/>
  <c r="N270" i="2829" s="1"/>
  <c r="B271" i="2829"/>
  <c r="C272" i="2829"/>
  <c r="D272" i="2829" s="1"/>
  <c r="E272" i="2829"/>
  <c r="F272" i="2829" s="1"/>
  <c r="G272" i="2829"/>
  <c r="H272" i="2829" s="1"/>
  <c r="I272" i="2829"/>
  <c r="J272" i="2829" s="1"/>
  <c r="K272" i="2829"/>
  <c r="L272" i="2829" s="1"/>
  <c r="M272" i="2829"/>
  <c r="N272" i="2829" s="1"/>
  <c r="B273" i="2829"/>
  <c r="C274" i="2829"/>
  <c r="D274" i="2829" s="1"/>
  <c r="E274" i="2829"/>
  <c r="F274" i="2829" s="1"/>
  <c r="G274" i="2829"/>
  <c r="H274" i="2829" s="1"/>
  <c r="I274" i="2829"/>
  <c r="J274" i="2829" s="1"/>
  <c r="K274" i="2829"/>
  <c r="L274" i="2829" s="1"/>
  <c r="M274" i="2829"/>
  <c r="N274" i="2829" s="1"/>
  <c r="B275" i="2829"/>
  <c r="C276" i="2829"/>
  <c r="D276" i="2829" s="1"/>
  <c r="E276" i="2829"/>
  <c r="F276" i="2829" s="1"/>
  <c r="G276" i="2829"/>
  <c r="H276" i="2829" s="1"/>
  <c r="I276" i="2829"/>
  <c r="J276" i="2829" s="1"/>
  <c r="K276" i="2829"/>
  <c r="L276" i="2829" s="1"/>
  <c r="M276" i="2829"/>
  <c r="N276" i="2829" s="1"/>
  <c r="B277" i="2829"/>
  <c r="C278" i="2829"/>
  <c r="D278" i="2829" s="1"/>
  <c r="E278" i="2829"/>
  <c r="F278" i="2829" s="1"/>
  <c r="G278" i="2829"/>
  <c r="H278" i="2829" s="1"/>
  <c r="I278" i="2829"/>
  <c r="J278" i="2829" s="1"/>
  <c r="K278" i="2829"/>
  <c r="L278" i="2829" s="1"/>
  <c r="M278" i="2829"/>
  <c r="N278" i="2829" s="1"/>
  <c r="B279" i="2829"/>
  <c r="C280" i="2829"/>
  <c r="D280" i="2829" s="1"/>
  <c r="E280" i="2829"/>
  <c r="F280" i="2829" s="1"/>
  <c r="G280" i="2829"/>
  <c r="H280" i="2829" s="1"/>
  <c r="I280" i="2829"/>
  <c r="J280" i="2829" s="1"/>
  <c r="K280" i="2829"/>
  <c r="L280" i="2829" s="1"/>
  <c r="M280" i="2829"/>
  <c r="N280" i="2829" s="1"/>
  <c r="B281" i="2829"/>
  <c r="C282" i="2829"/>
  <c r="D282" i="2829" s="1"/>
  <c r="E282" i="2829"/>
  <c r="F282" i="2829" s="1"/>
  <c r="G282" i="2829"/>
  <c r="H282" i="2829" s="1"/>
  <c r="I282" i="2829"/>
  <c r="J282" i="2829" s="1"/>
  <c r="K282" i="2829"/>
  <c r="L282" i="2829" s="1"/>
  <c r="M282" i="2829"/>
  <c r="N282" i="2829" s="1"/>
  <c r="B283" i="2829"/>
  <c r="C284" i="2829"/>
  <c r="D284" i="2829" s="1"/>
  <c r="E284" i="2829"/>
  <c r="F284" i="2829" s="1"/>
  <c r="G284" i="2829"/>
  <c r="H284" i="2829" s="1"/>
  <c r="I284" i="2829"/>
  <c r="J284" i="2829" s="1"/>
  <c r="K284" i="2829"/>
  <c r="L284" i="2829" s="1"/>
  <c r="M284" i="2829"/>
  <c r="N284" i="2829" s="1"/>
  <c r="B285" i="2829"/>
  <c r="C286" i="2829"/>
  <c r="D286" i="2829" s="1"/>
  <c r="E286" i="2829"/>
  <c r="F286" i="2829" s="1"/>
  <c r="G286" i="2829"/>
  <c r="H286" i="2829" s="1"/>
  <c r="I286" i="2829"/>
  <c r="J286" i="2829" s="1"/>
  <c r="K286" i="2829"/>
  <c r="L286" i="2829" s="1"/>
  <c r="M286" i="2829"/>
  <c r="N286" i="2829" s="1"/>
  <c r="B287" i="2829"/>
  <c r="C288" i="2829"/>
  <c r="D288" i="2829" s="1"/>
  <c r="E288" i="2829"/>
  <c r="F288" i="2829" s="1"/>
  <c r="G288" i="2829"/>
  <c r="H288" i="2829" s="1"/>
  <c r="I288" i="2829"/>
  <c r="J288" i="2829" s="1"/>
  <c r="K288" i="2829"/>
  <c r="L288" i="2829" s="1"/>
  <c r="M288" i="2829"/>
  <c r="N288" i="2829" s="1"/>
  <c r="B289" i="2829"/>
  <c r="C290" i="2829"/>
  <c r="D290" i="2829" s="1"/>
  <c r="E290" i="2829"/>
  <c r="F290" i="2829" s="1"/>
  <c r="G290" i="2829"/>
  <c r="H290" i="2829" s="1"/>
  <c r="I290" i="2829"/>
  <c r="J290" i="2829" s="1"/>
  <c r="K290" i="2829"/>
  <c r="L290" i="2829" s="1"/>
  <c r="M290" i="2829"/>
  <c r="N290" i="2829" s="1"/>
  <c r="B291" i="2829"/>
  <c r="C292" i="2829"/>
  <c r="D292" i="2829" s="1"/>
  <c r="E292" i="2829"/>
  <c r="F292" i="2829" s="1"/>
  <c r="G292" i="2829"/>
  <c r="H292" i="2829" s="1"/>
  <c r="I292" i="2829"/>
  <c r="J292" i="2829" s="1"/>
  <c r="K292" i="2829"/>
  <c r="L292" i="2829" s="1"/>
  <c r="M292" i="2829"/>
  <c r="N292" i="2829" s="1"/>
  <c r="B293" i="2829"/>
  <c r="C294" i="2829"/>
  <c r="D294" i="2829" s="1"/>
  <c r="E294" i="2829"/>
  <c r="F294" i="2829" s="1"/>
  <c r="G294" i="2829"/>
  <c r="H294" i="2829" s="1"/>
  <c r="I294" i="2829"/>
  <c r="J294" i="2829" s="1"/>
  <c r="K294" i="2829"/>
  <c r="L294" i="2829" s="1"/>
  <c r="M294" i="2829"/>
  <c r="N294" i="2829" s="1"/>
  <c r="B295" i="2829"/>
  <c r="C296" i="2829"/>
  <c r="D296" i="2829" s="1"/>
  <c r="E296" i="2829"/>
  <c r="F296" i="2829" s="1"/>
  <c r="G296" i="2829"/>
  <c r="H296" i="2829" s="1"/>
  <c r="I296" i="2829"/>
  <c r="J296" i="2829" s="1"/>
  <c r="K296" i="2829"/>
  <c r="L296" i="2829" s="1"/>
  <c r="M296" i="2829"/>
  <c r="N296" i="2829" s="1"/>
  <c r="B297" i="2829"/>
  <c r="C298" i="2829"/>
  <c r="D298" i="2829" s="1"/>
  <c r="E298" i="2829"/>
  <c r="F298" i="2829" s="1"/>
  <c r="G298" i="2829"/>
  <c r="H298" i="2829" s="1"/>
  <c r="I298" i="2829"/>
  <c r="J298" i="2829" s="1"/>
  <c r="K298" i="2829"/>
  <c r="L298" i="2829" s="1"/>
  <c r="M298" i="2829"/>
  <c r="N298" i="2829" s="1"/>
  <c r="B299" i="2829"/>
  <c r="C300" i="2829"/>
  <c r="D300" i="2829" s="1"/>
  <c r="E300" i="2829"/>
  <c r="F300" i="2829" s="1"/>
  <c r="G300" i="2829"/>
  <c r="H300" i="2829" s="1"/>
  <c r="I300" i="2829"/>
  <c r="J300" i="2829" s="1"/>
  <c r="K300" i="2829"/>
  <c r="L300" i="2829" s="1"/>
  <c r="M300" i="2829"/>
  <c r="N300" i="2829" s="1"/>
  <c r="B301" i="2829"/>
  <c r="C302" i="2829"/>
  <c r="D302" i="2829" s="1"/>
  <c r="E302" i="2829"/>
  <c r="F302" i="2829" s="1"/>
  <c r="G302" i="2829"/>
  <c r="H302" i="2829" s="1"/>
  <c r="I302" i="2829"/>
  <c r="J302" i="2829" s="1"/>
  <c r="K302" i="2829"/>
  <c r="L302" i="2829" s="1"/>
  <c r="M302" i="2829"/>
  <c r="N302" i="2829" s="1"/>
  <c r="B303" i="2829"/>
  <c r="B304" i="2829"/>
  <c r="O305" i="2829"/>
  <c r="P305" i="2829" s="1"/>
  <c r="M305" i="2829"/>
  <c r="N305" i="2829" s="1"/>
  <c r="K305" i="2829"/>
  <c r="L305" i="2829" s="1"/>
  <c r="I305" i="2829"/>
  <c r="J305" i="2829" s="1"/>
  <c r="G305" i="2829"/>
  <c r="H305" i="2829" s="1"/>
  <c r="E305" i="2829"/>
  <c r="F305" i="2829" s="1"/>
  <c r="C305" i="2829"/>
  <c r="D305" i="2829" s="1"/>
  <c r="B308" i="2829"/>
  <c r="C309" i="2829"/>
  <c r="D309" i="2829" s="1"/>
  <c r="E309" i="2829"/>
  <c r="F309" i="2829" s="1"/>
  <c r="G309" i="2829"/>
  <c r="H309" i="2829" s="1"/>
  <c r="I309" i="2829"/>
  <c r="J309" i="2829" s="1"/>
  <c r="K309" i="2829"/>
  <c r="L309" i="2829" s="1"/>
  <c r="M309" i="2829"/>
  <c r="N309" i="2829" s="1"/>
  <c r="B310" i="2829"/>
  <c r="C311" i="2829"/>
  <c r="D311" i="2829" s="1"/>
  <c r="E311" i="2829"/>
  <c r="F311" i="2829" s="1"/>
  <c r="G311" i="2829"/>
  <c r="H311" i="2829" s="1"/>
  <c r="I311" i="2829"/>
  <c r="J311" i="2829" s="1"/>
  <c r="K311" i="2829"/>
  <c r="L311" i="2829" s="1"/>
  <c r="M311" i="2829"/>
  <c r="N311" i="2829" s="1"/>
  <c r="B312" i="2829"/>
  <c r="C313" i="2829"/>
  <c r="D313" i="2829" s="1"/>
  <c r="E313" i="2829"/>
  <c r="F313" i="2829" s="1"/>
  <c r="G313" i="2829"/>
  <c r="H313" i="2829" s="1"/>
  <c r="I313" i="2829"/>
  <c r="J313" i="2829" s="1"/>
  <c r="K313" i="2829"/>
  <c r="L313" i="2829" s="1"/>
  <c r="M313" i="2829"/>
  <c r="N313" i="2829" s="1"/>
  <c r="B314" i="2829"/>
  <c r="C315" i="2829"/>
  <c r="D315" i="2829" s="1"/>
  <c r="E315" i="2829"/>
  <c r="F315" i="2829" s="1"/>
  <c r="G315" i="2829"/>
  <c r="H315" i="2829" s="1"/>
  <c r="I315" i="2829"/>
  <c r="J315" i="2829" s="1"/>
  <c r="K315" i="2829"/>
  <c r="L315" i="2829" s="1"/>
  <c r="M315" i="2829"/>
  <c r="N315" i="2829" s="1"/>
  <c r="B316" i="2829"/>
  <c r="C317" i="2829"/>
  <c r="D317" i="2829" s="1"/>
  <c r="E317" i="2829"/>
  <c r="F317" i="2829" s="1"/>
  <c r="G317" i="2829"/>
  <c r="H317" i="2829" s="1"/>
  <c r="I317" i="2829"/>
  <c r="J317" i="2829" s="1"/>
  <c r="K317" i="2829"/>
  <c r="L317" i="2829" s="1"/>
  <c r="M317" i="2829"/>
  <c r="N317" i="2829" s="1"/>
  <c r="B318" i="2829"/>
  <c r="C319" i="2829"/>
  <c r="D319" i="2829" s="1"/>
  <c r="E319" i="2829"/>
  <c r="F319" i="2829" s="1"/>
  <c r="G319" i="2829"/>
  <c r="H319" i="2829" s="1"/>
  <c r="I319" i="2829"/>
  <c r="J319" i="2829" s="1"/>
  <c r="K319" i="2829"/>
  <c r="L319" i="2829" s="1"/>
  <c r="M319" i="2829"/>
  <c r="N319" i="2829" s="1"/>
  <c r="B320" i="2829"/>
  <c r="C321" i="2829"/>
  <c r="D321" i="2829" s="1"/>
  <c r="E321" i="2829"/>
  <c r="F321" i="2829" s="1"/>
  <c r="G321" i="2829"/>
  <c r="H321" i="2829" s="1"/>
  <c r="I321" i="2829"/>
  <c r="J321" i="2829" s="1"/>
  <c r="K321" i="2829"/>
  <c r="L321" i="2829" s="1"/>
  <c r="M321" i="2829"/>
  <c r="N321" i="2829" s="1"/>
  <c r="B322" i="2829"/>
  <c r="C323" i="2829"/>
  <c r="D323" i="2829" s="1"/>
  <c r="E323" i="2829"/>
  <c r="F323" i="2829" s="1"/>
  <c r="G323" i="2829"/>
  <c r="H323" i="2829" s="1"/>
  <c r="I323" i="2829"/>
  <c r="J323" i="2829" s="1"/>
  <c r="K323" i="2829"/>
  <c r="L323" i="2829" s="1"/>
  <c r="M323" i="2829"/>
  <c r="N323" i="2829" s="1"/>
  <c r="B324" i="2829"/>
  <c r="C325" i="2829"/>
  <c r="D325" i="2829" s="1"/>
  <c r="E325" i="2829"/>
  <c r="F325" i="2829" s="1"/>
  <c r="G325" i="2829"/>
  <c r="H325" i="2829" s="1"/>
  <c r="I325" i="2829"/>
  <c r="J325" i="2829" s="1"/>
  <c r="K325" i="2829"/>
  <c r="L325" i="2829" s="1"/>
  <c r="M325" i="2829"/>
  <c r="N325" i="2829" s="1"/>
  <c r="B326" i="2829"/>
  <c r="C327" i="2829"/>
  <c r="D327" i="2829" s="1"/>
  <c r="E327" i="2829"/>
  <c r="F327" i="2829" s="1"/>
  <c r="G327" i="2829"/>
  <c r="H327" i="2829" s="1"/>
  <c r="I327" i="2829"/>
  <c r="J327" i="2829" s="1"/>
  <c r="K327" i="2829"/>
  <c r="L327" i="2829" s="1"/>
  <c r="M327" i="2829"/>
  <c r="N327" i="2829" s="1"/>
  <c r="B328" i="2829"/>
  <c r="C329" i="2829"/>
  <c r="D329" i="2829" s="1"/>
  <c r="E329" i="2829"/>
  <c r="F329" i="2829" s="1"/>
  <c r="G329" i="2829"/>
  <c r="H329" i="2829" s="1"/>
  <c r="I329" i="2829"/>
  <c r="J329" i="2829" s="1"/>
  <c r="K329" i="2829"/>
  <c r="L329" i="2829" s="1"/>
  <c r="M329" i="2829"/>
  <c r="N329" i="2829" s="1"/>
  <c r="B330" i="2829"/>
  <c r="C331" i="2829"/>
  <c r="D331" i="2829" s="1"/>
  <c r="E331" i="2829"/>
  <c r="F331" i="2829" s="1"/>
  <c r="G331" i="2829"/>
  <c r="H331" i="2829" s="1"/>
  <c r="I331" i="2829"/>
  <c r="J331" i="2829" s="1"/>
  <c r="K331" i="2829"/>
  <c r="L331" i="2829" s="1"/>
  <c r="M331" i="2829"/>
  <c r="N331" i="2829" s="1"/>
  <c r="B332" i="2829"/>
  <c r="C333" i="2829"/>
  <c r="D333" i="2829" s="1"/>
  <c r="E333" i="2829"/>
  <c r="F333" i="2829" s="1"/>
  <c r="G333" i="2829"/>
  <c r="H333" i="2829" s="1"/>
  <c r="I333" i="2829"/>
  <c r="J333" i="2829" s="1"/>
  <c r="K333" i="2829"/>
  <c r="L333" i="2829" s="1"/>
  <c r="M333" i="2829"/>
  <c r="N333" i="2829" s="1"/>
  <c r="B334" i="2829"/>
  <c r="C335" i="2829"/>
  <c r="D335" i="2829" s="1"/>
  <c r="E335" i="2829"/>
  <c r="F335" i="2829" s="1"/>
  <c r="G335" i="2829"/>
  <c r="H335" i="2829" s="1"/>
  <c r="I335" i="2829"/>
  <c r="J335" i="2829" s="1"/>
  <c r="K335" i="2829"/>
  <c r="L335" i="2829" s="1"/>
  <c r="M335" i="2829"/>
  <c r="N335" i="2829" s="1"/>
  <c r="B336" i="2829"/>
  <c r="C337" i="2829"/>
  <c r="D337" i="2829" s="1"/>
  <c r="E337" i="2829"/>
  <c r="F337" i="2829" s="1"/>
  <c r="G337" i="2829"/>
  <c r="H337" i="2829" s="1"/>
  <c r="I337" i="2829"/>
  <c r="J337" i="2829" s="1"/>
  <c r="K337" i="2829"/>
  <c r="L337" i="2829" s="1"/>
  <c r="M337" i="2829"/>
  <c r="N337" i="2829" s="1"/>
  <c r="B338" i="2829"/>
  <c r="C339" i="2829"/>
  <c r="D339" i="2829" s="1"/>
  <c r="E339" i="2829"/>
  <c r="F339" i="2829" s="1"/>
  <c r="G339" i="2829"/>
  <c r="H339" i="2829" s="1"/>
  <c r="I339" i="2829"/>
  <c r="J339" i="2829" s="1"/>
  <c r="K339" i="2829"/>
  <c r="L339" i="2829" s="1"/>
  <c r="M339" i="2829"/>
  <c r="N339" i="2829" s="1"/>
  <c r="B340" i="2829"/>
  <c r="C341" i="2829"/>
  <c r="D341" i="2829" s="1"/>
  <c r="E341" i="2829"/>
  <c r="F341" i="2829" s="1"/>
  <c r="G341" i="2829"/>
  <c r="H341" i="2829" s="1"/>
  <c r="I341" i="2829"/>
  <c r="J341" i="2829" s="1"/>
  <c r="K341" i="2829"/>
  <c r="L341" i="2829" s="1"/>
  <c r="M341" i="2829"/>
  <c r="N341" i="2829" s="1"/>
  <c r="B342" i="2829"/>
  <c r="C343" i="2829"/>
  <c r="D343" i="2829" s="1"/>
  <c r="E343" i="2829"/>
  <c r="F343" i="2829" s="1"/>
  <c r="G343" i="2829"/>
  <c r="H343" i="2829" s="1"/>
  <c r="I343" i="2829"/>
  <c r="J343" i="2829" s="1"/>
  <c r="K343" i="2829"/>
  <c r="L343" i="2829" s="1"/>
  <c r="M343" i="2829"/>
  <c r="N343" i="2829" s="1"/>
  <c r="B344" i="2829"/>
  <c r="C345" i="2829"/>
  <c r="D345" i="2829" s="1"/>
  <c r="E345" i="2829"/>
  <c r="F345" i="2829" s="1"/>
  <c r="G345" i="2829"/>
  <c r="H345" i="2829" s="1"/>
  <c r="I345" i="2829"/>
  <c r="J345" i="2829" s="1"/>
  <c r="K345" i="2829"/>
  <c r="L345" i="2829" s="1"/>
  <c r="M345" i="2829"/>
  <c r="N345" i="2829" s="1"/>
  <c r="B346" i="2829"/>
  <c r="C347" i="2829"/>
  <c r="D347" i="2829" s="1"/>
  <c r="E347" i="2829"/>
  <c r="F347" i="2829" s="1"/>
  <c r="G347" i="2829"/>
  <c r="H347" i="2829" s="1"/>
  <c r="I347" i="2829"/>
  <c r="J347" i="2829" s="1"/>
  <c r="K347" i="2829"/>
  <c r="L347" i="2829" s="1"/>
  <c r="M347" i="2829"/>
  <c r="N347" i="2829" s="1"/>
  <c r="B348" i="2829"/>
  <c r="C349" i="2829"/>
  <c r="D349" i="2829" s="1"/>
  <c r="E349" i="2829"/>
  <c r="F349" i="2829" s="1"/>
  <c r="G349" i="2829"/>
  <c r="H349" i="2829" s="1"/>
  <c r="I349" i="2829"/>
  <c r="J349" i="2829" s="1"/>
  <c r="K349" i="2829"/>
  <c r="L349" i="2829" s="1"/>
  <c r="M349" i="2829"/>
  <c r="N349" i="2829" s="1"/>
  <c r="B350" i="2829"/>
  <c r="C351" i="2829"/>
  <c r="D351" i="2829" s="1"/>
  <c r="E351" i="2829"/>
  <c r="F351" i="2829" s="1"/>
  <c r="G351" i="2829"/>
  <c r="H351" i="2829" s="1"/>
  <c r="I351" i="2829"/>
  <c r="J351" i="2829" s="1"/>
  <c r="K351" i="2829"/>
  <c r="L351" i="2829" s="1"/>
  <c r="M351" i="2829"/>
  <c r="N351" i="2829" s="1"/>
  <c r="B352" i="2829"/>
  <c r="C353" i="2829"/>
  <c r="D353" i="2829" s="1"/>
  <c r="E353" i="2829"/>
  <c r="F353" i="2829" s="1"/>
  <c r="G353" i="2829"/>
  <c r="H353" i="2829" s="1"/>
  <c r="I353" i="2829"/>
  <c r="J353" i="2829" s="1"/>
  <c r="K353" i="2829"/>
  <c r="L353" i="2829" s="1"/>
  <c r="M353" i="2829"/>
  <c r="N353" i="2829" s="1"/>
  <c r="B354" i="2829"/>
  <c r="C355" i="2829"/>
  <c r="D355" i="2829" s="1"/>
  <c r="E355" i="2829"/>
  <c r="F355" i="2829" s="1"/>
  <c r="G355" i="2829"/>
  <c r="H355" i="2829" s="1"/>
  <c r="I355" i="2829"/>
  <c r="J355" i="2829" s="1"/>
  <c r="K355" i="2829"/>
  <c r="L355" i="2829" s="1"/>
  <c r="M355" i="2829"/>
  <c r="N355" i="2829" s="1"/>
  <c r="B356" i="2829"/>
  <c r="C357" i="2829"/>
  <c r="D357" i="2829" s="1"/>
  <c r="E357" i="2829"/>
  <c r="F357" i="2829" s="1"/>
  <c r="G357" i="2829"/>
  <c r="H357" i="2829" s="1"/>
  <c r="I357" i="2829"/>
  <c r="J357" i="2829" s="1"/>
  <c r="K357" i="2829"/>
  <c r="L357" i="2829" s="1"/>
  <c r="M357" i="2829"/>
  <c r="N357" i="2829" s="1"/>
  <c r="B358" i="2829"/>
  <c r="C359" i="2829"/>
  <c r="D359" i="2829" s="1"/>
  <c r="E359" i="2829"/>
  <c r="F359" i="2829" s="1"/>
  <c r="G359" i="2829"/>
  <c r="H359" i="2829" s="1"/>
  <c r="I359" i="2829"/>
  <c r="J359" i="2829" s="1"/>
  <c r="K359" i="2829"/>
  <c r="L359" i="2829" s="1"/>
  <c r="M359" i="2829"/>
  <c r="N359" i="2829" s="1"/>
  <c r="B360" i="2829"/>
  <c r="C361" i="2829"/>
  <c r="D361" i="2829" s="1"/>
  <c r="E361" i="2829"/>
  <c r="F361" i="2829" s="1"/>
  <c r="G361" i="2829"/>
  <c r="H361" i="2829" s="1"/>
  <c r="I361" i="2829"/>
  <c r="J361" i="2829" s="1"/>
  <c r="K361" i="2829"/>
  <c r="L361" i="2829" s="1"/>
  <c r="M361" i="2829"/>
  <c r="N361" i="2829" s="1"/>
  <c r="B362" i="2829"/>
  <c r="C363" i="2829"/>
  <c r="D363" i="2829" s="1"/>
  <c r="E363" i="2829"/>
  <c r="F363" i="2829" s="1"/>
  <c r="G363" i="2829"/>
  <c r="H363" i="2829" s="1"/>
  <c r="I363" i="2829"/>
  <c r="J363" i="2829" s="1"/>
  <c r="K363" i="2829"/>
  <c r="L363" i="2829" s="1"/>
  <c r="M363" i="2829"/>
  <c r="N363" i="2829" s="1"/>
  <c r="B364" i="2829"/>
  <c r="C365" i="2829"/>
  <c r="D365" i="2829" s="1"/>
  <c r="E365" i="2829"/>
  <c r="F365" i="2829" s="1"/>
  <c r="G365" i="2829"/>
  <c r="H365" i="2829" s="1"/>
  <c r="I365" i="2829"/>
  <c r="J365" i="2829" s="1"/>
  <c r="K365" i="2829"/>
  <c r="L365" i="2829" s="1"/>
  <c r="M365" i="2829"/>
  <c r="N365" i="2829" s="1"/>
  <c r="B368" i="2829"/>
  <c r="O369" i="2829"/>
  <c r="P369" i="2829" s="1"/>
  <c r="M369" i="2829"/>
  <c r="N369" i="2829" s="1"/>
  <c r="K369" i="2829"/>
  <c r="L369" i="2829" s="1"/>
  <c r="I369" i="2829"/>
  <c r="J369" i="2829" s="1"/>
  <c r="G369" i="2829"/>
  <c r="H369" i="2829" s="1"/>
  <c r="E369" i="2829"/>
  <c r="F369" i="2829" s="1"/>
  <c r="C369" i="2829"/>
  <c r="D369" i="2829" s="1"/>
  <c r="B366" i="2829"/>
  <c r="O367" i="2829"/>
  <c r="P367" i="2829" s="1"/>
  <c r="M367" i="2829"/>
  <c r="N367" i="2829" s="1"/>
  <c r="K367" i="2829"/>
  <c r="L367" i="2829" s="1"/>
  <c r="I367" i="2829"/>
  <c r="J367" i="2829" s="1"/>
  <c r="G367" i="2829"/>
  <c r="H367" i="2829" s="1"/>
  <c r="E367" i="2829"/>
  <c r="F367" i="2829" s="1"/>
  <c r="C367" i="2829"/>
  <c r="D367" i="2829" s="1"/>
  <c r="B370" i="2829"/>
  <c r="C371" i="2829"/>
  <c r="D371" i="2829" s="1"/>
  <c r="E371" i="2829"/>
  <c r="F371" i="2829" s="1"/>
  <c r="G371" i="2829"/>
  <c r="H371" i="2829" s="1"/>
  <c r="I371" i="2829"/>
  <c r="J371" i="2829" s="1"/>
  <c r="K371" i="2829"/>
  <c r="L371" i="2829" s="1"/>
  <c r="M371" i="2829"/>
  <c r="N371" i="2829" s="1"/>
  <c r="O372" i="2829"/>
  <c r="P372" i="2829" s="1"/>
  <c r="M372" i="2829"/>
  <c r="N372" i="2829" s="1"/>
  <c r="K372" i="2829"/>
  <c r="L372" i="2829" s="1"/>
  <c r="I372" i="2829"/>
  <c r="J372" i="2829" s="1"/>
  <c r="G372" i="2829"/>
  <c r="H372" i="2829" s="1"/>
  <c r="E372" i="2829"/>
  <c r="F372" i="2829" s="1"/>
  <c r="C372" i="2829"/>
  <c r="D372" i="2829" s="1"/>
  <c r="B375" i="2829"/>
  <c r="O376" i="2829"/>
  <c r="P376" i="2829" s="1"/>
  <c r="M376" i="2829"/>
  <c r="N376" i="2829" s="1"/>
  <c r="K376" i="2829"/>
  <c r="L376" i="2829" s="1"/>
  <c r="I376" i="2829"/>
  <c r="J376" i="2829" s="1"/>
  <c r="G376" i="2829"/>
  <c r="H376" i="2829" s="1"/>
  <c r="E376" i="2829"/>
  <c r="F376" i="2829" s="1"/>
  <c r="C376" i="2829"/>
  <c r="D376" i="2829" s="1"/>
  <c r="B379" i="2829"/>
  <c r="O380" i="2829"/>
  <c r="P380" i="2829" s="1"/>
  <c r="M380" i="2829"/>
  <c r="N380" i="2829" s="1"/>
  <c r="K380" i="2829"/>
  <c r="L380" i="2829" s="1"/>
  <c r="I380" i="2829"/>
  <c r="J380" i="2829" s="1"/>
  <c r="G380" i="2829"/>
  <c r="H380" i="2829" s="1"/>
  <c r="E380" i="2829"/>
  <c r="F380" i="2829" s="1"/>
  <c r="C380" i="2829"/>
  <c r="D380" i="2829" s="1"/>
  <c r="B383" i="2829"/>
  <c r="O384" i="2829"/>
  <c r="P384" i="2829" s="1"/>
  <c r="M384" i="2829"/>
  <c r="N384" i="2829" s="1"/>
  <c r="K384" i="2829"/>
  <c r="L384" i="2829" s="1"/>
  <c r="I384" i="2829"/>
  <c r="J384" i="2829" s="1"/>
  <c r="G384" i="2829"/>
  <c r="H384" i="2829" s="1"/>
  <c r="E384" i="2829"/>
  <c r="F384" i="2829" s="1"/>
  <c r="C384" i="2829"/>
  <c r="D384" i="2829" s="1"/>
  <c r="B387" i="2829"/>
  <c r="O388" i="2829"/>
  <c r="P388" i="2829" s="1"/>
  <c r="M388" i="2829"/>
  <c r="N388" i="2829" s="1"/>
  <c r="K388" i="2829"/>
  <c r="L388" i="2829" s="1"/>
  <c r="I388" i="2829"/>
  <c r="J388" i="2829" s="1"/>
  <c r="G388" i="2829"/>
  <c r="H388" i="2829" s="1"/>
  <c r="E388" i="2829"/>
  <c r="F388" i="2829" s="1"/>
  <c r="C388" i="2829"/>
  <c r="D388" i="2829" s="1"/>
  <c r="B391" i="2829"/>
  <c r="O392" i="2829"/>
  <c r="P392" i="2829" s="1"/>
  <c r="M392" i="2829"/>
  <c r="N392" i="2829" s="1"/>
  <c r="K392" i="2829"/>
  <c r="L392" i="2829" s="1"/>
  <c r="I392" i="2829"/>
  <c r="J392" i="2829" s="1"/>
  <c r="G392" i="2829"/>
  <c r="H392" i="2829" s="1"/>
  <c r="E392" i="2829"/>
  <c r="F392" i="2829" s="1"/>
  <c r="C392" i="2829"/>
  <c r="D392" i="2829" s="1"/>
  <c r="B395" i="2829"/>
  <c r="O396" i="2829"/>
  <c r="P396" i="2829" s="1"/>
  <c r="M396" i="2829"/>
  <c r="N396" i="2829" s="1"/>
  <c r="K396" i="2829"/>
  <c r="L396" i="2829" s="1"/>
  <c r="I396" i="2829"/>
  <c r="J396" i="2829" s="1"/>
  <c r="G396" i="2829"/>
  <c r="H396" i="2829" s="1"/>
  <c r="E396" i="2829"/>
  <c r="F396" i="2829" s="1"/>
  <c r="C396" i="2829"/>
  <c r="D396" i="2829" s="1"/>
  <c r="B399" i="2829"/>
  <c r="O400" i="2829"/>
  <c r="P400" i="2829" s="1"/>
  <c r="M400" i="2829"/>
  <c r="N400" i="2829" s="1"/>
  <c r="K400" i="2829"/>
  <c r="L400" i="2829" s="1"/>
  <c r="I400" i="2829"/>
  <c r="J400" i="2829" s="1"/>
  <c r="G400" i="2829"/>
  <c r="H400" i="2829" s="1"/>
  <c r="E400" i="2829"/>
  <c r="F400" i="2829" s="1"/>
  <c r="C400" i="2829"/>
  <c r="D400" i="2829" s="1"/>
  <c r="B403" i="2829"/>
  <c r="O404" i="2829"/>
  <c r="P404" i="2829" s="1"/>
  <c r="M404" i="2829"/>
  <c r="N404" i="2829" s="1"/>
  <c r="K404" i="2829"/>
  <c r="L404" i="2829" s="1"/>
  <c r="I404" i="2829"/>
  <c r="J404" i="2829" s="1"/>
  <c r="G404" i="2829"/>
  <c r="H404" i="2829" s="1"/>
  <c r="E404" i="2829"/>
  <c r="F404" i="2829" s="1"/>
  <c r="C404" i="2829"/>
  <c r="D404" i="2829" s="1"/>
  <c r="O408" i="2829"/>
  <c r="P408" i="2829" s="1"/>
  <c r="M408" i="2829"/>
  <c r="N408" i="2829" s="1"/>
  <c r="K408" i="2829"/>
  <c r="L408" i="2829" s="1"/>
  <c r="I408" i="2829"/>
  <c r="J408" i="2829" s="1"/>
  <c r="G408" i="2829"/>
  <c r="H408" i="2829" s="1"/>
  <c r="E408" i="2829"/>
  <c r="F408" i="2829" s="1"/>
  <c r="C408" i="2829"/>
  <c r="D408" i="2829" s="1"/>
  <c r="B411" i="2829"/>
  <c r="O416" i="2829"/>
  <c r="P416" i="2829" s="1"/>
  <c r="M416" i="2829"/>
  <c r="N416" i="2829" s="1"/>
  <c r="K416" i="2829"/>
  <c r="L416" i="2829" s="1"/>
  <c r="I416" i="2829"/>
  <c r="J416" i="2829" s="1"/>
  <c r="G416" i="2829"/>
  <c r="H416" i="2829" s="1"/>
  <c r="E416" i="2829"/>
  <c r="F416" i="2829" s="1"/>
  <c r="C416" i="2829"/>
  <c r="D416" i="2829" s="1"/>
  <c r="B419" i="2829"/>
  <c r="O424" i="2829"/>
  <c r="P424" i="2829" s="1"/>
  <c r="M424" i="2829"/>
  <c r="N424" i="2829" s="1"/>
  <c r="K424" i="2829"/>
  <c r="L424" i="2829" s="1"/>
  <c r="I424" i="2829"/>
  <c r="J424" i="2829" s="1"/>
  <c r="G424" i="2829"/>
  <c r="H424" i="2829" s="1"/>
  <c r="E424" i="2829"/>
  <c r="F424" i="2829" s="1"/>
  <c r="C424" i="2829"/>
  <c r="D424" i="2829" s="1"/>
  <c r="B427" i="2829"/>
  <c r="O432" i="2829"/>
  <c r="P432" i="2829" s="1"/>
  <c r="M432" i="2829"/>
  <c r="N432" i="2829" s="1"/>
  <c r="K432" i="2829"/>
  <c r="L432" i="2829" s="1"/>
  <c r="I432" i="2829"/>
  <c r="J432" i="2829" s="1"/>
  <c r="G432" i="2829"/>
  <c r="H432" i="2829" s="1"/>
  <c r="E432" i="2829"/>
  <c r="F432" i="2829" s="1"/>
  <c r="C432" i="2829"/>
  <c r="D432" i="2829" s="1"/>
  <c r="B435" i="2829"/>
  <c r="O440" i="2829"/>
  <c r="P440" i="2829" s="1"/>
  <c r="M440" i="2829"/>
  <c r="N440" i="2829" s="1"/>
  <c r="K440" i="2829"/>
  <c r="L440" i="2829" s="1"/>
  <c r="I440" i="2829"/>
  <c r="J440" i="2829" s="1"/>
  <c r="G440" i="2829"/>
  <c r="H440" i="2829" s="1"/>
  <c r="E440" i="2829"/>
  <c r="F440" i="2829" s="1"/>
  <c r="C440" i="2829"/>
  <c r="D440" i="2829" s="1"/>
  <c r="B373" i="2829"/>
  <c r="O374" i="2829"/>
  <c r="P374" i="2829" s="1"/>
  <c r="M374" i="2829"/>
  <c r="N374" i="2829" s="1"/>
  <c r="K374" i="2829"/>
  <c r="L374" i="2829" s="1"/>
  <c r="I374" i="2829"/>
  <c r="J374" i="2829" s="1"/>
  <c r="G374" i="2829"/>
  <c r="H374" i="2829" s="1"/>
  <c r="E374" i="2829"/>
  <c r="F374" i="2829" s="1"/>
  <c r="C374" i="2829"/>
  <c r="D374" i="2829" s="1"/>
  <c r="B377" i="2829"/>
  <c r="O378" i="2829"/>
  <c r="P378" i="2829" s="1"/>
  <c r="M378" i="2829"/>
  <c r="N378" i="2829" s="1"/>
  <c r="K378" i="2829"/>
  <c r="L378" i="2829" s="1"/>
  <c r="I378" i="2829"/>
  <c r="J378" i="2829" s="1"/>
  <c r="G378" i="2829"/>
  <c r="H378" i="2829" s="1"/>
  <c r="E378" i="2829"/>
  <c r="F378" i="2829" s="1"/>
  <c r="C378" i="2829"/>
  <c r="D378" i="2829" s="1"/>
  <c r="B381" i="2829"/>
  <c r="O382" i="2829"/>
  <c r="P382" i="2829" s="1"/>
  <c r="M382" i="2829"/>
  <c r="N382" i="2829" s="1"/>
  <c r="K382" i="2829"/>
  <c r="L382" i="2829" s="1"/>
  <c r="I382" i="2829"/>
  <c r="J382" i="2829" s="1"/>
  <c r="G382" i="2829"/>
  <c r="H382" i="2829" s="1"/>
  <c r="E382" i="2829"/>
  <c r="F382" i="2829" s="1"/>
  <c r="C382" i="2829"/>
  <c r="D382" i="2829" s="1"/>
  <c r="B385" i="2829"/>
  <c r="O386" i="2829"/>
  <c r="P386" i="2829" s="1"/>
  <c r="M386" i="2829"/>
  <c r="N386" i="2829" s="1"/>
  <c r="K386" i="2829"/>
  <c r="L386" i="2829" s="1"/>
  <c r="I386" i="2829"/>
  <c r="J386" i="2829" s="1"/>
  <c r="G386" i="2829"/>
  <c r="H386" i="2829" s="1"/>
  <c r="E386" i="2829"/>
  <c r="F386" i="2829" s="1"/>
  <c r="C386" i="2829"/>
  <c r="D386" i="2829" s="1"/>
  <c r="B389" i="2829"/>
  <c r="O390" i="2829"/>
  <c r="P390" i="2829" s="1"/>
  <c r="M390" i="2829"/>
  <c r="N390" i="2829" s="1"/>
  <c r="K390" i="2829"/>
  <c r="L390" i="2829" s="1"/>
  <c r="I390" i="2829"/>
  <c r="J390" i="2829" s="1"/>
  <c r="G390" i="2829"/>
  <c r="H390" i="2829" s="1"/>
  <c r="E390" i="2829"/>
  <c r="F390" i="2829" s="1"/>
  <c r="C390" i="2829"/>
  <c r="D390" i="2829" s="1"/>
  <c r="B393" i="2829"/>
  <c r="O394" i="2829"/>
  <c r="P394" i="2829" s="1"/>
  <c r="M394" i="2829"/>
  <c r="N394" i="2829" s="1"/>
  <c r="K394" i="2829"/>
  <c r="L394" i="2829" s="1"/>
  <c r="I394" i="2829"/>
  <c r="J394" i="2829" s="1"/>
  <c r="G394" i="2829"/>
  <c r="H394" i="2829" s="1"/>
  <c r="E394" i="2829"/>
  <c r="F394" i="2829" s="1"/>
  <c r="C394" i="2829"/>
  <c r="D394" i="2829" s="1"/>
  <c r="B397" i="2829"/>
  <c r="O398" i="2829"/>
  <c r="P398" i="2829" s="1"/>
  <c r="M398" i="2829"/>
  <c r="N398" i="2829" s="1"/>
  <c r="K398" i="2829"/>
  <c r="L398" i="2829" s="1"/>
  <c r="I398" i="2829"/>
  <c r="J398" i="2829" s="1"/>
  <c r="G398" i="2829"/>
  <c r="H398" i="2829" s="1"/>
  <c r="E398" i="2829"/>
  <c r="F398" i="2829" s="1"/>
  <c r="C398" i="2829"/>
  <c r="D398" i="2829" s="1"/>
  <c r="B401" i="2829"/>
  <c r="O402" i="2829"/>
  <c r="P402" i="2829" s="1"/>
  <c r="M402" i="2829"/>
  <c r="N402" i="2829" s="1"/>
  <c r="K402" i="2829"/>
  <c r="L402" i="2829" s="1"/>
  <c r="I402" i="2829"/>
  <c r="J402" i="2829" s="1"/>
  <c r="G402" i="2829"/>
  <c r="H402" i="2829" s="1"/>
  <c r="E402" i="2829"/>
  <c r="F402" i="2829" s="1"/>
  <c r="C402" i="2829"/>
  <c r="D402" i="2829" s="1"/>
  <c r="B405" i="2829"/>
  <c r="O406" i="2829"/>
  <c r="P406" i="2829" s="1"/>
  <c r="M406" i="2829"/>
  <c r="N406" i="2829" s="1"/>
  <c r="K406" i="2829"/>
  <c r="L406" i="2829" s="1"/>
  <c r="I406" i="2829"/>
  <c r="J406" i="2829" s="1"/>
  <c r="G406" i="2829"/>
  <c r="H406" i="2829" s="1"/>
  <c r="E406" i="2829"/>
  <c r="F406" i="2829" s="1"/>
  <c r="C406" i="2829"/>
  <c r="D406" i="2829" s="1"/>
  <c r="B407" i="2829"/>
  <c r="O412" i="2829"/>
  <c r="P412" i="2829" s="1"/>
  <c r="M412" i="2829"/>
  <c r="N412" i="2829" s="1"/>
  <c r="K412" i="2829"/>
  <c r="L412" i="2829" s="1"/>
  <c r="I412" i="2829"/>
  <c r="J412" i="2829" s="1"/>
  <c r="G412" i="2829"/>
  <c r="H412" i="2829" s="1"/>
  <c r="E412" i="2829"/>
  <c r="F412" i="2829" s="1"/>
  <c r="C412" i="2829"/>
  <c r="D412" i="2829" s="1"/>
  <c r="B415" i="2829"/>
  <c r="O420" i="2829"/>
  <c r="P420" i="2829" s="1"/>
  <c r="M420" i="2829"/>
  <c r="N420" i="2829" s="1"/>
  <c r="K420" i="2829"/>
  <c r="L420" i="2829" s="1"/>
  <c r="I420" i="2829"/>
  <c r="J420" i="2829" s="1"/>
  <c r="G420" i="2829"/>
  <c r="H420" i="2829" s="1"/>
  <c r="E420" i="2829"/>
  <c r="F420" i="2829" s="1"/>
  <c r="C420" i="2829"/>
  <c r="D420" i="2829" s="1"/>
  <c r="B423" i="2829"/>
  <c r="O428" i="2829"/>
  <c r="P428" i="2829" s="1"/>
  <c r="M428" i="2829"/>
  <c r="N428" i="2829" s="1"/>
  <c r="K428" i="2829"/>
  <c r="L428" i="2829" s="1"/>
  <c r="I428" i="2829"/>
  <c r="J428" i="2829" s="1"/>
  <c r="G428" i="2829"/>
  <c r="H428" i="2829" s="1"/>
  <c r="E428" i="2829"/>
  <c r="F428" i="2829" s="1"/>
  <c r="C428" i="2829"/>
  <c r="D428" i="2829" s="1"/>
  <c r="B431" i="2829"/>
  <c r="O436" i="2829"/>
  <c r="P436" i="2829" s="1"/>
  <c r="M436" i="2829"/>
  <c r="N436" i="2829" s="1"/>
  <c r="K436" i="2829"/>
  <c r="L436" i="2829" s="1"/>
  <c r="I436" i="2829"/>
  <c r="J436" i="2829" s="1"/>
  <c r="G436" i="2829"/>
  <c r="H436" i="2829" s="1"/>
  <c r="E436" i="2829"/>
  <c r="F436" i="2829" s="1"/>
  <c r="C436" i="2829"/>
  <c r="D436" i="2829" s="1"/>
  <c r="B439" i="2829"/>
  <c r="B443" i="2829"/>
  <c r="O444" i="2829"/>
  <c r="P444" i="2829" s="1"/>
  <c r="M444" i="2829"/>
  <c r="N444" i="2829" s="1"/>
  <c r="K444" i="2829"/>
  <c r="L444" i="2829" s="1"/>
  <c r="I444" i="2829"/>
  <c r="J444" i="2829" s="1"/>
  <c r="G444" i="2829"/>
  <c r="H444" i="2829" s="1"/>
  <c r="E444" i="2829"/>
  <c r="F444" i="2829" s="1"/>
  <c r="C444" i="2829"/>
  <c r="D444" i="2829" s="1"/>
  <c r="B447" i="2829"/>
  <c r="O448" i="2829"/>
  <c r="P448" i="2829" s="1"/>
  <c r="M448" i="2829"/>
  <c r="N448" i="2829" s="1"/>
  <c r="K448" i="2829"/>
  <c r="L448" i="2829" s="1"/>
  <c r="I448" i="2829"/>
  <c r="J448" i="2829" s="1"/>
  <c r="G448" i="2829"/>
  <c r="H448" i="2829" s="1"/>
  <c r="E448" i="2829"/>
  <c r="F448" i="2829" s="1"/>
  <c r="C448" i="2829"/>
  <c r="D448" i="2829" s="1"/>
  <c r="B451" i="2829"/>
  <c r="O452" i="2829"/>
  <c r="P452" i="2829" s="1"/>
  <c r="M452" i="2829"/>
  <c r="N452" i="2829" s="1"/>
  <c r="K452" i="2829"/>
  <c r="L452" i="2829" s="1"/>
  <c r="I452" i="2829"/>
  <c r="J452" i="2829" s="1"/>
  <c r="G452" i="2829"/>
  <c r="H452" i="2829" s="1"/>
  <c r="E452" i="2829"/>
  <c r="F452" i="2829" s="1"/>
  <c r="C452" i="2829"/>
  <c r="D452" i="2829" s="1"/>
  <c r="B455" i="2829"/>
  <c r="O456" i="2829"/>
  <c r="P456" i="2829" s="1"/>
  <c r="M456" i="2829"/>
  <c r="N456" i="2829" s="1"/>
  <c r="K456" i="2829"/>
  <c r="L456" i="2829" s="1"/>
  <c r="I456" i="2829"/>
  <c r="J456" i="2829" s="1"/>
  <c r="G456" i="2829"/>
  <c r="H456" i="2829" s="1"/>
  <c r="E456" i="2829"/>
  <c r="F456" i="2829" s="1"/>
  <c r="C456" i="2829"/>
  <c r="D456" i="2829" s="1"/>
  <c r="B459" i="2829"/>
  <c r="O464" i="2829"/>
  <c r="P464" i="2829" s="1"/>
  <c r="M464" i="2829"/>
  <c r="N464" i="2829" s="1"/>
  <c r="K464" i="2829"/>
  <c r="L464" i="2829" s="1"/>
  <c r="I464" i="2829"/>
  <c r="J464" i="2829" s="1"/>
  <c r="G464" i="2829"/>
  <c r="H464" i="2829" s="1"/>
  <c r="E464" i="2829"/>
  <c r="F464" i="2829" s="1"/>
  <c r="C464" i="2829"/>
  <c r="D464" i="2829" s="1"/>
  <c r="B467" i="2829"/>
  <c r="O472" i="2829"/>
  <c r="P472" i="2829" s="1"/>
  <c r="M472" i="2829"/>
  <c r="N472" i="2829" s="1"/>
  <c r="K472" i="2829"/>
  <c r="L472" i="2829" s="1"/>
  <c r="I472" i="2829"/>
  <c r="J472" i="2829" s="1"/>
  <c r="G472" i="2829"/>
  <c r="H472" i="2829" s="1"/>
  <c r="E472" i="2829"/>
  <c r="F472" i="2829" s="1"/>
  <c r="C472" i="2829"/>
  <c r="D472" i="2829" s="1"/>
  <c r="B475" i="2829"/>
  <c r="O480" i="2829"/>
  <c r="P480" i="2829" s="1"/>
  <c r="M480" i="2829"/>
  <c r="N480" i="2829" s="1"/>
  <c r="K480" i="2829"/>
  <c r="L480" i="2829" s="1"/>
  <c r="I480" i="2829"/>
  <c r="J480" i="2829" s="1"/>
  <c r="G480" i="2829"/>
  <c r="H480" i="2829" s="1"/>
  <c r="E480" i="2829"/>
  <c r="F480" i="2829" s="1"/>
  <c r="C480" i="2829"/>
  <c r="D480" i="2829" s="1"/>
  <c r="B491" i="2829"/>
  <c r="B409" i="2829"/>
  <c r="O410" i="2829"/>
  <c r="P410" i="2829" s="1"/>
  <c r="M410" i="2829"/>
  <c r="N410" i="2829" s="1"/>
  <c r="K410" i="2829"/>
  <c r="L410" i="2829" s="1"/>
  <c r="I410" i="2829"/>
  <c r="J410" i="2829" s="1"/>
  <c r="G410" i="2829"/>
  <c r="H410" i="2829" s="1"/>
  <c r="E410" i="2829"/>
  <c r="F410" i="2829" s="1"/>
  <c r="C410" i="2829"/>
  <c r="D410" i="2829" s="1"/>
  <c r="B413" i="2829"/>
  <c r="O414" i="2829"/>
  <c r="P414" i="2829" s="1"/>
  <c r="M414" i="2829"/>
  <c r="N414" i="2829" s="1"/>
  <c r="K414" i="2829"/>
  <c r="L414" i="2829" s="1"/>
  <c r="I414" i="2829"/>
  <c r="J414" i="2829" s="1"/>
  <c r="G414" i="2829"/>
  <c r="H414" i="2829" s="1"/>
  <c r="E414" i="2829"/>
  <c r="F414" i="2829" s="1"/>
  <c r="C414" i="2829"/>
  <c r="D414" i="2829" s="1"/>
  <c r="B417" i="2829"/>
  <c r="O418" i="2829"/>
  <c r="P418" i="2829" s="1"/>
  <c r="M418" i="2829"/>
  <c r="N418" i="2829" s="1"/>
  <c r="K418" i="2829"/>
  <c r="L418" i="2829" s="1"/>
  <c r="I418" i="2829"/>
  <c r="J418" i="2829" s="1"/>
  <c r="G418" i="2829"/>
  <c r="H418" i="2829" s="1"/>
  <c r="E418" i="2829"/>
  <c r="F418" i="2829" s="1"/>
  <c r="C418" i="2829"/>
  <c r="D418" i="2829" s="1"/>
  <c r="B421" i="2829"/>
  <c r="O422" i="2829"/>
  <c r="P422" i="2829" s="1"/>
  <c r="M422" i="2829"/>
  <c r="N422" i="2829" s="1"/>
  <c r="K422" i="2829"/>
  <c r="L422" i="2829" s="1"/>
  <c r="I422" i="2829"/>
  <c r="J422" i="2829" s="1"/>
  <c r="G422" i="2829"/>
  <c r="H422" i="2829" s="1"/>
  <c r="E422" i="2829"/>
  <c r="F422" i="2829" s="1"/>
  <c r="C422" i="2829"/>
  <c r="D422" i="2829" s="1"/>
  <c r="B425" i="2829"/>
  <c r="O426" i="2829"/>
  <c r="P426" i="2829" s="1"/>
  <c r="M426" i="2829"/>
  <c r="N426" i="2829" s="1"/>
  <c r="K426" i="2829"/>
  <c r="L426" i="2829" s="1"/>
  <c r="I426" i="2829"/>
  <c r="J426" i="2829" s="1"/>
  <c r="G426" i="2829"/>
  <c r="H426" i="2829" s="1"/>
  <c r="E426" i="2829"/>
  <c r="F426" i="2829" s="1"/>
  <c r="C426" i="2829"/>
  <c r="D426" i="2829" s="1"/>
  <c r="B429" i="2829"/>
  <c r="O430" i="2829"/>
  <c r="P430" i="2829" s="1"/>
  <c r="M430" i="2829"/>
  <c r="N430" i="2829" s="1"/>
  <c r="K430" i="2829"/>
  <c r="L430" i="2829" s="1"/>
  <c r="I430" i="2829"/>
  <c r="J430" i="2829" s="1"/>
  <c r="G430" i="2829"/>
  <c r="H430" i="2829" s="1"/>
  <c r="E430" i="2829"/>
  <c r="F430" i="2829" s="1"/>
  <c r="C430" i="2829"/>
  <c r="D430" i="2829" s="1"/>
  <c r="B433" i="2829"/>
  <c r="O434" i="2829"/>
  <c r="P434" i="2829" s="1"/>
  <c r="M434" i="2829"/>
  <c r="N434" i="2829" s="1"/>
  <c r="K434" i="2829"/>
  <c r="L434" i="2829" s="1"/>
  <c r="I434" i="2829"/>
  <c r="J434" i="2829" s="1"/>
  <c r="G434" i="2829"/>
  <c r="H434" i="2829" s="1"/>
  <c r="E434" i="2829"/>
  <c r="F434" i="2829" s="1"/>
  <c r="C434" i="2829"/>
  <c r="D434" i="2829" s="1"/>
  <c r="B437" i="2829"/>
  <c r="O438" i="2829"/>
  <c r="P438" i="2829" s="1"/>
  <c r="M438" i="2829"/>
  <c r="N438" i="2829" s="1"/>
  <c r="K438" i="2829"/>
  <c r="L438" i="2829" s="1"/>
  <c r="I438" i="2829"/>
  <c r="J438" i="2829" s="1"/>
  <c r="G438" i="2829"/>
  <c r="H438" i="2829" s="1"/>
  <c r="E438" i="2829"/>
  <c r="F438" i="2829" s="1"/>
  <c r="C438" i="2829"/>
  <c r="D438" i="2829" s="1"/>
  <c r="B441" i="2829"/>
  <c r="O442" i="2829"/>
  <c r="P442" i="2829" s="1"/>
  <c r="M442" i="2829"/>
  <c r="N442" i="2829" s="1"/>
  <c r="K442" i="2829"/>
  <c r="L442" i="2829" s="1"/>
  <c r="I442" i="2829"/>
  <c r="J442" i="2829" s="1"/>
  <c r="G442" i="2829"/>
  <c r="H442" i="2829" s="1"/>
  <c r="E442" i="2829"/>
  <c r="F442" i="2829" s="1"/>
  <c r="C442" i="2829"/>
  <c r="D442" i="2829" s="1"/>
  <c r="B445" i="2829"/>
  <c r="O446" i="2829"/>
  <c r="P446" i="2829" s="1"/>
  <c r="M446" i="2829"/>
  <c r="N446" i="2829" s="1"/>
  <c r="K446" i="2829"/>
  <c r="L446" i="2829" s="1"/>
  <c r="I446" i="2829"/>
  <c r="J446" i="2829" s="1"/>
  <c r="G446" i="2829"/>
  <c r="H446" i="2829" s="1"/>
  <c r="E446" i="2829"/>
  <c r="F446" i="2829" s="1"/>
  <c r="C446" i="2829"/>
  <c r="D446" i="2829" s="1"/>
  <c r="B449" i="2829"/>
  <c r="O450" i="2829"/>
  <c r="P450" i="2829" s="1"/>
  <c r="M450" i="2829"/>
  <c r="N450" i="2829" s="1"/>
  <c r="K450" i="2829"/>
  <c r="L450" i="2829" s="1"/>
  <c r="I450" i="2829"/>
  <c r="J450" i="2829" s="1"/>
  <c r="G450" i="2829"/>
  <c r="H450" i="2829" s="1"/>
  <c r="E450" i="2829"/>
  <c r="F450" i="2829" s="1"/>
  <c r="C450" i="2829"/>
  <c r="D450" i="2829" s="1"/>
  <c r="B453" i="2829"/>
  <c r="O454" i="2829"/>
  <c r="P454" i="2829" s="1"/>
  <c r="M454" i="2829"/>
  <c r="N454" i="2829" s="1"/>
  <c r="K454" i="2829"/>
  <c r="L454" i="2829" s="1"/>
  <c r="I454" i="2829"/>
  <c r="J454" i="2829" s="1"/>
  <c r="G454" i="2829"/>
  <c r="H454" i="2829" s="1"/>
  <c r="E454" i="2829"/>
  <c r="F454" i="2829" s="1"/>
  <c r="C454" i="2829"/>
  <c r="D454" i="2829" s="1"/>
  <c r="O460" i="2829"/>
  <c r="P460" i="2829" s="1"/>
  <c r="M460" i="2829"/>
  <c r="N460" i="2829" s="1"/>
  <c r="K460" i="2829"/>
  <c r="L460" i="2829" s="1"/>
  <c r="I460" i="2829"/>
  <c r="J460" i="2829" s="1"/>
  <c r="G460" i="2829"/>
  <c r="H460" i="2829" s="1"/>
  <c r="E460" i="2829"/>
  <c r="F460" i="2829" s="1"/>
  <c r="C460" i="2829"/>
  <c r="D460" i="2829" s="1"/>
  <c r="B463" i="2829"/>
  <c r="O468" i="2829"/>
  <c r="P468" i="2829" s="1"/>
  <c r="M468" i="2829"/>
  <c r="N468" i="2829" s="1"/>
  <c r="K468" i="2829"/>
  <c r="L468" i="2829" s="1"/>
  <c r="I468" i="2829"/>
  <c r="J468" i="2829" s="1"/>
  <c r="G468" i="2829"/>
  <c r="H468" i="2829" s="1"/>
  <c r="E468" i="2829"/>
  <c r="F468" i="2829" s="1"/>
  <c r="C468" i="2829"/>
  <c r="D468" i="2829" s="1"/>
  <c r="B471" i="2829"/>
  <c r="O476" i="2829"/>
  <c r="P476" i="2829" s="1"/>
  <c r="M476" i="2829"/>
  <c r="N476" i="2829" s="1"/>
  <c r="K476" i="2829"/>
  <c r="L476" i="2829" s="1"/>
  <c r="I476" i="2829"/>
  <c r="J476" i="2829" s="1"/>
  <c r="G476" i="2829"/>
  <c r="H476" i="2829" s="1"/>
  <c r="E476" i="2829"/>
  <c r="F476" i="2829" s="1"/>
  <c r="C476" i="2829"/>
  <c r="D476" i="2829" s="1"/>
  <c r="B479" i="2829"/>
  <c r="B483" i="2829"/>
  <c r="O488" i="2829"/>
  <c r="P488" i="2829" s="1"/>
  <c r="M488" i="2829"/>
  <c r="N488" i="2829" s="1"/>
  <c r="K488" i="2829"/>
  <c r="L488" i="2829" s="1"/>
  <c r="I488" i="2829"/>
  <c r="J488" i="2829" s="1"/>
  <c r="G488" i="2829"/>
  <c r="H488" i="2829" s="1"/>
  <c r="E488" i="2829"/>
  <c r="F488" i="2829" s="1"/>
  <c r="C488" i="2829"/>
  <c r="D488" i="2829" s="1"/>
  <c r="B457" i="2829"/>
  <c r="O458" i="2829"/>
  <c r="P458" i="2829" s="1"/>
  <c r="M458" i="2829"/>
  <c r="N458" i="2829" s="1"/>
  <c r="K458" i="2829"/>
  <c r="L458" i="2829" s="1"/>
  <c r="I458" i="2829"/>
  <c r="J458" i="2829" s="1"/>
  <c r="G458" i="2829"/>
  <c r="H458" i="2829" s="1"/>
  <c r="E458" i="2829"/>
  <c r="F458" i="2829" s="1"/>
  <c r="C458" i="2829"/>
  <c r="D458" i="2829" s="1"/>
  <c r="B461" i="2829"/>
  <c r="O462" i="2829"/>
  <c r="P462" i="2829" s="1"/>
  <c r="M462" i="2829"/>
  <c r="N462" i="2829" s="1"/>
  <c r="K462" i="2829"/>
  <c r="L462" i="2829" s="1"/>
  <c r="I462" i="2829"/>
  <c r="J462" i="2829" s="1"/>
  <c r="G462" i="2829"/>
  <c r="H462" i="2829" s="1"/>
  <c r="E462" i="2829"/>
  <c r="F462" i="2829" s="1"/>
  <c r="C462" i="2829"/>
  <c r="D462" i="2829" s="1"/>
  <c r="B465" i="2829"/>
  <c r="O466" i="2829"/>
  <c r="P466" i="2829" s="1"/>
  <c r="M466" i="2829"/>
  <c r="N466" i="2829" s="1"/>
  <c r="K466" i="2829"/>
  <c r="L466" i="2829" s="1"/>
  <c r="I466" i="2829"/>
  <c r="J466" i="2829" s="1"/>
  <c r="G466" i="2829"/>
  <c r="H466" i="2829" s="1"/>
  <c r="E466" i="2829"/>
  <c r="F466" i="2829" s="1"/>
  <c r="C466" i="2829"/>
  <c r="D466" i="2829" s="1"/>
  <c r="B469" i="2829"/>
  <c r="O470" i="2829"/>
  <c r="P470" i="2829" s="1"/>
  <c r="M470" i="2829"/>
  <c r="N470" i="2829" s="1"/>
  <c r="K470" i="2829"/>
  <c r="L470" i="2829" s="1"/>
  <c r="I470" i="2829"/>
  <c r="J470" i="2829" s="1"/>
  <c r="G470" i="2829"/>
  <c r="H470" i="2829" s="1"/>
  <c r="E470" i="2829"/>
  <c r="F470" i="2829" s="1"/>
  <c r="C470" i="2829"/>
  <c r="D470" i="2829" s="1"/>
  <c r="B473" i="2829"/>
  <c r="O474" i="2829"/>
  <c r="P474" i="2829" s="1"/>
  <c r="M474" i="2829"/>
  <c r="N474" i="2829" s="1"/>
  <c r="K474" i="2829"/>
  <c r="L474" i="2829" s="1"/>
  <c r="I474" i="2829"/>
  <c r="J474" i="2829" s="1"/>
  <c r="G474" i="2829"/>
  <c r="H474" i="2829" s="1"/>
  <c r="E474" i="2829"/>
  <c r="F474" i="2829" s="1"/>
  <c r="C474" i="2829"/>
  <c r="D474" i="2829" s="1"/>
  <c r="B477" i="2829"/>
  <c r="O478" i="2829"/>
  <c r="P478" i="2829" s="1"/>
  <c r="M478" i="2829"/>
  <c r="N478" i="2829" s="1"/>
  <c r="K478" i="2829"/>
  <c r="L478" i="2829" s="1"/>
  <c r="I478" i="2829"/>
  <c r="J478" i="2829" s="1"/>
  <c r="G478" i="2829"/>
  <c r="H478" i="2829" s="1"/>
  <c r="E478" i="2829"/>
  <c r="F478" i="2829" s="1"/>
  <c r="C478" i="2829"/>
  <c r="D478" i="2829" s="1"/>
  <c r="O484" i="2829"/>
  <c r="P484" i="2829" s="1"/>
  <c r="M484" i="2829"/>
  <c r="N484" i="2829" s="1"/>
  <c r="K484" i="2829"/>
  <c r="L484" i="2829" s="1"/>
  <c r="I484" i="2829"/>
  <c r="J484" i="2829" s="1"/>
  <c r="G484" i="2829"/>
  <c r="H484" i="2829" s="1"/>
  <c r="E484" i="2829"/>
  <c r="F484" i="2829" s="1"/>
  <c r="C484" i="2829"/>
  <c r="D484" i="2829" s="1"/>
  <c r="B487" i="2829"/>
  <c r="O492" i="2829"/>
  <c r="P492" i="2829" s="1"/>
  <c r="M492" i="2829"/>
  <c r="N492" i="2829" s="1"/>
  <c r="K492" i="2829"/>
  <c r="L492" i="2829" s="1"/>
  <c r="I492" i="2829"/>
  <c r="J492" i="2829" s="1"/>
  <c r="G492" i="2829"/>
  <c r="H492" i="2829" s="1"/>
  <c r="E492" i="2829"/>
  <c r="F492" i="2829" s="1"/>
  <c r="C492" i="2829"/>
  <c r="D492" i="2829" s="1"/>
  <c r="B495" i="2829"/>
  <c r="B481" i="2829"/>
  <c r="O482" i="2829"/>
  <c r="P482" i="2829" s="1"/>
  <c r="M482" i="2829"/>
  <c r="N482" i="2829" s="1"/>
  <c r="K482" i="2829"/>
  <c r="L482" i="2829" s="1"/>
  <c r="I482" i="2829"/>
  <c r="J482" i="2829" s="1"/>
  <c r="G482" i="2829"/>
  <c r="H482" i="2829" s="1"/>
  <c r="E482" i="2829"/>
  <c r="F482" i="2829" s="1"/>
  <c r="C482" i="2829"/>
  <c r="D482" i="2829" s="1"/>
  <c r="B485" i="2829"/>
  <c r="O486" i="2829"/>
  <c r="P486" i="2829" s="1"/>
  <c r="M486" i="2829"/>
  <c r="N486" i="2829" s="1"/>
  <c r="K486" i="2829"/>
  <c r="L486" i="2829" s="1"/>
  <c r="I486" i="2829"/>
  <c r="J486" i="2829" s="1"/>
  <c r="G486" i="2829"/>
  <c r="H486" i="2829" s="1"/>
  <c r="E486" i="2829"/>
  <c r="F486" i="2829" s="1"/>
  <c r="C486" i="2829"/>
  <c r="D486" i="2829" s="1"/>
  <c r="B489" i="2829"/>
  <c r="O490" i="2829"/>
  <c r="P490" i="2829" s="1"/>
  <c r="M490" i="2829"/>
  <c r="N490" i="2829" s="1"/>
  <c r="K490" i="2829"/>
  <c r="L490" i="2829" s="1"/>
  <c r="I490" i="2829"/>
  <c r="J490" i="2829" s="1"/>
  <c r="G490" i="2829"/>
  <c r="H490" i="2829" s="1"/>
  <c r="E490" i="2829"/>
  <c r="F490" i="2829" s="1"/>
  <c r="C490" i="2829"/>
  <c r="D490" i="2829" s="1"/>
  <c r="B493" i="2829"/>
  <c r="O494" i="2829"/>
  <c r="P494" i="2829" s="1"/>
  <c r="M494" i="2829"/>
  <c r="N494" i="2829" s="1"/>
  <c r="K494" i="2829"/>
  <c r="L494" i="2829" s="1"/>
  <c r="I494" i="2829"/>
  <c r="J494" i="2829" s="1"/>
  <c r="G494" i="2829"/>
  <c r="H494" i="2829" s="1"/>
  <c r="E494" i="2829"/>
  <c r="F494" i="2829" s="1"/>
  <c r="C494" i="2829"/>
  <c r="D494" i="2829" s="1"/>
  <c r="B496" i="2829"/>
  <c r="C497" i="2829"/>
  <c r="D497" i="2829" s="1"/>
  <c r="E497" i="2829"/>
  <c r="F497" i="2829" s="1"/>
  <c r="G497" i="2829"/>
  <c r="H497" i="2829" s="1"/>
  <c r="I497" i="2829"/>
  <c r="J497" i="2829" s="1"/>
  <c r="K497" i="2829"/>
  <c r="L497" i="2829" s="1"/>
  <c r="M497" i="2829"/>
  <c r="N497" i="2829" s="1"/>
  <c r="B498" i="2829"/>
  <c r="C499" i="2829"/>
  <c r="D499" i="2829" s="1"/>
  <c r="E499" i="2829"/>
  <c r="F499" i="2829" s="1"/>
  <c r="G499" i="2829"/>
  <c r="H499" i="2829" s="1"/>
  <c r="I499" i="2829"/>
  <c r="J499" i="2829" s="1"/>
  <c r="K499" i="2829"/>
  <c r="L499" i="2829" s="1"/>
  <c r="M499" i="2829"/>
  <c r="N499" i="2829" s="1"/>
  <c r="B500" i="2829"/>
  <c r="C501" i="2829"/>
  <c r="D501" i="2829" s="1"/>
  <c r="E501" i="2829"/>
  <c r="F501" i="2829" s="1"/>
  <c r="G501" i="2829"/>
  <c r="H501" i="2829" s="1"/>
  <c r="I501" i="2829"/>
  <c r="J501" i="2829" s="1"/>
  <c r="K501" i="2829"/>
  <c r="L501" i="2829" s="1"/>
  <c r="M501" i="2829"/>
  <c r="N501" i="2829" s="1"/>
  <c r="B502" i="2829"/>
  <c r="C503" i="2829"/>
  <c r="D503" i="2829" s="1"/>
  <c r="E503" i="2829"/>
  <c r="F503" i="2829" s="1"/>
  <c r="G503" i="2829"/>
  <c r="H503" i="2829" s="1"/>
  <c r="I503" i="2829"/>
  <c r="J503" i="2829" s="1"/>
  <c r="K503" i="2829"/>
  <c r="L503" i="2829" s="1"/>
  <c r="M503" i="2829"/>
  <c r="N503" i="2829" s="1"/>
  <c r="B504" i="2829"/>
  <c r="C505" i="2829"/>
  <c r="D505" i="2829" s="1"/>
  <c r="E505" i="2829"/>
  <c r="F505" i="2829" s="1"/>
  <c r="G505" i="2829"/>
  <c r="H505" i="2829" s="1"/>
  <c r="I505" i="2829"/>
  <c r="J505" i="2829" s="1"/>
  <c r="K505" i="2829"/>
  <c r="L505" i="2829" s="1"/>
  <c r="M505" i="2829"/>
  <c r="N505" i="2829" s="1"/>
  <c r="B506" i="2829"/>
  <c r="C507" i="2829"/>
  <c r="D507" i="2829" s="1"/>
  <c r="E507" i="2829"/>
  <c r="F507" i="2829" s="1"/>
  <c r="G507" i="2829"/>
  <c r="H507" i="2829" s="1"/>
  <c r="I507" i="2829"/>
  <c r="J507" i="2829" s="1"/>
  <c r="K507" i="2829"/>
  <c r="L507" i="2829" s="1"/>
  <c r="M507" i="2829"/>
  <c r="N507" i="2829" s="1"/>
  <c r="B508" i="2829"/>
  <c r="C509" i="2829"/>
  <c r="D509" i="2829" s="1"/>
  <c r="E509" i="2829"/>
  <c r="F509" i="2829" s="1"/>
  <c r="G509" i="2829"/>
  <c r="H509" i="2829" s="1"/>
  <c r="I509" i="2829"/>
  <c r="J509" i="2829" s="1"/>
  <c r="K509" i="2829"/>
  <c r="L509" i="2829" s="1"/>
  <c r="M509" i="2829"/>
  <c r="N509" i="2829" s="1"/>
  <c r="B510" i="2829"/>
  <c r="BW10" i="2826"/>
  <c r="BR10" i="2826"/>
  <c r="BJ10" i="2826"/>
  <c r="U11" i="2826"/>
  <c r="BN10" i="2826"/>
  <c r="BJ9" i="2826"/>
  <c r="BR9" i="2826"/>
  <c r="BW9" i="2826"/>
  <c r="BN9" i="2826"/>
  <c r="O508" i="2829" l="1"/>
  <c r="P508" i="2829" s="1"/>
  <c r="M508" i="2829"/>
  <c r="N508" i="2829" s="1"/>
  <c r="K508" i="2829"/>
  <c r="L508" i="2829" s="1"/>
  <c r="I508" i="2829"/>
  <c r="J508" i="2829" s="1"/>
  <c r="G508" i="2829"/>
  <c r="H508" i="2829" s="1"/>
  <c r="E508" i="2829"/>
  <c r="F508" i="2829" s="1"/>
  <c r="C508" i="2829"/>
  <c r="D508" i="2829" s="1"/>
  <c r="O504" i="2829"/>
  <c r="P504" i="2829" s="1"/>
  <c r="M504" i="2829"/>
  <c r="N504" i="2829" s="1"/>
  <c r="K504" i="2829"/>
  <c r="L504" i="2829" s="1"/>
  <c r="I504" i="2829"/>
  <c r="J504" i="2829" s="1"/>
  <c r="G504" i="2829"/>
  <c r="H504" i="2829" s="1"/>
  <c r="E504" i="2829"/>
  <c r="F504" i="2829" s="1"/>
  <c r="C504" i="2829"/>
  <c r="D504" i="2829" s="1"/>
  <c r="O498" i="2829"/>
  <c r="P498" i="2829" s="1"/>
  <c r="M498" i="2829"/>
  <c r="N498" i="2829" s="1"/>
  <c r="K498" i="2829"/>
  <c r="L498" i="2829" s="1"/>
  <c r="I498" i="2829"/>
  <c r="J498" i="2829" s="1"/>
  <c r="G498" i="2829"/>
  <c r="H498" i="2829" s="1"/>
  <c r="E498" i="2829"/>
  <c r="F498" i="2829" s="1"/>
  <c r="C498" i="2829"/>
  <c r="D498" i="2829" s="1"/>
  <c r="O510" i="2829"/>
  <c r="P510" i="2829" s="1"/>
  <c r="M510" i="2829"/>
  <c r="N510" i="2829" s="1"/>
  <c r="K510" i="2829"/>
  <c r="L510" i="2829" s="1"/>
  <c r="I510" i="2829"/>
  <c r="J510" i="2829" s="1"/>
  <c r="G510" i="2829"/>
  <c r="H510" i="2829" s="1"/>
  <c r="E510" i="2829"/>
  <c r="F510" i="2829" s="1"/>
  <c r="C510" i="2829"/>
  <c r="D510" i="2829" s="1"/>
  <c r="O506" i="2829"/>
  <c r="P506" i="2829" s="1"/>
  <c r="M506" i="2829"/>
  <c r="N506" i="2829" s="1"/>
  <c r="K506" i="2829"/>
  <c r="L506" i="2829" s="1"/>
  <c r="I506" i="2829"/>
  <c r="J506" i="2829" s="1"/>
  <c r="G506" i="2829"/>
  <c r="H506" i="2829" s="1"/>
  <c r="E506" i="2829"/>
  <c r="F506" i="2829" s="1"/>
  <c r="C506" i="2829"/>
  <c r="D506" i="2829" s="1"/>
  <c r="O500" i="2829"/>
  <c r="P500" i="2829" s="1"/>
  <c r="M500" i="2829"/>
  <c r="N500" i="2829" s="1"/>
  <c r="K500" i="2829"/>
  <c r="L500" i="2829" s="1"/>
  <c r="I500" i="2829"/>
  <c r="J500" i="2829" s="1"/>
  <c r="G500" i="2829"/>
  <c r="H500" i="2829" s="1"/>
  <c r="E500" i="2829"/>
  <c r="F500" i="2829" s="1"/>
  <c r="C500" i="2829"/>
  <c r="D500" i="2829" s="1"/>
  <c r="O496" i="2829"/>
  <c r="P496" i="2829" s="1"/>
  <c r="M496" i="2829"/>
  <c r="N496" i="2829" s="1"/>
  <c r="K496" i="2829"/>
  <c r="L496" i="2829" s="1"/>
  <c r="I496" i="2829"/>
  <c r="J496" i="2829" s="1"/>
  <c r="G496" i="2829"/>
  <c r="H496" i="2829" s="1"/>
  <c r="E496" i="2829"/>
  <c r="F496" i="2829" s="1"/>
  <c r="C496" i="2829"/>
  <c r="D496" i="2829" s="1"/>
  <c r="M493" i="2829"/>
  <c r="N493" i="2829" s="1"/>
  <c r="I493" i="2829"/>
  <c r="J493" i="2829" s="1"/>
  <c r="E493" i="2829"/>
  <c r="F493" i="2829" s="1"/>
  <c r="K493" i="2829"/>
  <c r="L493" i="2829" s="1"/>
  <c r="C493" i="2829"/>
  <c r="D493" i="2829" s="1"/>
  <c r="O493" i="2829"/>
  <c r="P493" i="2829" s="1"/>
  <c r="G493" i="2829"/>
  <c r="H493" i="2829" s="1"/>
  <c r="M485" i="2829"/>
  <c r="N485" i="2829" s="1"/>
  <c r="I485" i="2829"/>
  <c r="J485" i="2829" s="1"/>
  <c r="E485" i="2829"/>
  <c r="F485" i="2829" s="1"/>
  <c r="K485" i="2829"/>
  <c r="L485" i="2829" s="1"/>
  <c r="C485" i="2829"/>
  <c r="D485" i="2829" s="1"/>
  <c r="G485" i="2829"/>
  <c r="H485" i="2829" s="1"/>
  <c r="O485" i="2829"/>
  <c r="P485" i="2829" s="1"/>
  <c r="O487" i="2829"/>
  <c r="P487" i="2829" s="1"/>
  <c r="K487" i="2829"/>
  <c r="L487" i="2829" s="1"/>
  <c r="G487" i="2829"/>
  <c r="H487" i="2829" s="1"/>
  <c r="C487" i="2829"/>
  <c r="D487" i="2829" s="1"/>
  <c r="I487" i="2829"/>
  <c r="J487" i="2829" s="1"/>
  <c r="M487" i="2829"/>
  <c r="N487" i="2829" s="1"/>
  <c r="E487" i="2829"/>
  <c r="F487" i="2829" s="1"/>
  <c r="M473" i="2829"/>
  <c r="N473" i="2829" s="1"/>
  <c r="I473" i="2829"/>
  <c r="J473" i="2829" s="1"/>
  <c r="E473" i="2829"/>
  <c r="F473" i="2829" s="1"/>
  <c r="O473" i="2829"/>
  <c r="P473" i="2829" s="1"/>
  <c r="G473" i="2829"/>
  <c r="H473" i="2829" s="1"/>
  <c r="K473" i="2829"/>
  <c r="L473" i="2829" s="1"/>
  <c r="C473" i="2829"/>
  <c r="D473" i="2829" s="1"/>
  <c r="M465" i="2829"/>
  <c r="N465" i="2829" s="1"/>
  <c r="I465" i="2829"/>
  <c r="J465" i="2829" s="1"/>
  <c r="E465" i="2829"/>
  <c r="F465" i="2829" s="1"/>
  <c r="O465" i="2829"/>
  <c r="P465" i="2829" s="1"/>
  <c r="G465" i="2829"/>
  <c r="H465" i="2829" s="1"/>
  <c r="K465" i="2829"/>
  <c r="L465" i="2829" s="1"/>
  <c r="C465" i="2829"/>
  <c r="D465" i="2829" s="1"/>
  <c r="M457" i="2829"/>
  <c r="N457" i="2829" s="1"/>
  <c r="I457" i="2829"/>
  <c r="J457" i="2829" s="1"/>
  <c r="E457" i="2829"/>
  <c r="F457" i="2829" s="1"/>
  <c r="O457" i="2829"/>
  <c r="P457" i="2829" s="1"/>
  <c r="G457" i="2829"/>
  <c r="H457" i="2829" s="1"/>
  <c r="K457" i="2829"/>
  <c r="L457" i="2829" s="1"/>
  <c r="C457" i="2829"/>
  <c r="D457" i="2829" s="1"/>
  <c r="M453" i="2829"/>
  <c r="N453" i="2829" s="1"/>
  <c r="I453" i="2829"/>
  <c r="J453" i="2829" s="1"/>
  <c r="E453" i="2829"/>
  <c r="F453" i="2829" s="1"/>
  <c r="O453" i="2829"/>
  <c r="P453" i="2829" s="1"/>
  <c r="K453" i="2829"/>
  <c r="L453" i="2829" s="1"/>
  <c r="G453" i="2829"/>
  <c r="H453" i="2829" s="1"/>
  <c r="C453" i="2829"/>
  <c r="D453" i="2829" s="1"/>
  <c r="M445" i="2829"/>
  <c r="N445" i="2829" s="1"/>
  <c r="I445" i="2829"/>
  <c r="J445" i="2829" s="1"/>
  <c r="E445" i="2829"/>
  <c r="F445" i="2829" s="1"/>
  <c r="O445" i="2829"/>
  <c r="P445" i="2829" s="1"/>
  <c r="K445" i="2829"/>
  <c r="L445" i="2829" s="1"/>
  <c r="G445" i="2829"/>
  <c r="H445" i="2829" s="1"/>
  <c r="C445" i="2829"/>
  <c r="D445" i="2829" s="1"/>
  <c r="M437" i="2829"/>
  <c r="N437" i="2829" s="1"/>
  <c r="I437" i="2829"/>
  <c r="J437" i="2829" s="1"/>
  <c r="E437" i="2829"/>
  <c r="F437" i="2829" s="1"/>
  <c r="K437" i="2829"/>
  <c r="L437" i="2829" s="1"/>
  <c r="C437" i="2829"/>
  <c r="D437" i="2829" s="1"/>
  <c r="O437" i="2829"/>
  <c r="P437" i="2829" s="1"/>
  <c r="G437" i="2829"/>
  <c r="H437" i="2829" s="1"/>
  <c r="M429" i="2829"/>
  <c r="N429" i="2829" s="1"/>
  <c r="I429" i="2829"/>
  <c r="J429" i="2829" s="1"/>
  <c r="E429" i="2829"/>
  <c r="F429" i="2829" s="1"/>
  <c r="K429" i="2829"/>
  <c r="L429" i="2829" s="1"/>
  <c r="C429" i="2829"/>
  <c r="D429" i="2829" s="1"/>
  <c r="O429" i="2829"/>
  <c r="P429" i="2829" s="1"/>
  <c r="G429" i="2829"/>
  <c r="H429" i="2829" s="1"/>
  <c r="M421" i="2829"/>
  <c r="N421" i="2829" s="1"/>
  <c r="I421" i="2829"/>
  <c r="J421" i="2829" s="1"/>
  <c r="E421" i="2829"/>
  <c r="F421" i="2829" s="1"/>
  <c r="K421" i="2829"/>
  <c r="L421" i="2829" s="1"/>
  <c r="C421" i="2829"/>
  <c r="D421" i="2829" s="1"/>
  <c r="O421" i="2829"/>
  <c r="P421" i="2829" s="1"/>
  <c r="G421" i="2829"/>
  <c r="H421" i="2829" s="1"/>
  <c r="M413" i="2829"/>
  <c r="N413" i="2829" s="1"/>
  <c r="I413" i="2829"/>
  <c r="J413" i="2829" s="1"/>
  <c r="E413" i="2829"/>
  <c r="F413" i="2829" s="1"/>
  <c r="K413" i="2829"/>
  <c r="L413" i="2829" s="1"/>
  <c r="C413" i="2829"/>
  <c r="D413" i="2829" s="1"/>
  <c r="O413" i="2829"/>
  <c r="P413" i="2829" s="1"/>
  <c r="G413" i="2829"/>
  <c r="H413" i="2829" s="1"/>
  <c r="O491" i="2829"/>
  <c r="P491" i="2829" s="1"/>
  <c r="K491" i="2829"/>
  <c r="L491" i="2829" s="1"/>
  <c r="G491" i="2829"/>
  <c r="H491" i="2829" s="1"/>
  <c r="C491" i="2829"/>
  <c r="D491" i="2829" s="1"/>
  <c r="M491" i="2829"/>
  <c r="N491" i="2829" s="1"/>
  <c r="E491" i="2829"/>
  <c r="F491" i="2829" s="1"/>
  <c r="I491" i="2829"/>
  <c r="J491" i="2829" s="1"/>
  <c r="O455" i="2829"/>
  <c r="P455" i="2829" s="1"/>
  <c r="K455" i="2829"/>
  <c r="L455" i="2829" s="1"/>
  <c r="G455" i="2829"/>
  <c r="H455" i="2829" s="1"/>
  <c r="C455" i="2829"/>
  <c r="D455" i="2829" s="1"/>
  <c r="M455" i="2829"/>
  <c r="N455" i="2829" s="1"/>
  <c r="I455" i="2829"/>
  <c r="J455" i="2829" s="1"/>
  <c r="E455" i="2829"/>
  <c r="F455" i="2829" s="1"/>
  <c r="O447" i="2829"/>
  <c r="P447" i="2829" s="1"/>
  <c r="K447" i="2829"/>
  <c r="L447" i="2829" s="1"/>
  <c r="G447" i="2829"/>
  <c r="H447" i="2829" s="1"/>
  <c r="C447" i="2829"/>
  <c r="D447" i="2829" s="1"/>
  <c r="M447" i="2829"/>
  <c r="N447" i="2829" s="1"/>
  <c r="I447" i="2829"/>
  <c r="J447" i="2829" s="1"/>
  <c r="E447" i="2829"/>
  <c r="F447" i="2829" s="1"/>
  <c r="M401" i="2829"/>
  <c r="N401" i="2829" s="1"/>
  <c r="I401" i="2829"/>
  <c r="J401" i="2829" s="1"/>
  <c r="E401" i="2829"/>
  <c r="F401" i="2829" s="1"/>
  <c r="O401" i="2829"/>
  <c r="P401" i="2829" s="1"/>
  <c r="K401" i="2829"/>
  <c r="L401" i="2829" s="1"/>
  <c r="G401" i="2829"/>
  <c r="H401" i="2829" s="1"/>
  <c r="C401" i="2829"/>
  <c r="D401" i="2829" s="1"/>
  <c r="M393" i="2829"/>
  <c r="N393" i="2829" s="1"/>
  <c r="I393" i="2829"/>
  <c r="J393" i="2829" s="1"/>
  <c r="E393" i="2829"/>
  <c r="F393" i="2829" s="1"/>
  <c r="O393" i="2829"/>
  <c r="P393" i="2829" s="1"/>
  <c r="K393" i="2829"/>
  <c r="L393" i="2829" s="1"/>
  <c r="G393" i="2829"/>
  <c r="H393" i="2829" s="1"/>
  <c r="C393" i="2829"/>
  <c r="D393" i="2829" s="1"/>
  <c r="M385" i="2829"/>
  <c r="N385" i="2829" s="1"/>
  <c r="I385" i="2829"/>
  <c r="J385" i="2829" s="1"/>
  <c r="E385" i="2829"/>
  <c r="F385" i="2829" s="1"/>
  <c r="O385" i="2829"/>
  <c r="P385" i="2829" s="1"/>
  <c r="K385" i="2829"/>
  <c r="L385" i="2829" s="1"/>
  <c r="G385" i="2829"/>
  <c r="H385" i="2829" s="1"/>
  <c r="C385" i="2829"/>
  <c r="D385" i="2829" s="1"/>
  <c r="M377" i="2829"/>
  <c r="N377" i="2829" s="1"/>
  <c r="I377" i="2829"/>
  <c r="J377" i="2829" s="1"/>
  <c r="E377" i="2829"/>
  <c r="F377" i="2829" s="1"/>
  <c r="O377" i="2829"/>
  <c r="P377" i="2829" s="1"/>
  <c r="K377" i="2829"/>
  <c r="L377" i="2829" s="1"/>
  <c r="G377" i="2829"/>
  <c r="H377" i="2829" s="1"/>
  <c r="C377" i="2829"/>
  <c r="D377" i="2829" s="1"/>
  <c r="O399" i="2829"/>
  <c r="P399" i="2829" s="1"/>
  <c r="K399" i="2829"/>
  <c r="L399" i="2829" s="1"/>
  <c r="G399" i="2829"/>
  <c r="H399" i="2829" s="1"/>
  <c r="C399" i="2829"/>
  <c r="D399" i="2829" s="1"/>
  <c r="M399" i="2829"/>
  <c r="N399" i="2829" s="1"/>
  <c r="I399" i="2829"/>
  <c r="J399" i="2829" s="1"/>
  <c r="E399" i="2829"/>
  <c r="F399" i="2829" s="1"/>
  <c r="O391" i="2829"/>
  <c r="P391" i="2829" s="1"/>
  <c r="K391" i="2829"/>
  <c r="L391" i="2829" s="1"/>
  <c r="G391" i="2829"/>
  <c r="H391" i="2829" s="1"/>
  <c r="C391" i="2829"/>
  <c r="D391" i="2829" s="1"/>
  <c r="M391" i="2829"/>
  <c r="N391" i="2829" s="1"/>
  <c r="I391" i="2829"/>
  <c r="J391" i="2829" s="1"/>
  <c r="E391" i="2829"/>
  <c r="F391" i="2829" s="1"/>
  <c r="O383" i="2829"/>
  <c r="P383" i="2829" s="1"/>
  <c r="K383" i="2829"/>
  <c r="L383" i="2829" s="1"/>
  <c r="G383" i="2829"/>
  <c r="H383" i="2829" s="1"/>
  <c r="C383" i="2829"/>
  <c r="D383" i="2829" s="1"/>
  <c r="M383" i="2829"/>
  <c r="N383" i="2829" s="1"/>
  <c r="I383" i="2829"/>
  <c r="J383" i="2829" s="1"/>
  <c r="E383" i="2829"/>
  <c r="F383" i="2829" s="1"/>
  <c r="O375" i="2829"/>
  <c r="P375" i="2829" s="1"/>
  <c r="K375" i="2829"/>
  <c r="L375" i="2829" s="1"/>
  <c r="G375" i="2829"/>
  <c r="H375" i="2829" s="1"/>
  <c r="C375" i="2829"/>
  <c r="D375" i="2829" s="1"/>
  <c r="M375" i="2829"/>
  <c r="N375" i="2829" s="1"/>
  <c r="I375" i="2829"/>
  <c r="J375" i="2829" s="1"/>
  <c r="E375" i="2829"/>
  <c r="F375" i="2829" s="1"/>
  <c r="O370" i="2829"/>
  <c r="P370" i="2829" s="1"/>
  <c r="M370" i="2829"/>
  <c r="N370" i="2829" s="1"/>
  <c r="K370" i="2829"/>
  <c r="L370" i="2829" s="1"/>
  <c r="I370" i="2829"/>
  <c r="J370" i="2829" s="1"/>
  <c r="G370" i="2829"/>
  <c r="H370" i="2829" s="1"/>
  <c r="E370" i="2829"/>
  <c r="F370" i="2829" s="1"/>
  <c r="C370" i="2829"/>
  <c r="D370" i="2829" s="1"/>
  <c r="M366" i="2829"/>
  <c r="N366" i="2829" s="1"/>
  <c r="I366" i="2829"/>
  <c r="J366" i="2829" s="1"/>
  <c r="E366" i="2829"/>
  <c r="F366" i="2829" s="1"/>
  <c r="O366" i="2829"/>
  <c r="P366" i="2829" s="1"/>
  <c r="K366" i="2829"/>
  <c r="L366" i="2829" s="1"/>
  <c r="G366" i="2829"/>
  <c r="H366" i="2829" s="1"/>
  <c r="C366" i="2829"/>
  <c r="D366" i="2829" s="1"/>
  <c r="O368" i="2829"/>
  <c r="P368" i="2829" s="1"/>
  <c r="K368" i="2829"/>
  <c r="L368" i="2829" s="1"/>
  <c r="G368" i="2829"/>
  <c r="H368" i="2829" s="1"/>
  <c r="C368" i="2829"/>
  <c r="D368" i="2829" s="1"/>
  <c r="M368" i="2829"/>
  <c r="N368" i="2829" s="1"/>
  <c r="I368" i="2829"/>
  <c r="J368" i="2829" s="1"/>
  <c r="E368" i="2829"/>
  <c r="F368" i="2829" s="1"/>
  <c r="M304" i="2829"/>
  <c r="N304" i="2829" s="1"/>
  <c r="I304" i="2829"/>
  <c r="J304" i="2829" s="1"/>
  <c r="E304" i="2829"/>
  <c r="F304" i="2829" s="1"/>
  <c r="O304" i="2829"/>
  <c r="P304" i="2829" s="1"/>
  <c r="K304" i="2829"/>
  <c r="L304" i="2829" s="1"/>
  <c r="G304" i="2829"/>
  <c r="H304" i="2829" s="1"/>
  <c r="C304" i="2829"/>
  <c r="D304" i="2829" s="1"/>
  <c r="O303" i="2829"/>
  <c r="P303" i="2829" s="1"/>
  <c r="M303" i="2829"/>
  <c r="N303" i="2829" s="1"/>
  <c r="K303" i="2829"/>
  <c r="L303" i="2829" s="1"/>
  <c r="I303" i="2829"/>
  <c r="J303" i="2829" s="1"/>
  <c r="G303" i="2829"/>
  <c r="H303" i="2829" s="1"/>
  <c r="E303" i="2829"/>
  <c r="F303" i="2829" s="1"/>
  <c r="C303" i="2829"/>
  <c r="D303" i="2829" s="1"/>
  <c r="O299" i="2829"/>
  <c r="P299" i="2829" s="1"/>
  <c r="M299" i="2829"/>
  <c r="N299" i="2829" s="1"/>
  <c r="K299" i="2829"/>
  <c r="L299" i="2829" s="1"/>
  <c r="I299" i="2829"/>
  <c r="J299" i="2829" s="1"/>
  <c r="G299" i="2829"/>
  <c r="H299" i="2829" s="1"/>
  <c r="E299" i="2829"/>
  <c r="F299" i="2829" s="1"/>
  <c r="C299" i="2829"/>
  <c r="D299" i="2829" s="1"/>
  <c r="O295" i="2829"/>
  <c r="P295" i="2829" s="1"/>
  <c r="M295" i="2829"/>
  <c r="N295" i="2829" s="1"/>
  <c r="K295" i="2829"/>
  <c r="L295" i="2829" s="1"/>
  <c r="I295" i="2829"/>
  <c r="J295" i="2829" s="1"/>
  <c r="G295" i="2829"/>
  <c r="H295" i="2829" s="1"/>
  <c r="E295" i="2829"/>
  <c r="F295" i="2829" s="1"/>
  <c r="C295" i="2829"/>
  <c r="D295" i="2829" s="1"/>
  <c r="O291" i="2829"/>
  <c r="P291" i="2829" s="1"/>
  <c r="M291" i="2829"/>
  <c r="N291" i="2829" s="1"/>
  <c r="K291" i="2829"/>
  <c r="L291" i="2829" s="1"/>
  <c r="I291" i="2829"/>
  <c r="J291" i="2829" s="1"/>
  <c r="G291" i="2829"/>
  <c r="H291" i="2829" s="1"/>
  <c r="E291" i="2829"/>
  <c r="F291" i="2829" s="1"/>
  <c r="C291" i="2829"/>
  <c r="D291" i="2829" s="1"/>
  <c r="O287" i="2829"/>
  <c r="P287" i="2829" s="1"/>
  <c r="M287" i="2829"/>
  <c r="N287" i="2829" s="1"/>
  <c r="K287" i="2829"/>
  <c r="L287" i="2829" s="1"/>
  <c r="I287" i="2829"/>
  <c r="J287" i="2829" s="1"/>
  <c r="G287" i="2829"/>
  <c r="H287" i="2829" s="1"/>
  <c r="E287" i="2829"/>
  <c r="F287" i="2829" s="1"/>
  <c r="C287" i="2829"/>
  <c r="D287" i="2829" s="1"/>
  <c r="O283" i="2829"/>
  <c r="P283" i="2829" s="1"/>
  <c r="M283" i="2829"/>
  <c r="N283" i="2829" s="1"/>
  <c r="K283" i="2829"/>
  <c r="L283" i="2829" s="1"/>
  <c r="I283" i="2829"/>
  <c r="J283" i="2829" s="1"/>
  <c r="G283" i="2829"/>
  <c r="H283" i="2829" s="1"/>
  <c r="E283" i="2829"/>
  <c r="F283" i="2829" s="1"/>
  <c r="C283" i="2829"/>
  <c r="D283" i="2829" s="1"/>
  <c r="O279" i="2829"/>
  <c r="P279" i="2829" s="1"/>
  <c r="M279" i="2829"/>
  <c r="N279" i="2829" s="1"/>
  <c r="K279" i="2829"/>
  <c r="L279" i="2829" s="1"/>
  <c r="I279" i="2829"/>
  <c r="J279" i="2829" s="1"/>
  <c r="G279" i="2829"/>
  <c r="H279" i="2829" s="1"/>
  <c r="E279" i="2829"/>
  <c r="F279" i="2829" s="1"/>
  <c r="C279" i="2829"/>
  <c r="D279" i="2829" s="1"/>
  <c r="O275" i="2829"/>
  <c r="P275" i="2829" s="1"/>
  <c r="M275" i="2829"/>
  <c r="N275" i="2829" s="1"/>
  <c r="K275" i="2829"/>
  <c r="L275" i="2829" s="1"/>
  <c r="I275" i="2829"/>
  <c r="J275" i="2829" s="1"/>
  <c r="G275" i="2829"/>
  <c r="H275" i="2829" s="1"/>
  <c r="E275" i="2829"/>
  <c r="F275" i="2829" s="1"/>
  <c r="C275" i="2829"/>
  <c r="D275" i="2829" s="1"/>
  <c r="O271" i="2829"/>
  <c r="P271" i="2829" s="1"/>
  <c r="M271" i="2829"/>
  <c r="N271" i="2829" s="1"/>
  <c r="K271" i="2829"/>
  <c r="L271" i="2829" s="1"/>
  <c r="I271" i="2829"/>
  <c r="J271" i="2829" s="1"/>
  <c r="G271" i="2829"/>
  <c r="H271" i="2829" s="1"/>
  <c r="E271" i="2829"/>
  <c r="F271" i="2829" s="1"/>
  <c r="C271" i="2829"/>
  <c r="D271" i="2829" s="1"/>
  <c r="O267" i="2829"/>
  <c r="P267" i="2829" s="1"/>
  <c r="M267" i="2829"/>
  <c r="N267" i="2829" s="1"/>
  <c r="K267" i="2829"/>
  <c r="L267" i="2829" s="1"/>
  <c r="I267" i="2829"/>
  <c r="J267" i="2829" s="1"/>
  <c r="G267" i="2829"/>
  <c r="H267" i="2829" s="1"/>
  <c r="E267" i="2829"/>
  <c r="F267" i="2829" s="1"/>
  <c r="C267" i="2829"/>
  <c r="D267" i="2829" s="1"/>
  <c r="O263" i="2829"/>
  <c r="P263" i="2829" s="1"/>
  <c r="M263" i="2829"/>
  <c r="N263" i="2829" s="1"/>
  <c r="K263" i="2829"/>
  <c r="L263" i="2829" s="1"/>
  <c r="I263" i="2829"/>
  <c r="J263" i="2829" s="1"/>
  <c r="G263" i="2829"/>
  <c r="H263" i="2829" s="1"/>
  <c r="E263" i="2829"/>
  <c r="F263" i="2829" s="1"/>
  <c r="C263" i="2829"/>
  <c r="D263" i="2829" s="1"/>
  <c r="O259" i="2829"/>
  <c r="P259" i="2829" s="1"/>
  <c r="M259" i="2829"/>
  <c r="N259" i="2829" s="1"/>
  <c r="K259" i="2829"/>
  <c r="L259" i="2829" s="1"/>
  <c r="I259" i="2829"/>
  <c r="J259" i="2829" s="1"/>
  <c r="G259" i="2829"/>
  <c r="H259" i="2829" s="1"/>
  <c r="E259" i="2829"/>
  <c r="F259" i="2829" s="1"/>
  <c r="C259" i="2829"/>
  <c r="D259" i="2829" s="1"/>
  <c r="O255" i="2829"/>
  <c r="P255" i="2829" s="1"/>
  <c r="M255" i="2829"/>
  <c r="N255" i="2829" s="1"/>
  <c r="K255" i="2829"/>
  <c r="L255" i="2829" s="1"/>
  <c r="I255" i="2829"/>
  <c r="J255" i="2829" s="1"/>
  <c r="G255" i="2829"/>
  <c r="H255" i="2829" s="1"/>
  <c r="E255" i="2829"/>
  <c r="F255" i="2829" s="1"/>
  <c r="C255" i="2829"/>
  <c r="D255" i="2829" s="1"/>
  <c r="O251" i="2829"/>
  <c r="P251" i="2829" s="1"/>
  <c r="M251" i="2829"/>
  <c r="N251" i="2829" s="1"/>
  <c r="K251" i="2829"/>
  <c r="L251" i="2829" s="1"/>
  <c r="I251" i="2829"/>
  <c r="J251" i="2829" s="1"/>
  <c r="G251" i="2829"/>
  <c r="H251" i="2829" s="1"/>
  <c r="E251" i="2829"/>
  <c r="F251" i="2829" s="1"/>
  <c r="C251" i="2829"/>
  <c r="D251" i="2829" s="1"/>
  <c r="O247" i="2829"/>
  <c r="P247" i="2829" s="1"/>
  <c r="M247" i="2829"/>
  <c r="N247" i="2829" s="1"/>
  <c r="K247" i="2829"/>
  <c r="L247" i="2829" s="1"/>
  <c r="I247" i="2829"/>
  <c r="J247" i="2829" s="1"/>
  <c r="G247" i="2829"/>
  <c r="H247" i="2829" s="1"/>
  <c r="E247" i="2829"/>
  <c r="F247" i="2829" s="1"/>
  <c r="C247" i="2829"/>
  <c r="D247" i="2829" s="1"/>
  <c r="O243" i="2829"/>
  <c r="P243" i="2829" s="1"/>
  <c r="M243" i="2829"/>
  <c r="N243" i="2829" s="1"/>
  <c r="K243" i="2829"/>
  <c r="L243" i="2829" s="1"/>
  <c r="I243" i="2829"/>
  <c r="J243" i="2829" s="1"/>
  <c r="G243" i="2829"/>
  <c r="H243" i="2829" s="1"/>
  <c r="E243" i="2829"/>
  <c r="F243" i="2829" s="1"/>
  <c r="C243" i="2829"/>
  <c r="D243" i="2829" s="1"/>
  <c r="O239" i="2829"/>
  <c r="P239" i="2829" s="1"/>
  <c r="M239" i="2829"/>
  <c r="N239" i="2829" s="1"/>
  <c r="K239" i="2829"/>
  <c r="L239" i="2829" s="1"/>
  <c r="I239" i="2829"/>
  <c r="J239" i="2829" s="1"/>
  <c r="G239" i="2829"/>
  <c r="H239" i="2829" s="1"/>
  <c r="E239" i="2829"/>
  <c r="F239" i="2829" s="1"/>
  <c r="C239" i="2829"/>
  <c r="D239" i="2829" s="1"/>
  <c r="O235" i="2829"/>
  <c r="P235" i="2829" s="1"/>
  <c r="M235" i="2829"/>
  <c r="N235" i="2829" s="1"/>
  <c r="K235" i="2829"/>
  <c r="L235" i="2829" s="1"/>
  <c r="I235" i="2829"/>
  <c r="J235" i="2829" s="1"/>
  <c r="G235" i="2829"/>
  <c r="H235" i="2829" s="1"/>
  <c r="E235" i="2829"/>
  <c r="F235" i="2829" s="1"/>
  <c r="C235" i="2829"/>
  <c r="D235" i="2829" s="1"/>
  <c r="O231" i="2829"/>
  <c r="P231" i="2829" s="1"/>
  <c r="M231" i="2829"/>
  <c r="N231" i="2829" s="1"/>
  <c r="K231" i="2829"/>
  <c r="L231" i="2829" s="1"/>
  <c r="I231" i="2829"/>
  <c r="J231" i="2829" s="1"/>
  <c r="G231" i="2829"/>
  <c r="H231" i="2829" s="1"/>
  <c r="E231" i="2829"/>
  <c r="F231" i="2829" s="1"/>
  <c r="C231" i="2829"/>
  <c r="D231" i="2829" s="1"/>
  <c r="O227" i="2829"/>
  <c r="P227" i="2829" s="1"/>
  <c r="M227" i="2829"/>
  <c r="N227" i="2829" s="1"/>
  <c r="K227" i="2829"/>
  <c r="L227" i="2829" s="1"/>
  <c r="I227" i="2829"/>
  <c r="J227" i="2829" s="1"/>
  <c r="G227" i="2829"/>
  <c r="H227" i="2829" s="1"/>
  <c r="E227" i="2829"/>
  <c r="F227" i="2829" s="1"/>
  <c r="C227" i="2829"/>
  <c r="D227" i="2829" s="1"/>
  <c r="O223" i="2829"/>
  <c r="P223" i="2829" s="1"/>
  <c r="M223" i="2829"/>
  <c r="N223" i="2829" s="1"/>
  <c r="K223" i="2829"/>
  <c r="L223" i="2829" s="1"/>
  <c r="I223" i="2829"/>
  <c r="J223" i="2829" s="1"/>
  <c r="G223" i="2829"/>
  <c r="H223" i="2829" s="1"/>
  <c r="E223" i="2829"/>
  <c r="F223" i="2829" s="1"/>
  <c r="C223" i="2829"/>
  <c r="D223" i="2829" s="1"/>
  <c r="O219" i="2829"/>
  <c r="P219" i="2829" s="1"/>
  <c r="M219" i="2829"/>
  <c r="N219" i="2829" s="1"/>
  <c r="K219" i="2829"/>
  <c r="L219" i="2829" s="1"/>
  <c r="I219" i="2829"/>
  <c r="J219" i="2829" s="1"/>
  <c r="G219" i="2829"/>
  <c r="H219" i="2829" s="1"/>
  <c r="E219" i="2829"/>
  <c r="F219" i="2829" s="1"/>
  <c r="C219" i="2829"/>
  <c r="D219" i="2829" s="1"/>
  <c r="O215" i="2829"/>
  <c r="P215" i="2829" s="1"/>
  <c r="M215" i="2829"/>
  <c r="N215" i="2829" s="1"/>
  <c r="K215" i="2829"/>
  <c r="L215" i="2829" s="1"/>
  <c r="I215" i="2829"/>
  <c r="J215" i="2829" s="1"/>
  <c r="G215" i="2829"/>
  <c r="H215" i="2829" s="1"/>
  <c r="E215" i="2829"/>
  <c r="F215" i="2829" s="1"/>
  <c r="C215" i="2829"/>
  <c r="D215" i="2829" s="1"/>
  <c r="O211" i="2829"/>
  <c r="P211" i="2829" s="1"/>
  <c r="M211" i="2829"/>
  <c r="N211" i="2829" s="1"/>
  <c r="K211" i="2829"/>
  <c r="L211" i="2829" s="1"/>
  <c r="I211" i="2829"/>
  <c r="J211" i="2829" s="1"/>
  <c r="G211" i="2829"/>
  <c r="H211" i="2829" s="1"/>
  <c r="E211" i="2829"/>
  <c r="F211" i="2829" s="1"/>
  <c r="C211" i="2829"/>
  <c r="D211" i="2829" s="1"/>
  <c r="O207" i="2829"/>
  <c r="P207" i="2829" s="1"/>
  <c r="M207" i="2829"/>
  <c r="N207" i="2829" s="1"/>
  <c r="K207" i="2829"/>
  <c r="L207" i="2829" s="1"/>
  <c r="I207" i="2829"/>
  <c r="J207" i="2829" s="1"/>
  <c r="G207" i="2829"/>
  <c r="H207" i="2829" s="1"/>
  <c r="E207" i="2829"/>
  <c r="F207" i="2829" s="1"/>
  <c r="C207" i="2829"/>
  <c r="D207" i="2829" s="1"/>
  <c r="O203" i="2829"/>
  <c r="P203" i="2829" s="1"/>
  <c r="M203" i="2829"/>
  <c r="N203" i="2829" s="1"/>
  <c r="K203" i="2829"/>
  <c r="L203" i="2829" s="1"/>
  <c r="I203" i="2829"/>
  <c r="J203" i="2829" s="1"/>
  <c r="G203" i="2829"/>
  <c r="H203" i="2829" s="1"/>
  <c r="E203" i="2829"/>
  <c r="F203" i="2829" s="1"/>
  <c r="C203" i="2829"/>
  <c r="D203" i="2829" s="1"/>
  <c r="O199" i="2829"/>
  <c r="P199" i="2829" s="1"/>
  <c r="M199" i="2829"/>
  <c r="N199" i="2829" s="1"/>
  <c r="K199" i="2829"/>
  <c r="L199" i="2829" s="1"/>
  <c r="I199" i="2829"/>
  <c r="J199" i="2829" s="1"/>
  <c r="G199" i="2829"/>
  <c r="H199" i="2829" s="1"/>
  <c r="E199" i="2829"/>
  <c r="F199" i="2829" s="1"/>
  <c r="C199" i="2829"/>
  <c r="D199" i="2829" s="1"/>
  <c r="O195" i="2829"/>
  <c r="P195" i="2829" s="1"/>
  <c r="M195" i="2829"/>
  <c r="N195" i="2829" s="1"/>
  <c r="K195" i="2829"/>
  <c r="L195" i="2829" s="1"/>
  <c r="I195" i="2829"/>
  <c r="J195" i="2829" s="1"/>
  <c r="G195" i="2829"/>
  <c r="H195" i="2829" s="1"/>
  <c r="E195" i="2829"/>
  <c r="F195" i="2829" s="1"/>
  <c r="C195" i="2829"/>
  <c r="D195" i="2829" s="1"/>
  <c r="O191" i="2829"/>
  <c r="P191" i="2829" s="1"/>
  <c r="M191" i="2829"/>
  <c r="N191" i="2829" s="1"/>
  <c r="K191" i="2829"/>
  <c r="L191" i="2829" s="1"/>
  <c r="I191" i="2829"/>
  <c r="J191" i="2829" s="1"/>
  <c r="G191" i="2829"/>
  <c r="H191" i="2829" s="1"/>
  <c r="E191" i="2829"/>
  <c r="F191" i="2829" s="1"/>
  <c r="C191" i="2829"/>
  <c r="D191" i="2829" s="1"/>
  <c r="M185" i="2829"/>
  <c r="N185" i="2829" s="1"/>
  <c r="I185" i="2829"/>
  <c r="J185" i="2829" s="1"/>
  <c r="E185" i="2829"/>
  <c r="F185" i="2829" s="1"/>
  <c r="O185" i="2829"/>
  <c r="P185" i="2829" s="1"/>
  <c r="K185" i="2829"/>
  <c r="L185" i="2829" s="1"/>
  <c r="G185" i="2829"/>
  <c r="H185" i="2829" s="1"/>
  <c r="C185" i="2829"/>
  <c r="D185" i="2829" s="1"/>
  <c r="M177" i="2829"/>
  <c r="N177" i="2829" s="1"/>
  <c r="I177" i="2829"/>
  <c r="J177" i="2829" s="1"/>
  <c r="E177" i="2829"/>
  <c r="F177" i="2829" s="1"/>
  <c r="O177" i="2829"/>
  <c r="P177" i="2829" s="1"/>
  <c r="K177" i="2829"/>
  <c r="L177" i="2829" s="1"/>
  <c r="G177" i="2829"/>
  <c r="H177" i="2829" s="1"/>
  <c r="C177" i="2829"/>
  <c r="D177" i="2829" s="1"/>
  <c r="O174" i="2829"/>
  <c r="P174" i="2829" s="1"/>
  <c r="M174" i="2829"/>
  <c r="N174" i="2829" s="1"/>
  <c r="K174" i="2829"/>
  <c r="L174" i="2829" s="1"/>
  <c r="I174" i="2829"/>
  <c r="J174" i="2829" s="1"/>
  <c r="G174" i="2829"/>
  <c r="H174" i="2829" s="1"/>
  <c r="E174" i="2829"/>
  <c r="F174" i="2829" s="1"/>
  <c r="C174" i="2829"/>
  <c r="D174" i="2829" s="1"/>
  <c r="O170" i="2829"/>
  <c r="P170" i="2829" s="1"/>
  <c r="M170" i="2829"/>
  <c r="N170" i="2829" s="1"/>
  <c r="K170" i="2829"/>
  <c r="L170" i="2829" s="1"/>
  <c r="I170" i="2829"/>
  <c r="J170" i="2829" s="1"/>
  <c r="G170" i="2829"/>
  <c r="H170" i="2829" s="1"/>
  <c r="E170" i="2829"/>
  <c r="F170" i="2829" s="1"/>
  <c r="C170" i="2829"/>
  <c r="D170" i="2829" s="1"/>
  <c r="O166" i="2829"/>
  <c r="P166" i="2829" s="1"/>
  <c r="M166" i="2829"/>
  <c r="N166" i="2829" s="1"/>
  <c r="K166" i="2829"/>
  <c r="L166" i="2829" s="1"/>
  <c r="I166" i="2829"/>
  <c r="J166" i="2829" s="1"/>
  <c r="G166" i="2829"/>
  <c r="H166" i="2829" s="1"/>
  <c r="E166" i="2829"/>
  <c r="F166" i="2829" s="1"/>
  <c r="C166" i="2829"/>
  <c r="D166" i="2829" s="1"/>
  <c r="O162" i="2829"/>
  <c r="P162" i="2829" s="1"/>
  <c r="M162" i="2829"/>
  <c r="N162" i="2829" s="1"/>
  <c r="K162" i="2829"/>
  <c r="L162" i="2829" s="1"/>
  <c r="I162" i="2829"/>
  <c r="J162" i="2829" s="1"/>
  <c r="G162" i="2829"/>
  <c r="H162" i="2829" s="1"/>
  <c r="E162" i="2829"/>
  <c r="F162" i="2829" s="1"/>
  <c r="C162" i="2829"/>
  <c r="D162" i="2829" s="1"/>
  <c r="O158" i="2829"/>
  <c r="P158" i="2829" s="1"/>
  <c r="M158" i="2829"/>
  <c r="N158" i="2829" s="1"/>
  <c r="K158" i="2829"/>
  <c r="L158" i="2829" s="1"/>
  <c r="I158" i="2829"/>
  <c r="J158" i="2829" s="1"/>
  <c r="G158" i="2829"/>
  <c r="H158" i="2829" s="1"/>
  <c r="E158" i="2829"/>
  <c r="F158" i="2829" s="1"/>
  <c r="C158" i="2829"/>
  <c r="D158" i="2829" s="1"/>
  <c r="O154" i="2829"/>
  <c r="P154" i="2829" s="1"/>
  <c r="M154" i="2829"/>
  <c r="N154" i="2829" s="1"/>
  <c r="K154" i="2829"/>
  <c r="L154" i="2829" s="1"/>
  <c r="I154" i="2829"/>
  <c r="J154" i="2829" s="1"/>
  <c r="G154" i="2829"/>
  <c r="H154" i="2829" s="1"/>
  <c r="E154" i="2829"/>
  <c r="F154" i="2829" s="1"/>
  <c r="C154" i="2829"/>
  <c r="D154" i="2829" s="1"/>
  <c r="O150" i="2829"/>
  <c r="P150" i="2829" s="1"/>
  <c r="M150" i="2829"/>
  <c r="N150" i="2829" s="1"/>
  <c r="K150" i="2829"/>
  <c r="L150" i="2829" s="1"/>
  <c r="I150" i="2829"/>
  <c r="J150" i="2829" s="1"/>
  <c r="G150" i="2829"/>
  <c r="H150" i="2829" s="1"/>
  <c r="E150" i="2829"/>
  <c r="F150" i="2829" s="1"/>
  <c r="C150" i="2829"/>
  <c r="D150" i="2829" s="1"/>
  <c r="O146" i="2829"/>
  <c r="P146" i="2829" s="1"/>
  <c r="M146" i="2829"/>
  <c r="N146" i="2829" s="1"/>
  <c r="K146" i="2829"/>
  <c r="L146" i="2829" s="1"/>
  <c r="I146" i="2829"/>
  <c r="J146" i="2829" s="1"/>
  <c r="G146" i="2829"/>
  <c r="H146" i="2829" s="1"/>
  <c r="E146" i="2829"/>
  <c r="F146" i="2829" s="1"/>
  <c r="C146" i="2829"/>
  <c r="D146" i="2829" s="1"/>
  <c r="O142" i="2829"/>
  <c r="P142" i="2829" s="1"/>
  <c r="M142" i="2829"/>
  <c r="N142" i="2829" s="1"/>
  <c r="K142" i="2829"/>
  <c r="L142" i="2829" s="1"/>
  <c r="I142" i="2829"/>
  <c r="J142" i="2829" s="1"/>
  <c r="G142" i="2829"/>
  <c r="H142" i="2829" s="1"/>
  <c r="E142" i="2829"/>
  <c r="F142" i="2829" s="1"/>
  <c r="C142" i="2829"/>
  <c r="D142" i="2829" s="1"/>
  <c r="O138" i="2829"/>
  <c r="P138" i="2829" s="1"/>
  <c r="M138" i="2829"/>
  <c r="N138" i="2829" s="1"/>
  <c r="K138" i="2829"/>
  <c r="L138" i="2829" s="1"/>
  <c r="I138" i="2829"/>
  <c r="J138" i="2829" s="1"/>
  <c r="G138" i="2829"/>
  <c r="H138" i="2829" s="1"/>
  <c r="E138" i="2829"/>
  <c r="F138" i="2829" s="1"/>
  <c r="C138" i="2829"/>
  <c r="D138" i="2829" s="1"/>
  <c r="O134" i="2829"/>
  <c r="P134" i="2829" s="1"/>
  <c r="M134" i="2829"/>
  <c r="N134" i="2829" s="1"/>
  <c r="K134" i="2829"/>
  <c r="L134" i="2829" s="1"/>
  <c r="I134" i="2829"/>
  <c r="J134" i="2829" s="1"/>
  <c r="G134" i="2829"/>
  <c r="H134" i="2829" s="1"/>
  <c r="E134" i="2829"/>
  <c r="F134" i="2829" s="1"/>
  <c r="C134" i="2829"/>
  <c r="D134" i="2829" s="1"/>
  <c r="O130" i="2829"/>
  <c r="P130" i="2829" s="1"/>
  <c r="M130" i="2829"/>
  <c r="N130" i="2829" s="1"/>
  <c r="K130" i="2829"/>
  <c r="L130" i="2829" s="1"/>
  <c r="I130" i="2829"/>
  <c r="J130" i="2829" s="1"/>
  <c r="G130" i="2829"/>
  <c r="H130" i="2829" s="1"/>
  <c r="E130" i="2829"/>
  <c r="F130" i="2829" s="1"/>
  <c r="C130" i="2829"/>
  <c r="D130" i="2829" s="1"/>
  <c r="O126" i="2829"/>
  <c r="P126" i="2829" s="1"/>
  <c r="M126" i="2829"/>
  <c r="N126" i="2829" s="1"/>
  <c r="K126" i="2829"/>
  <c r="L126" i="2829" s="1"/>
  <c r="I126" i="2829"/>
  <c r="J126" i="2829" s="1"/>
  <c r="G126" i="2829"/>
  <c r="H126" i="2829" s="1"/>
  <c r="E126" i="2829"/>
  <c r="F126" i="2829" s="1"/>
  <c r="C126" i="2829"/>
  <c r="D126" i="2829" s="1"/>
  <c r="O122" i="2829"/>
  <c r="P122" i="2829" s="1"/>
  <c r="M122" i="2829"/>
  <c r="N122" i="2829" s="1"/>
  <c r="K122" i="2829"/>
  <c r="L122" i="2829" s="1"/>
  <c r="I122" i="2829"/>
  <c r="J122" i="2829" s="1"/>
  <c r="G122" i="2829"/>
  <c r="H122" i="2829" s="1"/>
  <c r="E122" i="2829"/>
  <c r="F122" i="2829" s="1"/>
  <c r="C122" i="2829"/>
  <c r="D122" i="2829" s="1"/>
  <c r="O118" i="2829"/>
  <c r="P118" i="2829" s="1"/>
  <c r="M118" i="2829"/>
  <c r="N118" i="2829" s="1"/>
  <c r="K118" i="2829"/>
  <c r="L118" i="2829" s="1"/>
  <c r="I118" i="2829"/>
  <c r="J118" i="2829" s="1"/>
  <c r="G118" i="2829"/>
  <c r="H118" i="2829" s="1"/>
  <c r="E118" i="2829"/>
  <c r="F118" i="2829" s="1"/>
  <c r="C118" i="2829"/>
  <c r="D118" i="2829" s="1"/>
  <c r="O114" i="2829"/>
  <c r="P114" i="2829" s="1"/>
  <c r="M114" i="2829"/>
  <c r="N114" i="2829" s="1"/>
  <c r="K114" i="2829"/>
  <c r="L114" i="2829" s="1"/>
  <c r="I114" i="2829"/>
  <c r="J114" i="2829" s="1"/>
  <c r="G114" i="2829"/>
  <c r="H114" i="2829" s="1"/>
  <c r="E114" i="2829"/>
  <c r="F114" i="2829" s="1"/>
  <c r="C114" i="2829"/>
  <c r="D114" i="2829" s="1"/>
  <c r="O110" i="2829"/>
  <c r="P110" i="2829" s="1"/>
  <c r="M110" i="2829"/>
  <c r="N110" i="2829" s="1"/>
  <c r="K110" i="2829"/>
  <c r="L110" i="2829" s="1"/>
  <c r="I110" i="2829"/>
  <c r="J110" i="2829" s="1"/>
  <c r="G110" i="2829"/>
  <c r="H110" i="2829" s="1"/>
  <c r="E110" i="2829"/>
  <c r="F110" i="2829" s="1"/>
  <c r="C110" i="2829"/>
  <c r="D110" i="2829" s="1"/>
  <c r="O106" i="2829"/>
  <c r="P106" i="2829" s="1"/>
  <c r="M106" i="2829"/>
  <c r="N106" i="2829" s="1"/>
  <c r="K106" i="2829"/>
  <c r="L106" i="2829" s="1"/>
  <c r="I106" i="2829"/>
  <c r="J106" i="2829" s="1"/>
  <c r="G106" i="2829"/>
  <c r="H106" i="2829" s="1"/>
  <c r="E106" i="2829"/>
  <c r="F106" i="2829" s="1"/>
  <c r="C106" i="2829"/>
  <c r="D106" i="2829" s="1"/>
  <c r="O102" i="2829"/>
  <c r="P102" i="2829" s="1"/>
  <c r="M102" i="2829"/>
  <c r="N102" i="2829" s="1"/>
  <c r="K102" i="2829"/>
  <c r="L102" i="2829" s="1"/>
  <c r="I102" i="2829"/>
  <c r="J102" i="2829" s="1"/>
  <c r="G102" i="2829"/>
  <c r="H102" i="2829" s="1"/>
  <c r="E102" i="2829"/>
  <c r="F102" i="2829" s="1"/>
  <c r="C102" i="2829"/>
  <c r="D102" i="2829" s="1"/>
  <c r="O98" i="2829"/>
  <c r="P98" i="2829" s="1"/>
  <c r="M98" i="2829"/>
  <c r="N98" i="2829" s="1"/>
  <c r="K98" i="2829"/>
  <c r="L98" i="2829" s="1"/>
  <c r="I98" i="2829"/>
  <c r="J98" i="2829" s="1"/>
  <c r="G98" i="2829"/>
  <c r="H98" i="2829" s="1"/>
  <c r="E98" i="2829"/>
  <c r="F98" i="2829" s="1"/>
  <c r="C98" i="2829"/>
  <c r="D98" i="2829" s="1"/>
  <c r="O94" i="2829"/>
  <c r="P94" i="2829" s="1"/>
  <c r="M94" i="2829"/>
  <c r="N94" i="2829" s="1"/>
  <c r="K94" i="2829"/>
  <c r="L94" i="2829" s="1"/>
  <c r="I94" i="2829"/>
  <c r="J94" i="2829" s="1"/>
  <c r="G94" i="2829"/>
  <c r="H94" i="2829" s="1"/>
  <c r="E94" i="2829"/>
  <c r="F94" i="2829" s="1"/>
  <c r="C94" i="2829"/>
  <c r="D94" i="2829" s="1"/>
  <c r="O90" i="2829"/>
  <c r="P90" i="2829" s="1"/>
  <c r="M90" i="2829"/>
  <c r="N90" i="2829" s="1"/>
  <c r="K90" i="2829"/>
  <c r="L90" i="2829" s="1"/>
  <c r="I90" i="2829"/>
  <c r="J90" i="2829" s="1"/>
  <c r="G90" i="2829"/>
  <c r="H90" i="2829" s="1"/>
  <c r="E90" i="2829"/>
  <c r="F90" i="2829" s="1"/>
  <c r="C90" i="2829"/>
  <c r="D90" i="2829" s="1"/>
  <c r="O86" i="2829"/>
  <c r="P86" i="2829" s="1"/>
  <c r="M86" i="2829"/>
  <c r="N86" i="2829" s="1"/>
  <c r="K86" i="2829"/>
  <c r="L86" i="2829" s="1"/>
  <c r="I86" i="2829"/>
  <c r="J86" i="2829" s="1"/>
  <c r="G86" i="2829"/>
  <c r="H86" i="2829" s="1"/>
  <c r="E86" i="2829"/>
  <c r="F86" i="2829" s="1"/>
  <c r="C86" i="2829"/>
  <c r="D86" i="2829" s="1"/>
  <c r="O82" i="2829"/>
  <c r="P82" i="2829" s="1"/>
  <c r="M82" i="2829"/>
  <c r="N82" i="2829" s="1"/>
  <c r="K82" i="2829"/>
  <c r="L82" i="2829" s="1"/>
  <c r="I82" i="2829"/>
  <c r="J82" i="2829" s="1"/>
  <c r="G82" i="2829"/>
  <c r="H82" i="2829" s="1"/>
  <c r="E82" i="2829"/>
  <c r="F82" i="2829" s="1"/>
  <c r="C82" i="2829"/>
  <c r="D82" i="2829" s="1"/>
  <c r="O78" i="2829"/>
  <c r="P78" i="2829" s="1"/>
  <c r="M78" i="2829"/>
  <c r="N78" i="2829" s="1"/>
  <c r="K78" i="2829"/>
  <c r="L78" i="2829" s="1"/>
  <c r="I78" i="2829"/>
  <c r="J78" i="2829" s="1"/>
  <c r="G78" i="2829"/>
  <c r="H78" i="2829" s="1"/>
  <c r="E78" i="2829"/>
  <c r="F78" i="2829" s="1"/>
  <c r="C78" i="2829"/>
  <c r="D78" i="2829" s="1"/>
  <c r="O74" i="2829"/>
  <c r="P74" i="2829" s="1"/>
  <c r="M74" i="2829"/>
  <c r="N74" i="2829" s="1"/>
  <c r="K74" i="2829"/>
  <c r="L74" i="2829" s="1"/>
  <c r="I74" i="2829"/>
  <c r="J74" i="2829" s="1"/>
  <c r="G74" i="2829"/>
  <c r="H74" i="2829" s="1"/>
  <c r="E74" i="2829"/>
  <c r="F74" i="2829" s="1"/>
  <c r="C74" i="2829"/>
  <c r="D74" i="2829" s="1"/>
  <c r="O70" i="2829"/>
  <c r="P70" i="2829" s="1"/>
  <c r="M70" i="2829"/>
  <c r="N70" i="2829" s="1"/>
  <c r="K70" i="2829"/>
  <c r="L70" i="2829" s="1"/>
  <c r="I70" i="2829"/>
  <c r="J70" i="2829" s="1"/>
  <c r="G70" i="2829"/>
  <c r="H70" i="2829" s="1"/>
  <c r="E70" i="2829"/>
  <c r="F70" i="2829" s="1"/>
  <c r="C70" i="2829"/>
  <c r="D70" i="2829" s="1"/>
  <c r="O66" i="2829"/>
  <c r="P66" i="2829" s="1"/>
  <c r="M66" i="2829"/>
  <c r="N66" i="2829" s="1"/>
  <c r="K66" i="2829"/>
  <c r="L66" i="2829" s="1"/>
  <c r="I66" i="2829"/>
  <c r="J66" i="2829" s="1"/>
  <c r="G66" i="2829"/>
  <c r="H66" i="2829" s="1"/>
  <c r="E66" i="2829"/>
  <c r="F66" i="2829" s="1"/>
  <c r="C66" i="2829"/>
  <c r="D66" i="2829" s="1"/>
  <c r="O62" i="2829"/>
  <c r="P62" i="2829" s="1"/>
  <c r="M62" i="2829"/>
  <c r="N62" i="2829" s="1"/>
  <c r="K62" i="2829"/>
  <c r="L62" i="2829" s="1"/>
  <c r="I62" i="2829"/>
  <c r="J62" i="2829" s="1"/>
  <c r="G62" i="2829"/>
  <c r="H62" i="2829" s="1"/>
  <c r="E62" i="2829"/>
  <c r="F62" i="2829" s="1"/>
  <c r="C62" i="2829"/>
  <c r="D62" i="2829" s="1"/>
  <c r="O58" i="2829"/>
  <c r="P58" i="2829" s="1"/>
  <c r="M58" i="2829"/>
  <c r="N58" i="2829" s="1"/>
  <c r="K58" i="2829"/>
  <c r="L58" i="2829" s="1"/>
  <c r="I58" i="2829"/>
  <c r="J58" i="2829" s="1"/>
  <c r="G58" i="2829"/>
  <c r="H58" i="2829" s="1"/>
  <c r="E58" i="2829"/>
  <c r="F58" i="2829" s="1"/>
  <c r="C58" i="2829"/>
  <c r="D58" i="2829" s="1"/>
  <c r="O54" i="2829"/>
  <c r="P54" i="2829" s="1"/>
  <c r="M54" i="2829"/>
  <c r="N54" i="2829" s="1"/>
  <c r="K54" i="2829"/>
  <c r="L54" i="2829" s="1"/>
  <c r="I54" i="2829"/>
  <c r="J54" i="2829" s="1"/>
  <c r="G54" i="2829"/>
  <c r="H54" i="2829" s="1"/>
  <c r="E54" i="2829"/>
  <c r="F54" i="2829" s="1"/>
  <c r="C54" i="2829"/>
  <c r="D54" i="2829" s="1"/>
  <c r="O187" i="2829"/>
  <c r="P187" i="2829" s="1"/>
  <c r="K187" i="2829"/>
  <c r="L187" i="2829" s="1"/>
  <c r="G187" i="2829"/>
  <c r="H187" i="2829" s="1"/>
  <c r="C187" i="2829"/>
  <c r="D187" i="2829" s="1"/>
  <c r="M187" i="2829"/>
  <c r="N187" i="2829" s="1"/>
  <c r="I187" i="2829"/>
  <c r="J187" i="2829" s="1"/>
  <c r="E187" i="2829"/>
  <c r="F187" i="2829" s="1"/>
  <c r="O179" i="2829"/>
  <c r="P179" i="2829" s="1"/>
  <c r="K179" i="2829"/>
  <c r="L179" i="2829" s="1"/>
  <c r="G179" i="2829"/>
  <c r="H179" i="2829" s="1"/>
  <c r="C179" i="2829"/>
  <c r="D179" i="2829" s="1"/>
  <c r="M179" i="2829"/>
  <c r="N179" i="2829" s="1"/>
  <c r="I179" i="2829"/>
  <c r="J179" i="2829" s="1"/>
  <c r="E179" i="2829"/>
  <c r="F179" i="2829" s="1"/>
  <c r="M44" i="2829"/>
  <c r="N44" i="2829" s="1"/>
  <c r="I44" i="2829"/>
  <c r="J44" i="2829" s="1"/>
  <c r="E44" i="2829"/>
  <c r="F44" i="2829" s="1"/>
  <c r="O44" i="2829"/>
  <c r="P44" i="2829" s="1"/>
  <c r="K44" i="2829"/>
  <c r="L44" i="2829" s="1"/>
  <c r="G44" i="2829"/>
  <c r="H44" i="2829" s="1"/>
  <c r="C44" i="2829"/>
  <c r="D44" i="2829" s="1"/>
  <c r="M36" i="2829"/>
  <c r="N36" i="2829" s="1"/>
  <c r="I36" i="2829"/>
  <c r="J36" i="2829" s="1"/>
  <c r="E36" i="2829"/>
  <c r="F36" i="2829" s="1"/>
  <c r="O36" i="2829"/>
  <c r="P36" i="2829" s="1"/>
  <c r="K36" i="2829"/>
  <c r="L36" i="2829" s="1"/>
  <c r="G36" i="2829"/>
  <c r="H36" i="2829" s="1"/>
  <c r="C36" i="2829"/>
  <c r="D36" i="2829" s="1"/>
  <c r="O26" i="2829"/>
  <c r="P26" i="2829" s="1"/>
  <c r="M26" i="2829"/>
  <c r="N26" i="2829" s="1"/>
  <c r="K26" i="2829"/>
  <c r="L26" i="2829" s="1"/>
  <c r="I26" i="2829"/>
  <c r="J26" i="2829" s="1"/>
  <c r="G26" i="2829"/>
  <c r="H26" i="2829" s="1"/>
  <c r="E26" i="2829"/>
  <c r="F26" i="2829" s="1"/>
  <c r="C26" i="2829"/>
  <c r="D26" i="2829" s="1"/>
  <c r="O22" i="2829"/>
  <c r="P22" i="2829" s="1"/>
  <c r="M22" i="2829"/>
  <c r="N22" i="2829" s="1"/>
  <c r="K22" i="2829"/>
  <c r="L22" i="2829" s="1"/>
  <c r="I22" i="2829"/>
  <c r="J22" i="2829" s="1"/>
  <c r="G22" i="2829"/>
  <c r="H22" i="2829" s="1"/>
  <c r="E22" i="2829"/>
  <c r="F22" i="2829" s="1"/>
  <c r="C22" i="2829"/>
  <c r="D22" i="2829" s="1"/>
  <c r="O18" i="2829"/>
  <c r="P18" i="2829" s="1"/>
  <c r="M18" i="2829"/>
  <c r="N18" i="2829" s="1"/>
  <c r="K18" i="2829"/>
  <c r="L18" i="2829" s="1"/>
  <c r="I18" i="2829"/>
  <c r="J18" i="2829" s="1"/>
  <c r="G18" i="2829"/>
  <c r="H18" i="2829" s="1"/>
  <c r="E18" i="2829"/>
  <c r="F18" i="2829" s="1"/>
  <c r="C18" i="2829"/>
  <c r="D18" i="2829" s="1"/>
  <c r="O14" i="2829"/>
  <c r="P14" i="2829" s="1"/>
  <c r="M14" i="2829"/>
  <c r="N14" i="2829" s="1"/>
  <c r="K14" i="2829"/>
  <c r="L14" i="2829" s="1"/>
  <c r="I14" i="2829"/>
  <c r="J14" i="2829" s="1"/>
  <c r="G14" i="2829"/>
  <c r="H14" i="2829" s="1"/>
  <c r="E14" i="2829"/>
  <c r="F14" i="2829" s="1"/>
  <c r="C14" i="2829"/>
  <c r="D14" i="2829" s="1"/>
  <c r="O10" i="2829"/>
  <c r="P10" i="2829" s="1"/>
  <c r="M10" i="2829"/>
  <c r="N10" i="2829" s="1"/>
  <c r="K10" i="2829"/>
  <c r="L10" i="2829" s="1"/>
  <c r="I10" i="2829"/>
  <c r="J10" i="2829" s="1"/>
  <c r="G10" i="2829"/>
  <c r="H10" i="2829" s="1"/>
  <c r="E10" i="2829"/>
  <c r="F10" i="2829" s="1"/>
  <c r="C10" i="2829"/>
  <c r="D10" i="2829" s="1"/>
  <c r="O50" i="2829"/>
  <c r="P50" i="2829" s="1"/>
  <c r="K50" i="2829"/>
  <c r="L50" i="2829" s="1"/>
  <c r="G50" i="2829"/>
  <c r="H50" i="2829" s="1"/>
  <c r="C50" i="2829"/>
  <c r="D50" i="2829" s="1"/>
  <c r="M50" i="2829"/>
  <c r="N50" i="2829" s="1"/>
  <c r="I50" i="2829"/>
  <c r="J50" i="2829" s="1"/>
  <c r="E50" i="2829"/>
  <c r="F50" i="2829" s="1"/>
  <c r="O42" i="2829"/>
  <c r="P42" i="2829" s="1"/>
  <c r="K42" i="2829"/>
  <c r="L42" i="2829" s="1"/>
  <c r="G42" i="2829"/>
  <c r="H42" i="2829" s="1"/>
  <c r="C42" i="2829"/>
  <c r="D42" i="2829" s="1"/>
  <c r="M42" i="2829"/>
  <c r="N42" i="2829" s="1"/>
  <c r="I42" i="2829"/>
  <c r="J42" i="2829" s="1"/>
  <c r="E42" i="2829"/>
  <c r="F42" i="2829" s="1"/>
  <c r="O34" i="2829"/>
  <c r="P34" i="2829" s="1"/>
  <c r="K34" i="2829"/>
  <c r="L34" i="2829" s="1"/>
  <c r="G34" i="2829"/>
  <c r="H34" i="2829" s="1"/>
  <c r="C34" i="2829"/>
  <c r="D34" i="2829" s="1"/>
  <c r="M34" i="2829"/>
  <c r="N34" i="2829" s="1"/>
  <c r="I34" i="2829"/>
  <c r="J34" i="2829" s="1"/>
  <c r="E34" i="2829"/>
  <c r="F34" i="2829" s="1"/>
  <c r="O502" i="2829"/>
  <c r="P502" i="2829" s="1"/>
  <c r="M502" i="2829"/>
  <c r="N502" i="2829" s="1"/>
  <c r="K502" i="2829"/>
  <c r="L502" i="2829" s="1"/>
  <c r="I502" i="2829"/>
  <c r="J502" i="2829" s="1"/>
  <c r="G502" i="2829"/>
  <c r="H502" i="2829" s="1"/>
  <c r="E502" i="2829"/>
  <c r="F502" i="2829" s="1"/>
  <c r="C502" i="2829"/>
  <c r="D502" i="2829" s="1"/>
  <c r="M489" i="2829"/>
  <c r="N489" i="2829" s="1"/>
  <c r="I489" i="2829"/>
  <c r="J489" i="2829" s="1"/>
  <c r="E489" i="2829"/>
  <c r="F489" i="2829" s="1"/>
  <c r="O489" i="2829"/>
  <c r="P489" i="2829" s="1"/>
  <c r="G489" i="2829"/>
  <c r="H489" i="2829" s="1"/>
  <c r="C489" i="2829"/>
  <c r="D489" i="2829" s="1"/>
  <c r="K489" i="2829"/>
  <c r="L489" i="2829" s="1"/>
  <c r="M481" i="2829"/>
  <c r="N481" i="2829" s="1"/>
  <c r="I481" i="2829"/>
  <c r="J481" i="2829" s="1"/>
  <c r="E481" i="2829"/>
  <c r="F481" i="2829" s="1"/>
  <c r="O481" i="2829"/>
  <c r="P481" i="2829" s="1"/>
  <c r="G481" i="2829"/>
  <c r="H481" i="2829" s="1"/>
  <c r="K481" i="2829"/>
  <c r="L481" i="2829" s="1"/>
  <c r="C481" i="2829"/>
  <c r="D481" i="2829" s="1"/>
  <c r="O495" i="2829"/>
  <c r="P495" i="2829" s="1"/>
  <c r="M495" i="2829"/>
  <c r="N495" i="2829" s="1"/>
  <c r="K495" i="2829"/>
  <c r="L495" i="2829" s="1"/>
  <c r="G495" i="2829"/>
  <c r="H495" i="2829" s="1"/>
  <c r="C495" i="2829"/>
  <c r="D495" i="2829" s="1"/>
  <c r="I495" i="2829"/>
  <c r="J495" i="2829" s="1"/>
  <c r="E495" i="2829"/>
  <c r="F495" i="2829" s="1"/>
  <c r="M477" i="2829"/>
  <c r="N477" i="2829" s="1"/>
  <c r="I477" i="2829"/>
  <c r="J477" i="2829" s="1"/>
  <c r="E477" i="2829"/>
  <c r="F477" i="2829" s="1"/>
  <c r="K477" i="2829"/>
  <c r="L477" i="2829" s="1"/>
  <c r="C477" i="2829"/>
  <c r="D477" i="2829" s="1"/>
  <c r="O477" i="2829"/>
  <c r="P477" i="2829" s="1"/>
  <c r="G477" i="2829"/>
  <c r="H477" i="2829" s="1"/>
  <c r="M469" i="2829"/>
  <c r="N469" i="2829" s="1"/>
  <c r="I469" i="2829"/>
  <c r="J469" i="2829" s="1"/>
  <c r="E469" i="2829"/>
  <c r="F469" i="2829" s="1"/>
  <c r="K469" i="2829"/>
  <c r="L469" i="2829" s="1"/>
  <c r="C469" i="2829"/>
  <c r="D469" i="2829" s="1"/>
  <c r="O469" i="2829"/>
  <c r="P469" i="2829" s="1"/>
  <c r="G469" i="2829"/>
  <c r="H469" i="2829" s="1"/>
  <c r="M461" i="2829"/>
  <c r="N461" i="2829" s="1"/>
  <c r="I461" i="2829"/>
  <c r="J461" i="2829" s="1"/>
  <c r="E461" i="2829"/>
  <c r="F461" i="2829" s="1"/>
  <c r="K461" i="2829"/>
  <c r="L461" i="2829" s="1"/>
  <c r="C461" i="2829"/>
  <c r="D461" i="2829" s="1"/>
  <c r="O461" i="2829"/>
  <c r="P461" i="2829" s="1"/>
  <c r="G461" i="2829"/>
  <c r="H461" i="2829" s="1"/>
  <c r="O483" i="2829"/>
  <c r="P483" i="2829" s="1"/>
  <c r="K483" i="2829"/>
  <c r="L483" i="2829" s="1"/>
  <c r="G483" i="2829"/>
  <c r="H483" i="2829" s="1"/>
  <c r="C483" i="2829"/>
  <c r="D483" i="2829" s="1"/>
  <c r="M483" i="2829"/>
  <c r="N483" i="2829" s="1"/>
  <c r="E483" i="2829"/>
  <c r="F483" i="2829" s="1"/>
  <c r="I483" i="2829"/>
  <c r="J483" i="2829" s="1"/>
  <c r="O479" i="2829"/>
  <c r="P479" i="2829" s="1"/>
  <c r="K479" i="2829"/>
  <c r="L479" i="2829" s="1"/>
  <c r="G479" i="2829"/>
  <c r="H479" i="2829" s="1"/>
  <c r="C479" i="2829"/>
  <c r="D479" i="2829" s="1"/>
  <c r="I479" i="2829"/>
  <c r="J479" i="2829" s="1"/>
  <c r="M479" i="2829"/>
  <c r="N479" i="2829" s="1"/>
  <c r="E479" i="2829"/>
  <c r="F479" i="2829" s="1"/>
  <c r="O471" i="2829"/>
  <c r="P471" i="2829" s="1"/>
  <c r="K471" i="2829"/>
  <c r="L471" i="2829" s="1"/>
  <c r="G471" i="2829"/>
  <c r="H471" i="2829" s="1"/>
  <c r="C471" i="2829"/>
  <c r="D471" i="2829" s="1"/>
  <c r="I471" i="2829"/>
  <c r="J471" i="2829" s="1"/>
  <c r="M471" i="2829"/>
  <c r="N471" i="2829" s="1"/>
  <c r="E471" i="2829"/>
  <c r="F471" i="2829" s="1"/>
  <c r="O463" i="2829"/>
  <c r="P463" i="2829" s="1"/>
  <c r="K463" i="2829"/>
  <c r="L463" i="2829" s="1"/>
  <c r="G463" i="2829"/>
  <c r="H463" i="2829" s="1"/>
  <c r="C463" i="2829"/>
  <c r="D463" i="2829" s="1"/>
  <c r="I463" i="2829"/>
  <c r="J463" i="2829" s="1"/>
  <c r="M463" i="2829"/>
  <c r="N463" i="2829" s="1"/>
  <c r="E463" i="2829"/>
  <c r="F463" i="2829" s="1"/>
  <c r="M449" i="2829"/>
  <c r="N449" i="2829" s="1"/>
  <c r="I449" i="2829"/>
  <c r="J449" i="2829" s="1"/>
  <c r="E449" i="2829"/>
  <c r="F449" i="2829" s="1"/>
  <c r="O449" i="2829"/>
  <c r="P449" i="2829" s="1"/>
  <c r="K449" i="2829"/>
  <c r="L449" i="2829" s="1"/>
  <c r="G449" i="2829"/>
  <c r="H449" i="2829" s="1"/>
  <c r="C449" i="2829"/>
  <c r="D449" i="2829" s="1"/>
  <c r="M441" i="2829"/>
  <c r="N441" i="2829" s="1"/>
  <c r="I441" i="2829"/>
  <c r="J441" i="2829" s="1"/>
  <c r="E441" i="2829"/>
  <c r="F441" i="2829" s="1"/>
  <c r="O441" i="2829"/>
  <c r="P441" i="2829" s="1"/>
  <c r="K441" i="2829"/>
  <c r="L441" i="2829" s="1"/>
  <c r="G441" i="2829"/>
  <c r="H441" i="2829" s="1"/>
  <c r="C441" i="2829"/>
  <c r="D441" i="2829" s="1"/>
  <c r="M433" i="2829"/>
  <c r="N433" i="2829" s="1"/>
  <c r="I433" i="2829"/>
  <c r="J433" i="2829" s="1"/>
  <c r="E433" i="2829"/>
  <c r="F433" i="2829" s="1"/>
  <c r="O433" i="2829"/>
  <c r="P433" i="2829" s="1"/>
  <c r="G433" i="2829"/>
  <c r="H433" i="2829" s="1"/>
  <c r="K433" i="2829"/>
  <c r="L433" i="2829" s="1"/>
  <c r="C433" i="2829"/>
  <c r="D433" i="2829" s="1"/>
  <c r="M425" i="2829"/>
  <c r="N425" i="2829" s="1"/>
  <c r="I425" i="2829"/>
  <c r="J425" i="2829" s="1"/>
  <c r="E425" i="2829"/>
  <c r="F425" i="2829" s="1"/>
  <c r="O425" i="2829"/>
  <c r="P425" i="2829" s="1"/>
  <c r="G425" i="2829"/>
  <c r="H425" i="2829" s="1"/>
  <c r="K425" i="2829"/>
  <c r="L425" i="2829" s="1"/>
  <c r="C425" i="2829"/>
  <c r="D425" i="2829" s="1"/>
  <c r="M417" i="2829"/>
  <c r="N417" i="2829" s="1"/>
  <c r="I417" i="2829"/>
  <c r="J417" i="2829" s="1"/>
  <c r="E417" i="2829"/>
  <c r="F417" i="2829" s="1"/>
  <c r="O417" i="2829"/>
  <c r="P417" i="2829" s="1"/>
  <c r="G417" i="2829"/>
  <c r="H417" i="2829" s="1"/>
  <c r="K417" i="2829"/>
  <c r="L417" i="2829" s="1"/>
  <c r="C417" i="2829"/>
  <c r="D417" i="2829" s="1"/>
  <c r="M409" i="2829"/>
  <c r="N409" i="2829" s="1"/>
  <c r="I409" i="2829"/>
  <c r="J409" i="2829" s="1"/>
  <c r="E409" i="2829"/>
  <c r="F409" i="2829" s="1"/>
  <c r="O409" i="2829"/>
  <c r="P409" i="2829" s="1"/>
  <c r="G409" i="2829"/>
  <c r="H409" i="2829" s="1"/>
  <c r="K409" i="2829"/>
  <c r="L409" i="2829" s="1"/>
  <c r="C409" i="2829"/>
  <c r="D409" i="2829" s="1"/>
  <c r="O475" i="2829"/>
  <c r="P475" i="2829" s="1"/>
  <c r="K475" i="2829"/>
  <c r="L475" i="2829" s="1"/>
  <c r="G475" i="2829"/>
  <c r="H475" i="2829" s="1"/>
  <c r="C475" i="2829"/>
  <c r="D475" i="2829" s="1"/>
  <c r="M475" i="2829"/>
  <c r="N475" i="2829" s="1"/>
  <c r="E475" i="2829"/>
  <c r="F475" i="2829" s="1"/>
  <c r="I475" i="2829"/>
  <c r="J475" i="2829" s="1"/>
  <c r="O467" i="2829"/>
  <c r="P467" i="2829" s="1"/>
  <c r="K467" i="2829"/>
  <c r="L467" i="2829" s="1"/>
  <c r="G467" i="2829"/>
  <c r="H467" i="2829" s="1"/>
  <c r="C467" i="2829"/>
  <c r="D467" i="2829" s="1"/>
  <c r="M467" i="2829"/>
  <c r="N467" i="2829" s="1"/>
  <c r="E467" i="2829"/>
  <c r="F467" i="2829" s="1"/>
  <c r="I467" i="2829"/>
  <c r="J467" i="2829" s="1"/>
  <c r="O459" i="2829"/>
  <c r="P459" i="2829" s="1"/>
  <c r="K459" i="2829"/>
  <c r="L459" i="2829" s="1"/>
  <c r="G459" i="2829"/>
  <c r="H459" i="2829" s="1"/>
  <c r="C459" i="2829"/>
  <c r="D459" i="2829" s="1"/>
  <c r="M459" i="2829"/>
  <c r="N459" i="2829" s="1"/>
  <c r="E459" i="2829"/>
  <c r="F459" i="2829" s="1"/>
  <c r="I459" i="2829"/>
  <c r="J459" i="2829" s="1"/>
  <c r="O451" i="2829"/>
  <c r="P451" i="2829" s="1"/>
  <c r="K451" i="2829"/>
  <c r="L451" i="2829" s="1"/>
  <c r="G451" i="2829"/>
  <c r="H451" i="2829" s="1"/>
  <c r="C451" i="2829"/>
  <c r="D451" i="2829" s="1"/>
  <c r="M451" i="2829"/>
  <c r="N451" i="2829" s="1"/>
  <c r="I451" i="2829"/>
  <c r="J451" i="2829" s="1"/>
  <c r="E451" i="2829"/>
  <c r="F451" i="2829" s="1"/>
  <c r="O443" i="2829"/>
  <c r="P443" i="2829" s="1"/>
  <c r="K443" i="2829"/>
  <c r="L443" i="2829" s="1"/>
  <c r="G443" i="2829"/>
  <c r="H443" i="2829" s="1"/>
  <c r="C443" i="2829"/>
  <c r="D443" i="2829" s="1"/>
  <c r="M443" i="2829"/>
  <c r="N443" i="2829" s="1"/>
  <c r="I443" i="2829"/>
  <c r="J443" i="2829" s="1"/>
  <c r="E443" i="2829"/>
  <c r="F443" i="2829" s="1"/>
  <c r="O439" i="2829"/>
  <c r="P439" i="2829" s="1"/>
  <c r="K439" i="2829"/>
  <c r="L439" i="2829" s="1"/>
  <c r="G439" i="2829"/>
  <c r="H439" i="2829" s="1"/>
  <c r="C439" i="2829"/>
  <c r="D439" i="2829" s="1"/>
  <c r="I439" i="2829"/>
  <c r="J439" i="2829" s="1"/>
  <c r="M439" i="2829"/>
  <c r="N439" i="2829" s="1"/>
  <c r="E439" i="2829"/>
  <c r="F439" i="2829" s="1"/>
  <c r="O431" i="2829"/>
  <c r="P431" i="2829" s="1"/>
  <c r="K431" i="2829"/>
  <c r="L431" i="2829" s="1"/>
  <c r="G431" i="2829"/>
  <c r="H431" i="2829" s="1"/>
  <c r="C431" i="2829"/>
  <c r="D431" i="2829" s="1"/>
  <c r="I431" i="2829"/>
  <c r="J431" i="2829" s="1"/>
  <c r="M431" i="2829"/>
  <c r="N431" i="2829" s="1"/>
  <c r="E431" i="2829"/>
  <c r="F431" i="2829" s="1"/>
  <c r="O423" i="2829"/>
  <c r="P423" i="2829" s="1"/>
  <c r="K423" i="2829"/>
  <c r="L423" i="2829" s="1"/>
  <c r="G423" i="2829"/>
  <c r="H423" i="2829" s="1"/>
  <c r="C423" i="2829"/>
  <c r="D423" i="2829" s="1"/>
  <c r="I423" i="2829"/>
  <c r="J423" i="2829" s="1"/>
  <c r="M423" i="2829"/>
  <c r="N423" i="2829" s="1"/>
  <c r="E423" i="2829"/>
  <c r="F423" i="2829" s="1"/>
  <c r="O415" i="2829"/>
  <c r="P415" i="2829" s="1"/>
  <c r="K415" i="2829"/>
  <c r="L415" i="2829" s="1"/>
  <c r="G415" i="2829"/>
  <c r="H415" i="2829" s="1"/>
  <c r="C415" i="2829"/>
  <c r="D415" i="2829" s="1"/>
  <c r="I415" i="2829"/>
  <c r="J415" i="2829" s="1"/>
  <c r="M415" i="2829"/>
  <c r="N415" i="2829" s="1"/>
  <c r="E415" i="2829"/>
  <c r="F415" i="2829" s="1"/>
  <c r="O407" i="2829"/>
  <c r="P407" i="2829" s="1"/>
  <c r="K407" i="2829"/>
  <c r="L407" i="2829" s="1"/>
  <c r="G407" i="2829"/>
  <c r="H407" i="2829" s="1"/>
  <c r="C407" i="2829"/>
  <c r="D407" i="2829" s="1"/>
  <c r="I407" i="2829"/>
  <c r="J407" i="2829" s="1"/>
  <c r="M407" i="2829"/>
  <c r="N407" i="2829" s="1"/>
  <c r="E407" i="2829"/>
  <c r="F407" i="2829" s="1"/>
  <c r="M405" i="2829"/>
  <c r="N405" i="2829" s="1"/>
  <c r="I405" i="2829"/>
  <c r="J405" i="2829" s="1"/>
  <c r="E405" i="2829"/>
  <c r="F405" i="2829" s="1"/>
  <c r="O405" i="2829"/>
  <c r="P405" i="2829" s="1"/>
  <c r="K405" i="2829"/>
  <c r="L405" i="2829" s="1"/>
  <c r="G405" i="2829"/>
  <c r="H405" i="2829" s="1"/>
  <c r="C405" i="2829"/>
  <c r="D405" i="2829" s="1"/>
  <c r="M397" i="2829"/>
  <c r="N397" i="2829" s="1"/>
  <c r="I397" i="2829"/>
  <c r="J397" i="2829" s="1"/>
  <c r="E397" i="2829"/>
  <c r="F397" i="2829" s="1"/>
  <c r="O397" i="2829"/>
  <c r="P397" i="2829" s="1"/>
  <c r="K397" i="2829"/>
  <c r="L397" i="2829" s="1"/>
  <c r="G397" i="2829"/>
  <c r="H397" i="2829" s="1"/>
  <c r="C397" i="2829"/>
  <c r="D397" i="2829" s="1"/>
  <c r="M389" i="2829"/>
  <c r="N389" i="2829" s="1"/>
  <c r="I389" i="2829"/>
  <c r="J389" i="2829" s="1"/>
  <c r="E389" i="2829"/>
  <c r="F389" i="2829" s="1"/>
  <c r="O389" i="2829"/>
  <c r="P389" i="2829" s="1"/>
  <c r="K389" i="2829"/>
  <c r="L389" i="2829" s="1"/>
  <c r="G389" i="2829"/>
  <c r="H389" i="2829" s="1"/>
  <c r="C389" i="2829"/>
  <c r="D389" i="2829" s="1"/>
  <c r="M381" i="2829"/>
  <c r="N381" i="2829" s="1"/>
  <c r="I381" i="2829"/>
  <c r="J381" i="2829" s="1"/>
  <c r="E381" i="2829"/>
  <c r="F381" i="2829" s="1"/>
  <c r="O381" i="2829"/>
  <c r="P381" i="2829" s="1"/>
  <c r="K381" i="2829"/>
  <c r="L381" i="2829" s="1"/>
  <c r="G381" i="2829"/>
  <c r="H381" i="2829" s="1"/>
  <c r="C381" i="2829"/>
  <c r="D381" i="2829" s="1"/>
  <c r="M373" i="2829"/>
  <c r="N373" i="2829" s="1"/>
  <c r="I373" i="2829"/>
  <c r="J373" i="2829" s="1"/>
  <c r="E373" i="2829"/>
  <c r="F373" i="2829" s="1"/>
  <c r="O373" i="2829"/>
  <c r="P373" i="2829" s="1"/>
  <c r="K373" i="2829"/>
  <c r="L373" i="2829" s="1"/>
  <c r="G373" i="2829"/>
  <c r="H373" i="2829" s="1"/>
  <c r="C373" i="2829"/>
  <c r="D373" i="2829" s="1"/>
  <c r="O435" i="2829"/>
  <c r="P435" i="2829" s="1"/>
  <c r="K435" i="2829"/>
  <c r="L435" i="2829" s="1"/>
  <c r="G435" i="2829"/>
  <c r="H435" i="2829" s="1"/>
  <c r="C435" i="2829"/>
  <c r="D435" i="2829" s="1"/>
  <c r="M435" i="2829"/>
  <c r="N435" i="2829" s="1"/>
  <c r="E435" i="2829"/>
  <c r="F435" i="2829" s="1"/>
  <c r="I435" i="2829"/>
  <c r="J435" i="2829" s="1"/>
  <c r="O427" i="2829"/>
  <c r="P427" i="2829" s="1"/>
  <c r="K427" i="2829"/>
  <c r="L427" i="2829" s="1"/>
  <c r="G427" i="2829"/>
  <c r="H427" i="2829" s="1"/>
  <c r="C427" i="2829"/>
  <c r="D427" i="2829" s="1"/>
  <c r="M427" i="2829"/>
  <c r="N427" i="2829" s="1"/>
  <c r="E427" i="2829"/>
  <c r="F427" i="2829" s="1"/>
  <c r="I427" i="2829"/>
  <c r="J427" i="2829" s="1"/>
  <c r="O419" i="2829"/>
  <c r="P419" i="2829" s="1"/>
  <c r="K419" i="2829"/>
  <c r="L419" i="2829" s="1"/>
  <c r="G419" i="2829"/>
  <c r="H419" i="2829" s="1"/>
  <c r="C419" i="2829"/>
  <c r="D419" i="2829" s="1"/>
  <c r="M419" i="2829"/>
  <c r="N419" i="2829" s="1"/>
  <c r="E419" i="2829"/>
  <c r="F419" i="2829" s="1"/>
  <c r="I419" i="2829"/>
  <c r="J419" i="2829" s="1"/>
  <c r="O411" i="2829"/>
  <c r="P411" i="2829" s="1"/>
  <c r="K411" i="2829"/>
  <c r="L411" i="2829" s="1"/>
  <c r="G411" i="2829"/>
  <c r="H411" i="2829" s="1"/>
  <c r="C411" i="2829"/>
  <c r="D411" i="2829" s="1"/>
  <c r="M411" i="2829"/>
  <c r="N411" i="2829" s="1"/>
  <c r="E411" i="2829"/>
  <c r="F411" i="2829" s="1"/>
  <c r="I411" i="2829"/>
  <c r="J411" i="2829" s="1"/>
  <c r="O403" i="2829"/>
  <c r="P403" i="2829" s="1"/>
  <c r="K403" i="2829"/>
  <c r="L403" i="2829" s="1"/>
  <c r="G403" i="2829"/>
  <c r="H403" i="2829" s="1"/>
  <c r="C403" i="2829"/>
  <c r="D403" i="2829" s="1"/>
  <c r="M403" i="2829"/>
  <c r="N403" i="2829" s="1"/>
  <c r="I403" i="2829"/>
  <c r="J403" i="2829" s="1"/>
  <c r="E403" i="2829"/>
  <c r="F403" i="2829" s="1"/>
  <c r="O395" i="2829"/>
  <c r="P395" i="2829" s="1"/>
  <c r="K395" i="2829"/>
  <c r="L395" i="2829" s="1"/>
  <c r="G395" i="2829"/>
  <c r="H395" i="2829" s="1"/>
  <c r="C395" i="2829"/>
  <c r="D395" i="2829" s="1"/>
  <c r="M395" i="2829"/>
  <c r="N395" i="2829" s="1"/>
  <c r="I395" i="2829"/>
  <c r="J395" i="2829" s="1"/>
  <c r="E395" i="2829"/>
  <c r="F395" i="2829" s="1"/>
  <c r="O387" i="2829"/>
  <c r="P387" i="2829" s="1"/>
  <c r="K387" i="2829"/>
  <c r="L387" i="2829" s="1"/>
  <c r="G387" i="2829"/>
  <c r="H387" i="2829" s="1"/>
  <c r="C387" i="2829"/>
  <c r="D387" i="2829" s="1"/>
  <c r="M387" i="2829"/>
  <c r="N387" i="2829" s="1"/>
  <c r="I387" i="2829"/>
  <c r="J387" i="2829" s="1"/>
  <c r="E387" i="2829"/>
  <c r="F387" i="2829" s="1"/>
  <c r="O379" i="2829"/>
  <c r="P379" i="2829" s="1"/>
  <c r="K379" i="2829"/>
  <c r="L379" i="2829" s="1"/>
  <c r="G379" i="2829"/>
  <c r="H379" i="2829" s="1"/>
  <c r="C379" i="2829"/>
  <c r="D379" i="2829" s="1"/>
  <c r="M379" i="2829"/>
  <c r="N379" i="2829" s="1"/>
  <c r="I379" i="2829"/>
  <c r="J379" i="2829" s="1"/>
  <c r="E379" i="2829"/>
  <c r="F379" i="2829" s="1"/>
  <c r="O364" i="2829"/>
  <c r="P364" i="2829" s="1"/>
  <c r="M364" i="2829"/>
  <c r="N364" i="2829" s="1"/>
  <c r="K364" i="2829"/>
  <c r="L364" i="2829" s="1"/>
  <c r="I364" i="2829"/>
  <c r="J364" i="2829" s="1"/>
  <c r="G364" i="2829"/>
  <c r="H364" i="2829" s="1"/>
  <c r="E364" i="2829"/>
  <c r="F364" i="2829" s="1"/>
  <c r="C364" i="2829"/>
  <c r="D364" i="2829" s="1"/>
  <c r="O362" i="2829"/>
  <c r="P362" i="2829" s="1"/>
  <c r="M362" i="2829"/>
  <c r="N362" i="2829" s="1"/>
  <c r="K362" i="2829"/>
  <c r="L362" i="2829" s="1"/>
  <c r="I362" i="2829"/>
  <c r="J362" i="2829" s="1"/>
  <c r="G362" i="2829"/>
  <c r="H362" i="2829" s="1"/>
  <c r="E362" i="2829"/>
  <c r="F362" i="2829" s="1"/>
  <c r="C362" i="2829"/>
  <c r="D362" i="2829" s="1"/>
  <c r="O360" i="2829"/>
  <c r="P360" i="2829" s="1"/>
  <c r="M360" i="2829"/>
  <c r="N360" i="2829" s="1"/>
  <c r="K360" i="2829"/>
  <c r="L360" i="2829" s="1"/>
  <c r="I360" i="2829"/>
  <c r="J360" i="2829" s="1"/>
  <c r="G360" i="2829"/>
  <c r="H360" i="2829" s="1"/>
  <c r="E360" i="2829"/>
  <c r="F360" i="2829" s="1"/>
  <c r="C360" i="2829"/>
  <c r="D360" i="2829" s="1"/>
  <c r="O358" i="2829"/>
  <c r="P358" i="2829" s="1"/>
  <c r="M358" i="2829"/>
  <c r="N358" i="2829" s="1"/>
  <c r="K358" i="2829"/>
  <c r="L358" i="2829" s="1"/>
  <c r="I358" i="2829"/>
  <c r="J358" i="2829" s="1"/>
  <c r="G358" i="2829"/>
  <c r="H358" i="2829" s="1"/>
  <c r="E358" i="2829"/>
  <c r="F358" i="2829" s="1"/>
  <c r="C358" i="2829"/>
  <c r="D358" i="2829" s="1"/>
  <c r="O356" i="2829"/>
  <c r="P356" i="2829" s="1"/>
  <c r="M356" i="2829"/>
  <c r="N356" i="2829" s="1"/>
  <c r="K356" i="2829"/>
  <c r="L356" i="2829" s="1"/>
  <c r="I356" i="2829"/>
  <c r="J356" i="2829" s="1"/>
  <c r="G356" i="2829"/>
  <c r="H356" i="2829" s="1"/>
  <c r="E356" i="2829"/>
  <c r="F356" i="2829" s="1"/>
  <c r="C356" i="2829"/>
  <c r="D356" i="2829" s="1"/>
  <c r="O354" i="2829"/>
  <c r="P354" i="2829" s="1"/>
  <c r="M354" i="2829"/>
  <c r="N354" i="2829" s="1"/>
  <c r="K354" i="2829"/>
  <c r="L354" i="2829" s="1"/>
  <c r="I354" i="2829"/>
  <c r="J354" i="2829" s="1"/>
  <c r="G354" i="2829"/>
  <c r="H354" i="2829" s="1"/>
  <c r="E354" i="2829"/>
  <c r="F354" i="2829" s="1"/>
  <c r="C354" i="2829"/>
  <c r="D354" i="2829" s="1"/>
  <c r="O352" i="2829"/>
  <c r="P352" i="2829" s="1"/>
  <c r="M352" i="2829"/>
  <c r="N352" i="2829" s="1"/>
  <c r="K352" i="2829"/>
  <c r="L352" i="2829" s="1"/>
  <c r="I352" i="2829"/>
  <c r="J352" i="2829" s="1"/>
  <c r="G352" i="2829"/>
  <c r="H352" i="2829" s="1"/>
  <c r="E352" i="2829"/>
  <c r="F352" i="2829" s="1"/>
  <c r="C352" i="2829"/>
  <c r="D352" i="2829" s="1"/>
  <c r="O350" i="2829"/>
  <c r="P350" i="2829" s="1"/>
  <c r="M350" i="2829"/>
  <c r="N350" i="2829" s="1"/>
  <c r="K350" i="2829"/>
  <c r="L350" i="2829" s="1"/>
  <c r="I350" i="2829"/>
  <c r="J350" i="2829" s="1"/>
  <c r="G350" i="2829"/>
  <c r="H350" i="2829" s="1"/>
  <c r="E350" i="2829"/>
  <c r="F350" i="2829" s="1"/>
  <c r="C350" i="2829"/>
  <c r="D350" i="2829" s="1"/>
  <c r="O348" i="2829"/>
  <c r="P348" i="2829" s="1"/>
  <c r="M348" i="2829"/>
  <c r="N348" i="2829" s="1"/>
  <c r="K348" i="2829"/>
  <c r="L348" i="2829" s="1"/>
  <c r="I348" i="2829"/>
  <c r="J348" i="2829" s="1"/>
  <c r="G348" i="2829"/>
  <c r="H348" i="2829" s="1"/>
  <c r="E348" i="2829"/>
  <c r="F348" i="2829" s="1"/>
  <c r="C348" i="2829"/>
  <c r="D348" i="2829" s="1"/>
  <c r="O346" i="2829"/>
  <c r="P346" i="2829" s="1"/>
  <c r="M346" i="2829"/>
  <c r="N346" i="2829" s="1"/>
  <c r="K346" i="2829"/>
  <c r="L346" i="2829" s="1"/>
  <c r="I346" i="2829"/>
  <c r="J346" i="2829" s="1"/>
  <c r="G346" i="2829"/>
  <c r="H346" i="2829" s="1"/>
  <c r="E346" i="2829"/>
  <c r="F346" i="2829" s="1"/>
  <c r="C346" i="2829"/>
  <c r="D346" i="2829" s="1"/>
  <c r="O344" i="2829"/>
  <c r="P344" i="2829" s="1"/>
  <c r="M344" i="2829"/>
  <c r="N344" i="2829" s="1"/>
  <c r="K344" i="2829"/>
  <c r="L344" i="2829" s="1"/>
  <c r="I344" i="2829"/>
  <c r="J344" i="2829" s="1"/>
  <c r="G344" i="2829"/>
  <c r="H344" i="2829" s="1"/>
  <c r="E344" i="2829"/>
  <c r="F344" i="2829" s="1"/>
  <c r="C344" i="2829"/>
  <c r="D344" i="2829" s="1"/>
  <c r="O342" i="2829"/>
  <c r="P342" i="2829" s="1"/>
  <c r="M342" i="2829"/>
  <c r="N342" i="2829" s="1"/>
  <c r="K342" i="2829"/>
  <c r="L342" i="2829" s="1"/>
  <c r="I342" i="2829"/>
  <c r="J342" i="2829" s="1"/>
  <c r="G342" i="2829"/>
  <c r="H342" i="2829" s="1"/>
  <c r="E342" i="2829"/>
  <c r="F342" i="2829" s="1"/>
  <c r="C342" i="2829"/>
  <c r="D342" i="2829" s="1"/>
  <c r="O340" i="2829"/>
  <c r="P340" i="2829" s="1"/>
  <c r="M340" i="2829"/>
  <c r="N340" i="2829" s="1"/>
  <c r="K340" i="2829"/>
  <c r="L340" i="2829" s="1"/>
  <c r="I340" i="2829"/>
  <c r="J340" i="2829" s="1"/>
  <c r="G340" i="2829"/>
  <c r="H340" i="2829" s="1"/>
  <c r="E340" i="2829"/>
  <c r="F340" i="2829" s="1"/>
  <c r="C340" i="2829"/>
  <c r="D340" i="2829" s="1"/>
  <c r="O338" i="2829"/>
  <c r="P338" i="2829" s="1"/>
  <c r="M338" i="2829"/>
  <c r="N338" i="2829" s="1"/>
  <c r="K338" i="2829"/>
  <c r="L338" i="2829" s="1"/>
  <c r="I338" i="2829"/>
  <c r="J338" i="2829" s="1"/>
  <c r="G338" i="2829"/>
  <c r="H338" i="2829" s="1"/>
  <c r="E338" i="2829"/>
  <c r="F338" i="2829" s="1"/>
  <c r="C338" i="2829"/>
  <c r="D338" i="2829" s="1"/>
  <c r="O336" i="2829"/>
  <c r="P336" i="2829" s="1"/>
  <c r="M336" i="2829"/>
  <c r="N336" i="2829" s="1"/>
  <c r="K336" i="2829"/>
  <c r="L336" i="2829" s="1"/>
  <c r="I336" i="2829"/>
  <c r="J336" i="2829" s="1"/>
  <c r="G336" i="2829"/>
  <c r="H336" i="2829" s="1"/>
  <c r="E336" i="2829"/>
  <c r="F336" i="2829" s="1"/>
  <c r="C336" i="2829"/>
  <c r="D336" i="2829" s="1"/>
  <c r="O334" i="2829"/>
  <c r="P334" i="2829" s="1"/>
  <c r="M334" i="2829"/>
  <c r="N334" i="2829" s="1"/>
  <c r="K334" i="2829"/>
  <c r="L334" i="2829" s="1"/>
  <c r="I334" i="2829"/>
  <c r="J334" i="2829" s="1"/>
  <c r="G334" i="2829"/>
  <c r="H334" i="2829" s="1"/>
  <c r="E334" i="2829"/>
  <c r="F334" i="2829" s="1"/>
  <c r="C334" i="2829"/>
  <c r="D334" i="2829" s="1"/>
  <c r="O332" i="2829"/>
  <c r="P332" i="2829" s="1"/>
  <c r="M332" i="2829"/>
  <c r="N332" i="2829" s="1"/>
  <c r="K332" i="2829"/>
  <c r="L332" i="2829" s="1"/>
  <c r="I332" i="2829"/>
  <c r="J332" i="2829" s="1"/>
  <c r="G332" i="2829"/>
  <c r="H332" i="2829" s="1"/>
  <c r="E332" i="2829"/>
  <c r="F332" i="2829" s="1"/>
  <c r="C332" i="2829"/>
  <c r="D332" i="2829" s="1"/>
  <c r="O330" i="2829"/>
  <c r="P330" i="2829" s="1"/>
  <c r="M330" i="2829"/>
  <c r="N330" i="2829" s="1"/>
  <c r="K330" i="2829"/>
  <c r="L330" i="2829" s="1"/>
  <c r="I330" i="2829"/>
  <c r="J330" i="2829" s="1"/>
  <c r="G330" i="2829"/>
  <c r="H330" i="2829" s="1"/>
  <c r="E330" i="2829"/>
  <c r="F330" i="2829" s="1"/>
  <c r="C330" i="2829"/>
  <c r="D330" i="2829" s="1"/>
  <c r="O328" i="2829"/>
  <c r="P328" i="2829" s="1"/>
  <c r="M328" i="2829"/>
  <c r="N328" i="2829" s="1"/>
  <c r="K328" i="2829"/>
  <c r="L328" i="2829" s="1"/>
  <c r="I328" i="2829"/>
  <c r="J328" i="2829" s="1"/>
  <c r="G328" i="2829"/>
  <c r="H328" i="2829" s="1"/>
  <c r="E328" i="2829"/>
  <c r="F328" i="2829" s="1"/>
  <c r="C328" i="2829"/>
  <c r="D328" i="2829" s="1"/>
  <c r="O326" i="2829"/>
  <c r="P326" i="2829" s="1"/>
  <c r="M326" i="2829"/>
  <c r="N326" i="2829" s="1"/>
  <c r="K326" i="2829"/>
  <c r="L326" i="2829" s="1"/>
  <c r="I326" i="2829"/>
  <c r="J326" i="2829" s="1"/>
  <c r="G326" i="2829"/>
  <c r="H326" i="2829" s="1"/>
  <c r="E326" i="2829"/>
  <c r="F326" i="2829" s="1"/>
  <c r="C326" i="2829"/>
  <c r="D326" i="2829" s="1"/>
  <c r="O324" i="2829"/>
  <c r="P324" i="2829" s="1"/>
  <c r="M324" i="2829"/>
  <c r="N324" i="2829" s="1"/>
  <c r="K324" i="2829"/>
  <c r="L324" i="2829" s="1"/>
  <c r="I324" i="2829"/>
  <c r="J324" i="2829" s="1"/>
  <c r="G324" i="2829"/>
  <c r="H324" i="2829" s="1"/>
  <c r="E324" i="2829"/>
  <c r="F324" i="2829" s="1"/>
  <c r="C324" i="2829"/>
  <c r="D324" i="2829" s="1"/>
  <c r="O322" i="2829"/>
  <c r="P322" i="2829" s="1"/>
  <c r="M322" i="2829"/>
  <c r="N322" i="2829" s="1"/>
  <c r="K322" i="2829"/>
  <c r="L322" i="2829" s="1"/>
  <c r="I322" i="2829"/>
  <c r="J322" i="2829" s="1"/>
  <c r="G322" i="2829"/>
  <c r="H322" i="2829" s="1"/>
  <c r="E322" i="2829"/>
  <c r="F322" i="2829" s="1"/>
  <c r="C322" i="2829"/>
  <c r="D322" i="2829" s="1"/>
  <c r="O320" i="2829"/>
  <c r="P320" i="2829" s="1"/>
  <c r="M320" i="2829"/>
  <c r="N320" i="2829" s="1"/>
  <c r="K320" i="2829"/>
  <c r="L320" i="2829" s="1"/>
  <c r="I320" i="2829"/>
  <c r="J320" i="2829" s="1"/>
  <c r="G320" i="2829"/>
  <c r="H320" i="2829" s="1"/>
  <c r="E320" i="2829"/>
  <c r="F320" i="2829" s="1"/>
  <c r="C320" i="2829"/>
  <c r="D320" i="2829" s="1"/>
  <c r="O318" i="2829"/>
  <c r="P318" i="2829" s="1"/>
  <c r="M318" i="2829"/>
  <c r="N318" i="2829" s="1"/>
  <c r="K318" i="2829"/>
  <c r="L318" i="2829" s="1"/>
  <c r="I318" i="2829"/>
  <c r="J318" i="2829" s="1"/>
  <c r="G318" i="2829"/>
  <c r="H318" i="2829" s="1"/>
  <c r="E318" i="2829"/>
  <c r="F318" i="2829" s="1"/>
  <c r="C318" i="2829"/>
  <c r="D318" i="2829" s="1"/>
  <c r="O316" i="2829"/>
  <c r="P316" i="2829" s="1"/>
  <c r="M316" i="2829"/>
  <c r="N316" i="2829" s="1"/>
  <c r="K316" i="2829"/>
  <c r="L316" i="2829" s="1"/>
  <c r="I316" i="2829"/>
  <c r="J316" i="2829" s="1"/>
  <c r="G316" i="2829"/>
  <c r="H316" i="2829" s="1"/>
  <c r="E316" i="2829"/>
  <c r="F316" i="2829" s="1"/>
  <c r="C316" i="2829"/>
  <c r="D316" i="2829" s="1"/>
  <c r="O314" i="2829"/>
  <c r="P314" i="2829" s="1"/>
  <c r="M314" i="2829"/>
  <c r="N314" i="2829" s="1"/>
  <c r="K314" i="2829"/>
  <c r="L314" i="2829" s="1"/>
  <c r="I314" i="2829"/>
  <c r="J314" i="2829" s="1"/>
  <c r="G314" i="2829"/>
  <c r="H314" i="2829" s="1"/>
  <c r="E314" i="2829"/>
  <c r="F314" i="2829" s="1"/>
  <c r="C314" i="2829"/>
  <c r="D314" i="2829" s="1"/>
  <c r="O312" i="2829"/>
  <c r="P312" i="2829" s="1"/>
  <c r="M312" i="2829"/>
  <c r="N312" i="2829" s="1"/>
  <c r="K312" i="2829"/>
  <c r="L312" i="2829" s="1"/>
  <c r="I312" i="2829"/>
  <c r="J312" i="2829" s="1"/>
  <c r="G312" i="2829"/>
  <c r="H312" i="2829" s="1"/>
  <c r="E312" i="2829"/>
  <c r="F312" i="2829" s="1"/>
  <c r="C312" i="2829"/>
  <c r="D312" i="2829" s="1"/>
  <c r="O310" i="2829"/>
  <c r="P310" i="2829" s="1"/>
  <c r="M310" i="2829"/>
  <c r="N310" i="2829" s="1"/>
  <c r="K310" i="2829"/>
  <c r="L310" i="2829" s="1"/>
  <c r="I310" i="2829"/>
  <c r="J310" i="2829" s="1"/>
  <c r="G310" i="2829"/>
  <c r="H310" i="2829" s="1"/>
  <c r="E310" i="2829"/>
  <c r="F310" i="2829" s="1"/>
  <c r="C310" i="2829"/>
  <c r="D310" i="2829" s="1"/>
  <c r="O308" i="2829"/>
  <c r="P308" i="2829" s="1"/>
  <c r="M308" i="2829"/>
  <c r="N308" i="2829" s="1"/>
  <c r="K308" i="2829"/>
  <c r="L308" i="2829" s="1"/>
  <c r="I308" i="2829"/>
  <c r="J308" i="2829" s="1"/>
  <c r="G308" i="2829"/>
  <c r="H308" i="2829" s="1"/>
  <c r="E308" i="2829"/>
  <c r="F308" i="2829" s="1"/>
  <c r="C308" i="2829"/>
  <c r="D308" i="2829" s="1"/>
  <c r="O301" i="2829"/>
  <c r="P301" i="2829" s="1"/>
  <c r="M301" i="2829"/>
  <c r="N301" i="2829" s="1"/>
  <c r="K301" i="2829"/>
  <c r="L301" i="2829" s="1"/>
  <c r="I301" i="2829"/>
  <c r="J301" i="2829" s="1"/>
  <c r="G301" i="2829"/>
  <c r="H301" i="2829" s="1"/>
  <c r="E301" i="2829"/>
  <c r="F301" i="2829" s="1"/>
  <c r="C301" i="2829"/>
  <c r="D301" i="2829" s="1"/>
  <c r="O297" i="2829"/>
  <c r="P297" i="2829" s="1"/>
  <c r="M297" i="2829"/>
  <c r="N297" i="2829" s="1"/>
  <c r="K297" i="2829"/>
  <c r="L297" i="2829" s="1"/>
  <c r="I297" i="2829"/>
  <c r="J297" i="2829" s="1"/>
  <c r="G297" i="2829"/>
  <c r="H297" i="2829" s="1"/>
  <c r="E297" i="2829"/>
  <c r="F297" i="2829" s="1"/>
  <c r="C297" i="2829"/>
  <c r="D297" i="2829" s="1"/>
  <c r="O293" i="2829"/>
  <c r="P293" i="2829" s="1"/>
  <c r="M293" i="2829"/>
  <c r="N293" i="2829" s="1"/>
  <c r="K293" i="2829"/>
  <c r="L293" i="2829" s="1"/>
  <c r="I293" i="2829"/>
  <c r="J293" i="2829" s="1"/>
  <c r="G293" i="2829"/>
  <c r="H293" i="2829" s="1"/>
  <c r="E293" i="2829"/>
  <c r="F293" i="2829" s="1"/>
  <c r="C293" i="2829"/>
  <c r="D293" i="2829" s="1"/>
  <c r="O289" i="2829"/>
  <c r="P289" i="2829" s="1"/>
  <c r="M289" i="2829"/>
  <c r="N289" i="2829" s="1"/>
  <c r="K289" i="2829"/>
  <c r="L289" i="2829" s="1"/>
  <c r="I289" i="2829"/>
  <c r="J289" i="2829" s="1"/>
  <c r="G289" i="2829"/>
  <c r="H289" i="2829" s="1"/>
  <c r="E289" i="2829"/>
  <c r="F289" i="2829" s="1"/>
  <c r="C289" i="2829"/>
  <c r="D289" i="2829" s="1"/>
  <c r="O285" i="2829"/>
  <c r="P285" i="2829" s="1"/>
  <c r="M285" i="2829"/>
  <c r="N285" i="2829" s="1"/>
  <c r="K285" i="2829"/>
  <c r="L285" i="2829" s="1"/>
  <c r="I285" i="2829"/>
  <c r="J285" i="2829" s="1"/>
  <c r="G285" i="2829"/>
  <c r="H285" i="2829" s="1"/>
  <c r="E285" i="2829"/>
  <c r="F285" i="2829" s="1"/>
  <c r="C285" i="2829"/>
  <c r="D285" i="2829" s="1"/>
  <c r="O281" i="2829"/>
  <c r="P281" i="2829" s="1"/>
  <c r="M281" i="2829"/>
  <c r="N281" i="2829" s="1"/>
  <c r="K281" i="2829"/>
  <c r="L281" i="2829" s="1"/>
  <c r="I281" i="2829"/>
  <c r="J281" i="2829" s="1"/>
  <c r="G281" i="2829"/>
  <c r="H281" i="2829" s="1"/>
  <c r="E281" i="2829"/>
  <c r="F281" i="2829" s="1"/>
  <c r="C281" i="2829"/>
  <c r="D281" i="2829" s="1"/>
  <c r="O277" i="2829"/>
  <c r="P277" i="2829" s="1"/>
  <c r="M277" i="2829"/>
  <c r="N277" i="2829" s="1"/>
  <c r="K277" i="2829"/>
  <c r="L277" i="2829" s="1"/>
  <c r="I277" i="2829"/>
  <c r="J277" i="2829" s="1"/>
  <c r="G277" i="2829"/>
  <c r="H277" i="2829" s="1"/>
  <c r="E277" i="2829"/>
  <c r="F277" i="2829" s="1"/>
  <c r="C277" i="2829"/>
  <c r="D277" i="2829" s="1"/>
  <c r="O273" i="2829"/>
  <c r="P273" i="2829" s="1"/>
  <c r="M273" i="2829"/>
  <c r="N273" i="2829" s="1"/>
  <c r="K273" i="2829"/>
  <c r="L273" i="2829" s="1"/>
  <c r="I273" i="2829"/>
  <c r="J273" i="2829" s="1"/>
  <c r="G273" i="2829"/>
  <c r="H273" i="2829" s="1"/>
  <c r="E273" i="2829"/>
  <c r="F273" i="2829" s="1"/>
  <c r="C273" i="2829"/>
  <c r="D273" i="2829" s="1"/>
  <c r="O269" i="2829"/>
  <c r="P269" i="2829" s="1"/>
  <c r="M269" i="2829"/>
  <c r="N269" i="2829" s="1"/>
  <c r="K269" i="2829"/>
  <c r="L269" i="2829" s="1"/>
  <c r="I269" i="2829"/>
  <c r="J269" i="2829" s="1"/>
  <c r="G269" i="2829"/>
  <c r="H269" i="2829" s="1"/>
  <c r="E269" i="2829"/>
  <c r="F269" i="2829" s="1"/>
  <c r="C269" i="2829"/>
  <c r="D269" i="2829" s="1"/>
  <c r="O265" i="2829"/>
  <c r="P265" i="2829" s="1"/>
  <c r="M265" i="2829"/>
  <c r="N265" i="2829" s="1"/>
  <c r="K265" i="2829"/>
  <c r="L265" i="2829" s="1"/>
  <c r="I265" i="2829"/>
  <c r="J265" i="2829" s="1"/>
  <c r="G265" i="2829"/>
  <c r="H265" i="2829" s="1"/>
  <c r="E265" i="2829"/>
  <c r="F265" i="2829" s="1"/>
  <c r="C265" i="2829"/>
  <c r="D265" i="2829" s="1"/>
  <c r="O261" i="2829"/>
  <c r="P261" i="2829" s="1"/>
  <c r="M261" i="2829"/>
  <c r="N261" i="2829" s="1"/>
  <c r="K261" i="2829"/>
  <c r="L261" i="2829" s="1"/>
  <c r="I261" i="2829"/>
  <c r="J261" i="2829" s="1"/>
  <c r="G261" i="2829"/>
  <c r="H261" i="2829" s="1"/>
  <c r="E261" i="2829"/>
  <c r="F261" i="2829" s="1"/>
  <c r="C261" i="2829"/>
  <c r="D261" i="2829" s="1"/>
  <c r="O257" i="2829"/>
  <c r="P257" i="2829" s="1"/>
  <c r="M257" i="2829"/>
  <c r="N257" i="2829" s="1"/>
  <c r="K257" i="2829"/>
  <c r="L257" i="2829" s="1"/>
  <c r="I257" i="2829"/>
  <c r="J257" i="2829" s="1"/>
  <c r="G257" i="2829"/>
  <c r="H257" i="2829" s="1"/>
  <c r="E257" i="2829"/>
  <c r="F257" i="2829" s="1"/>
  <c r="C257" i="2829"/>
  <c r="D257" i="2829" s="1"/>
  <c r="O253" i="2829"/>
  <c r="P253" i="2829" s="1"/>
  <c r="M253" i="2829"/>
  <c r="N253" i="2829" s="1"/>
  <c r="K253" i="2829"/>
  <c r="L253" i="2829" s="1"/>
  <c r="I253" i="2829"/>
  <c r="J253" i="2829" s="1"/>
  <c r="G253" i="2829"/>
  <c r="H253" i="2829" s="1"/>
  <c r="E253" i="2829"/>
  <c r="F253" i="2829" s="1"/>
  <c r="C253" i="2829"/>
  <c r="D253" i="2829" s="1"/>
  <c r="O249" i="2829"/>
  <c r="P249" i="2829" s="1"/>
  <c r="M249" i="2829"/>
  <c r="N249" i="2829" s="1"/>
  <c r="K249" i="2829"/>
  <c r="L249" i="2829" s="1"/>
  <c r="I249" i="2829"/>
  <c r="J249" i="2829" s="1"/>
  <c r="G249" i="2829"/>
  <c r="H249" i="2829" s="1"/>
  <c r="E249" i="2829"/>
  <c r="F249" i="2829" s="1"/>
  <c r="C249" i="2829"/>
  <c r="D249" i="2829" s="1"/>
  <c r="O245" i="2829"/>
  <c r="P245" i="2829" s="1"/>
  <c r="M245" i="2829"/>
  <c r="N245" i="2829" s="1"/>
  <c r="K245" i="2829"/>
  <c r="L245" i="2829" s="1"/>
  <c r="I245" i="2829"/>
  <c r="J245" i="2829" s="1"/>
  <c r="G245" i="2829"/>
  <c r="H245" i="2829" s="1"/>
  <c r="E245" i="2829"/>
  <c r="F245" i="2829" s="1"/>
  <c r="C245" i="2829"/>
  <c r="D245" i="2829" s="1"/>
  <c r="O241" i="2829"/>
  <c r="P241" i="2829" s="1"/>
  <c r="M241" i="2829"/>
  <c r="N241" i="2829" s="1"/>
  <c r="K241" i="2829"/>
  <c r="L241" i="2829" s="1"/>
  <c r="I241" i="2829"/>
  <c r="J241" i="2829" s="1"/>
  <c r="G241" i="2829"/>
  <c r="H241" i="2829" s="1"/>
  <c r="E241" i="2829"/>
  <c r="F241" i="2829" s="1"/>
  <c r="C241" i="2829"/>
  <c r="D241" i="2829" s="1"/>
  <c r="O237" i="2829"/>
  <c r="P237" i="2829" s="1"/>
  <c r="M237" i="2829"/>
  <c r="N237" i="2829" s="1"/>
  <c r="K237" i="2829"/>
  <c r="L237" i="2829" s="1"/>
  <c r="I237" i="2829"/>
  <c r="J237" i="2829" s="1"/>
  <c r="G237" i="2829"/>
  <c r="H237" i="2829" s="1"/>
  <c r="E237" i="2829"/>
  <c r="F237" i="2829" s="1"/>
  <c r="C237" i="2829"/>
  <c r="D237" i="2829" s="1"/>
  <c r="O233" i="2829"/>
  <c r="P233" i="2829" s="1"/>
  <c r="M233" i="2829"/>
  <c r="N233" i="2829" s="1"/>
  <c r="K233" i="2829"/>
  <c r="L233" i="2829" s="1"/>
  <c r="I233" i="2829"/>
  <c r="J233" i="2829" s="1"/>
  <c r="G233" i="2829"/>
  <c r="H233" i="2829" s="1"/>
  <c r="E233" i="2829"/>
  <c r="F233" i="2829" s="1"/>
  <c r="C233" i="2829"/>
  <c r="D233" i="2829" s="1"/>
  <c r="O229" i="2829"/>
  <c r="P229" i="2829" s="1"/>
  <c r="M229" i="2829"/>
  <c r="N229" i="2829" s="1"/>
  <c r="K229" i="2829"/>
  <c r="L229" i="2829" s="1"/>
  <c r="I229" i="2829"/>
  <c r="J229" i="2829" s="1"/>
  <c r="G229" i="2829"/>
  <c r="H229" i="2829" s="1"/>
  <c r="E229" i="2829"/>
  <c r="F229" i="2829" s="1"/>
  <c r="C229" i="2829"/>
  <c r="D229" i="2829" s="1"/>
  <c r="O225" i="2829"/>
  <c r="P225" i="2829" s="1"/>
  <c r="M225" i="2829"/>
  <c r="N225" i="2829" s="1"/>
  <c r="K225" i="2829"/>
  <c r="L225" i="2829" s="1"/>
  <c r="I225" i="2829"/>
  <c r="J225" i="2829" s="1"/>
  <c r="G225" i="2829"/>
  <c r="H225" i="2829" s="1"/>
  <c r="E225" i="2829"/>
  <c r="F225" i="2829" s="1"/>
  <c r="C225" i="2829"/>
  <c r="D225" i="2829" s="1"/>
  <c r="O221" i="2829"/>
  <c r="P221" i="2829" s="1"/>
  <c r="M221" i="2829"/>
  <c r="N221" i="2829" s="1"/>
  <c r="K221" i="2829"/>
  <c r="L221" i="2829" s="1"/>
  <c r="I221" i="2829"/>
  <c r="J221" i="2829" s="1"/>
  <c r="G221" i="2829"/>
  <c r="H221" i="2829" s="1"/>
  <c r="E221" i="2829"/>
  <c r="F221" i="2829" s="1"/>
  <c r="C221" i="2829"/>
  <c r="D221" i="2829" s="1"/>
  <c r="O217" i="2829"/>
  <c r="P217" i="2829" s="1"/>
  <c r="M217" i="2829"/>
  <c r="N217" i="2829" s="1"/>
  <c r="K217" i="2829"/>
  <c r="L217" i="2829" s="1"/>
  <c r="I217" i="2829"/>
  <c r="J217" i="2829" s="1"/>
  <c r="G217" i="2829"/>
  <c r="H217" i="2829" s="1"/>
  <c r="E217" i="2829"/>
  <c r="F217" i="2829" s="1"/>
  <c r="C217" i="2829"/>
  <c r="D217" i="2829" s="1"/>
  <c r="O213" i="2829"/>
  <c r="P213" i="2829" s="1"/>
  <c r="M213" i="2829"/>
  <c r="N213" i="2829" s="1"/>
  <c r="K213" i="2829"/>
  <c r="L213" i="2829" s="1"/>
  <c r="I213" i="2829"/>
  <c r="J213" i="2829" s="1"/>
  <c r="G213" i="2829"/>
  <c r="H213" i="2829" s="1"/>
  <c r="E213" i="2829"/>
  <c r="F213" i="2829" s="1"/>
  <c r="C213" i="2829"/>
  <c r="D213" i="2829" s="1"/>
  <c r="O209" i="2829"/>
  <c r="P209" i="2829" s="1"/>
  <c r="M209" i="2829"/>
  <c r="N209" i="2829" s="1"/>
  <c r="K209" i="2829"/>
  <c r="L209" i="2829" s="1"/>
  <c r="I209" i="2829"/>
  <c r="J209" i="2829" s="1"/>
  <c r="G209" i="2829"/>
  <c r="H209" i="2829" s="1"/>
  <c r="E209" i="2829"/>
  <c r="F209" i="2829" s="1"/>
  <c r="C209" i="2829"/>
  <c r="D209" i="2829" s="1"/>
  <c r="O205" i="2829"/>
  <c r="P205" i="2829" s="1"/>
  <c r="M205" i="2829"/>
  <c r="N205" i="2829" s="1"/>
  <c r="K205" i="2829"/>
  <c r="L205" i="2829" s="1"/>
  <c r="I205" i="2829"/>
  <c r="J205" i="2829" s="1"/>
  <c r="G205" i="2829"/>
  <c r="H205" i="2829" s="1"/>
  <c r="E205" i="2829"/>
  <c r="F205" i="2829" s="1"/>
  <c r="C205" i="2829"/>
  <c r="D205" i="2829" s="1"/>
  <c r="O201" i="2829"/>
  <c r="P201" i="2829" s="1"/>
  <c r="M201" i="2829"/>
  <c r="N201" i="2829" s="1"/>
  <c r="K201" i="2829"/>
  <c r="L201" i="2829" s="1"/>
  <c r="I201" i="2829"/>
  <c r="J201" i="2829" s="1"/>
  <c r="G201" i="2829"/>
  <c r="H201" i="2829" s="1"/>
  <c r="E201" i="2829"/>
  <c r="F201" i="2829" s="1"/>
  <c r="C201" i="2829"/>
  <c r="D201" i="2829" s="1"/>
  <c r="O197" i="2829"/>
  <c r="P197" i="2829" s="1"/>
  <c r="M197" i="2829"/>
  <c r="N197" i="2829" s="1"/>
  <c r="K197" i="2829"/>
  <c r="L197" i="2829" s="1"/>
  <c r="I197" i="2829"/>
  <c r="J197" i="2829" s="1"/>
  <c r="G197" i="2829"/>
  <c r="H197" i="2829" s="1"/>
  <c r="E197" i="2829"/>
  <c r="F197" i="2829" s="1"/>
  <c r="C197" i="2829"/>
  <c r="D197" i="2829" s="1"/>
  <c r="O193" i="2829"/>
  <c r="P193" i="2829" s="1"/>
  <c r="M193" i="2829"/>
  <c r="N193" i="2829" s="1"/>
  <c r="K193" i="2829"/>
  <c r="L193" i="2829" s="1"/>
  <c r="I193" i="2829"/>
  <c r="J193" i="2829" s="1"/>
  <c r="G193" i="2829"/>
  <c r="H193" i="2829" s="1"/>
  <c r="E193" i="2829"/>
  <c r="F193" i="2829" s="1"/>
  <c r="C193" i="2829"/>
  <c r="D193" i="2829" s="1"/>
  <c r="O189" i="2829"/>
  <c r="P189" i="2829" s="1"/>
  <c r="M189" i="2829"/>
  <c r="N189" i="2829" s="1"/>
  <c r="K189" i="2829"/>
  <c r="L189" i="2829" s="1"/>
  <c r="I189" i="2829"/>
  <c r="J189" i="2829" s="1"/>
  <c r="G189" i="2829"/>
  <c r="H189" i="2829" s="1"/>
  <c r="E189" i="2829"/>
  <c r="F189" i="2829" s="1"/>
  <c r="C189" i="2829"/>
  <c r="D189" i="2829" s="1"/>
  <c r="O306" i="2829"/>
  <c r="P306" i="2829" s="1"/>
  <c r="K306" i="2829"/>
  <c r="L306" i="2829" s="1"/>
  <c r="G306" i="2829"/>
  <c r="H306" i="2829" s="1"/>
  <c r="C306" i="2829"/>
  <c r="D306" i="2829" s="1"/>
  <c r="M306" i="2829"/>
  <c r="N306" i="2829" s="1"/>
  <c r="I306" i="2829"/>
  <c r="J306" i="2829" s="1"/>
  <c r="E306" i="2829"/>
  <c r="F306" i="2829" s="1"/>
  <c r="M181" i="2829"/>
  <c r="N181" i="2829" s="1"/>
  <c r="I181" i="2829"/>
  <c r="J181" i="2829" s="1"/>
  <c r="E181" i="2829"/>
  <c r="F181" i="2829" s="1"/>
  <c r="O181" i="2829"/>
  <c r="P181" i="2829" s="1"/>
  <c r="K181" i="2829"/>
  <c r="L181" i="2829" s="1"/>
  <c r="G181" i="2829"/>
  <c r="H181" i="2829" s="1"/>
  <c r="C181" i="2829"/>
  <c r="D181" i="2829" s="1"/>
  <c r="O176" i="2829"/>
  <c r="P176" i="2829" s="1"/>
  <c r="M176" i="2829"/>
  <c r="N176" i="2829" s="1"/>
  <c r="K176" i="2829"/>
  <c r="L176" i="2829" s="1"/>
  <c r="I176" i="2829"/>
  <c r="J176" i="2829" s="1"/>
  <c r="G176" i="2829"/>
  <c r="H176" i="2829" s="1"/>
  <c r="E176" i="2829"/>
  <c r="F176" i="2829" s="1"/>
  <c r="C176" i="2829"/>
  <c r="D176" i="2829" s="1"/>
  <c r="O172" i="2829"/>
  <c r="P172" i="2829" s="1"/>
  <c r="M172" i="2829"/>
  <c r="N172" i="2829" s="1"/>
  <c r="K172" i="2829"/>
  <c r="L172" i="2829" s="1"/>
  <c r="I172" i="2829"/>
  <c r="J172" i="2829" s="1"/>
  <c r="G172" i="2829"/>
  <c r="H172" i="2829" s="1"/>
  <c r="E172" i="2829"/>
  <c r="F172" i="2829" s="1"/>
  <c r="C172" i="2829"/>
  <c r="D172" i="2829" s="1"/>
  <c r="O168" i="2829"/>
  <c r="P168" i="2829" s="1"/>
  <c r="M168" i="2829"/>
  <c r="N168" i="2829" s="1"/>
  <c r="K168" i="2829"/>
  <c r="L168" i="2829" s="1"/>
  <c r="I168" i="2829"/>
  <c r="J168" i="2829" s="1"/>
  <c r="G168" i="2829"/>
  <c r="H168" i="2829" s="1"/>
  <c r="E168" i="2829"/>
  <c r="F168" i="2829" s="1"/>
  <c r="C168" i="2829"/>
  <c r="D168" i="2829" s="1"/>
  <c r="O164" i="2829"/>
  <c r="P164" i="2829" s="1"/>
  <c r="M164" i="2829"/>
  <c r="N164" i="2829" s="1"/>
  <c r="K164" i="2829"/>
  <c r="L164" i="2829" s="1"/>
  <c r="I164" i="2829"/>
  <c r="J164" i="2829" s="1"/>
  <c r="G164" i="2829"/>
  <c r="H164" i="2829" s="1"/>
  <c r="E164" i="2829"/>
  <c r="F164" i="2829" s="1"/>
  <c r="C164" i="2829"/>
  <c r="D164" i="2829" s="1"/>
  <c r="O160" i="2829"/>
  <c r="P160" i="2829" s="1"/>
  <c r="M160" i="2829"/>
  <c r="N160" i="2829" s="1"/>
  <c r="K160" i="2829"/>
  <c r="L160" i="2829" s="1"/>
  <c r="I160" i="2829"/>
  <c r="J160" i="2829" s="1"/>
  <c r="G160" i="2829"/>
  <c r="H160" i="2829" s="1"/>
  <c r="E160" i="2829"/>
  <c r="F160" i="2829" s="1"/>
  <c r="C160" i="2829"/>
  <c r="D160" i="2829" s="1"/>
  <c r="O156" i="2829"/>
  <c r="P156" i="2829" s="1"/>
  <c r="M156" i="2829"/>
  <c r="N156" i="2829" s="1"/>
  <c r="K156" i="2829"/>
  <c r="L156" i="2829" s="1"/>
  <c r="I156" i="2829"/>
  <c r="J156" i="2829" s="1"/>
  <c r="G156" i="2829"/>
  <c r="H156" i="2829" s="1"/>
  <c r="E156" i="2829"/>
  <c r="F156" i="2829" s="1"/>
  <c r="C156" i="2829"/>
  <c r="D156" i="2829" s="1"/>
  <c r="O152" i="2829"/>
  <c r="P152" i="2829" s="1"/>
  <c r="M152" i="2829"/>
  <c r="N152" i="2829" s="1"/>
  <c r="K152" i="2829"/>
  <c r="L152" i="2829" s="1"/>
  <c r="I152" i="2829"/>
  <c r="J152" i="2829" s="1"/>
  <c r="G152" i="2829"/>
  <c r="H152" i="2829" s="1"/>
  <c r="E152" i="2829"/>
  <c r="F152" i="2829" s="1"/>
  <c r="C152" i="2829"/>
  <c r="D152" i="2829" s="1"/>
  <c r="O148" i="2829"/>
  <c r="P148" i="2829" s="1"/>
  <c r="M148" i="2829"/>
  <c r="N148" i="2829" s="1"/>
  <c r="K148" i="2829"/>
  <c r="L148" i="2829" s="1"/>
  <c r="I148" i="2829"/>
  <c r="J148" i="2829" s="1"/>
  <c r="G148" i="2829"/>
  <c r="H148" i="2829" s="1"/>
  <c r="E148" i="2829"/>
  <c r="F148" i="2829" s="1"/>
  <c r="C148" i="2829"/>
  <c r="D148" i="2829" s="1"/>
  <c r="O144" i="2829"/>
  <c r="P144" i="2829" s="1"/>
  <c r="M144" i="2829"/>
  <c r="N144" i="2829" s="1"/>
  <c r="K144" i="2829"/>
  <c r="L144" i="2829" s="1"/>
  <c r="I144" i="2829"/>
  <c r="J144" i="2829" s="1"/>
  <c r="G144" i="2829"/>
  <c r="H144" i="2829" s="1"/>
  <c r="E144" i="2829"/>
  <c r="F144" i="2829" s="1"/>
  <c r="C144" i="2829"/>
  <c r="D144" i="2829" s="1"/>
  <c r="O140" i="2829"/>
  <c r="P140" i="2829" s="1"/>
  <c r="M140" i="2829"/>
  <c r="N140" i="2829" s="1"/>
  <c r="K140" i="2829"/>
  <c r="L140" i="2829" s="1"/>
  <c r="I140" i="2829"/>
  <c r="J140" i="2829" s="1"/>
  <c r="G140" i="2829"/>
  <c r="H140" i="2829" s="1"/>
  <c r="E140" i="2829"/>
  <c r="F140" i="2829" s="1"/>
  <c r="C140" i="2829"/>
  <c r="D140" i="2829" s="1"/>
  <c r="O136" i="2829"/>
  <c r="P136" i="2829" s="1"/>
  <c r="M136" i="2829"/>
  <c r="N136" i="2829" s="1"/>
  <c r="K136" i="2829"/>
  <c r="L136" i="2829" s="1"/>
  <c r="I136" i="2829"/>
  <c r="J136" i="2829" s="1"/>
  <c r="G136" i="2829"/>
  <c r="H136" i="2829" s="1"/>
  <c r="E136" i="2829"/>
  <c r="F136" i="2829" s="1"/>
  <c r="C136" i="2829"/>
  <c r="D136" i="2829" s="1"/>
  <c r="O132" i="2829"/>
  <c r="P132" i="2829" s="1"/>
  <c r="M132" i="2829"/>
  <c r="N132" i="2829" s="1"/>
  <c r="K132" i="2829"/>
  <c r="L132" i="2829" s="1"/>
  <c r="I132" i="2829"/>
  <c r="J132" i="2829" s="1"/>
  <c r="G132" i="2829"/>
  <c r="H132" i="2829" s="1"/>
  <c r="E132" i="2829"/>
  <c r="F132" i="2829" s="1"/>
  <c r="C132" i="2829"/>
  <c r="D132" i="2829" s="1"/>
  <c r="O128" i="2829"/>
  <c r="P128" i="2829" s="1"/>
  <c r="M128" i="2829"/>
  <c r="N128" i="2829" s="1"/>
  <c r="K128" i="2829"/>
  <c r="L128" i="2829" s="1"/>
  <c r="I128" i="2829"/>
  <c r="J128" i="2829" s="1"/>
  <c r="G128" i="2829"/>
  <c r="H128" i="2829" s="1"/>
  <c r="E128" i="2829"/>
  <c r="F128" i="2829" s="1"/>
  <c r="C128" i="2829"/>
  <c r="D128" i="2829" s="1"/>
  <c r="O124" i="2829"/>
  <c r="P124" i="2829" s="1"/>
  <c r="M124" i="2829"/>
  <c r="N124" i="2829" s="1"/>
  <c r="K124" i="2829"/>
  <c r="L124" i="2829" s="1"/>
  <c r="I124" i="2829"/>
  <c r="J124" i="2829" s="1"/>
  <c r="G124" i="2829"/>
  <c r="H124" i="2829" s="1"/>
  <c r="E124" i="2829"/>
  <c r="F124" i="2829" s="1"/>
  <c r="C124" i="2829"/>
  <c r="D124" i="2829" s="1"/>
  <c r="O120" i="2829"/>
  <c r="P120" i="2829" s="1"/>
  <c r="M120" i="2829"/>
  <c r="N120" i="2829" s="1"/>
  <c r="K120" i="2829"/>
  <c r="L120" i="2829" s="1"/>
  <c r="I120" i="2829"/>
  <c r="J120" i="2829" s="1"/>
  <c r="G120" i="2829"/>
  <c r="H120" i="2829" s="1"/>
  <c r="E120" i="2829"/>
  <c r="F120" i="2829" s="1"/>
  <c r="C120" i="2829"/>
  <c r="D120" i="2829" s="1"/>
  <c r="O116" i="2829"/>
  <c r="P116" i="2829" s="1"/>
  <c r="M116" i="2829"/>
  <c r="N116" i="2829" s="1"/>
  <c r="K116" i="2829"/>
  <c r="L116" i="2829" s="1"/>
  <c r="I116" i="2829"/>
  <c r="J116" i="2829" s="1"/>
  <c r="G116" i="2829"/>
  <c r="H116" i="2829" s="1"/>
  <c r="E116" i="2829"/>
  <c r="F116" i="2829" s="1"/>
  <c r="C116" i="2829"/>
  <c r="D116" i="2829" s="1"/>
  <c r="O112" i="2829"/>
  <c r="P112" i="2829" s="1"/>
  <c r="M112" i="2829"/>
  <c r="N112" i="2829" s="1"/>
  <c r="K112" i="2829"/>
  <c r="L112" i="2829" s="1"/>
  <c r="I112" i="2829"/>
  <c r="J112" i="2829" s="1"/>
  <c r="G112" i="2829"/>
  <c r="H112" i="2829" s="1"/>
  <c r="E112" i="2829"/>
  <c r="F112" i="2829" s="1"/>
  <c r="C112" i="2829"/>
  <c r="D112" i="2829" s="1"/>
  <c r="O108" i="2829"/>
  <c r="P108" i="2829" s="1"/>
  <c r="M108" i="2829"/>
  <c r="N108" i="2829" s="1"/>
  <c r="K108" i="2829"/>
  <c r="L108" i="2829" s="1"/>
  <c r="I108" i="2829"/>
  <c r="J108" i="2829" s="1"/>
  <c r="G108" i="2829"/>
  <c r="H108" i="2829" s="1"/>
  <c r="E108" i="2829"/>
  <c r="F108" i="2829" s="1"/>
  <c r="C108" i="2829"/>
  <c r="D108" i="2829" s="1"/>
  <c r="O104" i="2829"/>
  <c r="P104" i="2829" s="1"/>
  <c r="M104" i="2829"/>
  <c r="N104" i="2829" s="1"/>
  <c r="K104" i="2829"/>
  <c r="L104" i="2829" s="1"/>
  <c r="I104" i="2829"/>
  <c r="J104" i="2829" s="1"/>
  <c r="G104" i="2829"/>
  <c r="H104" i="2829" s="1"/>
  <c r="E104" i="2829"/>
  <c r="F104" i="2829" s="1"/>
  <c r="C104" i="2829"/>
  <c r="D104" i="2829" s="1"/>
  <c r="O100" i="2829"/>
  <c r="P100" i="2829" s="1"/>
  <c r="M100" i="2829"/>
  <c r="N100" i="2829" s="1"/>
  <c r="K100" i="2829"/>
  <c r="L100" i="2829" s="1"/>
  <c r="I100" i="2829"/>
  <c r="J100" i="2829" s="1"/>
  <c r="G100" i="2829"/>
  <c r="H100" i="2829" s="1"/>
  <c r="E100" i="2829"/>
  <c r="F100" i="2829" s="1"/>
  <c r="C100" i="2829"/>
  <c r="D100" i="2829" s="1"/>
  <c r="O96" i="2829"/>
  <c r="P96" i="2829" s="1"/>
  <c r="M96" i="2829"/>
  <c r="N96" i="2829" s="1"/>
  <c r="K96" i="2829"/>
  <c r="L96" i="2829" s="1"/>
  <c r="I96" i="2829"/>
  <c r="J96" i="2829" s="1"/>
  <c r="G96" i="2829"/>
  <c r="H96" i="2829" s="1"/>
  <c r="E96" i="2829"/>
  <c r="F96" i="2829" s="1"/>
  <c r="C96" i="2829"/>
  <c r="D96" i="2829" s="1"/>
  <c r="O92" i="2829"/>
  <c r="P92" i="2829" s="1"/>
  <c r="M92" i="2829"/>
  <c r="N92" i="2829" s="1"/>
  <c r="K92" i="2829"/>
  <c r="L92" i="2829" s="1"/>
  <c r="I92" i="2829"/>
  <c r="J92" i="2829" s="1"/>
  <c r="G92" i="2829"/>
  <c r="H92" i="2829" s="1"/>
  <c r="E92" i="2829"/>
  <c r="F92" i="2829" s="1"/>
  <c r="C92" i="2829"/>
  <c r="D92" i="2829" s="1"/>
  <c r="O88" i="2829"/>
  <c r="P88" i="2829" s="1"/>
  <c r="M88" i="2829"/>
  <c r="N88" i="2829" s="1"/>
  <c r="K88" i="2829"/>
  <c r="L88" i="2829" s="1"/>
  <c r="I88" i="2829"/>
  <c r="J88" i="2829" s="1"/>
  <c r="G88" i="2829"/>
  <c r="H88" i="2829" s="1"/>
  <c r="E88" i="2829"/>
  <c r="F88" i="2829" s="1"/>
  <c r="C88" i="2829"/>
  <c r="D88" i="2829" s="1"/>
  <c r="O84" i="2829"/>
  <c r="P84" i="2829" s="1"/>
  <c r="M84" i="2829"/>
  <c r="N84" i="2829" s="1"/>
  <c r="K84" i="2829"/>
  <c r="L84" i="2829" s="1"/>
  <c r="I84" i="2829"/>
  <c r="J84" i="2829" s="1"/>
  <c r="G84" i="2829"/>
  <c r="H84" i="2829" s="1"/>
  <c r="E84" i="2829"/>
  <c r="F84" i="2829" s="1"/>
  <c r="C84" i="2829"/>
  <c r="D84" i="2829" s="1"/>
  <c r="O80" i="2829"/>
  <c r="P80" i="2829" s="1"/>
  <c r="M80" i="2829"/>
  <c r="N80" i="2829" s="1"/>
  <c r="K80" i="2829"/>
  <c r="L80" i="2829" s="1"/>
  <c r="I80" i="2829"/>
  <c r="J80" i="2829" s="1"/>
  <c r="G80" i="2829"/>
  <c r="H80" i="2829" s="1"/>
  <c r="E80" i="2829"/>
  <c r="F80" i="2829" s="1"/>
  <c r="C80" i="2829"/>
  <c r="D80" i="2829" s="1"/>
  <c r="O76" i="2829"/>
  <c r="P76" i="2829" s="1"/>
  <c r="M76" i="2829"/>
  <c r="N76" i="2829" s="1"/>
  <c r="K76" i="2829"/>
  <c r="L76" i="2829" s="1"/>
  <c r="I76" i="2829"/>
  <c r="J76" i="2829" s="1"/>
  <c r="G76" i="2829"/>
  <c r="H76" i="2829" s="1"/>
  <c r="E76" i="2829"/>
  <c r="F76" i="2829" s="1"/>
  <c r="C76" i="2829"/>
  <c r="D76" i="2829" s="1"/>
  <c r="O72" i="2829"/>
  <c r="P72" i="2829" s="1"/>
  <c r="M72" i="2829"/>
  <c r="N72" i="2829" s="1"/>
  <c r="K72" i="2829"/>
  <c r="L72" i="2829" s="1"/>
  <c r="I72" i="2829"/>
  <c r="J72" i="2829" s="1"/>
  <c r="G72" i="2829"/>
  <c r="H72" i="2829" s="1"/>
  <c r="E72" i="2829"/>
  <c r="F72" i="2829" s="1"/>
  <c r="C72" i="2829"/>
  <c r="D72" i="2829" s="1"/>
  <c r="O68" i="2829"/>
  <c r="P68" i="2829" s="1"/>
  <c r="M68" i="2829"/>
  <c r="N68" i="2829" s="1"/>
  <c r="K68" i="2829"/>
  <c r="L68" i="2829" s="1"/>
  <c r="I68" i="2829"/>
  <c r="J68" i="2829" s="1"/>
  <c r="G68" i="2829"/>
  <c r="H68" i="2829" s="1"/>
  <c r="E68" i="2829"/>
  <c r="F68" i="2829" s="1"/>
  <c r="C68" i="2829"/>
  <c r="D68" i="2829" s="1"/>
  <c r="O64" i="2829"/>
  <c r="P64" i="2829" s="1"/>
  <c r="M64" i="2829"/>
  <c r="N64" i="2829" s="1"/>
  <c r="K64" i="2829"/>
  <c r="L64" i="2829" s="1"/>
  <c r="I64" i="2829"/>
  <c r="J64" i="2829" s="1"/>
  <c r="G64" i="2829"/>
  <c r="H64" i="2829" s="1"/>
  <c r="E64" i="2829"/>
  <c r="F64" i="2829" s="1"/>
  <c r="C64" i="2829"/>
  <c r="D64" i="2829" s="1"/>
  <c r="O60" i="2829"/>
  <c r="P60" i="2829" s="1"/>
  <c r="M60" i="2829"/>
  <c r="N60" i="2829" s="1"/>
  <c r="K60" i="2829"/>
  <c r="L60" i="2829" s="1"/>
  <c r="I60" i="2829"/>
  <c r="J60" i="2829" s="1"/>
  <c r="G60" i="2829"/>
  <c r="H60" i="2829" s="1"/>
  <c r="E60" i="2829"/>
  <c r="F60" i="2829" s="1"/>
  <c r="C60" i="2829"/>
  <c r="D60" i="2829" s="1"/>
  <c r="O56" i="2829"/>
  <c r="P56" i="2829" s="1"/>
  <c r="M56" i="2829"/>
  <c r="N56" i="2829" s="1"/>
  <c r="K56" i="2829"/>
  <c r="L56" i="2829" s="1"/>
  <c r="I56" i="2829"/>
  <c r="J56" i="2829" s="1"/>
  <c r="G56" i="2829"/>
  <c r="H56" i="2829" s="1"/>
  <c r="E56" i="2829"/>
  <c r="F56" i="2829" s="1"/>
  <c r="C56" i="2829"/>
  <c r="D56" i="2829" s="1"/>
  <c r="O52" i="2829"/>
  <c r="P52" i="2829" s="1"/>
  <c r="M52" i="2829"/>
  <c r="N52" i="2829" s="1"/>
  <c r="K52" i="2829"/>
  <c r="L52" i="2829" s="1"/>
  <c r="I52" i="2829"/>
  <c r="J52" i="2829" s="1"/>
  <c r="G52" i="2829"/>
  <c r="H52" i="2829" s="1"/>
  <c r="E52" i="2829"/>
  <c r="F52" i="2829" s="1"/>
  <c r="C52" i="2829"/>
  <c r="D52" i="2829" s="1"/>
  <c r="O183" i="2829"/>
  <c r="P183" i="2829" s="1"/>
  <c r="K183" i="2829"/>
  <c r="L183" i="2829" s="1"/>
  <c r="G183" i="2829"/>
  <c r="H183" i="2829" s="1"/>
  <c r="C183" i="2829"/>
  <c r="D183" i="2829" s="1"/>
  <c r="M183" i="2829"/>
  <c r="N183" i="2829" s="1"/>
  <c r="I183" i="2829"/>
  <c r="J183" i="2829" s="1"/>
  <c r="E183" i="2829"/>
  <c r="F183" i="2829" s="1"/>
  <c r="M48" i="2829"/>
  <c r="N48" i="2829" s="1"/>
  <c r="I48" i="2829"/>
  <c r="J48" i="2829" s="1"/>
  <c r="E48" i="2829"/>
  <c r="F48" i="2829" s="1"/>
  <c r="O48" i="2829"/>
  <c r="P48" i="2829" s="1"/>
  <c r="K48" i="2829"/>
  <c r="L48" i="2829" s="1"/>
  <c r="G48" i="2829"/>
  <c r="H48" i="2829" s="1"/>
  <c r="C48" i="2829"/>
  <c r="D48" i="2829" s="1"/>
  <c r="M40" i="2829"/>
  <c r="N40" i="2829" s="1"/>
  <c r="I40" i="2829"/>
  <c r="J40" i="2829" s="1"/>
  <c r="E40" i="2829"/>
  <c r="F40" i="2829" s="1"/>
  <c r="O40" i="2829"/>
  <c r="P40" i="2829" s="1"/>
  <c r="K40" i="2829"/>
  <c r="L40" i="2829" s="1"/>
  <c r="G40" i="2829"/>
  <c r="H40" i="2829" s="1"/>
  <c r="C40" i="2829"/>
  <c r="D40" i="2829" s="1"/>
  <c r="M32" i="2829"/>
  <c r="N32" i="2829" s="1"/>
  <c r="I32" i="2829"/>
  <c r="J32" i="2829" s="1"/>
  <c r="E32" i="2829"/>
  <c r="F32" i="2829" s="1"/>
  <c r="O32" i="2829"/>
  <c r="P32" i="2829" s="1"/>
  <c r="K32" i="2829"/>
  <c r="L32" i="2829" s="1"/>
  <c r="G32" i="2829"/>
  <c r="H32" i="2829" s="1"/>
  <c r="C32" i="2829"/>
  <c r="D32" i="2829" s="1"/>
  <c r="O28" i="2829"/>
  <c r="P28" i="2829" s="1"/>
  <c r="M28" i="2829"/>
  <c r="N28" i="2829" s="1"/>
  <c r="K28" i="2829"/>
  <c r="L28" i="2829" s="1"/>
  <c r="I28" i="2829"/>
  <c r="J28" i="2829" s="1"/>
  <c r="G28" i="2829"/>
  <c r="H28" i="2829" s="1"/>
  <c r="E28" i="2829"/>
  <c r="F28" i="2829" s="1"/>
  <c r="C28" i="2829"/>
  <c r="D28" i="2829" s="1"/>
  <c r="O24" i="2829"/>
  <c r="P24" i="2829" s="1"/>
  <c r="M24" i="2829"/>
  <c r="N24" i="2829" s="1"/>
  <c r="K24" i="2829"/>
  <c r="L24" i="2829" s="1"/>
  <c r="I24" i="2829"/>
  <c r="J24" i="2829" s="1"/>
  <c r="G24" i="2829"/>
  <c r="H24" i="2829" s="1"/>
  <c r="E24" i="2829"/>
  <c r="F24" i="2829" s="1"/>
  <c r="C24" i="2829"/>
  <c r="D24" i="2829" s="1"/>
  <c r="O20" i="2829"/>
  <c r="P20" i="2829" s="1"/>
  <c r="M20" i="2829"/>
  <c r="N20" i="2829" s="1"/>
  <c r="K20" i="2829"/>
  <c r="L20" i="2829" s="1"/>
  <c r="I20" i="2829"/>
  <c r="J20" i="2829" s="1"/>
  <c r="G20" i="2829"/>
  <c r="H20" i="2829" s="1"/>
  <c r="E20" i="2829"/>
  <c r="F20" i="2829" s="1"/>
  <c r="C20" i="2829"/>
  <c r="D20" i="2829" s="1"/>
  <c r="O16" i="2829"/>
  <c r="P16" i="2829" s="1"/>
  <c r="M16" i="2829"/>
  <c r="N16" i="2829" s="1"/>
  <c r="K16" i="2829"/>
  <c r="L16" i="2829" s="1"/>
  <c r="I16" i="2829"/>
  <c r="J16" i="2829" s="1"/>
  <c r="G16" i="2829"/>
  <c r="H16" i="2829" s="1"/>
  <c r="E16" i="2829"/>
  <c r="F16" i="2829" s="1"/>
  <c r="C16" i="2829"/>
  <c r="D16" i="2829" s="1"/>
  <c r="O12" i="2829"/>
  <c r="P12" i="2829" s="1"/>
  <c r="M12" i="2829"/>
  <c r="N12" i="2829" s="1"/>
  <c r="K12" i="2829"/>
  <c r="L12" i="2829" s="1"/>
  <c r="I12" i="2829"/>
  <c r="J12" i="2829" s="1"/>
  <c r="G12" i="2829"/>
  <c r="H12" i="2829" s="1"/>
  <c r="E12" i="2829"/>
  <c r="F12" i="2829" s="1"/>
  <c r="C12" i="2829"/>
  <c r="D12" i="2829" s="1"/>
  <c r="O8" i="2829"/>
  <c r="P8" i="2829" s="1"/>
  <c r="M8" i="2829"/>
  <c r="N8" i="2829" s="1"/>
  <c r="K8" i="2829"/>
  <c r="L8" i="2829" s="1"/>
  <c r="I8" i="2829"/>
  <c r="J8" i="2829" s="1"/>
  <c r="G8" i="2829"/>
  <c r="H8" i="2829" s="1"/>
  <c r="E8" i="2829"/>
  <c r="F8" i="2829" s="1"/>
  <c r="C8" i="2829"/>
  <c r="D8" i="2829" s="1"/>
  <c r="O46" i="2829"/>
  <c r="P46" i="2829" s="1"/>
  <c r="K46" i="2829"/>
  <c r="L46" i="2829" s="1"/>
  <c r="G46" i="2829"/>
  <c r="H46" i="2829" s="1"/>
  <c r="C46" i="2829"/>
  <c r="D46" i="2829" s="1"/>
  <c r="M46" i="2829"/>
  <c r="N46" i="2829" s="1"/>
  <c r="I46" i="2829"/>
  <c r="J46" i="2829" s="1"/>
  <c r="E46" i="2829"/>
  <c r="F46" i="2829" s="1"/>
  <c r="O38" i="2829"/>
  <c r="P38" i="2829" s="1"/>
  <c r="K38" i="2829"/>
  <c r="L38" i="2829" s="1"/>
  <c r="G38" i="2829"/>
  <c r="H38" i="2829" s="1"/>
  <c r="C38" i="2829"/>
  <c r="D38" i="2829" s="1"/>
  <c r="M38" i="2829"/>
  <c r="N38" i="2829" s="1"/>
  <c r="I38" i="2829"/>
  <c r="J38" i="2829" s="1"/>
  <c r="E38" i="2829"/>
  <c r="F38" i="2829" s="1"/>
  <c r="O30" i="2829"/>
  <c r="P30" i="2829" s="1"/>
  <c r="K30" i="2829"/>
  <c r="L30" i="2829" s="1"/>
  <c r="G30" i="2829"/>
  <c r="H30" i="2829" s="1"/>
  <c r="C30" i="2829"/>
  <c r="D30" i="2829" s="1"/>
  <c r="M30" i="2829"/>
  <c r="N30" i="2829" s="1"/>
  <c r="I30" i="2829"/>
  <c r="J30" i="2829" s="1"/>
  <c r="E30" i="2829"/>
  <c r="F30" i="2829" s="1"/>
  <c r="U12" i="2826"/>
  <c r="BN11" i="2826"/>
  <c r="BW11" i="2826"/>
  <c r="BR11" i="2826"/>
  <c r="BJ11" i="2826"/>
  <c r="BW12" i="2826" l="1"/>
  <c r="BR12" i="2826"/>
  <c r="BJ12" i="2826"/>
  <c r="U13" i="2826"/>
  <c r="BN12" i="2826"/>
  <c r="U14" i="2826" l="1"/>
  <c r="BN13" i="2826"/>
  <c r="BW13" i="2826"/>
  <c r="BR13" i="2826"/>
  <c r="BJ13" i="2826"/>
  <c r="Q1" i="2829"/>
  <c r="C2" i="2826"/>
  <c r="E2" i="2826"/>
  <c r="E17" i="2826" s="1"/>
  <c r="L2" i="2826"/>
  <c r="M2" i="2826"/>
  <c r="Q3" i="2826" s="1"/>
  <c r="Q2" i="2826" s="1"/>
  <c r="N2" i="2826"/>
  <c r="BL2" i="2826"/>
  <c r="BX2" i="2826" s="1"/>
  <c r="BP2" i="2826"/>
  <c r="BP3" i="2826" s="1"/>
  <c r="BO3" i="2826" s="1"/>
  <c r="BT2" i="2826"/>
  <c r="BW2" i="2826"/>
  <c r="CB2" i="2826"/>
  <c r="CD2" i="2826"/>
  <c r="BT8" i="2826" s="1"/>
  <c r="CH2" i="2826"/>
  <c r="C3" i="2826"/>
  <c r="E3" i="2826"/>
  <c r="F7" i="2826" s="1"/>
  <c r="I7" i="2826" s="1"/>
  <c r="R3" i="2826"/>
  <c r="R2" i="2826" s="1"/>
  <c r="BT3" i="2826"/>
  <c r="BU3" i="2826"/>
  <c r="W5" i="2826"/>
  <c r="X5" i="2826" s="1"/>
  <c r="Y5" i="2826" s="1"/>
  <c r="Z5" i="2826" s="1"/>
  <c r="AA5" i="2826" s="1"/>
  <c r="AB5" i="2826" s="1"/>
  <c r="AC5" i="2826" s="1"/>
  <c r="AD5" i="2826" s="1"/>
  <c r="AE5" i="2826" s="1"/>
  <c r="AF5" i="2826" s="1"/>
  <c r="AG5" i="2826" s="1"/>
  <c r="AH5" i="2826" s="1"/>
  <c r="AI5" i="2826" s="1"/>
  <c r="AJ5" i="2826" s="1"/>
  <c r="AK5" i="2826" s="1"/>
  <c r="AL5" i="2826" s="1"/>
  <c r="AM5" i="2826" s="1"/>
  <c r="AN5" i="2826" s="1"/>
  <c r="AO5" i="2826" s="1"/>
  <c r="AP5" i="2826" s="1"/>
  <c r="AQ5" i="2826" s="1"/>
  <c r="AR5" i="2826" s="1"/>
  <c r="AS5" i="2826" s="1"/>
  <c r="AT5" i="2826" s="1"/>
  <c r="AU5" i="2826" s="1"/>
  <c r="AV5" i="2826" s="1"/>
  <c r="AW5" i="2826" s="1"/>
  <c r="AX5" i="2826" s="1"/>
  <c r="AY5" i="2826" s="1"/>
  <c r="AZ5" i="2826" s="1"/>
  <c r="BA5" i="2826" s="1"/>
  <c r="BB5" i="2826" s="1"/>
  <c r="BC5" i="2826" s="1"/>
  <c r="BD5" i="2826" s="1"/>
  <c r="BE5" i="2826" s="1"/>
  <c r="Q7" i="2826"/>
  <c r="R7" i="2826"/>
  <c r="BJ7" i="2826"/>
  <c r="BN7" i="2826"/>
  <c r="BR7" i="2826"/>
  <c r="BT7" i="2826"/>
  <c r="BW7" i="2826"/>
  <c r="CH7" i="2826"/>
  <c r="Q8" i="2826"/>
  <c r="R8" i="2826"/>
  <c r="U8" i="2826"/>
  <c r="BJ8" i="2826"/>
  <c r="BN8" i="2826"/>
  <c r="BR8" i="2826"/>
  <c r="BW8" i="2826"/>
  <c r="CH8" i="2826"/>
  <c r="Q9" i="2826"/>
  <c r="R9" i="2826"/>
  <c r="Q10" i="2826"/>
  <c r="R10" i="2826"/>
  <c r="Q11" i="2826"/>
  <c r="R11" i="2826"/>
  <c r="Q12" i="2826"/>
  <c r="R12" i="2826"/>
  <c r="Q13" i="2826"/>
  <c r="R13" i="2826"/>
  <c r="Q14" i="2826"/>
  <c r="R14" i="2826"/>
  <c r="Q15" i="2826"/>
  <c r="R15" i="2826"/>
  <c r="Q16" i="2826"/>
  <c r="R16" i="2826"/>
  <c r="Q17" i="2826"/>
  <c r="R17" i="2826"/>
  <c r="Q18" i="2826"/>
  <c r="R18" i="2826"/>
  <c r="Q19" i="2826"/>
  <c r="R19" i="2826"/>
  <c r="Q20" i="2826"/>
  <c r="R20" i="2826"/>
  <c r="Q21" i="2826"/>
  <c r="R21" i="2826"/>
  <c r="Q22" i="2826"/>
  <c r="R22" i="2826"/>
  <c r="Q23" i="2826"/>
  <c r="R23" i="2826"/>
  <c r="Q24" i="2826"/>
  <c r="R24" i="2826"/>
  <c r="Q25" i="2826"/>
  <c r="R25" i="2826"/>
  <c r="Q26" i="2826"/>
  <c r="R26" i="2826"/>
  <c r="Q27" i="2826"/>
  <c r="R27" i="2826"/>
  <c r="Q28" i="2826"/>
  <c r="R28" i="2826"/>
  <c r="Q29" i="2826"/>
  <c r="R29" i="2826"/>
  <c r="Q30" i="2826"/>
  <c r="R30" i="2826"/>
  <c r="Q31" i="2826"/>
  <c r="R31" i="2826"/>
  <c r="Q32" i="2826"/>
  <c r="R32" i="2826"/>
  <c r="Q33" i="2826"/>
  <c r="R33" i="2826"/>
  <c r="Q34" i="2826"/>
  <c r="R34" i="2826"/>
  <c r="Q35" i="2826"/>
  <c r="R35" i="2826"/>
  <c r="Q36" i="2826"/>
  <c r="R36" i="2826"/>
  <c r="Q37" i="2826"/>
  <c r="R37" i="2826"/>
  <c r="Q38" i="2826"/>
  <c r="R38" i="2826"/>
  <c r="Q39" i="2826"/>
  <c r="R39" i="2826"/>
  <c r="Q40" i="2826"/>
  <c r="R40" i="2826"/>
  <c r="Q41" i="2826"/>
  <c r="R41" i="2826"/>
  <c r="Q42" i="2826"/>
  <c r="R42" i="2826"/>
  <c r="B4" i="264"/>
  <c r="F4" i="264"/>
  <c r="J4" i="264"/>
  <c r="N4" i="264"/>
  <c r="R4" i="264"/>
  <c r="F5" i="264"/>
  <c r="N5" i="264"/>
  <c r="D3" i="2828"/>
  <c r="AB2" i="2828" s="1"/>
  <c r="D4" i="2828"/>
  <c r="Z2" i="2828" s="1"/>
  <c r="D5" i="2828"/>
  <c r="AA2" i="2828" s="1"/>
  <c r="V30" i="2828" s="1"/>
  <c r="D7" i="2828"/>
  <c r="W2" i="2828" s="1"/>
  <c r="W7" i="2828"/>
  <c r="D8" i="2828"/>
  <c r="Y2" i="2828" s="1"/>
  <c r="AB9" i="2828" s="1"/>
  <c r="W8" i="2828"/>
  <c r="X8" i="2828"/>
  <c r="D9" i="2828"/>
  <c r="X2" i="2828" s="1"/>
  <c r="U15" i="2828" s="1"/>
  <c r="W15" i="2828" s="1"/>
  <c r="D11" i="2828"/>
  <c r="W16" i="2828"/>
  <c r="F7" i="2827"/>
  <c r="F11" i="2827"/>
  <c r="G11" i="2827"/>
  <c r="F15" i="2827"/>
  <c r="G15" i="2827"/>
  <c r="F16" i="2827"/>
  <c r="C20" i="2827"/>
  <c r="G54" i="2827"/>
  <c r="G56" i="2827"/>
  <c r="G58" i="2827"/>
  <c r="U1" i="2829"/>
  <c r="D3" i="2829"/>
  <c r="F3" i="2829"/>
  <c r="H3" i="2829"/>
  <c r="S3" i="2829"/>
  <c r="A5" i="2829"/>
  <c r="B5" i="2829" s="1"/>
  <c r="E5" i="2829"/>
  <c r="F5" i="2829" s="1"/>
  <c r="I5" i="2829"/>
  <c r="J5" i="2829" s="1"/>
  <c r="M5" i="2829"/>
  <c r="N5" i="2829" s="1"/>
  <c r="S5" i="2829"/>
  <c r="A6" i="2829"/>
  <c r="B6" i="2829" s="1"/>
  <c r="I6" i="2829"/>
  <c r="J6" i="2829" s="1"/>
  <c r="S6" i="2829"/>
  <c r="V7" i="2828"/>
  <c r="X7" i="2828" s="1"/>
  <c r="AB17" i="2828"/>
  <c r="BU511" i="2826" l="1"/>
  <c r="BU509" i="2826"/>
  <c r="BU507" i="2826"/>
  <c r="BU505" i="2826"/>
  <c r="BU503" i="2826"/>
  <c r="BU501" i="2826"/>
  <c r="BU499" i="2826"/>
  <c r="BU497" i="2826"/>
  <c r="BU495" i="2826"/>
  <c r="BU493" i="2826"/>
  <c r="BU491" i="2826"/>
  <c r="BU489" i="2826"/>
  <c r="BU487" i="2826"/>
  <c r="BU485" i="2826"/>
  <c r="BU483" i="2826"/>
  <c r="BU481" i="2826"/>
  <c r="BU479" i="2826"/>
  <c r="BU477" i="2826"/>
  <c r="BU475" i="2826"/>
  <c r="BU473" i="2826"/>
  <c r="BU471" i="2826"/>
  <c r="BU469" i="2826"/>
  <c r="BU467" i="2826"/>
  <c r="BU465" i="2826"/>
  <c r="BU463" i="2826"/>
  <c r="BU461" i="2826"/>
  <c r="BU459" i="2826"/>
  <c r="BU457" i="2826"/>
  <c r="BU455" i="2826"/>
  <c r="BU453" i="2826"/>
  <c r="BU451" i="2826"/>
  <c r="BU449" i="2826"/>
  <c r="BU447" i="2826"/>
  <c r="BU445" i="2826"/>
  <c r="BU443" i="2826"/>
  <c r="BU441" i="2826"/>
  <c r="BU439" i="2826"/>
  <c r="BU437" i="2826"/>
  <c r="BU435" i="2826"/>
  <c r="BU433" i="2826"/>
  <c r="BU431" i="2826"/>
  <c r="BU429" i="2826"/>
  <c r="BU427" i="2826"/>
  <c r="BU425" i="2826"/>
  <c r="BU423" i="2826"/>
  <c r="BU421" i="2826"/>
  <c r="BU419" i="2826"/>
  <c r="BU417" i="2826"/>
  <c r="BU415" i="2826"/>
  <c r="BU413" i="2826"/>
  <c r="BU411" i="2826"/>
  <c r="BU409" i="2826"/>
  <c r="BU407" i="2826"/>
  <c r="BU405" i="2826"/>
  <c r="BU403" i="2826"/>
  <c r="BU401" i="2826"/>
  <c r="BU399" i="2826"/>
  <c r="BU397" i="2826"/>
  <c r="BU395" i="2826"/>
  <c r="BU393" i="2826"/>
  <c r="BU391" i="2826"/>
  <c r="BU389" i="2826"/>
  <c r="BU387" i="2826"/>
  <c r="BU385" i="2826"/>
  <c r="BU383" i="2826"/>
  <c r="BU381" i="2826"/>
  <c r="BU379" i="2826"/>
  <c r="BU377" i="2826"/>
  <c r="BU375" i="2826"/>
  <c r="BU373" i="2826"/>
  <c r="BU371" i="2826"/>
  <c r="BU369" i="2826"/>
  <c r="BU367" i="2826"/>
  <c r="BU365" i="2826"/>
  <c r="BU363" i="2826"/>
  <c r="BU361" i="2826"/>
  <c r="BU359" i="2826"/>
  <c r="BU357" i="2826"/>
  <c r="BU355" i="2826"/>
  <c r="BU353" i="2826"/>
  <c r="BU351" i="2826"/>
  <c r="BU349" i="2826"/>
  <c r="BU347" i="2826"/>
  <c r="BU345" i="2826"/>
  <c r="BU343" i="2826"/>
  <c r="BU512" i="2826"/>
  <c r="BU508" i="2826"/>
  <c r="BU504" i="2826"/>
  <c r="BU500" i="2826"/>
  <c r="BU496" i="2826"/>
  <c r="BU492" i="2826"/>
  <c r="BU488" i="2826"/>
  <c r="BU484" i="2826"/>
  <c r="BU480" i="2826"/>
  <c r="BU476" i="2826"/>
  <c r="BU472" i="2826"/>
  <c r="BU468" i="2826"/>
  <c r="BU464" i="2826"/>
  <c r="BU460" i="2826"/>
  <c r="BU456" i="2826"/>
  <c r="BU452" i="2826"/>
  <c r="BU448" i="2826"/>
  <c r="BU444" i="2826"/>
  <c r="BU440" i="2826"/>
  <c r="BU436" i="2826"/>
  <c r="BU432" i="2826"/>
  <c r="BU428" i="2826"/>
  <c r="BU424" i="2826"/>
  <c r="BU420" i="2826"/>
  <c r="BU416" i="2826"/>
  <c r="BU412" i="2826"/>
  <c r="BU408" i="2826"/>
  <c r="BU404" i="2826"/>
  <c r="BU400" i="2826"/>
  <c r="BU396" i="2826"/>
  <c r="BU392" i="2826"/>
  <c r="BU388" i="2826"/>
  <c r="BU384" i="2826"/>
  <c r="BU380" i="2826"/>
  <c r="BU376" i="2826"/>
  <c r="BU372" i="2826"/>
  <c r="BU510" i="2826"/>
  <c r="BU506" i="2826"/>
  <c r="BU502" i="2826"/>
  <c r="BU498" i="2826"/>
  <c r="BU494" i="2826"/>
  <c r="BU490" i="2826"/>
  <c r="BU486" i="2826"/>
  <c r="BU482" i="2826"/>
  <c r="BU478" i="2826"/>
  <c r="BU474" i="2826"/>
  <c r="BU470" i="2826"/>
  <c r="BU466" i="2826"/>
  <c r="BU462" i="2826"/>
  <c r="BU458" i="2826"/>
  <c r="BU454" i="2826"/>
  <c r="BU450" i="2826"/>
  <c r="BU446" i="2826"/>
  <c r="BU442" i="2826"/>
  <c r="BU438" i="2826"/>
  <c r="BU434" i="2826"/>
  <c r="BU430" i="2826"/>
  <c r="BU426" i="2826"/>
  <c r="BU422" i="2826"/>
  <c r="BU418" i="2826"/>
  <c r="BU414" i="2826"/>
  <c r="BU410" i="2826"/>
  <c r="BU406" i="2826"/>
  <c r="BU402" i="2826"/>
  <c r="BU398" i="2826"/>
  <c r="BU394" i="2826"/>
  <c r="BU390" i="2826"/>
  <c r="BU386" i="2826"/>
  <c r="BU382" i="2826"/>
  <c r="BU378" i="2826"/>
  <c r="BU374" i="2826"/>
  <c r="BU370" i="2826"/>
  <c r="BU366" i="2826"/>
  <c r="BU362" i="2826"/>
  <c r="BU358" i="2826"/>
  <c r="BU354" i="2826"/>
  <c r="BU350" i="2826"/>
  <c r="BU346" i="2826"/>
  <c r="BU342" i="2826"/>
  <c r="BU340" i="2826"/>
  <c r="BU338" i="2826"/>
  <c r="BU336" i="2826"/>
  <c r="BU334" i="2826"/>
  <c r="BU332" i="2826"/>
  <c r="BU330" i="2826"/>
  <c r="BU328" i="2826"/>
  <c r="BU326" i="2826"/>
  <c r="BU324" i="2826"/>
  <c r="BU322" i="2826"/>
  <c r="BU320" i="2826"/>
  <c r="BU318" i="2826"/>
  <c r="BU316" i="2826"/>
  <c r="BU314" i="2826"/>
  <c r="BU312" i="2826"/>
  <c r="BU310" i="2826"/>
  <c r="BU308" i="2826"/>
  <c r="BU306" i="2826"/>
  <c r="BU304" i="2826"/>
  <c r="BU302" i="2826"/>
  <c r="BU300" i="2826"/>
  <c r="BU298" i="2826"/>
  <c r="BU296" i="2826"/>
  <c r="BU294" i="2826"/>
  <c r="BU292" i="2826"/>
  <c r="BU290" i="2826"/>
  <c r="BU288" i="2826"/>
  <c r="BU286" i="2826"/>
  <c r="BU284" i="2826"/>
  <c r="BU282" i="2826"/>
  <c r="BU280" i="2826"/>
  <c r="BU278" i="2826"/>
  <c r="BU276" i="2826"/>
  <c r="BU274" i="2826"/>
  <c r="BU272" i="2826"/>
  <c r="BU270" i="2826"/>
  <c r="BU268" i="2826"/>
  <c r="BU266" i="2826"/>
  <c r="BU264" i="2826"/>
  <c r="BU262" i="2826"/>
  <c r="BU260" i="2826"/>
  <c r="BU258" i="2826"/>
  <c r="BU256" i="2826"/>
  <c r="BU254" i="2826"/>
  <c r="BU252" i="2826"/>
  <c r="BU250" i="2826"/>
  <c r="BU248" i="2826"/>
  <c r="BU246" i="2826"/>
  <c r="BU244" i="2826"/>
  <c r="BU242" i="2826"/>
  <c r="BU240" i="2826"/>
  <c r="BU238" i="2826"/>
  <c r="BU236" i="2826"/>
  <c r="BU234" i="2826"/>
  <c r="BU232" i="2826"/>
  <c r="BU230" i="2826"/>
  <c r="BU228" i="2826"/>
  <c r="BU226" i="2826"/>
  <c r="BU224" i="2826"/>
  <c r="BU222" i="2826"/>
  <c r="BU220" i="2826"/>
  <c r="BU218" i="2826"/>
  <c r="BU216" i="2826"/>
  <c r="BU214" i="2826"/>
  <c r="BU212" i="2826"/>
  <c r="BU210" i="2826"/>
  <c r="BU208" i="2826"/>
  <c r="BU206" i="2826"/>
  <c r="BU204" i="2826"/>
  <c r="BU202" i="2826"/>
  <c r="BU200" i="2826"/>
  <c r="BU198" i="2826"/>
  <c r="BU196" i="2826"/>
  <c r="BU194" i="2826"/>
  <c r="BU192" i="2826"/>
  <c r="BU190" i="2826"/>
  <c r="BU188" i="2826"/>
  <c r="BU186" i="2826"/>
  <c r="BU184" i="2826"/>
  <c r="BU182" i="2826"/>
  <c r="BU180" i="2826"/>
  <c r="BU178" i="2826"/>
  <c r="BU176" i="2826"/>
  <c r="BU174" i="2826"/>
  <c r="BU172" i="2826"/>
  <c r="BU170" i="2826"/>
  <c r="BU168" i="2826"/>
  <c r="BU166" i="2826"/>
  <c r="BU164" i="2826"/>
  <c r="BU162" i="2826"/>
  <c r="BU160" i="2826"/>
  <c r="BU158" i="2826"/>
  <c r="BU156" i="2826"/>
  <c r="BU154" i="2826"/>
  <c r="BU152" i="2826"/>
  <c r="BU150" i="2826"/>
  <c r="BU148" i="2826"/>
  <c r="BU146" i="2826"/>
  <c r="BU144" i="2826"/>
  <c r="BU142" i="2826"/>
  <c r="BU140" i="2826"/>
  <c r="BU138" i="2826"/>
  <c r="BU136" i="2826"/>
  <c r="BU134" i="2826"/>
  <c r="BU132" i="2826"/>
  <c r="BU130" i="2826"/>
  <c r="BU128" i="2826"/>
  <c r="BU126" i="2826"/>
  <c r="BU124" i="2826"/>
  <c r="BU122" i="2826"/>
  <c r="BU120" i="2826"/>
  <c r="BU118" i="2826"/>
  <c r="BU116" i="2826"/>
  <c r="BU114" i="2826"/>
  <c r="BU112" i="2826"/>
  <c r="BU110" i="2826"/>
  <c r="BU108" i="2826"/>
  <c r="BU106" i="2826"/>
  <c r="BU104" i="2826"/>
  <c r="BU102" i="2826"/>
  <c r="BU100" i="2826"/>
  <c r="BU98" i="2826"/>
  <c r="BU96" i="2826"/>
  <c r="BU94" i="2826"/>
  <c r="BU92" i="2826"/>
  <c r="BU90" i="2826"/>
  <c r="BU88" i="2826"/>
  <c r="BU368" i="2826"/>
  <c r="BU360" i="2826"/>
  <c r="BU352" i="2826"/>
  <c r="BU344" i="2826"/>
  <c r="BU339" i="2826"/>
  <c r="BU335" i="2826"/>
  <c r="BU331" i="2826"/>
  <c r="BU327" i="2826"/>
  <c r="BU323" i="2826"/>
  <c r="BU319" i="2826"/>
  <c r="BU315" i="2826"/>
  <c r="BU311" i="2826"/>
  <c r="BU307" i="2826"/>
  <c r="BU303" i="2826"/>
  <c r="BU299" i="2826"/>
  <c r="BU295" i="2826"/>
  <c r="BU291" i="2826"/>
  <c r="BU287" i="2826"/>
  <c r="BU283" i="2826"/>
  <c r="BU279" i="2826"/>
  <c r="BU275" i="2826"/>
  <c r="BU271" i="2826"/>
  <c r="BU267" i="2826"/>
  <c r="BU263" i="2826"/>
  <c r="BU259" i="2826"/>
  <c r="BU255" i="2826"/>
  <c r="BU251" i="2826"/>
  <c r="BU247" i="2826"/>
  <c r="BU243" i="2826"/>
  <c r="BU239" i="2826"/>
  <c r="BU235" i="2826"/>
  <c r="BU231" i="2826"/>
  <c r="BU227" i="2826"/>
  <c r="BU223" i="2826"/>
  <c r="BU219" i="2826"/>
  <c r="BU215" i="2826"/>
  <c r="BU211" i="2826"/>
  <c r="BU207" i="2826"/>
  <c r="BU203" i="2826"/>
  <c r="BU199" i="2826"/>
  <c r="BU195" i="2826"/>
  <c r="BU191" i="2826"/>
  <c r="BU187" i="2826"/>
  <c r="BU183" i="2826"/>
  <c r="BU179" i="2826"/>
  <c r="BU175" i="2826"/>
  <c r="BU171" i="2826"/>
  <c r="BU167" i="2826"/>
  <c r="BU163" i="2826"/>
  <c r="BU159" i="2826"/>
  <c r="BU155" i="2826"/>
  <c r="BU151" i="2826"/>
  <c r="BU147" i="2826"/>
  <c r="BU143" i="2826"/>
  <c r="BU139" i="2826"/>
  <c r="BU135" i="2826"/>
  <c r="BU131" i="2826"/>
  <c r="BU127" i="2826"/>
  <c r="BU123" i="2826"/>
  <c r="BU119" i="2826"/>
  <c r="BU111" i="2826"/>
  <c r="BU107" i="2826"/>
  <c r="BU103" i="2826"/>
  <c r="BU95" i="2826"/>
  <c r="BU87" i="2826"/>
  <c r="BU61" i="2826"/>
  <c r="BU55" i="2826"/>
  <c r="BU49" i="2826"/>
  <c r="BU41" i="2826"/>
  <c r="BU21" i="2826"/>
  <c r="BU364" i="2826"/>
  <c r="BU356" i="2826"/>
  <c r="BU348" i="2826"/>
  <c r="BU341" i="2826"/>
  <c r="BU337" i="2826"/>
  <c r="BU333" i="2826"/>
  <c r="BU329" i="2826"/>
  <c r="BU325" i="2826"/>
  <c r="BU321" i="2826"/>
  <c r="BU317" i="2826"/>
  <c r="BU313" i="2826"/>
  <c r="BU309" i="2826"/>
  <c r="BU305" i="2826"/>
  <c r="BU301" i="2826"/>
  <c r="BU297" i="2826"/>
  <c r="BU293" i="2826"/>
  <c r="BU289" i="2826"/>
  <c r="BU285" i="2826"/>
  <c r="BU281" i="2826"/>
  <c r="BU277" i="2826"/>
  <c r="BU273" i="2826"/>
  <c r="BU269" i="2826"/>
  <c r="BU265" i="2826"/>
  <c r="BU261" i="2826"/>
  <c r="BU257" i="2826"/>
  <c r="BU253" i="2826"/>
  <c r="BU249" i="2826"/>
  <c r="BU245" i="2826"/>
  <c r="BU241" i="2826"/>
  <c r="BU237" i="2826"/>
  <c r="BU233" i="2826"/>
  <c r="BU229" i="2826"/>
  <c r="BU225" i="2826"/>
  <c r="BU221" i="2826"/>
  <c r="BU217" i="2826"/>
  <c r="BU213" i="2826"/>
  <c r="BU209" i="2826"/>
  <c r="BU205" i="2826"/>
  <c r="BU201" i="2826"/>
  <c r="BU197" i="2826"/>
  <c r="BU193" i="2826"/>
  <c r="BU189" i="2826"/>
  <c r="BU185" i="2826"/>
  <c r="BU181" i="2826"/>
  <c r="BU177" i="2826"/>
  <c r="BU173" i="2826"/>
  <c r="BU169" i="2826"/>
  <c r="BU165" i="2826"/>
  <c r="BU161" i="2826"/>
  <c r="BU157" i="2826"/>
  <c r="BU153" i="2826"/>
  <c r="BU149" i="2826"/>
  <c r="BU145" i="2826"/>
  <c r="BU141" i="2826"/>
  <c r="BU137" i="2826"/>
  <c r="BU133" i="2826"/>
  <c r="BU129" i="2826"/>
  <c r="BU125" i="2826"/>
  <c r="BU121" i="2826"/>
  <c r="BU117" i="2826"/>
  <c r="BU113" i="2826"/>
  <c r="BU109" i="2826"/>
  <c r="BU105" i="2826"/>
  <c r="BU101" i="2826"/>
  <c r="BU97" i="2826"/>
  <c r="BU93" i="2826"/>
  <c r="BU89" i="2826"/>
  <c r="BU86" i="2826"/>
  <c r="BU84" i="2826"/>
  <c r="BU82" i="2826"/>
  <c r="BU80" i="2826"/>
  <c r="BU78" i="2826"/>
  <c r="BU76" i="2826"/>
  <c r="BU74" i="2826"/>
  <c r="BU72" i="2826"/>
  <c r="BU70" i="2826"/>
  <c r="BU68" i="2826"/>
  <c r="BU66" i="2826"/>
  <c r="BU64" i="2826"/>
  <c r="BU62" i="2826"/>
  <c r="BU60" i="2826"/>
  <c r="BU58" i="2826"/>
  <c r="BU56" i="2826"/>
  <c r="BU54" i="2826"/>
  <c r="BU52" i="2826"/>
  <c r="BU50" i="2826"/>
  <c r="BU48" i="2826"/>
  <c r="BU46" i="2826"/>
  <c r="BU44" i="2826"/>
  <c r="BU42" i="2826"/>
  <c r="BU40" i="2826"/>
  <c r="BU38" i="2826"/>
  <c r="BU36" i="2826"/>
  <c r="BU34" i="2826"/>
  <c r="BU32" i="2826"/>
  <c r="BU30" i="2826"/>
  <c r="BU28" i="2826"/>
  <c r="BU26" i="2826"/>
  <c r="BU24" i="2826"/>
  <c r="BU22" i="2826"/>
  <c r="BU20" i="2826"/>
  <c r="BU18" i="2826"/>
  <c r="BU16" i="2826"/>
  <c r="BU14" i="2826"/>
  <c r="BU12" i="2826"/>
  <c r="BU10" i="2826"/>
  <c r="BU115" i="2826"/>
  <c r="BU99" i="2826"/>
  <c r="BU91" i="2826"/>
  <c r="BU85" i="2826"/>
  <c r="BU83" i="2826"/>
  <c r="BU81" i="2826"/>
  <c r="BU79" i="2826"/>
  <c r="BU77" i="2826"/>
  <c r="BU75" i="2826"/>
  <c r="BU73" i="2826"/>
  <c r="BU71" i="2826"/>
  <c r="BU69" i="2826"/>
  <c r="BU67" i="2826"/>
  <c r="BU65" i="2826"/>
  <c r="BU63" i="2826"/>
  <c r="BU59" i="2826"/>
  <c r="BU57" i="2826"/>
  <c r="BU53" i="2826"/>
  <c r="BU51" i="2826"/>
  <c r="BU47" i="2826"/>
  <c r="BU45" i="2826"/>
  <c r="BU43" i="2826"/>
  <c r="BU39" i="2826"/>
  <c r="BU37" i="2826"/>
  <c r="BU35" i="2826"/>
  <c r="BU33" i="2826"/>
  <c r="BU31" i="2826"/>
  <c r="BU29" i="2826"/>
  <c r="BU27" i="2826"/>
  <c r="BU25" i="2826"/>
  <c r="BU23" i="2826"/>
  <c r="BU19" i="2826"/>
  <c r="BU17" i="2826"/>
  <c r="BU15" i="2826"/>
  <c r="BU13" i="2826"/>
  <c r="BU11" i="2826"/>
  <c r="BU9" i="2826"/>
  <c r="Q468" i="2829"/>
  <c r="G467" i="264" s="1"/>
  <c r="Q480" i="2829"/>
  <c r="G479" i="264" s="1"/>
  <c r="Q456" i="2829"/>
  <c r="G455" i="264" s="1"/>
  <c r="Q482" i="2829"/>
  <c r="G481" i="264" s="1"/>
  <c r="Q470" i="2829"/>
  <c r="G469" i="264" s="1"/>
  <c r="Q488" i="2829"/>
  <c r="G487" i="264" s="1"/>
  <c r="Q442" i="2829"/>
  <c r="G441" i="264" s="1"/>
  <c r="Q426" i="2829"/>
  <c r="G425" i="264" s="1"/>
  <c r="Q410" i="2829"/>
  <c r="G409" i="264" s="1"/>
  <c r="Q428" i="2829"/>
  <c r="G427" i="264" s="1"/>
  <c r="Q412" i="2829"/>
  <c r="G411" i="264" s="1"/>
  <c r="Q398" i="2829"/>
  <c r="G397" i="264" s="1"/>
  <c r="Q382" i="2829"/>
  <c r="G381" i="264" s="1"/>
  <c r="Q440" i="2829"/>
  <c r="G439" i="264" s="1"/>
  <c r="Q424" i="2829"/>
  <c r="G423" i="264" s="1"/>
  <c r="Q408" i="2829"/>
  <c r="G407" i="264" s="1"/>
  <c r="Q182" i="2829"/>
  <c r="G181" i="264" s="1"/>
  <c r="Q49" i="2829"/>
  <c r="G48" i="264" s="1"/>
  <c r="Q33" i="2829"/>
  <c r="G32" i="264" s="1"/>
  <c r="Q39" i="2829"/>
  <c r="G38" i="264" s="1"/>
  <c r="Q476" i="2829"/>
  <c r="G475" i="264" s="1"/>
  <c r="Q452" i="2829"/>
  <c r="G451" i="264" s="1"/>
  <c r="Q404" i="2829"/>
  <c r="G403" i="264" s="1"/>
  <c r="Q388" i="2829"/>
  <c r="G387" i="264" s="1"/>
  <c r="Q372" i="2829"/>
  <c r="G371" i="264" s="1"/>
  <c r="Q497" i="2829"/>
  <c r="G496" i="264" s="1"/>
  <c r="Q507" i="2829"/>
  <c r="G506" i="264" s="1"/>
  <c r="Q503" i="2829"/>
  <c r="G502" i="264" s="1"/>
  <c r="Q499" i="2829"/>
  <c r="G498" i="264" s="1"/>
  <c r="Q494" i="2829"/>
  <c r="G493" i="264" s="1"/>
  <c r="Q486" i="2829"/>
  <c r="G485" i="264" s="1"/>
  <c r="Q492" i="2829"/>
  <c r="G491" i="264" s="1"/>
  <c r="Q484" i="2829"/>
  <c r="G483" i="264" s="1"/>
  <c r="Q367" i="2829"/>
  <c r="G366" i="264" s="1"/>
  <c r="Q369" i="2829"/>
  <c r="G368" i="264" s="1"/>
  <c r="Q365" i="2829"/>
  <c r="G364" i="264" s="1"/>
  <c r="Q302" i="2829"/>
  <c r="G301" i="264" s="1"/>
  <c r="Q298" i="2829"/>
  <c r="G297" i="264" s="1"/>
  <c r="Q294" i="2829"/>
  <c r="G293" i="264" s="1"/>
  <c r="Q290" i="2829"/>
  <c r="G289" i="264" s="1"/>
  <c r="Q286" i="2829"/>
  <c r="G285" i="264" s="1"/>
  <c r="Q282" i="2829"/>
  <c r="G281" i="264" s="1"/>
  <c r="Q278" i="2829"/>
  <c r="G277" i="264" s="1"/>
  <c r="Q274" i="2829"/>
  <c r="G273" i="264" s="1"/>
  <c r="Q270" i="2829"/>
  <c r="G269" i="264" s="1"/>
  <c r="Q266" i="2829"/>
  <c r="G265" i="264" s="1"/>
  <c r="Q262" i="2829"/>
  <c r="G261" i="264" s="1"/>
  <c r="Q258" i="2829"/>
  <c r="G257" i="264" s="1"/>
  <c r="Q254" i="2829"/>
  <c r="G253" i="264" s="1"/>
  <c r="Q250" i="2829"/>
  <c r="G249" i="264" s="1"/>
  <c r="Q246" i="2829"/>
  <c r="G245" i="264" s="1"/>
  <c r="Q242" i="2829"/>
  <c r="G241" i="264" s="1"/>
  <c r="Q238" i="2829"/>
  <c r="G237" i="264" s="1"/>
  <c r="Q234" i="2829"/>
  <c r="G233" i="264" s="1"/>
  <c r="Q230" i="2829"/>
  <c r="G229" i="264" s="1"/>
  <c r="Q226" i="2829"/>
  <c r="G225" i="264" s="1"/>
  <c r="Q222" i="2829"/>
  <c r="G221" i="264" s="1"/>
  <c r="Q218" i="2829"/>
  <c r="G217" i="264" s="1"/>
  <c r="Q214" i="2829"/>
  <c r="G213" i="264" s="1"/>
  <c r="Q210" i="2829"/>
  <c r="G209" i="264" s="1"/>
  <c r="Q206" i="2829"/>
  <c r="G205" i="264" s="1"/>
  <c r="Q202" i="2829"/>
  <c r="G201" i="264" s="1"/>
  <c r="Q198" i="2829"/>
  <c r="G197" i="264" s="1"/>
  <c r="Q194" i="2829"/>
  <c r="G193" i="264" s="1"/>
  <c r="Q190" i="2829"/>
  <c r="G189" i="264" s="1"/>
  <c r="Q460" i="2829"/>
  <c r="G459" i="264" s="1"/>
  <c r="Q464" i="2829"/>
  <c r="G463" i="264" s="1"/>
  <c r="Q490" i="2829"/>
  <c r="G489" i="264" s="1"/>
  <c r="Q478" i="2829"/>
  <c r="G477" i="264" s="1"/>
  <c r="Q462" i="2829"/>
  <c r="G461" i="264" s="1"/>
  <c r="Q450" i="2829"/>
  <c r="G449" i="264" s="1"/>
  <c r="Q434" i="2829"/>
  <c r="G433" i="264" s="1"/>
  <c r="Q418" i="2829"/>
  <c r="G417" i="264" s="1"/>
  <c r="Q436" i="2829"/>
  <c r="G435" i="264" s="1"/>
  <c r="Q420" i="2829"/>
  <c r="G419" i="264" s="1"/>
  <c r="Q406" i="2829"/>
  <c r="G405" i="264" s="1"/>
  <c r="Q390" i="2829"/>
  <c r="G389" i="264" s="1"/>
  <c r="Q374" i="2829"/>
  <c r="G373" i="264" s="1"/>
  <c r="Q432" i="2829"/>
  <c r="G431" i="264" s="1"/>
  <c r="Q416" i="2829"/>
  <c r="G415" i="264" s="1"/>
  <c r="Q307" i="2829"/>
  <c r="G306" i="264" s="1"/>
  <c r="Q184" i="2829"/>
  <c r="G183" i="264" s="1"/>
  <c r="Q41" i="2829"/>
  <c r="G40" i="264" s="1"/>
  <c r="Q47" i="2829"/>
  <c r="G46" i="264" s="1"/>
  <c r="Q31" i="2829"/>
  <c r="G30" i="264" s="1"/>
  <c r="Q472" i="2829"/>
  <c r="G471" i="264" s="1"/>
  <c r="Q444" i="2829"/>
  <c r="G443" i="264" s="1"/>
  <c r="Q396" i="2829"/>
  <c r="G395" i="264" s="1"/>
  <c r="Q380" i="2829"/>
  <c r="G379" i="264" s="1"/>
  <c r="Q509" i="2829"/>
  <c r="G508" i="264" s="1"/>
  <c r="Q505" i="2829"/>
  <c r="G504" i="264" s="1"/>
  <c r="Q474" i="2829"/>
  <c r="G473" i="264" s="1"/>
  <c r="Q466" i="2829"/>
  <c r="G465" i="264" s="1"/>
  <c r="Q458" i="2829"/>
  <c r="G457" i="264" s="1"/>
  <c r="Q454" i="2829"/>
  <c r="G453" i="264" s="1"/>
  <c r="Q446" i="2829"/>
  <c r="G445" i="264" s="1"/>
  <c r="Q438" i="2829"/>
  <c r="G437" i="264" s="1"/>
  <c r="Q430" i="2829"/>
  <c r="G429" i="264" s="1"/>
  <c r="Q422" i="2829"/>
  <c r="G421" i="264" s="1"/>
  <c r="Q414" i="2829"/>
  <c r="G413" i="264" s="1"/>
  <c r="Q448" i="2829"/>
  <c r="G447" i="264" s="1"/>
  <c r="Q402" i="2829"/>
  <c r="G401" i="264" s="1"/>
  <c r="Q394" i="2829"/>
  <c r="G393" i="264" s="1"/>
  <c r="Q386" i="2829"/>
  <c r="G385" i="264" s="1"/>
  <c r="Q378" i="2829"/>
  <c r="G377" i="264" s="1"/>
  <c r="Q400" i="2829"/>
  <c r="G399" i="264" s="1"/>
  <c r="Q392" i="2829"/>
  <c r="G391" i="264" s="1"/>
  <c r="Q384" i="2829"/>
  <c r="G383" i="264" s="1"/>
  <c r="Q376" i="2829"/>
  <c r="G375" i="264" s="1"/>
  <c r="Q305" i="2829"/>
  <c r="G304" i="264" s="1"/>
  <c r="Q186" i="2829"/>
  <c r="G185" i="264" s="1"/>
  <c r="Q178" i="2829"/>
  <c r="G177" i="264" s="1"/>
  <c r="Q173" i="2829"/>
  <c r="G172" i="264" s="1"/>
  <c r="Q169" i="2829"/>
  <c r="G168" i="264" s="1"/>
  <c r="Q165" i="2829"/>
  <c r="G164" i="264" s="1"/>
  <c r="Q161" i="2829"/>
  <c r="G160" i="264" s="1"/>
  <c r="Q157" i="2829"/>
  <c r="G156" i="264" s="1"/>
  <c r="Q153" i="2829"/>
  <c r="G152" i="264" s="1"/>
  <c r="Q149" i="2829"/>
  <c r="G148" i="264" s="1"/>
  <c r="Q145" i="2829"/>
  <c r="G144" i="264" s="1"/>
  <c r="Q141" i="2829"/>
  <c r="G140" i="264" s="1"/>
  <c r="Q137" i="2829"/>
  <c r="G136" i="264" s="1"/>
  <c r="Q133" i="2829"/>
  <c r="G132" i="264" s="1"/>
  <c r="Q129" i="2829"/>
  <c r="G128" i="264" s="1"/>
  <c r="Q125" i="2829"/>
  <c r="G124" i="264" s="1"/>
  <c r="Q121" i="2829"/>
  <c r="G120" i="264" s="1"/>
  <c r="Q117" i="2829"/>
  <c r="G116" i="264" s="1"/>
  <c r="Q113" i="2829"/>
  <c r="G112" i="264" s="1"/>
  <c r="Q109" i="2829"/>
  <c r="G108" i="264" s="1"/>
  <c r="Q105" i="2829"/>
  <c r="G104" i="264" s="1"/>
  <c r="Q101" i="2829"/>
  <c r="G100" i="264" s="1"/>
  <c r="Q97" i="2829"/>
  <c r="G96" i="264" s="1"/>
  <c r="Q93" i="2829"/>
  <c r="G92" i="264" s="1"/>
  <c r="Q89" i="2829"/>
  <c r="G88" i="264" s="1"/>
  <c r="Q85" i="2829"/>
  <c r="G84" i="264" s="1"/>
  <c r="Q81" i="2829"/>
  <c r="G80" i="264" s="1"/>
  <c r="Q77" i="2829"/>
  <c r="G76" i="264" s="1"/>
  <c r="Q73" i="2829"/>
  <c r="G72" i="264" s="1"/>
  <c r="Q69" i="2829"/>
  <c r="G68" i="264" s="1"/>
  <c r="Q65" i="2829"/>
  <c r="G64" i="264" s="1"/>
  <c r="Q61" i="2829"/>
  <c r="G60" i="264" s="1"/>
  <c r="Q57" i="2829"/>
  <c r="G56" i="264" s="1"/>
  <c r="Q53" i="2829"/>
  <c r="G52" i="264" s="1"/>
  <c r="Q180" i="2829"/>
  <c r="G179" i="264" s="1"/>
  <c r="Q45" i="2829"/>
  <c r="G44" i="264" s="1"/>
  <c r="Q501" i="2829"/>
  <c r="G500" i="264" s="1"/>
  <c r="Q363" i="2829"/>
  <c r="G362" i="264" s="1"/>
  <c r="Q335" i="2829"/>
  <c r="G334" i="264" s="1"/>
  <c r="Q317" i="2829"/>
  <c r="G316" i="264" s="1"/>
  <c r="Q311" i="2829"/>
  <c r="G310" i="264" s="1"/>
  <c r="Q25" i="2829"/>
  <c r="G24" i="264" s="1"/>
  <c r="Q21" i="2829"/>
  <c r="G20" i="264" s="1"/>
  <c r="Q17" i="2829"/>
  <c r="G16" i="264" s="1"/>
  <c r="Q13" i="2829"/>
  <c r="G12" i="264" s="1"/>
  <c r="Q9" i="2829"/>
  <c r="G8" i="264" s="1"/>
  <c r="Q43" i="2829"/>
  <c r="G42" i="264" s="1"/>
  <c r="Q35" i="2829"/>
  <c r="G34" i="264" s="1"/>
  <c r="Q300" i="2829"/>
  <c r="G299" i="264" s="1"/>
  <c r="Q296" i="2829"/>
  <c r="G295" i="264" s="1"/>
  <c r="Q292" i="2829"/>
  <c r="G291" i="264" s="1"/>
  <c r="Q288" i="2829"/>
  <c r="G287" i="264" s="1"/>
  <c r="Q284" i="2829"/>
  <c r="G283" i="264" s="1"/>
  <c r="Q280" i="2829"/>
  <c r="G279" i="264" s="1"/>
  <c r="Q276" i="2829"/>
  <c r="G275" i="264" s="1"/>
  <c r="Q272" i="2829"/>
  <c r="G271" i="264" s="1"/>
  <c r="Q268" i="2829"/>
  <c r="G267" i="264" s="1"/>
  <c r="Q264" i="2829"/>
  <c r="G263" i="264" s="1"/>
  <c r="Q260" i="2829"/>
  <c r="G259" i="264" s="1"/>
  <c r="Q256" i="2829"/>
  <c r="G255" i="264" s="1"/>
  <c r="Q252" i="2829"/>
  <c r="G251" i="264" s="1"/>
  <c r="Q248" i="2829"/>
  <c r="G247" i="264" s="1"/>
  <c r="Q244" i="2829"/>
  <c r="G243" i="264" s="1"/>
  <c r="Q240" i="2829"/>
  <c r="G239" i="264" s="1"/>
  <c r="Q236" i="2829"/>
  <c r="G235" i="264" s="1"/>
  <c r="Q232" i="2829"/>
  <c r="G231" i="264" s="1"/>
  <c r="Q228" i="2829"/>
  <c r="G227" i="264" s="1"/>
  <c r="Q224" i="2829"/>
  <c r="G223" i="264" s="1"/>
  <c r="Q220" i="2829"/>
  <c r="G219" i="264" s="1"/>
  <c r="Q216" i="2829"/>
  <c r="G215" i="264" s="1"/>
  <c r="Q212" i="2829"/>
  <c r="G211" i="264" s="1"/>
  <c r="Q208" i="2829"/>
  <c r="G207" i="264" s="1"/>
  <c r="Q204" i="2829"/>
  <c r="G203" i="264" s="1"/>
  <c r="Q200" i="2829"/>
  <c r="G199" i="264" s="1"/>
  <c r="Q196" i="2829"/>
  <c r="G195" i="264" s="1"/>
  <c r="Q192" i="2829"/>
  <c r="G191" i="264" s="1"/>
  <c r="Q188" i="2829"/>
  <c r="G187" i="264" s="1"/>
  <c r="Q175" i="2829"/>
  <c r="G174" i="264" s="1"/>
  <c r="Q171" i="2829"/>
  <c r="G170" i="264" s="1"/>
  <c r="Q167" i="2829"/>
  <c r="G166" i="264" s="1"/>
  <c r="Q163" i="2829"/>
  <c r="G162" i="264" s="1"/>
  <c r="Q159" i="2829"/>
  <c r="G158" i="264" s="1"/>
  <c r="Q155" i="2829"/>
  <c r="G154" i="264" s="1"/>
  <c r="Q151" i="2829"/>
  <c r="G150" i="264" s="1"/>
  <c r="Q147" i="2829"/>
  <c r="G146" i="264" s="1"/>
  <c r="Q143" i="2829"/>
  <c r="G142" i="264" s="1"/>
  <c r="Q139" i="2829"/>
  <c r="G138" i="264" s="1"/>
  <c r="Q135" i="2829"/>
  <c r="G134" i="264" s="1"/>
  <c r="Q131" i="2829"/>
  <c r="G130" i="264" s="1"/>
  <c r="Q127" i="2829"/>
  <c r="G126" i="264" s="1"/>
  <c r="Q123" i="2829"/>
  <c r="G122" i="264" s="1"/>
  <c r="Q119" i="2829"/>
  <c r="G118" i="264" s="1"/>
  <c r="Q115" i="2829"/>
  <c r="G114" i="264" s="1"/>
  <c r="Q111" i="2829"/>
  <c r="G110" i="264" s="1"/>
  <c r="Q107" i="2829"/>
  <c r="G106" i="264" s="1"/>
  <c r="Q103" i="2829"/>
  <c r="G102" i="264" s="1"/>
  <c r="Q99" i="2829"/>
  <c r="G98" i="264" s="1"/>
  <c r="Q95" i="2829"/>
  <c r="G94" i="264" s="1"/>
  <c r="Q91" i="2829"/>
  <c r="G90" i="264" s="1"/>
  <c r="Q87" i="2829"/>
  <c r="G86" i="264" s="1"/>
  <c r="Q83" i="2829"/>
  <c r="G82" i="264" s="1"/>
  <c r="Q79" i="2829"/>
  <c r="G78" i="264" s="1"/>
  <c r="Q75" i="2829"/>
  <c r="G74" i="264" s="1"/>
  <c r="Q71" i="2829"/>
  <c r="G70" i="264" s="1"/>
  <c r="Q67" i="2829"/>
  <c r="G66" i="264" s="1"/>
  <c r="Q63" i="2829"/>
  <c r="G62" i="264" s="1"/>
  <c r="Q59" i="2829"/>
  <c r="G58" i="264" s="1"/>
  <c r="Q55" i="2829"/>
  <c r="G54" i="264" s="1"/>
  <c r="Q51" i="2829"/>
  <c r="G50" i="264" s="1"/>
  <c r="Q29" i="2829"/>
  <c r="G28" i="264" s="1"/>
  <c r="Q27" i="2829"/>
  <c r="G26" i="264" s="1"/>
  <c r="Q23" i="2829"/>
  <c r="G22" i="264" s="1"/>
  <c r="Q19" i="2829"/>
  <c r="G18" i="264" s="1"/>
  <c r="Q15" i="2829"/>
  <c r="G14" i="264" s="1"/>
  <c r="Q11" i="2829"/>
  <c r="G10" i="264" s="1"/>
  <c r="Q7" i="2829"/>
  <c r="G6" i="264" s="1"/>
  <c r="Q37" i="2829"/>
  <c r="G36" i="264" s="1"/>
  <c r="Q371" i="2829"/>
  <c r="G370" i="264" s="1"/>
  <c r="Q361" i="2829"/>
  <c r="G360" i="264" s="1"/>
  <c r="Q359" i="2829"/>
  <c r="G358" i="264" s="1"/>
  <c r="Q357" i="2829"/>
  <c r="G356" i="264" s="1"/>
  <c r="Q355" i="2829"/>
  <c r="G354" i="264" s="1"/>
  <c r="Q353" i="2829"/>
  <c r="G352" i="264" s="1"/>
  <c r="Q351" i="2829"/>
  <c r="G350" i="264" s="1"/>
  <c r="Q349" i="2829"/>
  <c r="G348" i="264" s="1"/>
  <c r="Q347" i="2829"/>
  <c r="G346" i="264" s="1"/>
  <c r="Q345" i="2829"/>
  <c r="G344" i="264" s="1"/>
  <c r="Q343" i="2829"/>
  <c r="G342" i="264" s="1"/>
  <c r="Q341" i="2829"/>
  <c r="G340" i="264" s="1"/>
  <c r="Q339" i="2829"/>
  <c r="G338" i="264" s="1"/>
  <c r="Q337" i="2829"/>
  <c r="G336" i="264" s="1"/>
  <c r="Q333" i="2829"/>
  <c r="G332" i="264" s="1"/>
  <c r="Q331" i="2829"/>
  <c r="G330" i="264" s="1"/>
  <c r="Q329" i="2829"/>
  <c r="G328" i="264" s="1"/>
  <c r="Q327" i="2829"/>
  <c r="G326" i="264" s="1"/>
  <c r="Q325" i="2829"/>
  <c r="G324" i="264" s="1"/>
  <c r="Q323" i="2829"/>
  <c r="G322" i="264" s="1"/>
  <c r="Q321" i="2829"/>
  <c r="G320" i="264" s="1"/>
  <c r="Q319" i="2829"/>
  <c r="G318" i="264" s="1"/>
  <c r="Q315" i="2829"/>
  <c r="G314" i="264" s="1"/>
  <c r="Q313" i="2829"/>
  <c r="G312" i="264" s="1"/>
  <c r="Q309" i="2829"/>
  <c r="G308" i="264" s="1"/>
  <c r="Q56" i="2829"/>
  <c r="G55" i="264" s="1"/>
  <c r="Q72" i="2829"/>
  <c r="G71" i="264" s="1"/>
  <c r="Q88" i="2829"/>
  <c r="G87" i="264" s="1"/>
  <c r="Q104" i="2829"/>
  <c r="G103" i="264" s="1"/>
  <c r="Q120" i="2829"/>
  <c r="G119" i="264" s="1"/>
  <c r="Q136" i="2829"/>
  <c r="G135" i="264" s="1"/>
  <c r="Q152" i="2829"/>
  <c r="G151" i="264" s="1"/>
  <c r="Q168" i="2829"/>
  <c r="G167" i="264" s="1"/>
  <c r="Q193" i="2829"/>
  <c r="G192" i="264" s="1"/>
  <c r="Q52" i="2829"/>
  <c r="G51" i="264" s="1"/>
  <c r="Q68" i="2829"/>
  <c r="G67" i="264" s="1"/>
  <c r="Q84" i="2829"/>
  <c r="G83" i="264" s="1"/>
  <c r="Q100" i="2829"/>
  <c r="G99" i="264" s="1"/>
  <c r="Q124" i="2829"/>
  <c r="G123" i="264" s="1"/>
  <c r="Q140" i="2829"/>
  <c r="G139" i="264" s="1"/>
  <c r="Q156" i="2829"/>
  <c r="G155" i="264" s="1"/>
  <c r="Q172" i="2829"/>
  <c r="G171" i="264" s="1"/>
  <c r="Q197" i="2829"/>
  <c r="G196" i="264" s="1"/>
  <c r="Q209" i="2829"/>
  <c r="G208" i="264" s="1"/>
  <c r="Q217" i="2829"/>
  <c r="G216" i="264" s="1"/>
  <c r="Q233" i="2829"/>
  <c r="G232" i="264" s="1"/>
  <c r="Q245" i="2829"/>
  <c r="G244" i="264" s="1"/>
  <c r="Q257" i="2829"/>
  <c r="G256" i="264" s="1"/>
  <c r="Q277" i="2829"/>
  <c r="G276" i="264" s="1"/>
  <c r="Q285" i="2829"/>
  <c r="G284" i="264" s="1"/>
  <c r="Q293" i="2829"/>
  <c r="G292" i="264" s="1"/>
  <c r="Q381" i="2829"/>
  <c r="G380" i="264" s="1"/>
  <c r="Q425" i="2829"/>
  <c r="G424" i="264" s="1"/>
  <c r="Q14" i="2829"/>
  <c r="G13" i="264" s="1"/>
  <c r="Q26" i="2829"/>
  <c r="G25" i="264" s="1"/>
  <c r="Q502" i="2829"/>
  <c r="G501" i="264" s="1"/>
  <c r="Q54" i="2829"/>
  <c r="G53" i="264" s="1"/>
  <c r="Q62" i="2829"/>
  <c r="G61" i="264" s="1"/>
  <c r="Q70" i="2829"/>
  <c r="G69" i="264" s="1"/>
  <c r="Q78" i="2829"/>
  <c r="G77" i="264" s="1"/>
  <c r="Q86" i="2829"/>
  <c r="G85" i="264" s="1"/>
  <c r="Q94" i="2829"/>
  <c r="G93" i="264" s="1"/>
  <c r="Q102" i="2829"/>
  <c r="G101" i="264" s="1"/>
  <c r="Q110" i="2829"/>
  <c r="G109" i="264" s="1"/>
  <c r="Q118" i="2829"/>
  <c r="G117" i="264" s="1"/>
  <c r="Q126" i="2829"/>
  <c r="G125" i="264" s="1"/>
  <c r="Q134" i="2829"/>
  <c r="G133" i="264" s="1"/>
  <c r="Q142" i="2829"/>
  <c r="G141" i="264" s="1"/>
  <c r="Q225" i="2829"/>
  <c r="G224" i="264" s="1"/>
  <c r="Q249" i="2829"/>
  <c r="G248" i="264" s="1"/>
  <c r="Q269" i="2829"/>
  <c r="G268" i="264" s="1"/>
  <c r="Q297" i="2829"/>
  <c r="G296" i="264" s="1"/>
  <c r="Q10" i="2829"/>
  <c r="G9" i="264" s="1"/>
  <c r="Q146" i="2829"/>
  <c r="G145" i="264" s="1"/>
  <c r="Q154" i="2829"/>
  <c r="G153" i="264" s="1"/>
  <c r="Q162" i="2829"/>
  <c r="G161" i="264" s="1"/>
  <c r="Q170" i="2829"/>
  <c r="G169" i="264" s="1"/>
  <c r="Q191" i="2829"/>
  <c r="G190" i="264" s="1"/>
  <c r="Q199" i="2829"/>
  <c r="G198" i="264" s="1"/>
  <c r="Q207" i="2829"/>
  <c r="G206" i="264" s="1"/>
  <c r="Q215" i="2829"/>
  <c r="G214" i="264" s="1"/>
  <c r="Q223" i="2829"/>
  <c r="G222" i="264" s="1"/>
  <c r="Q231" i="2829"/>
  <c r="G230" i="264" s="1"/>
  <c r="Q239" i="2829"/>
  <c r="G238" i="264" s="1"/>
  <c r="Q247" i="2829"/>
  <c r="G246" i="264" s="1"/>
  <c r="Q255" i="2829"/>
  <c r="G254" i="264" s="1"/>
  <c r="Q263" i="2829"/>
  <c r="G262" i="264" s="1"/>
  <c r="Q271" i="2829"/>
  <c r="G270" i="264" s="1"/>
  <c r="Q279" i="2829"/>
  <c r="G278" i="264" s="1"/>
  <c r="Q287" i="2829"/>
  <c r="G286" i="264" s="1"/>
  <c r="Q295" i="2829"/>
  <c r="G294" i="264" s="1"/>
  <c r="Q303" i="2829"/>
  <c r="G302" i="264" s="1"/>
  <c r="Q185" i="2829"/>
  <c r="G184" i="264" s="1"/>
  <c r="Q385" i="2829"/>
  <c r="G384" i="264" s="1"/>
  <c r="Q401" i="2829"/>
  <c r="G400" i="264" s="1"/>
  <c r="Q465" i="2829"/>
  <c r="G464" i="264" s="1"/>
  <c r="Q508" i="2829"/>
  <c r="G507" i="264" s="1"/>
  <c r="Q46" i="2829"/>
  <c r="G45" i="264" s="1"/>
  <c r="Q12" i="2829"/>
  <c r="G11" i="264" s="1"/>
  <c r="Q20" i="2829"/>
  <c r="G19" i="264" s="1"/>
  <c r="Q28" i="2829"/>
  <c r="G27" i="264" s="1"/>
  <c r="Q48" i="2829"/>
  <c r="G47" i="264" s="1"/>
  <c r="Q64" i="2829"/>
  <c r="G63" i="264" s="1"/>
  <c r="Q80" i="2829"/>
  <c r="G79" i="264" s="1"/>
  <c r="Q96" i="2829"/>
  <c r="G95" i="264" s="1"/>
  <c r="Q112" i="2829"/>
  <c r="G111" i="264" s="1"/>
  <c r="Q128" i="2829"/>
  <c r="G127" i="264" s="1"/>
  <c r="Q144" i="2829"/>
  <c r="G143" i="264" s="1"/>
  <c r="Q160" i="2829"/>
  <c r="G159" i="264" s="1"/>
  <c r="Q176" i="2829"/>
  <c r="G175" i="264" s="1"/>
  <c r="Q201" i="2829"/>
  <c r="G200" i="264" s="1"/>
  <c r="Q60" i="2829"/>
  <c r="G59" i="264" s="1"/>
  <c r="Q76" i="2829"/>
  <c r="G75" i="264" s="1"/>
  <c r="Q92" i="2829"/>
  <c r="G91" i="264" s="1"/>
  <c r="Q116" i="2829"/>
  <c r="G115" i="264" s="1"/>
  <c r="Q132" i="2829"/>
  <c r="G131" i="264" s="1"/>
  <c r="Q148" i="2829"/>
  <c r="G147" i="264" s="1"/>
  <c r="Q164" i="2829"/>
  <c r="G163" i="264" s="1"/>
  <c r="Q189" i="2829"/>
  <c r="G188" i="264" s="1"/>
  <c r="Q205" i="2829"/>
  <c r="G204" i="264" s="1"/>
  <c r="Q213" i="2829"/>
  <c r="G212" i="264" s="1"/>
  <c r="Q229" i="2829"/>
  <c r="G228" i="264" s="1"/>
  <c r="Q241" i="2829"/>
  <c r="G240" i="264" s="1"/>
  <c r="Q253" i="2829"/>
  <c r="G252" i="264" s="1"/>
  <c r="Q265" i="2829"/>
  <c r="G264" i="264" s="1"/>
  <c r="Q281" i="2829"/>
  <c r="G280" i="264" s="1"/>
  <c r="Q289" i="2829"/>
  <c r="G288" i="264" s="1"/>
  <c r="Q301" i="2829"/>
  <c r="G300" i="264" s="1"/>
  <c r="Q409" i="2829"/>
  <c r="G408" i="264" s="1"/>
  <c r="Q441" i="2829"/>
  <c r="G440" i="264" s="1"/>
  <c r="Q18" i="2829"/>
  <c r="G17" i="264" s="1"/>
  <c r="Q40" i="2829"/>
  <c r="G39" i="264" s="1"/>
  <c r="Q36" i="2829"/>
  <c r="G35" i="264" s="1"/>
  <c r="Q58" i="2829"/>
  <c r="G57" i="264" s="1"/>
  <c r="Q66" i="2829"/>
  <c r="G65" i="264" s="1"/>
  <c r="Q74" i="2829"/>
  <c r="G73" i="264" s="1"/>
  <c r="Q82" i="2829"/>
  <c r="G81" i="264" s="1"/>
  <c r="Q90" i="2829"/>
  <c r="G89" i="264" s="1"/>
  <c r="Q98" i="2829"/>
  <c r="G97" i="264" s="1"/>
  <c r="Q106" i="2829"/>
  <c r="G105" i="264" s="1"/>
  <c r="Q114" i="2829"/>
  <c r="G113" i="264" s="1"/>
  <c r="Q122" i="2829"/>
  <c r="G121" i="264" s="1"/>
  <c r="Q130" i="2829"/>
  <c r="G129" i="264" s="1"/>
  <c r="Q138" i="2829"/>
  <c r="G137" i="264" s="1"/>
  <c r="Q221" i="2829"/>
  <c r="G220" i="264" s="1"/>
  <c r="Q237" i="2829"/>
  <c r="G236" i="264" s="1"/>
  <c r="Q261" i="2829"/>
  <c r="G260" i="264" s="1"/>
  <c r="Q273" i="2829"/>
  <c r="G272" i="264" s="1"/>
  <c r="Q397" i="2829"/>
  <c r="G396" i="264" s="1"/>
  <c r="Q22" i="2829"/>
  <c r="G21" i="264" s="1"/>
  <c r="Q150" i="2829"/>
  <c r="G149" i="264" s="1"/>
  <c r="Q158" i="2829"/>
  <c r="G157" i="264" s="1"/>
  <c r="Q166" i="2829"/>
  <c r="G165" i="264" s="1"/>
  <c r="Q174" i="2829"/>
  <c r="G173" i="264" s="1"/>
  <c r="Q195" i="2829"/>
  <c r="G194" i="264" s="1"/>
  <c r="Q203" i="2829"/>
  <c r="G202" i="264" s="1"/>
  <c r="Q211" i="2829"/>
  <c r="G210" i="264" s="1"/>
  <c r="Q219" i="2829"/>
  <c r="G218" i="264" s="1"/>
  <c r="Q227" i="2829"/>
  <c r="G226" i="264" s="1"/>
  <c r="Q235" i="2829"/>
  <c r="G234" i="264" s="1"/>
  <c r="Q243" i="2829"/>
  <c r="G242" i="264" s="1"/>
  <c r="Q251" i="2829"/>
  <c r="G250" i="264" s="1"/>
  <c r="Q259" i="2829"/>
  <c r="G258" i="264" s="1"/>
  <c r="Q267" i="2829"/>
  <c r="G266" i="264" s="1"/>
  <c r="Q275" i="2829"/>
  <c r="G274" i="264" s="1"/>
  <c r="Q283" i="2829"/>
  <c r="G282" i="264" s="1"/>
  <c r="Q291" i="2829"/>
  <c r="G290" i="264" s="1"/>
  <c r="Q299" i="2829"/>
  <c r="G298" i="264" s="1"/>
  <c r="Q370" i="2829"/>
  <c r="G369" i="264" s="1"/>
  <c r="Q377" i="2829"/>
  <c r="G376" i="264" s="1"/>
  <c r="Q393" i="2829"/>
  <c r="G392" i="264" s="1"/>
  <c r="Q445" i="2829"/>
  <c r="G444" i="264" s="1"/>
  <c r="Q504" i="2829"/>
  <c r="G503" i="264" s="1"/>
  <c r="Q30" i="2829"/>
  <c r="G29" i="264" s="1"/>
  <c r="Q8" i="2829"/>
  <c r="G7" i="264" s="1"/>
  <c r="Q16" i="2829"/>
  <c r="G15" i="264" s="1"/>
  <c r="Q24" i="2829"/>
  <c r="G23" i="264" s="1"/>
  <c r="Q32" i="2829"/>
  <c r="G31" i="264" s="1"/>
  <c r="Q183" i="2829"/>
  <c r="G182" i="264" s="1"/>
  <c r="Q306" i="2829"/>
  <c r="G305" i="264" s="1"/>
  <c r="Q181" i="2829"/>
  <c r="G180" i="264" s="1"/>
  <c r="Q308" i="2829"/>
  <c r="G307" i="264" s="1"/>
  <c r="Q312" i="2829"/>
  <c r="G311" i="264" s="1"/>
  <c r="Q316" i="2829"/>
  <c r="G315" i="264" s="1"/>
  <c r="Q320" i="2829"/>
  <c r="G319" i="264" s="1"/>
  <c r="Q324" i="2829"/>
  <c r="G323" i="264" s="1"/>
  <c r="Q328" i="2829"/>
  <c r="G327" i="264" s="1"/>
  <c r="Q332" i="2829"/>
  <c r="G331" i="264" s="1"/>
  <c r="Q336" i="2829"/>
  <c r="G335" i="264" s="1"/>
  <c r="Q340" i="2829"/>
  <c r="G339" i="264" s="1"/>
  <c r="Q344" i="2829"/>
  <c r="G343" i="264" s="1"/>
  <c r="Q348" i="2829"/>
  <c r="G347" i="264" s="1"/>
  <c r="Q352" i="2829"/>
  <c r="G351" i="264" s="1"/>
  <c r="Q356" i="2829"/>
  <c r="G355" i="264" s="1"/>
  <c r="Q360" i="2829"/>
  <c r="G359" i="264" s="1"/>
  <c r="Q364" i="2829"/>
  <c r="G363" i="264" s="1"/>
  <c r="Q435" i="2829"/>
  <c r="G434" i="264" s="1"/>
  <c r="Q389" i="2829"/>
  <c r="G388" i="264" s="1"/>
  <c r="Q407" i="2829"/>
  <c r="G406" i="264" s="1"/>
  <c r="Q439" i="2829"/>
  <c r="G438" i="264" s="1"/>
  <c r="Q467" i="2829"/>
  <c r="G466" i="264" s="1"/>
  <c r="Q433" i="2829"/>
  <c r="G432" i="264" s="1"/>
  <c r="Q463" i="2829"/>
  <c r="G462" i="264" s="1"/>
  <c r="Q483" i="2829"/>
  <c r="G482" i="264" s="1"/>
  <c r="Q477" i="2829"/>
  <c r="G476" i="264" s="1"/>
  <c r="Q489" i="2829"/>
  <c r="G488" i="264" s="1"/>
  <c r="Q34" i="2829"/>
  <c r="G33" i="264" s="1"/>
  <c r="Q42" i="2829"/>
  <c r="G41" i="264" s="1"/>
  <c r="Q50" i="2829"/>
  <c r="G49" i="264" s="1"/>
  <c r="Q177" i="2829"/>
  <c r="G176" i="264" s="1"/>
  <c r="Q391" i="2829"/>
  <c r="G390" i="264" s="1"/>
  <c r="Q447" i="2829"/>
  <c r="G446" i="264" s="1"/>
  <c r="Q473" i="2829"/>
  <c r="G472" i="264" s="1"/>
  <c r="Q510" i="2829"/>
  <c r="G509" i="264" s="1"/>
  <c r="Q38" i="2829"/>
  <c r="G37" i="264" s="1"/>
  <c r="Q395" i="2829"/>
  <c r="G394" i="264" s="1"/>
  <c r="Q310" i="2829"/>
  <c r="G309" i="264" s="1"/>
  <c r="Q314" i="2829"/>
  <c r="G313" i="264" s="1"/>
  <c r="Q318" i="2829"/>
  <c r="G317" i="264" s="1"/>
  <c r="Q322" i="2829"/>
  <c r="G321" i="264" s="1"/>
  <c r="Q326" i="2829"/>
  <c r="G325" i="264" s="1"/>
  <c r="Q330" i="2829"/>
  <c r="G329" i="264" s="1"/>
  <c r="Q334" i="2829"/>
  <c r="G333" i="264" s="1"/>
  <c r="Q338" i="2829"/>
  <c r="G337" i="264" s="1"/>
  <c r="Q342" i="2829"/>
  <c r="G341" i="264" s="1"/>
  <c r="Q346" i="2829"/>
  <c r="G345" i="264" s="1"/>
  <c r="Q350" i="2829"/>
  <c r="G349" i="264" s="1"/>
  <c r="Q354" i="2829"/>
  <c r="G353" i="264" s="1"/>
  <c r="Q358" i="2829"/>
  <c r="G357" i="264" s="1"/>
  <c r="Q362" i="2829"/>
  <c r="G361" i="264" s="1"/>
  <c r="Q387" i="2829"/>
  <c r="G386" i="264" s="1"/>
  <c r="Q419" i="2829"/>
  <c r="G418" i="264" s="1"/>
  <c r="Q373" i="2829"/>
  <c r="G372" i="264" s="1"/>
  <c r="Q405" i="2829"/>
  <c r="G404" i="264" s="1"/>
  <c r="Q423" i="2829"/>
  <c r="G422" i="264" s="1"/>
  <c r="Q451" i="2829"/>
  <c r="G450" i="264" s="1"/>
  <c r="Q417" i="2829"/>
  <c r="G416" i="264" s="1"/>
  <c r="Q449" i="2829"/>
  <c r="G448" i="264" s="1"/>
  <c r="Q479" i="2829"/>
  <c r="G478" i="264" s="1"/>
  <c r="Q461" i="2829"/>
  <c r="G460" i="264" s="1"/>
  <c r="Q481" i="2829"/>
  <c r="G480" i="264" s="1"/>
  <c r="Q44" i="2829"/>
  <c r="G43" i="264" s="1"/>
  <c r="Q304" i="2829"/>
  <c r="G303" i="264" s="1"/>
  <c r="Q368" i="2829"/>
  <c r="G367" i="264" s="1"/>
  <c r="Q366" i="2829"/>
  <c r="G365" i="264" s="1"/>
  <c r="Q491" i="2829"/>
  <c r="G490" i="264" s="1"/>
  <c r="Q421" i="2829"/>
  <c r="G420" i="264" s="1"/>
  <c r="Q437" i="2829"/>
  <c r="G436" i="264" s="1"/>
  <c r="Q453" i="2829"/>
  <c r="G452" i="264" s="1"/>
  <c r="Q496" i="2829"/>
  <c r="G495" i="264" s="1"/>
  <c r="Q506" i="2829"/>
  <c r="G505" i="264" s="1"/>
  <c r="Q498" i="2829"/>
  <c r="G497" i="264" s="1"/>
  <c r="Q108" i="2829"/>
  <c r="G107" i="264" s="1"/>
  <c r="Q379" i="2829"/>
  <c r="G378" i="264" s="1"/>
  <c r="Q411" i="2829"/>
  <c r="G410" i="264" s="1"/>
  <c r="Q415" i="2829"/>
  <c r="G414" i="264" s="1"/>
  <c r="Q443" i="2829"/>
  <c r="G442" i="264" s="1"/>
  <c r="Q475" i="2829"/>
  <c r="G474" i="264" s="1"/>
  <c r="Q471" i="2829"/>
  <c r="G470" i="264" s="1"/>
  <c r="Q495" i="2829"/>
  <c r="G494" i="264" s="1"/>
  <c r="Q383" i="2829"/>
  <c r="G382" i="264" s="1"/>
  <c r="Q399" i="2829"/>
  <c r="G398" i="264" s="1"/>
  <c r="Q413" i="2829"/>
  <c r="G412" i="264" s="1"/>
  <c r="Q429" i="2829"/>
  <c r="G428" i="264" s="1"/>
  <c r="Q487" i="2829"/>
  <c r="G486" i="264" s="1"/>
  <c r="Q485" i="2829"/>
  <c r="G484" i="264" s="1"/>
  <c r="Q403" i="2829"/>
  <c r="G402" i="264" s="1"/>
  <c r="Q179" i="2829"/>
  <c r="G178" i="264" s="1"/>
  <c r="Q187" i="2829"/>
  <c r="G186" i="264" s="1"/>
  <c r="Q375" i="2829"/>
  <c r="G374" i="264" s="1"/>
  <c r="Q455" i="2829"/>
  <c r="G454" i="264" s="1"/>
  <c r="Q457" i="2829"/>
  <c r="G456" i="264" s="1"/>
  <c r="Q493" i="2829"/>
  <c r="G492" i="264" s="1"/>
  <c r="Q500" i="2829"/>
  <c r="G499" i="264" s="1"/>
  <c r="Q427" i="2829"/>
  <c r="G426" i="264" s="1"/>
  <c r="Q431" i="2829"/>
  <c r="G430" i="264" s="1"/>
  <c r="Q459" i="2829"/>
  <c r="G458" i="264" s="1"/>
  <c r="Q469" i="2829"/>
  <c r="G468" i="264" s="1"/>
  <c r="S178" i="2829"/>
  <c r="S182" i="2829"/>
  <c r="S186" i="2829"/>
  <c r="S190" i="2829"/>
  <c r="S194" i="2829"/>
  <c r="S307" i="2829"/>
  <c r="S311" i="2829"/>
  <c r="S315" i="2829"/>
  <c r="S319" i="2829"/>
  <c r="S323" i="2829"/>
  <c r="S327" i="2829"/>
  <c r="S331" i="2829"/>
  <c r="S335" i="2829"/>
  <c r="S339" i="2829"/>
  <c r="S343" i="2829"/>
  <c r="S347" i="2829"/>
  <c r="S351" i="2829"/>
  <c r="S355" i="2829"/>
  <c r="S359" i="2829"/>
  <c r="S363" i="2829"/>
  <c r="S367" i="2829"/>
  <c r="S371" i="2829"/>
  <c r="S484" i="2829"/>
  <c r="S488" i="2829"/>
  <c r="S492" i="2829"/>
  <c r="S504" i="2829"/>
  <c r="S508" i="2829"/>
  <c r="S9" i="2829"/>
  <c r="S13" i="2829"/>
  <c r="S17" i="2829"/>
  <c r="S21" i="2829"/>
  <c r="S25" i="2829"/>
  <c r="S29" i="2829"/>
  <c r="S33" i="2829"/>
  <c r="S37" i="2829"/>
  <c r="S41" i="2829"/>
  <c r="S45" i="2829"/>
  <c r="S49" i="2829"/>
  <c r="S53" i="2829"/>
  <c r="S57" i="2829"/>
  <c r="S61" i="2829"/>
  <c r="S65" i="2829"/>
  <c r="S69" i="2829"/>
  <c r="S73" i="2829"/>
  <c r="S77" i="2829"/>
  <c r="S81" i="2829"/>
  <c r="S85" i="2829"/>
  <c r="S89" i="2829"/>
  <c r="S93" i="2829"/>
  <c r="S97" i="2829"/>
  <c r="S101" i="2829"/>
  <c r="S105" i="2829"/>
  <c r="S109" i="2829"/>
  <c r="S113" i="2829"/>
  <c r="S117" i="2829"/>
  <c r="S121" i="2829"/>
  <c r="S125" i="2829"/>
  <c r="S129" i="2829"/>
  <c r="S133" i="2829"/>
  <c r="S137" i="2829"/>
  <c r="S141" i="2829"/>
  <c r="S145" i="2829"/>
  <c r="S149" i="2829"/>
  <c r="S153" i="2829"/>
  <c r="S157" i="2829"/>
  <c r="S161" i="2829"/>
  <c r="S165" i="2829"/>
  <c r="S169" i="2829"/>
  <c r="S173" i="2829"/>
  <c r="S196" i="2829"/>
  <c r="S200" i="2829"/>
  <c r="S204" i="2829"/>
  <c r="S208" i="2829"/>
  <c r="S212" i="2829"/>
  <c r="S216" i="2829"/>
  <c r="S220" i="2829"/>
  <c r="S224" i="2829"/>
  <c r="S228" i="2829"/>
  <c r="S232" i="2829"/>
  <c r="S236" i="2829"/>
  <c r="S240" i="2829"/>
  <c r="S244" i="2829"/>
  <c r="S248" i="2829"/>
  <c r="S252" i="2829"/>
  <c r="S256" i="2829"/>
  <c r="S260" i="2829"/>
  <c r="S264" i="2829"/>
  <c r="S268" i="2829"/>
  <c r="S272" i="2829"/>
  <c r="S276" i="2829"/>
  <c r="S280" i="2829"/>
  <c r="S284" i="2829"/>
  <c r="S288" i="2829"/>
  <c r="S292" i="2829"/>
  <c r="S296" i="2829"/>
  <c r="S300" i="2829"/>
  <c r="S308" i="2829"/>
  <c r="S312" i="2829"/>
  <c r="S316" i="2829"/>
  <c r="S320" i="2829"/>
  <c r="S324" i="2829"/>
  <c r="S328" i="2829"/>
  <c r="S332" i="2829"/>
  <c r="S336" i="2829"/>
  <c r="S340" i="2829"/>
  <c r="S344" i="2829"/>
  <c r="S348" i="2829"/>
  <c r="S352" i="2829"/>
  <c r="S356" i="2829"/>
  <c r="S360" i="2829"/>
  <c r="S364" i="2829"/>
  <c r="S374" i="2829"/>
  <c r="S378" i="2829"/>
  <c r="S382" i="2829"/>
  <c r="S386" i="2829"/>
  <c r="S390" i="2829"/>
  <c r="S394" i="2829"/>
  <c r="S398" i="2829"/>
  <c r="S402" i="2829"/>
  <c r="S406" i="2829"/>
  <c r="S410" i="2829"/>
  <c r="S414" i="2829"/>
  <c r="S418" i="2829"/>
  <c r="S422" i="2829"/>
  <c r="S426" i="2829"/>
  <c r="S430" i="2829"/>
  <c r="S434" i="2829"/>
  <c r="S438" i="2829"/>
  <c r="S442" i="2829"/>
  <c r="S446" i="2829"/>
  <c r="S450" i="2829"/>
  <c r="S454" i="2829"/>
  <c r="S458" i="2829"/>
  <c r="S462" i="2829"/>
  <c r="S466" i="2829"/>
  <c r="S470" i="2829"/>
  <c r="S474" i="2829"/>
  <c r="S478" i="2829"/>
  <c r="S497" i="2829"/>
  <c r="S501" i="2829"/>
  <c r="S10" i="2829"/>
  <c r="S14" i="2829"/>
  <c r="S18" i="2829"/>
  <c r="S22" i="2829"/>
  <c r="S26" i="2829"/>
  <c r="S30" i="2829"/>
  <c r="S34" i="2829"/>
  <c r="S38" i="2829"/>
  <c r="S42" i="2829"/>
  <c r="S46" i="2829"/>
  <c r="S50" i="2829"/>
  <c r="S54" i="2829"/>
  <c r="S58" i="2829"/>
  <c r="S62" i="2829"/>
  <c r="S66" i="2829"/>
  <c r="S70" i="2829"/>
  <c r="S74" i="2829"/>
  <c r="S78" i="2829"/>
  <c r="S82" i="2829"/>
  <c r="S86" i="2829"/>
  <c r="S90" i="2829"/>
  <c r="S94" i="2829"/>
  <c r="S98" i="2829"/>
  <c r="S102" i="2829"/>
  <c r="S106" i="2829"/>
  <c r="S110" i="2829"/>
  <c r="S114" i="2829"/>
  <c r="S118" i="2829"/>
  <c r="S122" i="2829"/>
  <c r="S126" i="2829"/>
  <c r="S130" i="2829"/>
  <c r="S134" i="2829"/>
  <c r="S138" i="2829"/>
  <c r="S142" i="2829"/>
  <c r="S146" i="2829"/>
  <c r="S150" i="2829"/>
  <c r="S154" i="2829"/>
  <c r="S158" i="2829"/>
  <c r="S162" i="2829"/>
  <c r="S166" i="2829"/>
  <c r="S170" i="2829"/>
  <c r="S174" i="2829"/>
  <c r="S177" i="2829"/>
  <c r="S181" i="2829"/>
  <c r="S185" i="2829"/>
  <c r="S189" i="2829"/>
  <c r="S193" i="2829"/>
  <c r="S197" i="2829"/>
  <c r="S201" i="2829"/>
  <c r="S205" i="2829"/>
  <c r="S209" i="2829"/>
  <c r="S213" i="2829"/>
  <c r="S217" i="2829"/>
  <c r="S221" i="2829"/>
  <c r="S225" i="2829"/>
  <c r="S229" i="2829"/>
  <c r="S233" i="2829"/>
  <c r="S237" i="2829"/>
  <c r="S241" i="2829"/>
  <c r="S245" i="2829"/>
  <c r="S249" i="2829"/>
  <c r="S253" i="2829"/>
  <c r="S257" i="2829"/>
  <c r="S261" i="2829"/>
  <c r="S265" i="2829"/>
  <c r="S269" i="2829"/>
  <c r="S273" i="2829"/>
  <c r="S277" i="2829"/>
  <c r="S281" i="2829"/>
  <c r="S285" i="2829"/>
  <c r="S289" i="2829"/>
  <c r="S293" i="2829"/>
  <c r="S297" i="2829"/>
  <c r="S301" i="2829"/>
  <c r="S306" i="2829"/>
  <c r="S304" i="2829"/>
  <c r="S368" i="2829"/>
  <c r="S366" i="2829"/>
  <c r="S370" i="2829"/>
  <c r="S375" i="2829"/>
  <c r="S379" i="2829"/>
  <c r="S383" i="2829"/>
  <c r="S387" i="2829"/>
  <c r="S391" i="2829"/>
  <c r="S395" i="2829"/>
  <c r="S399" i="2829"/>
  <c r="S403" i="2829"/>
  <c r="S411" i="2829"/>
  <c r="S427" i="2829"/>
  <c r="S443" i="2829"/>
  <c r="S447" i="2829"/>
  <c r="S451" i="2829"/>
  <c r="S463" i="2829"/>
  <c r="S479" i="2829"/>
  <c r="S495" i="2829"/>
  <c r="S481" i="2829"/>
  <c r="S485" i="2829"/>
  <c r="S489" i="2829"/>
  <c r="S493" i="2829"/>
  <c r="S505" i="2829"/>
  <c r="S509" i="2829"/>
  <c r="S176" i="2829"/>
  <c r="S180" i="2829"/>
  <c r="S184" i="2829"/>
  <c r="S188" i="2829"/>
  <c r="S192" i="2829"/>
  <c r="S305" i="2829"/>
  <c r="S309" i="2829"/>
  <c r="S313" i="2829"/>
  <c r="S317" i="2829"/>
  <c r="S321" i="2829"/>
  <c r="S325" i="2829"/>
  <c r="S329" i="2829"/>
  <c r="S333" i="2829"/>
  <c r="S337" i="2829"/>
  <c r="S341" i="2829"/>
  <c r="S345" i="2829"/>
  <c r="S349" i="2829"/>
  <c r="S353" i="2829"/>
  <c r="S357" i="2829"/>
  <c r="S361" i="2829"/>
  <c r="S365" i="2829"/>
  <c r="S369" i="2829"/>
  <c r="S482" i="2829"/>
  <c r="S486" i="2829"/>
  <c r="S490" i="2829"/>
  <c r="S494" i="2829"/>
  <c r="S499" i="2829"/>
  <c r="S7" i="2829"/>
  <c r="S11" i="2829"/>
  <c r="S15" i="2829"/>
  <c r="S19" i="2829"/>
  <c r="S23" i="2829"/>
  <c r="S27" i="2829"/>
  <c r="S31" i="2829"/>
  <c r="S35" i="2829"/>
  <c r="S39" i="2829"/>
  <c r="S43" i="2829"/>
  <c r="S47" i="2829"/>
  <c r="S51" i="2829"/>
  <c r="S55" i="2829"/>
  <c r="S59" i="2829"/>
  <c r="S63" i="2829"/>
  <c r="S67" i="2829"/>
  <c r="S71" i="2829"/>
  <c r="S75" i="2829"/>
  <c r="S79" i="2829"/>
  <c r="S83" i="2829"/>
  <c r="S87" i="2829"/>
  <c r="S91" i="2829"/>
  <c r="S95" i="2829"/>
  <c r="S99" i="2829"/>
  <c r="S103" i="2829"/>
  <c r="S107" i="2829"/>
  <c r="S111" i="2829"/>
  <c r="S115" i="2829"/>
  <c r="S119" i="2829"/>
  <c r="S123" i="2829"/>
  <c r="S127" i="2829"/>
  <c r="S131" i="2829"/>
  <c r="S135" i="2829"/>
  <c r="S139" i="2829"/>
  <c r="S143" i="2829"/>
  <c r="S147" i="2829"/>
  <c r="S151" i="2829"/>
  <c r="S155" i="2829"/>
  <c r="S159" i="2829"/>
  <c r="S163" i="2829"/>
  <c r="S167" i="2829"/>
  <c r="S171" i="2829"/>
  <c r="S175" i="2829"/>
  <c r="S198" i="2829"/>
  <c r="S202" i="2829"/>
  <c r="S206" i="2829"/>
  <c r="S210" i="2829"/>
  <c r="S214" i="2829"/>
  <c r="S218" i="2829"/>
  <c r="S222" i="2829"/>
  <c r="S226" i="2829"/>
  <c r="S230" i="2829"/>
  <c r="S234" i="2829"/>
  <c r="S238" i="2829"/>
  <c r="S242" i="2829"/>
  <c r="S246" i="2829"/>
  <c r="S250" i="2829"/>
  <c r="S254" i="2829"/>
  <c r="S258" i="2829"/>
  <c r="S262" i="2829"/>
  <c r="S266" i="2829"/>
  <c r="S270" i="2829"/>
  <c r="S274" i="2829"/>
  <c r="S278" i="2829"/>
  <c r="S282" i="2829"/>
  <c r="S286" i="2829"/>
  <c r="S290" i="2829"/>
  <c r="S294" i="2829"/>
  <c r="S298" i="2829"/>
  <c r="S302" i="2829"/>
  <c r="S310" i="2829"/>
  <c r="S314" i="2829"/>
  <c r="S318" i="2829"/>
  <c r="S322" i="2829"/>
  <c r="S326" i="2829"/>
  <c r="S330" i="2829"/>
  <c r="S334" i="2829"/>
  <c r="S338" i="2829"/>
  <c r="S342" i="2829"/>
  <c r="S346" i="2829"/>
  <c r="S350" i="2829"/>
  <c r="S354" i="2829"/>
  <c r="S358" i="2829"/>
  <c r="S362" i="2829"/>
  <c r="S372" i="2829"/>
  <c r="S376" i="2829"/>
  <c r="S380" i="2829"/>
  <c r="S384" i="2829"/>
  <c r="S388" i="2829"/>
  <c r="S392" i="2829"/>
  <c r="S396" i="2829"/>
  <c r="S400" i="2829"/>
  <c r="S404" i="2829"/>
  <c r="S408" i="2829"/>
  <c r="S412" i="2829"/>
  <c r="S416" i="2829"/>
  <c r="S420" i="2829"/>
  <c r="S424" i="2829"/>
  <c r="S428" i="2829"/>
  <c r="S432" i="2829"/>
  <c r="S436" i="2829"/>
  <c r="S440" i="2829"/>
  <c r="S444" i="2829"/>
  <c r="S448" i="2829"/>
  <c r="S452" i="2829"/>
  <c r="S456" i="2829"/>
  <c r="S460" i="2829"/>
  <c r="S464" i="2829"/>
  <c r="S468" i="2829"/>
  <c r="S472" i="2829"/>
  <c r="S476" i="2829"/>
  <c r="S480" i="2829"/>
  <c r="S506" i="2829"/>
  <c r="S510" i="2829"/>
  <c r="S8" i="2829"/>
  <c r="S12" i="2829"/>
  <c r="S16" i="2829"/>
  <c r="S20" i="2829"/>
  <c r="S24" i="2829"/>
  <c r="S28" i="2829"/>
  <c r="S32" i="2829"/>
  <c r="S36" i="2829"/>
  <c r="S40" i="2829"/>
  <c r="S44" i="2829"/>
  <c r="S48" i="2829"/>
  <c r="S52" i="2829"/>
  <c r="S56" i="2829"/>
  <c r="S60" i="2829"/>
  <c r="S64" i="2829"/>
  <c r="S68" i="2829"/>
  <c r="S72" i="2829"/>
  <c r="S76" i="2829"/>
  <c r="S80" i="2829"/>
  <c r="S84" i="2829"/>
  <c r="S88" i="2829"/>
  <c r="S92" i="2829"/>
  <c r="S96" i="2829"/>
  <c r="S100" i="2829"/>
  <c r="S104" i="2829"/>
  <c r="S108" i="2829"/>
  <c r="S112" i="2829"/>
  <c r="S116" i="2829"/>
  <c r="S120" i="2829"/>
  <c r="S124" i="2829"/>
  <c r="S128" i="2829"/>
  <c r="S132" i="2829"/>
  <c r="S136" i="2829"/>
  <c r="S140" i="2829"/>
  <c r="S144" i="2829"/>
  <c r="S148" i="2829"/>
  <c r="S152" i="2829"/>
  <c r="S156" i="2829"/>
  <c r="S160" i="2829"/>
  <c r="S164" i="2829"/>
  <c r="S168" i="2829"/>
  <c r="S172" i="2829"/>
  <c r="S179" i="2829"/>
  <c r="S183" i="2829"/>
  <c r="S187" i="2829"/>
  <c r="S191" i="2829"/>
  <c r="S195" i="2829"/>
  <c r="S199" i="2829"/>
  <c r="S203" i="2829"/>
  <c r="S207" i="2829"/>
  <c r="S211" i="2829"/>
  <c r="S215" i="2829"/>
  <c r="S219" i="2829"/>
  <c r="S223" i="2829"/>
  <c r="S227" i="2829"/>
  <c r="S231" i="2829"/>
  <c r="S235" i="2829"/>
  <c r="S239" i="2829"/>
  <c r="S243" i="2829"/>
  <c r="S247" i="2829"/>
  <c r="S251" i="2829"/>
  <c r="S255" i="2829"/>
  <c r="S259" i="2829"/>
  <c r="S263" i="2829"/>
  <c r="S267" i="2829"/>
  <c r="S271" i="2829"/>
  <c r="S279" i="2829"/>
  <c r="S287" i="2829"/>
  <c r="S295" i="2829"/>
  <c r="S303" i="2829"/>
  <c r="S419" i="2829"/>
  <c r="S459" i="2829"/>
  <c r="S467" i="2829"/>
  <c r="S475" i="2829"/>
  <c r="S491" i="2829"/>
  <c r="S471" i="2829"/>
  <c r="S483" i="2829"/>
  <c r="S457" i="2829"/>
  <c r="S461" i="2829"/>
  <c r="S465" i="2829"/>
  <c r="S469" i="2829"/>
  <c r="S473" i="2829"/>
  <c r="S477" i="2829"/>
  <c r="S498" i="2829"/>
  <c r="S502" i="2829"/>
  <c r="S275" i="2829"/>
  <c r="S283" i="2829"/>
  <c r="S291" i="2829"/>
  <c r="S299" i="2829"/>
  <c r="S435" i="2829"/>
  <c r="S373" i="2829"/>
  <c r="S377" i="2829"/>
  <c r="S381" i="2829"/>
  <c r="S385" i="2829"/>
  <c r="S389" i="2829"/>
  <c r="S393" i="2829"/>
  <c r="S397" i="2829"/>
  <c r="S401" i="2829"/>
  <c r="S405" i="2829"/>
  <c r="S407" i="2829"/>
  <c r="S415" i="2829"/>
  <c r="S423" i="2829"/>
  <c r="S431" i="2829"/>
  <c r="S439" i="2829"/>
  <c r="S409" i="2829"/>
  <c r="S413" i="2829"/>
  <c r="S417" i="2829"/>
  <c r="S421" i="2829"/>
  <c r="S425" i="2829"/>
  <c r="S429" i="2829"/>
  <c r="S433" i="2829"/>
  <c r="S437" i="2829"/>
  <c r="S441" i="2829"/>
  <c r="S445" i="2829"/>
  <c r="S449" i="2829"/>
  <c r="S453" i="2829"/>
  <c r="S455" i="2829"/>
  <c r="S487" i="2829"/>
  <c r="S496" i="2829"/>
  <c r="S500" i="2829"/>
  <c r="S503" i="2829"/>
  <c r="S507" i="2829"/>
  <c r="E27" i="2826"/>
  <c r="H27" i="2826" s="1"/>
  <c r="E29" i="2826"/>
  <c r="H29" i="2826" s="1"/>
  <c r="BO9" i="2826"/>
  <c r="BP10" i="2826"/>
  <c r="BP9" i="2826"/>
  <c r="BO10" i="2826"/>
  <c r="BO11" i="2826"/>
  <c r="BP11" i="2826"/>
  <c r="BO12" i="2826"/>
  <c r="BP12" i="2826"/>
  <c r="BW14" i="2826"/>
  <c r="BR14" i="2826"/>
  <c r="BJ14" i="2826"/>
  <c r="U15" i="2826"/>
  <c r="BN14" i="2826"/>
  <c r="BP13" i="2826"/>
  <c r="BO13" i="2826"/>
  <c r="T3" i="2829"/>
  <c r="BO7" i="2826"/>
  <c r="BP7" i="2826"/>
  <c r="F34" i="2826"/>
  <c r="I34" i="2826" s="1"/>
  <c r="F22" i="2826"/>
  <c r="I22" i="2826" s="1"/>
  <c r="F42" i="2826"/>
  <c r="I42" i="2826" s="1"/>
  <c r="F40" i="2826"/>
  <c r="I40" i="2826" s="1"/>
  <c r="F38" i="2826"/>
  <c r="I38" i="2826" s="1"/>
  <c r="F36" i="2826"/>
  <c r="I36" i="2826" s="1"/>
  <c r="F41" i="2826"/>
  <c r="I41" i="2826" s="1"/>
  <c r="F39" i="2826"/>
  <c r="I39" i="2826" s="1"/>
  <c r="F37" i="2826"/>
  <c r="I37" i="2826" s="1"/>
  <c r="F35" i="2826"/>
  <c r="I35" i="2826" s="1"/>
  <c r="F15" i="2826"/>
  <c r="I15" i="2826" s="1"/>
  <c r="F14" i="2826"/>
  <c r="I14" i="2826" s="1"/>
  <c r="F13" i="2826"/>
  <c r="I13" i="2826" s="1"/>
  <c r="F12" i="2826"/>
  <c r="I12" i="2826" s="1"/>
  <c r="F11" i="2826"/>
  <c r="I11" i="2826" s="1"/>
  <c r="F10" i="2826"/>
  <c r="I10" i="2826" s="1"/>
  <c r="F9" i="2826"/>
  <c r="I9" i="2826" s="1"/>
  <c r="V24" i="2828"/>
  <c r="F8" i="2826"/>
  <c r="I8" i="2826" s="1"/>
  <c r="BL3" i="2826"/>
  <c r="BK3" i="2826" s="1"/>
  <c r="BK13" i="2826" s="1"/>
  <c r="BO8" i="2826"/>
  <c r="BP8" i="2826"/>
  <c r="V44" i="2828"/>
  <c r="V48" i="2828"/>
  <c r="V38" i="2828"/>
  <c r="V11" i="2828"/>
  <c r="V15" i="2828"/>
  <c r="E31" i="2826"/>
  <c r="H31" i="2826" s="1"/>
  <c r="AA8" i="2828"/>
  <c r="T18" i="2828"/>
  <c r="T12" i="2828"/>
  <c r="T14" i="2828"/>
  <c r="AA9" i="2828"/>
  <c r="E33" i="2826"/>
  <c r="H33" i="2826" s="1"/>
  <c r="V46" i="2828"/>
  <c r="V42" i="2828"/>
  <c r="V34" i="2828"/>
  <c r="V26" i="2828"/>
  <c r="X15" i="2828"/>
  <c r="C6" i="2829"/>
  <c r="D6" i="2829" s="1"/>
  <c r="G6" i="2829"/>
  <c r="H6" i="2829" s="1"/>
  <c r="K6" i="2829"/>
  <c r="L6" i="2829" s="1"/>
  <c r="O6" i="2829"/>
  <c r="P6" i="2829" s="1"/>
  <c r="U14" i="2828"/>
  <c r="W14" i="2828" s="1"/>
  <c r="U18" i="2828"/>
  <c r="U13" i="2828"/>
  <c r="V47" i="2828"/>
  <c r="V45" i="2828"/>
  <c r="V43" i="2828"/>
  <c r="V40" i="2828"/>
  <c r="V36" i="2828"/>
  <c r="V32" i="2828"/>
  <c r="V28" i="2828"/>
  <c r="M6" i="2829"/>
  <c r="N6" i="2829" s="1"/>
  <c r="Q6" i="2829" s="1"/>
  <c r="G5" i="264" s="1"/>
  <c r="E6" i="2829"/>
  <c r="F6" i="2829" s="1"/>
  <c r="C5" i="2829"/>
  <c r="D5" i="2829" s="1"/>
  <c r="G5" i="2829"/>
  <c r="H5" i="2829" s="1"/>
  <c r="Q5" i="2829" s="1"/>
  <c r="G4" i="264" s="1"/>
  <c r="K5" i="2829"/>
  <c r="L5" i="2829" s="1"/>
  <c r="O5" i="2829"/>
  <c r="P5" i="2829" s="1"/>
  <c r="G33" i="2826"/>
  <c r="T24" i="2828"/>
  <c r="T25" i="2828"/>
  <c r="T26" i="2828"/>
  <c r="T27" i="2828"/>
  <c r="T28" i="2828"/>
  <c r="T29" i="2828"/>
  <c r="T30" i="2828"/>
  <c r="T31" i="2828"/>
  <c r="T32" i="2828"/>
  <c r="T33" i="2828"/>
  <c r="T34" i="2828"/>
  <c r="T35" i="2828"/>
  <c r="T36" i="2828"/>
  <c r="T37" i="2828"/>
  <c r="T38" i="2828"/>
  <c r="T39" i="2828"/>
  <c r="T40" i="2828"/>
  <c r="T41" i="2828"/>
  <c r="T42" i="2828"/>
  <c r="V25" i="2828"/>
  <c r="V27" i="2828"/>
  <c r="V29" i="2828"/>
  <c r="V31" i="2828"/>
  <c r="V33" i="2828"/>
  <c r="V35" i="2828"/>
  <c r="V37" i="2828"/>
  <c r="V39" i="2828"/>
  <c r="V41" i="2828"/>
  <c r="T43" i="2828"/>
  <c r="T44" i="2828"/>
  <c r="T45" i="2828"/>
  <c r="T46" i="2828"/>
  <c r="T47" i="2828"/>
  <c r="T48" i="2828"/>
  <c r="H17" i="2826"/>
  <c r="G17" i="2826"/>
  <c r="F16" i="2826"/>
  <c r="I16" i="2826" s="1"/>
  <c r="F17" i="2826"/>
  <c r="I17" i="2826" s="1"/>
  <c r="F18" i="2826"/>
  <c r="I18" i="2826" s="1"/>
  <c r="F19" i="2826"/>
  <c r="I19" i="2826" s="1"/>
  <c r="F21" i="2826"/>
  <c r="I21" i="2826" s="1"/>
  <c r="F23" i="2826"/>
  <c r="I23" i="2826" s="1"/>
  <c r="F25" i="2826"/>
  <c r="I25" i="2826" s="1"/>
  <c r="F26" i="2826"/>
  <c r="I26" i="2826" s="1"/>
  <c r="F27" i="2826"/>
  <c r="I27" i="2826" s="1"/>
  <c r="F28" i="2826"/>
  <c r="I28" i="2826" s="1"/>
  <c r="F29" i="2826"/>
  <c r="I29" i="2826" s="1"/>
  <c r="F30" i="2826"/>
  <c r="I30" i="2826" s="1"/>
  <c r="F31" i="2826"/>
  <c r="I31" i="2826" s="1"/>
  <c r="F32" i="2826"/>
  <c r="I32" i="2826" s="1"/>
  <c r="F33" i="2826"/>
  <c r="I33" i="2826" s="1"/>
  <c r="BU7" i="2826"/>
  <c r="BU8" i="2826"/>
  <c r="E7" i="2826"/>
  <c r="E8" i="2826"/>
  <c r="E20" i="2826"/>
  <c r="E21" i="2826"/>
  <c r="E22" i="2826"/>
  <c r="E23" i="2826"/>
  <c r="E24" i="2826"/>
  <c r="E25" i="2826"/>
  <c r="E9" i="2826"/>
  <c r="E10" i="2826"/>
  <c r="E11" i="2826"/>
  <c r="E12" i="2826"/>
  <c r="E13" i="2826"/>
  <c r="E14" i="2826"/>
  <c r="E15" i="2826"/>
  <c r="E16" i="2826"/>
  <c r="E18" i="2826"/>
  <c r="BY2" i="2826"/>
  <c r="BW3" i="2826" s="1"/>
  <c r="BX3" i="2826" s="1"/>
  <c r="BL8" i="2826"/>
  <c r="T5" i="2829"/>
  <c r="U5" i="2829" s="1"/>
  <c r="T6" i="2829"/>
  <c r="U6" i="2829" s="1"/>
  <c r="T2" i="2828"/>
  <c r="AB35" i="2828" s="1"/>
  <c r="D12" i="2828"/>
  <c r="V2" i="2828" s="1"/>
  <c r="AA28" i="2828" s="1"/>
  <c r="AB10" i="2828"/>
  <c r="AA13" i="2828" s="1"/>
  <c r="AB13" i="2828" s="1"/>
  <c r="V14" i="2828"/>
  <c r="V16" i="2828"/>
  <c r="X16" i="2828" s="1"/>
  <c r="V17" i="2828"/>
  <c r="V18" i="2828"/>
  <c r="T9" i="2828"/>
  <c r="T11" i="2828"/>
  <c r="T13" i="2828"/>
  <c r="T17" i="2828"/>
  <c r="E42" i="2826"/>
  <c r="E41" i="2826"/>
  <c r="E40" i="2826"/>
  <c r="E39" i="2826"/>
  <c r="E38" i="2826"/>
  <c r="E37" i="2826"/>
  <c r="E36" i="2826"/>
  <c r="E35" i="2826"/>
  <c r="E34" i="2826"/>
  <c r="E32" i="2826"/>
  <c r="G31" i="2826"/>
  <c r="E30" i="2826"/>
  <c r="G29" i="2826"/>
  <c r="E28" i="2826"/>
  <c r="E26" i="2826"/>
  <c r="F24" i="2826"/>
  <c r="I24" i="2826" s="1"/>
  <c r="F20" i="2826"/>
  <c r="I20" i="2826" s="1"/>
  <c r="E19" i="2826"/>
  <c r="B5" i="264"/>
  <c r="J5" i="264"/>
  <c r="R5" i="264"/>
  <c r="U452" i="2829" l="1"/>
  <c r="U420" i="2829"/>
  <c r="T478" i="2829"/>
  <c r="T476" i="2829"/>
  <c r="T474" i="2829"/>
  <c r="T472" i="2829"/>
  <c r="T470" i="2829"/>
  <c r="T468" i="2829"/>
  <c r="U468" i="2829" s="1"/>
  <c r="T466" i="2829"/>
  <c r="T464" i="2829"/>
  <c r="T462" i="2829"/>
  <c r="T460" i="2829"/>
  <c r="T458" i="2829"/>
  <c r="T456" i="2829"/>
  <c r="T454" i="2829"/>
  <c r="T452" i="2829"/>
  <c r="T450" i="2829"/>
  <c r="T448" i="2829"/>
  <c r="T446" i="2829"/>
  <c r="T444" i="2829"/>
  <c r="T442" i="2829"/>
  <c r="T440" i="2829"/>
  <c r="T438" i="2829"/>
  <c r="T436" i="2829"/>
  <c r="U436" i="2829" s="1"/>
  <c r="T434" i="2829"/>
  <c r="T432" i="2829"/>
  <c r="T430" i="2829"/>
  <c r="T428" i="2829"/>
  <c r="T426" i="2829"/>
  <c r="T424" i="2829"/>
  <c r="T422" i="2829"/>
  <c r="T420" i="2829"/>
  <c r="T418" i="2829"/>
  <c r="T416" i="2829"/>
  <c r="T414" i="2829"/>
  <c r="T412" i="2829"/>
  <c r="T410" i="2829"/>
  <c r="T408" i="2829"/>
  <c r="T406" i="2829"/>
  <c r="T404" i="2829"/>
  <c r="T402" i="2829"/>
  <c r="T400" i="2829"/>
  <c r="T398" i="2829"/>
  <c r="T396" i="2829"/>
  <c r="T394" i="2829"/>
  <c r="T392" i="2829"/>
  <c r="T390" i="2829"/>
  <c r="T388" i="2829"/>
  <c r="T386" i="2829"/>
  <c r="T384" i="2829"/>
  <c r="T382" i="2829"/>
  <c r="T380" i="2829"/>
  <c r="T378" i="2829"/>
  <c r="T376" i="2829"/>
  <c r="T374" i="2829"/>
  <c r="T372" i="2829"/>
  <c r="U372" i="2829" s="1"/>
  <c r="T302" i="2829"/>
  <c r="T300" i="2829"/>
  <c r="T298" i="2829"/>
  <c r="T296" i="2829"/>
  <c r="T294" i="2829"/>
  <c r="T292" i="2829"/>
  <c r="T290" i="2829"/>
  <c r="T288" i="2829"/>
  <c r="T286" i="2829"/>
  <c r="T284" i="2829"/>
  <c r="T282" i="2829"/>
  <c r="T280" i="2829"/>
  <c r="T278" i="2829"/>
  <c r="T276" i="2829"/>
  <c r="T274" i="2829"/>
  <c r="T272" i="2829"/>
  <c r="T270" i="2829"/>
  <c r="T268" i="2829"/>
  <c r="T266" i="2829"/>
  <c r="T264" i="2829"/>
  <c r="T262" i="2829"/>
  <c r="T260" i="2829"/>
  <c r="T258" i="2829"/>
  <c r="T256" i="2829"/>
  <c r="T254" i="2829"/>
  <c r="T252" i="2829"/>
  <c r="T250" i="2829"/>
  <c r="T248" i="2829"/>
  <c r="T246" i="2829"/>
  <c r="T244" i="2829"/>
  <c r="T242" i="2829"/>
  <c r="T240" i="2829"/>
  <c r="T238" i="2829"/>
  <c r="T236" i="2829"/>
  <c r="T234" i="2829"/>
  <c r="T232" i="2829"/>
  <c r="T230" i="2829"/>
  <c r="T228" i="2829"/>
  <c r="T226" i="2829"/>
  <c r="T224" i="2829"/>
  <c r="T222" i="2829"/>
  <c r="T220" i="2829"/>
  <c r="T218" i="2829"/>
  <c r="T216" i="2829"/>
  <c r="T214" i="2829"/>
  <c r="T212" i="2829"/>
  <c r="T210" i="2829"/>
  <c r="T208" i="2829"/>
  <c r="T206" i="2829"/>
  <c r="T204" i="2829"/>
  <c r="T202" i="2829"/>
  <c r="T200" i="2829"/>
  <c r="T198" i="2829"/>
  <c r="T196" i="2829"/>
  <c r="T194" i="2829"/>
  <c r="T175" i="2829"/>
  <c r="T173" i="2829"/>
  <c r="T171" i="2829"/>
  <c r="T169" i="2829"/>
  <c r="T167" i="2829"/>
  <c r="T165" i="2829"/>
  <c r="T163" i="2829"/>
  <c r="T161" i="2829"/>
  <c r="T159" i="2829"/>
  <c r="T157" i="2829"/>
  <c r="T155" i="2829"/>
  <c r="T153" i="2829"/>
  <c r="T151" i="2829"/>
  <c r="T149" i="2829"/>
  <c r="T147" i="2829"/>
  <c r="T145" i="2829"/>
  <c r="T143" i="2829"/>
  <c r="T141" i="2829"/>
  <c r="T139" i="2829"/>
  <c r="T137" i="2829"/>
  <c r="T135" i="2829"/>
  <c r="T133" i="2829"/>
  <c r="T131" i="2829"/>
  <c r="T129" i="2829"/>
  <c r="T127" i="2829"/>
  <c r="T125" i="2829"/>
  <c r="T123" i="2829"/>
  <c r="T121" i="2829"/>
  <c r="T119" i="2829"/>
  <c r="T117" i="2829"/>
  <c r="T115" i="2829"/>
  <c r="T113" i="2829"/>
  <c r="T111" i="2829"/>
  <c r="T109" i="2829"/>
  <c r="T107" i="2829"/>
  <c r="T105" i="2829"/>
  <c r="T103" i="2829"/>
  <c r="T101" i="2829"/>
  <c r="T99" i="2829"/>
  <c r="T97" i="2829"/>
  <c r="T95" i="2829"/>
  <c r="T93" i="2829"/>
  <c r="T91" i="2829"/>
  <c r="T89" i="2829"/>
  <c r="T87" i="2829"/>
  <c r="T85" i="2829"/>
  <c r="T83" i="2829"/>
  <c r="T81" i="2829"/>
  <c r="T79" i="2829"/>
  <c r="T77" i="2829"/>
  <c r="T75" i="2829"/>
  <c r="T73" i="2829"/>
  <c r="T71" i="2829"/>
  <c r="T69" i="2829"/>
  <c r="T67" i="2829"/>
  <c r="T65" i="2829"/>
  <c r="T63" i="2829"/>
  <c r="T61" i="2829"/>
  <c r="T59" i="2829"/>
  <c r="T57" i="2829"/>
  <c r="T55" i="2829"/>
  <c r="T53" i="2829"/>
  <c r="T51" i="2829"/>
  <c r="T49" i="2829"/>
  <c r="T47" i="2829"/>
  <c r="T45" i="2829"/>
  <c r="T43" i="2829"/>
  <c r="T41" i="2829"/>
  <c r="T39" i="2829"/>
  <c r="T37" i="2829"/>
  <c r="T35" i="2829"/>
  <c r="T33" i="2829"/>
  <c r="T31" i="2829"/>
  <c r="T29" i="2829"/>
  <c r="T27" i="2829"/>
  <c r="T25" i="2829"/>
  <c r="T23" i="2829"/>
  <c r="T21" i="2829"/>
  <c r="T19" i="2829"/>
  <c r="T17" i="2829"/>
  <c r="T15" i="2829"/>
  <c r="T13" i="2829"/>
  <c r="T11" i="2829"/>
  <c r="T9" i="2829"/>
  <c r="T7" i="2829"/>
  <c r="T494" i="2829"/>
  <c r="T492" i="2829"/>
  <c r="T490" i="2829"/>
  <c r="T488" i="2829"/>
  <c r="T486" i="2829"/>
  <c r="T484" i="2829"/>
  <c r="T482" i="2829"/>
  <c r="T371" i="2829"/>
  <c r="T369" i="2829"/>
  <c r="T367" i="2829"/>
  <c r="T365" i="2829"/>
  <c r="T363" i="2829"/>
  <c r="T361" i="2829"/>
  <c r="T359" i="2829"/>
  <c r="T357" i="2829"/>
  <c r="T355" i="2829"/>
  <c r="T353" i="2829"/>
  <c r="T351" i="2829"/>
  <c r="T349" i="2829"/>
  <c r="T347" i="2829"/>
  <c r="T345" i="2829"/>
  <c r="T343" i="2829"/>
  <c r="T341" i="2829"/>
  <c r="T339" i="2829"/>
  <c r="T337" i="2829"/>
  <c r="T335" i="2829"/>
  <c r="T333" i="2829"/>
  <c r="U333" i="2829" s="1"/>
  <c r="T331" i="2829"/>
  <c r="T329" i="2829"/>
  <c r="U329" i="2829" s="1"/>
  <c r="T327" i="2829"/>
  <c r="T325" i="2829"/>
  <c r="T323" i="2829"/>
  <c r="T321" i="2829"/>
  <c r="T319" i="2829"/>
  <c r="T317" i="2829"/>
  <c r="U317" i="2829" s="1"/>
  <c r="T315" i="2829"/>
  <c r="T313" i="2829"/>
  <c r="U313" i="2829" s="1"/>
  <c r="T311" i="2829"/>
  <c r="T309" i="2829"/>
  <c r="T307" i="2829"/>
  <c r="T305" i="2829"/>
  <c r="T192" i="2829"/>
  <c r="T190" i="2829"/>
  <c r="T188" i="2829"/>
  <c r="T186" i="2829"/>
  <c r="T184" i="2829"/>
  <c r="T182" i="2829"/>
  <c r="U182" i="2829" s="1"/>
  <c r="T180" i="2829"/>
  <c r="T178" i="2829"/>
  <c r="U178" i="2829" s="1"/>
  <c r="T10" i="2829"/>
  <c r="T18" i="2829"/>
  <c r="T26" i="2829"/>
  <c r="T58" i="2829"/>
  <c r="U58" i="2829" s="1"/>
  <c r="T66" i="2829"/>
  <c r="T74" i="2829"/>
  <c r="U74" i="2829" s="1"/>
  <c r="T82" i="2829"/>
  <c r="T90" i="2829"/>
  <c r="U90" i="2829" s="1"/>
  <c r="T98" i="2829"/>
  <c r="T106" i="2829"/>
  <c r="U106" i="2829" s="1"/>
  <c r="T114" i="2829"/>
  <c r="T122" i="2829"/>
  <c r="U122" i="2829" s="1"/>
  <c r="T130" i="2829"/>
  <c r="T138" i="2829"/>
  <c r="U138" i="2829" s="1"/>
  <c r="T146" i="2829"/>
  <c r="T154" i="2829"/>
  <c r="U154" i="2829" s="1"/>
  <c r="T162" i="2829"/>
  <c r="T170" i="2829"/>
  <c r="U170" i="2829" s="1"/>
  <c r="T8" i="2829"/>
  <c r="U8" i="2829" s="1"/>
  <c r="T16" i="2829"/>
  <c r="U16" i="2829" s="1"/>
  <c r="T24" i="2829"/>
  <c r="U24" i="2829" s="1"/>
  <c r="T52" i="2829"/>
  <c r="U52" i="2829" s="1"/>
  <c r="T60" i="2829"/>
  <c r="T68" i="2829"/>
  <c r="U68" i="2829" s="1"/>
  <c r="T76" i="2829"/>
  <c r="T84" i="2829"/>
  <c r="U84" i="2829" s="1"/>
  <c r="T92" i="2829"/>
  <c r="T100" i="2829"/>
  <c r="U100" i="2829" s="1"/>
  <c r="T108" i="2829"/>
  <c r="T116" i="2829"/>
  <c r="U116" i="2829" s="1"/>
  <c r="T124" i="2829"/>
  <c r="T132" i="2829"/>
  <c r="U132" i="2829" s="1"/>
  <c r="T140" i="2829"/>
  <c r="T148" i="2829"/>
  <c r="U148" i="2829" s="1"/>
  <c r="T156" i="2829"/>
  <c r="T164" i="2829"/>
  <c r="U164" i="2829" s="1"/>
  <c r="T172" i="2829"/>
  <c r="T199" i="2829"/>
  <c r="U199" i="2829" s="1"/>
  <c r="T207" i="2829"/>
  <c r="T215" i="2829"/>
  <c r="U215" i="2829" s="1"/>
  <c r="T223" i="2829"/>
  <c r="T231" i="2829"/>
  <c r="U231" i="2829" s="1"/>
  <c r="T239" i="2829"/>
  <c r="T247" i="2829"/>
  <c r="U247" i="2829" s="1"/>
  <c r="T255" i="2829"/>
  <c r="T263" i="2829"/>
  <c r="U263" i="2829" s="1"/>
  <c r="T271" i="2829"/>
  <c r="T279" i="2829"/>
  <c r="T287" i="2829"/>
  <c r="T295" i="2829"/>
  <c r="U295" i="2829" s="1"/>
  <c r="T303" i="2829"/>
  <c r="T496" i="2829"/>
  <c r="U496" i="2829" s="1"/>
  <c r="T500" i="2829"/>
  <c r="T189" i="2829"/>
  <c r="T193" i="2829"/>
  <c r="T201" i="2829"/>
  <c r="U201" i="2829" s="1"/>
  <c r="T209" i="2829"/>
  <c r="T217" i="2829"/>
  <c r="U217" i="2829" s="1"/>
  <c r="T225" i="2829"/>
  <c r="T233" i="2829"/>
  <c r="U233" i="2829" s="1"/>
  <c r="T241" i="2829"/>
  <c r="T249" i="2829"/>
  <c r="U249" i="2829" s="1"/>
  <c r="T257" i="2829"/>
  <c r="T265" i="2829"/>
  <c r="U265" i="2829" s="1"/>
  <c r="T273" i="2829"/>
  <c r="T281" i="2829"/>
  <c r="U281" i="2829" s="1"/>
  <c r="T289" i="2829"/>
  <c r="T297" i="2829"/>
  <c r="U297" i="2829" s="1"/>
  <c r="T505" i="2829"/>
  <c r="T509" i="2829"/>
  <c r="U509" i="2829" s="1"/>
  <c r="T30" i="2829"/>
  <c r="T34" i="2829"/>
  <c r="T38" i="2829"/>
  <c r="T42" i="2829"/>
  <c r="U42" i="2829" s="1"/>
  <c r="T46" i="2829"/>
  <c r="T50" i="2829"/>
  <c r="T177" i="2829"/>
  <c r="T181" i="2829"/>
  <c r="U181" i="2829" s="1"/>
  <c r="T185" i="2829"/>
  <c r="T306" i="2829"/>
  <c r="T304" i="2829"/>
  <c r="T308" i="2829"/>
  <c r="U308" i="2829" s="1"/>
  <c r="T310" i="2829"/>
  <c r="U310" i="2829" s="1"/>
  <c r="T312" i="2829"/>
  <c r="U312" i="2829" s="1"/>
  <c r="T314" i="2829"/>
  <c r="U314" i="2829" s="1"/>
  <c r="T316" i="2829"/>
  <c r="U316" i="2829" s="1"/>
  <c r="T318" i="2829"/>
  <c r="U318" i="2829" s="1"/>
  <c r="T320" i="2829"/>
  <c r="U320" i="2829" s="1"/>
  <c r="T322" i="2829"/>
  <c r="U322" i="2829" s="1"/>
  <c r="T324" i="2829"/>
  <c r="U324" i="2829" s="1"/>
  <c r="T326" i="2829"/>
  <c r="U326" i="2829" s="1"/>
  <c r="T328" i="2829"/>
  <c r="U328" i="2829" s="1"/>
  <c r="T330" i="2829"/>
  <c r="U330" i="2829" s="1"/>
  <c r="T332" i="2829"/>
  <c r="U332" i="2829" s="1"/>
  <c r="T334" i="2829"/>
  <c r="U334" i="2829" s="1"/>
  <c r="T336" i="2829"/>
  <c r="U336" i="2829" s="1"/>
  <c r="T338" i="2829"/>
  <c r="U338" i="2829" s="1"/>
  <c r="T340" i="2829"/>
  <c r="U340" i="2829" s="1"/>
  <c r="T342" i="2829"/>
  <c r="U342" i="2829" s="1"/>
  <c r="T344" i="2829"/>
  <c r="U344" i="2829" s="1"/>
  <c r="T346" i="2829"/>
  <c r="U346" i="2829" s="1"/>
  <c r="T348" i="2829"/>
  <c r="U348" i="2829" s="1"/>
  <c r="T350" i="2829"/>
  <c r="U350" i="2829" s="1"/>
  <c r="T352" i="2829"/>
  <c r="U352" i="2829" s="1"/>
  <c r="T354" i="2829"/>
  <c r="U354" i="2829" s="1"/>
  <c r="T356" i="2829"/>
  <c r="U356" i="2829" s="1"/>
  <c r="T358" i="2829"/>
  <c r="U358" i="2829" s="1"/>
  <c r="T360" i="2829"/>
  <c r="U360" i="2829" s="1"/>
  <c r="T362" i="2829"/>
  <c r="U362" i="2829" s="1"/>
  <c r="T364" i="2829"/>
  <c r="U364" i="2829" s="1"/>
  <c r="T368" i="2829"/>
  <c r="T366" i="2829"/>
  <c r="T375" i="2829"/>
  <c r="T379" i="2829"/>
  <c r="U379" i="2829" s="1"/>
  <c r="T383" i="2829"/>
  <c r="T387" i="2829"/>
  <c r="T391" i="2829"/>
  <c r="T395" i="2829"/>
  <c r="U395" i="2829" s="1"/>
  <c r="T399" i="2829"/>
  <c r="T403" i="2829"/>
  <c r="T411" i="2829"/>
  <c r="T427" i="2829"/>
  <c r="U427" i="2829" s="1"/>
  <c r="T443" i="2829"/>
  <c r="T447" i="2829"/>
  <c r="T451" i="2829"/>
  <c r="T455" i="2829"/>
  <c r="U455" i="2829" s="1"/>
  <c r="T463" i="2829"/>
  <c r="T479" i="2829"/>
  <c r="T481" i="2829"/>
  <c r="T485" i="2829"/>
  <c r="U485" i="2829" s="1"/>
  <c r="T489" i="2829"/>
  <c r="T493" i="2829"/>
  <c r="T497" i="2829"/>
  <c r="T499" i="2829"/>
  <c r="U499" i="2829" s="1"/>
  <c r="T501" i="2829"/>
  <c r="U501" i="2829" s="1"/>
  <c r="T506" i="2829"/>
  <c r="U506" i="2829" s="1"/>
  <c r="T510" i="2829"/>
  <c r="U510" i="2829" s="1"/>
  <c r="T14" i="2829"/>
  <c r="T22" i="2829"/>
  <c r="T54" i="2829"/>
  <c r="U54" i="2829" s="1"/>
  <c r="T62" i="2829"/>
  <c r="T70" i="2829"/>
  <c r="U70" i="2829" s="1"/>
  <c r="T78" i="2829"/>
  <c r="T86" i="2829"/>
  <c r="U86" i="2829" s="1"/>
  <c r="T94" i="2829"/>
  <c r="T102" i="2829"/>
  <c r="U102" i="2829" s="1"/>
  <c r="T110" i="2829"/>
  <c r="T118" i="2829"/>
  <c r="U118" i="2829" s="1"/>
  <c r="T126" i="2829"/>
  <c r="T134" i="2829"/>
  <c r="U134" i="2829" s="1"/>
  <c r="T142" i="2829"/>
  <c r="T150" i="2829"/>
  <c r="U150" i="2829" s="1"/>
  <c r="T158" i="2829"/>
  <c r="T166" i="2829"/>
  <c r="U166" i="2829" s="1"/>
  <c r="T174" i="2829"/>
  <c r="T12" i="2829"/>
  <c r="T20" i="2829"/>
  <c r="T28" i="2829"/>
  <c r="T56" i="2829"/>
  <c r="U56" i="2829" s="1"/>
  <c r="T64" i="2829"/>
  <c r="T72" i="2829"/>
  <c r="U72" i="2829" s="1"/>
  <c r="T80" i="2829"/>
  <c r="U80" i="2829" s="1"/>
  <c r="T88" i="2829"/>
  <c r="T96" i="2829"/>
  <c r="U96" i="2829" s="1"/>
  <c r="T104" i="2829"/>
  <c r="T112" i="2829"/>
  <c r="U112" i="2829" s="1"/>
  <c r="T120" i="2829"/>
  <c r="T128" i="2829"/>
  <c r="U128" i="2829" s="1"/>
  <c r="T136" i="2829"/>
  <c r="T144" i="2829"/>
  <c r="U144" i="2829" s="1"/>
  <c r="T152" i="2829"/>
  <c r="T160" i="2829"/>
  <c r="U160" i="2829" s="1"/>
  <c r="T168" i="2829"/>
  <c r="T195" i="2829"/>
  <c r="U195" i="2829" s="1"/>
  <c r="T203" i="2829"/>
  <c r="U203" i="2829" s="1"/>
  <c r="T211" i="2829"/>
  <c r="T219" i="2829"/>
  <c r="U219" i="2829" s="1"/>
  <c r="T227" i="2829"/>
  <c r="U227" i="2829" s="1"/>
  <c r="T235" i="2829"/>
  <c r="U235" i="2829" s="1"/>
  <c r="T243" i="2829"/>
  <c r="T251" i="2829"/>
  <c r="U251" i="2829" s="1"/>
  <c r="T259" i="2829"/>
  <c r="U259" i="2829" s="1"/>
  <c r="T267" i="2829"/>
  <c r="U267" i="2829" s="1"/>
  <c r="T275" i="2829"/>
  <c r="T283" i="2829"/>
  <c r="U283" i="2829" s="1"/>
  <c r="T291" i="2829"/>
  <c r="U291" i="2829" s="1"/>
  <c r="T299" i="2829"/>
  <c r="T503" i="2829"/>
  <c r="T507" i="2829"/>
  <c r="T191" i="2829"/>
  <c r="T197" i="2829"/>
  <c r="T205" i="2829"/>
  <c r="T213" i="2829"/>
  <c r="T221" i="2829"/>
  <c r="T229" i="2829"/>
  <c r="T237" i="2829"/>
  <c r="T245" i="2829"/>
  <c r="T253" i="2829"/>
  <c r="T261" i="2829"/>
  <c r="T269" i="2829"/>
  <c r="T277" i="2829"/>
  <c r="T285" i="2829"/>
  <c r="T293" i="2829"/>
  <c r="T301" i="2829"/>
  <c r="T498" i="2829"/>
  <c r="T502" i="2829"/>
  <c r="T32" i="2829"/>
  <c r="T36" i="2829"/>
  <c r="U36" i="2829" s="1"/>
  <c r="T40" i="2829"/>
  <c r="U40" i="2829" s="1"/>
  <c r="T44" i="2829"/>
  <c r="T48" i="2829"/>
  <c r="T179" i="2829"/>
  <c r="U179" i="2829" s="1"/>
  <c r="T183" i="2829"/>
  <c r="T187" i="2829"/>
  <c r="U187" i="2829" s="1"/>
  <c r="T176" i="2829"/>
  <c r="U176" i="2829" s="1"/>
  <c r="T419" i="2829"/>
  <c r="U419" i="2829" s="1"/>
  <c r="T459" i="2829"/>
  <c r="T467" i="2829"/>
  <c r="U467" i="2829" s="1"/>
  <c r="T475" i="2829"/>
  <c r="T491" i="2829"/>
  <c r="T471" i="2829"/>
  <c r="T483" i="2829"/>
  <c r="U483" i="2829" s="1"/>
  <c r="T457" i="2829"/>
  <c r="T461" i="2829"/>
  <c r="U461" i="2829" s="1"/>
  <c r="T465" i="2829"/>
  <c r="T469" i="2829"/>
  <c r="U469" i="2829" s="1"/>
  <c r="T473" i="2829"/>
  <c r="T477" i="2829"/>
  <c r="U477" i="2829" s="1"/>
  <c r="T495" i="2829"/>
  <c r="T480" i="2829"/>
  <c r="U480" i="2829" s="1"/>
  <c r="T370" i="2829"/>
  <c r="T435" i="2829"/>
  <c r="T373" i="2829"/>
  <c r="U373" i="2829" s="1"/>
  <c r="T377" i="2829"/>
  <c r="U377" i="2829" s="1"/>
  <c r="T381" i="2829"/>
  <c r="T385" i="2829"/>
  <c r="T389" i="2829"/>
  <c r="U389" i="2829" s="1"/>
  <c r="T393" i="2829"/>
  <c r="U393" i="2829" s="1"/>
  <c r="T397" i="2829"/>
  <c r="U397" i="2829" s="1"/>
  <c r="T401" i="2829"/>
  <c r="T405" i="2829"/>
  <c r="T407" i="2829"/>
  <c r="U407" i="2829" s="1"/>
  <c r="T415" i="2829"/>
  <c r="U415" i="2829" s="1"/>
  <c r="T423" i="2829"/>
  <c r="T431" i="2829"/>
  <c r="T439" i="2829"/>
  <c r="U439" i="2829" s="1"/>
  <c r="T409" i="2829"/>
  <c r="U409" i="2829" s="1"/>
  <c r="T413" i="2829"/>
  <c r="T417" i="2829"/>
  <c r="T421" i="2829"/>
  <c r="U421" i="2829" s="1"/>
  <c r="T425" i="2829"/>
  <c r="U425" i="2829" s="1"/>
  <c r="T429" i="2829"/>
  <c r="T433" i="2829"/>
  <c r="T437" i="2829"/>
  <c r="U437" i="2829" s="1"/>
  <c r="T441" i="2829"/>
  <c r="U441" i="2829" s="1"/>
  <c r="T445" i="2829"/>
  <c r="T449" i="2829"/>
  <c r="T453" i="2829"/>
  <c r="U453" i="2829" s="1"/>
  <c r="T487" i="2829"/>
  <c r="T504" i="2829"/>
  <c r="U504" i="2829" s="1"/>
  <c r="T508" i="2829"/>
  <c r="U507" i="2829"/>
  <c r="U500" i="2829"/>
  <c r="U487" i="2829"/>
  <c r="U445" i="2829"/>
  <c r="U429" i="2829"/>
  <c r="U413" i="2829"/>
  <c r="U423" i="2829"/>
  <c r="U401" i="2829"/>
  <c r="U385" i="2829"/>
  <c r="U435" i="2829"/>
  <c r="U275" i="2829"/>
  <c r="U498" i="2829"/>
  <c r="U473" i="2829"/>
  <c r="U465" i="2829"/>
  <c r="U457" i="2829"/>
  <c r="U471" i="2829"/>
  <c r="U475" i="2829"/>
  <c r="U459" i="2829"/>
  <c r="U303" i="2829"/>
  <c r="U287" i="2829"/>
  <c r="U271" i="2829"/>
  <c r="U255" i="2829"/>
  <c r="U239" i="2829"/>
  <c r="U223" i="2829"/>
  <c r="U207" i="2829"/>
  <c r="U191" i="2829"/>
  <c r="U183" i="2829"/>
  <c r="U172" i="2829"/>
  <c r="U156" i="2829"/>
  <c r="U140" i="2829"/>
  <c r="U124" i="2829"/>
  <c r="U108" i="2829"/>
  <c r="U92" i="2829"/>
  <c r="U76" i="2829"/>
  <c r="U60" i="2829"/>
  <c r="U44" i="2829"/>
  <c r="U28" i="2829"/>
  <c r="U20" i="2829"/>
  <c r="U12" i="2829"/>
  <c r="U472" i="2829"/>
  <c r="U464" i="2829"/>
  <c r="U456" i="2829"/>
  <c r="U448" i="2829"/>
  <c r="U440" i="2829"/>
  <c r="U432" i="2829"/>
  <c r="U424" i="2829"/>
  <c r="U416" i="2829"/>
  <c r="U408" i="2829"/>
  <c r="U400" i="2829"/>
  <c r="U392" i="2829"/>
  <c r="U384" i="2829"/>
  <c r="U376" i="2829"/>
  <c r="U302" i="2829"/>
  <c r="U294" i="2829"/>
  <c r="U286" i="2829"/>
  <c r="U278" i="2829"/>
  <c r="U270" i="2829"/>
  <c r="U262" i="2829"/>
  <c r="U254" i="2829"/>
  <c r="U246" i="2829"/>
  <c r="U238" i="2829"/>
  <c r="U230" i="2829"/>
  <c r="U222" i="2829"/>
  <c r="U214" i="2829"/>
  <c r="U206" i="2829"/>
  <c r="U198" i="2829"/>
  <c r="U171" i="2829"/>
  <c r="U163" i="2829"/>
  <c r="U155" i="2829"/>
  <c r="U147" i="2829"/>
  <c r="U139" i="2829"/>
  <c r="U131" i="2829"/>
  <c r="U123" i="2829"/>
  <c r="U115" i="2829"/>
  <c r="U107" i="2829"/>
  <c r="U99" i="2829"/>
  <c r="U91" i="2829"/>
  <c r="U83" i="2829"/>
  <c r="U75" i="2829"/>
  <c r="U67" i="2829"/>
  <c r="U59" i="2829"/>
  <c r="U51" i="2829"/>
  <c r="U43" i="2829"/>
  <c r="U35" i="2829"/>
  <c r="U27" i="2829"/>
  <c r="U19" i="2829"/>
  <c r="U11" i="2829"/>
  <c r="U490" i="2829"/>
  <c r="U482" i="2829"/>
  <c r="U365" i="2829"/>
  <c r="U357" i="2829"/>
  <c r="U349" i="2829"/>
  <c r="U341" i="2829"/>
  <c r="U325" i="2829"/>
  <c r="U309" i="2829"/>
  <c r="U192" i="2829"/>
  <c r="U184" i="2829"/>
  <c r="U505" i="2829"/>
  <c r="U489" i="2829"/>
  <c r="U481" i="2829"/>
  <c r="U479" i="2829"/>
  <c r="U451" i="2829"/>
  <c r="U443" i="2829"/>
  <c r="U411" i="2829"/>
  <c r="U399" i="2829"/>
  <c r="U391" i="2829"/>
  <c r="U383" i="2829"/>
  <c r="U375" i="2829"/>
  <c r="U366" i="2829"/>
  <c r="U304" i="2829"/>
  <c r="U301" i="2829"/>
  <c r="U293" i="2829"/>
  <c r="U285" i="2829"/>
  <c r="U277" i="2829"/>
  <c r="U269" i="2829"/>
  <c r="U261" i="2829"/>
  <c r="U253" i="2829"/>
  <c r="U245" i="2829"/>
  <c r="U237" i="2829"/>
  <c r="U229" i="2829"/>
  <c r="U221" i="2829"/>
  <c r="U213" i="2829"/>
  <c r="U205" i="2829"/>
  <c r="U197" i="2829"/>
  <c r="U189" i="2829"/>
  <c r="U174" i="2829"/>
  <c r="U158" i="2829"/>
  <c r="U142" i="2829"/>
  <c r="U126" i="2829"/>
  <c r="U110" i="2829"/>
  <c r="U94" i="2829"/>
  <c r="U78" i="2829"/>
  <c r="U62" i="2829"/>
  <c r="U46" i="2829"/>
  <c r="U38" i="2829"/>
  <c r="U30" i="2829"/>
  <c r="U22" i="2829"/>
  <c r="U14" i="2829"/>
  <c r="U478" i="2829"/>
  <c r="U470" i="2829"/>
  <c r="U462" i="2829"/>
  <c r="U454" i="2829"/>
  <c r="U446" i="2829"/>
  <c r="U438" i="2829"/>
  <c r="U430" i="2829"/>
  <c r="U422" i="2829"/>
  <c r="U414" i="2829"/>
  <c r="U406" i="2829"/>
  <c r="U398" i="2829"/>
  <c r="U390" i="2829"/>
  <c r="U382" i="2829"/>
  <c r="U374" i="2829"/>
  <c r="U300" i="2829"/>
  <c r="U292" i="2829"/>
  <c r="U284" i="2829"/>
  <c r="U276" i="2829"/>
  <c r="U268" i="2829"/>
  <c r="U260" i="2829"/>
  <c r="U252" i="2829"/>
  <c r="U244" i="2829"/>
  <c r="U236" i="2829"/>
  <c r="U228" i="2829"/>
  <c r="U220" i="2829"/>
  <c r="U212" i="2829"/>
  <c r="U204" i="2829"/>
  <c r="U196" i="2829"/>
  <c r="U169" i="2829"/>
  <c r="U161" i="2829"/>
  <c r="U153" i="2829"/>
  <c r="U145" i="2829"/>
  <c r="U137" i="2829"/>
  <c r="U129" i="2829"/>
  <c r="U121" i="2829"/>
  <c r="U113" i="2829"/>
  <c r="U105" i="2829"/>
  <c r="U97" i="2829"/>
  <c r="U89" i="2829"/>
  <c r="U81" i="2829"/>
  <c r="U73" i="2829"/>
  <c r="U65" i="2829"/>
  <c r="U57" i="2829"/>
  <c r="U49" i="2829"/>
  <c r="U41" i="2829"/>
  <c r="U33" i="2829"/>
  <c r="U25" i="2829"/>
  <c r="U17" i="2829"/>
  <c r="U9" i="2829"/>
  <c r="U488" i="2829"/>
  <c r="U371" i="2829"/>
  <c r="U363" i="2829"/>
  <c r="U355" i="2829"/>
  <c r="U347" i="2829"/>
  <c r="U339" i="2829"/>
  <c r="U331" i="2829"/>
  <c r="U323" i="2829"/>
  <c r="U315" i="2829"/>
  <c r="U307" i="2829"/>
  <c r="U190" i="2829"/>
  <c r="U503" i="2829"/>
  <c r="U449" i="2829"/>
  <c r="U433" i="2829"/>
  <c r="U417" i="2829"/>
  <c r="U431" i="2829"/>
  <c r="U405" i="2829"/>
  <c r="U381" i="2829"/>
  <c r="U299" i="2829"/>
  <c r="U502" i="2829"/>
  <c r="U491" i="2829"/>
  <c r="U279" i="2829"/>
  <c r="U243" i="2829"/>
  <c r="U211" i="2829"/>
  <c r="U168" i="2829"/>
  <c r="U152" i="2829"/>
  <c r="U136" i="2829"/>
  <c r="U120" i="2829"/>
  <c r="U104" i="2829"/>
  <c r="U88" i="2829"/>
  <c r="U64" i="2829"/>
  <c r="U48" i="2829"/>
  <c r="U32" i="2829"/>
  <c r="U476" i="2829"/>
  <c r="U460" i="2829"/>
  <c r="U444" i="2829"/>
  <c r="U428" i="2829"/>
  <c r="U412" i="2829"/>
  <c r="U404" i="2829"/>
  <c r="U396" i="2829"/>
  <c r="U388" i="2829"/>
  <c r="U380" i="2829"/>
  <c r="U298" i="2829"/>
  <c r="U290" i="2829"/>
  <c r="U282" i="2829"/>
  <c r="U274" i="2829"/>
  <c r="U266" i="2829"/>
  <c r="U258" i="2829"/>
  <c r="U250" i="2829"/>
  <c r="U242" i="2829"/>
  <c r="U234" i="2829"/>
  <c r="U226" i="2829"/>
  <c r="U218" i="2829"/>
  <c r="U210" i="2829"/>
  <c r="U202" i="2829"/>
  <c r="U175" i="2829"/>
  <c r="U167" i="2829"/>
  <c r="U159" i="2829"/>
  <c r="U151" i="2829"/>
  <c r="U143" i="2829"/>
  <c r="U135" i="2829"/>
  <c r="U127" i="2829"/>
  <c r="U119" i="2829"/>
  <c r="U111" i="2829"/>
  <c r="U103" i="2829"/>
  <c r="U95" i="2829"/>
  <c r="U87" i="2829"/>
  <c r="U79" i="2829"/>
  <c r="U71" i="2829"/>
  <c r="U63" i="2829"/>
  <c r="U55" i="2829"/>
  <c r="U47" i="2829"/>
  <c r="U39" i="2829"/>
  <c r="U31" i="2829"/>
  <c r="U23" i="2829"/>
  <c r="U15" i="2829"/>
  <c r="U7" i="2829"/>
  <c r="U494" i="2829"/>
  <c r="U486" i="2829"/>
  <c r="U369" i="2829"/>
  <c r="U361" i="2829"/>
  <c r="U353" i="2829"/>
  <c r="U345" i="2829"/>
  <c r="U337" i="2829"/>
  <c r="U321" i="2829"/>
  <c r="U305" i="2829"/>
  <c r="U188" i="2829"/>
  <c r="U180" i="2829"/>
  <c r="U493" i="2829"/>
  <c r="U495" i="2829"/>
  <c r="U463" i="2829"/>
  <c r="U447" i="2829"/>
  <c r="U403" i="2829"/>
  <c r="U387" i="2829"/>
  <c r="U370" i="2829"/>
  <c r="U368" i="2829"/>
  <c r="U306" i="2829"/>
  <c r="U289" i="2829"/>
  <c r="U273" i="2829"/>
  <c r="U257" i="2829"/>
  <c r="U241" i="2829"/>
  <c r="U225" i="2829"/>
  <c r="U209" i="2829"/>
  <c r="U193" i="2829"/>
  <c r="U185" i="2829"/>
  <c r="U177" i="2829"/>
  <c r="U162" i="2829"/>
  <c r="U146" i="2829"/>
  <c r="U130" i="2829"/>
  <c r="U114" i="2829"/>
  <c r="U98" i="2829"/>
  <c r="U82" i="2829"/>
  <c r="U66" i="2829"/>
  <c r="U50" i="2829"/>
  <c r="U34" i="2829"/>
  <c r="U26" i="2829"/>
  <c r="U18" i="2829"/>
  <c r="U10" i="2829"/>
  <c r="U497" i="2829"/>
  <c r="U474" i="2829"/>
  <c r="U466" i="2829"/>
  <c r="U458" i="2829"/>
  <c r="U450" i="2829"/>
  <c r="U442" i="2829"/>
  <c r="U434" i="2829"/>
  <c r="U426" i="2829"/>
  <c r="U418" i="2829"/>
  <c r="U410" i="2829"/>
  <c r="U402" i="2829"/>
  <c r="U394" i="2829"/>
  <c r="U386" i="2829"/>
  <c r="U378" i="2829"/>
  <c r="U296" i="2829"/>
  <c r="U288" i="2829"/>
  <c r="U280" i="2829"/>
  <c r="U272" i="2829"/>
  <c r="U264" i="2829"/>
  <c r="U256" i="2829"/>
  <c r="U248" i="2829"/>
  <c r="U240" i="2829"/>
  <c r="U232" i="2829"/>
  <c r="U224" i="2829"/>
  <c r="U216" i="2829"/>
  <c r="U208" i="2829"/>
  <c r="U200" i="2829"/>
  <c r="U173" i="2829"/>
  <c r="U165" i="2829"/>
  <c r="U157" i="2829"/>
  <c r="U149" i="2829"/>
  <c r="U141" i="2829"/>
  <c r="U133" i="2829"/>
  <c r="U125" i="2829"/>
  <c r="U117" i="2829"/>
  <c r="U109" i="2829"/>
  <c r="U101" i="2829"/>
  <c r="U93" i="2829"/>
  <c r="U85" i="2829"/>
  <c r="U77" i="2829"/>
  <c r="U69" i="2829"/>
  <c r="U61" i="2829"/>
  <c r="U53" i="2829"/>
  <c r="U45" i="2829"/>
  <c r="U37" i="2829"/>
  <c r="U29" i="2829"/>
  <c r="U21" i="2829"/>
  <c r="U13" i="2829"/>
  <c r="U508" i="2829"/>
  <c r="U492" i="2829"/>
  <c r="U484" i="2829"/>
  <c r="U367" i="2829"/>
  <c r="U359" i="2829"/>
  <c r="U351" i="2829"/>
  <c r="U343" i="2829"/>
  <c r="U335" i="2829"/>
  <c r="U327" i="2829"/>
  <c r="U319" i="2829"/>
  <c r="U311" i="2829"/>
  <c r="U194" i="2829"/>
  <c r="U186" i="2829"/>
  <c r="G27" i="2826"/>
  <c r="J27" i="2826" s="1"/>
  <c r="M27" i="2826" s="1"/>
  <c r="N27" i="2826" s="1"/>
  <c r="BX9" i="2826"/>
  <c r="BY9" i="2826"/>
  <c r="BY10" i="2826"/>
  <c r="BX10" i="2826"/>
  <c r="BX11" i="2826"/>
  <c r="BY11" i="2826"/>
  <c r="BX12" i="2826"/>
  <c r="BY12" i="2826"/>
  <c r="BX13" i="2826"/>
  <c r="BK9" i="2826"/>
  <c r="BK10" i="2826"/>
  <c r="BL9" i="2826"/>
  <c r="BL10" i="2826"/>
  <c r="BK11" i="2826"/>
  <c r="BL11" i="2826"/>
  <c r="BK12" i="2826"/>
  <c r="BL12" i="2826"/>
  <c r="BY13" i="2826"/>
  <c r="BL13" i="2826"/>
  <c r="U16" i="2826"/>
  <c r="BN15" i="2826"/>
  <c r="BW15" i="2826"/>
  <c r="BR15" i="2826"/>
  <c r="BJ15" i="2826"/>
  <c r="BO14" i="2826"/>
  <c r="BP14" i="2826"/>
  <c r="BL14" i="2826"/>
  <c r="BK14" i="2826"/>
  <c r="BY14" i="2826"/>
  <c r="BX14" i="2826"/>
  <c r="BX7" i="2826"/>
  <c r="BX8" i="2826"/>
  <c r="J29" i="2826"/>
  <c r="M29" i="2826" s="1"/>
  <c r="N29" i="2826" s="1"/>
  <c r="AR2" i="2826" s="1"/>
  <c r="AR4" i="2826" s="1"/>
  <c r="J31" i="2826"/>
  <c r="M31" i="2826" s="1"/>
  <c r="N31" i="2826" s="1"/>
  <c r="O31" i="2826" s="1"/>
  <c r="BK8" i="2826"/>
  <c r="BL7" i="2826"/>
  <c r="BK7" i="2826"/>
  <c r="AA32" i="2828"/>
  <c r="J17" i="2826"/>
  <c r="M17" i="2826" s="1"/>
  <c r="N17" i="2826" s="1"/>
  <c r="AF2" i="2826" s="1"/>
  <c r="AF4" i="2826" s="1"/>
  <c r="J33" i="2826"/>
  <c r="M33" i="2826" s="1"/>
  <c r="N33" i="2826" s="1"/>
  <c r="O33" i="2826" s="1"/>
  <c r="W12" i="2828"/>
  <c r="X12" i="2828"/>
  <c r="K5" i="264"/>
  <c r="V6" i="2829"/>
  <c r="O5" i="264" s="1"/>
  <c r="H28" i="2826"/>
  <c r="G28" i="2826"/>
  <c r="J28" i="2826" s="1"/>
  <c r="M28" i="2826" s="1"/>
  <c r="N28" i="2826" s="1"/>
  <c r="H30" i="2826"/>
  <c r="G30" i="2826"/>
  <c r="H35" i="2826"/>
  <c r="G35" i="2826"/>
  <c r="H39" i="2826"/>
  <c r="G39" i="2826"/>
  <c r="H41" i="2826"/>
  <c r="G41" i="2826"/>
  <c r="X17" i="2828"/>
  <c r="W17" i="2828"/>
  <c r="X11" i="2828"/>
  <c r="W11" i="2828"/>
  <c r="AB22" i="2828"/>
  <c r="U2" i="2828"/>
  <c r="AB34" i="2828"/>
  <c r="H18" i="2826"/>
  <c r="G18" i="2826"/>
  <c r="H13" i="2826"/>
  <c r="G13" i="2826"/>
  <c r="H9" i="2826"/>
  <c r="G9" i="2826"/>
  <c r="G22" i="2826"/>
  <c r="J22" i="2826" s="1"/>
  <c r="M22" i="2826" s="1"/>
  <c r="N22" i="2826" s="1"/>
  <c r="H22" i="2826"/>
  <c r="G20" i="2826"/>
  <c r="H20" i="2826"/>
  <c r="X48" i="2828"/>
  <c r="W48" i="2828"/>
  <c r="X44" i="2828"/>
  <c r="W44" i="2828"/>
  <c r="X39" i="2828"/>
  <c r="W39" i="2828"/>
  <c r="X33" i="2828"/>
  <c r="W33" i="2828"/>
  <c r="X27" i="2828"/>
  <c r="W27" i="2828"/>
  <c r="H19" i="2826"/>
  <c r="G19" i="2826"/>
  <c r="H34" i="2826"/>
  <c r="G34" i="2826"/>
  <c r="H36" i="2826"/>
  <c r="G36" i="2826"/>
  <c r="H38" i="2826"/>
  <c r="G38" i="2826"/>
  <c r="H40" i="2826"/>
  <c r="G40" i="2826"/>
  <c r="H42" i="2826"/>
  <c r="G42" i="2826"/>
  <c r="J42" i="2826" s="1"/>
  <c r="M42" i="2826" s="1"/>
  <c r="N42" i="2826" s="1"/>
  <c r="X13" i="2828"/>
  <c r="W13" i="2828"/>
  <c r="X9" i="2828"/>
  <c r="W9" i="2828"/>
  <c r="AB23" i="2828"/>
  <c r="AA26" i="2828"/>
  <c r="AA34" i="2828"/>
  <c r="AA25" i="2828"/>
  <c r="AA35" i="2828"/>
  <c r="AA31" i="2828"/>
  <c r="AA29" i="2828"/>
  <c r="BY7" i="2826"/>
  <c r="BY8" i="2826"/>
  <c r="H16" i="2826"/>
  <c r="G16" i="2826"/>
  <c r="H14" i="2826"/>
  <c r="G14" i="2826"/>
  <c r="H12" i="2826"/>
  <c r="G12" i="2826"/>
  <c r="H10" i="2826"/>
  <c r="G10" i="2826"/>
  <c r="H25" i="2826"/>
  <c r="G25" i="2826"/>
  <c r="J25" i="2826" s="1"/>
  <c r="M25" i="2826" s="1"/>
  <c r="N25" i="2826" s="1"/>
  <c r="G23" i="2826"/>
  <c r="J23" i="2826" s="1"/>
  <c r="M23" i="2826" s="1"/>
  <c r="N23" i="2826" s="1"/>
  <c r="H23" i="2826"/>
  <c r="G21" i="2826"/>
  <c r="J21" i="2826" s="1"/>
  <c r="M21" i="2826" s="1"/>
  <c r="N21" i="2826" s="1"/>
  <c r="H21" i="2826"/>
  <c r="G8" i="2826"/>
  <c r="J8" i="2826" s="1"/>
  <c r="M8" i="2826" s="1"/>
  <c r="N8" i="2826" s="1"/>
  <c r="H8" i="2826"/>
  <c r="X47" i="2828"/>
  <c r="W47" i="2828"/>
  <c r="X45" i="2828"/>
  <c r="W45" i="2828"/>
  <c r="X43" i="2828"/>
  <c r="W43" i="2828"/>
  <c r="X42" i="2828"/>
  <c r="W42" i="2828"/>
  <c r="X40" i="2828"/>
  <c r="W40" i="2828"/>
  <c r="X38" i="2828"/>
  <c r="W38" i="2828"/>
  <c r="X36" i="2828"/>
  <c r="W36" i="2828"/>
  <c r="X34" i="2828"/>
  <c r="W34" i="2828"/>
  <c r="X32" i="2828"/>
  <c r="W32" i="2828"/>
  <c r="X30" i="2828"/>
  <c r="W30" i="2828"/>
  <c r="X28" i="2828"/>
  <c r="W28" i="2828"/>
  <c r="X26" i="2828"/>
  <c r="W26" i="2828"/>
  <c r="X24" i="2828"/>
  <c r="W24" i="2828"/>
  <c r="X14" i="2828"/>
  <c r="X18" i="2828"/>
  <c r="W18" i="2828"/>
  <c r="H26" i="2826"/>
  <c r="G26" i="2826"/>
  <c r="J26" i="2826" s="1"/>
  <c r="M26" i="2826" s="1"/>
  <c r="N26" i="2826" s="1"/>
  <c r="H32" i="2826"/>
  <c r="G32" i="2826"/>
  <c r="H37" i="2826"/>
  <c r="G37" i="2826"/>
  <c r="H15" i="2826"/>
  <c r="G15" i="2826"/>
  <c r="H11" i="2826"/>
  <c r="G11" i="2826"/>
  <c r="G24" i="2826"/>
  <c r="J24" i="2826" s="1"/>
  <c r="M24" i="2826" s="1"/>
  <c r="N24" i="2826" s="1"/>
  <c r="H24" i="2826"/>
  <c r="G7" i="2826"/>
  <c r="J7" i="2826" s="1"/>
  <c r="M7" i="2826" s="1"/>
  <c r="N7" i="2826" s="1"/>
  <c r="H7" i="2826"/>
  <c r="X46" i="2828"/>
  <c r="W46" i="2828"/>
  <c r="X41" i="2828"/>
  <c r="W41" i="2828"/>
  <c r="X37" i="2828"/>
  <c r="W37" i="2828"/>
  <c r="X35" i="2828"/>
  <c r="W35" i="2828"/>
  <c r="X31" i="2828"/>
  <c r="W31" i="2828"/>
  <c r="X29" i="2828"/>
  <c r="W29" i="2828"/>
  <c r="X25" i="2828"/>
  <c r="W25" i="2828"/>
  <c r="K4" i="264"/>
  <c r="V5" i="2829"/>
  <c r="O4" i="264" s="1"/>
  <c r="K440" i="264" l="1"/>
  <c r="V441" i="2829"/>
  <c r="O440" i="264" s="1"/>
  <c r="K424" i="264"/>
  <c r="V425" i="2829"/>
  <c r="O424" i="264" s="1"/>
  <c r="K408" i="264"/>
  <c r="V409" i="2829"/>
  <c r="O408" i="264" s="1"/>
  <c r="K414" i="264"/>
  <c r="V415" i="2829"/>
  <c r="O414" i="264" s="1"/>
  <c r="K396" i="264"/>
  <c r="V397" i="2829"/>
  <c r="O396" i="264" s="1"/>
  <c r="K388" i="264"/>
  <c r="V389" i="2829"/>
  <c r="O388" i="264" s="1"/>
  <c r="K372" i="264"/>
  <c r="V373" i="2829"/>
  <c r="O372" i="264" s="1"/>
  <c r="K39" i="264"/>
  <c r="V40" i="2829"/>
  <c r="O39" i="264" s="1"/>
  <c r="K282" i="264"/>
  <c r="V283" i="2829"/>
  <c r="O282" i="264" s="1"/>
  <c r="K266" i="264"/>
  <c r="V267" i="2829"/>
  <c r="O266" i="264" s="1"/>
  <c r="K250" i="264"/>
  <c r="V251" i="2829"/>
  <c r="O250" i="264" s="1"/>
  <c r="K234" i="264"/>
  <c r="V235" i="2829"/>
  <c r="O234" i="264" s="1"/>
  <c r="K218" i="264"/>
  <c r="V219" i="2829"/>
  <c r="O218" i="264" s="1"/>
  <c r="K202" i="264"/>
  <c r="V203" i="2829"/>
  <c r="O202" i="264" s="1"/>
  <c r="K71" i="264"/>
  <c r="V72" i="2829"/>
  <c r="O71" i="264" s="1"/>
  <c r="K55" i="264"/>
  <c r="V56" i="2829"/>
  <c r="O55" i="264" s="1"/>
  <c r="K23" i="264"/>
  <c r="V24" i="2829"/>
  <c r="O23" i="264" s="1"/>
  <c r="K7" i="264"/>
  <c r="V8" i="2829"/>
  <c r="O7" i="264" s="1"/>
  <c r="K371" i="264"/>
  <c r="V372" i="2829"/>
  <c r="O371" i="264" s="1"/>
  <c r="K435" i="264"/>
  <c r="V436" i="2829"/>
  <c r="O435" i="264" s="1"/>
  <c r="K467" i="264"/>
  <c r="V468" i="2829"/>
  <c r="O467" i="264" s="1"/>
  <c r="K452" i="264"/>
  <c r="V453" i="2829"/>
  <c r="O452" i="264" s="1"/>
  <c r="K436" i="264"/>
  <c r="V437" i="2829"/>
  <c r="O436" i="264" s="1"/>
  <c r="K420" i="264"/>
  <c r="V421" i="2829"/>
  <c r="O420" i="264" s="1"/>
  <c r="K438" i="264"/>
  <c r="V439" i="2829"/>
  <c r="O438" i="264" s="1"/>
  <c r="K406" i="264"/>
  <c r="V407" i="2829"/>
  <c r="O406" i="264" s="1"/>
  <c r="V393" i="2829"/>
  <c r="O392" i="264" s="1"/>
  <c r="K392" i="264"/>
  <c r="V377" i="2829"/>
  <c r="O376" i="264" s="1"/>
  <c r="K376" i="264"/>
  <c r="K476" i="264"/>
  <c r="V477" i="2829"/>
  <c r="O476" i="264" s="1"/>
  <c r="K468" i="264"/>
  <c r="V469" i="2829"/>
  <c r="O468" i="264" s="1"/>
  <c r="K460" i="264"/>
  <c r="V461" i="2829"/>
  <c r="O460" i="264" s="1"/>
  <c r="K482" i="264"/>
  <c r="V483" i="2829"/>
  <c r="O482" i="264" s="1"/>
  <c r="K466" i="264"/>
  <c r="V467" i="2829"/>
  <c r="O466" i="264" s="1"/>
  <c r="K418" i="264"/>
  <c r="V419" i="2829"/>
  <c r="O418" i="264" s="1"/>
  <c r="K186" i="264"/>
  <c r="V187" i="2829"/>
  <c r="O186" i="264" s="1"/>
  <c r="K178" i="264"/>
  <c r="V179" i="2829"/>
  <c r="O178" i="264" s="1"/>
  <c r="K35" i="264"/>
  <c r="V36" i="2829"/>
  <c r="O35" i="264" s="1"/>
  <c r="K290" i="264"/>
  <c r="V291" i="2829"/>
  <c r="O290" i="264" s="1"/>
  <c r="K258" i="264"/>
  <c r="V259" i="2829"/>
  <c r="O258" i="264" s="1"/>
  <c r="K226" i="264"/>
  <c r="V227" i="2829"/>
  <c r="O226" i="264" s="1"/>
  <c r="K194" i="264"/>
  <c r="V195" i="2829"/>
  <c r="O194" i="264" s="1"/>
  <c r="K159" i="264"/>
  <c r="V160" i="2829"/>
  <c r="O159" i="264" s="1"/>
  <c r="K143" i="264"/>
  <c r="V144" i="2829"/>
  <c r="O143" i="264" s="1"/>
  <c r="K127" i="264"/>
  <c r="V128" i="2829"/>
  <c r="O127" i="264" s="1"/>
  <c r="K111" i="264"/>
  <c r="V112" i="2829"/>
  <c r="O111" i="264" s="1"/>
  <c r="K95" i="264"/>
  <c r="V96" i="2829"/>
  <c r="O95" i="264" s="1"/>
  <c r="K79" i="264"/>
  <c r="V80" i="2829"/>
  <c r="O79" i="264" s="1"/>
  <c r="V166" i="2829"/>
  <c r="O165" i="264" s="1"/>
  <c r="K165" i="264"/>
  <c r="V150" i="2829"/>
  <c r="O149" i="264" s="1"/>
  <c r="K149" i="264"/>
  <c r="V134" i="2829"/>
  <c r="O133" i="264" s="1"/>
  <c r="K133" i="264"/>
  <c r="V118" i="2829"/>
  <c r="O117" i="264" s="1"/>
  <c r="K117" i="264"/>
  <c r="K101" i="264"/>
  <c r="V102" i="2829"/>
  <c r="O101" i="264" s="1"/>
  <c r="K85" i="264"/>
  <c r="V86" i="2829"/>
  <c r="O85" i="264" s="1"/>
  <c r="K69" i="264"/>
  <c r="V70" i="2829"/>
  <c r="O69" i="264" s="1"/>
  <c r="K53" i="264"/>
  <c r="V54" i="2829"/>
  <c r="O53" i="264" s="1"/>
  <c r="K484" i="264"/>
  <c r="V485" i="2829"/>
  <c r="O484" i="264" s="1"/>
  <c r="K454" i="264"/>
  <c r="V455" i="2829"/>
  <c r="O454" i="264" s="1"/>
  <c r="K426" i="264"/>
  <c r="V427" i="2829"/>
  <c r="O426" i="264" s="1"/>
  <c r="K394" i="264"/>
  <c r="V395" i="2829"/>
  <c r="O394" i="264" s="1"/>
  <c r="K378" i="264"/>
  <c r="V379" i="2829"/>
  <c r="O378" i="264" s="1"/>
  <c r="K180" i="264"/>
  <c r="V181" i="2829"/>
  <c r="O180" i="264" s="1"/>
  <c r="K41" i="264"/>
  <c r="V42" i="2829"/>
  <c r="O41" i="264" s="1"/>
  <c r="V509" i="2829"/>
  <c r="O508" i="264" s="1"/>
  <c r="K508" i="264"/>
  <c r="K296" i="264"/>
  <c r="V297" i="2829"/>
  <c r="O296" i="264" s="1"/>
  <c r="K280" i="264"/>
  <c r="V281" i="2829"/>
  <c r="O280" i="264" s="1"/>
  <c r="K264" i="264"/>
  <c r="V265" i="2829"/>
  <c r="O264" i="264" s="1"/>
  <c r="K248" i="264"/>
  <c r="V249" i="2829"/>
  <c r="O248" i="264" s="1"/>
  <c r="K232" i="264"/>
  <c r="V233" i="2829"/>
  <c r="O232" i="264" s="1"/>
  <c r="K216" i="264"/>
  <c r="V217" i="2829"/>
  <c r="O216" i="264" s="1"/>
  <c r="K200" i="264"/>
  <c r="V201" i="2829"/>
  <c r="O200" i="264" s="1"/>
  <c r="K495" i="264"/>
  <c r="V496" i="2829"/>
  <c r="O495" i="264" s="1"/>
  <c r="K294" i="264"/>
  <c r="V295" i="2829"/>
  <c r="O294" i="264" s="1"/>
  <c r="K262" i="264"/>
  <c r="V263" i="2829"/>
  <c r="O262" i="264" s="1"/>
  <c r="K246" i="264"/>
  <c r="V247" i="2829"/>
  <c r="O246" i="264" s="1"/>
  <c r="K230" i="264"/>
  <c r="V231" i="2829"/>
  <c r="O230" i="264" s="1"/>
  <c r="K214" i="264"/>
  <c r="V215" i="2829"/>
  <c r="O214" i="264" s="1"/>
  <c r="K198" i="264"/>
  <c r="V199" i="2829"/>
  <c r="O198" i="264" s="1"/>
  <c r="V164" i="2829"/>
  <c r="O163" i="264" s="1"/>
  <c r="K163" i="264"/>
  <c r="K147" i="264"/>
  <c r="V148" i="2829"/>
  <c r="O147" i="264" s="1"/>
  <c r="K131" i="264"/>
  <c r="V132" i="2829"/>
  <c r="O131" i="264" s="1"/>
  <c r="K115" i="264"/>
  <c r="V116" i="2829"/>
  <c r="O115" i="264" s="1"/>
  <c r="K99" i="264"/>
  <c r="V100" i="2829"/>
  <c r="O99" i="264" s="1"/>
  <c r="K83" i="264"/>
  <c r="V84" i="2829"/>
  <c r="O83" i="264" s="1"/>
  <c r="K67" i="264"/>
  <c r="V68" i="2829"/>
  <c r="O67" i="264" s="1"/>
  <c r="K51" i="264"/>
  <c r="V52" i="2829"/>
  <c r="O51" i="264" s="1"/>
  <c r="K15" i="264"/>
  <c r="V16" i="2829"/>
  <c r="O15" i="264" s="1"/>
  <c r="V170" i="2829"/>
  <c r="O169" i="264" s="1"/>
  <c r="K169" i="264"/>
  <c r="V154" i="2829"/>
  <c r="O153" i="264" s="1"/>
  <c r="K153" i="264"/>
  <c r="V138" i="2829"/>
  <c r="O137" i="264" s="1"/>
  <c r="K137" i="264"/>
  <c r="V122" i="2829"/>
  <c r="O121" i="264" s="1"/>
  <c r="K121" i="264"/>
  <c r="K105" i="264"/>
  <c r="V106" i="2829"/>
  <c r="O105" i="264" s="1"/>
  <c r="K89" i="264"/>
  <c r="V90" i="2829"/>
  <c r="O89" i="264" s="1"/>
  <c r="K73" i="264"/>
  <c r="V74" i="2829"/>
  <c r="O73" i="264" s="1"/>
  <c r="K57" i="264"/>
  <c r="V58" i="2829"/>
  <c r="O57" i="264" s="1"/>
  <c r="K177" i="264"/>
  <c r="V178" i="2829"/>
  <c r="O177" i="264" s="1"/>
  <c r="K181" i="264"/>
  <c r="V182" i="2829"/>
  <c r="O181" i="264" s="1"/>
  <c r="K312" i="264"/>
  <c r="V313" i="2829"/>
  <c r="O312" i="264" s="1"/>
  <c r="K316" i="264"/>
  <c r="V317" i="2829"/>
  <c r="O316" i="264" s="1"/>
  <c r="K328" i="264"/>
  <c r="V329" i="2829"/>
  <c r="O328" i="264" s="1"/>
  <c r="K332" i="264"/>
  <c r="V333" i="2829"/>
  <c r="O332" i="264" s="1"/>
  <c r="K185" i="264"/>
  <c r="V186" i="2829"/>
  <c r="O185" i="264" s="1"/>
  <c r="K310" i="264"/>
  <c r="V311" i="2829"/>
  <c r="O310" i="264" s="1"/>
  <c r="K326" i="264"/>
  <c r="V327" i="2829"/>
  <c r="O326" i="264" s="1"/>
  <c r="K342" i="264"/>
  <c r="V343" i="2829"/>
  <c r="O342" i="264" s="1"/>
  <c r="K358" i="264"/>
  <c r="V359" i="2829"/>
  <c r="O358" i="264" s="1"/>
  <c r="K483" i="264"/>
  <c r="V484" i="2829"/>
  <c r="O483" i="264" s="1"/>
  <c r="K507" i="264"/>
  <c r="V508" i="2829"/>
  <c r="O507" i="264" s="1"/>
  <c r="K20" i="264"/>
  <c r="V21" i="2829"/>
  <c r="O20" i="264" s="1"/>
  <c r="K36" i="264"/>
  <c r="V37" i="2829"/>
  <c r="O36" i="264" s="1"/>
  <c r="K52" i="264"/>
  <c r="V53" i="2829"/>
  <c r="O52" i="264" s="1"/>
  <c r="K68" i="264"/>
  <c r="V69" i="2829"/>
  <c r="O68" i="264" s="1"/>
  <c r="K84" i="264"/>
  <c r="V85" i="2829"/>
  <c r="O84" i="264" s="1"/>
  <c r="K100" i="264"/>
  <c r="V101" i="2829"/>
  <c r="O100" i="264" s="1"/>
  <c r="K116" i="264"/>
  <c r="V117" i="2829"/>
  <c r="O116" i="264" s="1"/>
  <c r="K132" i="264"/>
  <c r="V133" i="2829"/>
  <c r="O132" i="264" s="1"/>
  <c r="K148" i="264"/>
  <c r="V149" i="2829"/>
  <c r="O148" i="264" s="1"/>
  <c r="K164" i="264"/>
  <c r="V165" i="2829"/>
  <c r="O164" i="264" s="1"/>
  <c r="K199" i="264"/>
  <c r="V200" i="2829"/>
  <c r="O199" i="264" s="1"/>
  <c r="K215" i="264"/>
  <c r="V216" i="2829"/>
  <c r="O215" i="264" s="1"/>
  <c r="K231" i="264"/>
  <c r="V232" i="2829"/>
  <c r="O231" i="264" s="1"/>
  <c r="K247" i="264"/>
  <c r="V248" i="2829"/>
  <c r="O247" i="264" s="1"/>
  <c r="K263" i="264"/>
  <c r="V264" i="2829"/>
  <c r="O263" i="264" s="1"/>
  <c r="K279" i="264"/>
  <c r="V280" i="2829"/>
  <c r="O279" i="264" s="1"/>
  <c r="K295" i="264"/>
  <c r="V296" i="2829"/>
  <c r="O295" i="264" s="1"/>
  <c r="K385" i="264"/>
  <c r="V386" i="2829"/>
  <c r="O385" i="264" s="1"/>
  <c r="K401" i="264"/>
  <c r="V402" i="2829"/>
  <c r="O401" i="264" s="1"/>
  <c r="V418" i="2829"/>
  <c r="O417" i="264" s="1"/>
  <c r="K417" i="264"/>
  <c r="V434" i="2829"/>
  <c r="O433" i="264" s="1"/>
  <c r="K433" i="264"/>
  <c r="K449" i="264"/>
  <c r="V450" i="2829"/>
  <c r="O449" i="264" s="1"/>
  <c r="K465" i="264"/>
  <c r="V466" i="2829"/>
  <c r="O465" i="264" s="1"/>
  <c r="K496" i="264"/>
  <c r="V497" i="2829"/>
  <c r="O496" i="264" s="1"/>
  <c r="K17" i="264"/>
  <c r="V18" i="2829"/>
  <c r="O17" i="264" s="1"/>
  <c r="K33" i="264"/>
  <c r="V34" i="2829"/>
  <c r="O33" i="264" s="1"/>
  <c r="K49" i="264"/>
  <c r="V50" i="2829"/>
  <c r="O49" i="264" s="1"/>
  <c r="K65" i="264"/>
  <c r="V66" i="2829"/>
  <c r="O65" i="264" s="1"/>
  <c r="K81" i="264"/>
  <c r="V82" i="2829"/>
  <c r="O81" i="264" s="1"/>
  <c r="K97" i="264"/>
  <c r="V98" i="2829"/>
  <c r="O97" i="264" s="1"/>
  <c r="V114" i="2829"/>
  <c r="O113" i="264" s="1"/>
  <c r="K113" i="264"/>
  <c r="V130" i="2829"/>
  <c r="O129" i="264" s="1"/>
  <c r="K129" i="264"/>
  <c r="V146" i="2829"/>
  <c r="O145" i="264" s="1"/>
  <c r="K145" i="264"/>
  <c r="V162" i="2829"/>
  <c r="O161" i="264" s="1"/>
  <c r="K161" i="264"/>
  <c r="K176" i="264"/>
  <c r="V177" i="2829"/>
  <c r="O176" i="264" s="1"/>
  <c r="K192" i="264"/>
  <c r="V193" i="2829"/>
  <c r="O192" i="264" s="1"/>
  <c r="K208" i="264"/>
  <c r="V209" i="2829"/>
  <c r="O208" i="264" s="1"/>
  <c r="K224" i="264"/>
  <c r="V225" i="2829"/>
  <c r="O224" i="264" s="1"/>
  <c r="K240" i="264"/>
  <c r="V241" i="2829"/>
  <c r="O240" i="264" s="1"/>
  <c r="K256" i="264"/>
  <c r="V257" i="2829"/>
  <c r="O256" i="264" s="1"/>
  <c r="K272" i="264"/>
  <c r="V273" i="2829"/>
  <c r="O272" i="264" s="1"/>
  <c r="K288" i="264"/>
  <c r="V289" i="2829"/>
  <c r="O288" i="264" s="1"/>
  <c r="K305" i="264"/>
  <c r="V306" i="2829"/>
  <c r="O305" i="264" s="1"/>
  <c r="K369" i="264"/>
  <c r="V370" i="2829"/>
  <c r="O369" i="264" s="1"/>
  <c r="K386" i="264"/>
  <c r="V387" i="2829"/>
  <c r="O386" i="264" s="1"/>
  <c r="K402" i="264"/>
  <c r="V403" i="2829"/>
  <c r="O402" i="264" s="1"/>
  <c r="K446" i="264"/>
  <c r="V447" i="2829"/>
  <c r="O446" i="264" s="1"/>
  <c r="K494" i="264"/>
  <c r="V495" i="2829"/>
  <c r="O494" i="264" s="1"/>
  <c r="K492" i="264"/>
  <c r="V493" i="2829"/>
  <c r="O492" i="264" s="1"/>
  <c r="K179" i="264"/>
  <c r="V180" i="2829"/>
  <c r="O179" i="264" s="1"/>
  <c r="K304" i="264"/>
  <c r="V305" i="2829"/>
  <c r="O304" i="264" s="1"/>
  <c r="K320" i="264"/>
  <c r="V321" i="2829"/>
  <c r="O320" i="264" s="1"/>
  <c r="K336" i="264"/>
  <c r="V337" i="2829"/>
  <c r="O336" i="264" s="1"/>
  <c r="K352" i="264"/>
  <c r="V353" i="2829"/>
  <c r="O352" i="264" s="1"/>
  <c r="K368" i="264"/>
  <c r="V369" i="2829"/>
  <c r="O368" i="264" s="1"/>
  <c r="K493" i="264"/>
  <c r="V494" i="2829"/>
  <c r="O493" i="264" s="1"/>
  <c r="K14" i="264"/>
  <c r="V15" i="2829"/>
  <c r="O14" i="264" s="1"/>
  <c r="K30" i="264"/>
  <c r="V31" i="2829"/>
  <c r="O30" i="264" s="1"/>
  <c r="K46" i="264"/>
  <c r="V47" i="2829"/>
  <c r="O46" i="264" s="1"/>
  <c r="K62" i="264"/>
  <c r="V63" i="2829"/>
  <c r="O62" i="264" s="1"/>
  <c r="K78" i="264"/>
  <c r="V79" i="2829"/>
  <c r="O78" i="264" s="1"/>
  <c r="K94" i="264"/>
  <c r="V95" i="2829"/>
  <c r="O94" i="264" s="1"/>
  <c r="K110" i="264"/>
  <c r="V111" i="2829"/>
  <c r="O110" i="264" s="1"/>
  <c r="K126" i="264"/>
  <c r="V127" i="2829"/>
  <c r="O126" i="264" s="1"/>
  <c r="K142" i="264"/>
  <c r="V143" i="2829"/>
  <c r="O142" i="264" s="1"/>
  <c r="K158" i="264"/>
  <c r="V159" i="2829"/>
  <c r="O158" i="264" s="1"/>
  <c r="K174" i="264"/>
  <c r="V175" i="2829"/>
  <c r="O174" i="264" s="1"/>
  <c r="K209" i="264"/>
  <c r="V210" i="2829"/>
  <c r="O209" i="264" s="1"/>
  <c r="K225" i="264"/>
  <c r="V226" i="2829"/>
  <c r="O225" i="264" s="1"/>
  <c r="K241" i="264"/>
  <c r="V242" i="2829"/>
  <c r="O241" i="264" s="1"/>
  <c r="K257" i="264"/>
  <c r="V258" i="2829"/>
  <c r="O257" i="264" s="1"/>
  <c r="K273" i="264"/>
  <c r="V274" i="2829"/>
  <c r="O273" i="264" s="1"/>
  <c r="K289" i="264"/>
  <c r="V290" i="2829"/>
  <c r="O289" i="264" s="1"/>
  <c r="K379" i="264"/>
  <c r="V380" i="2829"/>
  <c r="O379" i="264" s="1"/>
  <c r="K395" i="264"/>
  <c r="V396" i="2829"/>
  <c r="O395" i="264" s="1"/>
  <c r="K411" i="264"/>
  <c r="V412" i="2829"/>
  <c r="O411" i="264" s="1"/>
  <c r="K443" i="264"/>
  <c r="V444" i="2829"/>
  <c r="O443" i="264" s="1"/>
  <c r="K475" i="264"/>
  <c r="V476" i="2829"/>
  <c r="O475" i="264" s="1"/>
  <c r="K31" i="264"/>
  <c r="V32" i="2829"/>
  <c r="O31" i="264" s="1"/>
  <c r="K63" i="264"/>
  <c r="V64" i="2829"/>
  <c r="O63" i="264" s="1"/>
  <c r="K103" i="264"/>
  <c r="V104" i="2829"/>
  <c r="O103" i="264" s="1"/>
  <c r="K135" i="264"/>
  <c r="V136" i="2829"/>
  <c r="O135" i="264" s="1"/>
  <c r="V168" i="2829"/>
  <c r="O167" i="264" s="1"/>
  <c r="K167" i="264"/>
  <c r="K210" i="264"/>
  <c r="V211" i="2829"/>
  <c r="O210" i="264" s="1"/>
  <c r="K242" i="264"/>
  <c r="V243" i="2829"/>
  <c r="O242" i="264" s="1"/>
  <c r="K278" i="264"/>
  <c r="V279" i="2829"/>
  <c r="O278" i="264" s="1"/>
  <c r="K490" i="264"/>
  <c r="V491" i="2829"/>
  <c r="O490" i="264" s="1"/>
  <c r="V502" i="2829"/>
  <c r="O501" i="264" s="1"/>
  <c r="K501" i="264"/>
  <c r="K380" i="264"/>
  <c r="V381" i="2829"/>
  <c r="O380" i="264" s="1"/>
  <c r="K430" i="264"/>
  <c r="V431" i="2829"/>
  <c r="O430" i="264" s="1"/>
  <c r="K432" i="264"/>
  <c r="V433" i="2829"/>
  <c r="O432" i="264" s="1"/>
  <c r="K502" i="264"/>
  <c r="V503" i="2829"/>
  <c r="O502" i="264" s="1"/>
  <c r="K189" i="264"/>
  <c r="V190" i="2829"/>
  <c r="O189" i="264" s="1"/>
  <c r="K314" i="264"/>
  <c r="V315" i="2829"/>
  <c r="O314" i="264" s="1"/>
  <c r="K330" i="264"/>
  <c r="V331" i="2829"/>
  <c r="O330" i="264" s="1"/>
  <c r="K346" i="264"/>
  <c r="V347" i="2829"/>
  <c r="O346" i="264" s="1"/>
  <c r="K362" i="264"/>
  <c r="V363" i="2829"/>
  <c r="O362" i="264" s="1"/>
  <c r="K487" i="264"/>
  <c r="V488" i="2829"/>
  <c r="O487" i="264" s="1"/>
  <c r="K16" i="264"/>
  <c r="V17" i="2829"/>
  <c r="O16" i="264" s="1"/>
  <c r="K32" i="264"/>
  <c r="V33" i="2829"/>
  <c r="O32" i="264" s="1"/>
  <c r="K48" i="264"/>
  <c r="V49" i="2829"/>
  <c r="O48" i="264" s="1"/>
  <c r="K64" i="264"/>
  <c r="V65" i="2829"/>
  <c r="O64" i="264" s="1"/>
  <c r="K80" i="264"/>
  <c r="V81" i="2829"/>
  <c r="O80" i="264" s="1"/>
  <c r="K96" i="264"/>
  <c r="V97" i="2829"/>
  <c r="O96" i="264" s="1"/>
  <c r="K112" i="264"/>
  <c r="V113" i="2829"/>
  <c r="O112" i="264" s="1"/>
  <c r="K128" i="264"/>
  <c r="V129" i="2829"/>
  <c r="O128" i="264" s="1"/>
  <c r="K144" i="264"/>
  <c r="V145" i="2829"/>
  <c r="O144" i="264" s="1"/>
  <c r="K160" i="264"/>
  <c r="V161" i="2829"/>
  <c r="O160" i="264" s="1"/>
  <c r="K195" i="264"/>
  <c r="V196" i="2829"/>
  <c r="O195" i="264" s="1"/>
  <c r="K211" i="264"/>
  <c r="V212" i="2829"/>
  <c r="O211" i="264" s="1"/>
  <c r="K227" i="264"/>
  <c r="V228" i="2829"/>
  <c r="O227" i="264" s="1"/>
  <c r="K243" i="264"/>
  <c r="V244" i="2829"/>
  <c r="O243" i="264" s="1"/>
  <c r="K259" i="264"/>
  <c r="V260" i="2829"/>
  <c r="O259" i="264" s="1"/>
  <c r="K275" i="264"/>
  <c r="V276" i="2829"/>
  <c r="O275" i="264" s="1"/>
  <c r="K291" i="264"/>
  <c r="V292" i="2829"/>
  <c r="O291" i="264" s="1"/>
  <c r="K373" i="264"/>
  <c r="V374" i="2829"/>
  <c r="O373" i="264" s="1"/>
  <c r="K389" i="264"/>
  <c r="V390" i="2829"/>
  <c r="O389" i="264" s="1"/>
  <c r="V406" i="2829"/>
  <c r="O405" i="264" s="1"/>
  <c r="K405" i="264"/>
  <c r="K421" i="264"/>
  <c r="V422" i="2829"/>
  <c r="O421" i="264" s="1"/>
  <c r="K437" i="264"/>
  <c r="V438" i="2829"/>
  <c r="O437" i="264" s="1"/>
  <c r="K453" i="264"/>
  <c r="V454" i="2829"/>
  <c r="O453" i="264" s="1"/>
  <c r="K469" i="264"/>
  <c r="V470" i="2829"/>
  <c r="O469" i="264" s="1"/>
  <c r="K13" i="264"/>
  <c r="V14" i="2829"/>
  <c r="O13" i="264" s="1"/>
  <c r="K29" i="264"/>
  <c r="V30" i="2829"/>
  <c r="O29" i="264" s="1"/>
  <c r="K45" i="264"/>
  <c r="V46" i="2829"/>
  <c r="O45" i="264" s="1"/>
  <c r="K61" i="264"/>
  <c r="V62" i="2829"/>
  <c r="O61" i="264" s="1"/>
  <c r="K77" i="264"/>
  <c r="V78" i="2829"/>
  <c r="O77" i="264" s="1"/>
  <c r="K93" i="264"/>
  <c r="V94" i="2829"/>
  <c r="O93" i="264" s="1"/>
  <c r="V110" i="2829"/>
  <c r="O109" i="264" s="1"/>
  <c r="K109" i="264"/>
  <c r="V126" i="2829"/>
  <c r="O125" i="264" s="1"/>
  <c r="K125" i="264"/>
  <c r="V142" i="2829"/>
  <c r="O141" i="264" s="1"/>
  <c r="K141" i="264"/>
  <c r="V158" i="2829"/>
  <c r="O157" i="264" s="1"/>
  <c r="K157" i="264"/>
  <c r="V174" i="2829"/>
  <c r="O173" i="264" s="1"/>
  <c r="K173" i="264"/>
  <c r="K188" i="264"/>
  <c r="V189" i="2829"/>
  <c r="O188" i="264" s="1"/>
  <c r="K204" i="264"/>
  <c r="V205" i="2829"/>
  <c r="O204" i="264" s="1"/>
  <c r="K220" i="264"/>
  <c r="V221" i="2829"/>
  <c r="O220" i="264" s="1"/>
  <c r="K236" i="264"/>
  <c r="V237" i="2829"/>
  <c r="O236" i="264" s="1"/>
  <c r="K252" i="264"/>
  <c r="V253" i="2829"/>
  <c r="O252" i="264" s="1"/>
  <c r="K268" i="264"/>
  <c r="V269" i="2829"/>
  <c r="O268" i="264" s="1"/>
  <c r="K284" i="264"/>
  <c r="V285" i="2829"/>
  <c r="O284" i="264" s="1"/>
  <c r="K300" i="264"/>
  <c r="V301" i="2829"/>
  <c r="O300" i="264" s="1"/>
  <c r="K365" i="264"/>
  <c r="V366" i="2829"/>
  <c r="O365" i="264" s="1"/>
  <c r="K382" i="264"/>
  <c r="V383" i="2829"/>
  <c r="O382" i="264" s="1"/>
  <c r="K398" i="264"/>
  <c r="V399" i="2829"/>
  <c r="O398" i="264" s="1"/>
  <c r="K442" i="264"/>
  <c r="V443" i="2829"/>
  <c r="O442" i="264" s="1"/>
  <c r="K478" i="264"/>
  <c r="V479" i="2829"/>
  <c r="O478" i="264" s="1"/>
  <c r="K488" i="264"/>
  <c r="V489" i="2829"/>
  <c r="O488" i="264" s="1"/>
  <c r="K183" i="264"/>
  <c r="V184" i="2829"/>
  <c r="O183" i="264" s="1"/>
  <c r="K308" i="264"/>
  <c r="V309" i="2829"/>
  <c r="O308" i="264" s="1"/>
  <c r="K324" i="264"/>
  <c r="V325" i="2829"/>
  <c r="O324" i="264" s="1"/>
  <c r="K340" i="264"/>
  <c r="V341" i="2829"/>
  <c r="O340" i="264" s="1"/>
  <c r="K356" i="264"/>
  <c r="V357" i="2829"/>
  <c r="O356" i="264" s="1"/>
  <c r="K481" i="264"/>
  <c r="V482" i="2829"/>
  <c r="O481" i="264" s="1"/>
  <c r="K10" i="264"/>
  <c r="V11" i="2829"/>
  <c r="O10" i="264" s="1"/>
  <c r="K26" i="264"/>
  <c r="V27" i="2829"/>
  <c r="O26" i="264" s="1"/>
  <c r="K42" i="264"/>
  <c r="V43" i="2829"/>
  <c r="O42" i="264" s="1"/>
  <c r="K58" i="264"/>
  <c r="V59" i="2829"/>
  <c r="O58" i="264" s="1"/>
  <c r="K74" i="264"/>
  <c r="V75" i="2829"/>
  <c r="O74" i="264" s="1"/>
  <c r="K90" i="264"/>
  <c r="V91" i="2829"/>
  <c r="O90" i="264" s="1"/>
  <c r="K106" i="264"/>
  <c r="V107" i="2829"/>
  <c r="O106" i="264" s="1"/>
  <c r="K122" i="264"/>
  <c r="V123" i="2829"/>
  <c r="O122" i="264" s="1"/>
  <c r="K138" i="264"/>
  <c r="V139" i="2829"/>
  <c r="O138" i="264" s="1"/>
  <c r="K154" i="264"/>
  <c r="V155" i="2829"/>
  <c r="O154" i="264" s="1"/>
  <c r="K170" i="264"/>
  <c r="V171" i="2829"/>
  <c r="O170" i="264" s="1"/>
  <c r="K205" i="264"/>
  <c r="V206" i="2829"/>
  <c r="O205" i="264" s="1"/>
  <c r="K221" i="264"/>
  <c r="V222" i="2829"/>
  <c r="O221" i="264" s="1"/>
  <c r="K237" i="264"/>
  <c r="V238" i="2829"/>
  <c r="O237" i="264" s="1"/>
  <c r="K253" i="264"/>
  <c r="V254" i="2829"/>
  <c r="O253" i="264" s="1"/>
  <c r="K269" i="264"/>
  <c r="V270" i="2829"/>
  <c r="O269" i="264" s="1"/>
  <c r="K285" i="264"/>
  <c r="V286" i="2829"/>
  <c r="O285" i="264" s="1"/>
  <c r="K301" i="264"/>
  <c r="V302" i="2829"/>
  <c r="O301" i="264" s="1"/>
  <c r="K383" i="264"/>
  <c r="V384" i="2829"/>
  <c r="O383" i="264" s="1"/>
  <c r="K399" i="264"/>
  <c r="V400" i="2829"/>
  <c r="O399" i="264" s="1"/>
  <c r="K415" i="264"/>
  <c r="V416" i="2829"/>
  <c r="O415" i="264" s="1"/>
  <c r="K431" i="264"/>
  <c r="V432" i="2829"/>
  <c r="O431" i="264" s="1"/>
  <c r="K447" i="264"/>
  <c r="V448" i="2829"/>
  <c r="O447" i="264" s="1"/>
  <c r="K463" i="264"/>
  <c r="V464" i="2829"/>
  <c r="O463" i="264" s="1"/>
  <c r="K11" i="264"/>
  <c r="V12" i="2829"/>
  <c r="O11" i="264" s="1"/>
  <c r="K27" i="264"/>
  <c r="V28" i="2829"/>
  <c r="O27" i="264" s="1"/>
  <c r="K43" i="264"/>
  <c r="V44" i="2829"/>
  <c r="O43" i="264" s="1"/>
  <c r="K59" i="264"/>
  <c r="V60" i="2829"/>
  <c r="O59" i="264" s="1"/>
  <c r="K75" i="264"/>
  <c r="V76" i="2829"/>
  <c r="O75" i="264" s="1"/>
  <c r="K91" i="264"/>
  <c r="V92" i="2829"/>
  <c r="O91" i="264" s="1"/>
  <c r="K107" i="264"/>
  <c r="V108" i="2829"/>
  <c r="O107" i="264" s="1"/>
  <c r="K123" i="264"/>
  <c r="V124" i="2829"/>
  <c r="O123" i="264" s="1"/>
  <c r="K139" i="264"/>
  <c r="V140" i="2829"/>
  <c r="O139" i="264" s="1"/>
  <c r="K155" i="264"/>
  <c r="V156" i="2829"/>
  <c r="O155" i="264" s="1"/>
  <c r="V172" i="2829"/>
  <c r="O171" i="264" s="1"/>
  <c r="K171" i="264"/>
  <c r="K190" i="264"/>
  <c r="V191" i="2829"/>
  <c r="O190" i="264" s="1"/>
  <c r="K206" i="264"/>
  <c r="V207" i="2829"/>
  <c r="O206" i="264" s="1"/>
  <c r="K222" i="264"/>
  <c r="V223" i="2829"/>
  <c r="O222" i="264" s="1"/>
  <c r="K238" i="264"/>
  <c r="V239" i="2829"/>
  <c r="O238" i="264" s="1"/>
  <c r="K254" i="264"/>
  <c r="V255" i="2829"/>
  <c r="O254" i="264" s="1"/>
  <c r="K270" i="264"/>
  <c r="V271" i="2829"/>
  <c r="O270" i="264" s="1"/>
  <c r="K302" i="264"/>
  <c r="V303" i="2829"/>
  <c r="O302" i="264" s="1"/>
  <c r="K474" i="264"/>
  <c r="V475" i="2829"/>
  <c r="O474" i="264" s="1"/>
  <c r="K456" i="264"/>
  <c r="V457" i="2829"/>
  <c r="O456" i="264" s="1"/>
  <c r="K472" i="264"/>
  <c r="V473" i="2829"/>
  <c r="O472" i="264" s="1"/>
  <c r="K274" i="264"/>
  <c r="V275" i="2829"/>
  <c r="O274" i="264" s="1"/>
  <c r="K434" i="264"/>
  <c r="V435" i="2829"/>
  <c r="O434" i="264" s="1"/>
  <c r="K384" i="264"/>
  <c r="V385" i="2829"/>
  <c r="O384" i="264" s="1"/>
  <c r="K400" i="264"/>
  <c r="V401" i="2829"/>
  <c r="O400" i="264" s="1"/>
  <c r="K422" i="264"/>
  <c r="V423" i="2829"/>
  <c r="O422" i="264" s="1"/>
  <c r="K412" i="264"/>
  <c r="V413" i="2829"/>
  <c r="O412" i="264" s="1"/>
  <c r="K428" i="264"/>
  <c r="V429" i="2829"/>
  <c r="O428" i="264" s="1"/>
  <c r="V445" i="2829"/>
  <c r="O444" i="264" s="1"/>
  <c r="K444" i="264"/>
  <c r="K486" i="264"/>
  <c r="V487" i="2829"/>
  <c r="O486" i="264" s="1"/>
  <c r="K506" i="264"/>
  <c r="V507" i="2829"/>
  <c r="O506" i="264" s="1"/>
  <c r="K503" i="264"/>
  <c r="V504" i="2829"/>
  <c r="O503" i="264" s="1"/>
  <c r="K479" i="264"/>
  <c r="V480" i="2829"/>
  <c r="O479" i="264" s="1"/>
  <c r="K505" i="264"/>
  <c r="V506" i="2829"/>
  <c r="O505" i="264" s="1"/>
  <c r="K498" i="264"/>
  <c r="V499" i="2829"/>
  <c r="O498" i="264" s="1"/>
  <c r="K363" i="264"/>
  <c r="V364" i="2829"/>
  <c r="O363" i="264" s="1"/>
  <c r="K359" i="264"/>
  <c r="V360" i="2829"/>
  <c r="O359" i="264" s="1"/>
  <c r="K355" i="264"/>
  <c r="V356" i="2829"/>
  <c r="O355" i="264" s="1"/>
  <c r="K351" i="264"/>
  <c r="V352" i="2829"/>
  <c r="O351" i="264" s="1"/>
  <c r="K347" i="264"/>
  <c r="V348" i="2829"/>
  <c r="O347" i="264" s="1"/>
  <c r="K343" i="264"/>
  <c r="V344" i="2829"/>
  <c r="O343" i="264" s="1"/>
  <c r="K339" i="264"/>
  <c r="V340" i="2829"/>
  <c r="O339" i="264" s="1"/>
  <c r="K335" i="264"/>
  <c r="V336" i="2829"/>
  <c r="O335" i="264" s="1"/>
  <c r="K331" i="264"/>
  <c r="V332" i="2829"/>
  <c r="O331" i="264" s="1"/>
  <c r="K327" i="264"/>
  <c r="V328" i="2829"/>
  <c r="O327" i="264" s="1"/>
  <c r="K323" i="264"/>
  <c r="V324" i="2829"/>
  <c r="O323" i="264" s="1"/>
  <c r="K319" i="264"/>
  <c r="V320" i="2829"/>
  <c r="O319" i="264" s="1"/>
  <c r="K315" i="264"/>
  <c r="V316" i="2829"/>
  <c r="O315" i="264" s="1"/>
  <c r="K311" i="264"/>
  <c r="V312" i="2829"/>
  <c r="O311" i="264" s="1"/>
  <c r="K307" i="264"/>
  <c r="V308" i="2829"/>
  <c r="O307" i="264" s="1"/>
  <c r="K193" i="264"/>
  <c r="V194" i="2829"/>
  <c r="O193" i="264" s="1"/>
  <c r="K318" i="264"/>
  <c r="V319" i="2829"/>
  <c r="O318" i="264" s="1"/>
  <c r="K334" i="264"/>
  <c r="V335" i="2829"/>
  <c r="O334" i="264" s="1"/>
  <c r="K350" i="264"/>
  <c r="V351" i="2829"/>
  <c r="O350" i="264" s="1"/>
  <c r="K366" i="264"/>
  <c r="V367" i="2829"/>
  <c r="O366" i="264" s="1"/>
  <c r="K491" i="264"/>
  <c r="V492" i="2829"/>
  <c r="O491" i="264" s="1"/>
  <c r="K12" i="264"/>
  <c r="V13" i="2829"/>
  <c r="O12" i="264" s="1"/>
  <c r="K28" i="264"/>
  <c r="V29" i="2829"/>
  <c r="O28" i="264" s="1"/>
  <c r="K44" i="264"/>
  <c r="V45" i="2829"/>
  <c r="O44" i="264" s="1"/>
  <c r="K60" i="264"/>
  <c r="V61" i="2829"/>
  <c r="O60" i="264" s="1"/>
  <c r="K76" i="264"/>
  <c r="V77" i="2829"/>
  <c r="O76" i="264" s="1"/>
  <c r="K92" i="264"/>
  <c r="V93" i="2829"/>
  <c r="O92" i="264" s="1"/>
  <c r="K108" i="264"/>
  <c r="V109" i="2829"/>
  <c r="O108" i="264" s="1"/>
  <c r="K124" i="264"/>
  <c r="V125" i="2829"/>
  <c r="O124" i="264" s="1"/>
  <c r="K140" i="264"/>
  <c r="V141" i="2829"/>
  <c r="O140" i="264" s="1"/>
  <c r="K156" i="264"/>
  <c r="V157" i="2829"/>
  <c r="O156" i="264" s="1"/>
  <c r="K172" i="264"/>
  <c r="V173" i="2829"/>
  <c r="O172" i="264" s="1"/>
  <c r="K207" i="264"/>
  <c r="V208" i="2829"/>
  <c r="O207" i="264" s="1"/>
  <c r="K223" i="264"/>
  <c r="V224" i="2829"/>
  <c r="O223" i="264" s="1"/>
  <c r="K239" i="264"/>
  <c r="V240" i="2829"/>
  <c r="O239" i="264" s="1"/>
  <c r="K255" i="264"/>
  <c r="V256" i="2829"/>
  <c r="O255" i="264" s="1"/>
  <c r="K271" i="264"/>
  <c r="V272" i="2829"/>
  <c r="O271" i="264" s="1"/>
  <c r="K287" i="264"/>
  <c r="V288" i="2829"/>
  <c r="O287" i="264" s="1"/>
  <c r="K377" i="264"/>
  <c r="V378" i="2829"/>
  <c r="O377" i="264" s="1"/>
  <c r="K393" i="264"/>
  <c r="V394" i="2829"/>
  <c r="O393" i="264" s="1"/>
  <c r="K409" i="264"/>
  <c r="V410" i="2829"/>
  <c r="O409" i="264" s="1"/>
  <c r="K425" i="264"/>
  <c r="V426" i="2829"/>
  <c r="O425" i="264" s="1"/>
  <c r="K441" i="264"/>
  <c r="V442" i="2829"/>
  <c r="O441" i="264" s="1"/>
  <c r="K457" i="264"/>
  <c r="V458" i="2829"/>
  <c r="O457" i="264" s="1"/>
  <c r="K473" i="264"/>
  <c r="V474" i="2829"/>
  <c r="O473" i="264" s="1"/>
  <c r="K9" i="264"/>
  <c r="V10" i="2829"/>
  <c r="O9" i="264" s="1"/>
  <c r="K25" i="264"/>
  <c r="V26" i="2829"/>
  <c r="O25" i="264" s="1"/>
  <c r="K184" i="264"/>
  <c r="V185" i="2829"/>
  <c r="O184" i="264" s="1"/>
  <c r="K367" i="264"/>
  <c r="V368" i="2829"/>
  <c r="O367" i="264" s="1"/>
  <c r="K462" i="264"/>
  <c r="V463" i="2829"/>
  <c r="O462" i="264" s="1"/>
  <c r="K187" i="264"/>
  <c r="V188" i="2829"/>
  <c r="O187" i="264" s="1"/>
  <c r="K344" i="264"/>
  <c r="V345" i="2829"/>
  <c r="O344" i="264" s="1"/>
  <c r="K360" i="264"/>
  <c r="V361" i="2829"/>
  <c r="O360" i="264" s="1"/>
  <c r="K485" i="264"/>
  <c r="V486" i="2829"/>
  <c r="O485" i="264" s="1"/>
  <c r="K6" i="264"/>
  <c r="V7" i="2829"/>
  <c r="O6" i="264" s="1"/>
  <c r="K22" i="264"/>
  <c r="V23" i="2829"/>
  <c r="O22" i="264" s="1"/>
  <c r="K38" i="264"/>
  <c r="V39" i="2829"/>
  <c r="O38" i="264" s="1"/>
  <c r="K54" i="264"/>
  <c r="V55" i="2829"/>
  <c r="O54" i="264" s="1"/>
  <c r="K70" i="264"/>
  <c r="V71" i="2829"/>
  <c r="O70" i="264" s="1"/>
  <c r="K86" i="264"/>
  <c r="V87" i="2829"/>
  <c r="O86" i="264" s="1"/>
  <c r="K102" i="264"/>
  <c r="V103" i="2829"/>
  <c r="O102" i="264" s="1"/>
  <c r="K118" i="264"/>
  <c r="V119" i="2829"/>
  <c r="O118" i="264" s="1"/>
  <c r="K134" i="264"/>
  <c r="V135" i="2829"/>
  <c r="O134" i="264" s="1"/>
  <c r="K150" i="264"/>
  <c r="V151" i="2829"/>
  <c r="O150" i="264" s="1"/>
  <c r="K166" i="264"/>
  <c r="V167" i="2829"/>
  <c r="O166" i="264" s="1"/>
  <c r="K201" i="264"/>
  <c r="V202" i="2829"/>
  <c r="O201" i="264" s="1"/>
  <c r="K217" i="264"/>
  <c r="V218" i="2829"/>
  <c r="O217" i="264" s="1"/>
  <c r="K233" i="264"/>
  <c r="V234" i="2829"/>
  <c r="O233" i="264" s="1"/>
  <c r="K249" i="264"/>
  <c r="V250" i="2829"/>
  <c r="O249" i="264" s="1"/>
  <c r="K265" i="264"/>
  <c r="V266" i="2829"/>
  <c r="O265" i="264" s="1"/>
  <c r="K281" i="264"/>
  <c r="V282" i="2829"/>
  <c r="O281" i="264" s="1"/>
  <c r="K297" i="264"/>
  <c r="V298" i="2829"/>
  <c r="O297" i="264" s="1"/>
  <c r="K387" i="264"/>
  <c r="V388" i="2829"/>
  <c r="O387" i="264" s="1"/>
  <c r="K403" i="264"/>
  <c r="V404" i="2829"/>
  <c r="O403" i="264" s="1"/>
  <c r="K427" i="264"/>
  <c r="V428" i="2829"/>
  <c r="O427" i="264" s="1"/>
  <c r="K459" i="264"/>
  <c r="V460" i="2829"/>
  <c r="O459" i="264" s="1"/>
  <c r="K47" i="264"/>
  <c r="V48" i="2829"/>
  <c r="O47" i="264" s="1"/>
  <c r="K87" i="264"/>
  <c r="V88" i="2829"/>
  <c r="O87" i="264" s="1"/>
  <c r="K119" i="264"/>
  <c r="V120" i="2829"/>
  <c r="O119" i="264" s="1"/>
  <c r="K151" i="264"/>
  <c r="V152" i="2829"/>
  <c r="O151" i="264" s="1"/>
  <c r="K298" i="264"/>
  <c r="V299" i="2829"/>
  <c r="O298" i="264" s="1"/>
  <c r="K404" i="264"/>
  <c r="V405" i="2829"/>
  <c r="O404" i="264" s="1"/>
  <c r="K416" i="264"/>
  <c r="V417" i="2829"/>
  <c r="O416" i="264" s="1"/>
  <c r="K448" i="264"/>
  <c r="V449" i="2829"/>
  <c r="O448" i="264" s="1"/>
  <c r="K306" i="264"/>
  <c r="V307" i="2829"/>
  <c r="O306" i="264" s="1"/>
  <c r="K322" i="264"/>
  <c r="V323" i="2829"/>
  <c r="O322" i="264" s="1"/>
  <c r="K338" i="264"/>
  <c r="V339" i="2829"/>
  <c r="O338" i="264" s="1"/>
  <c r="K354" i="264"/>
  <c r="V355" i="2829"/>
  <c r="O354" i="264" s="1"/>
  <c r="K370" i="264"/>
  <c r="V371" i="2829"/>
  <c r="O370" i="264" s="1"/>
  <c r="K8" i="264"/>
  <c r="V9" i="2829"/>
  <c r="O8" i="264" s="1"/>
  <c r="K24" i="264"/>
  <c r="V25" i="2829"/>
  <c r="O24" i="264" s="1"/>
  <c r="K40" i="264"/>
  <c r="V41" i="2829"/>
  <c r="O40" i="264" s="1"/>
  <c r="K56" i="264"/>
  <c r="V57" i="2829"/>
  <c r="O56" i="264" s="1"/>
  <c r="K72" i="264"/>
  <c r="V73" i="2829"/>
  <c r="O72" i="264" s="1"/>
  <c r="K88" i="264"/>
  <c r="V89" i="2829"/>
  <c r="O88" i="264" s="1"/>
  <c r="K104" i="264"/>
  <c r="V105" i="2829"/>
  <c r="O104" i="264" s="1"/>
  <c r="K120" i="264"/>
  <c r="V121" i="2829"/>
  <c r="O120" i="264" s="1"/>
  <c r="K136" i="264"/>
  <c r="V137" i="2829"/>
  <c r="O136" i="264" s="1"/>
  <c r="K152" i="264"/>
  <c r="V153" i="2829"/>
  <c r="O152" i="264" s="1"/>
  <c r="K168" i="264"/>
  <c r="V169" i="2829"/>
  <c r="O168" i="264" s="1"/>
  <c r="K203" i="264"/>
  <c r="V204" i="2829"/>
  <c r="O203" i="264" s="1"/>
  <c r="K219" i="264"/>
  <c r="V220" i="2829"/>
  <c r="O219" i="264" s="1"/>
  <c r="K235" i="264"/>
  <c r="V236" i="2829"/>
  <c r="O235" i="264" s="1"/>
  <c r="K251" i="264"/>
  <c r="V252" i="2829"/>
  <c r="O251" i="264" s="1"/>
  <c r="K267" i="264"/>
  <c r="V268" i="2829"/>
  <c r="O267" i="264" s="1"/>
  <c r="K283" i="264"/>
  <c r="V284" i="2829"/>
  <c r="O283" i="264" s="1"/>
  <c r="K299" i="264"/>
  <c r="V300" i="2829"/>
  <c r="O299" i="264" s="1"/>
  <c r="K381" i="264"/>
  <c r="V382" i="2829"/>
  <c r="O381" i="264" s="1"/>
  <c r="K397" i="264"/>
  <c r="V398" i="2829"/>
  <c r="O397" i="264" s="1"/>
  <c r="K413" i="264"/>
  <c r="V414" i="2829"/>
  <c r="O413" i="264" s="1"/>
  <c r="K429" i="264"/>
  <c r="V430" i="2829"/>
  <c r="O429" i="264" s="1"/>
  <c r="K445" i="264"/>
  <c r="V446" i="2829"/>
  <c r="O445" i="264" s="1"/>
  <c r="V462" i="2829"/>
  <c r="O461" i="264" s="1"/>
  <c r="K461" i="264"/>
  <c r="V478" i="2829"/>
  <c r="O477" i="264" s="1"/>
  <c r="K477" i="264"/>
  <c r="K21" i="264"/>
  <c r="V22" i="2829"/>
  <c r="O21" i="264" s="1"/>
  <c r="K37" i="264"/>
  <c r="V38" i="2829"/>
  <c r="O37" i="264" s="1"/>
  <c r="K196" i="264"/>
  <c r="V197" i="2829"/>
  <c r="O196" i="264" s="1"/>
  <c r="K212" i="264"/>
  <c r="V213" i="2829"/>
  <c r="O212" i="264" s="1"/>
  <c r="K228" i="264"/>
  <c r="V229" i="2829"/>
  <c r="O228" i="264" s="1"/>
  <c r="K244" i="264"/>
  <c r="V245" i="2829"/>
  <c r="O244" i="264" s="1"/>
  <c r="K260" i="264"/>
  <c r="V261" i="2829"/>
  <c r="O260" i="264" s="1"/>
  <c r="K276" i="264"/>
  <c r="V277" i="2829"/>
  <c r="O276" i="264" s="1"/>
  <c r="K292" i="264"/>
  <c r="V293" i="2829"/>
  <c r="O292" i="264" s="1"/>
  <c r="K303" i="264"/>
  <c r="V304" i="2829"/>
  <c r="O303" i="264" s="1"/>
  <c r="K374" i="264"/>
  <c r="V375" i="2829"/>
  <c r="O374" i="264" s="1"/>
  <c r="K390" i="264"/>
  <c r="V391" i="2829"/>
  <c r="O390" i="264" s="1"/>
  <c r="K410" i="264"/>
  <c r="V411" i="2829"/>
  <c r="O410" i="264" s="1"/>
  <c r="K450" i="264"/>
  <c r="V451" i="2829"/>
  <c r="O450" i="264" s="1"/>
  <c r="K480" i="264"/>
  <c r="V481" i="2829"/>
  <c r="O480" i="264" s="1"/>
  <c r="V505" i="2829"/>
  <c r="O504" i="264" s="1"/>
  <c r="K504" i="264"/>
  <c r="K191" i="264"/>
  <c r="V192" i="2829"/>
  <c r="O191" i="264" s="1"/>
  <c r="K348" i="264"/>
  <c r="V349" i="2829"/>
  <c r="O348" i="264" s="1"/>
  <c r="V365" i="2829"/>
  <c r="O364" i="264" s="1"/>
  <c r="K364" i="264"/>
  <c r="K489" i="264"/>
  <c r="V490" i="2829"/>
  <c r="O489" i="264" s="1"/>
  <c r="K18" i="264"/>
  <c r="V19" i="2829"/>
  <c r="O18" i="264" s="1"/>
  <c r="K34" i="264"/>
  <c r="V35" i="2829"/>
  <c r="O34" i="264" s="1"/>
  <c r="K50" i="264"/>
  <c r="V51" i="2829"/>
  <c r="O50" i="264" s="1"/>
  <c r="K66" i="264"/>
  <c r="V67" i="2829"/>
  <c r="O66" i="264" s="1"/>
  <c r="K82" i="264"/>
  <c r="V83" i="2829"/>
  <c r="O82" i="264" s="1"/>
  <c r="K98" i="264"/>
  <c r="V99" i="2829"/>
  <c r="O98" i="264" s="1"/>
  <c r="K114" i="264"/>
  <c r="V115" i="2829"/>
  <c r="O114" i="264" s="1"/>
  <c r="K130" i="264"/>
  <c r="V131" i="2829"/>
  <c r="O130" i="264" s="1"/>
  <c r="K146" i="264"/>
  <c r="V147" i="2829"/>
  <c r="O146" i="264" s="1"/>
  <c r="K162" i="264"/>
  <c r="V163" i="2829"/>
  <c r="O162" i="264" s="1"/>
  <c r="K197" i="264"/>
  <c r="V198" i="2829"/>
  <c r="O197" i="264" s="1"/>
  <c r="K213" i="264"/>
  <c r="V214" i="2829"/>
  <c r="O213" i="264" s="1"/>
  <c r="K229" i="264"/>
  <c r="V230" i="2829"/>
  <c r="O229" i="264" s="1"/>
  <c r="K245" i="264"/>
  <c r="V246" i="2829"/>
  <c r="O245" i="264" s="1"/>
  <c r="K261" i="264"/>
  <c r="V262" i="2829"/>
  <c r="O261" i="264" s="1"/>
  <c r="K277" i="264"/>
  <c r="V278" i="2829"/>
  <c r="O277" i="264" s="1"/>
  <c r="K293" i="264"/>
  <c r="V294" i="2829"/>
  <c r="O293" i="264" s="1"/>
  <c r="K375" i="264"/>
  <c r="V376" i="2829"/>
  <c r="O375" i="264" s="1"/>
  <c r="K391" i="264"/>
  <c r="V392" i="2829"/>
  <c r="O391" i="264" s="1"/>
  <c r="K407" i="264"/>
  <c r="V408" i="2829"/>
  <c r="O407" i="264" s="1"/>
  <c r="K423" i="264"/>
  <c r="V424" i="2829"/>
  <c r="O423" i="264" s="1"/>
  <c r="K439" i="264"/>
  <c r="V440" i="2829"/>
  <c r="O439" i="264" s="1"/>
  <c r="K455" i="264"/>
  <c r="V456" i="2829"/>
  <c r="O455" i="264" s="1"/>
  <c r="K471" i="264"/>
  <c r="V472" i="2829"/>
  <c r="O471" i="264" s="1"/>
  <c r="K19" i="264"/>
  <c r="V20" i="2829"/>
  <c r="O19" i="264" s="1"/>
  <c r="K182" i="264"/>
  <c r="V183" i="2829"/>
  <c r="O182" i="264" s="1"/>
  <c r="K286" i="264"/>
  <c r="V287" i="2829"/>
  <c r="O286" i="264" s="1"/>
  <c r="K458" i="264"/>
  <c r="V459" i="2829"/>
  <c r="O458" i="264" s="1"/>
  <c r="K470" i="264"/>
  <c r="V471" i="2829"/>
  <c r="O470" i="264" s="1"/>
  <c r="K464" i="264"/>
  <c r="V465" i="2829"/>
  <c r="O464" i="264" s="1"/>
  <c r="K497" i="264"/>
  <c r="V498" i="2829"/>
  <c r="O497" i="264" s="1"/>
  <c r="K499" i="264"/>
  <c r="V500" i="2829"/>
  <c r="O499" i="264" s="1"/>
  <c r="K175" i="264"/>
  <c r="V176" i="2829"/>
  <c r="O175" i="264" s="1"/>
  <c r="K509" i="264"/>
  <c r="V510" i="2829"/>
  <c r="O509" i="264" s="1"/>
  <c r="K500" i="264"/>
  <c r="V501" i="2829"/>
  <c r="O500" i="264" s="1"/>
  <c r="K361" i="264"/>
  <c r="V362" i="2829"/>
  <c r="O361" i="264" s="1"/>
  <c r="K357" i="264"/>
  <c r="V358" i="2829"/>
  <c r="O357" i="264" s="1"/>
  <c r="K353" i="264"/>
  <c r="V354" i="2829"/>
  <c r="O353" i="264" s="1"/>
  <c r="K349" i="264"/>
  <c r="V350" i="2829"/>
  <c r="O349" i="264" s="1"/>
  <c r="K345" i="264"/>
  <c r="V346" i="2829"/>
  <c r="O345" i="264" s="1"/>
  <c r="K341" i="264"/>
  <c r="V342" i="2829"/>
  <c r="O341" i="264" s="1"/>
  <c r="K337" i="264"/>
  <c r="V338" i="2829"/>
  <c r="O337" i="264" s="1"/>
  <c r="K333" i="264"/>
  <c r="V334" i="2829"/>
  <c r="O333" i="264" s="1"/>
  <c r="K329" i="264"/>
  <c r="V330" i="2829"/>
  <c r="O329" i="264" s="1"/>
  <c r="K325" i="264"/>
  <c r="V326" i="2829"/>
  <c r="O325" i="264" s="1"/>
  <c r="K321" i="264"/>
  <c r="V322" i="2829"/>
  <c r="O321" i="264" s="1"/>
  <c r="K317" i="264"/>
  <c r="V318" i="2829"/>
  <c r="O317" i="264" s="1"/>
  <c r="K313" i="264"/>
  <c r="V314" i="2829"/>
  <c r="O313" i="264" s="1"/>
  <c r="K309" i="264"/>
  <c r="V310" i="2829"/>
  <c r="O309" i="264" s="1"/>
  <c r="K419" i="264"/>
  <c r="V420" i="2829"/>
  <c r="O419" i="264" s="1"/>
  <c r="K451" i="264"/>
  <c r="V452" i="2829"/>
  <c r="O451" i="264" s="1"/>
  <c r="J30" i="2826"/>
  <c r="M30" i="2826" s="1"/>
  <c r="N30" i="2826" s="1"/>
  <c r="AS2" i="2826" s="1"/>
  <c r="AS4" i="2826" s="1"/>
  <c r="J41" i="2826"/>
  <c r="M41" i="2826" s="1"/>
  <c r="N41" i="2826" s="1"/>
  <c r="O41" i="2826" s="1"/>
  <c r="AP2" i="2826"/>
  <c r="AP4" i="2826" s="1"/>
  <c r="O27" i="2826"/>
  <c r="J20" i="2826"/>
  <c r="M20" i="2826" s="1"/>
  <c r="N20" i="2826" s="1"/>
  <c r="AI2" i="2826" s="1"/>
  <c r="AI4" i="2826" s="1"/>
  <c r="J19" i="2826"/>
  <c r="M19" i="2826" s="1"/>
  <c r="N19" i="2826" s="1"/>
  <c r="O19" i="2826" s="1"/>
  <c r="J9" i="2826"/>
  <c r="M9" i="2826" s="1"/>
  <c r="N9" i="2826" s="1"/>
  <c r="O9" i="2826" s="1"/>
  <c r="J13" i="2826"/>
  <c r="M13" i="2826" s="1"/>
  <c r="N13" i="2826" s="1"/>
  <c r="O13" i="2826" s="1"/>
  <c r="J18" i="2826"/>
  <c r="M18" i="2826" s="1"/>
  <c r="N18" i="2826" s="1"/>
  <c r="O18" i="2826" s="1"/>
  <c r="BP15" i="2826"/>
  <c r="BO15" i="2826"/>
  <c r="BK15" i="2826"/>
  <c r="BL15" i="2826"/>
  <c r="BX15" i="2826"/>
  <c r="BY15" i="2826"/>
  <c r="BW16" i="2826"/>
  <c r="BR16" i="2826"/>
  <c r="BJ16" i="2826"/>
  <c r="U17" i="2826"/>
  <c r="BN16" i="2826"/>
  <c r="AT2" i="2826"/>
  <c r="AT4" i="2826" s="1"/>
  <c r="O17" i="2826"/>
  <c r="AV2" i="2826"/>
  <c r="AV4" i="2826" s="1"/>
  <c r="O29" i="2826"/>
  <c r="J39" i="2826"/>
  <c r="M39" i="2826" s="1"/>
  <c r="N39" i="2826" s="1"/>
  <c r="BB2" i="2826" s="1"/>
  <c r="BB4" i="2826" s="1"/>
  <c r="J35" i="2826"/>
  <c r="M35" i="2826" s="1"/>
  <c r="N35" i="2826" s="1"/>
  <c r="AX2" i="2826" s="1"/>
  <c r="AX4" i="2826" s="1"/>
  <c r="J40" i="2826"/>
  <c r="M40" i="2826" s="1"/>
  <c r="N40" i="2826" s="1"/>
  <c r="BC2" i="2826" s="1"/>
  <c r="BC4" i="2826" s="1"/>
  <c r="J38" i="2826"/>
  <c r="M38" i="2826" s="1"/>
  <c r="N38" i="2826" s="1"/>
  <c r="BA2" i="2826" s="1"/>
  <c r="BA4" i="2826" s="1"/>
  <c r="J36" i="2826"/>
  <c r="M36" i="2826" s="1"/>
  <c r="N36" i="2826" s="1"/>
  <c r="AY2" i="2826" s="1"/>
  <c r="AY4" i="2826" s="1"/>
  <c r="J34" i="2826"/>
  <c r="M34" i="2826" s="1"/>
  <c r="N34" i="2826" s="1"/>
  <c r="O34" i="2826" s="1"/>
  <c r="AM2" i="2826"/>
  <c r="AM4" i="2826" s="1"/>
  <c r="O24" i="2826"/>
  <c r="W2" i="2826"/>
  <c r="W4" i="2826" s="1"/>
  <c r="O8" i="2826"/>
  <c r="O21" i="2826"/>
  <c r="AJ2" i="2826"/>
  <c r="AJ4" i="2826" s="1"/>
  <c r="O23" i="2826"/>
  <c r="AL2" i="2826"/>
  <c r="AL4" i="2826" s="1"/>
  <c r="W21" i="2828"/>
  <c r="BE2" i="2826"/>
  <c r="BE4" i="2826" s="1"/>
  <c r="O42" i="2826"/>
  <c r="AH2" i="2826"/>
  <c r="AH4" i="2826" s="1"/>
  <c r="X2" i="2826"/>
  <c r="X4" i="2826" s="1"/>
  <c r="AB29" i="2828"/>
  <c r="AB26" i="2828"/>
  <c r="BD2" i="2826"/>
  <c r="BD4" i="2826" s="1"/>
  <c r="O30" i="2826"/>
  <c r="AQ2" i="2826"/>
  <c r="AQ4" i="2826" s="1"/>
  <c r="O28" i="2826"/>
  <c r="V2" i="2826"/>
  <c r="V4" i="2826" s="1"/>
  <c r="O7" i="2826"/>
  <c r="J11" i="2826"/>
  <c r="M11" i="2826" s="1"/>
  <c r="N11" i="2826" s="1"/>
  <c r="J15" i="2826"/>
  <c r="M15" i="2826" s="1"/>
  <c r="N15" i="2826" s="1"/>
  <c r="J37" i="2826"/>
  <c r="M37" i="2826" s="1"/>
  <c r="N37" i="2826" s="1"/>
  <c r="J32" i="2826"/>
  <c r="M32" i="2826" s="1"/>
  <c r="N32" i="2826" s="1"/>
  <c r="AO2" i="2826"/>
  <c r="AO4" i="2826" s="1"/>
  <c r="O26" i="2826"/>
  <c r="O25" i="2826"/>
  <c r="AN2" i="2826"/>
  <c r="AN4" i="2826" s="1"/>
  <c r="J10" i="2826"/>
  <c r="M10" i="2826" s="1"/>
  <c r="N10" i="2826" s="1"/>
  <c r="J12" i="2826"/>
  <c r="M12" i="2826" s="1"/>
  <c r="N12" i="2826" s="1"/>
  <c r="J14" i="2826"/>
  <c r="M14" i="2826" s="1"/>
  <c r="N14" i="2826" s="1"/>
  <c r="J16" i="2826"/>
  <c r="M16" i="2826" s="1"/>
  <c r="N16" i="2826" s="1"/>
  <c r="X21" i="2828"/>
  <c r="Y35" i="2828" s="1"/>
  <c r="AK2" i="2826"/>
  <c r="AK4" i="2826" s="1"/>
  <c r="O22" i="2826"/>
  <c r="AB20" i="2828"/>
  <c r="AB32" i="2828"/>
  <c r="AB19" i="2828"/>
  <c r="AB31" i="2828"/>
  <c r="O20" i="2826" l="1"/>
  <c r="AG2" i="2826"/>
  <c r="AG4" i="2826" s="1"/>
  <c r="AB2" i="2826"/>
  <c r="AB4" i="2826" s="1"/>
  <c r="U18" i="2826"/>
  <c r="BN17" i="2826"/>
  <c r="BW17" i="2826"/>
  <c r="BR17" i="2826"/>
  <c r="BJ17" i="2826"/>
  <c r="BO16" i="2826"/>
  <c r="BP16" i="2826"/>
  <c r="BL16" i="2826"/>
  <c r="BK16" i="2826"/>
  <c r="BY16" i="2826"/>
  <c r="BX16" i="2826"/>
  <c r="O36" i="2826"/>
  <c r="O39" i="2826"/>
  <c r="O40" i="2826"/>
  <c r="O35" i="2826"/>
  <c r="AW2" i="2826"/>
  <c r="AW4" i="2826" s="1"/>
  <c r="O38" i="2826"/>
  <c r="Y17" i="2828"/>
  <c r="Y39" i="2828"/>
  <c r="Y11" i="2828"/>
  <c r="Y48" i="2828"/>
  <c r="Y27" i="2828"/>
  <c r="AB28" i="2828"/>
  <c r="AB25" i="2828"/>
  <c r="Y44" i="2828"/>
  <c r="Y33" i="2828"/>
  <c r="Y13" i="2828"/>
  <c r="Y9" i="2828"/>
  <c r="AC2" i="2826"/>
  <c r="AC4" i="2826" s="1"/>
  <c r="O14" i="2826"/>
  <c r="Y2" i="2826"/>
  <c r="Y4" i="2826" s="1"/>
  <c r="O10" i="2826"/>
  <c r="AU2" i="2826"/>
  <c r="AU4" i="2826" s="1"/>
  <c r="O32" i="2826"/>
  <c r="AD2" i="2826"/>
  <c r="AD4" i="2826" s="1"/>
  <c r="O15" i="2826"/>
  <c r="Y45" i="2828"/>
  <c r="Y36" i="2828"/>
  <c r="Y28" i="2828"/>
  <c r="Y46" i="2828"/>
  <c r="Y31" i="2828"/>
  <c r="Y43" i="2828"/>
  <c r="Y38" i="2828"/>
  <c r="Y32" i="2828"/>
  <c r="Y14" i="2828"/>
  <c r="Y7" i="2828"/>
  <c r="Y12" i="2828"/>
  <c r="Y8" i="2828"/>
  <c r="Y16" i="2828"/>
  <c r="Y15" i="2828"/>
  <c r="O16" i="2826"/>
  <c r="AE2" i="2826"/>
  <c r="AE4" i="2826" s="1"/>
  <c r="AA2" i="2826"/>
  <c r="AA4" i="2826" s="1"/>
  <c r="O12" i="2826"/>
  <c r="Y18" i="2828"/>
  <c r="AZ2" i="2826"/>
  <c r="AZ4" i="2826" s="1"/>
  <c r="O37" i="2826"/>
  <c r="Z2" i="2826"/>
  <c r="Z4" i="2826" s="1"/>
  <c r="O11" i="2826"/>
  <c r="Y40" i="2828"/>
  <c r="Y30" i="2828"/>
  <c r="Y24" i="2828"/>
  <c r="Y37" i="2828"/>
  <c r="Y25" i="2828"/>
  <c r="Y47" i="2828"/>
  <c r="Y42" i="2828"/>
  <c r="Y34" i="2828"/>
  <c r="Y26" i="2828"/>
  <c r="Y41" i="2828"/>
  <c r="Y29" i="2828"/>
  <c r="BP17" i="2826" l="1"/>
  <c r="BO17" i="2826"/>
  <c r="BK17" i="2826"/>
  <c r="BL17" i="2826"/>
  <c r="BX17" i="2826"/>
  <c r="BY17" i="2826"/>
  <c r="BW18" i="2826"/>
  <c r="BR18" i="2826"/>
  <c r="BJ18" i="2826"/>
  <c r="U19" i="2826"/>
  <c r="BN18" i="2826"/>
  <c r="BG2" i="2826"/>
  <c r="O1" i="2826"/>
  <c r="O2" i="2826" s="1"/>
  <c r="P13" i="2826" s="1"/>
  <c r="AB3" i="2826" s="1"/>
  <c r="Y21" i="2828"/>
  <c r="W20" i="2828" s="1"/>
  <c r="Y20" i="2828" s="1"/>
  <c r="AB9" i="2826" l="1"/>
  <c r="AB10" i="2826"/>
  <c r="AB11" i="2826"/>
  <c r="AB12" i="2826"/>
  <c r="AB13" i="2826"/>
  <c r="AB14" i="2826"/>
  <c r="AB15" i="2826"/>
  <c r="AB16" i="2826"/>
  <c r="BO18" i="2826"/>
  <c r="BP18" i="2826"/>
  <c r="BL18" i="2826"/>
  <c r="BK18" i="2826"/>
  <c r="BY18" i="2826"/>
  <c r="BX18" i="2826"/>
  <c r="U20" i="2826"/>
  <c r="BN19" i="2826"/>
  <c r="BW19" i="2826"/>
  <c r="BR19" i="2826"/>
  <c r="BJ19" i="2826"/>
  <c r="AB17" i="2826"/>
  <c r="P3" i="2826"/>
  <c r="BG4" i="2826"/>
  <c r="BG3" i="2826" s="1"/>
  <c r="P23" i="2826"/>
  <c r="AL3" i="2826" s="1"/>
  <c r="AL17" i="2826" s="1"/>
  <c r="P22" i="2826"/>
  <c r="AK3" i="2826" s="1"/>
  <c r="P38" i="2826"/>
  <c r="BA3" i="2826" s="1"/>
  <c r="BA17" i="2826" s="1"/>
  <c r="P35" i="2826"/>
  <c r="AX3" i="2826" s="1"/>
  <c r="P9" i="2826"/>
  <c r="X3" i="2826" s="1"/>
  <c r="X17" i="2826" s="1"/>
  <c r="P30" i="2826"/>
  <c r="AS3" i="2826" s="1"/>
  <c r="P14" i="2826"/>
  <c r="AC3" i="2826" s="1"/>
  <c r="AC17" i="2826" s="1"/>
  <c r="P27" i="2826"/>
  <c r="AP3" i="2826" s="1"/>
  <c r="P29" i="2826"/>
  <c r="AR3" i="2826" s="1"/>
  <c r="P15" i="2826"/>
  <c r="AD3" i="2826" s="1"/>
  <c r="P42" i="2826"/>
  <c r="BE3" i="2826" s="1"/>
  <c r="P34" i="2826"/>
  <c r="AW3" i="2826" s="1"/>
  <c r="P26" i="2826"/>
  <c r="AO3" i="2826" s="1"/>
  <c r="P18" i="2826"/>
  <c r="AG3" i="2826" s="1"/>
  <c r="P10" i="2826"/>
  <c r="Y3" i="2826" s="1"/>
  <c r="P37" i="2826"/>
  <c r="AZ3" i="2826" s="1"/>
  <c r="P17" i="2826"/>
  <c r="AF3" i="2826" s="1"/>
  <c r="AF17" i="2826" s="1"/>
  <c r="P39" i="2826"/>
  <c r="BB3" i="2826" s="1"/>
  <c r="P33" i="2826"/>
  <c r="AV3" i="2826" s="1"/>
  <c r="AV17" i="2826" s="1"/>
  <c r="P25" i="2826"/>
  <c r="AN3" i="2826" s="1"/>
  <c r="P19" i="2826"/>
  <c r="AH3" i="2826" s="1"/>
  <c r="P11" i="2826"/>
  <c r="Z3" i="2826" s="1"/>
  <c r="P7" i="2826"/>
  <c r="V3" i="2826" s="1"/>
  <c r="V17" i="2826" s="1"/>
  <c r="P40" i="2826"/>
  <c r="BC3" i="2826" s="1"/>
  <c r="P36" i="2826"/>
  <c r="AY3" i="2826" s="1"/>
  <c r="AY17" i="2826" s="1"/>
  <c r="P32" i="2826"/>
  <c r="AU3" i="2826" s="1"/>
  <c r="P28" i="2826"/>
  <c r="AQ3" i="2826" s="1"/>
  <c r="AQ17" i="2826" s="1"/>
  <c r="P24" i="2826"/>
  <c r="AM3" i="2826" s="1"/>
  <c r="P20" i="2826"/>
  <c r="AI3" i="2826" s="1"/>
  <c r="AI17" i="2826" s="1"/>
  <c r="P16" i="2826"/>
  <c r="AE3" i="2826" s="1"/>
  <c r="P12" i="2826"/>
  <c r="AA3" i="2826" s="1"/>
  <c r="AA17" i="2826" s="1"/>
  <c r="P8" i="2826"/>
  <c r="W3" i="2826" s="1"/>
  <c r="P41" i="2826"/>
  <c r="BD3" i="2826" s="1"/>
  <c r="BD17" i="2826" s="1"/>
  <c r="P31" i="2826"/>
  <c r="AT3" i="2826" s="1"/>
  <c r="P21" i="2826"/>
  <c r="AJ3" i="2826" s="1"/>
  <c r="BB7" i="2826"/>
  <c r="AB7" i="2826"/>
  <c r="AB8" i="2826"/>
  <c r="AT7" i="2826" l="1"/>
  <c r="AT10" i="2826"/>
  <c r="AT9" i="2826"/>
  <c r="AT11" i="2826"/>
  <c r="AT12" i="2826"/>
  <c r="AT13" i="2826"/>
  <c r="AT14" i="2826"/>
  <c r="AT15" i="2826"/>
  <c r="AT16" i="2826"/>
  <c r="W9" i="2826"/>
  <c r="W10" i="2826"/>
  <c r="W11" i="2826"/>
  <c r="W12" i="2826"/>
  <c r="W13" i="2826"/>
  <c r="W14" i="2826"/>
  <c r="W15" i="2826"/>
  <c r="W16" i="2826"/>
  <c r="AE9" i="2826"/>
  <c r="AE10" i="2826"/>
  <c r="AE11" i="2826"/>
  <c r="AE12" i="2826"/>
  <c r="AE13" i="2826"/>
  <c r="AE14" i="2826"/>
  <c r="AE15" i="2826"/>
  <c r="AE16" i="2826"/>
  <c r="AM9" i="2826"/>
  <c r="AM10" i="2826"/>
  <c r="AM11" i="2826"/>
  <c r="AM12" i="2826"/>
  <c r="AM13" i="2826"/>
  <c r="AM14" i="2826"/>
  <c r="AM15" i="2826"/>
  <c r="AM16" i="2826"/>
  <c r="AU9" i="2826"/>
  <c r="AU10" i="2826"/>
  <c r="AU11" i="2826"/>
  <c r="AU12" i="2826"/>
  <c r="AU13" i="2826"/>
  <c r="AU14" i="2826"/>
  <c r="AU15" i="2826"/>
  <c r="AU16" i="2826"/>
  <c r="BC9" i="2826"/>
  <c r="BC10" i="2826"/>
  <c r="BC11" i="2826"/>
  <c r="BC12" i="2826"/>
  <c r="BC13" i="2826"/>
  <c r="BC14" i="2826"/>
  <c r="BC15" i="2826"/>
  <c r="BC16" i="2826"/>
  <c r="Z9" i="2826"/>
  <c r="Z10" i="2826"/>
  <c r="Z11" i="2826"/>
  <c r="Z12" i="2826"/>
  <c r="Z13" i="2826"/>
  <c r="Z14" i="2826"/>
  <c r="Z15" i="2826"/>
  <c r="Z16" i="2826"/>
  <c r="AN8" i="2826"/>
  <c r="AN10" i="2826"/>
  <c r="AN9" i="2826"/>
  <c r="AN11" i="2826"/>
  <c r="AN12" i="2826"/>
  <c r="AN13" i="2826"/>
  <c r="AN14" i="2826"/>
  <c r="AN15" i="2826"/>
  <c r="AN16" i="2826"/>
  <c r="BB10" i="2826"/>
  <c r="BB9" i="2826"/>
  <c r="BB11" i="2826"/>
  <c r="BB12" i="2826"/>
  <c r="BB13" i="2826"/>
  <c r="BB14" i="2826"/>
  <c r="BB15" i="2826"/>
  <c r="BB16" i="2826"/>
  <c r="AZ9" i="2826"/>
  <c r="AZ10" i="2826"/>
  <c r="AZ11" i="2826"/>
  <c r="AZ12" i="2826"/>
  <c r="AZ13" i="2826"/>
  <c r="AZ14" i="2826"/>
  <c r="AZ15" i="2826"/>
  <c r="AZ16" i="2826"/>
  <c r="AG9" i="2826"/>
  <c r="AG10" i="2826"/>
  <c r="AG11" i="2826"/>
  <c r="AG12" i="2826"/>
  <c r="AG13" i="2826"/>
  <c r="AG14" i="2826"/>
  <c r="AG15" i="2826"/>
  <c r="AG16" i="2826"/>
  <c r="AW9" i="2826"/>
  <c r="AW10" i="2826"/>
  <c r="AW11" i="2826"/>
  <c r="AW12" i="2826"/>
  <c r="AW13" i="2826"/>
  <c r="AW14" i="2826"/>
  <c r="AW15" i="2826"/>
  <c r="AW16" i="2826"/>
  <c r="AD10" i="2826"/>
  <c r="AD9" i="2826"/>
  <c r="AD11" i="2826"/>
  <c r="AD12" i="2826"/>
  <c r="AD13" i="2826"/>
  <c r="AD14" i="2826"/>
  <c r="AD15" i="2826"/>
  <c r="AD16" i="2826"/>
  <c r="AP9" i="2826"/>
  <c r="AP10" i="2826"/>
  <c r="AP11" i="2826"/>
  <c r="AP12" i="2826"/>
  <c r="AP13" i="2826"/>
  <c r="AP14" i="2826"/>
  <c r="AP15" i="2826"/>
  <c r="AP16" i="2826"/>
  <c r="AS10" i="2826"/>
  <c r="AS9" i="2826"/>
  <c r="AS11" i="2826"/>
  <c r="AS12" i="2826"/>
  <c r="AS13" i="2826"/>
  <c r="AS14" i="2826"/>
  <c r="AS15" i="2826"/>
  <c r="AS16" i="2826"/>
  <c r="AX9" i="2826"/>
  <c r="AX10" i="2826"/>
  <c r="AX11" i="2826"/>
  <c r="AX12" i="2826"/>
  <c r="AX13" i="2826"/>
  <c r="AX14" i="2826"/>
  <c r="AX15" i="2826"/>
  <c r="AX16" i="2826"/>
  <c r="AK10" i="2826"/>
  <c r="AK9" i="2826"/>
  <c r="AK11" i="2826"/>
  <c r="AK12" i="2826"/>
  <c r="AK13" i="2826"/>
  <c r="AK14" i="2826"/>
  <c r="AK15" i="2826"/>
  <c r="AK16" i="2826"/>
  <c r="AK17" i="2826"/>
  <c r="AS17" i="2826"/>
  <c r="AD17" i="2826"/>
  <c r="AT17" i="2826"/>
  <c r="BB17" i="2826"/>
  <c r="AN17" i="2826"/>
  <c r="AJ9" i="2826"/>
  <c r="AJ10" i="2826"/>
  <c r="AJ11" i="2826"/>
  <c r="AJ12" i="2826"/>
  <c r="AJ13" i="2826"/>
  <c r="AJ14" i="2826"/>
  <c r="AJ15" i="2826"/>
  <c r="AJ16" i="2826"/>
  <c r="BD10" i="2826"/>
  <c r="BD9" i="2826"/>
  <c r="BD11" i="2826"/>
  <c r="BD12" i="2826"/>
  <c r="BD13" i="2826"/>
  <c r="BD14" i="2826"/>
  <c r="BD15" i="2826"/>
  <c r="BD16" i="2826"/>
  <c r="AA10" i="2826"/>
  <c r="AA9" i="2826"/>
  <c r="AA11" i="2826"/>
  <c r="AA12" i="2826"/>
  <c r="AA13" i="2826"/>
  <c r="AA14" i="2826"/>
  <c r="AA15" i="2826"/>
  <c r="AA16" i="2826"/>
  <c r="AI10" i="2826"/>
  <c r="AI9" i="2826"/>
  <c r="AI11" i="2826"/>
  <c r="AI12" i="2826"/>
  <c r="AI13" i="2826"/>
  <c r="AI14" i="2826"/>
  <c r="AI15" i="2826"/>
  <c r="AI16" i="2826"/>
  <c r="AQ10" i="2826"/>
  <c r="AQ9" i="2826"/>
  <c r="AQ11" i="2826"/>
  <c r="AQ12" i="2826"/>
  <c r="AQ13" i="2826"/>
  <c r="AQ14" i="2826"/>
  <c r="AQ15" i="2826"/>
  <c r="AQ16" i="2826"/>
  <c r="AY10" i="2826"/>
  <c r="AY9" i="2826"/>
  <c r="AY11" i="2826"/>
  <c r="AY12" i="2826"/>
  <c r="AY13" i="2826"/>
  <c r="AY14" i="2826"/>
  <c r="AY15" i="2826"/>
  <c r="AY16" i="2826"/>
  <c r="V10" i="2826"/>
  <c r="V9" i="2826"/>
  <c r="V11" i="2826"/>
  <c r="V12" i="2826"/>
  <c r="V13" i="2826"/>
  <c r="V14" i="2826"/>
  <c r="V15" i="2826"/>
  <c r="V16" i="2826"/>
  <c r="AH9" i="2826"/>
  <c r="AH10" i="2826"/>
  <c r="AH11" i="2826"/>
  <c r="AH12" i="2826"/>
  <c r="AH13" i="2826"/>
  <c r="AH14" i="2826"/>
  <c r="AH15" i="2826"/>
  <c r="AH16" i="2826"/>
  <c r="AV10" i="2826"/>
  <c r="AV9" i="2826"/>
  <c r="AV11" i="2826"/>
  <c r="AV12" i="2826"/>
  <c r="AV13" i="2826"/>
  <c r="AV14" i="2826"/>
  <c r="AV15" i="2826"/>
  <c r="AV16" i="2826"/>
  <c r="AF10" i="2826"/>
  <c r="AF9" i="2826"/>
  <c r="AF11" i="2826"/>
  <c r="AF12" i="2826"/>
  <c r="AF13" i="2826"/>
  <c r="AF14" i="2826"/>
  <c r="AF15" i="2826"/>
  <c r="AF16" i="2826"/>
  <c r="Y7" i="2826"/>
  <c r="Y9" i="2826"/>
  <c r="Y10" i="2826"/>
  <c r="Y11" i="2826"/>
  <c r="Y12" i="2826"/>
  <c r="Y13" i="2826"/>
  <c r="Y14" i="2826"/>
  <c r="Y15" i="2826"/>
  <c r="Y16" i="2826"/>
  <c r="AO9" i="2826"/>
  <c r="AO10" i="2826"/>
  <c r="AO11" i="2826"/>
  <c r="AO12" i="2826"/>
  <c r="AO13" i="2826"/>
  <c r="AO14" i="2826"/>
  <c r="AO15" i="2826"/>
  <c r="AO16" i="2826"/>
  <c r="BE7" i="2826"/>
  <c r="BE9" i="2826"/>
  <c r="BE10" i="2826"/>
  <c r="BE11" i="2826"/>
  <c r="BE12" i="2826"/>
  <c r="BE13" i="2826"/>
  <c r="BE14" i="2826"/>
  <c r="BE15" i="2826"/>
  <c r="BE16" i="2826"/>
  <c r="AR9" i="2826"/>
  <c r="AR10" i="2826"/>
  <c r="AR11" i="2826"/>
  <c r="AR12" i="2826"/>
  <c r="AR13" i="2826"/>
  <c r="AR14" i="2826"/>
  <c r="AR15" i="2826"/>
  <c r="AR16" i="2826"/>
  <c r="AC7" i="2826"/>
  <c r="AC10" i="2826"/>
  <c r="AC9" i="2826"/>
  <c r="AC11" i="2826"/>
  <c r="AC12" i="2826"/>
  <c r="AC13" i="2826"/>
  <c r="AC14" i="2826"/>
  <c r="AC15" i="2826"/>
  <c r="AC16" i="2826"/>
  <c r="X7" i="2826"/>
  <c r="X10" i="2826"/>
  <c r="X9" i="2826"/>
  <c r="X11" i="2826"/>
  <c r="X12" i="2826"/>
  <c r="X13" i="2826"/>
  <c r="X14" i="2826"/>
  <c r="X15" i="2826"/>
  <c r="X16" i="2826"/>
  <c r="BA8" i="2826"/>
  <c r="BA10" i="2826"/>
  <c r="BA9" i="2826"/>
  <c r="BA11" i="2826"/>
  <c r="BA12" i="2826"/>
  <c r="BA13" i="2826"/>
  <c r="BA14" i="2826"/>
  <c r="BA15" i="2826"/>
  <c r="BA16" i="2826"/>
  <c r="AL7" i="2826"/>
  <c r="AL10" i="2826"/>
  <c r="AL9" i="2826"/>
  <c r="AL11" i="2826"/>
  <c r="AL12" i="2826"/>
  <c r="AL13" i="2826"/>
  <c r="AL14" i="2826"/>
  <c r="AL15" i="2826"/>
  <c r="AL16" i="2826"/>
  <c r="Y17" i="2826"/>
  <c r="AG17" i="2826"/>
  <c r="AO17" i="2826"/>
  <c r="AW17" i="2826"/>
  <c r="BE17" i="2826"/>
  <c r="Z17" i="2826"/>
  <c r="AH17" i="2826"/>
  <c r="AP17" i="2826"/>
  <c r="AX17" i="2826"/>
  <c r="W17" i="2826"/>
  <c r="AE17" i="2826"/>
  <c r="AM17" i="2826"/>
  <c r="AU17" i="2826"/>
  <c r="BC17" i="2826"/>
  <c r="AJ17" i="2826"/>
  <c r="AR17" i="2826"/>
  <c r="AZ17" i="2826"/>
  <c r="BP19" i="2826"/>
  <c r="BO19" i="2826"/>
  <c r="BK19" i="2826"/>
  <c r="BL19" i="2826"/>
  <c r="BX19" i="2826"/>
  <c r="BY19" i="2826"/>
  <c r="BW20" i="2826"/>
  <c r="BR20" i="2826"/>
  <c r="BJ20" i="2826"/>
  <c r="U21" i="2826"/>
  <c r="BN20" i="2826"/>
  <c r="BE18" i="2826"/>
  <c r="BA18" i="2826"/>
  <c r="AW18" i="2826"/>
  <c r="AS18" i="2826"/>
  <c r="AO18" i="2826"/>
  <c r="AK18" i="2826"/>
  <c r="AG18" i="2826"/>
  <c r="AC18" i="2826"/>
  <c r="Y18" i="2826"/>
  <c r="BD18" i="2826"/>
  <c r="AZ18" i="2826"/>
  <c r="AV18" i="2826"/>
  <c r="AR18" i="2826"/>
  <c r="AN18" i="2826"/>
  <c r="AJ18" i="2826"/>
  <c r="AF18" i="2826"/>
  <c r="AB18" i="2826"/>
  <c r="X18" i="2826"/>
  <c r="BC18" i="2826"/>
  <c r="AY18" i="2826"/>
  <c r="AU18" i="2826"/>
  <c r="AQ18" i="2826"/>
  <c r="AM18" i="2826"/>
  <c r="AI18" i="2826"/>
  <c r="AE18" i="2826"/>
  <c r="AA18" i="2826"/>
  <c r="W18" i="2826"/>
  <c r="BB18" i="2826"/>
  <c r="AX18" i="2826"/>
  <c r="AT18" i="2826"/>
  <c r="AP18" i="2826"/>
  <c r="AL18" i="2826"/>
  <c r="AH18" i="2826"/>
  <c r="AD18" i="2826"/>
  <c r="Z18" i="2826"/>
  <c r="V18" i="2826"/>
  <c r="AU7" i="2826"/>
  <c r="Z7" i="2826"/>
  <c r="AE7" i="2826"/>
  <c r="W8" i="2826"/>
  <c r="AM8" i="2826"/>
  <c r="BC8" i="2826"/>
  <c r="AJ8" i="2826"/>
  <c r="BD8" i="2826"/>
  <c r="AA8" i="2826"/>
  <c r="AI8" i="2826"/>
  <c r="AQ8" i="2826"/>
  <c r="AY8" i="2826"/>
  <c r="V8" i="2826"/>
  <c r="AV8" i="2826"/>
  <c r="AF7" i="2826"/>
  <c r="AC8" i="2826"/>
  <c r="AO7" i="2826"/>
  <c r="BA7" i="2826"/>
  <c r="X8" i="2826"/>
  <c r="AL8" i="2826"/>
  <c r="AR7" i="2826"/>
  <c r="AE8" i="2826"/>
  <c r="AU8" i="2826"/>
  <c r="Z8" i="2826"/>
  <c r="AN7" i="2826"/>
  <c r="AP8" i="2826"/>
  <c r="AK7" i="2826"/>
  <c r="AS8" i="2826"/>
  <c r="AH8" i="2826"/>
  <c r="AZ8" i="2826"/>
  <c r="AG7" i="2826"/>
  <c r="AW8" i="2826"/>
  <c r="AD7" i="2826"/>
  <c r="AX8" i="2826"/>
  <c r="AP7" i="2826"/>
  <c r="AZ7" i="2826"/>
  <c r="AG8" i="2826"/>
  <c r="AK8" i="2826"/>
  <c r="AS7" i="2826"/>
  <c r="AW7" i="2826"/>
  <c r="AD8" i="2826"/>
  <c r="AX7" i="2826"/>
  <c r="AT8" i="2826"/>
  <c r="W7" i="2826"/>
  <c r="AM7" i="2826"/>
  <c r="BC7" i="2826"/>
  <c r="BB8" i="2826"/>
  <c r="AF8" i="2826"/>
  <c r="Y8" i="2826"/>
  <c r="AO8" i="2826"/>
  <c r="BE8" i="2826"/>
  <c r="AR8" i="2826"/>
  <c r="AJ7" i="2826"/>
  <c r="BD7" i="2826"/>
  <c r="AA7" i="2826"/>
  <c r="AI7" i="2826"/>
  <c r="AQ7" i="2826"/>
  <c r="AY7" i="2826"/>
  <c r="V7" i="2826"/>
  <c r="AH7" i="2826"/>
  <c r="AV7" i="2826"/>
  <c r="BF17" i="2826" l="1"/>
  <c r="BG17" i="2826" s="1"/>
  <c r="BH17" i="2826" s="1"/>
  <c r="CA17" i="2826" s="1"/>
  <c r="CB17" i="2826" s="1"/>
  <c r="BF16" i="2826"/>
  <c r="BG16" i="2826" s="1"/>
  <c r="BH16" i="2826" s="1"/>
  <c r="CA16" i="2826" s="1"/>
  <c r="BF14" i="2826"/>
  <c r="BG14" i="2826" s="1"/>
  <c r="BH14" i="2826" s="1"/>
  <c r="CA14" i="2826" s="1"/>
  <c r="BF12" i="2826"/>
  <c r="BG12" i="2826" s="1"/>
  <c r="BH12" i="2826" s="1"/>
  <c r="CA12" i="2826" s="1"/>
  <c r="BF9" i="2826"/>
  <c r="BG9" i="2826" s="1"/>
  <c r="BH9" i="2826" s="1"/>
  <c r="CA9" i="2826" s="1"/>
  <c r="BF15" i="2826"/>
  <c r="BG15" i="2826" s="1"/>
  <c r="BH15" i="2826" s="1"/>
  <c r="CA15" i="2826" s="1"/>
  <c r="BF13" i="2826"/>
  <c r="BG13" i="2826" s="1"/>
  <c r="BH13" i="2826" s="1"/>
  <c r="CA13" i="2826" s="1"/>
  <c r="BF11" i="2826"/>
  <c r="BG11" i="2826" s="1"/>
  <c r="BH11" i="2826" s="1"/>
  <c r="CA11" i="2826" s="1"/>
  <c r="BF10" i="2826"/>
  <c r="BG10" i="2826" s="1"/>
  <c r="BH10" i="2826" s="1"/>
  <c r="CA10" i="2826" s="1"/>
  <c r="BD19" i="2826"/>
  <c r="AZ19" i="2826"/>
  <c r="AV19" i="2826"/>
  <c r="AR19" i="2826"/>
  <c r="AN19" i="2826"/>
  <c r="AJ19" i="2826"/>
  <c r="AF19" i="2826"/>
  <c r="AB19" i="2826"/>
  <c r="X19" i="2826"/>
  <c r="BC19" i="2826"/>
  <c r="AY19" i="2826"/>
  <c r="AU19" i="2826"/>
  <c r="AQ19" i="2826"/>
  <c r="AM19" i="2826"/>
  <c r="AI19" i="2826"/>
  <c r="AE19" i="2826"/>
  <c r="AA19" i="2826"/>
  <c r="W19" i="2826"/>
  <c r="BB19" i="2826"/>
  <c r="AX19" i="2826"/>
  <c r="AT19" i="2826"/>
  <c r="AP19" i="2826"/>
  <c r="AL19" i="2826"/>
  <c r="AH19" i="2826"/>
  <c r="AD19" i="2826"/>
  <c r="Z19" i="2826"/>
  <c r="V19" i="2826"/>
  <c r="BE19" i="2826"/>
  <c r="BA19" i="2826"/>
  <c r="AW19" i="2826"/>
  <c r="AS19" i="2826"/>
  <c r="AO19" i="2826"/>
  <c r="AK19" i="2826"/>
  <c r="AG19" i="2826"/>
  <c r="AC19" i="2826"/>
  <c r="Y19" i="2826"/>
  <c r="U22" i="2826"/>
  <c r="BN21" i="2826"/>
  <c r="BW21" i="2826"/>
  <c r="BR21" i="2826"/>
  <c r="BJ21" i="2826"/>
  <c r="BF18" i="2826"/>
  <c r="BG18" i="2826" s="1"/>
  <c r="BH18" i="2826" s="1"/>
  <c r="CA18" i="2826" s="1"/>
  <c r="BO20" i="2826"/>
  <c r="BP20" i="2826"/>
  <c r="BL20" i="2826"/>
  <c r="BK20" i="2826"/>
  <c r="BY20" i="2826"/>
  <c r="BX20" i="2826"/>
  <c r="BF7" i="2826"/>
  <c r="BG7" i="2826" s="1"/>
  <c r="BH7" i="2826" s="1"/>
  <c r="CA7" i="2826" s="1"/>
  <c r="CB7" i="2826" s="1"/>
  <c r="BF8" i="2826"/>
  <c r="BG8" i="2826" s="1"/>
  <c r="BH8" i="2826" s="1"/>
  <c r="CA8" i="2826" s="1"/>
  <c r="BS8" i="2826" s="1"/>
  <c r="BS17" i="2826" l="1"/>
  <c r="CD17" i="2826" s="1"/>
  <c r="CB10" i="2826"/>
  <c r="BS10" i="2826"/>
  <c r="CB13" i="2826"/>
  <c r="BS13" i="2826"/>
  <c r="CB9" i="2826"/>
  <c r="BS9" i="2826"/>
  <c r="CB14" i="2826"/>
  <c r="BS14" i="2826"/>
  <c r="BS11" i="2826"/>
  <c r="CB11" i="2826"/>
  <c r="CB15" i="2826"/>
  <c r="BS15" i="2826"/>
  <c r="CB12" i="2826"/>
  <c r="BS12" i="2826"/>
  <c r="BS16" i="2826"/>
  <c r="CB16" i="2826"/>
  <c r="BC20" i="2826"/>
  <c r="AY20" i="2826"/>
  <c r="AU20" i="2826"/>
  <c r="AQ20" i="2826"/>
  <c r="AM20" i="2826"/>
  <c r="AI20" i="2826"/>
  <c r="AE20" i="2826"/>
  <c r="AA20" i="2826"/>
  <c r="W20" i="2826"/>
  <c r="BB20" i="2826"/>
  <c r="AX20" i="2826"/>
  <c r="AT20" i="2826"/>
  <c r="AP20" i="2826"/>
  <c r="AL20" i="2826"/>
  <c r="AH20" i="2826"/>
  <c r="AD20" i="2826"/>
  <c r="Z20" i="2826"/>
  <c r="V20" i="2826"/>
  <c r="BA20" i="2826"/>
  <c r="AW20" i="2826"/>
  <c r="AS20" i="2826"/>
  <c r="AK20" i="2826"/>
  <c r="AG20" i="2826"/>
  <c r="AC20" i="2826"/>
  <c r="AZ20" i="2826"/>
  <c r="AR20" i="2826"/>
  <c r="AJ20" i="2826"/>
  <c r="AF20" i="2826"/>
  <c r="X20" i="2826"/>
  <c r="BE20" i="2826"/>
  <c r="AO20" i="2826"/>
  <c r="Y20" i="2826"/>
  <c r="BD20" i="2826"/>
  <c r="AV20" i="2826"/>
  <c r="AN20" i="2826"/>
  <c r="AB20" i="2826"/>
  <c r="BK21" i="2826"/>
  <c r="BL21" i="2826"/>
  <c r="BX21" i="2826"/>
  <c r="BY21" i="2826"/>
  <c r="BW22" i="2826"/>
  <c r="BR22" i="2826"/>
  <c r="BJ22" i="2826"/>
  <c r="U23" i="2826"/>
  <c r="BN22" i="2826"/>
  <c r="CB18" i="2826"/>
  <c r="BS18" i="2826"/>
  <c r="BP21" i="2826"/>
  <c r="BO21" i="2826"/>
  <c r="BF19" i="2826"/>
  <c r="BG19" i="2826" s="1"/>
  <c r="BH19" i="2826" s="1"/>
  <c r="CA19" i="2826" s="1"/>
  <c r="CB8" i="2826"/>
  <c r="CD8" i="2826" s="1"/>
  <c r="C5" i="264" s="1"/>
  <c r="BS7" i="2826"/>
  <c r="CD7" i="2826" s="1"/>
  <c r="R5" i="2829" s="1"/>
  <c r="W5" i="2829" s="1"/>
  <c r="S4" i="264" s="1"/>
  <c r="CD16" i="2826" l="1"/>
  <c r="C13" i="264" s="1"/>
  <c r="CD11" i="2826"/>
  <c r="R9" i="2829" s="1"/>
  <c r="W9" i="2829" s="1"/>
  <c r="S8" i="264" s="1"/>
  <c r="R14" i="2829"/>
  <c r="W14" i="2829" s="1"/>
  <c r="S13" i="264" s="1"/>
  <c r="CD18" i="2826"/>
  <c r="R15" i="2829"/>
  <c r="W15" i="2829" s="1"/>
  <c r="S14" i="264" s="1"/>
  <c r="C14" i="264"/>
  <c r="CD12" i="2826"/>
  <c r="CD15" i="2826"/>
  <c r="CD14" i="2826"/>
  <c r="CD9" i="2826"/>
  <c r="CD13" i="2826"/>
  <c r="CD10" i="2826"/>
  <c r="BO22" i="2826"/>
  <c r="BP22" i="2826"/>
  <c r="BL22" i="2826"/>
  <c r="BK22" i="2826"/>
  <c r="BY22" i="2826"/>
  <c r="BX22" i="2826"/>
  <c r="BF20" i="2826"/>
  <c r="BG20" i="2826" s="1"/>
  <c r="BH20" i="2826" s="1"/>
  <c r="CA20" i="2826" s="1"/>
  <c r="CB19" i="2826"/>
  <c r="BS19" i="2826"/>
  <c r="U24" i="2826"/>
  <c r="BN23" i="2826"/>
  <c r="BW23" i="2826"/>
  <c r="BR23" i="2826"/>
  <c r="BJ23" i="2826"/>
  <c r="BB21" i="2826"/>
  <c r="AX21" i="2826"/>
  <c r="AT21" i="2826"/>
  <c r="AP21" i="2826"/>
  <c r="AL21" i="2826"/>
  <c r="AH21" i="2826"/>
  <c r="AD21" i="2826"/>
  <c r="Z21" i="2826"/>
  <c r="V21" i="2826"/>
  <c r="BE21" i="2826"/>
  <c r="BA21" i="2826"/>
  <c r="AW21" i="2826"/>
  <c r="AS21" i="2826"/>
  <c r="AO21" i="2826"/>
  <c r="AK21" i="2826"/>
  <c r="AG21" i="2826"/>
  <c r="AC21" i="2826"/>
  <c r="Y21" i="2826"/>
  <c r="BD21" i="2826"/>
  <c r="AZ21" i="2826"/>
  <c r="AV21" i="2826"/>
  <c r="AR21" i="2826"/>
  <c r="AN21" i="2826"/>
  <c r="AJ21" i="2826"/>
  <c r="AF21" i="2826"/>
  <c r="AB21" i="2826"/>
  <c r="X21" i="2826"/>
  <c r="BC21" i="2826"/>
  <c r="AY21" i="2826"/>
  <c r="AU21" i="2826"/>
  <c r="AQ21" i="2826"/>
  <c r="AM21" i="2826"/>
  <c r="AI21" i="2826"/>
  <c r="AE21" i="2826"/>
  <c r="AA21" i="2826"/>
  <c r="W21" i="2826"/>
  <c r="C4" i="264"/>
  <c r="R6" i="2829"/>
  <c r="W6" i="2829" s="1"/>
  <c r="S5" i="264" s="1"/>
  <c r="C8" i="264" l="1"/>
  <c r="R11" i="2829"/>
  <c r="W11" i="2829" s="1"/>
  <c r="S10" i="264" s="1"/>
  <c r="C10" i="264"/>
  <c r="R12" i="2829"/>
  <c r="W12" i="2829" s="1"/>
  <c r="S11" i="264" s="1"/>
  <c r="C11" i="264"/>
  <c r="R10" i="2829"/>
  <c r="W10" i="2829" s="1"/>
  <c r="S9" i="264" s="1"/>
  <c r="C9" i="264"/>
  <c r="R8" i="2829"/>
  <c r="W8" i="2829" s="1"/>
  <c r="S7" i="264" s="1"/>
  <c r="C7" i="264"/>
  <c r="R7" i="2829"/>
  <c r="W7" i="2829" s="1"/>
  <c r="S6" i="264" s="1"/>
  <c r="C6" i="264"/>
  <c r="R13" i="2829"/>
  <c r="W13" i="2829" s="1"/>
  <c r="S12" i="264" s="1"/>
  <c r="C12" i="264"/>
  <c r="R16" i="2829"/>
  <c r="W16" i="2829" s="1"/>
  <c r="S15" i="264" s="1"/>
  <c r="C15" i="264"/>
  <c r="BF21" i="2826"/>
  <c r="BG21" i="2826" s="1"/>
  <c r="BH21" i="2826" s="1"/>
  <c r="CA21" i="2826" s="1"/>
  <c r="BK23" i="2826"/>
  <c r="BL23" i="2826"/>
  <c r="BX23" i="2826"/>
  <c r="BY23" i="2826"/>
  <c r="BW24" i="2826"/>
  <c r="BR24" i="2826"/>
  <c r="BJ24" i="2826"/>
  <c r="U25" i="2826"/>
  <c r="BN24" i="2826"/>
  <c r="CD19" i="2826"/>
  <c r="CB20" i="2826"/>
  <c r="BS20" i="2826"/>
  <c r="BE22" i="2826"/>
  <c r="BA22" i="2826"/>
  <c r="AW22" i="2826"/>
  <c r="AS22" i="2826"/>
  <c r="AO22" i="2826"/>
  <c r="AK22" i="2826"/>
  <c r="AG22" i="2826"/>
  <c r="AC22" i="2826"/>
  <c r="Y22" i="2826"/>
  <c r="BD22" i="2826"/>
  <c r="AZ22" i="2826"/>
  <c r="AV22" i="2826"/>
  <c r="AR22" i="2826"/>
  <c r="AN22" i="2826"/>
  <c r="AJ22" i="2826"/>
  <c r="AF22" i="2826"/>
  <c r="AB22" i="2826"/>
  <c r="X22" i="2826"/>
  <c r="BC22" i="2826"/>
  <c r="AY22" i="2826"/>
  <c r="AU22" i="2826"/>
  <c r="AQ22" i="2826"/>
  <c r="AM22" i="2826"/>
  <c r="AI22" i="2826"/>
  <c r="AE22" i="2826"/>
  <c r="AA22" i="2826"/>
  <c r="W22" i="2826"/>
  <c r="BB22" i="2826"/>
  <c r="AX22" i="2826"/>
  <c r="AT22" i="2826"/>
  <c r="AP22" i="2826"/>
  <c r="AL22" i="2826"/>
  <c r="AH22" i="2826"/>
  <c r="AD22" i="2826"/>
  <c r="Z22" i="2826"/>
  <c r="V22" i="2826"/>
  <c r="BP23" i="2826"/>
  <c r="BO23" i="2826"/>
  <c r="BF22" i="2826" l="1"/>
  <c r="BG22" i="2826" s="1"/>
  <c r="BH22" i="2826" s="1"/>
  <c r="CA22" i="2826" s="1"/>
  <c r="CB22" i="2826" s="1"/>
  <c r="R17" i="2829"/>
  <c r="W17" i="2829" s="1"/>
  <c r="S16" i="264" s="1"/>
  <c r="C16" i="264"/>
  <c r="U26" i="2826"/>
  <c r="BN25" i="2826"/>
  <c r="BW25" i="2826"/>
  <c r="BR25" i="2826"/>
  <c r="BJ25" i="2826"/>
  <c r="BB23" i="2826"/>
  <c r="AX23" i="2826"/>
  <c r="AT23" i="2826"/>
  <c r="AP23" i="2826"/>
  <c r="AL23" i="2826"/>
  <c r="AH23" i="2826"/>
  <c r="AD23" i="2826"/>
  <c r="Z23" i="2826"/>
  <c r="V23" i="2826"/>
  <c r="BE23" i="2826"/>
  <c r="BA23" i="2826"/>
  <c r="AW23" i="2826"/>
  <c r="AS23" i="2826"/>
  <c r="AO23" i="2826"/>
  <c r="AK23" i="2826"/>
  <c r="AG23" i="2826"/>
  <c r="AC23" i="2826"/>
  <c r="Y23" i="2826"/>
  <c r="BD23" i="2826"/>
  <c r="AZ23" i="2826"/>
  <c r="AV23" i="2826"/>
  <c r="AR23" i="2826"/>
  <c r="AN23" i="2826"/>
  <c r="AJ23" i="2826"/>
  <c r="AF23" i="2826"/>
  <c r="AB23" i="2826"/>
  <c r="X23" i="2826"/>
  <c r="BC23" i="2826"/>
  <c r="AY23" i="2826"/>
  <c r="AU23" i="2826"/>
  <c r="AQ23" i="2826"/>
  <c r="AM23" i="2826"/>
  <c r="AI23" i="2826"/>
  <c r="AE23" i="2826"/>
  <c r="AA23" i="2826"/>
  <c r="W23" i="2826"/>
  <c r="CD20" i="2826"/>
  <c r="BO24" i="2826"/>
  <c r="BP24" i="2826"/>
  <c r="BL24" i="2826"/>
  <c r="BK24" i="2826"/>
  <c r="BY24" i="2826"/>
  <c r="BX24" i="2826"/>
  <c r="CB21" i="2826"/>
  <c r="BS21" i="2826"/>
  <c r="BS22" i="2826" l="1"/>
  <c r="R18" i="2829"/>
  <c r="W18" i="2829" s="1"/>
  <c r="S17" i="264" s="1"/>
  <c r="C17" i="264"/>
  <c r="BP25" i="2826"/>
  <c r="BO25" i="2826"/>
  <c r="CD21" i="2826"/>
  <c r="BC24" i="2826"/>
  <c r="AY24" i="2826"/>
  <c r="AU24" i="2826"/>
  <c r="AQ24" i="2826"/>
  <c r="AM24" i="2826"/>
  <c r="AI24" i="2826"/>
  <c r="AE24" i="2826"/>
  <c r="AA24" i="2826"/>
  <c r="W24" i="2826"/>
  <c r="BB24" i="2826"/>
  <c r="AX24" i="2826"/>
  <c r="AT24" i="2826"/>
  <c r="AP24" i="2826"/>
  <c r="AL24" i="2826"/>
  <c r="AH24" i="2826"/>
  <c r="AD24" i="2826"/>
  <c r="Z24" i="2826"/>
  <c r="V24" i="2826"/>
  <c r="BE24" i="2826"/>
  <c r="BA24" i="2826"/>
  <c r="AW24" i="2826"/>
  <c r="AS24" i="2826"/>
  <c r="AO24" i="2826"/>
  <c r="AK24" i="2826"/>
  <c r="AG24" i="2826"/>
  <c r="AC24" i="2826"/>
  <c r="Y24" i="2826"/>
  <c r="BD24" i="2826"/>
  <c r="AZ24" i="2826"/>
  <c r="AV24" i="2826"/>
  <c r="AR24" i="2826"/>
  <c r="AN24" i="2826"/>
  <c r="AJ24" i="2826"/>
  <c r="AF24" i="2826"/>
  <c r="AB24" i="2826"/>
  <c r="X24" i="2826"/>
  <c r="BF23" i="2826"/>
  <c r="BG23" i="2826" s="1"/>
  <c r="BH23" i="2826" s="1"/>
  <c r="CA23" i="2826" s="1"/>
  <c r="BK25" i="2826"/>
  <c r="BL25" i="2826"/>
  <c r="BX25" i="2826"/>
  <c r="BY25" i="2826"/>
  <c r="BW26" i="2826"/>
  <c r="BR26" i="2826"/>
  <c r="BJ26" i="2826"/>
  <c r="U27" i="2826"/>
  <c r="BN26" i="2826"/>
  <c r="CD22" i="2826"/>
  <c r="R20" i="2829" l="1"/>
  <c r="W20" i="2829" s="1"/>
  <c r="S19" i="264" s="1"/>
  <c r="C19" i="264"/>
  <c r="R19" i="2829"/>
  <c r="W19" i="2829" s="1"/>
  <c r="S18" i="264" s="1"/>
  <c r="C18" i="264"/>
  <c r="U28" i="2826"/>
  <c r="BN27" i="2826"/>
  <c r="BW27" i="2826"/>
  <c r="BR27" i="2826"/>
  <c r="BJ27" i="2826"/>
  <c r="BD25" i="2826"/>
  <c r="AZ25" i="2826"/>
  <c r="AV25" i="2826"/>
  <c r="AR25" i="2826"/>
  <c r="AN25" i="2826"/>
  <c r="AJ25" i="2826"/>
  <c r="AF25" i="2826"/>
  <c r="AB25" i="2826"/>
  <c r="X25" i="2826"/>
  <c r="BC25" i="2826"/>
  <c r="AY25" i="2826"/>
  <c r="AU25" i="2826"/>
  <c r="AQ25" i="2826"/>
  <c r="AM25" i="2826"/>
  <c r="AI25" i="2826"/>
  <c r="AE25" i="2826"/>
  <c r="AA25" i="2826"/>
  <c r="W25" i="2826"/>
  <c r="BB25" i="2826"/>
  <c r="AX25" i="2826"/>
  <c r="AT25" i="2826"/>
  <c r="AP25" i="2826"/>
  <c r="AL25" i="2826"/>
  <c r="AH25" i="2826"/>
  <c r="AD25" i="2826"/>
  <c r="Z25" i="2826"/>
  <c r="V25" i="2826"/>
  <c r="BE25" i="2826"/>
  <c r="BA25" i="2826"/>
  <c r="AW25" i="2826"/>
  <c r="AS25" i="2826"/>
  <c r="AO25" i="2826"/>
  <c r="AK25" i="2826"/>
  <c r="AG25" i="2826"/>
  <c r="AC25" i="2826"/>
  <c r="Y25" i="2826"/>
  <c r="BO26" i="2826"/>
  <c r="BP26" i="2826"/>
  <c r="BL26" i="2826"/>
  <c r="BK26" i="2826"/>
  <c r="BY26" i="2826"/>
  <c r="BX26" i="2826"/>
  <c r="CB23" i="2826"/>
  <c r="BS23" i="2826"/>
  <c r="BF24" i="2826"/>
  <c r="BG24" i="2826" s="1"/>
  <c r="BH24" i="2826" s="1"/>
  <c r="CA24" i="2826" s="1"/>
  <c r="BP27" i="2826" l="1"/>
  <c r="BO27" i="2826"/>
  <c r="CB24" i="2826"/>
  <c r="BS24" i="2826"/>
  <c r="CD23" i="2826"/>
  <c r="BC26" i="2826"/>
  <c r="AY26" i="2826"/>
  <c r="AU26" i="2826"/>
  <c r="AQ26" i="2826"/>
  <c r="AM26" i="2826"/>
  <c r="AI26" i="2826"/>
  <c r="AE26" i="2826"/>
  <c r="AA26" i="2826"/>
  <c r="W26" i="2826"/>
  <c r="BB26" i="2826"/>
  <c r="AX26" i="2826"/>
  <c r="AT26" i="2826"/>
  <c r="AL26" i="2826"/>
  <c r="AD26" i="2826"/>
  <c r="V26" i="2826"/>
  <c r="BE26" i="2826"/>
  <c r="BA26" i="2826"/>
  <c r="AW26" i="2826"/>
  <c r="AS26" i="2826"/>
  <c r="AO26" i="2826"/>
  <c r="AK26" i="2826"/>
  <c r="AG26" i="2826"/>
  <c r="AC26" i="2826"/>
  <c r="Y26" i="2826"/>
  <c r="BD26" i="2826"/>
  <c r="AZ26" i="2826"/>
  <c r="AV26" i="2826"/>
  <c r="AR26" i="2826"/>
  <c r="AN26" i="2826"/>
  <c r="AJ26" i="2826"/>
  <c r="AF26" i="2826"/>
  <c r="AB26" i="2826"/>
  <c r="X26" i="2826"/>
  <c r="AP26" i="2826"/>
  <c r="AH26" i="2826"/>
  <c r="Z26" i="2826"/>
  <c r="BF25" i="2826"/>
  <c r="BG25" i="2826" s="1"/>
  <c r="BH25" i="2826" s="1"/>
  <c r="CA25" i="2826" s="1"/>
  <c r="BK27" i="2826"/>
  <c r="BL27" i="2826"/>
  <c r="BX27" i="2826"/>
  <c r="BY27" i="2826"/>
  <c r="BW28" i="2826"/>
  <c r="BR28" i="2826"/>
  <c r="BJ28" i="2826"/>
  <c r="U29" i="2826"/>
  <c r="BN28" i="2826"/>
  <c r="R21" i="2829" l="1"/>
  <c r="W21" i="2829" s="1"/>
  <c r="S20" i="264" s="1"/>
  <c r="C20" i="264"/>
  <c r="CD24" i="2826"/>
  <c r="U30" i="2826"/>
  <c r="BN29" i="2826"/>
  <c r="BW29" i="2826"/>
  <c r="BR29" i="2826"/>
  <c r="BJ29" i="2826"/>
  <c r="BD27" i="2826"/>
  <c r="AZ27" i="2826"/>
  <c r="AV27" i="2826"/>
  <c r="AR27" i="2826"/>
  <c r="AN27" i="2826"/>
  <c r="AJ27" i="2826"/>
  <c r="AF27" i="2826"/>
  <c r="AB27" i="2826"/>
  <c r="X27" i="2826"/>
  <c r="BC27" i="2826"/>
  <c r="AY27" i="2826"/>
  <c r="AU27" i="2826"/>
  <c r="AQ27" i="2826"/>
  <c r="AM27" i="2826"/>
  <c r="AI27" i="2826"/>
  <c r="AE27" i="2826"/>
  <c r="AA27" i="2826"/>
  <c r="W27" i="2826"/>
  <c r="BB27" i="2826"/>
  <c r="AX27" i="2826"/>
  <c r="AT27" i="2826"/>
  <c r="AP27" i="2826"/>
  <c r="AL27" i="2826"/>
  <c r="AH27" i="2826"/>
  <c r="AD27" i="2826"/>
  <c r="Z27" i="2826"/>
  <c r="V27" i="2826"/>
  <c r="BE27" i="2826"/>
  <c r="BA27" i="2826"/>
  <c r="AW27" i="2826"/>
  <c r="AS27" i="2826"/>
  <c r="AO27" i="2826"/>
  <c r="AK27" i="2826"/>
  <c r="AG27" i="2826"/>
  <c r="AC27" i="2826"/>
  <c r="Y27" i="2826"/>
  <c r="BO28" i="2826"/>
  <c r="BP28" i="2826"/>
  <c r="BL28" i="2826"/>
  <c r="BK28" i="2826"/>
  <c r="BY28" i="2826"/>
  <c r="BX28" i="2826"/>
  <c r="CB25" i="2826"/>
  <c r="BS25" i="2826"/>
  <c r="BF26" i="2826"/>
  <c r="BG26" i="2826" s="1"/>
  <c r="BH26" i="2826" s="1"/>
  <c r="CA26" i="2826" s="1"/>
  <c r="CD25" i="2826" l="1"/>
  <c r="R22" i="2829"/>
  <c r="W22" i="2829" s="1"/>
  <c r="S21" i="264" s="1"/>
  <c r="C21" i="264"/>
  <c r="CB26" i="2826"/>
  <c r="BS26" i="2826"/>
  <c r="BC28" i="2826"/>
  <c r="AY28" i="2826"/>
  <c r="AU28" i="2826"/>
  <c r="AQ28" i="2826"/>
  <c r="AM28" i="2826"/>
  <c r="AI28" i="2826"/>
  <c r="AE28" i="2826"/>
  <c r="AA28" i="2826"/>
  <c r="W28" i="2826"/>
  <c r="BB28" i="2826"/>
  <c r="AX28" i="2826"/>
  <c r="AT28" i="2826"/>
  <c r="AP28" i="2826"/>
  <c r="AL28" i="2826"/>
  <c r="AH28" i="2826"/>
  <c r="AD28" i="2826"/>
  <c r="Z28" i="2826"/>
  <c r="BE28" i="2826"/>
  <c r="BA28" i="2826"/>
  <c r="AW28" i="2826"/>
  <c r="AS28" i="2826"/>
  <c r="AO28" i="2826"/>
  <c r="AK28" i="2826"/>
  <c r="AG28" i="2826"/>
  <c r="AC28" i="2826"/>
  <c r="Y28" i="2826"/>
  <c r="BD28" i="2826"/>
  <c r="AZ28" i="2826"/>
  <c r="AV28" i="2826"/>
  <c r="AR28" i="2826"/>
  <c r="AN28" i="2826"/>
  <c r="AJ28" i="2826"/>
  <c r="AF28" i="2826"/>
  <c r="AB28" i="2826"/>
  <c r="X28" i="2826"/>
  <c r="V28" i="2826"/>
  <c r="BP29" i="2826"/>
  <c r="BO29" i="2826"/>
  <c r="BF27" i="2826"/>
  <c r="BG27" i="2826" s="1"/>
  <c r="BH27" i="2826" s="1"/>
  <c r="CA27" i="2826" s="1"/>
  <c r="BK29" i="2826"/>
  <c r="BL29" i="2826"/>
  <c r="BX29" i="2826"/>
  <c r="BY29" i="2826"/>
  <c r="BW30" i="2826"/>
  <c r="BR30" i="2826"/>
  <c r="BJ30" i="2826"/>
  <c r="U31" i="2826"/>
  <c r="BN30" i="2826"/>
  <c r="BF28" i="2826" l="1"/>
  <c r="BG28" i="2826" s="1"/>
  <c r="BH28" i="2826" s="1"/>
  <c r="CA28" i="2826" s="1"/>
  <c r="CB28" i="2826" s="1"/>
  <c r="R23" i="2829"/>
  <c r="W23" i="2829" s="1"/>
  <c r="S22" i="264" s="1"/>
  <c r="C22" i="264"/>
  <c r="BL30" i="2826"/>
  <c r="BK30" i="2826"/>
  <c r="BY30" i="2826"/>
  <c r="BX30" i="2826"/>
  <c r="CB27" i="2826"/>
  <c r="BS27" i="2826"/>
  <c r="BO30" i="2826"/>
  <c r="BP30" i="2826"/>
  <c r="U32" i="2826"/>
  <c r="BN31" i="2826"/>
  <c r="BW31" i="2826"/>
  <c r="BR31" i="2826"/>
  <c r="BJ31" i="2826"/>
  <c r="BD29" i="2826"/>
  <c r="AZ29" i="2826"/>
  <c r="AV29" i="2826"/>
  <c r="AR29" i="2826"/>
  <c r="AN29" i="2826"/>
  <c r="AJ29" i="2826"/>
  <c r="AF29" i="2826"/>
  <c r="AB29" i="2826"/>
  <c r="X29" i="2826"/>
  <c r="BC29" i="2826"/>
  <c r="AY29" i="2826"/>
  <c r="AU29" i="2826"/>
  <c r="AQ29" i="2826"/>
  <c r="AM29" i="2826"/>
  <c r="AI29" i="2826"/>
  <c r="AE29" i="2826"/>
  <c r="AA29" i="2826"/>
  <c r="W29" i="2826"/>
  <c r="BB29" i="2826"/>
  <c r="AX29" i="2826"/>
  <c r="AT29" i="2826"/>
  <c r="AP29" i="2826"/>
  <c r="AL29" i="2826"/>
  <c r="AH29" i="2826"/>
  <c r="AD29" i="2826"/>
  <c r="Z29" i="2826"/>
  <c r="V29" i="2826"/>
  <c r="BE29" i="2826"/>
  <c r="BA29" i="2826"/>
  <c r="AW29" i="2826"/>
  <c r="AS29" i="2826"/>
  <c r="AO29" i="2826"/>
  <c r="AK29" i="2826"/>
  <c r="AG29" i="2826"/>
  <c r="AC29" i="2826"/>
  <c r="Y29" i="2826"/>
  <c r="CD26" i="2826"/>
  <c r="BS28" i="2826" l="1"/>
  <c r="CD28" i="2826" s="1"/>
  <c r="R24" i="2829"/>
  <c r="W24" i="2829" s="1"/>
  <c r="S23" i="264" s="1"/>
  <c r="C23" i="264"/>
  <c r="BF29" i="2826"/>
  <c r="BG29" i="2826" s="1"/>
  <c r="BH29" i="2826" s="1"/>
  <c r="CA29" i="2826" s="1"/>
  <c r="BK31" i="2826"/>
  <c r="BL31" i="2826"/>
  <c r="BX31" i="2826"/>
  <c r="BY31" i="2826"/>
  <c r="BW32" i="2826"/>
  <c r="BR32" i="2826"/>
  <c r="BJ32" i="2826"/>
  <c r="U33" i="2826"/>
  <c r="BN32" i="2826"/>
  <c r="BP31" i="2826"/>
  <c r="BO31" i="2826"/>
  <c r="CD27" i="2826"/>
  <c r="BE30" i="2826"/>
  <c r="BA30" i="2826"/>
  <c r="AW30" i="2826"/>
  <c r="AS30" i="2826"/>
  <c r="AO30" i="2826"/>
  <c r="AK30" i="2826"/>
  <c r="AG30" i="2826"/>
  <c r="AC30" i="2826"/>
  <c r="Y30" i="2826"/>
  <c r="BD30" i="2826"/>
  <c r="AZ30" i="2826"/>
  <c r="AV30" i="2826"/>
  <c r="AR30" i="2826"/>
  <c r="AN30" i="2826"/>
  <c r="AJ30" i="2826"/>
  <c r="AF30" i="2826"/>
  <c r="AB30" i="2826"/>
  <c r="X30" i="2826"/>
  <c r="BC30" i="2826"/>
  <c r="AY30" i="2826"/>
  <c r="AU30" i="2826"/>
  <c r="AQ30" i="2826"/>
  <c r="AM30" i="2826"/>
  <c r="AI30" i="2826"/>
  <c r="AE30" i="2826"/>
  <c r="AA30" i="2826"/>
  <c r="W30" i="2826"/>
  <c r="BB30" i="2826"/>
  <c r="AX30" i="2826"/>
  <c r="AT30" i="2826"/>
  <c r="AP30" i="2826"/>
  <c r="AL30" i="2826"/>
  <c r="AH30" i="2826"/>
  <c r="AD30" i="2826"/>
  <c r="Z30" i="2826"/>
  <c r="V30" i="2826"/>
  <c r="R26" i="2829" l="1"/>
  <c r="W26" i="2829" s="1"/>
  <c r="S25" i="264" s="1"/>
  <c r="C25" i="264"/>
  <c r="R25" i="2829"/>
  <c r="W25" i="2829" s="1"/>
  <c r="S24" i="264" s="1"/>
  <c r="C24" i="264"/>
  <c r="BF30" i="2826"/>
  <c r="BG30" i="2826" s="1"/>
  <c r="BH30" i="2826" s="1"/>
  <c r="CA30" i="2826" s="1"/>
  <c r="U34" i="2826"/>
  <c r="BN33" i="2826"/>
  <c r="BW33" i="2826"/>
  <c r="BR33" i="2826"/>
  <c r="BJ33" i="2826"/>
  <c r="BB31" i="2826"/>
  <c r="AX31" i="2826"/>
  <c r="AT31" i="2826"/>
  <c r="AP31" i="2826"/>
  <c r="AL31" i="2826"/>
  <c r="AH31" i="2826"/>
  <c r="AD31" i="2826"/>
  <c r="Z31" i="2826"/>
  <c r="V31" i="2826"/>
  <c r="BE31" i="2826"/>
  <c r="BA31" i="2826"/>
  <c r="AW31" i="2826"/>
  <c r="AS31" i="2826"/>
  <c r="AO31" i="2826"/>
  <c r="AK31" i="2826"/>
  <c r="AG31" i="2826"/>
  <c r="AC31" i="2826"/>
  <c r="Y31" i="2826"/>
  <c r="BD31" i="2826"/>
  <c r="AZ31" i="2826"/>
  <c r="AV31" i="2826"/>
  <c r="AR31" i="2826"/>
  <c r="AN31" i="2826"/>
  <c r="AJ31" i="2826"/>
  <c r="AF31" i="2826"/>
  <c r="AB31" i="2826"/>
  <c r="X31" i="2826"/>
  <c r="BC31" i="2826"/>
  <c r="AY31" i="2826"/>
  <c r="AU31" i="2826"/>
  <c r="AQ31" i="2826"/>
  <c r="AM31" i="2826"/>
  <c r="AI31" i="2826"/>
  <c r="AE31" i="2826"/>
  <c r="AA31" i="2826"/>
  <c r="W31" i="2826"/>
  <c r="BO32" i="2826"/>
  <c r="BP32" i="2826"/>
  <c r="BL32" i="2826"/>
  <c r="BK32" i="2826"/>
  <c r="BY32" i="2826"/>
  <c r="BX32" i="2826"/>
  <c r="CB29" i="2826"/>
  <c r="BS29" i="2826"/>
  <c r="CD29" i="2826" l="1"/>
  <c r="BC32" i="2826"/>
  <c r="AY32" i="2826"/>
  <c r="AU32" i="2826"/>
  <c r="AQ32" i="2826"/>
  <c r="AM32" i="2826"/>
  <c r="AI32" i="2826"/>
  <c r="AE32" i="2826"/>
  <c r="AA32" i="2826"/>
  <c r="W32" i="2826"/>
  <c r="BB32" i="2826"/>
  <c r="AX32" i="2826"/>
  <c r="AT32" i="2826"/>
  <c r="AP32" i="2826"/>
  <c r="AL32" i="2826"/>
  <c r="AH32" i="2826"/>
  <c r="AD32" i="2826"/>
  <c r="Z32" i="2826"/>
  <c r="V32" i="2826"/>
  <c r="BE32" i="2826"/>
  <c r="BA32" i="2826"/>
  <c r="AW32" i="2826"/>
  <c r="AS32" i="2826"/>
  <c r="AO32" i="2826"/>
  <c r="AK32" i="2826"/>
  <c r="AG32" i="2826"/>
  <c r="AC32" i="2826"/>
  <c r="Y32" i="2826"/>
  <c r="BD32" i="2826"/>
  <c r="AZ32" i="2826"/>
  <c r="AV32" i="2826"/>
  <c r="AR32" i="2826"/>
  <c r="AN32" i="2826"/>
  <c r="AJ32" i="2826"/>
  <c r="AF32" i="2826"/>
  <c r="AB32" i="2826"/>
  <c r="X32" i="2826"/>
  <c r="BF31" i="2826"/>
  <c r="BG31" i="2826" s="1"/>
  <c r="BH31" i="2826" s="1"/>
  <c r="CA31" i="2826" s="1"/>
  <c r="BK33" i="2826"/>
  <c r="BL33" i="2826"/>
  <c r="BX33" i="2826"/>
  <c r="BY33" i="2826"/>
  <c r="BW34" i="2826"/>
  <c r="BR34" i="2826"/>
  <c r="BJ34" i="2826"/>
  <c r="U35" i="2826"/>
  <c r="BN34" i="2826"/>
  <c r="BP33" i="2826"/>
  <c r="BO33" i="2826"/>
  <c r="CB30" i="2826"/>
  <c r="BS30" i="2826"/>
  <c r="R27" i="2829" l="1"/>
  <c r="W27" i="2829" s="1"/>
  <c r="S26" i="264" s="1"/>
  <c r="C26" i="264"/>
  <c r="BO34" i="2826"/>
  <c r="BP34" i="2826"/>
  <c r="BL34" i="2826"/>
  <c r="BK34" i="2826"/>
  <c r="BY34" i="2826"/>
  <c r="BX34" i="2826"/>
  <c r="CB31" i="2826"/>
  <c r="BS31" i="2826"/>
  <c r="CD30" i="2826"/>
  <c r="U36" i="2826"/>
  <c r="BN35" i="2826"/>
  <c r="BW35" i="2826"/>
  <c r="BR35" i="2826"/>
  <c r="BJ35" i="2826"/>
  <c r="BB33" i="2826"/>
  <c r="AX33" i="2826"/>
  <c r="AT33" i="2826"/>
  <c r="AP33" i="2826"/>
  <c r="AL33" i="2826"/>
  <c r="AH33" i="2826"/>
  <c r="AD33" i="2826"/>
  <c r="Z33" i="2826"/>
  <c r="V33" i="2826"/>
  <c r="BE33" i="2826"/>
  <c r="BA33" i="2826"/>
  <c r="AW33" i="2826"/>
  <c r="AS33" i="2826"/>
  <c r="AO33" i="2826"/>
  <c r="AK33" i="2826"/>
  <c r="AG33" i="2826"/>
  <c r="AC33" i="2826"/>
  <c r="Y33" i="2826"/>
  <c r="BD33" i="2826"/>
  <c r="AZ33" i="2826"/>
  <c r="AV33" i="2826"/>
  <c r="AR33" i="2826"/>
  <c r="AN33" i="2826"/>
  <c r="AJ33" i="2826"/>
  <c r="AF33" i="2826"/>
  <c r="AB33" i="2826"/>
  <c r="X33" i="2826"/>
  <c r="BC33" i="2826"/>
  <c r="AY33" i="2826"/>
  <c r="AU33" i="2826"/>
  <c r="AQ33" i="2826"/>
  <c r="AM33" i="2826"/>
  <c r="AI33" i="2826"/>
  <c r="AE33" i="2826"/>
  <c r="AA33" i="2826"/>
  <c r="W33" i="2826"/>
  <c r="BF32" i="2826"/>
  <c r="BG32" i="2826" s="1"/>
  <c r="BH32" i="2826" s="1"/>
  <c r="CA32" i="2826" s="1"/>
  <c r="R28" i="2829" l="1"/>
  <c r="W28" i="2829" s="1"/>
  <c r="S27" i="264" s="1"/>
  <c r="C27" i="264"/>
  <c r="BP35" i="2826"/>
  <c r="BO35" i="2826"/>
  <c r="CD31" i="2826"/>
  <c r="BE34" i="2826"/>
  <c r="BA34" i="2826"/>
  <c r="AW34" i="2826"/>
  <c r="AS34" i="2826"/>
  <c r="AO34" i="2826"/>
  <c r="AK34" i="2826"/>
  <c r="AG34" i="2826"/>
  <c r="AC34" i="2826"/>
  <c r="Y34" i="2826"/>
  <c r="BD34" i="2826"/>
  <c r="AZ34" i="2826"/>
  <c r="AV34" i="2826"/>
  <c r="AR34" i="2826"/>
  <c r="AN34" i="2826"/>
  <c r="AJ34" i="2826"/>
  <c r="AF34" i="2826"/>
  <c r="AB34" i="2826"/>
  <c r="X34" i="2826"/>
  <c r="BC34" i="2826"/>
  <c r="AY34" i="2826"/>
  <c r="AU34" i="2826"/>
  <c r="AQ34" i="2826"/>
  <c r="AM34" i="2826"/>
  <c r="AI34" i="2826"/>
  <c r="AE34" i="2826"/>
  <c r="AA34" i="2826"/>
  <c r="W34" i="2826"/>
  <c r="BB34" i="2826"/>
  <c r="AX34" i="2826"/>
  <c r="AT34" i="2826"/>
  <c r="AP34" i="2826"/>
  <c r="AL34" i="2826"/>
  <c r="AH34" i="2826"/>
  <c r="AD34" i="2826"/>
  <c r="Z34" i="2826"/>
  <c r="V34" i="2826"/>
  <c r="CB32" i="2826"/>
  <c r="BS32" i="2826"/>
  <c r="BF33" i="2826"/>
  <c r="BG33" i="2826" s="1"/>
  <c r="BH33" i="2826" s="1"/>
  <c r="CA33" i="2826" s="1"/>
  <c r="BK35" i="2826"/>
  <c r="BL35" i="2826"/>
  <c r="BX35" i="2826"/>
  <c r="BY35" i="2826"/>
  <c r="BW36" i="2826"/>
  <c r="BR36" i="2826"/>
  <c r="BJ36" i="2826"/>
  <c r="U37" i="2826"/>
  <c r="BN36" i="2826"/>
  <c r="R29" i="2829" l="1"/>
  <c r="W29" i="2829" s="1"/>
  <c r="S28" i="264" s="1"/>
  <c r="C28" i="264"/>
  <c r="BO36" i="2826"/>
  <c r="BP36" i="2826"/>
  <c r="BL36" i="2826"/>
  <c r="BK36" i="2826"/>
  <c r="BY36" i="2826"/>
  <c r="BX36" i="2826"/>
  <c r="CB33" i="2826"/>
  <c r="BS33" i="2826"/>
  <c r="CD32" i="2826"/>
  <c r="BF34" i="2826"/>
  <c r="BG34" i="2826" s="1"/>
  <c r="BH34" i="2826" s="1"/>
  <c r="CA34" i="2826" s="1"/>
  <c r="U38" i="2826"/>
  <c r="BN37" i="2826"/>
  <c r="BW37" i="2826"/>
  <c r="BR37" i="2826"/>
  <c r="BJ37" i="2826"/>
  <c r="BD35" i="2826"/>
  <c r="AZ35" i="2826"/>
  <c r="AV35" i="2826"/>
  <c r="AR35" i="2826"/>
  <c r="AN35" i="2826"/>
  <c r="AJ35" i="2826"/>
  <c r="AF35" i="2826"/>
  <c r="AB35" i="2826"/>
  <c r="X35" i="2826"/>
  <c r="BC35" i="2826"/>
  <c r="AY35" i="2826"/>
  <c r="AU35" i="2826"/>
  <c r="AQ35" i="2826"/>
  <c r="AM35" i="2826"/>
  <c r="AI35" i="2826"/>
  <c r="AE35" i="2826"/>
  <c r="AA35" i="2826"/>
  <c r="W35" i="2826"/>
  <c r="BB35" i="2826"/>
  <c r="AX35" i="2826"/>
  <c r="AT35" i="2826"/>
  <c r="AP35" i="2826"/>
  <c r="AL35" i="2826"/>
  <c r="AH35" i="2826"/>
  <c r="AD35" i="2826"/>
  <c r="Z35" i="2826"/>
  <c r="V35" i="2826"/>
  <c r="BE35" i="2826"/>
  <c r="BA35" i="2826"/>
  <c r="AW35" i="2826"/>
  <c r="AS35" i="2826"/>
  <c r="AO35" i="2826"/>
  <c r="AK35" i="2826"/>
  <c r="AG35" i="2826"/>
  <c r="AC35" i="2826"/>
  <c r="Y35" i="2826"/>
  <c r="R30" i="2829" l="1"/>
  <c r="W30" i="2829" s="1"/>
  <c r="S29" i="264" s="1"/>
  <c r="C29" i="264"/>
  <c r="BF35" i="2826"/>
  <c r="BG35" i="2826" s="1"/>
  <c r="BH35" i="2826" s="1"/>
  <c r="CA35" i="2826" s="1"/>
  <c r="BK37" i="2826"/>
  <c r="BL37" i="2826"/>
  <c r="BX37" i="2826"/>
  <c r="BY37" i="2826"/>
  <c r="BW38" i="2826"/>
  <c r="BR38" i="2826"/>
  <c r="BJ38" i="2826"/>
  <c r="U39" i="2826"/>
  <c r="BN38" i="2826"/>
  <c r="CB34" i="2826"/>
  <c r="BS34" i="2826"/>
  <c r="BP37" i="2826"/>
  <c r="BO37" i="2826"/>
  <c r="CD33" i="2826"/>
  <c r="BE36" i="2826"/>
  <c r="BA36" i="2826"/>
  <c r="AW36" i="2826"/>
  <c r="AS36" i="2826"/>
  <c r="AO36" i="2826"/>
  <c r="AK36" i="2826"/>
  <c r="AG36" i="2826"/>
  <c r="AC36" i="2826"/>
  <c r="Y36" i="2826"/>
  <c r="BD36" i="2826"/>
  <c r="AZ36" i="2826"/>
  <c r="AV36" i="2826"/>
  <c r="AR36" i="2826"/>
  <c r="AN36" i="2826"/>
  <c r="AJ36" i="2826"/>
  <c r="AF36" i="2826"/>
  <c r="AB36" i="2826"/>
  <c r="X36" i="2826"/>
  <c r="BC36" i="2826"/>
  <c r="AY36" i="2826"/>
  <c r="AU36" i="2826"/>
  <c r="AQ36" i="2826"/>
  <c r="AM36" i="2826"/>
  <c r="AI36" i="2826"/>
  <c r="AE36" i="2826"/>
  <c r="AA36" i="2826"/>
  <c r="W36" i="2826"/>
  <c r="BB36" i="2826"/>
  <c r="AX36" i="2826"/>
  <c r="AT36" i="2826"/>
  <c r="AP36" i="2826"/>
  <c r="AL36" i="2826"/>
  <c r="AH36" i="2826"/>
  <c r="AD36" i="2826"/>
  <c r="Z36" i="2826"/>
  <c r="V36" i="2826"/>
  <c r="BF36" i="2826" l="1"/>
  <c r="BG36" i="2826" s="1"/>
  <c r="BH36" i="2826" s="1"/>
  <c r="CA36" i="2826" s="1"/>
  <c r="CB36" i="2826" s="1"/>
  <c r="R31" i="2829"/>
  <c r="W31" i="2829" s="1"/>
  <c r="S30" i="264" s="1"/>
  <c r="C30" i="264"/>
  <c r="BO38" i="2826"/>
  <c r="BP38" i="2826"/>
  <c r="BL38" i="2826"/>
  <c r="BK38" i="2826"/>
  <c r="BY38" i="2826"/>
  <c r="BX38" i="2826"/>
  <c r="CB35" i="2826"/>
  <c r="BS35" i="2826"/>
  <c r="CD34" i="2826"/>
  <c r="U40" i="2826"/>
  <c r="BN39" i="2826"/>
  <c r="BW39" i="2826"/>
  <c r="BR39" i="2826"/>
  <c r="BJ39" i="2826"/>
  <c r="BB37" i="2826"/>
  <c r="AX37" i="2826"/>
  <c r="AT37" i="2826"/>
  <c r="AP37" i="2826"/>
  <c r="AL37" i="2826"/>
  <c r="AH37" i="2826"/>
  <c r="AD37" i="2826"/>
  <c r="Z37" i="2826"/>
  <c r="V37" i="2826"/>
  <c r="BE37" i="2826"/>
  <c r="BA37" i="2826"/>
  <c r="AW37" i="2826"/>
  <c r="AS37" i="2826"/>
  <c r="AO37" i="2826"/>
  <c r="AK37" i="2826"/>
  <c r="AG37" i="2826"/>
  <c r="AC37" i="2826"/>
  <c r="Y37" i="2826"/>
  <c r="BD37" i="2826"/>
  <c r="AZ37" i="2826"/>
  <c r="AV37" i="2826"/>
  <c r="AR37" i="2826"/>
  <c r="AN37" i="2826"/>
  <c r="AJ37" i="2826"/>
  <c r="AF37" i="2826"/>
  <c r="AB37" i="2826"/>
  <c r="X37" i="2826"/>
  <c r="BC37" i="2826"/>
  <c r="AY37" i="2826"/>
  <c r="AU37" i="2826"/>
  <c r="AQ37" i="2826"/>
  <c r="AM37" i="2826"/>
  <c r="AI37" i="2826"/>
  <c r="AE37" i="2826"/>
  <c r="AA37" i="2826"/>
  <c r="W37" i="2826"/>
  <c r="BS36" i="2826" l="1"/>
  <c r="CD36" i="2826" s="1"/>
  <c r="R32" i="2829"/>
  <c r="W32" i="2829" s="1"/>
  <c r="S31" i="264" s="1"/>
  <c r="C31" i="264"/>
  <c r="BF37" i="2826"/>
  <c r="BG37" i="2826" s="1"/>
  <c r="BH37" i="2826" s="1"/>
  <c r="CA37" i="2826" s="1"/>
  <c r="BK39" i="2826"/>
  <c r="BL39" i="2826"/>
  <c r="BX39" i="2826"/>
  <c r="BY39" i="2826"/>
  <c r="BW40" i="2826"/>
  <c r="BR40" i="2826"/>
  <c r="BJ40" i="2826"/>
  <c r="U41" i="2826"/>
  <c r="BN40" i="2826"/>
  <c r="CD35" i="2826"/>
  <c r="BE38" i="2826"/>
  <c r="BA38" i="2826"/>
  <c r="AW38" i="2826"/>
  <c r="AS38" i="2826"/>
  <c r="AO38" i="2826"/>
  <c r="AK38" i="2826"/>
  <c r="AG38" i="2826"/>
  <c r="AC38" i="2826"/>
  <c r="Y38" i="2826"/>
  <c r="BD38" i="2826"/>
  <c r="AZ38" i="2826"/>
  <c r="AV38" i="2826"/>
  <c r="AR38" i="2826"/>
  <c r="AN38" i="2826"/>
  <c r="AJ38" i="2826"/>
  <c r="AF38" i="2826"/>
  <c r="AB38" i="2826"/>
  <c r="X38" i="2826"/>
  <c r="BC38" i="2826"/>
  <c r="AY38" i="2826"/>
  <c r="AU38" i="2826"/>
  <c r="AQ38" i="2826"/>
  <c r="AM38" i="2826"/>
  <c r="AI38" i="2826"/>
  <c r="AE38" i="2826"/>
  <c r="AA38" i="2826"/>
  <c r="W38" i="2826"/>
  <c r="BB38" i="2826"/>
  <c r="AX38" i="2826"/>
  <c r="AT38" i="2826"/>
  <c r="AP38" i="2826"/>
  <c r="AL38" i="2826"/>
  <c r="AH38" i="2826"/>
  <c r="AD38" i="2826"/>
  <c r="Z38" i="2826"/>
  <c r="V38" i="2826"/>
  <c r="BP39" i="2826"/>
  <c r="BO39" i="2826"/>
  <c r="R33" i="2829" l="1"/>
  <c r="W33" i="2829" s="1"/>
  <c r="S32" i="264" s="1"/>
  <c r="C32" i="264"/>
  <c r="R34" i="2829"/>
  <c r="W34" i="2829" s="1"/>
  <c r="S33" i="264" s="1"/>
  <c r="C33" i="264"/>
  <c r="BF38" i="2826"/>
  <c r="BG38" i="2826" s="1"/>
  <c r="BH38" i="2826" s="1"/>
  <c r="CA38" i="2826" s="1"/>
  <c r="U42" i="2826"/>
  <c r="BN41" i="2826"/>
  <c r="BW41" i="2826"/>
  <c r="BR41" i="2826"/>
  <c r="BJ41" i="2826"/>
  <c r="BB39" i="2826"/>
  <c r="AX39" i="2826"/>
  <c r="AT39" i="2826"/>
  <c r="AP39" i="2826"/>
  <c r="AL39" i="2826"/>
  <c r="AH39" i="2826"/>
  <c r="AD39" i="2826"/>
  <c r="Z39" i="2826"/>
  <c r="V39" i="2826"/>
  <c r="BE39" i="2826"/>
  <c r="BA39" i="2826"/>
  <c r="AW39" i="2826"/>
  <c r="AS39" i="2826"/>
  <c r="AO39" i="2826"/>
  <c r="AK39" i="2826"/>
  <c r="AG39" i="2826"/>
  <c r="AC39" i="2826"/>
  <c r="Y39" i="2826"/>
  <c r="BD39" i="2826"/>
  <c r="AZ39" i="2826"/>
  <c r="AV39" i="2826"/>
  <c r="AR39" i="2826"/>
  <c r="AN39" i="2826"/>
  <c r="AJ39" i="2826"/>
  <c r="AF39" i="2826"/>
  <c r="AB39" i="2826"/>
  <c r="X39" i="2826"/>
  <c r="BC39" i="2826"/>
  <c r="AY39" i="2826"/>
  <c r="AU39" i="2826"/>
  <c r="AQ39" i="2826"/>
  <c r="AM39" i="2826"/>
  <c r="AI39" i="2826"/>
  <c r="AE39" i="2826"/>
  <c r="AA39" i="2826"/>
  <c r="W39" i="2826"/>
  <c r="BO40" i="2826"/>
  <c r="BP40" i="2826"/>
  <c r="BL40" i="2826"/>
  <c r="BK40" i="2826"/>
  <c r="BY40" i="2826"/>
  <c r="BX40" i="2826"/>
  <c r="CB37" i="2826"/>
  <c r="BS37" i="2826"/>
  <c r="CD37" i="2826" l="1"/>
  <c r="R35" i="2829" s="1"/>
  <c r="W35" i="2829" s="1"/>
  <c r="S34" i="264" s="1"/>
  <c r="BP41" i="2826"/>
  <c r="BO41" i="2826"/>
  <c r="CB38" i="2826"/>
  <c r="BS38" i="2826"/>
  <c r="BC40" i="2826"/>
  <c r="AY40" i="2826"/>
  <c r="AU40" i="2826"/>
  <c r="AQ40" i="2826"/>
  <c r="AM40" i="2826"/>
  <c r="AI40" i="2826"/>
  <c r="AE40" i="2826"/>
  <c r="AA40" i="2826"/>
  <c r="W40" i="2826"/>
  <c r="BB40" i="2826"/>
  <c r="AX40" i="2826"/>
  <c r="AT40" i="2826"/>
  <c r="AP40" i="2826"/>
  <c r="AL40" i="2826"/>
  <c r="AH40" i="2826"/>
  <c r="AD40" i="2826"/>
  <c r="Z40" i="2826"/>
  <c r="V40" i="2826"/>
  <c r="BE40" i="2826"/>
  <c r="BA40" i="2826"/>
  <c r="AW40" i="2826"/>
  <c r="AS40" i="2826"/>
  <c r="AO40" i="2826"/>
  <c r="AK40" i="2826"/>
  <c r="AG40" i="2826"/>
  <c r="AC40" i="2826"/>
  <c r="Y40" i="2826"/>
  <c r="BD40" i="2826"/>
  <c r="AZ40" i="2826"/>
  <c r="AV40" i="2826"/>
  <c r="AR40" i="2826"/>
  <c r="AN40" i="2826"/>
  <c r="AJ40" i="2826"/>
  <c r="AF40" i="2826"/>
  <c r="AB40" i="2826"/>
  <c r="X40" i="2826"/>
  <c r="BF39" i="2826"/>
  <c r="BG39" i="2826" s="1"/>
  <c r="BH39" i="2826" s="1"/>
  <c r="CA39" i="2826" s="1"/>
  <c r="BK41" i="2826"/>
  <c r="BL41" i="2826"/>
  <c r="BX41" i="2826"/>
  <c r="BY41" i="2826"/>
  <c r="BW42" i="2826"/>
  <c r="BR42" i="2826"/>
  <c r="BJ42" i="2826"/>
  <c r="U43" i="2826"/>
  <c r="BN42" i="2826"/>
  <c r="C34" i="264" l="1"/>
  <c r="BO42" i="2826"/>
  <c r="BP42" i="2826"/>
  <c r="BL42" i="2826"/>
  <c r="BK42" i="2826"/>
  <c r="BY42" i="2826"/>
  <c r="BX42" i="2826"/>
  <c r="CB39" i="2826"/>
  <c r="BS39" i="2826"/>
  <c r="U44" i="2826"/>
  <c r="BN43" i="2826"/>
  <c r="BW43" i="2826"/>
  <c r="BR43" i="2826"/>
  <c r="BJ43" i="2826"/>
  <c r="BD41" i="2826"/>
  <c r="AZ41" i="2826"/>
  <c r="AV41" i="2826"/>
  <c r="AR41" i="2826"/>
  <c r="AN41" i="2826"/>
  <c r="AJ41" i="2826"/>
  <c r="AF41" i="2826"/>
  <c r="AB41" i="2826"/>
  <c r="X41" i="2826"/>
  <c r="BC41" i="2826"/>
  <c r="AY41" i="2826"/>
  <c r="AU41" i="2826"/>
  <c r="AQ41" i="2826"/>
  <c r="AM41" i="2826"/>
  <c r="AI41" i="2826"/>
  <c r="AE41" i="2826"/>
  <c r="AA41" i="2826"/>
  <c r="W41" i="2826"/>
  <c r="BB41" i="2826"/>
  <c r="AX41" i="2826"/>
  <c r="AT41" i="2826"/>
  <c r="AP41" i="2826"/>
  <c r="AL41" i="2826"/>
  <c r="AH41" i="2826"/>
  <c r="AD41" i="2826"/>
  <c r="Z41" i="2826"/>
  <c r="V41" i="2826"/>
  <c r="BE41" i="2826"/>
  <c r="BA41" i="2826"/>
  <c r="AW41" i="2826"/>
  <c r="AS41" i="2826"/>
  <c r="AO41" i="2826"/>
  <c r="AK41" i="2826"/>
  <c r="AG41" i="2826"/>
  <c r="AC41" i="2826"/>
  <c r="Y41" i="2826"/>
  <c r="BF40" i="2826"/>
  <c r="BG40" i="2826" s="1"/>
  <c r="BH40" i="2826" s="1"/>
  <c r="CA40" i="2826" s="1"/>
  <c r="CD38" i="2826"/>
  <c r="R36" i="2829" l="1"/>
  <c r="W36" i="2829" s="1"/>
  <c r="S35" i="264" s="1"/>
  <c r="C35" i="264"/>
  <c r="BP43" i="2826"/>
  <c r="BO43" i="2826"/>
  <c r="CB40" i="2826"/>
  <c r="BS40" i="2826"/>
  <c r="BF41" i="2826"/>
  <c r="BG41" i="2826" s="1"/>
  <c r="BH41" i="2826" s="1"/>
  <c r="CA41" i="2826" s="1"/>
  <c r="BK43" i="2826"/>
  <c r="BL43" i="2826"/>
  <c r="BX43" i="2826"/>
  <c r="BY43" i="2826"/>
  <c r="BW44" i="2826"/>
  <c r="BR44" i="2826"/>
  <c r="BJ44" i="2826"/>
  <c r="U45" i="2826"/>
  <c r="BN44" i="2826"/>
  <c r="CD39" i="2826"/>
  <c r="BE42" i="2826"/>
  <c r="BA42" i="2826"/>
  <c r="AW42" i="2826"/>
  <c r="AS42" i="2826"/>
  <c r="AO42" i="2826"/>
  <c r="AK42" i="2826"/>
  <c r="AG42" i="2826"/>
  <c r="AC42" i="2826"/>
  <c r="Y42" i="2826"/>
  <c r="BD42" i="2826"/>
  <c r="AZ42" i="2826"/>
  <c r="AV42" i="2826"/>
  <c r="AR42" i="2826"/>
  <c r="AN42" i="2826"/>
  <c r="AJ42" i="2826"/>
  <c r="AF42" i="2826"/>
  <c r="AB42" i="2826"/>
  <c r="X42" i="2826"/>
  <c r="BC42" i="2826"/>
  <c r="AY42" i="2826"/>
  <c r="AU42" i="2826"/>
  <c r="AQ42" i="2826"/>
  <c r="AM42" i="2826"/>
  <c r="AI42" i="2826"/>
  <c r="AE42" i="2826"/>
  <c r="AA42" i="2826"/>
  <c r="W42" i="2826"/>
  <c r="BB42" i="2826"/>
  <c r="AX42" i="2826"/>
  <c r="AT42" i="2826"/>
  <c r="AP42" i="2826"/>
  <c r="AL42" i="2826"/>
  <c r="AH42" i="2826"/>
  <c r="AD42" i="2826"/>
  <c r="Z42" i="2826"/>
  <c r="V42" i="2826"/>
  <c r="BF42" i="2826" l="1"/>
  <c r="BG42" i="2826" s="1"/>
  <c r="BH42" i="2826" s="1"/>
  <c r="CA42" i="2826" s="1"/>
  <c r="CB42" i="2826" s="1"/>
  <c r="R37" i="2829"/>
  <c r="W37" i="2829" s="1"/>
  <c r="S36" i="264" s="1"/>
  <c r="C36" i="264"/>
  <c r="U46" i="2826"/>
  <c r="BN45" i="2826"/>
  <c r="BW45" i="2826"/>
  <c r="BR45" i="2826"/>
  <c r="BJ45" i="2826"/>
  <c r="BD43" i="2826"/>
  <c r="AZ43" i="2826"/>
  <c r="AV43" i="2826"/>
  <c r="AR43" i="2826"/>
  <c r="AN43" i="2826"/>
  <c r="AJ43" i="2826"/>
  <c r="AF43" i="2826"/>
  <c r="AB43" i="2826"/>
  <c r="X43" i="2826"/>
  <c r="BC43" i="2826"/>
  <c r="AY43" i="2826"/>
  <c r="AU43" i="2826"/>
  <c r="AQ43" i="2826"/>
  <c r="AM43" i="2826"/>
  <c r="AI43" i="2826"/>
  <c r="AE43" i="2826"/>
  <c r="AA43" i="2826"/>
  <c r="W43" i="2826"/>
  <c r="BB43" i="2826"/>
  <c r="AX43" i="2826"/>
  <c r="AT43" i="2826"/>
  <c r="AP43" i="2826"/>
  <c r="AL43" i="2826"/>
  <c r="AH43" i="2826"/>
  <c r="AD43" i="2826"/>
  <c r="Z43" i="2826"/>
  <c r="V43" i="2826"/>
  <c r="BE43" i="2826"/>
  <c r="BA43" i="2826"/>
  <c r="AW43" i="2826"/>
  <c r="AS43" i="2826"/>
  <c r="AO43" i="2826"/>
  <c r="AK43" i="2826"/>
  <c r="AG43" i="2826"/>
  <c r="AC43" i="2826"/>
  <c r="Y43" i="2826"/>
  <c r="BO44" i="2826"/>
  <c r="BP44" i="2826"/>
  <c r="BL44" i="2826"/>
  <c r="BK44" i="2826"/>
  <c r="BY44" i="2826"/>
  <c r="BX44" i="2826"/>
  <c r="CB41" i="2826"/>
  <c r="BS41" i="2826"/>
  <c r="CD40" i="2826"/>
  <c r="BS42" i="2826" l="1"/>
  <c r="R38" i="2829"/>
  <c r="W38" i="2829" s="1"/>
  <c r="S37" i="264" s="1"/>
  <c r="C37" i="264"/>
  <c r="CD41" i="2826"/>
  <c r="BC44" i="2826"/>
  <c r="AY44" i="2826"/>
  <c r="AU44" i="2826"/>
  <c r="AQ44" i="2826"/>
  <c r="AM44" i="2826"/>
  <c r="AI44" i="2826"/>
  <c r="AE44" i="2826"/>
  <c r="AA44" i="2826"/>
  <c r="W44" i="2826"/>
  <c r="BB44" i="2826"/>
  <c r="AX44" i="2826"/>
  <c r="AT44" i="2826"/>
  <c r="AP44" i="2826"/>
  <c r="AL44" i="2826"/>
  <c r="AH44" i="2826"/>
  <c r="AD44" i="2826"/>
  <c r="Z44" i="2826"/>
  <c r="V44" i="2826"/>
  <c r="BE44" i="2826"/>
  <c r="BA44" i="2826"/>
  <c r="AW44" i="2826"/>
  <c r="AS44" i="2826"/>
  <c r="AO44" i="2826"/>
  <c r="AK44" i="2826"/>
  <c r="AG44" i="2826"/>
  <c r="AC44" i="2826"/>
  <c r="Y44" i="2826"/>
  <c r="BD44" i="2826"/>
  <c r="AZ44" i="2826"/>
  <c r="AV44" i="2826"/>
  <c r="AR44" i="2826"/>
  <c r="AN44" i="2826"/>
  <c r="AJ44" i="2826"/>
  <c r="AF44" i="2826"/>
  <c r="AB44" i="2826"/>
  <c r="X44" i="2826"/>
  <c r="BP45" i="2826"/>
  <c r="BO45" i="2826"/>
  <c r="BF43" i="2826"/>
  <c r="BG43" i="2826" s="1"/>
  <c r="BH43" i="2826" s="1"/>
  <c r="CA43" i="2826" s="1"/>
  <c r="BK45" i="2826"/>
  <c r="BL45" i="2826"/>
  <c r="BX45" i="2826"/>
  <c r="BY45" i="2826"/>
  <c r="BW46" i="2826"/>
  <c r="BR46" i="2826"/>
  <c r="BJ46" i="2826"/>
  <c r="U47" i="2826"/>
  <c r="BN46" i="2826"/>
  <c r="CD42" i="2826"/>
  <c r="R40" i="2829" l="1"/>
  <c r="W40" i="2829" s="1"/>
  <c r="S39" i="264" s="1"/>
  <c r="C39" i="264"/>
  <c r="R39" i="2829"/>
  <c r="W39" i="2829" s="1"/>
  <c r="S38" i="264" s="1"/>
  <c r="C38" i="264"/>
  <c r="U48" i="2826"/>
  <c r="BN47" i="2826"/>
  <c r="BW47" i="2826"/>
  <c r="BR47" i="2826"/>
  <c r="BJ47" i="2826"/>
  <c r="BD45" i="2826"/>
  <c r="AZ45" i="2826"/>
  <c r="AV45" i="2826"/>
  <c r="AR45" i="2826"/>
  <c r="AN45" i="2826"/>
  <c r="AJ45" i="2826"/>
  <c r="AF45" i="2826"/>
  <c r="AB45" i="2826"/>
  <c r="X45" i="2826"/>
  <c r="BC45" i="2826"/>
  <c r="AY45" i="2826"/>
  <c r="AU45" i="2826"/>
  <c r="AQ45" i="2826"/>
  <c r="AM45" i="2826"/>
  <c r="AI45" i="2826"/>
  <c r="AE45" i="2826"/>
  <c r="AA45" i="2826"/>
  <c r="W45" i="2826"/>
  <c r="BB45" i="2826"/>
  <c r="AX45" i="2826"/>
  <c r="AT45" i="2826"/>
  <c r="AP45" i="2826"/>
  <c r="AL45" i="2826"/>
  <c r="AH45" i="2826"/>
  <c r="AD45" i="2826"/>
  <c r="Z45" i="2826"/>
  <c r="V45" i="2826"/>
  <c r="BE45" i="2826"/>
  <c r="BA45" i="2826"/>
  <c r="AW45" i="2826"/>
  <c r="AS45" i="2826"/>
  <c r="AO45" i="2826"/>
  <c r="AK45" i="2826"/>
  <c r="AG45" i="2826"/>
  <c r="AC45" i="2826"/>
  <c r="Y45" i="2826"/>
  <c r="BO46" i="2826"/>
  <c r="BP46" i="2826"/>
  <c r="BL46" i="2826"/>
  <c r="BK46" i="2826"/>
  <c r="BY46" i="2826"/>
  <c r="BX46" i="2826"/>
  <c r="CB43" i="2826"/>
  <c r="BS43" i="2826"/>
  <c r="BF44" i="2826"/>
  <c r="BG44" i="2826" s="1"/>
  <c r="BH44" i="2826" s="1"/>
  <c r="CA44" i="2826" s="1"/>
  <c r="CD43" i="2826" l="1"/>
  <c r="CB44" i="2826"/>
  <c r="BS44" i="2826"/>
  <c r="BP47" i="2826"/>
  <c r="BO47" i="2826"/>
  <c r="BC46" i="2826"/>
  <c r="AY46" i="2826"/>
  <c r="AU46" i="2826"/>
  <c r="AQ46" i="2826"/>
  <c r="AM46" i="2826"/>
  <c r="AI46" i="2826"/>
  <c r="AE46" i="2826"/>
  <c r="AA46" i="2826"/>
  <c r="W46" i="2826"/>
  <c r="BB46" i="2826"/>
  <c r="AT46" i="2826"/>
  <c r="AL46" i="2826"/>
  <c r="AD46" i="2826"/>
  <c r="V46" i="2826"/>
  <c r="BE46" i="2826"/>
  <c r="BA46" i="2826"/>
  <c r="AW46" i="2826"/>
  <c r="AS46" i="2826"/>
  <c r="AO46" i="2826"/>
  <c r="AK46" i="2826"/>
  <c r="AG46" i="2826"/>
  <c r="AC46" i="2826"/>
  <c r="Y46" i="2826"/>
  <c r="BD46" i="2826"/>
  <c r="AZ46" i="2826"/>
  <c r="AV46" i="2826"/>
  <c r="AR46" i="2826"/>
  <c r="AN46" i="2826"/>
  <c r="AJ46" i="2826"/>
  <c r="AF46" i="2826"/>
  <c r="AB46" i="2826"/>
  <c r="X46" i="2826"/>
  <c r="AX46" i="2826"/>
  <c r="AP46" i="2826"/>
  <c r="AH46" i="2826"/>
  <c r="Z46" i="2826"/>
  <c r="BF45" i="2826"/>
  <c r="BG45" i="2826" s="1"/>
  <c r="BH45" i="2826" s="1"/>
  <c r="CA45" i="2826" s="1"/>
  <c r="BK47" i="2826"/>
  <c r="BL47" i="2826"/>
  <c r="BX47" i="2826"/>
  <c r="BY47" i="2826"/>
  <c r="BW48" i="2826"/>
  <c r="BR48" i="2826"/>
  <c r="BJ48" i="2826"/>
  <c r="U49" i="2826"/>
  <c r="BN48" i="2826"/>
  <c r="R41" i="2829" l="1"/>
  <c r="W41" i="2829" s="1"/>
  <c r="S40" i="264" s="1"/>
  <c r="C40" i="264"/>
  <c r="BO48" i="2826"/>
  <c r="BP48" i="2826"/>
  <c r="BL48" i="2826"/>
  <c r="BK48" i="2826"/>
  <c r="BY48" i="2826"/>
  <c r="BX48" i="2826"/>
  <c r="CB45" i="2826"/>
  <c r="BS45" i="2826"/>
  <c r="BF46" i="2826"/>
  <c r="BG46" i="2826" s="1"/>
  <c r="BH46" i="2826" s="1"/>
  <c r="CA46" i="2826" s="1"/>
  <c r="U50" i="2826"/>
  <c r="BN49" i="2826"/>
  <c r="BW49" i="2826"/>
  <c r="BR49" i="2826"/>
  <c r="BJ49" i="2826"/>
  <c r="BD47" i="2826"/>
  <c r="AZ47" i="2826"/>
  <c r="AV47" i="2826"/>
  <c r="AR47" i="2826"/>
  <c r="AN47" i="2826"/>
  <c r="AJ47" i="2826"/>
  <c r="AF47" i="2826"/>
  <c r="AB47" i="2826"/>
  <c r="X47" i="2826"/>
  <c r="BC47" i="2826"/>
  <c r="AY47" i="2826"/>
  <c r="AU47" i="2826"/>
  <c r="AQ47" i="2826"/>
  <c r="AM47" i="2826"/>
  <c r="AI47" i="2826"/>
  <c r="AE47" i="2826"/>
  <c r="AA47" i="2826"/>
  <c r="W47" i="2826"/>
  <c r="BB47" i="2826"/>
  <c r="AX47" i="2826"/>
  <c r="AT47" i="2826"/>
  <c r="AP47" i="2826"/>
  <c r="AL47" i="2826"/>
  <c r="AH47" i="2826"/>
  <c r="AD47" i="2826"/>
  <c r="Z47" i="2826"/>
  <c r="V47" i="2826"/>
  <c r="BE47" i="2826"/>
  <c r="BA47" i="2826"/>
  <c r="AW47" i="2826"/>
  <c r="AS47" i="2826"/>
  <c r="AO47" i="2826"/>
  <c r="AK47" i="2826"/>
  <c r="AG47" i="2826"/>
  <c r="AC47" i="2826"/>
  <c r="Y47" i="2826"/>
  <c r="CD44" i="2826"/>
  <c r="R42" i="2829" l="1"/>
  <c r="W42" i="2829" s="1"/>
  <c r="S41" i="264" s="1"/>
  <c r="C41" i="264"/>
  <c r="BF47" i="2826"/>
  <c r="BG47" i="2826" s="1"/>
  <c r="BH47" i="2826" s="1"/>
  <c r="CA47" i="2826" s="1"/>
  <c r="BK49" i="2826"/>
  <c r="BL49" i="2826"/>
  <c r="BX49" i="2826"/>
  <c r="BY49" i="2826"/>
  <c r="BW50" i="2826"/>
  <c r="BR50" i="2826"/>
  <c r="BJ50" i="2826"/>
  <c r="U51" i="2826"/>
  <c r="BN50" i="2826"/>
  <c r="BP49" i="2826"/>
  <c r="BO49" i="2826"/>
  <c r="CB46" i="2826"/>
  <c r="BS46" i="2826"/>
  <c r="CD45" i="2826"/>
  <c r="BE48" i="2826"/>
  <c r="BA48" i="2826"/>
  <c r="AW48" i="2826"/>
  <c r="AS48" i="2826"/>
  <c r="AO48" i="2826"/>
  <c r="AK48" i="2826"/>
  <c r="AG48" i="2826"/>
  <c r="AC48" i="2826"/>
  <c r="Y48" i="2826"/>
  <c r="BD48" i="2826"/>
  <c r="AZ48" i="2826"/>
  <c r="AV48" i="2826"/>
  <c r="AR48" i="2826"/>
  <c r="AN48" i="2826"/>
  <c r="AJ48" i="2826"/>
  <c r="AF48" i="2826"/>
  <c r="AB48" i="2826"/>
  <c r="X48" i="2826"/>
  <c r="AA48" i="2826"/>
  <c r="BB48" i="2826"/>
  <c r="AT48" i="2826"/>
  <c r="AL48" i="2826"/>
  <c r="AD48" i="2826"/>
  <c r="Z48" i="2826"/>
  <c r="BC48" i="2826"/>
  <c r="AY48" i="2826"/>
  <c r="AU48" i="2826"/>
  <c r="AQ48" i="2826"/>
  <c r="AM48" i="2826"/>
  <c r="AI48" i="2826"/>
  <c r="AE48" i="2826"/>
  <c r="W48" i="2826"/>
  <c r="AX48" i="2826"/>
  <c r="AP48" i="2826"/>
  <c r="AH48" i="2826"/>
  <c r="V48" i="2826"/>
  <c r="R43" i="2829" l="1"/>
  <c r="W43" i="2829" s="1"/>
  <c r="S42" i="264" s="1"/>
  <c r="C42" i="264"/>
  <c r="BO50" i="2826"/>
  <c r="BP50" i="2826"/>
  <c r="BL50" i="2826"/>
  <c r="BK50" i="2826"/>
  <c r="BY50" i="2826"/>
  <c r="BX50" i="2826"/>
  <c r="CB47" i="2826"/>
  <c r="BS47" i="2826"/>
  <c r="BF48" i="2826"/>
  <c r="BG48" i="2826" s="1"/>
  <c r="BH48" i="2826" s="1"/>
  <c r="CA48" i="2826" s="1"/>
  <c r="CD46" i="2826"/>
  <c r="U52" i="2826"/>
  <c r="BN51" i="2826"/>
  <c r="BW51" i="2826"/>
  <c r="BR51" i="2826"/>
  <c r="BJ51" i="2826"/>
  <c r="BB49" i="2826"/>
  <c r="AX49" i="2826"/>
  <c r="AT49" i="2826"/>
  <c r="AP49" i="2826"/>
  <c r="AL49" i="2826"/>
  <c r="AH49" i="2826"/>
  <c r="AD49" i="2826"/>
  <c r="Z49" i="2826"/>
  <c r="V49" i="2826"/>
  <c r="BE49" i="2826"/>
  <c r="BA49" i="2826"/>
  <c r="AW49" i="2826"/>
  <c r="AS49" i="2826"/>
  <c r="AO49" i="2826"/>
  <c r="AK49" i="2826"/>
  <c r="AG49" i="2826"/>
  <c r="AC49" i="2826"/>
  <c r="Y49" i="2826"/>
  <c r="BD49" i="2826"/>
  <c r="AZ49" i="2826"/>
  <c r="AV49" i="2826"/>
  <c r="AR49" i="2826"/>
  <c r="AN49" i="2826"/>
  <c r="AJ49" i="2826"/>
  <c r="AF49" i="2826"/>
  <c r="AB49" i="2826"/>
  <c r="X49" i="2826"/>
  <c r="BC49" i="2826"/>
  <c r="AY49" i="2826"/>
  <c r="AU49" i="2826"/>
  <c r="AQ49" i="2826"/>
  <c r="AM49" i="2826"/>
  <c r="AI49" i="2826"/>
  <c r="AE49" i="2826"/>
  <c r="AA49" i="2826"/>
  <c r="W49" i="2826"/>
  <c r="R44" i="2829" l="1"/>
  <c r="W44" i="2829" s="1"/>
  <c r="S43" i="264" s="1"/>
  <c r="C43" i="264"/>
  <c r="BP51" i="2826"/>
  <c r="BO51" i="2826"/>
  <c r="CB48" i="2826"/>
  <c r="BS48" i="2826"/>
  <c r="CD47" i="2826"/>
  <c r="BE50" i="2826"/>
  <c r="BA50" i="2826"/>
  <c r="AW50" i="2826"/>
  <c r="AS50" i="2826"/>
  <c r="AO50" i="2826"/>
  <c r="AK50" i="2826"/>
  <c r="AG50" i="2826"/>
  <c r="AC50" i="2826"/>
  <c r="Y50" i="2826"/>
  <c r="BD50" i="2826"/>
  <c r="AZ50" i="2826"/>
  <c r="AV50" i="2826"/>
  <c r="AR50" i="2826"/>
  <c r="AN50" i="2826"/>
  <c r="AJ50" i="2826"/>
  <c r="AF50" i="2826"/>
  <c r="AB50" i="2826"/>
  <c r="X50" i="2826"/>
  <c r="BC50" i="2826"/>
  <c r="AY50" i="2826"/>
  <c r="AU50" i="2826"/>
  <c r="AQ50" i="2826"/>
  <c r="AM50" i="2826"/>
  <c r="AI50" i="2826"/>
  <c r="AE50" i="2826"/>
  <c r="AA50" i="2826"/>
  <c r="W50" i="2826"/>
  <c r="BB50" i="2826"/>
  <c r="AX50" i="2826"/>
  <c r="AT50" i="2826"/>
  <c r="AP50" i="2826"/>
  <c r="AL50" i="2826"/>
  <c r="AH50" i="2826"/>
  <c r="AD50" i="2826"/>
  <c r="Z50" i="2826"/>
  <c r="V50" i="2826"/>
  <c r="BF49" i="2826"/>
  <c r="BG49" i="2826" s="1"/>
  <c r="BH49" i="2826" s="1"/>
  <c r="CA49" i="2826" s="1"/>
  <c r="BK51" i="2826"/>
  <c r="BL51" i="2826"/>
  <c r="BX51" i="2826"/>
  <c r="BY51" i="2826"/>
  <c r="BW52" i="2826"/>
  <c r="BR52" i="2826"/>
  <c r="BJ52" i="2826"/>
  <c r="U53" i="2826"/>
  <c r="BN52" i="2826"/>
  <c r="BF50" i="2826" l="1"/>
  <c r="BG50" i="2826" s="1"/>
  <c r="BH50" i="2826" s="1"/>
  <c r="CA50" i="2826" s="1"/>
  <c r="CB50" i="2826" s="1"/>
  <c r="CD48" i="2826"/>
  <c r="R46" i="2829" s="1"/>
  <c r="W46" i="2829" s="1"/>
  <c r="S45" i="264" s="1"/>
  <c r="R45" i="2829"/>
  <c r="W45" i="2829" s="1"/>
  <c r="S44" i="264" s="1"/>
  <c r="C44" i="264"/>
  <c r="U54" i="2826"/>
  <c r="BN53" i="2826"/>
  <c r="BW53" i="2826"/>
  <c r="BR53" i="2826"/>
  <c r="BJ53" i="2826"/>
  <c r="BD51" i="2826"/>
  <c r="AZ51" i="2826"/>
  <c r="AV51" i="2826"/>
  <c r="AR51" i="2826"/>
  <c r="AN51" i="2826"/>
  <c r="AJ51" i="2826"/>
  <c r="AF51" i="2826"/>
  <c r="AB51" i="2826"/>
  <c r="X51" i="2826"/>
  <c r="BC51" i="2826"/>
  <c r="AY51" i="2826"/>
  <c r="AU51" i="2826"/>
  <c r="AQ51" i="2826"/>
  <c r="AM51" i="2826"/>
  <c r="AI51" i="2826"/>
  <c r="AE51" i="2826"/>
  <c r="AA51" i="2826"/>
  <c r="W51" i="2826"/>
  <c r="BB51" i="2826"/>
  <c r="AX51" i="2826"/>
  <c r="AT51" i="2826"/>
  <c r="AP51" i="2826"/>
  <c r="AL51" i="2826"/>
  <c r="AH51" i="2826"/>
  <c r="AD51" i="2826"/>
  <c r="Z51" i="2826"/>
  <c r="V51" i="2826"/>
  <c r="BE51" i="2826"/>
  <c r="BA51" i="2826"/>
  <c r="AW51" i="2826"/>
  <c r="AS51" i="2826"/>
  <c r="AO51" i="2826"/>
  <c r="AK51" i="2826"/>
  <c r="AG51" i="2826"/>
  <c r="AC51" i="2826"/>
  <c r="Y51" i="2826"/>
  <c r="BO52" i="2826"/>
  <c r="BP52" i="2826"/>
  <c r="BL52" i="2826"/>
  <c r="BK52" i="2826"/>
  <c r="BY52" i="2826"/>
  <c r="BX52" i="2826"/>
  <c r="CB49" i="2826"/>
  <c r="BS49" i="2826"/>
  <c r="BS50" i="2826" l="1"/>
  <c r="CD50" i="2826" s="1"/>
  <c r="C45" i="264"/>
  <c r="CD49" i="2826"/>
  <c r="BC52" i="2826"/>
  <c r="AY52" i="2826"/>
  <c r="AU52" i="2826"/>
  <c r="AQ52" i="2826"/>
  <c r="AM52" i="2826"/>
  <c r="AI52" i="2826"/>
  <c r="AE52" i="2826"/>
  <c r="AA52" i="2826"/>
  <c r="W52" i="2826"/>
  <c r="BB52" i="2826"/>
  <c r="AX52" i="2826"/>
  <c r="AT52" i="2826"/>
  <c r="AP52" i="2826"/>
  <c r="AL52" i="2826"/>
  <c r="AH52" i="2826"/>
  <c r="AD52" i="2826"/>
  <c r="Z52" i="2826"/>
  <c r="V52" i="2826"/>
  <c r="BE52" i="2826"/>
  <c r="BA52" i="2826"/>
  <c r="AW52" i="2826"/>
  <c r="AS52" i="2826"/>
  <c r="AO52" i="2826"/>
  <c r="AK52" i="2826"/>
  <c r="AG52" i="2826"/>
  <c r="AC52" i="2826"/>
  <c r="Y52" i="2826"/>
  <c r="BD52" i="2826"/>
  <c r="AZ52" i="2826"/>
  <c r="AV52" i="2826"/>
  <c r="AR52" i="2826"/>
  <c r="AN52" i="2826"/>
  <c r="AJ52" i="2826"/>
  <c r="AF52" i="2826"/>
  <c r="AB52" i="2826"/>
  <c r="X52" i="2826"/>
  <c r="BP53" i="2826"/>
  <c r="BO53" i="2826"/>
  <c r="BF51" i="2826"/>
  <c r="BG51" i="2826" s="1"/>
  <c r="BH51" i="2826" s="1"/>
  <c r="CA51" i="2826" s="1"/>
  <c r="BK53" i="2826"/>
  <c r="BL53" i="2826"/>
  <c r="BX53" i="2826"/>
  <c r="BY53" i="2826"/>
  <c r="BW54" i="2826"/>
  <c r="BR54" i="2826"/>
  <c r="BJ54" i="2826"/>
  <c r="U55" i="2826"/>
  <c r="BN54" i="2826"/>
  <c r="R48" i="2829" l="1"/>
  <c r="W48" i="2829" s="1"/>
  <c r="S47" i="264" s="1"/>
  <c r="C47" i="264"/>
  <c r="R47" i="2829"/>
  <c r="W47" i="2829" s="1"/>
  <c r="S46" i="264" s="1"/>
  <c r="C46" i="264"/>
  <c r="U56" i="2826"/>
  <c r="BN55" i="2826"/>
  <c r="BW55" i="2826"/>
  <c r="BR55" i="2826"/>
  <c r="BJ55" i="2826"/>
  <c r="BD53" i="2826"/>
  <c r="AZ53" i="2826"/>
  <c r="AV53" i="2826"/>
  <c r="AR53" i="2826"/>
  <c r="AN53" i="2826"/>
  <c r="AJ53" i="2826"/>
  <c r="AF53" i="2826"/>
  <c r="AB53" i="2826"/>
  <c r="X53" i="2826"/>
  <c r="BC53" i="2826"/>
  <c r="AY53" i="2826"/>
  <c r="AU53" i="2826"/>
  <c r="AQ53" i="2826"/>
  <c r="AM53" i="2826"/>
  <c r="AI53" i="2826"/>
  <c r="AE53" i="2826"/>
  <c r="AA53" i="2826"/>
  <c r="W53" i="2826"/>
  <c r="BB53" i="2826"/>
  <c r="AX53" i="2826"/>
  <c r="AT53" i="2826"/>
  <c r="AP53" i="2826"/>
  <c r="AL53" i="2826"/>
  <c r="AH53" i="2826"/>
  <c r="AD53" i="2826"/>
  <c r="Z53" i="2826"/>
  <c r="V53" i="2826"/>
  <c r="BE53" i="2826"/>
  <c r="BA53" i="2826"/>
  <c r="AW53" i="2826"/>
  <c r="AS53" i="2826"/>
  <c r="AO53" i="2826"/>
  <c r="AK53" i="2826"/>
  <c r="AG53" i="2826"/>
  <c r="AC53" i="2826"/>
  <c r="Y53" i="2826"/>
  <c r="BF52" i="2826"/>
  <c r="BG52" i="2826" s="1"/>
  <c r="BH52" i="2826" s="1"/>
  <c r="CA52" i="2826" s="1"/>
  <c r="BO54" i="2826"/>
  <c r="BP54" i="2826"/>
  <c r="BL54" i="2826"/>
  <c r="BK54" i="2826"/>
  <c r="BY54" i="2826"/>
  <c r="BX54" i="2826"/>
  <c r="CB51" i="2826"/>
  <c r="BS51" i="2826"/>
  <c r="CB52" i="2826" l="1"/>
  <c r="BS52" i="2826"/>
  <c r="BP55" i="2826"/>
  <c r="BO55" i="2826"/>
  <c r="CD51" i="2826"/>
  <c r="BC54" i="2826"/>
  <c r="AY54" i="2826"/>
  <c r="AU54" i="2826"/>
  <c r="AQ54" i="2826"/>
  <c r="AM54" i="2826"/>
  <c r="AI54" i="2826"/>
  <c r="AE54" i="2826"/>
  <c r="AA54" i="2826"/>
  <c r="W54" i="2826"/>
  <c r="BB54" i="2826"/>
  <c r="AX54" i="2826"/>
  <c r="AT54" i="2826"/>
  <c r="AP54" i="2826"/>
  <c r="AL54" i="2826"/>
  <c r="AH54" i="2826"/>
  <c r="AD54" i="2826"/>
  <c r="V54" i="2826"/>
  <c r="BE54" i="2826"/>
  <c r="BA54" i="2826"/>
  <c r="AW54" i="2826"/>
  <c r="AS54" i="2826"/>
  <c r="AO54" i="2826"/>
  <c r="AK54" i="2826"/>
  <c r="AG54" i="2826"/>
  <c r="AC54" i="2826"/>
  <c r="Y54" i="2826"/>
  <c r="BD54" i="2826"/>
  <c r="AZ54" i="2826"/>
  <c r="AV54" i="2826"/>
  <c r="AR54" i="2826"/>
  <c r="AN54" i="2826"/>
  <c r="AJ54" i="2826"/>
  <c r="AF54" i="2826"/>
  <c r="AB54" i="2826"/>
  <c r="X54" i="2826"/>
  <c r="Z54" i="2826"/>
  <c r="BF53" i="2826"/>
  <c r="BG53" i="2826" s="1"/>
  <c r="BH53" i="2826" s="1"/>
  <c r="CA53" i="2826" s="1"/>
  <c r="BK55" i="2826"/>
  <c r="BL55" i="2826"/>
  <c r="BX55" i="2826"/>
  <c r="BY55" i="2826"/>
  <c r="BW56" i="2826"/>
  <c r="BR56" i="2826"/>
  <c r="BJ56" i="2826"/>
  <c r="U57" i="2826"/>
  <c r="BN56" i="2826"/>
  <c r="R49" i="2829" l="1"/>
  <c r="W49" i="2829" s="1"/>
  <c r="S48" i="264" s="1"/>
  <c r="C48" i="264"/>
  <c r="BO56" i="2826"/>
  <c r="BP56" i="2826"/>
  <c r="BL56" i="2826"/>
  <c r="BK56" i="2826"/>
  <c r="BY56" i="2826"/>
  <c r="BX56" i="2826"/>
  <c r="CB53" i="2826"/>
  <c r="BS53" i="2826"/>
  <c r="U58" i="2826"/>
  <c r="BN57" i="2826"/>
  <c r="BW57" i="2826"/>
  <c r="BR57" i="2826"/>
  <c r="BJ57" i="2826"/>
  <c r="BD55" i="2826"/>
  <c r="AZ55" i="2826"/>
  <c r="AV55" i="2826"/>
  <c r="AR55" i="2826"/>
  <c r="AN55" i="2826"/>
  <c r="AJ55" i="2826"/>
  <c r="AF55" i="2826"/>
  <c r="AB55" i="2826"/>
  <c r="X55" i="2826"/>
  <c r="BC55" i="2826"/>
  <c r="AY55" i="2826"/>
  <c r="AU55" i="2826"/>
  <c r="AQ55" i="2826"/>
  <c r="AM55" i="2826"/>
  <c r="AI55" i="2826"/>
  <c r="AE55" i="2826"/>
  <c r="AA55" i="2826"/>
  <c r="W55" i="2826"/>
  <c r="BB55" i="2826"/>
  <c r="AX55" i="2826"/>
  <c r="AT55" i="2826"/>
  <c r="AP55" i="2826"/>
  <c r="AL55" i="2826"/>
  <c r="AH55" i="2826"/>
  <c r="AD55" i="2826"/>
  <c r="Z55" i="2826"/>
  <c r="V55" i="2826"/>
  <c r="BE55" i="2826"/>
  <c r="BA55" i="2826"/>
  <c r="AW55" i="2826"/>
  <c r="AS55" i="2826"/>
  <c r="AO55" i="2826"/>
  <c r="AK55" i="2826"/>
  <c r="AG55" i="2826"/>
  <c r="AC55" i="2826"/>
  <c r="Y55" i="2826"/>
  <c r="BF54" i="2826"/>
  <c r="BG54" i="2826" s="1"/>
  <c r="BH54" i="2826" s="1"/>
  <c r="CA54" i="2826" s="1"/>
  <c r="CD52" i="2826"/>
  <c r="R50" i="2829" l="1"/>
  <c r="W50" i="2829" s="1"/>
  <c r="S49" i="264" s="1"/>
  <c r="C49" i="264"/>
  <c r="CB54" i="2826"/>
  <c r="BS54" i="2826"/>
  <c r="BF55" i="2826"/>
  <c r="BG55" i="2826" s="1"/>
  <c r="BH55" i="2826" s="1"/>
  <c r="CA55" i="2826" s="1"/>
  <c r="BK57" i="2826"/>
  <c r="BL57" i="2826"/>
  <c r="BX57" i="2826"/>
  <c r="BY57" i="2826"/>
  <c r="BW58" i="2826"/>
  <c r="BR58" i="2826"/>
  <c r="BJ58" i="2826"/>
  <c r="U59" i="2826"/>
  <c r="BN58" i="2826"/>
  <c r="BP57" i="2826"/>
  <c r="BO57" i="2826"/>
  <c r="CD53" i="2826"/>
  <c r="BE56" i="2826"/>
  <c r="BA56" i="2826"/>
  <c r="AW56" i="2826"/>
  <c r="AS56" i="2826"/>
  <c r="AO56" i="2826"/>
  <c r="AK56" i="2826"/>
  <c r="AG56" i="2826"/>
  <c r="AC56" i="2826"/>
  <c r="Y56" i="2826"/>
  <c r="BD56" i="2826"/>
  <c r="AZ56" i="2826"/>
  <c r="AV56" i="2826"/>
  <c r="AR56" i="2826"/>
  <c r="AN56" i="2826"/>
  <c r="AJ56" i="2826"/>
  <c r="AF56" i="2826"/>
  <c r="AB56" i="2826"/>
  <c r="X56" i="2826"/>
  <c r="BC56" i="2826"/>
  <c r="AY56" i="2826"/>
  <c r="AU56" i="2826"/>
  <c r="AQ56" i="2826"/>
  <c r="AM56" i="2826"/>
  <c r="AI56" i="2826"/>
  <c r="AE56" i="2826"/>
  <c r="AA56" i="2826"/>
  <c r="W56" i="2826"/>
  <c r="BB56" i="2826"/>
  <c r="AX56" i="2826"/>
  <c r="AT56" i="2826"/>
  <c r="AP56" i="2826"/>
  <c r="AL56" i="2826"/>
  <c r="AH56" i="2826"/>
  <c r="AD56" i="2826"/>
  <c r="Z56" i="2826"/>
  <c r="V56" i="2826"/>
  <c r="R51" i="2829" l="1"/>
  <c r="W51" i="2829" s="1"/>
  <c r="S50" i="264" s="1"/>
  <c r="C50" i="264"/>
  <c r="U60" i="2826"/>
  <c r="BN59" i="2826"/>
  <c r="BW59" i="2826"/>
  <c r="BR59" i="2826"/>
  <c r="BJ59" i="2826"/>
  <c r="BB57" i="2826"/>
  <c r="AX57" i="2826"/>
  <c r="AT57" i="2826"/>
  <c r="AP57" i="2826"/>
  <c r="AL57" i="2826"/>
  <c r="AH57" i="2826"/>
  <c r="AD57" i="2826"/>
  <c r="Z57" i="2826"/>
  <c r="V57" i="2826"/>
  <c r="BE57" i="2826"/>
  <c r="BA57" i="2826"/>
  <c r="AW57" i="2826"/>
  <c r="AS57" i="2826"/>
  <c r="AO57" i="2826"/>
  <c r="AK57" i="2826"/>
  <c r="AG57" i="2826"/>
  <c r="AC57" i="2826"/>
  <c r="Y57" i="2826"/>
  <c r="BD57" i="2826"/>
  <c r="AZ57" i="2826"/>
  <c r="AV57" i="2826"/>
  <c r="AR57" i="2826"/>
  <c r="AN57" i="2826"/>
  <c r="AJ57" i="2826"/>
  <c r="AF57" i="2826"/>
  <c r="AB57" i="2826"/>
  <c r="X57" i="2826"/>
  <c r="BC57" i="2826"/>
  <c r="AY57" i="2826"/>
  <c r="AU57" i="2826"/>
  <c r="AQ57" i="2826"/>
  <c r="AM57" i="2826"/>
  <c r="AI57" i="2826"/>
  <c r="AE57" i="2826"/>
  <c r="AA57" i="2826"/>
  <c r="W57" i="2826"/>
  <c r="BF56" i="2826"/>
  <c r="BG56" i="2826" s="1"/>
  <c r="BH56" i="2826" s="1"/>
  <c r="CA56" i="2826" s="1"/>
  <c r="BO58" i="2826"/>
  <c r="BP58" i="2826"/>
  <c r="BL58" i="2826"/>
  <c r="BK58" i="2826"/>
  <c r="BY58" i="2826"/>
  <c r="BX58" i="2826"/>
  <c r="CB55" i="2826"/>
  <c r="BS55" i="2826"/>
  <c r="CD54" i="2826"/>
  <c r="R52" i="2829" l="1"/>
  <c r="W52" i="2829" s="1"/>
  <c r="S51" i="264" s="1"/>
  <c r="C51" i="264"/>
  <c r="CB56" i="2826"/>
  <c r="BS56" i="2826"/>
  <c r="BF57" i="2826"/>
  <c r="BG57" i="2826" s="1"/>
  <c r="BH57" i="2826" s="1"/>
  <c r="CA57" i="2826" s="1"/>
  <c r="BK59" i="2826"/>
  <c r="BL59" i="2826"/>
  <c r="BX59" i="2826"/>
  <c r="BY59" i="2826"/>
  <c r="BW60" i="2826"/>
  <c r="BR60" i="2826"/>
  <c r="BJ60" i="2826"/>
  <c r="U61" i="2826"/>
  <c r="BN60" i="2826"/>
  <c r="CD55" i="2826"/>
  <c r="BC58" i="2826"/>
  <c r="AY58" i="2826"/>
  <c r="AU58" i="2826"/>
  <c r="AQ58" i="2826"/>
  <c r="AM58" i="2826"/>
  <c r="AI58" i="2826"/>
  <c r="AE58" i="2826"/>
  <c r="AA58" i="2826"/>
  <c r="W58" i="2826"/>
  <c r="BB58" i="2826"/>
  <c r="AX58" i="2826"/>
  <c r="AT58" i="2826"/>
  <c r="AP58" i="2826"/>
  <c r="AL58" i="2826"/>
  <c r="AH58" i="2826"/>
  <c r="AD58" i="2826"/>
  <c r="Z58" i="2826"/>
  <c r="V58" i="2826"/>
  <c r="BE58" i="2826"/>
  <c r="BA58" i="2826"/>
  <c r="AW58" i="2826"/>
  <c r="AS58" i="2826"/>
  <c r="AO58" i="2826"/>
  <c r="AK58" i="2826"/>
  <c r="AG58" i="2826"/>
  <c r="AC58" i="2826"/>
  <c r="Y58" i="2826"/>
  <c r="BD58" i="2826"/>
  <c r="AZ58" i="2826"/>
  <c r="AV58" i="2826"/>
  <c r="AR58" i="2826"/>
  <c r="AN58" i="2826"/>
  <c r="AJ58" i="2826"/>
  <c r="AF58" i="2826"/>
  <c r="AB58" i="2826"/>
  <c r="X58" i="2826"/>
  <c r="BP59" i="2826"/>
  <c r="BO59" i="2826"/>
  <c r="R53" i="2829" l="1"/>
  <c r="W53" i="2829" s="1"/>
  <c r="S52" i="264" s="1"/>
  <c r="C52" i="264"/>
  <c r="BF58" i="2826"/>
  <c r="BG58" i="2826" s="1"/>
  <c r="BH58" i="2826" s="1"/>
  <c r="CA58" i="2826" s="1"/>
  <c r="U62" i="2826"/>
  <c r="BN61" i="2826"/>
  <c r="BW61" i="2826"/>
  <c r="BR61" i="2826"/>
  <c r="BJ61" i="2826"/>
  <c r="BB59" i="2826"/>
  <c r="AX59" i="2826"/>
  <c r="AT59" i="2826"/>
  <c r="AP59" i="2826"/>
  <c r="AL59" i="2826"/>
  <c r="AH59" i="2826"/>
  <c r="AD59" i="2826"/>
  <c r="Z59" i="2826"/>
  <c r="V59" i="2826"/>
  <c r="BE59" i="2826"/>
  <c r="BA59" i="2826"/>
  <c r="AW59" i="2826"/>
  <c r="AS59" i="2826"/>
  <c r="AO59" i="2826"/>
  <c r="AK59" i="2826"/>
  <c r="AG59" i="2826"/>
  <c r="AC59" i="2826"/>
  <c r="Y59" i="2826"/>
  <c r="BD59" i="2826"/>
  <c r="AZ59" i="2826"/>
  <c r="AV59" i="2826"/>
  <c r="AR59" i="2826"/>
  <c r="AN59" i="2826"/>
  <c r="AJ59" i="2826"/>
  <c r="AF59" i="2826"/>
  <c r="AB59" i="2826"/>
  <c r="X59" i="2826"/>
  <c r="BC59" i="2826"/>
  <c r="AY59" i="2826"/>
  <c r="AU59" i="2826"/>
  <c r="AQ59" i="2826"/>
  <c r="AM59" i="2826"/>
  <c r="AI59" i="2826"/>
  <c r="AE59" i="2826"/>
  <c r="AA59" i="2826"/>
  <c r="W59" i="2826"/>
  <c r="BO60" i="2826"/>
  <c r="BP60" i="2826"/>
  <c r="BL60" i="2826"/>
  <c r="BK60" i="2826"/>
  <c r="BY60" i="2826"/>
  <c r="BX60" i="2826"/>
  <c r="CB57" i="2826"/>
  <c r="BS57" i="2826"/>
  <c r="CD56" i="2826"/>
  <c r="R54" i="2829" l="1"/>
  <c r="W54" i="2829" s="1"/>
  <c r="S53" i="264" s="1"/>
  <c r="C53" i="264"/>
  <c r="BF59" i="2826"/>
  <c r="BG59" i="2826" s="1"/>
  <c r="BH59" i="2826" s="1"/>
  <c r="CA59" i="2826" s="1"/>
  <c r="BK61" i="2826"/>
  <c r="BL61" i="2826"/>
  <c r="BX61" i="2826"/>
  <c r="BY61" i="2826"/>
  <c r="BW62" i="2826"/>
  <c r="BR62" i="2826"/>
  <c r="BJ62" i="2826"/>
  <c r="U63" i="2826"/>
  <c r="BN62" i="2826"/>
  <c r="CD57" i="2826"/>
  <c r="BC60" i="2826"/>
  <c r="AY60" i="2826"/>
  <c r="AU60" i="2826"/>
  <c r="AQ60" i="2826"/>
  <c r="AM60" i="2826"/>
  <c r="AI60" i="2826"/>
  <c r="AE60" i="2826"/>
  <c r="AA60" i="2826"/>
  <c r="W60" i="2826"/>
  <c r="BB60" i="2826"/>
  <c r="AX60" i="2826"/>
  <c r="AT60" i="2826"/>
  <c r="AP60" i="2826"/>
  <c r="AL60" i="2826"/>
  <c r="AH60" i="2826"/>
  <c r="AD60" i="2826"/>
  <c r="Z60" i="2826"/>
  <c r="V60" i="2826"/>
  <c r="BE60" i="2826"/>
  <c r="BA60" i="2826"/>
  <c r="AW60" i="2826"/>
  <c r="AS60" i="2826"/>
  <c r="AO60" i="2826"/>
  <c r="AK60" i="2826"/>
  <c r="AG60" i="2826"/>
  <c r="AC60" i="2826"/>
  <c r="Y60" i="2826"/>
  <c r="BD60" i="2826"/>
  <c r="AZ60" i="2826"/>
  <c r="AV60" i="2826"/>
  <c r="AR60" i="2826"/>
  <c r="AN60" i="2826"/>
  <c r="AJ60" i="2826"/>
  <c r="AF60" i="2826"/>
  <c r="AB60" i="2826"/>
  <c r="X60" i="2826"/>
  <c r="BP61" i="2826"/>
  <c r="BO61" i="2826"/>
  <c r="CB58" i="2826"/>
  <c r="BS58" i="2826"/>
  <c r="R55" i="2829" l="1"/>
  <c r="W55" i="2829" s="1"/>
  <c r="S54" i="264" s="1"/>
  <c r="C54" i="264"/>
  <c r="CD58" i="2826"/>
  <c r="BO62" i="2826"/>
  <c r="BP62" i="2826"/>
  <c r="BL62" i="2826"/>
  <c r="BK62" i="2826"/>
  <c r="BY62" i="2826"/>
  <c r="BX62" i="2826"/>
  <c r="CB59" i="2826"/>
  <c r="BS59" i="2826"/>
  <c r="BF60" i="2826"/>
  <c r="BG60" i="2826" s="1"/>
  <c r="BH60" i="2826" s="1"/>
  <c r="CA60" i="2826" s="1"/>
  <c r="U64" i="2826"/>
  <c r="BN63" i="2826"/>
  <c r="BW63" i="2826"/>
  <c r="BR63" i="2826"/>
  <c r="BJ63" i="2826"/>
  <c r="BB61" i="2826"/>
  <c r="AX61" i="2826"/>
  <c r="AT61" i="2826"/>
  <c r="AP61" i="2826"/>
  <c r="AL61" i="2826"/>
  <c r="AH61" i="2826"/>
  <c r="AD61" i="2826"/>
  <c r="Z61" i="2826"/>
  <c r="V61" i="2826"/>
  <c r="BE61" i="2826"/>
  <c r="BA61" i="2826"/>
  <c r="AW61" i="2826"/>
  <c r="AS61" i="2826"/>
  <c r="AO61" i="2826"/>
  <c r="AK61" i="2826"/>
  <c r="AG61" i="2826"/>
  <c r="AC61" i="2826"/>
  <c r="Y61" i="2826"/>
  <c r="BD61" i="2826"/>
  <c r="AZ61" i="2826"/>
  <c r="AV61" i="2826"/>
  <c r="AR61" i="2826"/>
  <c r="AN61" i="2826"/>
  <c r="AJ61" i="2826"/>
  <c r="AF61" i="2826"/>
  <c r="AB61" i="2826"/>
  <c r="X61" i="2826"/>
  <c r="BC61" i="2826"/>
  <c r="AY61" i="2826"/>
  <c r="AU61" i="2826"/>
  <c r="AQ61" i="2826"/>
  <c r="AM61" i="2826"/>
  <c r="AI61" i="2826"/>
  <c r="AE61" i="2826"/>
  <c r="AA61" i="2826"/>
  <c r="W61" i="2826"/>
  <c r="R56" i="2829" l="1"/>
  <c r="W56" i="2829" s="1"/>
  <c r="S55" i="264" s="1"/>
  <c r="C55" i="264"/>
  <c r="BP63" i="2826"/>
  <c r="BO63" i="2826"/>
  <c r="CB60" i="2826"/>
  <c r="BS60" i="2826"/>
  <c r="CD59" i="2826"/>
  <c r="BE62" i="2826"/>
  <c r="BA62" i="2826"/>
  <c r="AW62" i="2826"/>
  <c r="AS62" i="2826"/>
  <c r="AO62" i="2826"/>
  <c r="AK62" i="2826"/>
  <c r="AG62" i="2826"/>
  <c r="AC62" i="2826"/>
  <c r="Y62" i="2826"/>
  <c r="BD62" i="2826"/>
  <c r="AZ62" i="2826"/>
  <c r="AV62" i="2826"/>
  <c r="AR62" i="2826"/>
  <c r="AN62" i="2826"/>
  <c r="AJ62" i="2826"/>
  <c r="AF62" i="2826"/>
  <c r="AB62" i="2826"/>
  <c r="X62" i="2826"/>
  <c r="BC62" i="2826"/>
  <c r="AY62" i="2826"/>
  <c r="AU62" i="2826"/>
  <c r="AQ62" i="2826"/>
  <c r="AM62" i="2826"/>
  <c r="AI62" i="2826"/>
  <c r="AE62" i="2826"/>
  <c r="AA62" i="2826"/>
  <c r="W62" i="2826"/>
  <c r="BB62" i="2826"/>
  <c r="AX62" i="2826"/>
  <c r="AT62" i="2826"/>
  <c r="AP62" i="2826"/>
  <c r="AL62" i="2826"/>
  <c r="AH62" i="2826"/>
  <c r="AD62" i="2826"/>
  <c r="Z62" i="2826"/>
  <c r="V62" i="2826"/>
  <c r="BF61" i="2826"/>
  <c r="BG61" i="2826" s="1"/>
  <c r="BH61" i="2826" s="1"/>
  <c r="CA61" i="2826" s="1"/>
  <c r="BK63" i="2826"/>
  <c r="BL63" i="2826"/>
  <c r="BX63" i="2826"/>
  <c r="BY63" i="2826"/>
  <c r="BW64" i="2826"/>
  <c r="BR64" i="2826"/>
  <c r="BJ64" i="2826"/>
  <c r="U65" i="2826"/>
  <c r="BN64" i="2826"/>
  <c r="BF62" i="2826" l="1"/>
  <c r="BG62" i="2826" s="1"/>
  <c r="BH62" i="2826" s="1"/>
  <c r="CA62" i="2826" s="1"/>
  <c r="R57" i="2829"/>
  <c r="W57" i="2829" s="1"/>
  <c r="S56" i="264" s="1"/>
  <c r="C56" i="264"/>
  <c r="U66" i="2826"/>
  <c r="BN65" i="2826"/>
  <c r="BW65" i="2826"/>
  <c r="BR65" i="2826"/>
  <c r="BJ65" i="2826"/>
  <c r="BD63" i="2826"/>
  <c r="AZ63" i="2826"/>
  <c r="AV63" i="2826"/>
  <c r="AR63" i="2826"/>
  <c r="AN63" i="2826"/>
  <c r="AJ63" i="2826"/>
  <c r="AF63" i="2826"/>
  <c r="AB63" i="2826"/>
  <c r="X63" i="2826"/>
  <c r="BC63" i="2826"/>
  <c r="AY63" i="2826"/>
  <c r="AU63" i="2826"/>
  <c r="AQ63" i="2826"/>
  <c r="AM63" i="2826"/>
  <c r="AI63" i="2826"/>
  <c r="AE63" i="2826"/>
  <c r="AA63" i="2826"/>
  <c r="W63" i="2826"/>
  <c r="BB63" i="2826"/>
  <c r="AX63" i="2826"/>
  <c r="AT63" i="2826"/>
  <c r="AP63" i="2826"/>
  <c r="AL63" i="2826"/>
  <c r="AH63" i="2826"/>
  <c r="AD63" i="2826"/>
  <c r="Z63" i="2826"/>
  <c r="V63" i="2826"/>
  <c r="BE63" i="2826"/>
  <c r="BA63" i="2826"/>
  <c r="AW63" i="2826"/>
  <c r="AS63" i="2826"/>
  <c r="AO63" i="2826"/>
  <c r="AK63" i="2826"/>
  <c r="AG63" i="2826"/>
  <c r="AC63" i="2826"/>
  <c r="Y63" i="2826"/>
  <c r="CB62" i="2826"/>
  <c r="BS62" i="2826"/>
  <c r="BO64" i="2826"/>
  <c r="BP64" i="2826"/>
  <c r="BL64" i="2826"/>
  <c r="BK64" i="2826"/>
  <c r="BY64" i="2826"/>
  <c r="BX64" i="2826"/>
  <c r="CB61" i="2826"/>
  <c r="BS61" i="2826"/>
  <c r="CD60" i="2826"/>
  <c r="CD61" i="2826" l="1"/>
  <c r="C58" i="264" s="1"/>
  <c r="CD62" i="2826"/>
  <c r="R60" i="2829" s="1"/>
  <c r="W60" i="2829" s="1"/>
  <c r="S59" i="264" s="1"/>
  <c r="R58" i="2829"/>
  <c r="W58" i="2829" s="1"/>
  <c r="S57" i="264" s="1"/>
  <c r="C57" i="264"/>
  <c r="R59" i="2829"/>
  <c r="W59" i="2829" s="1"/>
  <c r="S58" i="264" s="1"/>
  <c r="BC64" i="2826"/>
  <c r="AY64" i="2826"/>
  <c r="AU64" i="2826"/>
  <c r="AQ64" i="2826"/>
  <c r="AM64" i="2826"/>
  <c r="AI64" i="2826"/>
  <c r="AE64" i="2826"/>
  <c r="AA64" i="2826"/>
  <c r="W64" i="2826"/>
  <c r="BB64" i="2826"/>
  <c r="AX64" i="2826"/>
  <c r="AT64" i="2826"/>
  <c r="AP64" i="2826"/>
  <c r="AL64" i="2826"/>
  <c r="AH64" i="2826"/>
  <c r="AD64" i="2826"/>
  <c r="Z64" i="2826"/>
  <c r="V64" i="2826"/>
  <c r="BE64" i="2826"/>
  <c r="BA64" i="2826"/>
  <c r="AW64" i="2826"/>
  <c r="AS64" i="2826"/>
  <c r="AO64" i="2826"/>
  <c r="AK64" i="2826"/>
  <c r="AG64" i="2826"/>
  <c r="AC64" i="2826"/>
  <c r="Y64" i="2826"/>
  <c r="BD64" i="2826"/>
  <c r="AZ64" i="2826"/>
  <c r="AV64" i="2826"/>
  <c r="AR64" i="2826"/>
  <c r="AN64" i="2826"/>
  <c r="AJ64" i="2826"/>
  <c r="AF64" i="2826"/>
  <c r="AB64" i="2826"/>
  <c r="X64" i="2826"/>
  <c r="BP65" i="2826"/>
  <c r="BO65" i="2826"/>
  <c r="BF63" i="2826"/>
  <c r="BG63" i="2826" s="1"/>
  <c r="BH63" i="2826" s="1"/>
  <c r="CA63" i="2826" s="1"/>
  <c r="BK65" i="2826"/>
  <c r="BL65" i="2826"/>
  <c r="BX65" i="2826"/>
  <c r="BY65" i="2826"/>
  <c r="BW66" i="2826"/>
  <c r="BR66" i="2826"/>
  <c r="BJ66" i="2826"/>
  <c r="U67" i="2826"/>
  <c r="BN66" i="2826"/>
  <c r="C59" i="264" l="1"/>
  <c r="U68" i="2826"/>
  <c r="BN67" i="2826"/>
  <c r="BW67" i="2826"/>
  <c r="BR67" i="2826"/>
  <c r="BJ67" i="2826"/>
  <c r="BD65" i="2826"/>
  <c r="AZ65" i="2826"/>
  <c r="AV65" i="2826"/>
  <c r="AR65" i="2826"/>
  <c r="AN65" i="2826"/>
  <c r="AJ65" i="2826"/>
  <c r="AF65" i="2826"/>
  <c r="AB65" i="2826"/>
  <c r="X65" i="2826"/>
  <c r="BC65" i="2826"/>
  <c r="AY65" i="2826"/>
  <c r="AU65" i="2826"/>
  <c r="AQ65" i="2826"/>
  <c r="AM65" i="2826"/>
  <c r="AI65" i="2826"/>
  <c r="AE65" i="2826"/>
  <c r="AA65" i="2826"/>
  <c r="W65" i="2826"/>
  <c r="BB65" i="2826"/>
  <c r="AX65" i="2826"/>
  <c r="AT65" i="2826"/>
  <c r="AP65" i="2826"/>
  <c r="AL65" i="2826"/>
  <c r="AH65" i="2826"/>
  <c r="AD65" i="2826"/>
  <c r="Z65" i="2826"/>
  <c r="V65" i="2826"/>
  <c r="BE65" i="2826"/>
  <c r="BA65" i="2826"/>
  <c r="AW65" i="2826"/>
  <c r="AS65" i="2826"/>
  <c r="AO65" i="2826"/>
  <c r="AK65" i="2826"/>
  <c r="AG65" i="2826"/>
  <c r="AC65" i="2826"/>
  <c r="Y65" i="2826"/>
  <c r="BO66" i="2826"/>
  <c r="BP66" i="2826"/>
  <c r="BL66" i="2826"/>
  <c r="BK66" i="2826"/>
  <c r="BY66" i="2826"/>
  <c r="BX66" i="2826"/>
  <c r="CB63" i="2826"/>
  <c r="BS63" i="2826"/>
  <c r="BF64" i="2826"/>
  <c r="BG64" i="2826" s="1"/>
  <c r="BH64" i="2826" s="1"/>
  <c r="CA64" i="2826" s="1"/>
  <c r="CD63" i="2826" l="1"/>
  <c r="BP67" i="2826"/>
  <c r="BO67" i="2826"/>
  <c r="CB64" i="2826"/>
  <c r="BS64" i="2826"/>
  <c r="BC66" i="2826"/>
  <c r="AY66" i="2826"/>
  <c r="AU66" i="2826"/>
  <c r="AQ66" i="2826"/>
  <c r="AM66" i="2826"/>
  <c r="AI66" i="2826"/>
  <c r="AE66" i="2826"/>
  <c r="AA66" i="2826"/>
  <c r="W66" i="2826"/>
  <c r="AX66" i="2826"/>
  <c r="AT66" i="2826"/>
  <c r="AL66" i="2826"/>
  <c r="AD66" i="2826"/>
  <c r="V66" i="2826"/>
  <c r="BE66" i="2826"/>
  <c r="BA66" i="2826"/>
  <c r="AW66" i="2826"/>
  <c r="AS66" i="2826"/>
  <c r="AO66" i="2826"/>
  <c r="AK66" i="2826"/>
  <c r="AG66" i="2826"/>
  <c r="AC66" i="2826"/>
  <c r="Y66" i="2826"/>
  <c r="BD66" i="2826"/>
  <c r="AZ66" i="2826"/>
  <c r="AV66" i="2826"/>
  <c r="AR66" i="2826"/>
  <c r="AN66" i="2826"/>
  <c r="AJ66" i="2826"/>
  <c r="AF66" i="2826"/>
  <c r="AB66" i="2826"/>
  <c r="X66" i="2826"/>
  <c r="BB66" i="2826"/>
  <c r="AP66" i="2826"/>
  <c r="AH66" i="2826"/>
  <c r="Z66" i="2826"/>
  <c r="BF65" i="2826"/>
  <c r="BG65" i="2826" s="1"/>
  <c r="BH65" i="2826" s="1"/>
  <c r="CA65" i="2826" s="1"/>
  <c r="BK67" i="2826"/>
  <c r="BL67" i="2826"/>
  <c r="BX67" i="2826"/>
  <c r="BY67" i="2826"/>
  <c r="BW68" i="2826"/>
  <c r="BR68" i="2826"/>
  <c r="BJ68" i="2826"/>
  <c r="U69" i="2826"/>
  <c r="BN68" i="2826"/>
  <c r="R61" i="2829" l="1"/>
  <c r="W61" i="2829" s="1"/>
  <c r="S60" i="264" s="1"/>
  <c r="C60" i="264"/>
  <c r="BO68" i="2826"/>
  <c r="BP68" i="2826"/>
  <c r="BL68" i="2826"/>
  <c r="BK68" i="2826"/>
  <c r="BY68" i="2826"/>
  <c r="BX68" i="2826"/>
  <c r="CB65" i="2826"/>
  <c r="BS65" i="2826"/>
  <c r="BF66" i="2826"/>
  <c r="BG66" i="2826" s="1"/>
  <c r="BH66" i="2826" s="1"/>
  <c r="CA66" i="2826" s="1"/>
  <c r="U70" i="2826"/>
  <c r="BN69" i="2826"/>
  <c r="BW69" i="2826"/>
  <c r="BR69" i="2826"/>
  <c r="BJ69" i="2826"/>
  <c r="BD67" i="2826"/>
  <c r="AZ67" i="2826"/>
  <c r="AV67" i="2826"/>
  <c r="AR67" i="2826"/>
  <c r="AN67" i="2826"/>
  <c r="AJ67" i="2826"/>
  <c r="AF67" i="2826"/>
  <c r="AB67" i="2826"/>
  <c r="X67" i="2826"/>
  <c r="BC67" i="2826"/>
  <c r="AY67" i="2826"/>
  <c r="AU67" i="2826"/>
  <c r="AQ67" i="2826"/>
  <c r="AM67" i="2826"/>
  <c r="AI67" i="2826"/>
  <c r="AE67" i="2826"/>
  <c r="AA67" i="2826"/>
  <c r="W67" i="2826"/>
  <c r="BB67" i="2826"/>
  <c r="AX67" i="2826"/>
  <c r="AT67" i="2826"/>
  <c r="AP67" i="2826"/>
  <c r="AL67" i="2826"/>
  <c r="AH67" i="2826"/>
  <c r="AD67" i="2826"/>
  <c r="Z67" i="2826"/>
  <c r="V67" i="2826"/>
  <c r="BE67" i="2826"/>
  <c r="BA67" i="2826"/>
  <c r="AW67" i="2826"/>
  <c r="AS67" i="2826"/>
  <c r="AO67" i="2826"/>
  <c r="AK67" i="2826"/>
  <c r="AG67" i="2826"/>
  <c r="AC67" i="2826"/>
  <c r="Y67" i="2826"/>
  <c r="CD64" i="2826"/>
  <c r="R62" i="2829" l="1"/>
  <c r="W62" i="2829" s="1"/>
  <c r="S61" i="264" s="1"/>
  <c r="C61" i="264"/>
  <c r="BP69" i="2826"/>
  <c r="BO69" i="2826"/>
  <c r="BF67" i="2826"/>
  <c r="BG67" i="2826" s="1"/>
  <c r="BH67" i="2826" s="1"/>
  <c r="CA67" i="2826" s="1"/>
  <c r="BK69" i="2826"/>
  <c r="BL69" i="2826"/>
  <c r="BX69" i="2826"/>
  <c r="BY69" i="2826"/>
  <c r="BW70" i="2826"/>
  <c r="BR70" i="2826"/>
  <c r="BJ70" i="2826"/>
  <c r="U71" i="2826"/>
  <c r="BN70" i="2826"/>
  <c r="CB66" i="2826"/>
  <c r="BS66" i="2826"/>
  <c r="CD65" i="2826"/>
  <c r="BE68" i="2826"/>
  <c r="BA68" i="2826"/>
  <c r="AW68" i="2826"/>
  <c r="AS68" i="2826"/>
  <c r="AO68" i="2826"/>
  <c r="AK68" i="2826"/>
  <c r="AG68" i="2826"/>
  <c r="AC68" i="2826"/>
  <c r="Y68" i="2826"/>
  <c r="BD68" i="2826"/>
  <c r="AZ68" i="2826"/>
  <c r="AV68" i="2826"/>
  <c r="AR68" i="2826"/>
  <c r="AN68" i="2826"/>
  <c r="AJ68" i="2826"/>
  <c r="AF68" i="2826"/>
  <c r="AB68" i="2826"/>
  <c r="X68" i="2826"/>
  <c r="AX68" i="2826"/>
  <c r="AL68" i="2826"/>
  <c r="AD68" i="2826"/>
  <c r="Z68" i="2826"/>
  <c r="BC68" i="2826"/>
  <c r="AY68" i="2826"/>
  <c r="AU68" i="2826"/>
  <c r="AQ68" i="2826"/>
  <c r="AM68" i="2826"/>
  <c r="AI68" i="2826"/>
  <c r="AE68" i="2826"/>
  <c r="AA68" i="2826"/>
  <c r="W68" i="2826"/>
  <c r="BB68" i="2826"/>
  <c r="AT68" i="2826"/>
  <c r="AP68" i="2826"/>
  <c r="AH68" i="2826"/>
  <c r="V68" i="2826"/>
  <c r="R63" i="2829" l="1"/>
  <c r="W63" i="2829" s="1"/>
  <c r="S62" i="264" s="1"/>
  <c r="C62" i="264"/>
  <c r="BO70" i="2826"/>
  <c r="BP70" i="2826"/>
  <c r="BL70" i="2826"/>
  <c r="BK70" i="2826"/>
  <c r="BY70" i="2826"/>
  <c r="BX70" i="2826"/>
  <c r="CB67" i="2826"/>
  <c r="BS67" i="2826"/>
  <c r="BF68" i="2826"/>
  <c r="BG68" i="2826" s="1"/>
  <c r="BH68" i="2826" s="1"/>
  <c r="CA68" i="2826" s="1"/>
  <c r="CD66" i="2826"/>
  <c r="U72" i="2826"/>
  <c r="BN71" i="2826"/>
  <c r="BW71" i="2826"/>
  <c r="BR71" i="2826"/>
  <c r="BJ71" i="2826"/>
  <c r="BD69" i="2826"/>
  <c r="AZ69" i="2826"/>
  <c r="AV69" i="2826"/>
  <c r="AR69" i="2826"/>
  <c r="AN69" i="2826"/>
  <c r="AJ69" i="2826"/>
  <c r="AF69" i="2826"/>
  <c r="AB69" i="2826"/>
  <c r="X69" i="2826"/>
  <c r="BC69" i="2826"/>
  <c r="AY69" i="2826"/>
  <c r="AU69" i="2826"/>
  <c r="AQ69" i="2826"/>
  <c r="AM69" i="2826"/>
  <c r="AI69" i="2826"/>
  <c r="AE69" i="2826"/>
  <c r="AA69" i="2826"/>
  <c r="W69" i="2826"/>
  <c r="BB69" i="2826"/>
  <c r="AX69" i="2826"/>
  <c r="AT69" i="2826"/>
  <c r="AP69" i="2826"/>
  <c r="AL69" i="2826"/>
  <c r="AH69" i="2826"/>
  <c r="AD69" i="2826"/>
  <c r="Z69" i="2826"/>
  <c r="V69" i="2826"/>
  <c r="BE69" i="2826"/>
  <c r="BA69" i="2826"/>
  <c r="AW69" i="2826"/>
  <c r="AS69" i="2826"/>
  <c r="AO69" i="2826"/>
  <c r="AK69" i="2826"/>
  <c r="AG69" i="2826"/>
  <c r="AC69" i="2826"/>
  <c r="Y69" i="2826"/>
  <c r="R64" i="2829" l="1"/>
  <c r="W64" i="2829" s="1"/>
  <c r="S63" i="264" s="1"/>
  <c r="C63" i="264"/>
  <c r="BP71" i="2826"/>
  <c r="BO71" i="2826"/>
  <c r="BF69" i="2826"/>
  <c r="BG69" i="2826" s="1"/>
  <c r="BH69" i="2826" s="1"/>
  <c r="CA69" i="2826" s="1"/>
  <c r="BK71" i="2826"/>
  <c r="BL71" i="2826"/>
  <c r="BX71" i="2826"/>
  <c r="BY71" i="2826"/>
  <c r="BW72" i="2826"/>
  <c r="BR72" i="2826"/>
  <c r="BJ72" i="2826"/>
  <c r="U73" i="2826"/>
  <c r="BN72" i="2826"/>
  <c r="CB68" i="2826"/>
  <c r="BS68" i="2826"/>
  <c r="CD67" i="2826"/>
  <c r="BE70" i="2826"/>
  <c r="BA70" i="2826"/>
  <c r="AW70" i="2826"/>
  <c r="AS70" i="2826"/>
  <c r="AO70" i="2826"/>
  <c r="AK70" i="2826"/>
  <c r="AG70" i="2826"/>
  <c r="AC70" i="2826"/>
  <c r="Y70" i="2826"/>
  <c r="BD70" i="2826"/>
  <c r="AZ70" i="2826"/>
  <c r="AV70" i="2826"/>
  <c r="AR70" i="2826"/>
  <c r="AN70" i="2826"/>
  <c r="AJ70" i="2826"/>
  <c r="AF70" i="2826"/>
  <c r="AB70" i="2826"/>
  <c r="X70" i="2826"/>
  <c r="BC70" i="2826"/>
  <c r="AY70" i="2826"/>
  <c r="AU70" i="2826"/>
  <c r="AQ70" i="2826"/>
  <c r="AM70" i="2826"/>
  <c r="AI70" i="2826"/>
  <c r="AE70" i="2826"/>
  <c r="AA70" i="2826"/>
  <c r="W70" i="2826"/>
  <c r="BB70" i="2826"/>
  <c r="AX70" i="2826"/>
  <c r="AT70" i="2826"/>
  <c r="AP70" i="2826"/>
  <c r="AL70" i="2826"/>
  <c r="AH70" i="2826"/>
  <c r="AD70" i="2826"/>
  <c r="Z70" i="2826"/>
  <c r="V70" i="2826"/>
  <c r="R65" i="2829" l="1"/>
  <c r="W65" i="2829" s="1"/>
  <c r="S64" i="264" s="1"/>
  <c r="C64" i="264"/>
  <c r="BO72" i="2826"/>
  <c r="BP72" i="2826"/>
  <c r="BL72" i="2826"/>
  <c r="BK72" i="2826"/>
  <c r="BY72" i="2826"/>
  <c r="BX72" i="2826"/>
  <c r="CB69" i="2826"/>
  <c r="BS69" i="2826"/>
  <c r="BF70" i="2826"/>
  <c r="BG70" i="2826" s="1"/>
  <c r="BH70" i="2826" s="1"/>
  <c r="CA70" i="2826" s="1"/>
  <c r="CD68" i="2826"/>
  <c r="U74" i="2826"/>
  <c r="BN73" i="2826"/>
  <c r="BW73" i="2826"/>
  <c r="BR73" i="2826"/>
  <c r="BJ73" i="2826"/>
  <c r="BD71" i="2826"/>
  <c r="AZ71" i="2826"/>
  <c r="AV71" i="2826"/>
  <c r="AR71" i="2826"/>
  <c r="AN71" i="2826"/>
  <c r="AJ71" i="2826"/>
  <c r="AF71" i="2826"/>
  <c r="AB71" i="2826"/>
  <c r="X71" i="2826"/>
  <c r="BC71" i="2826"/>
  <c r="AY71" i="2826"/>
  <c r="AU71" i="2826"/>
  <c r="AQ71" i="2826"/>
  <c r="AM71" i="2826"/>
  <c r="AI71" i="2826"/>
  <c r="AE71" i="2826"/>
  <c r="AA71" i="2826"/>
  <c r="W71" i="2826"/>
  <c r="BB71" i="2826"/>
  <c r="AX71" i="2826"/>
  <c r="AT71" i="2826"/>
  <c r="AP71" i="2826"/>
  <c r="AL71" i="2826"/>
  <c r="AH71" i="2826"/>
  <c r="AD71" i="2826"/>
  <c r="Z71" i="2826"/>
  <c r="V71" i="2826"/>
  <c r="BE71" i="2826"/>
  <c r="BA71" i="2826"/>
  <c r="AW71" i="2826"/>
  <c r="AS71" i="2826"/>
  <c r="AO71" i="2826"/>
  <c r="AK71" i="2826"/>
  <c r="AG71" i="2826"/>
  <c r="AC71" i="2826"/>
  <c r="Y71" i="2826"/>
  <c r="R66" i="2829" l="1"/>
  <c r="W66" i="2829" s="1"/>
  <c r="S65" i="264" s="1"/>
  <c r="C65" i="264"/>
  <c r="BF71" i="2826"/>
  <c r="BG71" i="2826" s="1"/>
  <c r="BH71" i="2826" s="1"/>
  <c r="CA71" i="2826" s="1"/>
  <c r="BK73" i="2826"/>
  <c r="BL73" i="2826"/>
  <c r="BX73" i="2826"/>
  <c r="BY73" i="2826"/>
  <c r="BW74" i="2826"/>
  <c r="BR74" i="2826"/>
  <c r="BJ74" i="2826"/>
  <c r="U75" i="2826"/>
  <c r="BN74" i="2826"/>
  <c r="CB70" i="2826"/>
  <c r="BS70" i="2826"/>
  <c r="BP73" i="2826"/>
  <c r="BO73" i="2826"/>
  <c r="CD69" i="2826"/>
  <c r="BE72" i="2826"/>
  <c r="BA72" i="2826"/>
  <c r="AW72" i="2826"/>
  <c r="AS72" i="2826"/>
  <c r="AO72" i="2826"/>
  <c r="AK72" i="2826"/>
  <c r="AG72" i="2826"/>
  <c r="AC72" i="2826"/>
  <c r="Y72" i="2826"/>
  <c r="BD72" i="2826"/>
  <c r="AZ72" i="2826"/>
  <c r="AV72" i="2826"/>
  <c r="AR72" i="2826"/>
  <c r="AN72" i="2826"/>
  <c r="AJ72" i="2826"/>
  <c r="AF72" i="2826"/>
  <c r="AB72" i="2826"/>
  <c r="X72" i="2826"/>
  <c r="BC72" i="2826"/>
  <c r="AY72" i="2826"/>
  <c r="AU72" i="2826"/>
  <c r="AQ72" i="2826"/>
  <c r="AM72" i="2826"/>
  <c r="AI72" i="2826"/>
  <c r="AE72" i="2826"/>
  <c r="AA72" i="2826"/>
  <c r="W72" i="2826"/>
  <c r="BB72" i="2826"/>
  <c r="AX72" i="2826"/>
  <c r="AT72" i="2826"/>
  <c r="AP72" i="2826"/>
  <c r="AL72" i="2826"/>
  <c r="AH72" i="2826"/>
  <c r="AD72" i="2826"/>
  <c r="Z72" i="2826"/>
  <c r="V72" i="2826"/>
  <c r="R67" i="2829" l="1"/>
  <c r="W67" i="2829" s="1"/>
  <c r="S66" i="264" s="1"/>
  <c r="C66" i="264"/>
  <c r="BF72" i="2826"/>
  <c r="BG72" i="2826" s="1"/>
  <c r="BH72" i="2826" s="1"/>
  <c r="CA72" i="2826" s="1"/>
  <c r="CD70" i="2826"/>
  <c r="U76" i="2826"/>
  <c r="BN75" i="2826"/>
  <c r="BW75" i="2826"/>
  <c r="BR75" i="2826"/>
  <c r="BJ75" i="2826"/>
  <c r="BB73" i="2826"/>
  <c r="AX73" i="2826"/>
  <c r="AT73" i="2826"/>
  <c r="AP73" i="2826"/>
  <c r="AL73" i="2826"/>
  <c r="AH73" i="2826"/>
  <c r="AD73" i="2826"/>
  <c r="Z73" i="2826"/>
  <c r="V73" i="2826"/>
  <c r="BE73" i="2826"/>
  <c r="BA73" i="2826"/>
  <c r="AW73" i="2826"/>
  <c r="AS73" i="2826"/>
  <c r="AO73" i="2826"/>
  <c r="AK73" i="2826"/>
  <c r="AG73" i="2826"/>
  <c r="AC73" i="2826"/>
  <c r="Y73" i="2826"/>
  <c r="BD73" i="2826"/>
  <c r="AZ73" i="2826"/>
  <c r="AV73" i="2826"/>
  <c r="AR73" i="2826"/>
  <c r="AN73" i="2826"/>
  <c r="AJ73" i="2826"/>
  <c r="AF73" i="2826"/>
  <c r="AB73" i="2826"/>
  <c r="X73" i="2826"/>
  <c r="BC73" i="2826"/>
  <c r="AY73" i="2826"/>
  <c r="AU73" i="2826"/>
  <c r="AQ73" i="2826"/>
  <c r="AM73" i="2826"/>
  <c r="AI73" i="2826"/>
  <c r="AE73" i="2826"/>
  <c r="AA73" i="2826"/>
  <c r="W73" i="2826"/>
  <c r="BO74" i="2826"/>
  <c r="BP74" i="2826"/>
  <c r="BL74" i="2826"/>
  <c r="BK74" i="2826"/>
  <c r="BY74" i="2826"/>
  <c r="BX74" i="2826"/>
  <c r="CB71" i="2826"/>
  <c r="BS71" i="2826"/>
  <c r="C67" i="264" l="1"/>
  <c r="R68" i="2829"/>
  <c r="W68" i="2829" s="1"/>
  <c r="S67" i="264" s="1"/>
  <c r="CD71" i="2826"/>
  <c r="BC74" i="2826"/>
  <c r="AY74" i="2826"/>
  <c r="AU74" i="2826"/>
  <c r="AQ74" i="2826"/>
  <c r="AM74" i="2826"/>
  <c r="AI74" i="2826"/>
  <c r="AE74" i="2826"/>
  <c r="AA74" i="2826"/>
  <c r="W74" i="2826"/>
  <c r="BB74" i="2826"/>
  <c r="AX74" i="2826"/>
  <c r="AT74" i="2826"/>
  <c r="AP74" i="2826"/>
  <c r="AL74" i="2826"/>
  <c r="AH74" i="2826"/>
  <c r="AD74" i="2826"/>
  <c r="Z74" i="2826"/>
  <c r="V74" i="2826"/>
  <c r="BE74" i="2826"/>
  <c r="BA74" i="2826"/>
  <c r="AW74" i="2826"/>
  <c r="AS74" i="2826"/>
  <c r="AO74" i="2826"/>
  <c r="AK74" i="2826"/>
  <c r="AG74" i="2826"/>
  <c r="AC74" i="2826"/>
  <c r="Y74" i="2826"/>
  <c r="BD74" i="2826"/>
  <c r="AZ74" i="2826"/>
  <c r="AV74" i="2826"/>
  <c r="AR74" i="2826"/>
  <c r="AN74" i="2826"/>
  <c r="AJ74" i="2826"/>
  <c r="AF74" i="2826"/>
  <c r="AB74" i="2826"/>
  <c r="X74" i="2826"/>
  <c r="BF73" i="2826"/>
  <c r="BG73" i="2826" s="1"/>
  <c r="BH73" i="2826" s="1"/>
  <c r="CA73" i="2826" s="1"/>
  <c r="BK75" i="2826"/>
  <c r="BL75" i="2826"/>
  <c r="BX75" i="2826"/>
  <c r="BY75" i="2826"/>
  <c r="BW76" i="2826"/>
  <c r="BR76" i="2826"/>
  <c r="BJ76" i="2826"/>
  <c r="U77" i="2826"/>
  <c r="BN76" i="2826"/>
  <c r="BP75" i="2826"/>
  <c r="BO75" i="2826"/>
  <c r="CB72" i="2826"/>
  <c r="BS72" i="2826"/>
  <c r="R69" i="2829" l="1"/>
  <c r="W69" i="2829" s="1"/>
  <c r="S68" i="264" s="1"/>
  <c r="C68" i="264"/>
  <c r="CD72" i="2826"/>
  <c r="U78" i="2826"/>
  <c r="BN77" i="2826"/>
  <c r="BW77" i="2826"/>
  <c r="BR77" i="2826"/>
  <c r="BJ77" i="2826"/>
  <c r="BB75" i="2826"/>
  <c r="AX75" i="2826"/>
  <c r="AT75" i="2826"/>
  <c r="AP75" i="2826"/>
  <c r="AL75" i="2826"/>
  <c r="AH75" i="2826"/>
  <c r="AD75" i="2826"/>
  <c r="Z75" i="2826"/>
  <c r="V75" i="2826"/>
  <c r="BE75" i="2826"/>
  <c r="BA75" i="2826"/>
  <c r="AW75" i="2826"/>
  <c r="AS75" i="2826"/>
  <c r="AO75" i="2826"/>
  <c r="AK75" i="2826"/>
  <c r="AG75" i="2826"/>
  <c r="AC75" i="2826"/>
  <c r="Y75" i="2826"/>
  <c r="BD75" i="2826"/>
  <c r="AZ75" i="2826"/>
  <c r="AV75" i="2826"/>
  <c r="AR75" i="2826"/>
  <c r="AN75" i="2826"/>
  <c r="AJ75" i="2826"/>
  <c r="AF75" i="2826"/>
  <c r="AB75" i="2826"/>
  <c r="X75" i="2826"/>
  <c r="BC75" i="2826"/>
  <c r="AY75" i="2826"/>
  <c r="AU75" i="2826"/>
  <c r="AQ75" i="2826"/>
  <c r="AM75" i="2826"/>
  <c r="AI75" i="2826"/>
  <c r="AE75" i="2826"/>
  <c r="AA75" i="2826"/>
  <c r="W75" i="2826"/>
  <c r="BO76" i="2826"/>
  <c r="BP76" i="2826"/>
  <c r="BL76" i="2826"/>
  <c r="BK76" i="2826"/>
  <c r="BY76" i="2826"/>
  <c r="BX76" i="2826"/>
  <c r="CB73" i="2826"/>
  <c r="BS73" i="2826"/>
  <c r="BF74" i="2826"/>
  <c r="BG74" i="2826" s="1"/>
  <c r="BH74" i="2826" s="1"/>
  <c r="CA74" i="2826" s="1"/>
  <c r="CD73" i="2826" l="1"/>
  <c r="R71" i="2829" s="1"/>
  <c r="W71" i="2829" s="1"/>
  <c r="S70" i="264" s="1"/>
  <c r="R70" i="2829"/>
  <c r="W70" i="2829" s="1"/>
  <c r="S69" i="264" s="1"/>
  <c r="C69" i="264"/>
  <c r="BC76" i="2826"/>
  <c r="AY76" i="2826"/>
  <c r="AU76" i="2826"/>
  <c r="AQ76" i="2826"/>
  <c r="AM76" i="2826"/>
  <c r="AI76" i="2826"/>
  <c r="AE76" i="2826"/>
  <c r="AA76" i="2826"/>
  <c r="W76" i="2826"/>
  <c r="BB76" i="2826"/>
  <c r="AX76" i="2826"/>
  <c r="AT76" i="2826"/>
  <c r="AP76" i="2826"/>
  <c r="AL76" i="2826"/>
  <c r="AH76" i="2826"/>
  <c r="AD76" i="2826"/>
  <c r="Z76" i="2826"/>
  <c r="V76" i="2826"/>
  <c r="BE76" i="2826"/>
  <c r="BA76" i="2826"/>
  <c r="AW76" i="2826"/>
  <c r="AS76" i="2826"/>
  <c r="AO76" i="2826"/>
  <c r="AK76" i="2826"/>
  <c r="AG76" i="2826"/>
  <c r="AC76" i="2826"/>
  <c r="Y76" i="2826"/>
  <c r="BD76" i="2826"/>
  <c r="AZ76" i="2826"/>
  <c r="AV76" i="2826"/>
  <c r="AR76" i="2826"/>
  <c r="AN76" i="2826"/>
  <c r="AJ76" i="2826"/>
  <c r="AF76" i="2826"/>
  <c r="AB76" i="2826"/>
  <c r="X76" i="2826"/>
  <c r="BF75" i="2826"/>
  <c r="BG75" i="2826" s="1"/>
  <c r="BH75" i="2826" s="1"/>
  <c r="CA75" i="2826" s="1"/>
  <c r="BK77" i="2826"/>
  <c r="BL77" i="2826"/>
  <c r="BX77" i="2826"/>
  <c r="BY77" i="2826"/>
  <c r="BW78" i="2826"/>
  <c r="BR78" i="2826"/>
  <c r="BJ78" i="2826"/>
  <c r="U79" i="2826"/>
  <c r="BN78" i="2826"/>
  <c r="CB74" i="2826"/>
  <c r="BS74" i="2826"/>
  <c r="BP77" i="2826"/>
  <c r="BO77" i="2826"/>
  <c r="C70" i="264" l="1"/>
  <c r="U80" i="2826"/>
  <c r="BN79" i="2826"/>
  <c r="BW79" i="2826"/>
  <c r="BR79" i="2826"/>
  <c r="BJ79" i="2826"/>
  <c r="BB77" i="2826"/>
  <c r="AX77" i="2826"/>
  <c r="AT77" i="2826"/>
  <c r="AP77" i="2826"/>
  <c r="AL77" i="2826"/>
  <c r="AH77" i="2826"/>
  <c r="AD77" i="2826"/>
  <c r="Z77" i="2826"/>
  <c r="V77" i="2826"/>
  <c r="BE77" i="2826"/>
  <c r="BA77" i="2826"/>
  <c r="AW77" i="2826"/>
  <c r="AS77" i="2826"/>
  <c r="AO77" i="2826"/>
  <c r="AK77" i="2826"/>
  <c r="AG77" i="2826"/>
  <c r="AC77" i="2826"/>
  <c r="Y77" i="2826"/>
  <c r="BD77" i="2826"/>
  <c r="AZ77" i="2826"/>
  <c r="AV77" i="2826"/>
  <c r="AR77" i="2826"/>
  <c r="AN77" i="2826"/>
  <c r="AJ77" i="2826"/>
  <c r="AF77" i="2826"/>
  <c r="AB77" i="2826"/>
  <c r="X77" i="2826"/>
  <c r="BC77" i="2826"/>
  <c r="AY77" i="2826"/>
  <c r="AU77" i="2826"/>
  <c r="AQ77" i="2826"/>
  <c r="AM77" i="2826"/>
  <c r="AI77" i="2826"/>
  <c r="AE77" i="2826"/>
  <c r="AA77" i="2826"/>
  <c r="W77" i="2826"/>
  <c r="BF76" i="2826"/>
  <c r="BG76" i="2826" s="1"/>
  <c r="BH76" i="2826" s="1"/>
  <c r="CA76" i="2826" s="1"/>
  <c r="CD74" i="2826"/>
  <c r="BO78" i="2826"/>
  <c r="BP78" i="2826"/>
  <c r="BL78" i="2826"/>
  <c r="BK78" i="2826"/>
  <c r="BY78" i="2826"/>
  <c r="BX78" i="2826"/>
  <c r="CB75" i="2826"/>
  <c r="BS75" i="2826"/>
  <c r="CD75" i="2826" l="1"/>
  <c r="R73" i="2829" s="1"/>
  <c r="W73" i="2829" s="1"/>
  <c r="S72" i="264" s="1"/>
  <c r="C71" i="264"/>
  <c r="R72" i="2829"/>
  <c r="W72" i="2829" s="1"/>
  <c r="S71" i="264" s="1"/>
  <c r="BC78" i="2826"/>
  <c r="AY78" i="2826"/>
  <c r="AU78" i="2826"/>
  <c r="AQ78" i="2826"/>
  <c r="AM78" i="2826"/>
  <c r="AI78" i="2826"/>
  <c r="AE78" i="2826"/>
  <c r="AA78" i="2826"/>
  <c r="W78" i="2826"/>
  <c r="BB78" i="2826"/>
  <c r="AX78" i="2826"/>
  <c r="AT78" i="2826"/>
  <c r="AP78" i="2826"/>
  <c r="AL78" i="2826"/>
  <c r="AH78" i="2826"/>
  <c r="AD78" i="2826"/>
  <c r="Z78" i="2826"/>
  <c r="V78" i="2826"/>
  <c r="BE78" i="2826"/>
  <c r="BA78" i="2826"/>
  <c r="AW78" i="2826"/>
  <c r="AS78" i="2826"/>
  <c r="AO78" i="2826"/>
  <c r="AK78" i="2826"/>
  <c r="AG78" i="2826"/>
  <c r="AC78" i="2826"/>
  <c r="Y78" i="2826"/>
  <c r="BD78" i="2826"/>
  <c r="AZ78" i="2826"/>
  <c r="AV78" i="2826"/>
  <c r="AR78" i="2826"/>
  <c r="AN78" i="2826"/>
  <c r="AJ78" i="2826"/>
  <c r="AF78" i="2826"/>
  <c r="AB78" i="2826"/>
  <c r="X78" i="2826"/>
  <c r="BP79" i="2826"/>
  <c r="BO79" i="2826"/>
  <c r="CB76" i="2826"/>
  <c r="BS76" i="2826"/>
  <c r="BF77" i="2826"/>
  <c r="BG77" i="2826" s="1"/>
  <c r="BH77" i="2826" s="1"/>
  <c r="CA77" i="2826" s="1"/>
  <c r="BK79" i="2826"/>
  <c r="BL79" i="2826"/>
  <c r="BX79" i="2826"/>
  <c r="BY79" i="2826"/>
  <c r="BW80" i="2826"/>
  <c r="BR80" i="2826"/>
  <c r="BJ80" i="2826"/>
  <c r="U81" i="2826"/>
  <c r="BN80" i="2826"/>
  <c r="C72" i="264" l="1"/>
  <c r="U82" i="2826"/>
  <c r="BN81" i="2826"/>
  <c r="BW81" i="2826"/>
  <c r="BR81" i="2826"/>
  <c r="BJ81" i="2826"/>
  <c r="BD79" i="2826"/>
  <c r="AZ79" i="2826"/>
  <c r="AV79" i="2826"/>
  <c r="AR79" i="2826"/>
  <c r="AN79" i="2826"/>
  <c r="AJ79" i="2826"/>
  <c r="AF79" i="2826"/>
  <c r="AB79" i="2826"/>
  <c r="X79" i="2826"/>
  <c r="BC79" i="2826"/>
  <c r="AY79" i="2826"/>
  <c r="AU79" i="2826"/>
  <c r="AQ79" i="2826"/>
  <c r="AM79" i="2826"/>
  <c r="AI79" i="2826"/>
  <c r="AE79" i="2826"/>
  <c r="AA79" i="2826"/>
  <c r="W79" i="2826"/>
  <c r="BB79" i="2826"/>
  <c r="AX79" i="2826"/>
  <c r="AT79" i="2826"/>
  <c r="AP79" i="2826"/>
  <c r="AL79" i="2826"/>
  <c r="AH79" i="2826"/>
  <c r="AD79" i="2826"/>
  <c r="Z79" i="2826"/>
  <c r="V79" i="2826"/>
  <c r="BE79" i="2826"/>
  <c r="BA79" i="2826"/>
  <c r="AW79" i="2826"/>
  <c r="AS79" i="2826"/>
  <c r="AO79" i="2826"/>
  <c r="AK79" i="2826"/>
  <c r="AG79" i="2826"/>
  <c r="AC79" i="2826"/>
  <c r="Y79" i="2826"/>
  <c r="BF78" i="2826"/>
  <c r="BG78" i="2826" s="1"/>
  <c r="BH78" i="2826" s="1"/>
  <c r="CA78" i="2826" s="1"/>
  <c r="BO80" i="2826"/>
  <c r="BP80" i="2826"/>
  <c r="BL80" i="2826"/>
  <c r="BK80" i="2826"/>
  <c r="BY80" i="2826"/>
  <c r="BX80" i="2826"/>
  <c r="CB77" i="2826"/>
  <c r="BS77" i="2826"/>
  <c r="CD76" i="2826"/>
  <c r="R74" i="2829" l="1"/>
  <c r="W74" i="2829" s="1"/>
  <c r="S73" i="264" s="1"/>
  <c r="C73" i="264"/>
  <c r="CD77" i="2826"/>
  <c r="BC80" i="2826"/>
  <c r="AY80" i="2826"/>
  <c r="AU80" i="2826"/>
  <c r="AQ80" i="2826"/>
  <c r="AM80" i="2826"/>
  <c r="AI80" i="2826"/>
  <c r="AE80" i="2826"/>
  <c r="AA80" i="2826"/>
  <c r="W80" i="2826"/>
  <c r="BB80" i="2826"/>
  <c r="AX80" i="2826"/>
  <c r="AT80" i="2826"/>
  <c r="AP80" i="2826"/>
  <c r="AL80" i="2826"/>
  <c r="AH80" i="2826"/>
  <c r="AD80" i="2826"/>
  <c r="Z80" i="2826"/>
  <c r="V80" i="2826"/>
  <c r="AJ80" i="2826"/>
  <c r="X80" i="2826"/>
  <c r="BE80" i="2826"/>
  <c r="BA80" i="2826"/>
  <c r="AW80" i="2826"/>
  <c r="AS80" i="2826"/>
  <c r="AO80" i="2826"/>
  <c r="AK80" i="2826"/>
  <c r="AG80" i="2826"/>
  <c r="AC80" i="2826"/>
  <c r="Y80" i="2826"/>
  <c r="BD80" i="2826"/>
  <c r="AZ80" i="2826"/>
  <c r="AV80" i="2826"/>
  <c r="AR80" i="2826"/>
  <c r="AN80" i="2826"/>
  <c r="AF80" i="2826"/>
  <c r="AB80" i="2826"/>
  <c r="BP81" i="2826"/>
  <c r="BO81" i="2826"/>
  <c r="CB78" i="2826"/>
  <c r="BS78" i="2826"/>
  <c r="BF79" i="2826"/>
  <c r="BG79" i="2826" s="1"/>
  <c r="BH79" i="2826" s="1"/>
  <c r="CA79" i="2826" s="1"/>
  <c r="BK81" i="2826"/>
  <c r="BL81" i="2826"/>
  <c r="BX81" i="2826"/>
  <c r="BY81" i="2826"/>
  <c r="BW82" i="2826"/>
  <c r="BR82" i="2826"/>
  <c r="BJ82" i="2826"/>
  <c r="U83" i="2826"/>
  <c r="BN82" i="2826"/>
  <c r="R75" i="2829" l="1"/>
  <c r="W75" i="2829" s="1"/>
  <c r="S74" i="264" s="1"/>
  <c r="C74" i="264"/>
  <c r="BO82" i="2826"/>
  <c r="BP82" i="2826"/>
  <c r="BL82" i="2826"/>
  <c r="BK82" i="2826"/>
  <c r="BY82" i="2826"/>
  <c r="BX82" i="2826"/>
  <c r="CB79" i="2826"/>
  <c r="BS79" i="2826"/>
  <c r="U84" i="2826"/>
  <c r="BN83" i="2826"/>
  <c r="BW83" i="2826"/>
  <c r="BR83" i="2826"/>
  <c r="BJ83" i="2826"/>
  <c r="BD81" i="2826"/>
  <c r="AZ81" i="2826"/>
  <c r="AV81" i="2826"/>
  <c r="AR81" i="2826"/>
  <c r="AN81" i="2826"/>
  <c r="AJ81" i="2826"/>
  <c r="AF81" i="2826"/>
  <c r="AB81" i="2826"/>
  <c r="X81" i="2826"/>
  <c r="BC81" i="2826"/>
  <c r="AY81" i="2826"/>
  <c r="AU81" i="2826"/>
  <c r="AQ81" i="2826"/>
  <c r="AM81" i="2826"/>
  <c r="AI81" i="2826"/>
  <c r="AE81" i="2826"/>
  <c r="AA81" i="2826"/>
  <c r="W81" i="2826"/>
  <c r="BB81" i="2826"/>
  <c r="AX81" i="2826"/>
  <c r="AT81" i="2826"/>
  <c r="AP81" i="2826"/>
  <c r="AL81" i="2826"/>
  <c r="AH81" i="2826"/>
  <c r="AD81" i="2826"/>
  <c r="Z81" i="2826"/>
  <c r="V81" i="2826"/>
  <c r="BE81" i="2826"/>
  <c r="BA81" i="2826"/>
  <c r="AW81" i="2826"/>
  <c r="AS81" i="2826"/>
  <c r="AO81" i="2826"/>
  <c r="AK81" i="2826"/>
  <c r="AG81" i="2826"/>
  <c r="AC81" i="2826"/>
  <c r="Y81" i="2826"/>
  <c r="CD78" i="2826"/>
  <c r="BF80" i="2826"/>
  <c r="BG80" i="2826" s="1"/>
  <c r="BH80" i="2826" s="1"/>
  <c r="CA80" i="2826" s="1"/>
  <c r="C75" i="264" l="1"/>
  <c r="R76" i="2829"/>
  <c r="W76" i="2829" s="1"/>
  <c r="S75" i="264" s="1"/>
  <c r="CB80" i="2826"/>
  <c r="BS80" i="2826"/>
  <c r="BF81" i="2826"/>
  <c r="BG81" i="2826" s="1"/>
  <c r="BH81" i="2826" s="1"/>
  <c r="CA81" i="2826" s="1"/>
  <c r="BK83" i="2826"/>
  <c r="BL83" i="2826"/>
  <c r="BX83" i="2826"/>
  <c r="BY83" i="2826"/>
  <c r="BW84" i="2826"/>
  <c r="BR84" i="2826"/>
  <c r="BJ84" i="2826"/>
  <c r="U85" i="2826"/>
  <c r="BN84" i="2826"/>
  <c r="BP83" i="2826"/>
  <c r="BO83" i="2826"/>
  <c r="CD79" i="2826"/>
  <c r="BE82" i="2826"/>
  <c r="BA82" i="2826"/>
  <c r="AW82" i="2826"/>
  <c r="AS82" i="2826"/>
  <c r="AO82" i="2826"/>
  <c r="AK82" i="2826"/>
  <c r="AG82" i="2826"/>
  <c r="AC82" i="2826"/>
  <c r="Y82" i="2826"/>
  <c r="BD82" i="2826"/>
  <c r="AZ82" i="2826"/>
  <c r="AV82" i="2826"/>
  <c r="AR82" i="2826"/>
  <c r="AN82" i="2826"/>
  <c r="AJ82" i="2826"/>
  <c r="AF82" i="2826"/>
  <c r="AB82" i="2826"/>
  <c r="X82" i="2826"/>
  <c r="AX82" i="2826"/>
  <c r="AL82" i="2826"/>
  <c r="AD82" i="2826"/>
  <c r="Z82" i="2826"/>
  <c r="BC82" i="2826"/>
  <c r="AY82" i="2826"/>
  <c r="AU82" i="2826"/>
  <c r="AQ82" i="2826"/>
  <c r="AM82" i="2826"/>
  <c r="AI82" i="2826"/>
  <c r="AE82" i="2826"/>
  <c r="AA82" i="2826"/>
  <c r="W82" i="2826"/>
  <c r="BB82" i="2826"/>
  <c r="AT82" i="2826"/>
  <c r="AP82" i="2826"/>
  <c r="AH82" i="2826"/>
  <c r="V82" i="2826"/>
  <c r="BF82" i="2826" l="1"/>
  <c r="BG82" i="2826" s="1"/>
  <c r="BH82" i="2826" s="1"/>
  <c r="CA82" i="2826" s="1"/>
  <c r="CB82" i="2826" s="1"/>
  <c r="R77" i="2829"/>
  <c r="W77" i="2829" s="1"/>
  <c r="S76" i="264" s="1"/>
  <c r="C76" i="264"/>
  <c r="BO84" i="2826"/>
  <c r="BP84" i="2826"/>
  <c r="BL84" i="2826"/>
  <c r="BK84" i="2826"/>
  <c r="BY84" i="2826"/>
  <c r="BX84" i="2826"/>
  <c r="CB81" i="2826"/>
  <c r="BS81" i="2826"/>
  <c r="U86" i="2826"/>
  <c r="BN85" i="2826"/>
  <c r="BW85" i="2826"/>
  <c r="BR85" i="2826"/>
  <c r="BJ85" i="2826"/>
  <c r="BB83" i="2826"/>
  <c r="AX83" i="2826"/>
  <c r="AT83" i="2826"/>
  <c r="AP83" i="2826"/>
  <c r="AL83" i="2826"/>
  <c r="AH83" i="2826"/>
  <c r="AD83" i="2826"/>
  <c r="Z83" i="2826"/>
  <c r="V83" i="2826"/>
  <c r="BE83" i="2826"/>
  <c r="BA83" i="2826"/>
  <c r="AW83" i="2826"/>
  <c r="AS83" i="2826"/>
  <c r="AO83" i="2826"/>
  <c r="AK83" i="2826"/>
  <c r="AG83" i="2826"/>
  <c r="AC83" i="2826"/>
  <c r="Y83" i="2826"/>
  <c r="BD83" i="2826"/>
  <c r="AZ83" i="2826"/>
  <c r="AV83" i="2826"/>
  <c r="AR83" i="2826"/>
  <c r="AN83" i="2826"/>
  <c r="AJ83" i="2826"/>
  <c r="AF83" i="2826"/>
  <c r="AB83" i="2826"/>
  <c r="X83" i="2826"/>
  <c r="BC83" i="2826"/>
  <c r="AY83" i="2826"/>
  <c r="AU83" i="2826"/>
  <c r="AQ83" i="2826"/>
  <c r="AM83" i="2826"/>
  <c r="AI83" i="2826"/>
  <c r="AE83" i="2826"/>
  <c r="AA83" i="2826"/>
  <c r="W83" i="2826"/>
  <c r="CD80" i="2826"/>
  <c r="BS82" i="2826" l="1"/>
  <c r="CD82" i="2826" s="1"/>
  <c r="R78" i="2829"/>
  <c r="W78" i="2829" s="1"/>
  <c r="S77" i="264" s="1"/>
  <c r="C77" i="264"/>
  <c r="BP85" i="2826"/>
  <c r="BO85" i="2826"/>
  <c r="CD81" i="2826"/>
  <c r="BE84" i="2826"/>
  <c r="BA84" i="2826"/>
  <c r="AW84" i="2826"/>
  <c r="AS84" i="2826"/>
  <c r="AO84" i="2826"/>
  <c r="AK84" i="2826"/>
  <c r="AG84" i="2826"/>
  <c r="AC84" i="2826"/>
  <c r="Y84" i="2826"/>
  <c r="BD84" i="2826"/>
  <c r="AZ84" i="2826"/>
  <c r="AV84" i="2826"/>
  <c r="AR84" i="2826"/>
  <c r="AN84" i="2826"/>
  <c r="AJ84" i="2826"/>
  <c r="AF84" i="2826"/>
  <c r="AB84" i="2826"/>
  <c r="X84" i="2826"/>
  <c r="BC84" i="2826"/>
  <c r="AY84" i="2826"/>
  <c r="AU84" i="2826"/>
  <c r="AQ84" i="2826"/>
  <c r="AM84" i="2826"/>
  <c r="AI84" i="2826"/>
  <c r="AE84" i="2826"/>
  <c r="AA84" i="2826"/>
  <c r="W84" i="2826"/>
  <c r="BB84" i="2826"/>
  <c r="AX84" i="2826"/>
  <c r="AT84" i="2826"/>
  <c r="AP84" i="2826"/>
  <c r="AL84" i="2826"/>
  <c r="AH84" i="2826"/>
  <c r="AD84" i="2826"/>
  <c r="Z84" i="2826"/>
  <c r="V84" i="2826"/>
  <c r="BF83" i="2826"/>
  <c r="BG83" i="2826" s="1"/>
  <c r="BH83" i="2826" s="1"/>
  <c r="CA83" i="2826" s="1"/>
  <c r="BK85" i="2826"/>
  <c r="BL85" i="2826"/>
  <c r="BX85" i="2826"/>
  <c r="BY85" i="2826"/>
  <c r="BW86" i="2826"/>
  <c r="BR86" i="2826"/>
  <c r="BJ86" i="2826"/>
  <c r="U87" i="2826"/>
  <c r="BN86" i="2826"/>
  <c r="BF84" i="2826" l="1"/>
  <c r="BG84" i="2826" s="1"/>
  <c r="BH84" i="2826" s="1"/>
  <c r="CA84" i="2826" s="1"/>
  <c r="BS84" i="2826" s="1"/>
  <c r="R79" i="2829"/>
  <c r="W79" i="2829" s="1"/>
  <c r="S78" i="264" s="1"/>
  <c r="C78" i="264"/>
  <c r="C79" i="264"/>
  <c r="R80" i="2829"/>
  <c r="W80" i="2829" s="1"/>
  <c r="S79" i="264" s="1"/>
  <c r="U88" i="2826"/>
  <c r="BN87" i="2826"/>
  <c r="BW87" i="2826"/>
  <c r="BR87" i="2826"/>
  <c r="BJ87" i="2826"/>
  <c r="BD85" i="2826"/>
  <c r="AZ85" i="2826"/>
  <c r="AV85" i="2826"/>
  <c r="AR85" i="2826"/>
  <c r="AN85" i="2826"/>
  <c r="AJ85" i="2826"/>
  <c r="AF85" i="2826"/>
  <c r="AB85" i="2826"/>
  <c r="X85" i="2826"/>
  <c r="BC85" i="2826"/>
  <c r="AY85" i="2826"/>
  <c r="AU85" i="2826"/>
  <c r="AQ85" i="2826"/>
  <c r="AM85" i="2826"/>
  <c r="AI85" i="2826"/>
  <c r="AE85" i="2826"/>
  <c r="AA85" i="2826"/>
  <c r="W85" i="2826"/>
  <c r="BB85" i="2826"/>
  <c r="AX85" i="2826"/>
  <c r="AT85" i="2826"/>
  <c r="AP85" i="2826"/>
  <c r="AL85" i="2826"/>
  <c r="AH85" i="2826"/>
  <c r="AD85" i="2826"/>
  <c r="Z85" i="2826"/>
  <c r="V85" i="2826"/>
  <c r="BE85" i="2826"/>
  <c r="BA85" i="2826"/>
  <c r="AW85" i="2826"/>
  <c r="AS85" i="2826"/>
  <c r="AO85" i="2826"/>
  <c r="AK85" i="2826"/>
  <c r="AG85" i="2826"/>
  <c r="AC85" i="2826"/>
  <c r="Y85" i="2826"/>
  <c r="BO86" i="2826"/>
  <c r="BP86" i="2826"/>
  <c r="BL86" i="2826"/>
  <c r="BK86" i="2826"/>
  <c r="BY86" i="2826"/>
  <c r="BX86" i="2826"/>
  <c r="CB83" i="2826"/>
  <c r="BS83" i="2826"/>
  <c r="CB84" i="2826"/>
  <c r="CD84" i="2826" l="1"/>
  <c r="CD83" i="2826"/>
  <c r="BC86" i="2826"/>
  <c r="AY86" i="2826"/>
  <c r="AU86" i="2826"/>
  <c r="AQ86" i="2826"/>
  <c r="AM86" i="2826"/>
  <c r="AI86" i="2826"/>
  <c r="AE86" i="2826"/>
  <c r="AA86" i="2826"/>
  <c r="W86" i="2826"/>
  <c r="BB86" i="2826"/>
  <c r="AX86" i="2826"/>
  <c r="AT86" i="2826"/>
  <c r="AL86" i="2826"/>
  <c r="AD86" i="2826"/>
  <c r="V86" i="2826"/>
  <c r="BE86" i="2826"/>
  <c r="BA86" i="2826"/>
  <c r="AW86" i="2826"/>
  <c r="AS86" i="2826"/>
  <c r="AO86" i="2826"/>
  <c r="AK86" i="2826"/>
  <c r="AG86" i="2826"/>
  <c r="AC86" i="2826"/>
  <c r="Y86" i="2826"/>
  <c r="BD86" i="2826"/>
  <c r="AZ86" i="2826"/>
  <c r="AV86" i="2826"/>
  <c r="AR86" i="2826"/>
  <c r="AN86" i="2826"/>
  <c r="AJ86" i="2826"/>
  <c r="AF86" i="2826"/>
  <c r="AB86" i="2826"/>
  <c r="X86" i="2826"/>
  <c r="AP86" i="2826"/>
  <c r="AH86" i="2826"/>
  <c r="Z86" i="2826"/>
  <c r="BP87" i="2826"/>
  <c r="BO87" i="2826"/>
  <c r="BF85" i="2826"/>
  <c r="BG85" i="2826" s="1"/>
  <c r="BH85" i="2826" s="1"/>
  <c r="CA85" i="2826" s="1"/>
  <c r="BK87" i="2826"/>
  <c r="BL87" i="2826"/>
  <c r="BX87" i="2826"/>
  <c r="BY87" i="2826"/>
  <c r="BW88" i="2826"/>
  <c r="BR88" i="2826"/>
  <c r="BJ88" i="2826"/>
  <c r="U89" i="2826"/>
  <c r="BN88" i="2826"/>
  <c r="R81" i="2829" l="1"/>
  <c r="W81" i="2829" s="1"/>
  <c r="S80" i="264" s="1"/>
  <c r="C80" i="264"/>
  <c r="R82" i="2829"/>
  <c r="W82" i="2829" s="1"/>
  <c r="S81" i="264" s="1"/>
  <c r="C81" i="264"/>
  <c r="U90" i="2826"/>
  <c r="BN89" i="2826"/>
  <c r="BW89" i="2826"/>
  <c r="BR89" i="2826"/>
  <c r="BJ89" i="2826"/>
  <c r="BD87" i="2826"/>
  <c r="AZ87" i="2826"/>
  <c r="AV87" i="2826"/>
  <c r="AR87" i="2826"/>
  <c r="AN87" i="2826"/>
  <c r="AJ87" i="2826"/>
  <c r="AF87" i="2826"/>
  <c r="AB87" i="2826"/>
  <c r="X87" i="2826"/>
  <c r="BC87" i="2826"/>
  <c r="AY87" i="2826"/>
  <c r="AU87" i="2826"/>
  <c r="AQ87" i="2826"/>
  <c r="AM87" i="2826"/>
  <c r="AI87" i="2826"/>
  <c r="AE87" i="2826"/>
  <c r="AA87" i="2826"/>
  <c r="W87" i="2826"/>
  <c r="BB87" i="2826"/>
  <c r="AX87" i="2826"/>
  <c r="AT87" i="2826"/>
  <c r="AP87" i="2826"/>
  <c r="AL87" i="2826"/>
  <c r="AH87" i="2826"/>
  <c r="AD87" i="2826"/>
  <c r="Z87" i="2826"/>
  <c r="V87" i="2826"/>
  <c r="BE87" i="2826"/>
  <c r="BA87" i="2826"/>
  <c r="AW87" i="2826"/>
  <c r="AS87" i="2826"/>
  <c r="AO87" i="2826"/>
  <c r="AK87" i="2826"/>
  <c r="AG87" i="2826"/>
  <c r="AC87" i="2826"/>
  <c r="Y87" i="2826"/>
  <c r="BF86" i="2826"/>
  <c r="BG86" i="2826" s="1"/>
  <c r="BH86" i="2826" s="1"/>
  <c r="CA86" i="2826" s="1"/>
  <c r="BO88" i="2826"/>
  <c r="BP88" i="2826"/>
  <c r="BL88" i="2826"/>
  <c r="BK88" i="2826"/>
  <c r="BY88" i="2826"/>
  <c r="BX88" i="2826"/>
  <c r="CB85" i="2826"/>
  <c r="BS85" i="2826"/>
  <c r="CD85" i="2826" l="1"/>
  <c r="R83" i="2829" s="1"/>
  <c r="W83" i="2829" s="1"/>
  <c r="S82" i="264" s="1"/>
  <c r="BC88" i="2826"/>
  <c r="AY88" i="2826"/>
  <c r="AU88" i="2826"/>
  <c r="AQ88" i="2826"/>
  <c r="AM88" i="2826"/>
  <c r="AI88" i="2826"/>
  <c r="AE88" i="2826"/>
  <c r="AA88" i="2826"/>
  <c r="W88" i="2826"/>
  <c r="BB88" i="2826"/>
  <c r="AX88" i="2826"/>
  <c r="AT88" i="2826"/>
  <c r="AP88" i="2826"/>
  <c r="AL88" i="2826"/>
  <c r="AH88" i="2826"/>
  <c r="AD88" i="2826"/>
  <c r="Z88" i="2826"/>
  <c r="V88" i="2826"/>
  <c r="BE88" i="2826"/>
  <c r="BA88" i="2826"/>
  <c r="AW88" i="2826"/>
  <c r="AS88" i="2826"/>
  <c r="AO88" i="2826"/>
  <c r="AK88" i="2826"/>
  <c r="AG88" i="2826"/>
  <c r="AC88" i="2826"/>
  <c r="Y88" i="2826"/>
  <c r="BD88" i="2826"/>
  <c r="AZ88" i="2826"/>
  <c r="AV88" i="2826"/>
  <c r="AR88" i="2826"/>
  <c r="AN88" i="2826"/>
  <c r="AJ88" i="2826"/>
  <c r="AF88" i="2826"/>
  <c r="AB88" i="2826"/>
  <c r="X88" i="2826"/>
  <c r="BP89" i="2826"/>
  <c r="BO89" i="2826"/>
  <c r="CB86" i="2826"/>
  <c r="BS86" i="2826"/>
  <c r="BF87" i="2826"/>
  <c r="BG87" i="2826" s="1"/>
  <c r="BH87" i="2826" s="1"/>
  <c r="CA87" i="2826" s="1"/>
  <c r="BK89" i="2826"/>
  <c r="BL89" i="2826"/>
  <c r="BX89" i="2826"/>
  <c r="BY89" i="2826"/>
  <c r="BW90" i="2826"/>
  <c r="BR90" i="2826"/>
  <c r="BJ90" i="2826"/>
  <c r="U91" i="2826"/>
  <c r="BN90" i="2826"/>
  <c r="C82" i="264" l="1"/>
  <c r="CD86" i="2826"/>
  <c r="C83" i="264" s="1"/>
  <c r="U92" i="2826"/>
  <c r="BN91" i="2826"/>
  <c r="BW91" i="2826"/>
  <c r="BR91" i="2826"/>
  <c r="BJ91" i="2826"/>
  <c r="BD89" i="2826"/>
  <c r="AZ89" i="2826"/>
  <c r="AV89" i="2826"/>
  <c r="AR89" i="2826"/>
  <c r="AN89" i="2826"/>
  <c r="AJ89" i="2826"/>
  <c r="AF89" i="2826"/>
  <c r="AB89" i="2826"/>
  <c r="X89" i="2826"/>
  <c r="BC89" i="2826"/>
  <c r="AY89" i="2826"/>
  <c r="AU89" i="2826"/>
  <c r="AQ89" i="2826"/>
  <c r="AM89" i="2826"/>
  <c r="AI89" i="2826"/>
  <c r="AE89" i="2826"/>
  <c r="AA89" i="2826"/>
  <c r="W89" i="2826"/>
  <c r="BB89" i="2826"/>
  <c r="AX89" i="2826"/>
  <c r="AT89" i="2826"/>
  <c r="AP89" i="2826"/>
  <c r="AL89" i="2826"/>
  <c r="AH89" i="2826"/>
  <c r="AD89" i="2826"/>
  <c r="Z89" i="2826"/>
  <c r="V89" i="2826"/>
  <c r="BE89" i="2826"/>
  <c r="BA89" i="2826"/>
  <c r="AW89" i="2826"/>
  <c r="AS89" i="2826"/>
  <c r="AO89" i="2826"/>
  <c r="AK89" i="2826"/>
  <c r="AG89" i="2826"/>
  <c r="AC89" i="2826"/>
  <c r="Y89" i="2826"/>
  <c r="BF88" i="2826"/>
  <c r="BG88" i="2826" s="1"/>
  <c r="BH88" i="2826" s="1"/>
  <c r="CA88" i="2826" s="1"/>
  <c r="BO90" i="2826"/>
  <c r="BP90" i="2826"/>
  <c r="BL90" i="2826"/>
  <c r="BK90" i="2826"/>
  <c r="BY90" i="2826"/>
  <c r="BX90" i="2826"/>
  <c r="CB87" i="2826"/>
  <c r="BS87" i="2826"/>
  <c r="R84" i="2829" l="1"/>
  <c r="W84" i="2829" s="1"/>
  <c r="S83" i="264" s="1"/>
  <c r="CD87" i="2826"/>
  <c r="CB88" i="2826"/>
  <c r="BS88" i="2826"/>
  <c r="BP91" i="2826"/>
  <c r="BO91" i="2826"/>
  <c r="BC90" i="2826"/>
  <c r="AY90" i="2826"/>
  <c r="AU90" i="2826"/>
  <c r="AQ90" i="2826"/>
  <c r="AM90" i="2826"/>
  <c r="AI90" i="2826"/>
  <c r="AE90" i="2826"/>
  <c r="AA90" i="2826"/>
  <c r="W90" i="2826"/>
  <c r="BB90" i="2826"/>
  <c r="AX90" i="2826"/>
  <c r="AT90" i="2826"/>
  <c r="AP90" i="2826"/>
  <c r="AL90" i="2826"/>
  <c r="AH90" i="2826"/>
  <c r="AD90" i="2826"/>
  <c r="Z90" i="2826"/>
  <c r="V90" i="2826"/>
  <c r="BE90" i="2826"/>
  <c r="BA90" i="2826"/>
  <c r="AW90" i="2826"/>
  <c r="AS90" i="2826"/>
  <c r="AO90" i="2826"/>
  <c r="AK90" i="2826"/>
  <c r="AG90" i="2826"/>
  <c r="AC90" i="2826"/>
  <c r="Y90" i="2826"/>
  <c r="BD90" i="2826"/>
  <c r="AZ90" i="2826"/>
  <c r="AV90" i="2826"/>
  <c r="AR90" i="2826"/>
  <c r="AN90" i="2826"/>
  <c r="AJ90" i="2826"/>
  <c r="AF90" i="2826"/>
  <c r="AB90" i="2826"/>
  <c r="X90" i="2826"/>
  <c r="BF89" i="2826"/>
  <c r="BG89" i="2826" s="1"/>
  <c r="BH89" i="2826" s="1"/>
  <c r="CA89" i="2826" s="1"/>
  <c r="BK91" i="2826"/>
  <c r="BL91" i="2826"/>
  <c r="BX91" i="2826"/>
  <c r="BY91" i="2826"/>
  <c r="BW92" i="2826"/>
  <c r="BR92" i="2826"/>
  <c r="BJ92" i="2826"/>
  <c r="U93" i="2826"/>
  <c r="BN92" i="2826"/>
  <c r="R85" i="2829" l="1"/>
  <c r="W85" i="2829" s="1"/>
  <c r="S84" i="264" s="1"/>
  <c r="C84" i="264"/>
  <c r="BO92" i="2826"/>
  <c r="BP92" i="2826"/>
  <c r="BL92" i="2826"/>
  <c r="BK92" i="2826"/>
  <c r="BY92" i="2826"/>
  <c r="BX92" i="2826"/>
  <c r="CB89" i="2826"/>
  <c r="BS89" i="2826"/>
  <c r="BF90" i="2826"/>
  <c r="BG90" i="2826" s="1"/>
  <c r="BH90" i="2826" s="1"/>
  <c r="CA90" i="2826" s="1"/>
  <c r="CD88" i="2826"/>
  <c r="U94" i="2826"/>
  <c r="BN93" i="2826"/>
  <c r="BW93" i="2826"/>
  <c r="BR93" i="2826"/>
  <c r="BJ93" i="2826"/>
  <c r="BD91" i="2826"/>
  <c r="AZ91" i="2826"/>
  <c r="AV91" i="2826"/>
  <c r="AR91" i="2826"/>
  <c r="AN91" i="2826"/>
  <c r="AJ91" i="2826"/>
  <c r="AF91" i="2826"/>
  <c r="AB91" i="2826"/>
  <c r="X91" i="2826"/>
  <c r="BC91" i="2826"/>
  <c r="AY91" i="2826"/>
  <c r="AU91" i="2826"/>
  <c r="AQ91" i="2826"/>
  <c r="AM91" i="2826"/>
  <c r="AI91" i="2826"/>
  <c r="AE91" i="2826"/>
  <c r="AA91" i="2826"/>
  <c r="W91" i="2826"/>
  <c r="BB91" i="2826"/>
  <c r="AX91" i="2826"/>
  <c r="AT91" i="2826"/>
  <c r="AP91" i="2826"/>
  <c r="AL91" i="2826"/>
  <c r="AH91" i="2826"/>
  <c r="AD91" i="2826"/>
  <c r="Z91" i="2826"/>
  <c r="V91" i="2826"/>
  <c r="BE91" i="2826"/>
  <c r="BA91" i="2826"/>
  <c r="AW91" i="2826"/>
  <c r="AS91" i="2826"/>
  <c r="AO91" i="2826"/>
  <c r="AK91" i="2826"/>
  <c r="AG91" i="2826"/>
  <c r="AC91" i="2826"/>
  <c r="Y91" i="2826"/>
  <c r="R86" i="2829" l="1"/>
  <c r="W86" i="2829" s="1"/>
  <c r="S85" i="264" s="1"/>
  <c r="C85" i="264"/>
  <c r="BP93" i="2826"/>
  <c r="BO93" i="2826"/>
  <c r="BF91" i="2826"/>
  <c r="BG91" i="2826" s="1"/>
  <c r="BH91" i="2826" s="1"/>
  <c r="CA91" i="2826" s="1"/>
  <c r="BK93" i="2826"/>
  <c r="BL93" i="2826"/>
  <c r="BX93" i="2826"/>
  <c r="BY93" i="2826"/>
  <c r="BW94" i="2826"/>
  <c r="BR94" i="2826"/>
  <c r="BJ94" i="2826"/>
  <c r="U95" i="2826"/>
  <c r="BN94" i="2826"/>
  <c r="CB90" i="2826"/>
  <c r="BS90" i="2826"/>
  <c r="CD89" i="2826"/>
  <c r="BE92" i="2826"/>
  <c r="BA92" i="2826"/>
  <c r="AW92" i="2826"/>
  <c r="AS92" i="2826"/>
  <c r="AO92" i="2826"/>
  <c r="AK92" i="2826"/>
  <c r="AG92" i="2826"/>
  <c r="AC92" i="2826"/>
  <c r="Y92" i="2826"/>
  <c r="BD92" i="2826"/>
  <c r="AZ92" i="2826"/>
  <c r="AV92" i="2826"/>
  <c r="AR92" i="2826"/>
  <c r="AN92" i="2826"/>
  <c r="AJ92" i="2826"/>
  <c r="AF92" i="2826"/>
  <c r="AB92" i="2826"/>
  <c r="X92" i="2826"/>
  <c r="AX92" i="2826"/>
  <c r="AL92" i="2826"/>
  <c r="AH92" i="2826"/>
  <c r="Z92" i="2826"/>
  <c r="BC92" i="2826"/>
  <c r="AY92" i="2826"/>
  <c r="AU92" i="2826"/>
  <c r="AQ92" i="2826"/>
  <c r="AM92" i="2826"/>
  <c r="AI92" i="2826"/>
  <c r="AE92" i="2826"/>
  <c r="AA92" i="2826"/>
  <c r="W92" i="2826"/>
  <c r="BB92" i="2826"/>
  <c r="AT92" i="2826"/>
  <c r="AP92" i="2826"/>
  <c r="AD92" i="2826"/>
  <c r="V92" i="2826"/>
  <c r="R87" i="2829" l="1"/>
  <c r="W87" i="2829" s="1"/>
  <c r="S86" i="264" s="1"/>
  <c r="C86" i="264"/>
  <c r="BF92" i="2826"/>
  <c r="BG92" i="2826" s="1"/>
  <c r="BH92" i="2826" s="1"/>
  <c r="CA92" i="2826" s="1"/>
  <c r="CD90" i="2826"/>
  <c r="U96" i="2826"/>
  <c r="BN95" i="2826"/>
  <c r="BW95" i="2826"/>
  <c r="BR95" i="2826"/>
  <c r="BJ95" i="2826"/>
  <c r="BD93" i="2826"/>
  <c r="AZ93" i="2826"/>
  <c r="AV93" i="2826"/>
  <c r="AR93" i="2826"/>
  <c r="AN93" i="2826"/>
  <c r="AJ93" i="2826"/>
  <c r="AF93" i="2826"/>
  <c r="AB93" i="2826"/>
  <c r="X93" i="2826"/>
  <c r="BC93" i="2826"/>
  <c r="AY93" i="2826"/>
  <c r="AU93" i="2826"/>
  <c r="AQ93" i="2826"/>
  <c r="AM93" i="2826"/>
  <c r="AI93" i="2826"/>
  <c r="AE93" i="2826"/>
  <c r="AA93" i="2826"/>
  <c r="W93" i="2826"/>
  <c r="BB93" i="2826"/>
  <c r="AX93" i="2826"/>
  <c r="AT93" i="2826"/>
  <c r="AP93" i="2826"/>
  <c r="AL93" i="2826"/>
  <c r="AH93" i="2826"/>
  <c r="AD93" i="2826"/>
  <c r="Z93" i="2826"/>
  <c r="V93" i="2826"/>
  <c r="BE93" i="2826"/>
  <c r="BA93" i="2826"/>
  <c r="AW93" i="2826"/>
  <c r="AS93" i="2826"/>
  <c r="AO93" i="2826"/>
  <c r="AK93" i="2826"/>
  <c r="AG93" i="2826"/>
  <c r="AC93" i="2826"/>
  <c r="Y93" i="2826"/>
  <c r="BO94" i="2826"/>
  <c r="BP94" i="2826"/>
  <c r="BL94" i="2826"/>
  <c r="BK94" i="2826"/>
  <c r="BY94" i="2826"/>
  <c r="BX94" i="2826"/>
  <c r="CB91" i="2826"/>
  <c r="BS91" i="2826"/>
  <c r="CD91" i="2826" l="1"/>
  <c r="C87" i="264"/>
  <c r="R88" i="2829"/>
  <c r="W88" i="2829" s="1"/>
  <c r="S87" i="264" s="1"/>
  <c r="BC94" i="2826"/>
  <c r="AY94" i="2826"/>
  <c r="AU94" i="2826"/>
  <c r="AQ94" i="2826"/>
  <c r="AM94" i="2826"/>
  <c r="AI94" i="2826"/>
  <c r="AE94" i="2826"/>
  <c r="AA94" i="2826"/>
  <c r="W94" i="2826"/>
  <c r="BB94" i="2826"/>
  <c r="AX94" i="2826"/>
  <c r="AT94" i="2826"/>
  <c r="AP94" i="2826"/>
  <c r="AL94" i="2826"/>
  <c r="AH94" i="2826"/>
  <c r="AD94" i="2826"/>
  <c r="Z94" i="2826"/>
  <c r="V94" i="2826"/>
  <c r="BE94" i="2826"/>
  <c r="BA94" i="2826"/>
  <c r="AW94" i="2826"/>
  <c r="AS94" i="2826"/>
  <c r="AO94" i="2826"/>
  <c r="AK94" i="2826"/>
  <c r="AG94" i="2826"/>
  <c r="AC94" i="2826"/>
  <c r="Y94" i="2826"/>
  <c r="BD94" i="2826"/>
  <c r="AZ94" i="2826"/>
  <c r="AV94" i="2826"/>
  <c r="AR94" i="2826"/>
  <c r="AN94" i="2826"/>
  <c r="AJ94" i="2826"/>
  <c r="AF94" i="2826"/>
  <c r="AB94" i="2826"/>
  <c r="X94" i="2826"/>
  <c r="BP95" i="2826"/>
  <c r="BO95" i="2826"/>
  <c r="BF93" i="2826"/>
  <c r="BG93" i="2826" s="1"/>
  <c r="BH93" i="2826" s="1"/>
  <c r="CA93" i="2826" s="1"/>
  <c r="BK95" i="2826"/>
  <c r="BL95" i="2826"/>
  <c r="BX95" i="2826"/>
  <c r="BY95" i="2826"/>
  <c r="BW96" i="2826"/>
  <c r="BR96" i="2826"/>
  <c r="BJ96" i="2826"/>
  <c r="U97" i="2826"/>
  <c r="BN96" i="2826"/>
  <c r="CB92" i="2826"/>
  <c r="BS92" i="2826"/>
  <c r="R89" i="2829" l="1"/>
  <c r="W89" i="2829" s="1"/>
  <c r="S88" i="264" s="1"/>
  <c r="C88" i="264"/>
  <c r="BO96" i="2826"/>
  <c r="BP96" i="2826"/>
  <c r="BL96" i="2826"/>
  <c r="BK96" i="2826"/>
  <c r="BY96" i="2826"/>
  <c r="BX96" i="2826"/>
  <c r="CB93" i="2826"/>
  <c r="BS93" i="2826"/>
  <c r="BF94" i="2826"/>
  <c r="BG94" i="2826" s="1"/>
  <c r="BH94" i="2826" s="1"/>
  <c r="CA94" i="2826" s="1"/>
  <c r="CD92" i="2826"/>
  <c r="U98" i="2826"/>
  <c r="BN97" i="2826"/>
  <c r="BW97" i="2826"/>
  <c r="BR97" i="2826"/>
  <c r="BJ97" i="2826"/>
  <c r="BD95" i="2826"/>
  <c r="AZ95" i="2826"/>
  <c r="AV95" i="2826"/>
  <c r="AR95" i="2826"/>
  <c r="AN95" i="2826"/>
  <c r="AJ95" i="2826"/>
  <c r="AF95" i="2826"/>
  <c r="AB95" i="2826"/>
  <c r="X95" i="2826"/>
  <c r="BC95" i="2826"/>
  <c r="AY95" i="2826"/>
  <c r="AU95" i="2826"/>
  <c r="AQ95" i="2826"/>
  <c r="AM95" i="2826"/>
  <c r="AI95" i="2826"/>
  <c r="AE95" i="2826"/>
  <c r="AA95" i="2826"/>
  <c r="W95" i="2826"/>
  <c r="BB95" i="2826"/>
  <c r="AX95" i="2826"/>
  <c r="AT95" i="2826"/>
  <c r="AP95" i="2826"/>
  <c r="AL95" i="2826"/>
  <c r="AH95" i="2826"/>
  <c r="AD95" i="2826"/>
  <c r="Z95" i="2826"/>
  <c r="V95" i="2826"/>
  <c r="BE95" i="2826"/>
  <c r="BA95" i="2826"/>
  <c r="AW95" i="2826"/>
  <c r="AS95" i="2826"/>
  <c r="AO95" i="2826"/>
  <c r="AK95" i="2826"/>
  <c r="AG95" i="2826"/>
  <c r="AC95" i="2826"/>
  <c r="Y95" i="2826"/>
  <c r="R90" i="2829" l="1"/>
  <c r="W90" i="2829" s="1"/>
  <c r="S89" i="264" s="1"/>
  <c r="C89" i="264"/>
  <c r="BF95" i="2826"/>
  <c r="BG95" i="2826" s="1"/>
  <c r="BH95" i="2826" s="1"/>
  <c r="CA95" i="2826" s="1"/>
  <c r="BK97" i="2826"/>
  <c r="BL97" i="2826"/>
  <c r="BX97" i="2826"/>
  <c r="BY97" i="2826"/>
  <c r="BW98" i="2826"/>
  <c r="BR98" i="2826"/>
  <c r="BJ98" i="2826"/>
  <c r="U99" i="2826"/>
  <c r="BN98" i="2826"/>
  <c r="CB94" i="2826"/>
  <c r="BS94" i="2826"/>
  <c r="BP97" i="2826"/>
  <c r="BO97" i="2826"/>
  <c r="CD93" i="2826"/>
  <c r="BE96" i="2826"/>
  <c r="BA96" i="2826"/>
  <c r="AW96" i="2826"/>
  <c r="AS96" i="2826"/>
  <c r="AO96" i="2826"/>
  <c r="AK96" i="2826"/>
  <c r="AG96" i="2826"/>
  <c r="AC96" i="2826"/>
  <c r="Y96" i="2826"/>
  <c r="BD96" i="2826"/>
  <c r="AZ96" i="2826"/>
  <c r="AV96" i="2826"/>
  <c r="AR96" i="2826"/>
  <c r="AN96" i="2826"/>
  <c r="AJ96" i="2826"/>
  <c r="AF96" i="2826"/>
  <c r="AB96" i="2826"/>
  <c r="X96" i="2826"/>
  <c r="BC96" i="2826"/>
  <c r="AY96" i="2826"/>
  <c r="AU96" i="2826"/>
  <c r="AQ96" i="2826"/>
  <c r="AM96" i="2826"/>
  <c r="AI96" i="2826"/>
  <c r="AE96" i="2826"/>
  <c r="AA96" i="2826"/>
  <c r="W96" i="2826"/>
  <c r="BB96" i="2826"/>
  <c r="AX96" i="2826"/>
  <c r="AT96" i="2826"/>
  <c r="AP96" i="2826"/>
  <c r="AL96" i="2826"/>
  <c r="AH96" i="2826"/>
  <c r="AD96" i="2826"/>
  <c r="Z96" i="2826"/>
  <c r="V96" i="2826"/>
  <c r="R91" i="2829" l="1"/>
  <c r="W91" i="2829" s="1"/>
  <c r="S90" i="264" s="1"/>
  <c r="C90" i="264"/>
  <c r="BO98" i="2826"/>
  <c r="BP98" i="2826"/>
  <c r="BL98" i="2826"/>
  <c r="BK98" i="2826"/>
  <c r="BY98" i="2826"/>
  <c r="BX98" i="2826"/>
  <c r="CB95" i="2826"/>
  <c r="BS95" i="2826"/>
  <c r="BF96" i="2826"/>
  <c r="BG96" i="2826" s="1"/>
  <c r="BH96" i="2826" s="1"/>
  <c r="CA96" i="2826" s="1"/>
  <c r="CD94" i="2826"/>
  <c r="U100" i="2826"/>
  <c r="BN99" i="2826"/>
  <c r="BW99" i="2826"/>
  <c r="BR99" i="2826"/>
  <c r="BJ99" i="2826"/>
  <c r="BB97" i="2826"/>
  <c r="AX97" i="2826"/>
  <c r="AT97" i="2826"/>
  <c r="AP97" i="2826"/>
  <c r="AL97" i="2826"/>
  <c r="AH97" i="2826"/>
  <c r="AD97" i="2826"/>
  <c r="Z97" i="2826"/>
  <c r="V97" i="2826"/>
  <c r="BE97" i="2826"/>
  <c r="BA97" i="2826"/>
  <c r="AW97" i="2826"/>
  <c r="AS97" i="2826"/>
  <c r="AO97" i="2826"/>
  <c r="AK97" i="2826"/>
  <c r="AG97" i="2826"/>
  <c r="AC97" i="2826"/>
  <c r="Y97" i="2826"/>
  <c r="BD97" i="2826"/>
  <c r="AZ97" i="2826"/>
  <c r="AV97" i="2826"/>
  <c r="AR97" i="2826"/>
  <c r="AN97" i="2826"/>
  <c r="AJ97" i="2826"/>
  <c r="AF97" i="2826"/>
  <c r="AB97" i="2826"/>
  <c r="X97" i="2826"/>
  <c r="BC97" i="2826"/>
  <c r="AY97" i="2826"/>
  <c r="AU97" i="2826"/>
  <c r="AQ97" i="2826"/>
  <c r="AM97" i="2826"/>
  <c r="AI97" i="2826"/>
  <c r="AE97" i="2826"/>
  <c r="AA97" i="2826"/>
  <c r="W97" i="2826"/>
  <c r="C91" i="264" l="1"/>
  <c r="R92" i="2829"/>
  <c r="W92" i="2829" s="1"/>
  <c r="S91" i="264" s="1"/>
  <c r="BP99" i="2826"/>
  <c r="BO99" i="2826"/>
  <c r="CB96" i="2826"/>
  <c r="BS96" i="2826"/>
  <c r="CD95" i="2826"/>
  <c r="BE98" i="2826"/>
  <c r="BA98" i="2826"/>
  <c r="AW98" i="2826"/>
  <c r="AS98" i="2826"/>
  <c r="AO98" i="2826"/>
  <c r="AK98" i="2826"/>
  <c r="AG98" i="2826"/>
  <c r="AC98" i="2826"/>
  <c r="Y98" i="2826"/>
  <c r="BD98" i="2826"/>
  <c r="AZ98" i="2826"/>
  <c r="AV98" i="2826"/>
  <c r="AR98" i="2826"/>
  <c r="AN98" i="2826"/>
  <c r="AJ98" i="2826"/>
  <c r="AF98" i="2826"/>
  <c r="AB98" i="2826"/>
  <c r="X98" i="2826"/>
  <c r="BC98" i="2826"/>
  <c r="AY98" i="2826"/>
  <c r="AU98" i="2826"/>
  <c r="AQ98" i="2826"/>
  <c r="AM98" i="2826"/>
  <c r="AI98" i="2826"/>
  <c r="AE98" i="2826"/>
  <c r="AA98" i="2826"/>
  <c r="W98" i="2826"/>
  <c r="BB98" i="2826"/>
  <c r="AX98" i="2826"/>
  <c r="AT98" i="2826"/>
  <c r="AP98" i="2826"/>
  <c r="AL98" i="2826"/>
  <c r="AH98" i="2826"/>
  <c r="AD98" i="2826"/>
  <c r="Z98" i="2826"/>
  <c r="V98" i="2826"/>
  <c r="BF97" i="2826"/>
  <c r="BG97" i="2826" s="1"/>
  <c r="BH97" i="2826" s="1"/>
  <c r="CA97" i="2826" s="1"/>
  <c r="BK99" i="2826"/>
  <c r="BL99" i="2826"/>
  <c r="BX99" i="2826"/>
  <c r="BY99" i="2826"/>
  <c r="BW100" i="2826"/>
  <c r="BR100" i="2826"/>
  <c r="BJ100" i="2826"/>
  <c r="U101" i="2826"/>
  <c r="BN100" i="2826"/>
  <c r="BF98" i="2826" l="1"/>
  <c r="BG98" i="2826" s="1"/>
  <c r="BH98" i="2826" s="1"/>
  <c r="CA98" i="2826" s="1"/>
  <c r="CB98" i="2826" s="1"/>
  <c r="R93" i="2829"/>
  <c r="W93" i="2829" s="1"/>
  <c r="S92" i="264" s="1"/>
  <c r="C92" i="264"/>
  <c r="CD96" i="2826"/>
  <c r="U102" i="2826"/>
  <c r="BN101" i="2826"/>
  <c r="BW101" i="2826"/>
  <c r="BR101" i="2826"/>
  <c r="BJ101" i="2826"/>
  <c r="BD99" i="2826"/>
  <c r="AZ99" i="2826"/>
  <c r="AV99" i="2826"/>
  <c r="AR99" i="2826"/>
  <c r="AN99" i="2826"/>
  <c r="AJ99" i="2826"/>
  <c r="AF99" i="2826"/>
  <c r="AB99" i="2826"/>
  <c r="X99" i="2826"/>
  <c r="BC99" i="2826"/>
  <c r="AY99" i="2826"/>
  <c r="AU99" i="2826"/>
  <c r="AQ99" i="2826"/>
  <c r="AM99" i="2826"/>
  <c r="AI99" i="2826"/>
  <c r="AE99" i="2826"/>
  <c r="AA99" i="2826"/>
  <c r="W99" i="2826"/>
  <c r="BB99" i="2826"/>
  <c r="AX99" i="2826"/>
  <c r="AT99" i="2826"/>
  <c r="AP99" i="2826"/>
  <c r="AL99" i="2826"/>
  <c r="AH99" i="2826"/>
  <c r="AD99" i="2826"/>
  <c r="Z99" i="2826"/>
  <c r="V99" i="2826"/>
  <c r="BE99" i="2826"/>
  <c r="BA99" i="2826"/>
  <c r="AW99" i="2826"/>
  <c r="AS99" i="2826"/>
  <c r="AO99" i="2826"/>
  <c r="AK99" i="2826"/>
  <c r="AG99" i="2826"/>
  <c r="AC99" i="2826"/>
  <c r="Y99" i="2826"/>
  <c r="BO100" i="2826"/>
  <c r="BP100" i="2826"/>
  <c r="BL100" i="2826"/>
  <c r="BK100" i="2826"/>
  <c r="BY100" i="2826"/>
  <c r="BX100" i="2826"/>
  <c r="CB97" i="2826"/>
  <c r="BS97" i="2826"/>
  <c r="BS98" i="2826" l="1"/>
  <c r="CD98" i="2826" s="1"/>
  <c r="R94" i="2829"/>
  <c r="W94" i="2829" s="1"/>
  <c r="S93" i="264" s="1"/>
  <c r="C93" i="264"/>
  <c r="BP101" i="2826"/>
  <c r="BO101" i="2826"/>
  <c r="CD97" i="2826"/>
  <c r="BC100" i="2826"/>
  <c r="AY100" i="2826"/>
  <c r="AU100" i="2826"/>
  <c r="AQ100" i="2826"/>
  <c r="AM100" i="2826"/>
  <c r="AI100" i="2826"/>
  <c r="AE100" i="2826"/>
  <c r="AA100" i="2826"/>
  <c r="W100" i="2826"/>
  <c r="BB100" i="2826"/>
  <c r="AX100" i="2826"/>
  <c r="AT100" i="2826"/>
  <c r="AP100" i="2826"/>
  <c r="AL100" i="2826"/>
  <c r="AH100" i="2826"/>
  <c r="AD100" i="2826"/>
  <c r="Z100" i="2826"/>
  <c r="V100" i="2826"/>
  <c r="BE100" i="2826"/>
  <c r="BA100" i="2826"/>
  <c r="AW100" i="2826"/>
  <c r="AS100" i="2826"/>
  <c r="AO100" i="2826"/>
  <c r="AK100" i="2826"/>
  <c r="AG100" i="2826"/>
  <c r="AC100" i="2826"/>
  <c r="Y100" i="2826"/>
  <c r="BD100" i="2826"/>
  <c r="AZ100" i="2826"/>
  <c r="AV100" i="2826"/>
  <c r="AR100" i="2826"/>
  <c r="AN100" i="2826"/>
  <c r="AJ100" i="2826"/>
  <c r="AF100" i="2826"/>
  <c r="AB100" i="2826"/>
  <c r="X100" i="2826"/>
  <c r="BF99" i="2826"/>
  <c r="BG99" i="2826" s="1"/>
  <c r="BH99" i="2826" s="1"/>
  <c r="CA99" i="2826" s="1"/>
  <c r="BK101" i="2826"/>
  <c r="BL101" i="2826"/>
  <c r="BX101" i="2826"/>
  <c r="BY101" i="2826"/>
  <c r="BW102" i="2826"/>
  <c r="BR102" i="2826"/>
  <c r="BJ102" i="2826"/>
  <c r="U103" i="2826"/>
  <c r="BN102" i="2826"/>
  <c r="R95" i="2829" l="1"/>
  <c r="W95" i="2829" s="1"/>
  <c r="S94" i="264" s="1"/>
  <c r="C94" i="264"/>
  <c r="C95" i="264"/>
  <c r="R96" i="2829"/>
  <c r="W96" i="2829" s="1"/>
  <c r="S95" i="264" s="1"/>
  <c r="BO102" i="2826"/>
  <c r="BP102" i="2826"/>
  <c r="BL102" i="2826"/>
  <c r="BK102" i="2826"/>
  <c r="BY102" i="2826"/>
  <c r="BX102" i="2826"/>
  <c r="CB99" i="2826"/>
  <c r="BS99" i="2826"/>
  <c r="U104" i="2826"/>
  <c r="BN103" i="2826"/>
  <c r="BW103" i="2826"/>
  <c r="BR103" i="2826"/>
  <c r="BJ103" i="2826"/>
  <c r="BD101" i="2826"/>
  <c r="AZ101" i="2826"/>
  <c r="AV101" i="2826"/>
  <c r="AR101" i="2826"/>
  <c r="AN101" i="2826"/>
  <c r="AJ101" i="2826"/>
  <c r="AF101" i="2826"/>
  <c r="AB101" i="2826"/>
  <c r="X101" i="2826"/>
  <c r="BC101" i="2826"/>
  <c r="AY101" i="2826"/>
  <c r="AU101" i="2826"/>
  <c r="AQ101" i="2826"/>
  <c r="AM101" i="2826"/>
  <c r="AI101" i="2826"/>
  <c r="AE101" i="2826"/>
  <c r="AA101" i="2826"/>
  <c r="W101" i="2826"/>
  <c r="BB101" i="2826"/>
  <c r="AX101" i="2826"/>
  <c r="AT101" i="2826"/>
  <c r="AP101" i="2826"/>
  <c r="AL101" i="2826"/>
  <c r="AH101" i="2826"/>
  <c r="AD101" i="2826"/>
  <c r="Z101" i="2826"/>
  <c r="V101" i="2826"/>
  <c r="BE101" i="2826"/>
  <c r="BA101" i="2826"/>
  <c r="AW101" i="2826"/>
  <c r="AS101" i="2826"/>
  <c r="AO101" i="2826"/>
  <c r="AK101" i="2826"/>
  <c r="AG101" i="2826"/>
  <c r="AC101" i="2826"/>
  <c r="Y101" i="2826"/>
  <c r="BF100" i="2826"/>
  <c r="BG100" i="2826" s="1"/>
  <c r="BH100" i="2826" s="1"/>
  <c r="CA100" i="2826" s="1"/>
  <c r="CB100" i="2826" l="1"/>
  <c r="BS100" i="2826"/>
  <c r="BF101" i="2826"/>
  <c r="BG101" i="2826" s="1"/>
  <c r="BH101" i="2826" s="1"/>
  <c r="CA101" i="2826" s="1"/>
  <c r="BK103" i="2826"/>
  <c r="BL103" i="2826"/>
  <c r="BX103" i="2826"/>
  <c r="BY103" i="2826"/>
  <c r="BW104" i="2826"/>
  <c r="BR104" i="2826"/>
  <c r="BJ104" i="2826"/>
  <c r="U105" i="2826"/>
  <c r="BN104" i="2826"/>
  <c r="BP103" i="2826"/>
  <c r="BO103" i="2826"/>
  <c r="CD99" i="2826"/>
  <c r="BE102" i="2826"/>
  <c r="BA102" i="2826"/>
  <c r="AW102" i="2826"/>
  <c r="AS102" i="2826"/>
  <c r="AO102" i="2826"/>
  <c r="AK102" i="2826"/>
  <c r="AG102" i="2826"/>
  <c r="AC102" i="2826"/>
  <c r="Y102" i="2826"/>
  <c r="BD102" i="2826"/>
  <c r="AZ102" i="2826"/>
  <c r="AV102" i="2826"/>
  <c r="AR102" i="2826"/>
  <c r="AN102" i="2826"/>
  <c r="AJ102" i="2826"/>
  <c r="AF102" i="2826"/>
  <c r="AB102" i="2826"/>
  <c r="X102" i="2826"/>
  <c r="AH102" i="2826"/>
  <c r="Z102" i="2826"/>
  <c r="BC102" i="2826"/>
  <c r="AY102" i="2826"/>
  <c r="AU102" i="2826"/>
  <c r="AQ102" i="2826"/>
  <c r="AM102" i="2826"/>
  <c r="AI102" i="2826"/>
  <c r="AE102" i="2826"/>
  <c r="AA102" i="2826"/>
  <c r="W102" i="2826"/>
  <c r="BB102" i="2826"/>
  <c r="AX102" i="2826"/>
  <c r="AT102" i="2826"/>
  <c r="AP102" i="2826"/>
  <c r="AL102" i="2826"/>
  <c r="AD102" i="2826"/>
  <c r="V102" i="2826"/>
  <c r="BF102" i="2826" l="1"/>
  <c r="BG102" i="2826" s="1"/>
  <c r="BH102" i="2826" s="1"/>
  <c r="CA102" i="2826" s="1"/>
  <c r="CB102" i="2826" s="1"/>
  <c r="R97" i="2829"/>
  <c r="W97" i="2829" s="1"/>
  <c r="S96" i="264" s="1"/>
  <c r="C96" i="264"/>
  <c r="U106" i="2826"/>
  <c r="BN105" i="2826"/>
  <c r="BW105" i="2826"/>
  <c r="BR105" i="2826"/>
  <c r="BJ105" i="2826"/>
  <c r="BB103" i="2826"/>
  <c r="AX103" i="2826"/>
  <c r="AT103" i="2826"/>
  <c r="AP103" i="2826"/>
  <c r="AL103" i="2826"/>
  <c r="AH103" i="2826"/>
  <c r="AD103" i="2826"/>
  <c r="Z103" i="2826"/>
  <c r="V103" i="2826"/>
  <c r="BE103" i="2826"/>
  <c r="BA103" i="2826"/>
  <c r="AW103" i="2826"/>
  <c r="AS103" i="2826"/>
  <c r="AO103" i="2826"/>
  <c r="AK103" i="2826"/>
  <c r="AG103" i="2826"/>
  <c r="AC103" i="2826"/>
  <c r="Y103" i="2826"/>
  <c r="BD103" i="2826"/>
  <c r="AZ103" i="2826"/>
  <c r="AV103" i="2826"/>
  <c r="AR103" i="2826"/>
  <c r="AN103" i="2826"/>
  <c r="AJ103" i="2826"/>
  <c r="AF103" i="2826"/>
  <c r="AB103" i="2826"/>
  <c r="X103" i="2826"/>
  <c r="BC103" i="2826"/>
  <c r="AY103" i="2826"/>
  <c r="AU103" i="2826"/>
  <c r="AQ103" i="2826"/>
  <c r="AM103" i="2826"/>
  <c r="AI103" i="2826"/>
  <c r="AE103" i="2826"/>
  <c r="AA103" i="2826"/>
  <c r="W103" i="2826"/>
  <c r="BO104" i="2826"/>
  <c r="BP104" i="2826"/>
  <c r="BL104" i="2826"/>
  <c r="BK104" i="2826"/>
  <c r="BY104" i="2826"/>
  <c r="BX104" i="2826"/>
  <c r="CB101" i="2826"/>
  <c r="BS101" i="2826"/>
  <c r="CD100" i="2826"/>
  <c r="BS102" i="2826" l="1"/>
  <c r="CD102" i="2826" s="1"/>
  <c r="R98" i="2829"/>
  <c r="W98" i="2829" s="1"/>
  <c r="S97" i="264" s="1"/>
  <c r="C97" i="264"/>
  <c r="CD101" i="2826"/>
  <c r="BC104" i="2826"/>
  <c r="AY104" i="2826"/>
  <c r="AU104" i="2826"/>
  <c r="AQ104" i="2826"/>
  <c r="AM104" i="2826"/>
  <c r="AI104" i="2826"/>
  <c r="AE104" i="2826"/>
  <c r="AA104" i="2826"/>
  <c r="W104" i="2826"/>
  <c r="BB104" i="2826"/>
  <c r="AX104" i="2826"/>
  <c r="AT104" i="2826"/>
  <c r="AP104" i="2826"/>
  <c r="AL104" i="2826"/>
  <c r="AH104" i="2826"/>
  <c r="AD104" i="2826"/>
  <c r="Z104" i="2826"/>
  <c r="V104" i="2826"/>
  <c r="BE104" i="2826"/>
  <c r="BA104" i="2826"/>
  <c r="AW104" i="2826"/>
  <c r="AS104" i="2826"/>
  <c r="AO104" i="2826"/>
  <c r="AK104" i="2826"/>
  <c r="AG104" i="2826"/>
  <c r="AC104" i="2826"/>
  <c r="Y104" i="2826"/>
  <c r="BD104" i="2826"/>
  <c r="AZ104" i="2826"/>
  <c r="AV104" i="2826"/>
  <c r="AR104" i="2826"/>
  <c r="AN104" i="2826"/>
  <c r="AJ104" i="2826"/>
  <c r="AF104" i="2826"/>
  <c r="AB104" i="2826"/>
  <c r="X104" i="2826"/>
  <c r="BP105" i="2826"/>
  <c r="BO105" i="2826"/>
  <c r="BF103" i="2826"/>
  <c r="BG103" i="2826" s="1"/>
  <c r="BH103" i="2826" s="1"/>
  <c r="CA103" i="2826" s="1"/>
  <c r="BK105" i="2826"/>
  <c r="BL105" i="2826"/>
  <c r="BX105" i="2826"/>
  <c r="BY105" i="2826"/>
  <c r="BW106" i="2826"/>
  <c r="BR106" i="2826"/>
  <c r="BJ106" i="2826"/>
  <c r="U107" i="2826"/>
  <c r="BN106" i="2826"/>
  <c r="C99" i="264" l="1"/>
  <c r="R100" i="2829"/>
  <c r="W100" i="2829" s="1"/>
  <c r="S99" i="264" s="1"/>
  <c r="R99" i="2829"/>
  <c r="W99" i="2829" s="1"/>
  <c r="S98" i="264" s="1"/>
  <c r="C98" i="264"/>
  <c r="BO106" i="2826"/>
  <c r="BP106" i="2826"/>
  <c r="BL106" i="2826"/>
  <c r="BK106" i="2826"/>
  <c r="BY106" i="2826"/>
  <c r="BX106" i="2826"/>
  <c r="CB103" i="2826"/>
  <c r="BS103" i="2826"/>
  <c r="U108" i="2826"/>
  <c r="BN107" i="2826"/>
  <c r="BW107" i="2826"/>
  <c r="BR107" i="2826"/>
  <c r="BJ107" i="2826"/>
  <c r="BD105" i="2826"/>
  <c r="AZ105" i="2826"/>
  <c r="AV105" i="2826"/>
  <c r="AR105" i="2826"/>
  <c r="AN105" i="2826"/>
  <c r="AJ105" i="2826"/>
  <c r="AF105" i="2826"/>
  <c r="AB105" i="2826"/>
  <c r="X105" i="2826"/>
  <c r="BC105" i="2826"/>
  <c r="AY105" i="2826"/>
  <c r="AU105" i="2826"/>
  <c r="AQ105" i="2826"/>
  <c r="AM105" i="2826"/>
  <c r="AI105" i="2826"/>
  <c r="AE105" i="2826"/>
  <c r="AA105" i="2826"/>
  <c r="W105" i="2826"/>
  <c r="BB105" i="2826"/>
  <c r="AX105" i="2826"/>
  <c r="AT105" i="2826"/>
  <c r="AP105" i="2826"/>
  <c r="AL105" i="2826"/>
  <c r="AH105" i="2826"/>
  <c r="AD105" i="2826"/>
  <c r="Z105" i="2826"/>
  <c r="V105" i="2826"/>
  <c r="BE105" i="2826"/>
  <c r="BA105" i="2826"/>
  <c r="AW105" i="2826"/>
  <c r="AS105" i="2826"/>
  <c r="AO105" i="2826"/>
  <c r="AK105" i="2826"/>
  <c r="AG105" i="2826"/>
  <c r="AC105" i="2826"/>
  <c r="Y105" i="2826"/>
  <c r="BF104" i="2826"/>
  <c r="BG104" i="2826" s="1"/>
  <c r="BH104" i="2826" s="1"/>
  <c r="CA104" i="2826" s="1"/>
  <c r="BF105" i="2826" l="1"/>
  <c r="BG105" i="2826" s="1"/>
  <c r="BH105" i="2826" s="1"/>
  <c r="CA105" i="2826" s="1"/>
  <c r="BK107" i="2826"/>
  <c r="BL107" i="2826"/>
  <c r="BX107" i="2826"/>
  <c r="BY107" i="2826"/>
  <c r="BW108" i="2826"/>
  <c r="BR108" i="2826"/>
  <c r="BJ108" i="2826"/>
  <c r="U109" i="2826"/>
  <c r="BN108" i="2826"/>
  <c r="CB104" i="2826"/>
  <c r="BS104" i="2826"/>
  <c r="BP107" i="2826"/>
  <c r="BO107" i="2826"/>
  <c r="CD103" i="2826"/>
  <c r="BE106" i="2826"/>
  <c r="BA106" i="2826"/>
  <c r="AW106" i="2826"/>
  <c r="AS106" i="2826"/>
  <c r="AO106" i="2826"/>
  <c r="AK106" i="2826"/>
  <c r="AG106" i="2826"/>
  <c r="AC106" i="2826"/>
  <c r="Y106" i="2826"/>
  <c r="BD106" i="2826"/>
  <c r="AZ106" i="2826"/>
  <c r="AV106" i="2826"/>
  <c r="AR106" i="2826"/>
  <c r="AN106" i="2826"/>
  <c r="AJ106" i="2826"/>
  <c r="AF106" i="2826"/>
  <c r="AB106" i="2826"/>
  <c r="X106" i="2826"/>
  <c r="BC106" i="2826"/>
  <c r="AY106" i="2826"/>
  <c r="AU106" i="2826"/>
  <c r="AQ106" i="2826"/>
  <c r="AM106" i="2826"/>
  <c r="AI106" i="2826"/>
  <c r="AE106" i="2826"/>
  <c r="AA106" i="2826"/>
  <c r="W106" i="2826"/>
  <c r="BB106" i="2826"/>
  <c r="AX106" i="2826"/>
  <c r="AT106" i="2826"/>
  <c r="AP106" i="2826"/>
  <c r="AL106" i="2826"/>
  <c r="AH106" i="2826"/>
  <c r="AD106" i="2826"/>
  <c r="Z106" i="2826"/>
  <c r="V106" i="2826"/>
  <c r="R101" i="2829" l="1"/>
  <c r="W101" i="2829" s="1"/>
  <c r="S100" i="264" s="1"/>
  <c r="C100" i="264"/>
  <c r="BO108" i="2826"/>
  <c r="BP108" i="2826"/>
  <c r="BL108" i="2826"/>
  <c r="BK108" i="2826"/>
  <c r="BY108" i="2826"/>
  <c r="BX108" i="2826"/>
  <c r="CB105" i="2826"/>
  <c r="BS105" i="2826"/>
  <c r="BF106" i="2826"/>
  <c r="BG106" i="2826" s="1"/>
  <c r="BH106" i="2826" s="1"/>
  <c r="CA106" i="2826" s="1"/>
  <c r="CD104" i="2826"/>
  <c r="U110" i="2826"/>
  <c r="BN109" i="2826"/>
  <c r="BW109" i="2826"/>
  <c r="BR109" i="2826"/>
  <c r="BJ109" i="2826"/>
  <c r="BB107" i="2826"/>
  <c r="AX107" i="2826"/>
  <c r="AT107" i="2826"/>
  <c r="AP107" i="2826"/>
  <c r="AL107" i="2826"/>
  <c r="AH107" i="2826"/>
  <c r="AD107" i="2826"/>
  <c r="Z107" i="2826"/>
  <c r="V107" i="2826"/>
  <c r="BE107" i="2826"/>
  <c r="BA107" i="2826"/>
  <c r="AW107" i="2826"/>
  <c r="AS107" i="2826"/>
  <c r="AO107" i="2826"/>
  <c r="AK107" i="2826"/>
  <c r="AG107" i="2826"/>
  <c r="AC107" i="2826"/>
  <c r="Y107" i="2826"/>
  <c r="BD107" i="2826"/>
  <c r="AZ107" i="2826"/>
  <c r="AV107" i="2826"/>
  <c r="AR107" i="2826"/>
  <c r="AN107" i="2826"/>
  <c r="AJ107" i="2826"/>
  <c r="AF107" i="2826"/>
  <c r="AB107" i="2826"/>
  <c r="X107" i="2826"/>
  <c r="BC107" i="2826"/>
  <c r="AY107" i="2826"/>
  <c r="AU107" i="2826"/>
  <c r="AQ107" i="2826"/>
  <c r="AM107" i="2826"/>
  <c r="AI107" i="2826"/>
  <c r="AE107" i="2826"/>
  <c r="AA107" i="2826"/>
  <c r="W107" i="2826"/>
  <c r="R102" i="2829" l="1"/>
  <c r="W102" i="2829" s="1"/>
  <c r="S101" i="264" s="1"/>
  <c r="C101" i="264"/>
  <c r="BP109" i="2826"/>
  <c r="BO109" i="2826"/>
  <c r="BF107" i="2826"/>
  <c r="BG107" i="2826" s="1"/>
  <c r="BH107" i="2826" s="1"/>
  <c r="CA107" i="2826" s="1"/>
  <c r="BK109" i="2826"/>
  <c r="BL109" i="2826"/>
  <c r="BX109" i="2826"/>
  <c r="BY109" i="2826"/>
  <c r="BW110" i="2826"/>
  <c r="BR110" i="2826"/>
  <c r="BJ110" i="2826"/>
  <c r="U111" i="2826"/>
  <c r="BN110" i="2826"/>
  <c r="CB106" i="2826"/>
  <c r="BS106" i="2826"/>
  <c r="CD105" i="2826"/>
  <c r="BE108" i="2826"/>
  <c r="BA108" i="2826"/>
  <c r="AW108" i="2826"/>
  <c r="AS108" i="2826"/>
  <c r="AO108" i="2826"/>
  <c r="AK108" i="2826"/>
  <c r="AG108" i="2826"/>
  <c r="AC108" i="2826"/>
  <c r="Y108" i="2826"/>
  <c r="BD108" i="2826"/>
  <c r="AZ108" i="2826"/>
  <c r="AV108" i="2826"/>
  <c r="AR108" i="2826"/>
  <c r="AN108" i="2826"/>
  <c r="AJ108" i="2826"/>
  <c r="AF108" i="2826"/>
  <c r="AB108" i="2826"/>
  <c r="X108" i="2826"/>
  <c r="BC108" i="2826"/>
  <c r="AY108" i="2826"/>
  <c r="AU108" i="2826"/>
  <c r="AQ108" i="2826"/>
  <c r="AM108" i="2826"/>
  <c r="AI108" i="2826"/>
  <c r="AE108" i="2826"/>
  <c r="AA108" i="2826"/>
  <c r="W108" i="2826"/>
  <c r="BB108" i="2826"/>
  <c r="AX108" i="2826"/>
  <c r="AT108" i="2826"/>
  <c r="AP108" i="2826"/>
  <c r="AL108" i="2826"/>
  <c r="AH108" i="2826"/>
  <c r="AD108" i="2826"/>
  <c r="Z108" i="2826"/>
  <c r="V108" i="2826"/>
  <c r="BF108" i="2826" l="1"/>
  <c r="BG108" i="2826" s="1"/>
  <c r="BH108" i="2826" s="1"/>
  <c r="CA108" i="2826" s="1"/>
  <c r="BS108" i="2826" s="1"/>
  <c r="R103" i="2829"/>
  <c r="W103" i="2829" s="1"/>
  <c r="S102" i="264" s="1"/>
  <c r="C102" i="264"/>
  <c r="CD106" i="2826"/>
  <c r="CB108" i="2826"/>
  <c r="BO110" i="2826"/>
  <c r="BP110" i="2826"/>
  <c r="BL110" i="2826"/>
  <c r="BK110" i="2826"/>
  <c r="BY110" i="2826"/>
  <c r="BX110" i="2826"/>
  <c r="CB107" i="2826"/>
  <c r="BS107" i="2826"/>
  <c r="U112" i="2826"/>
  <c r="BN111" i="2826"/>
  <c r="BW111" i="2826"/>
  <c r="BR111" i="2826"/>
  <c r="BJ111" i="2826"/>
  <c r="BD109" i="2826"/>
  <c r="AZ109" i="2826"/>
  <c r="AV109" i="2826"/>
  <c r="AR109" i="2826"/>
  <c r="AN109" i="2826"/>
  <c r="AJ109" i="2826"/>
  <c r="AF109" i="2826"/>
  <c r="AB109" i="2826"/>
  <c r="X109" i="2826"/>
  <c r="BC109" i="2826"/>
  <c r="AY109" i="2826"/>
  <c r="AU109" i="2826"/>
  <c r="AQ109" i="2826"/>
  <c r="AM109" i="2826"/>
  <c r="AI109" i="2826"/>
  <c r="AE109" i="2826"/>
  <c r="AA109" i="2826"/>
  <c r="W109" i="2826"/>
  <c r="BB109" i="2826"/>
  <c r="AX109" i="2826"/>
  <c r="AT109" i="2826"/>
  <c r="AP109" i="2826"/>
  <c r="AL109" i="2826"/>
  <c r="AH109" i="2826"/>
  <c r="AD109" i="2826"/>
  <c r="Z109" i="2826"/>
  <c r="V109" i="2826"/>
  <c r="BE109" i="2826"/>
  <c r="BA109" i="2826"/>
  <c r="AW109" i="2826"/>
  <c r="AS109" i="2826"/>
  <c r="AO109" i="2826"/>
  <c r="AK109" i="2826"/>
  <c r="AG109" i="2826"/>
  <c r="AC109" i="2826"/>
  <c r="Y109" i="2826"/>
  <c r="C103" i="264" l="1"/>
  <c r="R104" i="2829"/>
  <c r="W104" i="2829" s="1"/>
  <c r="S103" i="264" s="1"/>
  <c r="BP111" i="2826"/>
  <c r="BO111" i="2826"/>
  <c r="CD107" i="2826"/>
  <c r="BE110" i="2826"/>
  <c r="BA110" i="2826"/>
  <c r="AW110" i="2826"/>
  <c r="AS110" i="2826"/>
  <c r="AO110" i="2826"/>
  <c r="AK110" i="2826"/>
  <c r="AG110" i="2826"/>
  <c r="AC110" i="2826"/>
  <c r="Y110" i="2826"/>
  <c r="BD110" i="2826"/>
  <c r="AZ110" i="2826"/>
  <c r="AV110" i="2826"/>
  <c r="AR110" i="2826"/>
  <c r="AN110" i="2826"/>
  <c r="AJ110" i="2826"/>
  <c r="AF110" i="2826"/>
  <c r="AB110" i="2826"/>
  <c r="X110" i="2826"/>
  <c r="BC110" i="2826"/>
  <c r="AY110" i="2826"/>
  <c r="AU110" i="2826"/>
  <c r="AQ110" i="2826"/>
  <c r="AM110" i="2826"/>
  <c r="AI110" i="2826"/>
  <c r="AE110" i="2826"/>
  <c r="AA110" i="2826"/>
  <c r="W110" i="2826"/>
  <c r="BB110" i="2826"/>
  <c r="AX110" i="2826"/>
  <c r="AT110" i="2826"/>
  <c r="AP110" i="2826"/>
  <c r="AL110" i="2826"/>
  <c r="AH110" i="2826"/>
  <c r="AD110" i="2826"/>
  <c r="Z110" i="2826"/>
  <c r="V110" i="2826"/>
  <c r="BF109" i="2826"/>
  <c r="BG109" i="2826" s="1"/>
  <c r="BH109" i="2826" s="1"/>
  <c r="CA109" i="2826" s="1"/>
  <c r="BK111" i="2826"/>
  <c r="BL111" i="2826"/>
  <c r="BX111" i="2826"/>
  <c r="BY111" i="2826"/>
  <c r="BW112" i="2826"/>
  <c r="BR112" i="2826"/>
  <c r="BJ112" i="2826"/>
  <c r="U113" i="2826"/>
  <c r="BN112" i="2826"/>
  <c r="CD108" i="2826"/>
  <c r="R106" i="2829" l="1"/>
  <c r="W106" i="2829" s="1"/>
  <c r="S105" i="264" s="1"/>
  <c r="C105" i="264"/>
  <c r="BF110" i="2826"/>
  <c r="BG110" i="2826" s="1"/>
  <c r="BH110" i="2826" s="1"/>
  <c r="CA110" i="2826" s="1"/>
  <c r="CB110" i="2826" s="1"/>
  <c r="R105" i="2829"/>
  <c r="W105" i="2829" s="1"/>
  <c r="S104" i="264" s="1"/>
  <c r="C104" i="264"/>
  <c r="BO112" i="2826"/>
  <c r="BP112" i="2826"/>
  <c r="BL112" i="2826"/>
  <c r="BK112" i="2826"/>
  <c r="BY112" i="2826"/>
  <c r="BX112" i="2826"/>
  <c r="CB109" i="2826"/>
  <c r="BS109" i="2826"/>
  <c r="U114" i="2826"/>
  <c r="BN113" i="2826"/>
  <c r="BW113" i="2826"/>
  <c r="BR113" i="2826"/>
  <c r="BJ113" i="2826"/>
  <c r="BD111" i="2826"/>
  <c r="AZ111" i="2826"/>
  <c r="AV111" i="2826"/>
  <c r="AR111" i="2826"/>
  <c r="AN111" i="2826"/>
  <c r="AJ111" i="2826"/>
  <c r="AF111" i="2826"/>
  <c r="AB111" i="2826"/>
  <c r="X111" i="2826"/>
  <c r="BC111" i="2826"/>
  <c r="AY111" i="2826"/>
  <c r="AU111" i="2826"/>
  <c r="AQ111" i="2826"/>
  <c r="AM111" i="2826"/>
  <c r="AI111" i="2826"/>
  <c r="AE111" i="2826"/>
  <c r="AA111" i="2826"/>
  <c r="W111" i="2826"/>
  <c r="BB111" i="2826"/>
  <c r="AX111" i="2826"/>
  <c r="AT111" i="2826"/>
  <c r="AP111" i="2826"/>
  <c r="AL111" i="2826"/>
  <c r="AH111" i="2826"/>
  <c r="AD111" i="2826"/>
  <c r="Z111" i="2826"/>
  <c r="V111" i="2826"/>
  <c r="BE111" i="2826"/>
  <c r="BA111" i="2826"/>
  <c r="AW111" i="2826"/>
  <c r="AS111" i="2826"/>
  <c r="AO111" i="2826"/>
  <c r="AK111" i="2826"/>
  <c r="AG111" i="2826"/>
  <c r="AC111" i="2826"/>
  <c r="Y111" i="2826"/>
  <c r="BS110" i="2826" l="1"/>
  <c r="CD110" i="2826" s="1"/>
  <c r="BF111" i="2826"/>
  <c r="BG111" i="2826" s="1"/>
  <c r="BH111" i="2826" s="1"/>
  <c r="CA111" i="2826" s="1"/>
  <c r="BK113" i="2826"/>
  <c r="BL113" i="2826"/>
  <c r="BX113" i="2826"/>
  <c r="BY113" i="2826"/>
  <c r="BW114" i="2826"/>
  <c r="BR114" i="2826"/>
  <c r="BJ114" i="2826"/>
  <c r="U115" i="2826"/>
  <c r="BN114" i="2826"/>
  <c r="BP113" i="2826"/>
  <c r="BO113" i="2826"/>
  <c r="CD109" i="2826"/>
  <c r="BE112" i="2826"/>
  <c r="BA112" i="2826"/>
  <c r="AW112" i="2826"/>
  <c r="AS112" i="2826"/>
  <c r="AO112" i="2826"/>
  <c r="AK112" i="2826"/>
  <c r="AG112" i="2826"/>
  <c r="AC112" i="2826"/>
  <c r="Y112" i="2826"/>
  <c r="BD112" i="2826"/>
  <c r="AZ112" i="2826"/>
  <c r="AV112" i="2826"/>
  <c r="AR112" i="2826"/>
  <c r="AN112" i="2826"/>
  <c r="AJ112" i="2826"/>
  <c r="AF112" i="2826"/>
  <c r="AB112" i="2826"/>
  <c r="X112" i="2826"/>
  <c r="AH112" i="2826"/>
  <c r="Z112" i="2826"/>
  <c r="BC112" i="2826"/>
  <c r="AY112" i="2826"/>
  <c r="AU112" i="2826"/>
  <c r="AQ112" i="2826"/>
  <c r="AM112" i="2826"/>
  <c r="AI112" i="2826"/>
  <c r="AE112" i="2826"/>
  <c r="AA112" i="2826"/>
  <c r="W112" i="2826"/>
  <c r="BB112" i="2826"/>
  <c r="AX112" i="2826"/>
  <c r="AT112" i="2826"/>
  <c r="AP112" i="2826"/>
  <c r="AL112" i="2826"/>
  <c r="AD112" i="2826"/>
  <c r="V112" i="2826"/>
  <c r="BF112" i="2826" l="1"/>
  <c r="BG112" i="2826" s="1"/>
  <c r="BH112" i="2826" s="1"/>
  <c r="CA112" i="2826" s="1"/>
  <c r="CB112" i="2826" s="1"/>
  <c r="R107" i="2829"/>
  <c r="W107" i="2829" s="1"/>
  <c r="S106" i="264" s="1"/>
  <c r="C106" i="264"/>
  <c r="C107" i="264"/>
  <c r="R108" i="2829"/>
  <c r="W108" i="2829" s="1"/>
  <c r="S107" i="264" s="1"/>
  <c r="U116" i="2826"/>
  <c r="BN115" i="2826"/>
  <c r="BW115" i="2826"/>
  <c r="BR115" i="2826"/>
  <c r="BJ115" i="2826"/>
  <c r="BB113" i="2826"/>
  <c r="AX113" i="2826"/>
  <c r="AT113" i="2826"/>
  <c r="AP113" i="2826"/>
  <c r="AL113" i="2826"/>
  <c r="AH113" i="2826"/>
  <c r="AD113" i="2826"/>
  <c r="Z113" i="2826"/>
  <c r="V113" i="2826"/>
  <c r="BE113" i="2826"/>
  <c r="BA113" i="2826"/>
  <c r="AW113" i="2826"/>
  <c r="AS113" i="2826"/>
  <c r="AO113" i="2826"/>
  <c r="AK113" i="2826"/>
  <c r="AG113" i="2826"/>
  <c r="AC113" i="2826"/>
  <c r="Y113" i="2826"/>
  <c r="BD113" i="2826"/>
  <c r="AZ113" i="2826"/>
  <c r="AV113" i="2826"/>
  <c r="AR113" i="2826"/>
  <c r="AN113" i="2826"/>
  <c r="AJ113" i="2826"/>
  <c r="AF113" i="2826"/>
  <c r="AB113" i="2826"/>
  <c r="X113" i="2826"/>
  <c r="BC113" i="2826"/>
  <c r="AY113" i="2826"/>
  <c r="AU113" i="2826"/>
  <c r="AQ113" i="2826"/>
  <c r="AM113" i="2826"/>
  <c r="AI113" i="2826"/>
  <c r="AE113" i="2826"/>
  <c r="AA113" i="2826"/>
  <c r="W113" i="2826"/>
  <c r="BO114" i="2826"/>
  <c r="BP114" i="2826"/>
  <c r="BL114" i="2826"/>
  <c r="BK114" i="2826"/>
  <c r="BY114" i="2826"/>
  <c r="BX114" i="2826"/>
  <c r="CB111" i="2826"/>
  <c r="BS111" i="2826"/>
  <c r="BS112" i="2826" l="1"/>
  <c r="CD111" i="2826"/>
  <c r="BC114" i="2826"/>
  <c r="AY114" i="2826"/>
  <c r="AU114" i="2826"/>
  <c r="AQ114" i="2826"/>
  <c r="AM114" i="2826"/>
  <c r="AI114" i="2826"/>
  <c r="AE114" i="2826"/>
  <c r="AA114" i="2826"/>
  <c r="W114" i="2826"/>
  <c r="BB114" i="2826"/>
  <c r="AX114" i="2826"/>
  <c r="AT114" i="2826"/>
  <c r="AP114" i="2826"/>
  <c r="AL114" i="2826"/>
  <c r="AH114" i="2826"/>
  <c r="AD114" i="2826"/>
  <c r="Z114" i="2826"/>
  <c r="V114" i="2826"/>
  <c r="BE114" i="2826"/>
  <c r="BA114" i="2826"/>
  <c r="AW114" i="2826"/>
  <c r="AS114" i="2826"/>
  <c r="AO114" i="2826"/>
  <c r="AK114" i="2826"/>
  <c r="AG114" i="2826"/>
  <c r="AC114" i="2826"/>
  <c r="Y114" i="2826"/>
  <c r="BD114" i="2826"/>
  <c r="AZ114" i="2826"/>
  <c r="AV114" i="2826"/>
  <c r="AR114" i="2826"/>
  <c r="AN114" i="2826"/>
  <c r="AJ114" i="2826"/>
  <c r="AF114" i="2826"/>
  <c r="AB114" i="2826"/>
  <c r="X114" i="2826"/>
  <c r="BF113" i="2826"/>
  <c r="BG113" i="2826" s="1"/>
  <c r="BH113" i="2826" s="1"/>
  <c r="CA113" i="2826" s="1"/>
  <c r="BW116" i="2826"/>
  <c r="BR116" i="2826"/>
  <c r="BJ116" i="2826"/>
  <c r="U117" i="2826"/>
  <c r="BN116" i="2826"/>
  <c r="BK115" i="2826"/>
  <c r="BL115" i="2826"/>
  <c r="BX115" i="2826"/>
  <c r="BY115" i="2826"/>
  <c r="BP115" i="2826"/>
  <c r="BO115" i="2826"/>
  <c r="CD112" i="2826"/>
  <c r="R110" i="2829" l="1"/>
  <c r="W110" i="2829" s="1"/>
  <c r="S109" i="264" s="1"/>
  <c r="C109" i="264"/>
  <c r="R109" i="2829"/>
  <c r="W109" i="2829" s="1"/>
  <c r="S108" i="264" s="1"/>
  <c r="C108" i="264"/>
  <c r="BB115" i="2826"/>
  <c r="AX115" i="2826"/>
  <c r="AT115" i="2826"/>
  <c r="BC115" i="2826"/>
  <c r="AY115" i="2826"/>
  <c r="AU115" i="2826"/>
  <c r="AP115" i="2826"/>
  <c r="AL115" i="2826"/>
  <c r="AH115" i="2826"/>
  <c r="AD115" i="2826"/>
  <c r="Z115" i="2826"/>
  <c r="V115" i="2826"/>
  <c r="AO115" i="2826"/>
  <c r="AK115" i="2826"/>
  <c r="AG115" i="2826"/>
  <c r="AC115" i="2826"/>
  <c r="Y115" i="2826"/>
  <c r="BD115" i="2826"/>
  <c r="AZ115" i="2826"/>
  <c r="AV115" i="2826"/>
  <c r="AR115" i="2826"/>
  <c r="BE115" i="2826"/>
  <c r="BA115" i="2826"/>
  <c r="AW115" i="2826"/>
  <c r="AS115" i="2826"/>
  <c r="AN115" i="2826"/>
  <c r="AJ115" i="2826"/>
  <c r="AF115" i="2826"/>
  <c r="AB115" i="2826"/>
  <c r="X115" i="2826"/>
  <c r="AQ115" i="2826"/>
  <c r="AM115" i="2826"/>
  <c r="AI115" i="2826"/>
  <c r="AE115" i="2826"/>
  <c r="AA115" i="2826"/>
  <c r="W115" i="2826"/>
  <c r="U118" i="2826"/>
  <c r="BN117" i="2826"/>
  <c r="BW117" i="2826"/>
  <c r="BR117" i="2826"/>
  <c r="BJ117" i="2826"/>
  <c r="CB113" i="2826"/>
  <c r="BS113" i="2826"/>
  <c r="BO116" i="2826"/>
  <c r="BP116" i="2826"/>
  <c r="BL116" i="2826"/>
  <c r="BK116" i="2826"/>
  <c r="BY116" i="2826"/>
  <c r="BX116" i="2826"/>
  <c r="BF114" i="2826"/>
  <c r="BG114" i="2826" s="1"/>
  <c r="BH114" i="2826" s="1"/>
  <c r="CA114" i="2826" s="1"/>
  <c r="BC116" i="2826" l="1"/>
  <c r="AY116" i="2826"/>
  <c r="AU116" i="2826"/>
  <c r="AQ116" i="2826"/>
  <c r="AM116" i="2826"/>
  <c r="AI116" i="2826"/>
  <c r="AE116" i="2826"/>
  <c r="AA116" i="2826"/>
  <c r="W116" i="2826"/>
  <c r="BB116" i="2826"/>
  <c r="AX116" i="2826"/>
  <c r="AT116" i="2826"/>
  <c r="AP116" i="2826"/>
  <c r="AL116" i="2826"/>
  <c r="AH116" i="2826"/>
  <c r="AD116" i="2826"/>
  <c r="Z116" i="2826"/>
  <c r="V116" i="2826"/>
  <c r="BE116" i="2826"/>
  <c r="BA116" i="2826"/>
  <c r="AW116" i="2826"/>
  <c r="AS116" i="2826"/>
  <c r="AO116" i="2826"/>
  <c r="AK116" i="2826"/>
  <c r="AG116" i="2826"/>
  <c r="AC116" i="2826"/>
  <c r="Y116" i="2826"/>
  <c r="BD116" i="2826"/>
  <c r="AZ116" i="2826"/>
  <c r="AV116" i="2826"/>
  <c r="AR116" i="2826"/>
  <c r="AN116" i="2826"/>
  <c r="AJ116" i="2826"/>
  <c r="AF116" i="2826"/>
  <c r="AB116" i="2826"/>
  <c r="X116" i="2826"/>
  <c r="BP117" i="2826"/>
  <c r="BO117" i="2826"/>
  <c r="BF115" i="2826"/>
  <c r="BG115" i="2826" s="1"/>
  <c r="BH115" i="2826" s="1"/>
  <c r="CA115" i="2826" s="1"/>
  <c r="CB114" i="2826"/>
  <c r="BS114" i="2826"/>
  <c r="CD113" i="2826"/>
  <c r="BK117" i="2826"/>
  <c r="BL117" i="2826"/>
  <c r="BX117" i="2826"/>
  <c r="BY117" i="2826"/>
  <c r="BW118" i="2826"/>
  <c r="BR118" i="2826"/>
  <c r="BJ118" i="2826"/>
  <c r="U119" i="2826"/>
  <c r="BN118" i="2826"/>
  <c r="R111" i="2829" l="1"/>
  <c r="W111" i="2829" s="1"/>
  <c r="S110" i="264" s="1"/>
  <c r="C110" i="264"/>
  <c r="BO118" i="2826"/>
  <c r="BP118" i="2826"/>
  <c r="BL118" i="2826"/>
  <c r="BK118" i="2826"/>
  <c r="BY118" i="2826"/>
  <c r="BX118" i="2826"/>
  <c r="CB115" i="2826"/>
  <c r="BS115" i="2826"/>
  <c r="BF116" i="2826"/>
  <c r="BG116" i="2826" s="1"/>
  <c r="BH116" i="2826" s="1"/>
  <c r="CA116" i="2826" s="1"/>
  <c r="U120" i="2826"/>
  <c r="BN119" i="2826"/>
  <c r="BW119" i="2826"/>
  <c r="BR119" i="2826"/>
  <c r="BJ119" i="2826"/>
  <c r="BD117" i="2826"/>
  <c r="AZ117" i="2826"/>
  <c r="AV117" i="2826"/>
  <c r="AR117" i="2826"/>
  <c r="AN117" i="2826"/>
  <c r="AJ117" i="2826"/>
  <c r="AF117" i="2826"/>
  <c r="AB117" i="2826"/>
  <c r="X117" i="2826"/>
  <c r="BC117" i="2826"/>
  <c r="AY117" i="2826"/>
  <c r="AU117" i="2826"/>
  <c r="AQ117" i="2826"/>
  <c r="AM117" i="2826"/>
  <c r="AI117" i="2826"/>
  <c r="AE117" i="2826"/>
  <c r="AA117" i="2826"/>
  <c r="W117" i="2826"/>
  <c r="BB117" i="2826"/>
  <c r="AX117" i="2826"/>
  <c r="AT117" i="2826"/>
  <c r="AP117" i="2826"/>
  <c r="AL117" i="2826"/>
  <c r="AH117" i="2826"/>
  <c r="AD117" i="2826"/>
  <c r="Z117" i="2826"/>
  <c r="V117" i="2826"/>
  <c r="BE117" i="2826"/>
  <c r="BA117" i="2826"/>
  <c r="AW117" i="2826"/>
  <c r="AS117" i="2826"/>
  <c r="AO117" i="2826"/>
  <c r="AK117" i="2826"/>
  <c r="AG117" i="2826"/>
  <c r="AC117" i="2826"/>
  <c r="Y117" i="2826"/>
  <c r="CD114" i="2826"/>
  <c r="C111" i="264" l="1"/>
  <c r="R112" i="2829"/>
  <c r="W112" i="2829" s="1"/>
  <c r="S111" i="264" s="1"/>
  <c r="BF117" i="2826"/>
  <c r="BG117" i="2826" s="1"/>
  <c r="BH117" i="2826" s="1"/>
  <c r="CA117" i="2826" s="1"/>
  <c r="BK119" i="2826"/>
  <c r="BL119" i="2826"/>
  <c r="BX119" i="2826"/>
  <c r="BY119" i="2826"/>
  <c r="BW120" i="2826"/>
  <c r="BR120" i="2826"/>
  <c r="BJ120" i="2826"/>
  <c r="U121" i="2826"/>
  <c r="BN120" i="2826"/>
  <c r="CD115" i="2826"/>
  <c r="BP119" i="2826"/>
  <c r="BO119" i="2826"/>
  <c r="CB116" i="2826"/>
  <c r="BS116" i="2826"/>
  <c r="BE118" i="2826"/>
  <c r="BA118" i="2826"/>
  <c r="AW118" i="2826"/>
  <c r="AS118" i="2826"/>
  <c r="AO118" i="2826"/>
  <c r="AK118" i="2826"/>
  <c r="AG118" i="2826"/>
  <c r="AC118" i="2826"/>
  <c r="Y118" i="2826"/>
  <c r="BD118" i="2826"/>
  <c r="AZ118" i="2826"/>
  <c r="AV118" i="2826"/>
  <c r="AR118" i="2826"/>
  <c r="AN118" i="2826"/>
  <c r="AJ118" i="2826"/>
  <c r="AF118" i="2826"/>
  <c r="AB118" i="2826"/>
  <c r="X118" i="2826"/>
  <c r="AD118" i="2826"/>
  <c r="V118" i="2826"/>
  <c r="BC118" i="2826"/>
  <c r="AY118" i="2826"/>
  <c r="AU118" i="2826"/>
  <c r="AQ118" i="2826"/>
  <c r="AM118" i="2826"/>
  <c r="AI118" i="2826"/>
  <c r="AE118" i="2826"/>
  <c r="AA118" i="2826"/>
  <c r="W118" i="2826"/>
  <c r="BB118" i="2826"/>
  <c r="AX118" i="2826"/>
  <c r="AT118" i="2826"/>
  <c r="AP118" i="2826"/>
  <c r="AL118" i="2826"/>
  <c r="AH118" i="2826"/>
  <c r="Z118" i="2826"/>
  <c r="R113" i="2829" l="1"/>
  <c r="W113" i="2829" s="1"/>
  <c r="S112" i="264" s="1"/>
  <c r="C112" i="264"/>
  <c r="BF118" i="2826"/>
  <c r="BG118" i="2826" s="1"/>
  <c r="BH118" i="2826" s="1"/>
  <c r="CA118" i="2826" s="1"/>
  <c r="CD116" i="2826"/>
  <c r="U122" i="2826"/>
  <c r="BN121" i="2826"/>
  <c r="BW121" i="2826"/>
  <c r="BR121" i="2826"/>
  <c r="BJ121" i="2826"/>
  <c r="BB119" i="2826"/>
  <c r="AX119" i="2826"/>
  <c r="AT119" i="2826"/>
  <c r="AP119" i="2826"/>
  <c r="AL119" i="2826"/>
  <c r="AH119" i="2826"/>
  <c r="AD119" i="2826"/>
  <c r="Z119" i="2826"/>
  <c r="V119" i="2826"/>
  <c r="BE119" i="2826"/>
  <c r="BA119" i="2826"/>
  <c r="AW119" i="2826"/>
  <c r="AS119" i="2826"/>
  <c r="AO119" i="2826"/>
  <c r="AK119" i="2826"/>
  <c r="AG119" i="2826"/>
  <c r="AC119" i="2826"/>
  <c r="Y119" i="2826"/>
  <c r="BD119" i="2826"/>
  <c r="AZ119" i="2826"/>
  <c r="AV119" i="2826"/>
  <c r="AR119" i="2826"/>
  <c r="AN119" i="2826"/>
  <c r="AJ119" i="2826"/>
  <c r="AF119" i="2826"/>
  <c r="AB119" i="2826"/>
  <c r="X119" i="2826"/>
  <c r="BC119" i="2826"/>
  <c r="AY119" i="2826"/>
  <c r="AU119" i="2826"/>
  <c r="AQ119" i="2826"/>
  <c r="AM119" i="2826"/>
  <c r="AI119" i="2826"/>
  <c r="AE119" i="2826"/>
  <c r="AA119" i="2826"/>
  <c r="W119" i="2826"/>
  <c r="BO120" i="2826"/>
  <c r="BP120" i="2826"/>
  <c r="BL120" i="2826"/>
  <c r="BK120" i="2826"/>
  <c r="BY120" i="2826"/>
  <c r="BX120" i="2826"/>
  <c r="CB117" i="2826"/>
  <c r="BS117" i="2826"/>
  <c r="CD117" i="2826" l="1"/>
  <c r="R114" i="2829"/>
  <c r="W114" i="2829" s="1"/>
  <c r="S113" i="264" s="1"/>
  <c r="C113" i="264"/>
  <c r="BC120" i="2826"/>
  <c r="AY120" i="2826"/>
  <c r="AU120" i="2826"/>
  <c r="AQ120" i="2826"/>
  <c r="AM120" i="2826"/>
  <c r="AI120" i="2826"/>
  <c r="AE120" i="2826"/>
  <c r="AA120" i="2826"/>
  <c r="W120" i="2826"/>
  <c r="BB120" i="2826"/>
  <c r="AX120" i="2826"/>
  <c r="AT120" i="2826"/>
  <c r="AP120" i="2826"/>
  <c r="AL120" i="2826"/>
  <c r="AH120" i="2826"/>
  <c r="AD120" i="2826"/>
  <c r="Z120" i="2826"/>
  <c r="V120" i="2826"/>
  <c r="BE120" i="2826"/>
  <c r="BA120" i="2826"/>
  <c r="AW120" i="2826"/>
  <c r="AS120" i="2826"/>
  <c r="AO120" i="2826"/>
  <c r="AK120" i="2826"/>
  <c r="AG120" i="2826"/>
  <c r="AC120" i="2826"/>
  <c r="Y120" i="2826"/>
  <c r="BD120" i="2826"/>
  <c r="AZ120" i="2826"/>
  <c r="AV120" i="2826"/>
  <c r="AR120" i="2826"/>
  <c r="AN120" i="2826"/>
  <c r="AJ120" i="2826"/>
  <c r="AF120" i="2826"/>
  <c r="AB120" i="2826"/>
  <c r="X120" i="2826"/>
  <c r="BF119" i="2826"/>
  <c r="BG119" i="2826" s="1"/>
  <c r="BH119" i="2826" s="1"/>
  <c r="CA119" i="2826" s="1"/>
  <c r="BK121" i="2826"/>
  <c r="BL121" i="2826"/>
  <c r="BX121" i="2826"/>
  <c r="BY121" i="2826"/>
  <c r="BW122" i="2826"/>
  <c r="BR122" i="2826"/>
  <c r="BJ122" i="2826"/>
  <c r="U123" i="2826"/>
  <c r="BN122" i="2826"/>
  <c r="BP121" i="2826"/>
  <c r="BO121" i="2826"/>
  <c r="CB118" i="2826"/>
  <c r="BS118" i="2826"/>
  <c r="R115" i="2829" l="1"/>
  <c r="W115" i="2829" s="1"/>
  <c r="S114" i="264" s="1"/>
  <c r="C114" i="264"/>
  <c r="CD118" i="2826"/>
  <c r="U124" i="2826"/>
  <c r="BN123" i="2826"/>
  <c r="BW123" i="2826"/>
  <c r="BR123" i="2826"/>
  <c r="BJ123" i="2826"/>
  <c r="BB121" i="2826"/>
  <c r="AX121" i="2826"/>
  <c r="AT121" i="2826"/>
  <c r="AP121" i="2826"/>
  <c r="AL121" i="2826"/>
  <c r="AH121" i="2826"/>
  <c r="AD121" i="2826"/>
  <c r="Z121" i="2826"/>
  <c r="V121" i="2826"/>
  <c r="BE121" i="2826"/>
  <c r="BA121" i="2826"/>
  <c r="AW121" i="2826"/>
  <c r="AS121" i="2826"/>
  <c r="AO121" i="2826"/>
  <c r="AK121" i="2826"/>
  <c r="AG121" i="2826"/>
  <c r="AC121" i="2826"/>
  <c r="Y121" i="2826"/>
  <c r="BD121" i="2826"/>
  <c r="AZ121" i="2826"/>
  <c r="AV121" i="2826"/>
  <c r="AR121" i="2826"/>
  <c r="AN121" i="2826"/>
  <c r="AJ121" i="2826"/>
  <c r="AF121" i="2826"/>
  <c r="AB121" i="2826"/>
  <c r="X121" i="2826"/>
  <c r="BC121" i="2826"/>
  <c r="AY121" i="2826"/>
  <c r="AU121" i="2826"/>
  <c r="AQ121" i="2826"/>
  <c r="AM121" i="2826"/>
  <c r="AI121" i="2826"/>
  <c r="AE121" i="2826"/>
  <c r="AA121" i="2826"/>
  <c r="W121" i="2826"/>
  <c r="BF120" i="2826"/>
  <c r="BG120" i="2826" s="1"/>
  <c r="BH120" i="2826" s="1"/>
  <c r="CA120" i="2826" s="1"/>
  <c r="BO122" i="2826"/>
  <c r="BP122" i="2826"/>
  <c r="BL122" i="2826"/>
  <c r="BK122" i="2826"/>
  <c r="BY122" i="2826"/>
  <c r="BX122" i="2826"/>
  <c r="CB119" i="2826"/>
  <c r="BS119" i="2826"/>
  <c r="C115" i="264" l="1"/>
  <c r="R116" i="2829"/>
  <c r="W116" i="2829" s="1"/>
  <c r="S115" i="264" s="1"/>
  <c r="CD119" i="2826"/>
  <c r="BC122" i="2826"/>
  <c r="AY122" i="2826"/>
  <c r="AU122" i="2826"/>
  <c r="AQ122" i="2826"/>
  <c r="AM122" i="2826"/>
  <c r="AI122" i="2826"/>
  <c r="AE122" i="2826"/>
  <c r="AA122" i="2826"/>
  <c r="W122" i="2826"/>
  <c r="BB122" i="2826"/>
  <c r="AX122" i="2826"/>
  <c r="AT122" i="2826"/>
  <c r="AP122" i="2826"/>
  <c r="AL122" i="2826"/>
  <c r="AH122" i="2826"/>
  <c r="AD122" i="2826"/>
  <c r="Z122" i="2826"/>
  <c r="V122" i="2826"/>
  <c r="BE122" i="2826"/>
  <c r="BA122" i="2826"/>
  <c r="AW122" i="2826"/>
  <c r="AS122" i="2826"/>
  <c r="AO122" i="2826"/>
  <c r="AK122" i="2826"/>
  <c r="AG122" i="2826"/>
  <c r="AC122" i="2826"/>
  <c r="Y122" i="2826"/>
  <c r="BD122" i="2826"/>
  <c r="AZ122" i="2826"/>
  <c r="AV122" i="2826"/>
  <c r="AR122" i="2826"/>
  <c r="AN122" i="2826"/>
  <c r="AJ122" i="2826"/>
  <c r="AF122" i="2826"/>
  <c r="AB122" i="2826"/>
  <c r="X122" i="2826"/>
  <c r="BP123" i="2826"/>
  <c r="BO123" i="2826"/>
  <c r="CB120" i="2826"/>
  <c r="BS120" i="2826"/>
  <c r="BF121" i="2826"/>
  <c r="BG121" i="2826" s="1"/>
  <c r="BH121" i="2826" s="1"/>
  <c r="CA121" i="2826" s="1"/>
  <c r="BK123" i="2826"/>
  <c r="BL123" i="2826"/>
  <c r="BX123" i="2826"/>
  <c r="BY123" i="2826"/>
  <c r="BW124" i="2826"/>
  <c r="BR124" i="2826"/>
  <c r="BJ124" i="2826"/>
  <c r="U125" i="2826"/>
  <c r="BN124" i="2826"/>
  <c r="R117" i="2829" l="1"/>
  <c r="W117" i="2829" s="1"/>
  <c r="S116" i="264" s="1"/>
  <c r="C116" i="264"/>
  <c r="U126" i="2826"/>
  <c r="BN125" i="2826"/>
  <c r="BW125" i="2826"/>
  <c r="BR125" i="2826"/>
  <c r="BJ125" i="2826"/>
  <c r="BD123" i="2826"/>
  <c r="AZ123" i="2826"/>
  <c r="AV123" i="2826"/>
  <c r="AR123" i="2826"/>
  <c r="AN123" i="2826"/>
  <c r="AJ123" i="2826"/>
  <c r="AF123" i="2826"/>
  <c r="AB123" i="2826"/>
  <c r="X123" i="2826"/>
  <c r="BC123" i="2826"/>
  <c r="AY123" i="2826"/>
  <c r="AU123" i="2826"/>
  <c r="AQ123" i="2826"/>
  <c r="AM123" i="2826"/>
  <c r="AI123" i="2826"/>
  <c r="AE123" i="2826"/>
  <c r="AA123" i="2826"/>
  <c r="W123" i="2826"/>
  <c r="BB123" i="2826"/>
  <c r="AX123" i="2826"/>
  <c r="AT123" i="2826"/>
  <c r="AP123" i="2826"/>
  <c r="AL123" i="2826"/>
  <c r="AH123" i="2826"/>
  <c r="AD123" i="2826"/>
  <c r="Z123" i="2826"/>
  <c r="V123" i="2826"/>
  <c r="BE123" i="2826"/>
  <c r="BA123" i="2826"/>
  <c r="AW123" i="2826"/>
  <c r="AS123" i="2826"/>
  <c r="AO123" i="2826"/>
  <c r="AK123" i="2826"/>
  <c r="AG123" i="2826"/>
  <c r="AC123" i="2826"/>
  <c r="Y123" i="2826"/>
  <c r="BO124" i="2826"/>
  <c r="BP124" i="2826"/>
  <c r="BL124" i="2826"/>
  <c r="BK124" i="2826"/>
  <c r="BY124" i="2826"/>
  <c r="BX124" i="2826"/>
  <c r="CB121" i="2826"/>
  <c r="BS121" i="2826"/>
  <c r="CD120" i="2826"/>
  <c r="BF122" i="2826"/>
  <c r="BG122" i="2826" s="1"/>
  <c r="BH122" i="2826" s="1"/>
  <c r="CA122" i="2826" s="1"/>
  <c r="R118" i="2829" l="1"/>
  <c r="W118" i="2829" s="1"/>
  <c r="S117" i="264" s="1"/>
  <c r="C117" i="264"/>
  <c r="CD121" i="2826"/>
  <c r="BC124" i="2826"/>
  <c r="AY124" i="2826"/>
  <c r="AU124" i="2826"/>
  <c r="AQ124" i="2826"/>
  <c r="AM124" i="2826"/>
  <c r="AI124" i="2826"/>
  <c r="AE124" i="2826"/>
  <c r="AA124" i="2826"/>
  <c r="W124" i="2826"/>
  <c r="BB124" i="2826"/>
  <c r="AX124" i="2826"/>
  <c r="AT124" i="2826"/>
  <c r="AP124" i="2826"/>
  <c r="AL124" i="2826"/>
  <c r="AH124" i="2826"/>
  <c r="AD124" i="2826"/>
  <c r="Z124" i="2826"/>
  <c r="V124" i="2826"/>
  <c r="BE124" i="2826"/>
  <c r="BA124" i="2826"/>
  <c r="AW124" i="2826"/>
  <c r="AS124" i="2826"/>
  <c r="AO124" i="2826"/>
  <c r="AK124" i="2826"/>
  <c r="AG124" i="2826"/>
  <c r="AC124" i="2826"/>
  <c r="Y124" i="2826"/>
  <c r="BD124" i="2826"/>
  <c r="AZ124" i="2826"/>
  <c r="AV124" i="2826"/>
  <c r="AR124" i="2826"/>
  <c r="AN124" i="2826"/>
  <c r="AJ124" i="2826"/>
  <c r="AF124" i="2826"/>
  <c r="AB124" i="2826"/>
  <c r="X124" i="2826"/>
  <c r="BP125" i="2826"/>
  <c r="BO125" i="2826"/>
  <c r="CB122" i="2826"/>
  <c r="BS122" i="2826"/>
  <c r="BF123" i="2826"/>
  <c r="BG123" i="2826" s="1"/>
  <c r="BH123" i="2826" s="1"/>
  <c r="CA123" i="2826" s="1"/>
  <c r="BK125" i="2826"/>
  <c r="BL125" i="2826"/>
  <c r="BX125" i="2826"/>
  <c r="BY125" i="2826"/>
  <c r="BW126" i="2826"/>
  <c r="BR126" i="2826"/>
  <c r="BJ126" i="2826"/>
  <c r="U127" i="2826"/>
  <c r="BN126" i="2826"/>
  <c r="R119" i="2829" l="1"/>
  <c r="W119" i="2829" s="1"/>
  <c r="S118" i="264" s="1"/>
  <c r="C118" i="264"/>
  <c r="U128" i="2826"/>
  <c r="BN127" i="2826"/>
  <c r="BW127" i="2826"/>
  <c r="BR127" i="2826"/>
  <c r="BJ127" i="2826"/>
  <c r="BD125" i="2826"/>
  <c r="AZ125" i="2826"/>
  <c r="AV125" i="2826"/>
  <c r="AR125" i="2826"/>
  <c r="AN125" i="2826"/>
  <c r="AJ125" i="2826"/>
  <c r="AF125" i="2826"/>
  <c r="AB125" i="2826"/>
  <c r="X125" i="2826"/>
  <c r="BC125" i="2826"/>
  <c r="AY125" i="2826"/>
  <c r="AU125" i="2826"/>
  <c r="AQ125" i="2826"/>
  <c r="AM125" i="2826"/>
  <c r="AI125" i="2826"/>
  <c r="AE125" i="2826"/>
  <c r="AA125" i="2826"/>
  <c r="W125" i="2826"/>
  <c r="BB125" i="2826"/>
  <c r="AX125" i="2826"/>
  <c r="AT125" i="2826"/>
  <c r="AP125" i="2826"/>
  <c r="AL125" i="2826"/>
  <c r="AH125" i="2826"/>
  <c r="AD125" i="2826"/>
  <c r="Z125" i="2826"/>
  <c r="V125" i="2826"/>
  <c r="BE125" i="2826"/>
  <c r="BA125" i="2826"/>
  <c r="AW125" i="2826"/>
  <c r="AS125" i="2826"/>
  <c r="AO125" i="2826"/>
  <c r="AK125" i="2826"/>
  <c r="AG125" i="2826"/>
  <c r="AC125" i="2826"/>
  <c r="Y125" i="2826"/>
  <c r="CD122" i="2826"/>
  <c r="BO126" i="2826"/>
  <c r="BP126" i="2826"/>
  <c r="BL126" i="2826"/>
  <c r="BK126" i="2826"/>
  <c r="BY126" i="2826"/>
  <c r="BX126" i="2826"/>
  <c r="CB123" i="2826"/>
  <c r="BS123" i="2826"/>
  <c r="BF124" i="2826"/>
  <c r="BG124" i="2826" s="1"/>
  <c r="BH124" i="2826" s="1"/>
  <c r="CA124" i="2826" s="1"/>
  <c r="C119" i="264" l="1"/>
  <c r="R120" i="2829"/>
  <c r="W120" i="2829" s="1"/>
  <c r="S119" i="264" s="1"/>
  <c r="CD123" i="2826"/>
  <c r="BC126" i="2826"/>
  <c r="AY126" i="2826"/>
  <c r="AU126" i="2826"/>
  <c r="AQ126" i="2826"/>
  <c r="AM126" i="2826"/>
  <c r="AI126" i="2826"/>
  <c r="AE126" i="2826"/>
  <c r="AA126" i="2826"/>
  <c r="W126" i="2826"/>
  <c r="BB126" i="2826"/>
  <c r="AX126" i="2826"/>
  <c r="AT126" i="2826"/>
  <c r="AL126" i="2826"/>
  <c r="AD126" i="2826"/>
  <c r="V126" i="2826"/>
  <c r="BE126" i="2826"/>
  <c r="BA126" i="2826"/>
  <c r="AW126" i="2826"/>
  <c r="AS126" i="2826"/>
  <c r="AO126" i="2826"/>
  <c r="AK126" i="2826"/>
  <c r="AG126" i="2826"/>
  <c r="AC126" i="2826"/>
  <c r="Y126" i="2826"/>
  <c r="BD126" i="2826"/>
  <c r="AZ126" i="2826"/>
  <c r="AV126" i="2826"/>
  <c r="AR126" i="2826"/>
  <c r="AN126" i="2826"/>
  <c r="AJ126" i="2826"/>
  <c r="AF126" i="2826"/>
  <c r="AB126" i="2826"/>
  <c r="X126" i="2826"/>
  <c r="AP126" i="2826"/>
  <c r="AH126" i="2826"/>
  <c r="Z126" i="2826"/>
  <c r="BP127" i="2826"/>
  <c r="BO127" i="2826"/>
  <c r="CB124" i="2826"/>
  <c r="BS124" i="2826"/>
  <c r="BF125" i="2826"/>
  <c r="BG125" i="2826" s="1"/>
  <c r="BH125" i="2826" s="1"/>
  <c r="CA125" i="2826" s="1"/>
  <c r="BK127" i="2826"/>
  <c r="BL127" i="2826"/>
  <c r="BX127" i="2826"/>
  <c r="BY127" i="2826"/>
  <c r="BW128" i="2826"/>
  <c r="BR128" i="2826"/>
  <c r="BJ128" i="2826"/>
  <c r="U129" i="2826"/>
  <c r="BN128" i="2826"/>
  <c r="CD124" i="2826" l="1"/>
  <c r="R122" i="2829" s="1"/>
  <c r="W122" i="2829" s="1"/>
  <c r="S121" i="264" s="1"/>
  <c r="R121" i="2829"/>
  <c r="W121" i="2829" s="1"/>
  <c r="S120" i="264" s="1"/>
  <c r="C120" i="264"/>
  <c r="U130" i="2826"/>
  <c r="BN129" i="2826"/>
  <c r="BW129" i="2826"/>
  <c r="BR129" i="2826"/>
  <c r="BJ129" i="2826"/>
  <c r="BD127" i="2826"/>
  <c r="AZ127" i="2826"/>
  <c r="AV127" i="2826"/>
  <c r="AR127" i="2826"/>
  <c r="AN127" i="2826"/>
  <c r="AJ127" i="2826"/>
  <c r="AF127" i="2826"/>
  <c r="AB127" i="2826"/>
  <c r="X127" i="2826"/>
  <c r="BC127" i="2826"/>
  <c r="AY127" i="2826"/>
  <c r="AU127" i="2826"/>
  <c r="AQ127" i="2826"/>
  <c r="AM127" i="2826"/>
  <c r="AI127" i="2826"/>
  <c r="AE127" i="2826"/>
  <c r="AA127" i="2826"/>
  <c r="W127" i="2826"/>
  <c r="BB127" i="2826"/>
  <c r="AX127" i="2826"/>
  <c r="AT127" i="2826"/>
  <c r="AP127" i="2826"/>
  <c r="AL127" i="2826"/>
  <c r="AH127" i="2826"/>
  <c r="AD127" i="2826"/>
  <c r="Z127" i="2826"/>
  <c r="V127" i="2826"/>
  <c r="BE127" i="2826"/>
  <c r="BA127" i="2826"/>
  <c r="AW127" i="2826"/>
  <c r="AS127" i="2826"/>
  <c r="AO127" i="2826"/>
  <c r="AK127" i="2826"/>
  <c r="AG127" i="2826"/>
  <c r="AC127" i="2826"/>
  <c r="Y127" i="2826"/>
  <c r="BF126" i="2826"/>
  <c r="BG126" i="2826" s="1"/>
  <c r="BH126" i="2826" s="1"/>
  <c r="CA126" i="2826" s="1"/>
  <c r="BO128" i="2826"/>
  <c r="BP128" i="2826"/>
  <c r="BL128" i="2826"/>
  <c r="BK128" i="2826"/>
  <c r="BY128" i="2826"/>
  <c r="BX128" i="2826"/>
  <c r="CB125" i="2826"/>
  <c r="BS125" i="2826"/>
  <c r="C121" i="264" l="1"/>
  <c r="CB126" i="2826"/>
  <c r="BS126" i="2826"/>
  <c r="BP129" i="2826"/>
  <c r="BO129" i="2826"/>
  <c r="CD125" i="2826"/>
  <c r="BC128" i="2826"/>
  <c r="AY128" i="2826"/>
  <c r="AU128" i="2826"/>
  <c r="AQ128" i="2826"/>
  <c r="AM128" i="2826"/>
  <c r="AI128" i="2826"/>
  <c r="AE128" i="2826"/>
  <c r="AA128" i="2826"/>
  <c r="W128" i="2826"/>
  <c r="BB128" i="2826"/>
  <c r="AX128" i="2826"/>
  <c r="AT128" i="2826"/>
  <c r="AP128" i="2826"/>
  <c r="AL128" i="2826"/>
  <c r="AH128" i="2826"/>
  <c r="AD128" i="2826"/>
  <c r="Z128" i="2826"/>
  <c r="V128" i="2826"/>
  <c r="BE128" i="2826"/>
  <c r="BA128" i="2826"/>
  <c r="AW128" i="2826"/>
  <c r="AS128" i="2826"/>
  <c r="AO128" i="2826"/>
  <c r="AK128" i="2826"/>
  <c r="AG128" i="2826"/>
  <c r="AC128" i="2826"/>
  <c r="Y128" i="2826"/>
  <c r="BD128" i="2826"/>
  <c r="AZ128" i="2826"/>
  <c r="AV128" i="2826"/>
  <c r="AR128" i="2826"/>
  <c r="AN128" i="2826"/>
  <c r="AJ128" i="2826"/>
  <c r="AF128" i="2826"/>
  <c r="AB128" i="2826"/>
  <c r="X128" i="2826"/>
  <c r="BF127" i="2826"/>
  <c r="BG127" i="2826" s="1"/>
  <c r="BH127" i="2826" s="1"/>
  <c r="CA127" i="2826" s="1"/>
  <c r="BK129" i="2826"/>
  <c r="BL129" i="2826"/>
  <c r="BX129" i="2826"/>
  <c r="BY129" i="2826"/>
  <c r="BW130" i="2826"/>
  <c r="BR130" i="2826"/>
  <c r="BJ130" i="2826"/>
  <c r="U131" i="2826"/>
  <c r="BN130" i="2826"/>
  <c r="R123" i="2829" l="1"/>
  <c r="W123" i="2829" s="1"/>
  <c r="S122" i="264" s="1"/>
  <c r="C122" i="264"/>
  <c r="BO130" i="2826"/>
  <c r="BP130" i="2826"/>
  <c r="BL130" i="2826"/>
  <c r="BK130" i="2826"/>
  <c r="BY130" i="2826"/>
  <c r="BX130" i="2826"/>
  <c r="CB127" i="2826"/>
  <c r="BS127" i="2826"/>
  <c r="BF128" i="2826"/>
  <c r="BG128" i="2826" s="1"/>
  <c r="BH128" i="2826" s="1"/>
  <c r="CA128" i="2826" s="1"/>
  <c r="U132" i="2826"/>
  <c r="BN131" i="2826"/>
  <c r="BW131" i="2826"/>
  <c r="BR131" i="2826"/>
  <c r="BJ131" i="2826"/>
  <c r="BD129" i="2826"/>
  <c r="AZ129" i="2826"/>
  <c r="AV129" i="2826"/>
  <c r="AR129" i="2826"/>
  <c r="AN129" i="2826"/>
  <c r="AJ129" i="2826"/>
  <c r="AF129" i="2826"/>
  <c r="AB129" i="2826"/>
  <c r="X129" i="2826"/>
  <c r="BC129" i="2826"/>
  <c r="AY129" i="2826"/>
  <c r="AU129" i="2826"/>
  <c r="AQ129" i="2826"/>
  <c r="AM129" i="2826"/>
  <c r="AI129" i="2826"/>
  <c r="AE129" i="2826"/>
  <c r="AA129" i="2826"/>
  <c r="W129" i="2826"/>
  <c r="BB129" i="2826"/>
  <c r="AX129" i="2826"/>
  <c r="AT129" i="2826"/>
  <c r="AP129" i="2826"/>
  <c r="AL129" i="2826"/>
  <c r="AH129" i="2826"/>
  <c r="AD129" i="2826"/>
  <c r="Z129" i="2826"/>
  <c r="V129" i="2826"/>
  <c r="BE129" i="2826"/>
  <c r="BA129" i="2826"/>
  <c r="AW129" i="2826"/>
  <c r="AS129" i="2826"/>
  <c r="AO129" i="2826"/>
  <c r="AK129" i="2826"/>
  <c r="AG129" i="2826"/>
  <c r="AC129" i="2826"/>
  <c r="Y129" i="2826"/>
  <c r="CD126" i="2826"/>
  <c r="C123" i="264" l="1"/>
  <c r="R124" i="2829"/>
  <c r="W124" i="2829" s="1"/>
  <c r="S123" i="264" s="1"/>
  <c r="BF129" i="2826"/>
  <c r="BG129" i="2826" s="1"/>
  <c r="BH129" i="2826" s="1"/>
  <c r="CA129" i="2826" s="1"/>
  <c r="BK131" i="2826"/>
  <c r="BL131" i="2826"/>
  <c r="BX131" i="2826"/>
  <c r="BY131" i="2826"/>
  <c r="BW132" i="2826"/>
  <c r="BR132" i="2826"/>
  <c r="BJ132" i="2826"/>
  <c r="U133" i="2826"/>
  <c r="BN132" i="2826"/>
  <c r="BP131" i="2826"/>
  <c r="BO131" i="2826"/>
  <c r="CB128" i="2826"/>
  <c r="BS128" i="2826"/>
  <c r="CD127" i="2826"/>
  <c r="BE130" i="2826"/>
  <c r="BA130" i="2826"/>
  <c r="AW130" i="2826"/>
  <c r="AS130" i="2826"/>
  <c r="AO130" i="2826"/>
  <c r="AK130" i="2826"/>
  <c r="AG130" i="2826"/>
  <c r="AC130" i="2826"/>
  <c r="Y130" i="2826"/>
  <c r="BD130" i="2826"/>
  <c r="AZ130" i="2826"/>
  <c r="AV130" i="2826"/>
  <c r="AR130" i="2826"/>
  <c r="AN130" i="2826"/>
  <c r="AJ130" i="2826"/>
  <c r="AF130" i="2826"/>
  <c r="AB130" i="2826"/>
  <c r="X130" i="2826"/>
  <c r="V130" i="2826"/>
  <c r="BC130" i="2826"/>
  <c r="AY130" i="2826"/>
  <c r="AU130" i="2826"/>
  <c r="AQ130" i="2826"/>
  <c r="AM130" i="2826"/>
  <c r="AI130" i="2826"/>
  <c r="AE130" i="2826"/>
  <c r="AA130" i="2826"/>
  <c r="W130" i="2826"/>
  <c r="BB130" i="2826"/>
  <c r="AX130" i="2826"/>
  <c r="AT130" i="2826"/>
  <c r="AP130" i="2826"/>
  <c r="AL130" i="2826"/>
  <c r="AH130" i="2826"/>
  <c r="AD130" i="2826"/>
  <c r="Z130" i="2826"/>
  <c r="R125" i="2829" l="1"/>
  <c r="W125" i="2829" s="1"/>
  <c r="S124" i="264" s="1"/>
  <c r="C124" i="264"/>
  <c r="CD128" i="2826"/>
  <c r="U134" i="2826"/>
  <c r="BN133" i="2826"/>
  <c r="BW133" i="2826"/>
  <c r="BR133" i="2826"/>
  <c r="BJ133" i="2826"/>
  <c r="BB131" i="2826"/>
  <c r="AX131" i="2826"/>
  <c r="AT131" i="2826"/>
  <c r="AP131" i="2826"/>
  <c r="AL131" i="2826"/>
  <c r="AH131" i="2826"/>
  <c r="AD131" i="2826"/>
  <c r="Z131" i="2826"/>
  <c r="V131" i="2826"/>
  <c r="BE131" i="2826"/>
  <c r="BA131" i="2826"/>
  <c r="AW131" i="2826"/>
  <c r="AS131" i="2826"/>
  <c r="AO131" i="2826"/>
  <c r="AK131" i="2826"/>
  <c r="AG131" i="2826"/>
  <c r="AC131" i="2826"/>
  <c r="Y131" i="2826"/>
  <c r="BD131" i="2826"/>
  <c r="AZ131" i="2826"/>
  <c r="AV131" i="2826"/>
  <c r="AR131" i="2826"/>
  <c r="AN131" i="2826"/>
  <c r="AJ131" i="2826"/>
  <c r="AF131" i="2826"/>
  <c r="AB131" i="2826"/>
  <c r="X131" i="2826"/>
  <c r="BC131" i="2826"/>
  <c r="AY131" i="2826"/>
  <c r="AU131" i="2826"/>
  <c r="AQ131" i="2826"/>
  <c r="AM131" i="2826"/>
  <c r="AI131" i="2826"/>
  <c r="AE131" i="2826"/>
  <c r="AA131" i="2826"/>
  <c r="W131" i="2826"/>
  <c r="BF130" i="2826"/>
  <c r="BG130" i="2826" s="1"/>
  <c r="BH130" i="2826" s="1"/>
  <c r="CA130" i="2826" s="1"/>
  <c r="BO132" i="2826"/>
  <c r="BP132" i="2826"/>
  <c r="BL132" i="2826"/>
  <c r="BK132" i="2826"/>
  <c r="BY132" i="2826"/>
  <c r="BX132" i="2826"/>
  <c r="CB129" i="2826"/>
  <c r="BS129" i="2826"/>
  <c r="CD129" i="2826" l="1"/>
  <c r="R126" i="2829"/>
  <c r="W126" i="2829" s="1"/>
  <c r="S125" i="264" s="1"/>
  <c r="C125" i="264"/>
  <c r="BP133" i="2826"/>
  <c r="BO133" i="2826"/>
  <c r="BC132" i="2826"/>
  <c r="AY132" i="2826"/>
  <c r="AU132" i="2826"/>
  <c r="AQ132" i="2826"/>
  <c r="AM132" i="2826"/>
  <c r="AI132" i="2826"/>
  <c r="AE132" i="2826"/>
  <c r="AA132" i="2826"/>
  <c r="W132" i="2826"/>
  <c r="BB132" i="2826"/>
  <c r="AX132" i="2826"/>
  <c r="AT132" i="2826"/>
  <c r="AP132" i="2826"/>
  <c r="AL132" i="2826"/>
  <c r="AH132" i="2826"/>
  <c r="AD132" i="2826"/>
  <c r="Z132" i="2826"/>
  <c r="V132" i="2826"/>
  <c r="BE132" i="2826"/>
  <c r="BA132" i="2826"/>
  <c r="AW132" i="2826"/>
  <c r="AS132" i="2826"/>
  <c r="AO132" i="2826"/>
  <c r="AK132" i="2826"/>
  <c r="AG132" i="2826"/>
  <c r="AC132" i="2826"/>
  <c r="Y132" i="2826"/>
  <c r="BD132" i="2826"/>
  <c r="AZ132" i="2826"/>
  <c r="AV132" i="2826"/>
  <c r="AR132" i="2826"/>
  <c r="AN132" i="2826"/>
  <c r="AJ132" i="2826"/>
  <c r="AF132" i="2826"/>
  <c r="AB132" i="2826"/>
  <c r="X132" i="2826"/>
  <c r="CB130" i="2826"/>
  <c r="BS130" i="2826"/>
  <c r="BF131" i="2826"/>
  <c r="BG131" i="2826" s="1"/>
  <c r="BH131" i="2826" s="1"/>
  <c r="CA131" i="2826" s="1"/>
  <c r="BK133" i="2826"/>
  <c r="BL133" i="2826"/>
  <c r="BX133" i="2826"/>
  <c r="BY133" i="2826"/>
  <c r="BW134" i="2826"/>
  <c r="BR134" i="2826"/>
  <c r="BJ134" i="2826"/>
  <c r="U135" i="2826"/>
  <c r="BN134" i="2826"/>
  <c r="CD130" i="2826" l="1"/>
  <c r="R127" i="2829"/>
  <c r="W127" i="2829" s="1"/>
  <c r="S126" i="264" s="1"/>
  <c r="C126" i="264"/>
  <c r="U136" i="2826"/>
  <c r="BN135" i="2826"/>
  <c r="BW135" i="2826"/>
  <c r="BR135" i="2826"/>
  <c r="BJ135" i="2826"/>
  <c r="BD133" i="2826"/>
  <c r="AZ133" i="2826"/>
  <c r="AV133" i="2826"/>
  <c r="AR133" i="2826"/>
  <c r="AN133" i="2826"/>
  <c r="AJ133" i="2826"/>
  <c r="AF133" i="2826"/>
  <c r="AB133" i="2826"/>
  <c r="X133" i="2826"/>
  <c r="BC133" i="2826"/>
  <c r="AY133" i="2826"/>
  <c r="AU133" i="2826"/>
  <c r="AQ133" i="2826"/>
  <c r="AM133" i="2826"/>
  <c r="AI133" i="2826"/>
  <c r="AE133" i="2826"/>
  <c r="AA133" i="2826"/>
  <c r="W133" i="2826"/>
  <c r="BB133" i="2826"/>
  <c r="AX133" i="2826"/>
  <c r="AT133" i="2826"/>
  <c r="AP133" i="2826"/>
  <c r="AL133" i="2826"/>
  <c r="AH133" i="2826"/>
  <c r="AD133" i="2826"/>
  <c r="Z133" i="2826"/>
  <c r="V133" i="2826"/>
  <c r="BE133" i="2826"/>
  <c r="BA133" i="2826"/>
  <c r="AW133" i="2826"/>
  <c r="AS133" i="2826"/>
  <c r="AO133" i="2826"/>
  <c r="AK133" i="2826"/>
  <c r="AG133" i="2826"/>
  <c r="AC133" i="2826"/>
  <c r="Y133" i="2826"/>
  <c r="BO134" i="2826"/>
  <c r="BP134" i="2826"/>
  <c r="BL134" i="2826"/>
  <c r="BK134" i="2826"/>
  <c r="BY134" i="2826"/>
  <c r="BX134" i="2826"/>
  <c r="CB131" i="2826"/>
  <c r="BS131" i="2826"/>
  <c r="BF132" i="2826"/>
  <c r="BG132" i="2826" s="1"/>
  <c r="BH132" i="2826" s="1"/>
  <c r="CA132" i="2826" s="1"/>
  <c r="C127" i="264" l="1"/>
  <c r="R128" i="2829"/>
  <c r="W128" i="2829" s="1"/>
  <c r="S127" i="264" s="1"/>
  <c r="CB132" i="2826"/>
  <c r="BS132" i="2826"/>
  <c r="CD131" i="2826"/>
  <c r="BC134" i="2826"/>
  <c r="AY134" i="2826"/>
  <c r="AU134" i="2826"/>
  <c r="AQ134" i="2826"/>
  <c r="AM134" i="2826"/>
  <c r="AI134" i="2826"/>
  <c r="AE134" i="2826"/>
  <c r="AA134" i="2826"/>
  <c r="W134" i="2826"/>
  <c r="BB134" i="2826"/>
  <c r="AX134" i="2826"/>
  <c r="AT134" i="2826"/>
  <c r="AP134" i="2826"/>
  <c r="AL134" i="2826"/>
  <c r="AH134" i="2826"/>
  <c r="AD134" i="2826"/>
  <c r="Z134" i="2826"/>
  <c r="V134" i="2826"/>
  <c r="BE134" i="2826"/>
  <c r="BA134" i="2826"/>
  <c r="AW134" i="2826"/>
  <c r="AS134" i="2826"/>
  <c r="AO134" i="2826"/>
  <c r="AK134" i="2826"/>
  <c r="AG134" i="2826"/>
  <c r="AC134" i="2826"/>
  <c r="Y134" i="2826"/>
  <c r="BD134" i="2826"/>
  <c r="AZ134" i="2826"/>
  <c r="AV134" i="2826"/>
  <c r="AR134" i="2826"/>
  <c r="AN134" i="2826"/>
  <c r="AJ134" i="2826"/>
  <c r="AF134" i="2826"/>
  <c r="AB134" i="2826"/>
  <c r="X134" i="2826"/>
  <c r="BP135" i="2826"/>
  <c r="BO135" i="2826"/>
  <c r="BF133" i="2826"/>
  <c r="BG133" i="2826" s="1"/>
  <c r="BH133" i="2826" s="1"/>
  <c r="CA133" i="2826" s="1"/>
  <c r="BK135" i="2826"/>
  <c r="BL135" i="2826"/>
  <c r="BX135" i="2826"/>
  <c r="BY135" i="2826"/>
  <c r="BW136" i="2826"/>
  <c r="BR136" i="2826"/>
  <c r="BJ136" i="2826"/>
  <c r="U137" i="2826"/>
  <c r="BN136" i="2826"/>
  <c r="R129" i="2829" l="1"/>
  <c r="W129" i="2829" s="1"/>
  <c r="S128" i="264" s="1"/>
  <c r="C128" i="264"/>
  <c r="U138" i="2826"/>
  <c r="BN137" i="2826"/>
  <c r="BW137" i="2826"/>
  <c r="BR137" i="2826"/>
  <c r="BJ137" i="2826"/>
  <c r="BD135" i="2826"/>
  <c r="AZ135" i="2826"/>
  <c r="AV135" i="2826"/>
  <c r="AR135" i="2826"/>
  <c r="AN135" i="2826"/>
  <c r="AJ135" i="2826"/>
  <c r="AF135" i="2826"/>
  <c r="AB135" i="2826"/>
  <c r="X135" i="2826"/>
  <c r="BC135" i="2826"/>
  <c r="AY135" i="2826"/>
  <c r="AU135" i="2826"/>
  <c r="AQ135" i="2826"/>
  <c r="AM135" i="2826"/>
  <c r="AI135" i="2826"/>
  <c r="AE135" i="2826"/>
  <c r="AA135" i="2826"/>
  <c r="W135" i="2826"/>
  <c r="BB135" i="2826"/>
  <c r="AX135" i="2826"/>
  <c r="AT135" i="2826"/>
  <c r="AP135" i="2826"/>
  <c r="AL135" i="2826"/>
  <c r="AH135" i="2826"/>
  <c r="AD135" i="2826"/>
  <c r="Z135" i="2826"/>
  <c r="V135" i="2826"/>
  <c r="BE135" i="2826"/>
  <c r="BA135" i="2826"/>
  <c r="AW135" i="2826"/>
  <c r="AS135" i="2826"/>
  <c r="AO135" i="2826"/>
  <c r="AK135" i="2826"/>
  <c r="AG135" i="2826"/>
  <c r="AC135" i="2826"/>
  <c r="Y135" i="2826"/>
  <c r="BO136" i="2826"/>
  <c r="BP136" i="2826"/>
  <c r="BL136" i="2826"/>
  <c r="BK136" i="2826"/>
  <c r="BY136" i="2826"/>
  <c r="BX136" i="2826"/>
  <c r="CB133" i="2826"/>
  <c r="BS133" i="2826"/>
  <c r="BF134" i="2826"/>
  <c r="BG134" i="2826" s="1"/>
  <c r="BH134" i="2826" s="1"/>
  <c r="CA134" i="2826" s="1"/>
  <c r="CD132" i="2826"/>
  <c r="R130" i="2829" l="1"/>
  <c r="W130" i="2829" s="1"/>
  <c r="S129" i="264" s="1"/>
  <c r="C129" i="264"/>
  <c r="BP137" i="2826"/>
  <c r="BO137" i="2826"/>
  <c r="CB134" i="2826"/>
  <c r="BS134" i="2826"/>
  <c r="CD133" i="2826"/>
  <c r="BC136" i="2826"/>
  <c r="AY136" i="2826"/>
  <c r="AU136" i="2826"/>
  <c r="AQ136" i="2826"/>
  <c r="AM136" i="2826"/>
  <c r="AI136" i="2826"/>
  <c r="AE136" i="2826"/>
  <c r="AA136" i="2826"/>
  <c r="W136" i="2826"/>
  <c r="BB136" i="2826"/>
  <c r="AX136" i="2826"/>
  <c r="AT136" i="2826"/>
  <c r="AP136" i="2826"/>
  <c r="AL136" i="2826"/>
  <c r="AH136" i="2826"/>
  <c r="AD136" i="2826"/>
  <c r="Z136" i="2826"/>
  <c r="V136" i="2826"/>
  <c r="BE136" i="2826"/>
  <c r="BA136" i="2826"/>
  <c r="AW136" i="2826"/>
  <c r="AS136" i="2826"/>
  <c r="AO136" i="2826"/>
  <c r="AK136" i="2826"/>
  <c r="AG136" i="2826"/>
  <c r="AC136" i="2826"/>
  <c r="Y136" i="2826"/>
  <c r="BD136" i="2826"/>
  <c r="AZ136" i="2826"/>
  <c r="AV136" i="2826"/>
  <c r="AR136" i="2826"/>
  <c r="AN136" i="2826"/>
  <c r="AJ136" i="2826"/>
  <c r="AF136" i="2826"/>
  <c r="AB136" i="2826"/>
  <c r="X136" i="2826"/>
  <c r="BF135" i="2826"/>
  <c r="BG135" i="2826" s="1"/>
  <c r="BH135" i="2826" s="1"/>
  <c r="CA135" i="2826" s="1"/>
  <c r="BK137" i="2826"/>
  <c r="BL137" i="2826"/>
  <c r="BX137" i="2826"/>
  <c r="BY137" i="2826"/>
  <c r="BW138" i="2826"/>
  <c r="BR138" i="2826"/>
  <c r="BJ138" i="2826"/>
  <c r="U139" i="2826"/>
  <c r="BN138" i="2826"/>
  <c r="R131" i="2829" l="1"/>
  <c r="W131" i="2829" s="1"/>
  <c r="S130" i="264" s="1"/>
  <c r="C130" i="264"/>
  <c r="U140" i="2826"/>
  <c r="BN139" i="2826"/>
  <c r="BW139" i="2826"/>
  <c r="BR139" i="2826"/>
  <c r="BJ139" i="2826"/>
  <c r="BD137" i="2826"/>
  <c r="AZ137" i="2826"/>
  <c r="AV137" i="2826"/>
  <c r="AR137" i="2826"/>
  <c r="AN137" i="2826"/>
  <c r="AJ137" i="2826"/>
  <c r="AF137" i="2826"/>
  <c r="AB137" i="2826"/>
  <c r="X137" i="2826"/>
  <c r="BC137" i="2826"/>
  <c r="AY137" i="2826"/>
  <c r="AU137" i="2826"/>
  <c r="AQ137" i="2826"/>
  <c r="AM137" i="2826"/>
  <c r="AI137" i="2826"/>
  <c r="AE137" i="2826"/>
  <c r="AA137" i="2826"/>
  <c r="W137" i="2826"/>
  <c r="BB137" i="2826"/>
  <c r="AX137" i="2826"/>
  <c r="AT137" i="2826"/>
  <c r="AP137" i="2826"/>
  <c r="AL137" i="2826"/>
  <c r="AH137" i="2826"/>
  <c r="AD137" i="2826"/>
  <c r="Z137" i="2826"/>
  <c r="V137" i="2826"/>
  <c r="BE137" i="2826"/>
  <c r="BA137" i="2826"/>
  <c r="AW137" i="2826"/>
  <c r="AS137" i="2826"/>
  <c r="AO137" i="2826"/>
  <c r="AK137" i="2826"/>
  <c r="AG137" i="2826"/>
  <c r="AC137" i="2826"/>
  <c r="Y137" i="2826"/>
  <c r="BF136" i="2826"/>
  <c r="BG136" i="2826" s="1"/>
  <c r="BH136" i="2826" s="1"/>
  <c r="CA136" i="2826" s="1"/>
  <c r="BO138" i="2826"/>
  <c r="BP138" i="2826"/>
  <c r="BL138" i="2826"/>
  <c r="BK138" i="2826"/>
  <c r="BY138" i="2826"/>
  <c r="BX138" i="2826"/>
  <c r="CB135" i="2826"/>
  <c r="BS135" i="2826"/>
  <c r="CD134" i="2826"/>
  <c r="C131" i="264" l="1"/>
  <c r="R132" i="2829"/>
  <c r="W132" i="2829" s="1"/>
  <c r="S131" i="264" s="1"/>
  <c r="CB136" i="2826"/>
  <c r="BS136" i="2826"/>
  <c r="BP139" i="2826"/>
  <c r="BO139" i="2826"/>
  <c r="CD135" i="2826"/>
  <c r="BC138" i="2826"/>
  <c r="AY138" i="2826"/>
  <c r="AU138" i="2826"/>
  <c r="AQ138" i="2826"/>
  <c r="AM138" i="2826"/>
  <c r="AI138" i="2826"/>
  <c r="AE138" i="2826"/>
  <c r="AA138" i="2826"/>
  <c r="W138" i="2826"/>
  <c r="BB138" i="2826"/>
  <c r="AX138" i="2826"/>
  <c r="AT138" i="2826"/>
  <c r="AP138" i="2826"/>
  <c r="AL138" i="2826"/>
  <c r="AH138" i="2826"/>
  <c r="AD138" i="2826"/>
  <c r="Z138" i="2826"/>
  <c r="V138" i="2826"/>
  <c r="BE138" i="2826"/>
  <c r="BA138" i="2826"/>
  <c r="AW138" i="2826"/>
  <c r="AS138" i="2826"/>
  <c r="AO138" i="2826"/>
  <c r="AK138" i="2826"/>
  <c r="AG138" i="2826"/>
  <c r="AC138" i="2826"/>
  <c r="Y138" i="2826"/>
  <c r="BD138" i="2826"/>
  <c r="AZ138" i="2826"/>
  <c r="AV138" i="2826"/>
  <c r="AR138" i="2826"/>
  <c r="AN138" i="2826"/>
  <c r="AJ138" i="2826"/>
  <c r="AF138" i="2826"/>
  <c r="AB138" i="2826"/>
  <c r="X138" i="2826"/>
  <c r="BF137" i="2826"/>
  <c r="BG137" i="2826" s="1"/>
  <c r="BH137" i="2826" s="1"/>
  <c r="CA137" i="2826" s="1"/>
  <c r="BK139" i="2826"/>
  <c r="BL139" i="2826"/>
  <c r="BX139" i="2826"/>
  <c r="BY139" i="2826"/>
  <c r="BW140" i="2826"/>
  <c r="BR140" i="2826"/>
  <c r="BJ140" i="2826"/>
  <c r="U141" i="2826"/>
  <c r="BN140" i="2826"/>
  <c r="CD136" i="2826" l="1"/>
  <c r="R134" i="2829" s="1"/>
  <c r="W134" i="2829" s="1"/>
  <c r="S133" i="264" s="1"/>
  <c r="R133" i="2829"/>
  <c r="W133" i="2829" s="1"/>
  <c r="S132" i="264" s="1"/>
  <c r="C132" i="264"/>
  <c r="U142" i="2826"/>
  <c r="BN141" i="2826"/>
  <c r="BW141" i="2826"/>
  <c r="BR141" i="2826"/>
  <c r="BJ141" i="2826"/>
  <c r="BD139" i="2826"/>
  <c r="AZ139" i="2826"/>
  <c r="AV139" i="2826"/>
  <c r="AR139" i="2826"/>
  <c r="AN139" i="2826"/>
  <c r="AJ139" i="2826"/>
  <c r="AF139" i="2826"/>
  <c r="AB139" i="2826"/>
  <c r="X139" i="2826"/>
  <c r="BC139" i="2826"/>
  <c r="AY139" i="2826"/>
  <c r="AU139" i="2826"/>
  <c r="AQ139" i="2826"/>
  <c r="AM139" i="2826"/>
  <c r="AI139" i="2826"/>
  <c r="AE139" i="2826"/>
  <c r="AA139" i="2826"/>
  <c r="W139" i="2826"/>
  <c r="BB139" i="2826"/>
  <c r="AX139" i="2826"/>
  <c r="AT139" i="2826"/>
  <c r="AP139" i="2826"/>
  <c r="AL139" i="2826"/>
  <c r="AH139" i="2826"/>
  <c r="AD139" i="2826"/>
  <c r="Z139" i="2826"/>
  <c r="V139" i="2826"/>
  <c r="BE139" i="2826"/>
  <c r="BA139" i="2826"/>
  <c r="AW139" i="2826"/>
  <c r="AS139" i="2826"/>
  <c r="AO139" i="2826"/>
  <c r="AK139" i="2826"/>
  <c r="AG139" i="2826"/>
  <c r="AC139" i="2826"/>
  <c r="Y139" i="2826"/>
  <c r="BF138" i="2826"/>
  <c r="BG138" i="2826" s="1"/>
  <c r="BH138" i="2826" s="1"/>
  <c r="CA138" i="2826" s="1"/>
  <c r="BO140" i="2826"/>
  <c r="BP140" i="2826"/>
  <c r="BL140" i="2826"/>
  <c r="BK140" i="2826"/>
  <c r="BY140" i="2826"/>
  <c r="BX140" i="2826"/>
  <c r="CB137" i="2826"/>
  <c r="BS137" i="2826"/>
  <c r="C133" i="264" l="1"/>
  <c r="CB138" i="2826"/>
  <c r="BS138" i="2826"/>
  <c r="BP141" i="2826"/>
  <c r="BO141" i="2826"/>
  <c r="CD137" i="2826"/>
  <c r="BC140" i="2826"/>
  <c r="AY140" i="2826"/>
  <c r="AU140" i="2826"/>
  <c r="AQ140" i="2826"/>
  <c r="AM140" i="2826"/>
  <c r="AI140" i="2826"/>
  <c r="AE140" i="2826"/>
  <c r="AA140" i="2826"/>
  <c r="W140" i="2826"/>
  <c r="BB140" i="2826"/>
  <c r="AX140" i="2826"/>
  <c r="AT140" i="2826"/>
  <c r="AP140" i="2826"/>
  <c r="AL140" i="2826"/>
  <c r="AH140" i="2826"/>
  <c r="AD140" i="2826"/>
  <c r="Z140" i="2826"/>
  <c r="V140" i="2826"/>
  <c r="BE140" i="2826"/>
  <c r="BA140" i="2826"/>
  <c r="AW140" i="2826"/>
  <c r="AS140" i="2826"/>
  <c r="AO140" i="2826"/>
  <c r="AK140" i="2826"/>
  <c r="AG140" i="2826"/>
  <c r="AC140" i="2826"/>
  <c r="Y140" i="2826"/>
  <c r="BD140" i="2826"/>
  <c r="AZ140" i="2826"/>
  <c r="AV140" i="2826"/>
  <c r="AR140" i="2826"/>
  <c r="AN140" i="2826"/>
  <c r="AJ140" i="2826"/>
  <c r="AF140" i="2826"/>
  <c r="AB140" i="2826"/>
  <c r="X140" i="2826"/>
  <c r="BF139" i="2826"/>
  <c r="BG139" i="2826" s="1"/>
  <c r="BH139" i="2826" s="1"/>
  <c r="CA139" i="2826" s="1"/>
  <c r="BK141" i="2826"/>
  <c r="BL141" i="2826"/>
  <c r="BX141" i="2826"/>
  <c r="BY141" i="2826"/>
  <c r="BW142" i="2826"/>
  <c r="BR142" i="2826"/>
  <c r="BJ142" i="2826"/>
  <c r="U143" i="2826"/>
  <c r="BN142" i="2826"/>
  <c r="R135" i="2829" l="1"/>
  <c r="W135" i="2829" s="1"/>
  <c r="S134" i="264" s="1"/>
  <c r="C134" i="264"/>
  <c r="BO142" i="2826"/>
  <c r="BP142" i="2826"/>
  <c r="BL142" i="2826"/>
  <c r="BK142" i="2826"/>
  <c r="BY142" i="2826"/>
  <c r="BX142" i="2826"/>
  <c r="CB139" i="2826"/>
  <c r="BS139" i="2826"/>
  <c r="U144" i="2826"/>
  <c r="BN143" i="2826"/>
  <c r="BW143" i="2826"/>
  <c r="BR143" i="2826"/>
  <c r="BJ143" i="2826"/>
  <c r="BD141" i="2826"/>
  <c r="AZ141" i="2826"/>
  <c r="AV141" i="2826"/>
  <c r="AR141" i="2826"/>
  <c r="AN141" i="2826"/>
  <c r="AJ141" i="2826"/>
  <c r="AF141" i="2826"/>
  <c r="AB141" i="2826"/>
  <c r="X141" i="2826"/>
  <c r="BC141" i="2826"/>
  <c r="AY141" i="2826"/>
  <c r="AU141" i="2826"/>
  <c r="AQ141" i="2826"/>
  <c r="AM141" i="2826"/>
  <c r="AI141" i="2826"/>
  <c r="AE141" i="2826"/>
  <c r="AA141" i="2826"/>
  <c r="W141" i="2826"/>
  <c r="BB141" i="2826"/>
  <c r="AX141" i="2826"/>
  <c r="AT141" i="2826"/>
  <c r="AP141" i="2826"/>
  <c r="AL141" i="2826"/>
  <c r="AH141" i="2826"/>
  <c r="AD141" i="2826"/>
  <c r="Z141" i="2826"/>
  <c r="V141" i="2826"/>
  <c r="BE141" i="2826"/>
  <c r="BA141" i="2826"/>
  <c r="AW141" i="2826"/>
  <c r="AS141" i="2826"/>
  <c r="AO141" i="2826"/>
  <c r="AK141" i="2826"/>
  <c r="AG141" i="2826"/>
  <c r="AC141" i="2826"/>
  <c r="Y141" i="2826"/>
  <c r="BF140" i="2826"/>
  <c r="BG140" i="2826" s="1"/>
  <c r="BH140" i="2826" s="1"/>
  <c r="CA140" i="2826" s="1"/>
  <c r="CD138" i="2826"/>
  <c r="C135" i="264" l="1"/>
  <c r="R136" i="2829"/>
  <c r="W136" i="2829" s="1"/>
  <c r="S135" i="264" s="1"/>
  <c r="CB140" i="2826"/>
  <c r="BS140" i="2826"/>
  <c r="BP143" i="2826"/>
  <c r="BO143" i="2826"/>
  <c r="BF141" i="2826"/>
  <c r="BG141" i="2826" s="1"/>
  <c r="BH141" i="2826" s="1"/>
  <c r="CA141" i="2826" s="1"/>
  <c r="BK143" i="2826"/>
  <c r="BL143" i="2826"/>
  <c r="BX143" i="2826"/>
  <c r="BY143" i="2826"/>
  <c r="BW144" i="2826"/>
  <c r="BR144" i="2826"/>
  <c r="BJ144" i="2826"/>
  <c r="U145" i="2826"/>
  <c r="BN144" i="2826"/>
  <c r="CD139" i="2826"/>
  <c r="BE142" i="2826"/>
  <c r="BA142" i="2826"/>
  <c r="AW142" i="2826"/>
  <c r="AS142" i="2826"/>
  <c r="AO142" i="2826"/>
  <c r="AK142" i="2826"/>
  <c r="AG142" i="2826"/>
  <c r="AC142" i="2826"/>
  <c r="Y142" i="2826"/>
  <c r="BD142" i="2826"/>
  <c r="AZ142" i="2826"/>
  <c r="AV142" i="2826"/>
  <c r="AR142" i="2826"/>
  <c r="AN142" i="2826"/>
  <c r="AJ142" i="2826"/>
  <c r="AF142" i="2826"/>
  <c r="AB142" i="2826"/>
  <c r="X142" i="2826"/>
  <c r="AP142" i="2826"/>
  <c r="AH142" i="2826"/>
  <c r="Z142" i="2826"/>
  <c r="V142" i="2826"/>
  <c r="BC142" i="2826"/>
  <c r="AY142" i="2826"/>
  <c r="AU142" i="2826"/>
  <c r="AQ142" i="2826"/>
  <c r="AM142" i="2826"/>
  <c r="AI142" i="2826"/>
  <c r="AE142" i="2826"/>
  <c r="AA142" i="2826"/>
  <c r="W142" i="2826"/>
  <c r="BB142" i="2826"/>
  <c r="AX142" i="2826"/>
  <c r="AT142" i="2826"/>
  <c r="AL142" i="2826"/>
  <c r="AD142" i="2826"/>
  <c r="R137" i="2829" l="1"/>
  <c r="W137" i="2829" s="1"/>
  <c r="S136" i="264" s="1"/>
  <c r="C136" i="264"/>
  <c r="BF142" i="2826"/>
  <c r="BG142" i="2826" s="1"/>
  <c r="BH142" i="2826" s="1"/>
  <c r="CA142" i="2826" s="1"/>
  <c r="U146" i="2826"/>
  <c r="BN145" i="2826"/>
  <c r="BW145" i="2826"/>
  <c r="BR145" i="2826"/>
  <c r="BJ145" i="2826"/>
  <c r="BD143" i="2826"/>
  <c r="AZ143" i="2826"/>
  <c r="AV143" i="2826"/>
  <c r="AR143" i="2826"/>
  <c r="AN143" i="2826"/>
  <c r="AJ143" i="2826"/>
  <c r="AF143" i="2826"/>
  <c r="AB143" i="2826"/>
  <c r="X143" i="2826"/>
  <c r="BC143" i="2826"/>
  <c r="AY143" i="2826"/>
  <c r="AU143" i="2826"/>
  <c r="AQ143" i="2826"/>
  <c r="AM143" i="2826"/>
  <c r="AI143" i="2826"/>
  <c r="AE143" i="2826"/>
  <c r="AA143" i="2826"/>
  <c r="W143" i="2826"/>
  <c r="BB143" i="2826"/>
  <c r="AX143" i="2826"/>
  <c r="AT143" i="2826"/>
  <c r="AP143" i="2826"/>
  <c r="AL143" i="2826"/>
  <c r="AH143" i="2826"/>
  <c r="AD143" i="2826"/>
  <c r="Z143" i="2826"/>
  <c r="V143" i="2826"/>
  <c r="BE143" i="2826"/>
  <c r="BA143" i="2826"/>
  <c r="AW143" i="2826"/>
  <c r="AS143" i="2826"/>
  <c r="AO143" i="2826"/>
  <c r="AK143" i="2826"/>
  <c r="AG143" i="2826"/>
  <c r="AC143" i="2826"/>
  <c r="Y143" i="2826"/>
  <c r="BO144" i="2826"/>
  <c r="BP144" i="2826"/>
  <c r="BL144" i="2826"/>
  <c r="BK144" i="2826"/>
  <c r="BY144" i="2826"/>
  <c r="BX144" i="2826"/>
  <c r="CB141" i="2826"/>
  <c r="BS141" i="2826"/>
  <c r="CD140" i="2826"/>
  <c r="CD141" i="2826" l="1"/>
  <c r="R139" i="2829" s="1"/>
  <c r="W139" i="2829" s="1"/>
  <c r="S138" i="264" s="1"/>
  <c r="R138" i="2829"/>
  <c r="W138" i="2829" s="1"/>
  <c r="S137" i="264" s="1"/>
  <c r="C137" i="264"/>
  <c r="BF143" i="2826"/>
  <c r="BG143" i="2826" s="1"/>
  <c r="BH143" i="2826" s="1"/>
  <c r="CA143" i="2826" s="1"/>
  <c r="BK145" i="2826"/>
  <c r="BL145" i="2826"/>
  <c r="BX145" i="2826"/>
  <c r="BY145" i="2826"/>
  <c r="BW146" i="2826"/>
  <c r="BR146" i="2826"/>
  <c r="BJ146" i="2826"/>
  <c r="U147" i="2826"/>
  <c r="BN146" i="2826"/>
  <c r="BC144" i="2826"/>
  <c r="AY144" i="2826"/>
  <c r="AU144" i="2826"/>
  <c r="AQ144" i="2826"/>
  <c r="AM144" i="2826"/>
  <c r="AI144" i="2826"/>
  <c r="AE144" i="2826"/>
  <c r="AA144" i="2826"/>
  <c r="W144" i="2826"/>
  <c r="BB144" i="2826"/>
  <c r="AX144" i="2826"/>
  <c r="AT144" i="2826"/>
  <c r="AP144" i="2826"/>
  <c r="AL144" i="2826"/>
  <c r="AH144" i="2826"/>
  <c r="AD144" i="2826"/>
  <c r="Z144" i="2826"/>
  <c r="V144" i="2826"/>
  <c r="BE144" i="2826"/>
  <c r="BA144" i="2826"/>
  <c r="AW144" i="2826"/>
  <c r="AS144" i="2826"/>
  <c r="AO144" i="2826"/>
  <c r="AK144" i="2826"/>
  <c r="AG144" i="2826"/>
  <c r="AC144" i="2826"/>
  <c r="Y144" i="2826"/>
  <c r="BD144" i="2826"/>
  <c r="AZ144" i="2826"/>
  <c r="AV144" i="2826"/>
  <c r="AR144" i="2826"/>
  <c r="AN144" i="2826"/>
  <c r="AJ144" i="2826"/>
  <c r="AF144" i="2826"/>
  <c r="AB144" i="2826"/>
  <c r="X144" i="2826"/>
  <c r="BP145" i="2826"/>
  <c r="BO145" i="2826"/>
  <c r="CB142" i="2826"/>
  <c r="BS142" i="2826"/>
  <c r="C138" i="264" l="1"/>
  <c r="CD142" i="2826"/>
  <c r="U148" i="2826"/>
  <c r="BN147" i="2826"/>
  <c r="BW147" i="2826"/>
  <c r="BR147" i="2826"/>
  <c r="BJ147" i="2826"/>
  <c r="BB145" i="2826"/>
  <c r="AX145" i="2826"/>
  <c r="AT145" i="2826"/>
  <c r="AP145" i="2826"/>
  <c r="AL145" i="2826"/>
  <c r="AH145" i="2826"/>
  <c r="AD145" i="2826"/>
  <c r="Z145" i="2826"/>
  <c r="V145" i="2826"/>
  <c r="BE145" i="2826"/>
  <c r="BA145" i="2826"/>
  <c r="AW145" i="2826"/>
  <c r="AS145" i="2826"/>
  <c r="AO145" i="2826"/>
  <c r="AK145" i="2826"/>
  <c r="AG145" i="2826"/>
  <c r="AC145" i="2826"/>
  <c r="Y145" i="2826"/>
  <c r="BD145" i="2826"/>
  <c r="AZ145" i="2826"/>
  <c r="AV145" i="2826"/>
  <c r="AR145" i="2826"/>
  <c r="AN145" i="2826"/>
  <c r="AJ145" i="2826"/>
  <c r="AF145" i="2826"/>
  <c r="AB145" i="2826"/>
  <c r="X145" i="2826"/>
  <c r="BC145" i="2826"/>
  <c r="AY145" i="2826"/>
  <c r="AU145" i="2826"/>
  <c r="AQ145" i="2826"/>
  <c r="AM145" i="2826"/>
  <c r="AI145" i="2826"/>
  <c r="AE145" i="2826"/>
  <c r="AA145" i="2826"/>
  <c r="W145" i="2826"/>
  <c r="BF144" i="2826"/>
  <c r="BG144" i="2826" s="1"/>
  <c r="BH144" i="2826" s="1"/>
  <c r="CA144" i="2826" s="1"/>
  <c r="BO146" i="2826"/>
  <c r="BP146" i="2826"/>
  <c r="BL146" i="2826"/>
  <c r="BK146" i="2826"/>
  <c r="BY146" i="2826"/>
  <c r="BX146" i="2826"/>
  <c r="CB143" i="2826"/>
  <c r="BS143" i="2826"/>
  <c r="CD143" i="2826" l="1"/>
  <c r="C139" i="264"/>
  <c r="R140" i="2829"/>
  <c r="W140" i="2829" s="1"/>
  <c r="S139" i="264" s="1"/>
  <c r="BC146" i="2826"/>
  <c r="AY146" i="2826"/>
  <c r="AU146" i="2826"/>
  <c r="AQ146" i="2826"/>
  <c r="AM146" i="2826"/>
  <c r="AI146" i="2826"/>
  <c r="AE146" i="2826"/>
  <c r="AA146" i="2826"/>
  <c r="W146" i="2826"/>
  <c r="BB146" i="2826"/>
  <c r="AX146" i="2826"/>
  <c r="AT146" i="2826"/>
  <c r="AP146" i="2826"/>
  <c r="AL146" i="2826"/>
  <c r="AH146" i="2826"/>
  <c r="AD146" i="2826"/>
  <c r="Z146" i="2826"/>
  <c r="V146" i="2826"/>
  <c r="BE146" i="2826"/>
  <c r="BA146" i="2826"/>
  <c r="AW146" i="2826"/>
  <c r="AS146" i="2826"/>
  <c r="AO146" i="2826"/>
  <c r="AK146" i="2826"/>
  <c r="AG146" i="2826"/>
  <c r="AC146" i="2826"/>
  <c r="Y146" i="2826"/>
  <c r="BD146" i="2826"/>
  <c r="AZ146" i="2826"/>
  <c r="AV146" i="2826"/>
  <c r="AR146" i="2826"/>
  <c r="AN146" i="2826"/>
  <c r="AJ146" i="2826"/>
  <c r="AF146" i="2826"/>
  <c r="AB146" i="2826"/>
  <c r="X146" i="2826"/>
  <c r="BP147" i="2826"/>
  <c r="BO147" i="2826"/>
  <c r="CB144" i="2826"/>
  <c r="BS144" i="2826"/>
  <c r="BF145" i="2826"/>
  <c r="BG145" i="2826" s="1"/>
  <c r="BH145" i="2826" s="1"/>
  <c r="CA145" i="2826" s="1"/>
  <c r="BK147" i="2826"/>
  <c r="BL147" i="2826"/>
  <c r="BX147" i="2826"/>
  <c r="BY147" i="2826"/>
  <c r="BW148" i="2826"/>
  <c r="BR148" i="2826"/>
  <c r="BJ148" i="2826"/>
  <c r="U149" i="2826"/>
  <c r="BN148" i="2826"/>
  <c r="CD144" i="2826" l="1"/>
  <c r="R141" i="2829"/>
  <c r="W141" i="2829" s="1"/>
  <c r="S140" i="264" s="1"/>
  <c r="C140" i="264"/>
  <c r="BO148" i="2826"/>
  <c r="BP148" i="2826"/>
  <c r="BL148" i="2826"/>
  <c r="BK148" i="2826"/>
  <c r="BY148" i="2826"/>
  <c r="BX148" i="2826"/>
  <c r="CB145" i="2826"/>
  <c r="BS145" i="2826"/>
  <c r="BF146" i="2826"/>
  <c r="BG146" i="2826" s="1"/>
  <c r="BH146" i="2826" s="1"/>
  <c r="CA146" i="2826" s="1"/>
  <c r="U150" i="2826"/>
  <c r="BN149" i="2826"/>
  <c r="BW149" i="2826"/>
  <c r="BR149" i="2826"/>
  <c r="BJ149" i="2826"/>
  <c r="BD147" i="2826"/>
  <c r="AZ147" i="2826"/>
  <c r="AV147" i="2826"/>
  <c r="AR147" i="2826"/>
  <c r="AN147" i="2826"/>
  <c r="AJ147" i="2826"/>
  <c r="AF147" i="2826"/>
  <c r="AB147" i="2826"/>
  <c r="X147" i="2826"/>
  <c r="BC147" i="2826"/>
  <c r="AY147" i="2826"/>
  <c r="AU147" i="2826"/>
  <c r="AQ147" i="2826"/>
  <c r="AM147" i="2826"/>
  <c r="AI147" i="2826"/>
  <c r="AE147" i="2826"/>
  <c r="AA147" i="2826"/>
  <c r="W147" i="2826"/>
  <c r="BB147" i="2826"/>
  <c r="AX147" i="2826"/>
  <c r="AT147" i="2826"/>
  <c r="AP147" i="2826"/>
  <c r="AL147" i="2826"/>
  <c r="AH147" i="2826"/>
  <c r="AD147" i="2826"/>
  <c r="Z147" i="2826"/>
  <c r="V147" i="2826"/>
  <c r="BE147" i="2826"/>
  <c r="BA147" i="2826"/>
  <c r="AW147" i="2826"/>
  <c r="AS147" i="2826"/>
  <c r="AO147" i="2826"/>
  <c r="AK147" i="2826"/>
  <c r="AG147" i="2826"/>
  <c r="AC147" i="2826"/>
  <c r="Y147" i="2826"/>
  <c r="R142" i="2829" l="1"/>
  <c r="W142" i="2829" s="1"/>
  <c r="S141" i="264" s="1"/>
  <c r="C141" i="264"/>
  <c r="BP149" i="2826"/>
  <c r="BO149" i="2826"/>
  <c r="CB146" i="2826"/>
  <c r="BS146" i="2826"/>
  <c r="BF147" i="2826"/>
  <c r="BG147" i="2826" s="1"/>
  <c r="BH147" i="2826" s="1"/>
  <c r="CA147" i="2826" s="1"/>
  <c r="BK149" i="2826"/>
  <c r="BL149" i="2826"/>
  <c r="BX149" i="2826"/>
  <c r="BY149" i="2826"/>
  <c r="BW150" i="2826"/>
  <c r="BR150" i="2826"/>
  <c r="BJ150" i="2826"/>
  <c r="U151" i="2826"/>
  <c r="BN150" i="2826"/>
  <c r="CD145" i="2826"/>
  <c r="BE148" i="2826"/>
  <c r="BA148" i="2826"/>
  <c r="AW148" i="2826"/>
  <c r="AS148" i="2826"/>
  <c r="AO148" i="2826"/>
  <c r="AK148" i="2826"/>
  <c r="AG148" i="2826"/>
  <c r="AC148" i="2826"/>
  <c r="Y148" i="2826"/>
  <c r="BD148" i="2826"/>
  <c r="AZ148" i="2826"/>
  <c r="AV148" i="2826"/>
  <c r="AR148" i="2826"/>
  <c r="AN148" i="2826"/>
  <c r="AJ148" i="2826"/>
  <c r="AF148" i="2826"/>
  <c r="AB148" i="2826"/>
  <c r="X148" i="2826"/>
  <c r="AT148" i="2826"/>
  <c r="AL148" i="2826"/>
  <c r="AD148" i="2826"/>
  <c r="V148" i="2826"/>
  <c r="BC148" i="2826"/>
  <c r="AY148" i="2826"/>
  <c r="AU148" i="2826"/>
  <c r="AQ148" i="2826"/>
  <c r="AM148" i="2826"/>
  <c r="AI148" i="2826"/>
  <c r="AE148" i="2826"/>
  <c r="AA148" i="2826"/>
  <c r="W148" i="2826"/>
  <c r="BB148" i="2826"/>
  <c r="AX148" i="2826"/>
  <c r="AP148" i="2826"/>
  <c r="AH148" i="2826"/>
  <c r="Z148" i="2826"/>
  <c r="R143" i="2829" l="1"/>
  <c r="W143" i="2829" s="1"/>
  <c r="S142" i="264" s="1"/>
  <c r="C142" i="264"/>
  <c r="BF148" i="2826"/>
  <c r="BG148" i="2826" s="1"/>
  <c r="BH148" i="2826" s="1"/>
  <c r="CA148" i="2826" s="1"/>
  <c r="U152" i="2826"/>
  <c r="BN151" i="2826"/>
  <c r="BW151" i="2826"/>
  <c r="BR151" i="2826"/>
  <c r="BJ151" i="2826"/>
  <c r="BD149" i="2826"/>
  <c r="AZ149" i="2826"/>
  <c r="AV149" i="2826"/>
  <c r="AR149" i="2826"/>
  <c r="AN149" i="2826"/>
  <c r="AJ149" i="2826"/>
  <c r="AF149" i="2826"/>
  <c r="AB149" i="2826"/>
  <c r="X149" i="2826"/>
  <c r="BC149" i="2826"/>
  <c r="AY149" i="2826"/>
  <c r="AU149" i="2826"/>
  <c r="AQ149" i="2826"/>
  <c r="AM149" i="2826"/>
  <c r="AI149" i="2826"/>
  <c r="AE149" i="2826"/>
  <c r="AA149" i="2826"/>
  <c r="W149" i="2826"/>
  <c r="BB149" i="2826"/>
  <c r="AX149" i="2826"/>
  <c r="AT149" i="2826"/>
  <c r="AP149" i="2826"/>
  <c r="AL149" i="2826"/>
  <c r="AH149" i="2826"/>
  <c r="AD149" i="2826"/>
  <c r="Z149" i="2826"/>
  <c r="V149" i="2826"/>
  <c r="BE149" i="2826"/>
  <c r="BA149" i="2826"/>
  <c r="AW149" i="2826"/>
  <c r="AS149" i="2826"/>
  <c r="AO149" i="2826"/>
  <c r="AK149" i="2826"/>
  <c r="AG149" i="2826"/>
  <c r="AC149" i="2826"/>
  <c r="Y149" i="2826"/>
  <c r="BO150" i="2826"/>
  <c r="BP150" i="2826"/>
  <c r="BL150" i="2826"/>
  <c r="BK150" i="2826"/>
  <c r="BY150" i="2826"/>
  <c r="BX150" i="2826"/>
  <c r="CB147" i="2826"/>
  <c r="BS147" i="2826"/>
  <c r="CD146" i="2826"/>
  <c r="C143" i="264" l="1"/>
  <c r="R144" i="2829"/>
  <c r="W144" i="2829" s="1"/>
  <c r="S143" i="264" s="1"/>
  <c r="CD147" i="2826"/>
  <c r="BF149" i="2826"/>
  <c r="BG149" i="2826" s="1"/>
  <c r="BH149" i="2826" s="1"/>
  <c r="CA149" i="2826" s="1"/>
  <c r="BK151" i="2826"/>
  <c r="BL151" i="2826"/>
  <c r="BX151" i="2826"/>
  <c r="BY151" i="2826"/>
  <c r="BW152" i="2826"/>
  <c r="BR152" i="2826"/>
  <c r="BJ152" i="2826"/>
  <c r="U153" i="2826"/>
  <c r="BN152" i="2826"/>
  <c r="BC150" i="2826"/>
  <c r="AY150" i="2826"/>
  <c r="AU150" i="2826"/>
  <c r="AQ150" i="2826"/>
  <c r="AM150" i="2826"/>
  <c r="AI150" i="2826"/>
  <c r="AE150" i="2826"/>
  <c r="AA150" i="2826"/>
  <c r="W150" i="2826"/>
  <c r="BB150" i="2826"/>
  <c r="AX150" i="2826"/>
  <c r="AT150" i="2826"/>
  <c r="AP150" i="2826"/>
  <c r="AL150" i="2826"/>
  <c r="AH150" i="2826"/>
  <c r="AD150" i="2826"/>
  <c r="Z150" i="2826"/>
  <c r="V150" i="2826"/>
  <c r="BE150" i="2826"/>
  <c r="BA150" i="2826"/>
  <c r="AW150" i="2826"/>
  <c r="AS150" i="2826"/>
  <c r="AO150" i="2826"/>
  <c r="AK150" i="2826"/>
  <c r="AG150" i="2826"/>
  <c r="AC150" i="2826"/>
  <c r="Y150" i="2826"/>
  <c r="BD150" i="2826"/>
  <c r="AZ150" i="2826"/>
  <c r="AV150" i="2826"/>
  <c r="AR150" i="2826"/>
  <c r="AN150" i="2826"/>
  <c r="AJ150" i="2826"/>
  <c r="AF150" i="2826"/>
  <c r="AB150" i="2826"/>
  <c r="X150" i="2826"/>
  <c r="BP151" i="2826"/>
  <c r="BO151" i="2826"/>
  <c r="CB148" i="2826"/>
  <c r="BS148" i="2826"/>
  <c r="CD148" i="2826" l="1"/>
  <c r="R146" i="2829" s="1"/>
  <c r="W146" i="2829" s="1"/>
  <c r="S145" i="264" s="1"/>
  <c r="R145" i="2829"/>
  <c r="W145" i="2829" s="1"/>
  <c r="S144" i="264" s="1"/>
  <c r="C144" i="264"/>
  <c r="BF150" i="2826"/>
  <c r="BG150" i="2826" s="1"/>
  <c r="BH150" i="2826" s="1"/>
  <c r="CA150" i="2826" s="1"/>
  <c r="U154" i="2826"/>
  <c r="BN153" i="2826"/>
  <c r="BW153" i="2826"/>
  <c r="BR153" i="2826"/>
  <c r="BJ153" i="2826"/>
  <c r="BB151" i="2826"/>
  <c r="AX151" i="2826"/>
  <c r="AT151" i="2826"/>
  <c r="AP151" i="2826"/>
  <c r="AL151" i="2826"/>
  <c r="AH151" i="2826"/>
  <c r="AD151" i="2826"/>
  <c r="Z151" i="2826"/>
  <c r="V151" i="2826"/>
  <c r="BE151" i="2826"/>
  <c r="BA151" i="2826"/>
  <c r="AW151" i="2826"/>
  <c r="AS151" i="2826"/>
  <c r="AO151" i="2826"/>
  <c r="AK151" i="2826"/>
  <c r="AG151" i="2826"/>
  <c r="AC151" i="2826"/>
  <c r="Y151" i="2826"/>
  <c r="BD151" i="2826"/>
  <c r="AZ151" i="2826"/>
  <c r="AV151" i="2826"/>
  <c r="AR151" i="2826"/>
  <c r="AN151" i="2826"/>
  <c r="AJ151" i="2826"/>
  <c r="AF151" i="2826"/>
  <c r="AB151" i="2826"/>
  <c r="X151" i="2826"/>
  <c r="BC151" i="2826"/>
  <c r="AY151" i="2826"/>
  <c r="AU151" i="2826"/>
  <c r="AQ151" i="2826"/>
  <c r="AM151" i="2826"/>
  <c r="AI151" i="2826"/>
  <c r="AE151" i="2826"/>
  <c r="AA151" i="2826"/>
  <c r="W151" i="2826"/>
  <c r="BO152" i="2826"/>
  <c r="BP152" i="2826"/>
  <c r="BL152" i="2826"/>
  <c r="BK152" i="2826"/>
  <c r="BY152" i="2826"/>
  <c r="BX152" i="2826"/>
  <c r="CB149" i="2826"/>
  <c r="BS149" i="2826"/>
  <c r="C145" i="264" l="1"/>
  <c r="CD149" i="2826"/>
  <c r="R147" i="2829" s="1"/>
  <c r="W147" i="2829" s="1"/>
  <c r="S146" i="264" s="1"/>
  <c r="BP153" i="2826"/>
  <c r="BO153" i="2826"/>
  <c r="CB150" i="2826"/>
  <c r="BS150" i="2826"/>
  <c r="BC152" i="2826"/>
  <c r="AY152" i="2826"/>
  <c r="AU152" i="2826"/>
  <c r="AQ152" i="2826"/>
  <c r="AM152" i="2826"/>
  <c r="AI152" i="2826"/>
  <c r="AE152" i="2826"/>
  <c r="AA152" i="2826"/>
  <c r="W152" i="2826"/>
  <c r="BB152" i="2826"/>
  <c r="AX152" i="2826"/>
  <c r="AT152" i="2826"/>
  <c r="AP152" i="2826"/>
  <c r="AL152" i="2826"/>
  <c r="AH152" i="2826"/>
  <c r="AD152" i="2826"/>
  <c r="Z152" i="2826"/>
  <c r="V152" i="2826"/>
  <c r="BE152" i="2826"/>
  <c r="BA152" i="2826"/>
  <c r="AW152" i="2826"/>
  <c r="AS152" i="2826"/>
  <c r="AO152" i="2826"/>
  <c r="AK152" i="2826"/>
  <c r="AG152" i="2826"/>
  <c r="AC152" i="2826"/>
  <c r="Y152" i="2826"/>
  <c r="BD152" i="2826"/>
  <c r="AZ152" i="2826"/>
  <c r="AV152" i="2826"/>
  <c r="AR152" i="2826"/>
  <c r="AN152" i="2826"/>
  <c r="AJ152" i="2826"/>
  <c r="AF152" i="2826"/>
  <c r="AB152" i="2826"/>
  <c r="X152" i="2826"/>
  <c r="BF151" i="2826"/>
  <c r="BG151" i="2826" s="1"/>
  <c r="BH151" i="2826" s="1"/>
  <c r="CA151" i="2826" s="1"/>
  <c r="BK153" i="2826"/>
  <c r="BL153" i="2826"/>
  <c r="BX153" i="2826"/>
  <c r="BY153" i="2826"/>
  <c r="BW154" i="2826"/>
  <c r="BR154" i="2826"/>
  <c r="BJ154" i="2826"/>
  <c r="U155" i="2826"/>
  <c r="BN154" i="2826"/>
  <c r="C146" i="264" l="1"/>
  <c r="BO154" i="2826"/>
  <c r="BP154" i="2826"/>
  <c r="BL154" i="2826"/>
  <c r="BK154" i="2826"/>
  <c r="BY154" i="2826"/>
  <c r="BX154" i="2826"/>
  <c r="CB151" i="2826"/>
  <c r="BS151" i="2826"/>
  <c r="BF152" i="2826"/>
  <c r="BG152" i="2826" s="1"/>
  <c r="BH152" i="2826" s="1"/>
  <c r="CA152" i="2826" s="1"/>
  <c r="U156" i="2826"/>
  <c r="BN155" i="2826"/>
  <c r="BW155" i="2826"/>
  <c r="BR155" i="2826"/>
  <c r="BJ155" i="2826"/>
  <c r="BD153" i="2826"/>
  <c r="AZ153" i="2826"/>
  <c r="AV153" i="2826"/>
  <c r="AR153" i="2826"/>
  <c r="AN153" i="2826"/>
  <c r="AJ153" i="2826"/>
  <c r="AF153" i="2826"/>
  <c r="AB153" i="2826"/>
  <c r="X153" i="2826"/>
  <c r="BC153" i="2826"/>
  <c r="AY153" i="2826"/>
  <c r="AU153" i="2826"/>
  <c r="AQ153" i="2826"/>
  <c r="AM153" i="2826"/>
  <c r="AI153" i="2826"/>
  <c r="AE153" i="2826"/>
  <c r="AA153" i="2826"/>
  <c r="W153" i="2826"/>
  <c r="BB153" i="2826"/>
  <c r="AX153" i="2826"/>
  <c r="AT153" i="2826"/>
  <c r="AP153" i="2826"/>
  <c r="AL153" i="2826"/>
  <c r="AH153" i="2826"/>
  <c r="AD153" i="2826"/>
  <c r="Z153" i="2826"/>
  <c r="V153" i="2826"/>
  <c r="BE153" i="2826"/>
  <c r="BA153" i="2826"/>
  <c r="AW153" i="2826"/>
  <c r="AS153" i="2826"/>
  <c r="AO153" i="2826"/>
  <c r="AK153" i="2826"/>
  <c r="AG153" i="2826"/>
  <c r="AC153" i="2826"/>
  <c r="Y153" i="2826"/>
  <c r="CD150" i="2826"/>
  <c r="C147" i="264" l="1"/>
  <c r="R148" i="2829"/>
  <c r="W148" i="2829" s="1"/>
  <c r="S147" i="264" s="1"/>
  <c r="BF153" i="2826"/>
  <c r="BG153" i="2826" s="1"/>
  <c r="BH153" i="2826" s="1"/>
  <c r="CA153" i="2826" s="1"/>
  <c r="BK155" i="2826"/>
  <c r="BL155" i="2826"/>
  <c r="BX155" i="2826"/>
  <c r="BY155" i="2826"/>
  <c r="BW156" i="2826"/>
  <c r="BR156" i="2826"/>
  <c r="BJ156" i="2826"/>
  <c r="U157" i="2826"/>
  <c r="BN156" i="2826"/>
  <c r="CB152" i="2826"/>
  <c r="BS152" i="2826"/>
  <c r="BP155" i="2826"/>
  <c r="BO155" i="2826"/>
  <c r="CD151" i="2826"/>
  <c r="BE154" i="2826"/>
  <c r="BA154" i="2826"/>
  <c r="AW154" i="2826"/>
  <c r="AS154" i="2826"/>
  <c r="AO154" i="2826"/>
  <c r="AK154" i="2826"/>
  <c r="AG154" i="2826"/>
  <c r="AC154" i="2826"/>
  <c r="Y154" i="2826"/>
  <c r="BD154" i="2826"/>
  <c r="AZ154" i="2826"/>
  <c r="AV154" i="2826"/>
  <c r="AR154" i="2826"/>
  <c r="AN154" i="2826"/>
  <c r="AJ154" i="2826"/>
  <c r="AF154" i="2826"/>
  <c r="AB154" i="2826"/>
  <c r="X154" i="2826"/>
  <c r="BC154" i="2826"/>
  <c r="AY154" i="2826"/>
  <c r="AU154" i="2826"/>
  <c r="AQ154" i="2826"/>
  <c r="AM154" i="2826"/>
  <c r="AI154" i="2826"/>
  <c r="AE154" i="2826"/>
  <c r="AA154" i="2826"/>
  <c r="W154" i="2826"/>
  <c r="BB154" i="2826"/>
  <c r="AX154" i="2826"/>
  <c r="AT154" i="2826"/>
  <c r="AP154" i="2826"/>
  <c r="AL154" i="2826"/>
  <c r="AH154" i="2826"/>
  <c r="AD154" i="2826"/>
  <c r="Z154" i="2826"/>
  <c r="V154" i="2826"/>
  <c r="R149" i="2829" l="1"/>
  <c r="W149" i="2829" s="1"/>
  <c r="S148" i="264" s="1"/>
  <c r="C148" i="264"/>
  <c r="BF154" i="2826"/>
  <c r="BG154" i="2826" s="1"/>
  <c r="BH154" i="2826" s="1"/>
  <c r="CA154" i="2826" s="1"/>
  <c r="CD152" i="2826"/>
  <c r="U158" i="2826"/>
  <c r="BN157" i="2826"/>
  <c r="BW157" i="2826"/>
  <c r="BR157" i="2826"/>
  <c r="BJ157" i="2826"/>
  <c r="BB155" i="2826"/>
  <c r="AX155" i="2826"/>
  <c r="AT155" i="2826"/>
  <c r="AP155" i="2826"/>
  <c r="AL155" i="2826"/>
  <c r="AH155" i="2826"/>
  <c r="AD155" i="2826"/>
  <c r="Z155" i="2826"/>
  <c r="V155" i="2826"/>
  <c r="BE155" i="2826"/>
  <c r="BA155" i="2826"/>
  <c r="AW155" i="2826"/>
  <c r="AS155" i="2826"/>
  <c r="AO155" i="2826"/>
  <c r="AK155" i="2826"/>
  <c r="AG155" i="2826"/>
  <c r="AC155" i="2826"/>
  <c r="Y155" i="2826"/>
  <c r="BD155" i="2826"/>
  <c r="AZ155" i="2826"/>
  <c r="AV155" i="2826"/>
  <c r="AR155" i="2826"/>
  <c r="AN155" i="2826"/>
  <c r="AJ155" i="2826"/>
  <c r="AF155" i="2826"/>
  <c r="AB155" i="2826"/>
  <c r="X155" i="2826"/>
  <c r="BC155" i="2826"/>
  <c r="AY155" i="2826"/>
  <c r="AU155" i="2826"/>
  <c r="AQ155" i="2826"/>
  <c r="AM155" i="2826"/>
  <c r="AI155" i="2826"/>
  <c r="AE155" i="2826"/>
  <c r="AA155" i="2826"/>
  <c r="W155" i="2826"/>
  <c r="BO156" i="2826"/>
  <c r="BP156" i="2826"/>
  <c r="BL156" i="2826"/>
  <c r="BK156" i="2826"/>
  <c r="BY156" i="2826"/>
  <c r="BX156" i="2826"/>
  <c r="CB153" i="2826"/>
  <c r="BS153" i="2826"/>
  <c r="CD153" i="2826" l="1"/>
  <c r="R150" i="2829"/>
  <c r="W150" i="2829" s="1"/>
  <c r="S149" i="264" s="1"/>
  <c r="C149" i="264"/>
  <c r="BC156" i="2826"/>
  <c r="AY156" i="2826"/>
  <c r="AU156" i="2826"/>
  <c r="AQ156" i="2826"/>
  <c r="AM156" i="2826"/>
  <c r="AI156" i="2826"/>
  <c r="AE156" i="2826"/>
  <c r="AA156" i="2826"/>
  <c r="W156" i="2826"/>
  <c r="BB156" i="2826"/>
  <c r="AX156" i="2826"/>
  <c r="AT156" i="2826"/>
  <c r="AP156" i="2826"/>
  <c r="AL156" i="2826"/>
  <c r="AH156" i="2826"/>
  <c r="AD156" i="2826"/>
  <c r="Z156" i="2826"/>
  <c r="V156" i="2826"/>
  <c r="BE156" i="2826"/>
  <c r="BA156" i="2826"/>
  <c r="AW156" i="2826"/>
  <c r="AS156" i="2826"/>
  <c r="AO156" i="2826"/>
  <c r="AK156" i="2826"/>
  <c r="AG156" i="2826"/>
  <c r="AC156" i="2826"/>
  <c r="Y156" i="2826"/>
  <c r="BD156" i="2826"/>
  <c r="AZ156" i="2826"/>
  <c r="AV156" i="2826"/>
  <c r="AR156" i="2826"/>
  <c r="AN156" i="2826"/>
  <c r="AJ156" i="2826"/>
  <c r="AF156" i="2826"/>
  <c r="AB156" i="2826"/>
  <c r="X156" i="2826"/>
  <c r="BP157" i="2826"/>
  <c r="BO157" i="2826"/>
  <c r="BF155" i="2826"/>
  <c r="BG155" i="2826" s="1"/>
  <c r="BH155" i="2826" s="1"/>
  <c r="CA155" i="2826" s="1"/>
  <c r="BK157" i="2826"/>
  <c r="BL157" i="2826"/>
  <c r="BX157" i="2826"/>
  <c r="BY157" i="2826"/>
  <c r="BW158" i="2826"/>
  <c r="BR158" i="2826"/>
  <c r="BJ158" i="2826"/>
  <c r="U159" i="2826"/>
  <c r="BN158" i="2826"/>
  <c r="CB154" i="2826"/>
  <c r="BS154" i="2826"/>
  <c r="CD154" i="2826" l="1"/>
  <c r="C151" i="264" s="1"/>
  <c r="R151" i="2829"/>
  <c r="W151" i="2829" s="1"/>
  <c r="S150" i="264" s="1"/>
  <c r="C150" i="264"/>
  <c r="U160" i="2826"/>
  <c r="BN159" i="2826"/>
  <c r="BW159" i="2826"/>
  <c r="BR159" i="2826"/>
  <c r="BJ159" i="2826"/>
  <c r="BD157" i="2826"/>
  <c r="AZ157" i="2826"/>
  <c r="AV157" i="2826"/>
  <c r="AR157" i="2826"/>
  <c r="AN157" i="2826"/>
  <c r="AJ157" i="2826"/>
  <c r="AF157" i="2826"/>
  <c r="AB157" i="2826"/>
  <c r="X157" i="2826"/>
  <c r="BC157" i="2826"/>
  <c r="AY157" i="2826"/>
  <c r="AU157" i="2826"/>
  <c r="AQ157" i="2826"/>
  <c r="AM157" i="2826"/>
  <c r="AI157" i="2826"/>
  <c r="AE157" i="2826"/>
  <c r="AA157" i="2826"/>
  <c r="W157" i="2826"/>
  <c r="BB157" i="2826"/>
  <c r="AX157" i="2826"/>
  <c r="AT157" i="2826"/>
  <c r="AP157" i="2826"/>
  <c r="AL157" i="2826"/>
  <c r="AH157" i="2826"/>
  <c r="AD157" i="2826"/>
  <c r="Z157" i="2826"/>
  <c r="V157" i="2826"/>
  <c r="BE157" i="2826"/>
  <c r="BA157" i="2826"/>
  <c r="AW157" i="2826"/>
  <c r="AS157" i="2826"/>
  <c r="AO157" i="2826"/>
  <c r="AK157" i="2826"/>
  <c r="AG157" i="2826"/>
  <c r="AC157" i="2826"/>
  <c r="Y157" i="2826"/>
  <c r="BF156" i="2826"/>
  <c r="BG156" i="2826" s="1"/>
  <c r="BH156" i="2826" s="1"/>
  <c r="CA156" i="2826" s="1"/>
  <c r="BO158" i="2826"/>
  <c r="BP158" i="2826"/>
  <c r="BL158" i="2826"/>
  <c r="BK158" i="2826"/>
  <c r="BY158" i="2826"/>
  <c r="BX158" i="2826"/>
  <c r="CB155" i="2826"/>
  <c r="BS155" i="2826"/>
  <c r="R152" i="2829" l="1"/>
  <c r="W152" i="2829" s="1"/>
  <c r="S151" i="264" s="1"/>
  <c r="CD155" i="2826"/>
  <c r="BC158" i="2826"/>
  <c r="AY158" i="2826"/>
  <c r="AU158" i="2826"/>
  <c r="AQ158" i="2826"/>
  <c r="AM158" i="2826"/>
  <c r="AI158" i="2826"/>
  <c r="AE158" i="2826"/>
  <c r="AA158" i="2826"/>
  <c r="W158" i="2826"/>
  <c r="BB158" i="2826"/>
  <c r="AX158" i="2826"/>
  <c r="AT158" i="2826"/>
  <c r="AP158" i="2826"/>
  <c r="AL158" i="2826"/>
  <c r="AH158" i="2826"/>
  <c r="AD158" i="2826"/>
  <c r="Z158" i="2826"/>
  <c r="V158" i="2826"/>
  <c r="BE158" i="2826"/>
  <c r="BA158" i="2826"/>
  <c r="AW158" i="2826"/>
  <c r="AS158" i="2826"/>
  <c r="AO158" i="2826"/>
  <c r="AK158" i="2826"/>
  <c r="AG158" i="2826"/>
  <c r="AC158" i="2826"/>
  <c r="Y158" i="2826"/>
  <c r="BD158" i="2826"/>
  <c r="AZ158" i="2826"/>
  <c r="AV158" i="2826"/>
  <c r="AR158" i="2826"/>
  <c r="AN158" i="2826"/>
  <c r="AJ158" i="2826"/>
  <c r="AF158" i="2826"/>
  <c r="AB158" i="2826"/>
  <c r="X158" i="2826"/>
  <c r="BP159" i="2826"/>
  <c r="BO159" i="2826"/>
  <c r="CB156" i="2826"/>
  <c r="BS156" i="2826"/>
  <c r="BF157" i="2826"/>
  <c r="BG157" i="2826" s="1"/>
  <c r="BH157" i="2826" s="1"/>
  <c r="CA157" i="2826" s="1"/>
  <c r="BK159" i="2826"/>
  <c r="BL159" i="2826"/>
  <c r="BX159" i="2826"/>
  <c r="BY159" i="2826"/>
  <c r="BW160" i="2826"/>
  <c r="BR160" i="2826"/>
  <c r="BJ160" i="2826"/>
  <c r="U161" i="2826"/>
  <c r="BN160" i="2826"/>
  <c r="R153" i="2829" l="1"/>
  <c r="W153" i="2829" s="1"/>
  <c r="S152" i="264" s="1"/>
  <c r="C152" i="264"/>
  <c r="BO160" i="2826"/>
  <c r="BP160" i="2826"/>
  <c r="BL160" i="2826"/>
  <c r="BK160" i="2826"/>
  <c r="BY160" i="2826"/>
  <c r="BX160" i="2826"/>
  <c r="CB157" i="2826"/>
  <c r="BS157" i="2826"/>
  <c r="CD156" i="2826"/>
  <c r="BF158" i="2826"/>
  <c r="BG158" i="2826" s="1"/>
  <c r="BH158" i="2826" s="1"/>
  <c r="CA158" i="2826" s="1"/>
  <c r="U162" i="2826"/>
  <c r="BN161" i="2826"/>
  <c r="BW161" i="2826"/>
  <c r="BR161" i="2826"/>
  <c r="BJ161" i="2826"/>
  <c r="BD159" i="2826"/>
  <c r="AZ159" i="2826"/>
  <c r="AV159" i="2826"/>
  <c r="AR159" i="2826"/>
  <c r="AN159" i="2826"/>
  <c r="AJ159" i="2826"/>
  <c r="AF159" i="2826"/>
  <c r="AB159" i="2826"/>
  <c r="X159" i="2826"/>
  <c r="BC159" i="2826"/>
  <c r="AY159" i="2826"/>
  <c r="AU159" i="2826"/>
  <c r="AQ159" i="2826"/>
  <c r="AM159" i="2826"/>
  <c r="AI159" i="2826"/>
  <c r="AE159" i="2826"/>
  <c r="AA159" i="2826"/>
  <c r="W159" i="2826"/>
  <c r="BB159" i="2826"/>
  <c r="AX159" i="2826"/>
  <c r="AT159" i="2826"/>
  <c r="AP159" i="2826"/>
  <c r="AL159" i="2826"/>
  <c r="AH159" i="2826"/>
  <c r="AD159" i="2826"/>
  <c r="Z159" i="2826"/>
  <c r="V159" i="2826"/>
  <c r="BE159" i="2826"/>
  <c r="BA159" i="2826"/>
  <c r="AW159" i="2826"/>
  <c r="AS159" i="2826"/>
  <c r="AO159" i="2826"/>
  <c r="AK159" i="2826"/>
  <c r="AG159" i="2826"/>
  <c r="AC159" i="2826"/>
  <c r="Y159" i="2826"/>
  <c r="R154" i="2829" l="1"/>
  <c r="W154" i="2829" s="1"/>
  <c r="S153" i="264" s="1"/>
  <c r="C153" i="264"/>
  <c r="BP161" i="2826"/>
  <c r="BO161" i="2826"/>
  <c r="CB158" i="2826"/>
  <c r="BS158" i="2826"/>
  <c r="BF159" i="2826"/>
  <c r="BG159" i="2826" s="1"/>
  <c r="BH159" i="2826" s="1"/>
  <c r="CA159" i="2826" s="1"/>
  <c r="BK161" i="2826"/>
  <c r="BL161" i="2826"/>
  <c r="BX161" i="2826"/>
  <c r="BY161" i="2826"/>
  <c r="BW162" i="2826"/>
  <c r="BR162" i="2826"/>
  <c r="BJ162" i="2826"/>
  <c r="U163" i="2826"/>
  <c r="BN162" i="2826"/>
  <c r="CD157" i="2826"/>
  <c r="BE160" i="2826"/>
  <c r="BA160" i="2826"/>
  <c r="AW160" i="2826"/>
  <c r="AS160" i="2826"/>
  <c r="AO160" i="2826"/>
  <c r="AK160" i="2826"/>
  <c r="AG160" i="2826"/>
  <c r="AC160" i="2826"/>
  <c r="Y160" i="2826"/>
  <c r="BD160" i="2826"/>
  <c r="AZ160" i="2826"/>
  <c r="AV160" i="2826"/>
  <c r="AR160" i="2826"/>
  <c r="AN160" i="2826"/>
  <c r="AJ160" i="2826"/>
  <c r="AF160" i="2826"/>
  <c r="AB160" i="2826"/>
  <c r="X160" i="2826"/>
  <c r="Z160" i="2826"/>
  <c r="BC160" i="2826"/>
  <c r="AY160" i="2826"/>
  <c r="AU160" i="2826"/>
  <c r="AQ160" i="2826"/>
  <c r="AM160" i="2826"/>
  <c r="AI160" i="2826"/>
  <c r="AE160" i="2826"/>
  <c r="AA160" i="2826"/>
  <c r="W160" i="2826"/>
  <c r="BB160" i="2826"/>
  <c r="AX160" i="2826"/>
  <c r="AT160" i="2826"/>
  <c r="AP160" i="2826"/>
  <c r="AL160" i="2826"/>
  <c r="AH160" i="2826"/>
  <c r="AD160" i="2826"/>
  <c r="V160" i="2826"/>
  <c r="BF160" i="2826" l="1"/>
  <c r="BG160" i="2826" s="1"/>
  <c r="BH160" i="2826" s="1"/>
  <c r="CA160" i="2826" s="1"/>
  <c r="CB160" i="2826" s="1"/>
  <c r="R155" i="2829"/>
  <c r="W155" i="2829" s="1"/>
  <c r="S154" i="264" s="1"/>
  <c r="C154" i="264"/>
  <c r="U164" i="2826"/>
  <c r="BN163" i="2826"/>
  <c r="BW163" i="2826"/>
  <c r="BR163" i="2826"/>
  <c r="BJ163" i="2826"/>
  <c r="BD161" i="2826"/>
  <c r="AZ161" i="2826"/>
  <c r="AV161" i="2826"/>
  <c r="AR161" i="2826"/>
  <c r="AN161" i="2826"/>
  <c r="AJ161" i="2826"/>
  <c r="AF161" i="2826"/>
  <c r="AB161" i="2826"/>
  <c r="X161" i="2826"/>
  <c r="BC161" i="2826"/>
  <c r="AY161" i="2826"/>
  <c r="AU161" i="2826"/>
  <c r="AQ161" i="2826"/>
  <c r="AM161" i="2826"/>
  <c r="AI161" i="2826"/>
  <c r="AE161" i="2826"/>
  <c r="AA161" i="2826"/>
  <c r="W161" i="2826"/>
  <c r="BB161" i="2826"/>
  <c r="AX161" i="2826"/>
  <c r="AT161" i="2826"/>
  <c r="AP161" i="2826"/>
  <c r="AL161" i="2826"/>
  <c r="AH161" i="2826"/>
  <c r="AD161" i="2826"/>
  <c r="Z161" i="2826"/>
  <c r="V161" i="2826"/>
  <c r="BE161" i="2826"/>
  <c r="BA161" i="2826"/>
  <c r="AW161" i="2826"/>
  <c r="AS161" i="2826"/>
  <c r="AO161" i="2826"/>
  <c r="AK161" i="2826"/>
  <c r="AG161" i="2826"/>
  <c r="AC161" i="2826"/>
  <c r="Y161" i="2826"/>
  <c r="BO162" i="2826"/>
  <c r="BP162" i="2826"/>
  <c r="BL162" i="2826"/>
  <c r="BK162" i="2826"/>
  <c r="BY162" i="2826"/>
  <c r="BX162" i="2826"/>
  <c r="CB159" i="2826"/>
  <c r="BS159" i="2826"/>
  <c r="CD158" i="2826"/>
  <c r="BS160" i="2826" l="1"/>
  <c r="C155" i="264"/>
  <c r="R156" i="2829"/>
  <c r="W156" i="2829" s="1"/>
  <c r="S155" i="264" s="1"/>
  <c r="BP163" i="2826"/>
  <c r="BO163" i="2826"/>
  <c r="CD159" i="2826"/>
  <c r="BC162" i="2826"/>
  <c r="AY162" i="2826"/>
  <c r="AU162" i="2826"/>
  <c r="AQ162" i="2826"/>
  <c r="AM162" i="2826"/>
  <c r="AI162" i="2826"/>
  <c r="AE162" i="2826"/>
  <c r="AA162" i="2826"/>
  <c r="W162" i="2826"/>
  <c r="BB162" i="2826"/>
  <c r="AX162" i="2826"/>
  <c r="AT162" i="2826"/>
  <c r="AP162" i="2826"/>
  <c r="AL162" i="2826"/>
  <c r="AH162" i="2826"/>
  <c r="AD162" i="2826"/>
  <c r="Z162" i="2826"/>
  <c r="V162" i="2826"/>
  <c r="BE162" i="2826"/>
  <c r="BA162" i="2826"/>
  <c r="AW162" i="2826"/>
  <c r="AS162" i="2826"/>
  <c r="AO162" i="2826"/>
  <c r="AK162" i="2826"/>
  <c r="AG162" i="2826"/>
  <c r="AC162" i="2826"/>
  <c r="Y162" i="2826"/>
  <c r="BD162" i="2826"/>
  <c r="AZ162" i="2826"/>
  <c r="AV162" i="2826"/>
  <c r="AR162" i="2826"/>
  <c r="AN162" i="2826"/>
  <c r="AJ162" i="2826"/>
  <c r="AF162" i="2826"/>
  <c r="AB162" i="2826"/>
  <c r="X162" i="2826"/>
  <c r="BF161" i="2826"/>
  <c r="BG161" i="2826" s="1"/>
  <c r="BH161" i="2826" s="1"/>
  <c r="CA161" i="2826" s="1"/>
  <c r="BK163" i="2826"/>
  <c r="BL163" i="2826"/>
  <c r="BX163" i="2826"/>
  <c r="BY163" i="2826"/>
  <c r="BW164" i="2826"/>
  <c r="BR164" i="2826"/>
  <c r="BJ164" i="2826"/>
  <c r="U165" i="2826"/>
  <c r="BN164" i="2826"/>
  <c r="CD160" i="2826"/>
  <c r="R158" i="2829" l="1"/>
  <c r="W158" i="2829" s="1"/>
  <c r="S157" i="264" s="1"/>
  <c r="C157" i="264"/>
  <c r="R157" i="2829"/>
  <c r="W157" i="2829" s="1"/>
  <c r="S156" i="264" s="1"/>
  <c r="C156" i="264"/>
  <c r="BO164" i="2826"/>
  <c r="BP164" i="2826"/>
  <c r="BL164" i="2826"/>
  <c r="BK164" i="2826"/>
  <c r="BY164" i="2826"/>
  <c r="BX164" i="2826"/>
  <c r="CB161" i="2826"/>
  <c r="BS161" i="2826"/>
  <c r="U166" i="2826"/>
  <c r="BN165" i="2826"/>
  <c r="BW165" i="2826"/>
  <c r="BR165" i="2826"/>
  <c r="BJ165" i="2826"/>
  <c r="BD163" i="2826"/>
  <c r="AZ163" i="2826"/>
  <c r="AV163" i="2826"/>
  <c r="AR163" i="2826"/>
  <c r="AN163" i="2826"/>
  <c r="AJ163" i="2826"/>
  <c r="AF163" i="2826"/>
  <c r="AB163" i="2826"/>
  <c r="X163" i="2826"/>
  <c r="BC163" i="2826"/>
  <c r="AY163" i="2826"/>
  <c r="AU163" i="2826"/>
  <c r="AQ163" i="2826"/>
  <c r="AM163" i="2826"/>
  <c r="AI163" i="2826"/>
  <c r="AE163" i="2826"/>
  <c r="AA163" i="2826"/>
  <c r="W163" i="2826"/>
  <c r="BB163" i="2826"/>
  <c r="AX163" i="2826"/>
  <c r="AT163" i="2826"/>
  <c r="AP163" i="2826"/>
  <c r="AL163" i="2826"/>
  <c r="AH163" i="2826"/>
  <c r="AD163" i="2826"/>
  <c r="Z163" i="2826"/>
  <c r="V163" i="2826"/>
  <c r="BE163" i="2826"/>
  <c r="BA163" i="2826"/>
  <c r="AW163" i="2826"/>
  <c r="AS163" i="2826"/>
  <c r="AO163" i="2826"/>
  <c r="AK163" i="2826"/>
  <c r="AG163" i="2826"/>
  <c r="AC163" i="2826"/>
  <c r="Y163" i="2826"/>
  <c r="BF162" i="2826"/>
  <c r="BG162" i="2826" s="1"/>
  <c r="BH162" i="2826" s="1"/>
  <c r="CA162" i="2826" s="1"/>
  <c r="CB162" i="2826" l="1"/>
  <c r="BS162" i="2826"/>
  <c r="BF163" i="2826"/>
  <c r="BG163" i="2826" s="1"/>
  <c r="BH163" i="2826" s="1"/>
  <c r="CA163" i="2826" s="1"/>
  <c r="BK165" i="2826"/>
  <c r="BL165" i="2826"/>
  <c r="BX165" i="2826"/>
  <c r="BY165" i="2826"/>
  <c r="BW166" i="2826"/>
  <c r="BR166" i="2826"/>
  <c r="BJ166" i="2826"/>
  <c r="U167" i="2826"/>
  <c r="BN166" i="2826"/>
  <c r="BP165" i="2826"/>
  <c r="BO165" i="2826"/>
  <c r="CD161" i="2826"/>
  <c r="BE164" i="2826"/>
  <c r="BA164" i="2826"/>
  <c r="AW164" i="2826"/>
  <c r="AS164" i="2826"/>
  <c r="AO164" i="2826"/>
  <c r="AK164" i="2826"/>
  <c r="AG164" i="2826"/>
  <c r="AC164" i="2826"/>
  <c r="Y164" i="2826"/>
  <c r="BD164" i="2826"/>
  <c r="AZ164" i="2826"/>
  <c r="AV164" i="2826"/>
  <c r="AR164" i="2826"/>
  <c r="AN164" i="2826"/>
  <c r="AJ164" i="2826"/>
  <c r="AF164" i="2826"/>
  <c r="AB164" i="2826"/>
  <c r="X164" i="2826"/>
  <c r="BC164" i="2826"/>
  <c r="AY164" i="2826"/>
  <c r="AU164" i="2826"/>
  <c r="AQ164" i="2826"/>
  <c r="AM164" i="2826"/>
  <c r="AI164" i="2826"/>
  <c r="AE164" i="2826"/>
  <c r="AA164" i="2826"/>
  <c r="W164" i="2826"/>
  <c r="BB164" i="2826"/>
  <c r="AX164" i="2826"/>
  <c r="AT164" i="2826"/>
  <c r="AP164" i="2826"/>
  <c r="AL164" i="2826"/>
  <c r="AH164" i="2826"/>
  <c r="AD164" i="2826"/>
  <c r="Z164" i="2826"/>
  <c r="V164" i="2826"/>
  <c r="R159" i="2829" l="1"/>
  <c r="W159" i="2829" s="1"/>
  <c r="S158" i="264" s="1"/>
  <c r="C158" i="264"/>
  <c r="U168" i="2826"/>
  <c r="BN167" i="2826"/>
  <c r="BW167" i="2826"/>
  <c r="BR167" i="2826"/>
  <c r="BJ167" i="2826"/>
  <c r="BB165" i="2826"/>
  <c r="AX165" i="2826"/>
  <c r="AT165" i="2826"/>
  <c r="AP165" i="2826"/>
  <c r="AL165" i="2826"/>
  <c r="AH165" i="2826"/>
  <c r="AD165" i="2826"/>
  <c r="Z165" i="2826"/>
  <c r="V165" i="2826"/>
  <c r="BE165" i="2826"/>
  <c r="BA165" i="2826"/>
  <c r="AW165" i="2826"/>
  <c r="AS165" i="2826"/>
  <c r="AO165" i="2826"/>
  <c r="AK165" i="2826"/>
  <c r="AG165" i="2826"/>
  <c r="AC165" i="2826"/>
  <c r="Y165" i="2826"/>
  <c r="BD165" i="2826"/>
  <c r="AZ165" i="2826"/>
  <c r="AV165" i="2826"/>
  <c r="AR165" i="2826"/>
  <c r="AN165" i="2826"/>
  <c r="AJ165" i="2826"/>
  <c r="AF165" i="2826"/>
  <c r="AB165" i="2826"/>
  <c r="X165" i="2826"/>
  <c r="BC165" i="2826"/>
  <c r="AY165" i="2826"/>
  <c r="AU165" i="2826"/>
  <c r="AQ165" i="2826"/>
  <c r="AM165" i="2826"/>
  <c r="AI165" i="2826"/>
  <c r="AE165" i="2826"/>
  <c r="AA165" i="2826"/>
  <c r="W165" i="2826"/>
  <c r="BF164" i="2826"/>
  <c r="BG164" i="2826" s="1"/>
  <c r="BH164" i="2826" s="1"/>
  <c r="CA164" i="2826" s="1"/>
  <c r="BO166" i="2826"/>
  <c r="BP166" i="2826"/>
  <c r="BL166" i="2826"/>
  <c r="BK166" i="2826"/>
  <c r="BY166" i="2826"/>
  <c r="BX166" i="2826"/>
  <c r="CB163" i="2826"/>
  <c r="BS163" i="2826"/>
  <c r="CD162" i="2826"/>
  <c r="C159" i="264" l="1"/>
  <c r="R160" i="2829"/>
  <c r="W160" i="2829" s="1"/>
  <c r="S159" i="264" s="1"/>
  <c r="CB164" i="2826"/>
  <c r="BS164" i="2826"/>
  <c r="BF165" i="2826"/>
  <c r="BG165" i="2826" s="1"/>
  <c r="BH165" i="2826" s="1"/>
  <c r="CA165" i="2826" s="1"/>
  <c r="BK167" i="2826"/>
  <c r="BL167" i="2826"/>
  <c r="BX167" i="2826"/>
  <c r="BY167" i="2826"/>
  <c r="BW168" i="2826"/>
  <c r="BR168" i="2826"/>
  <c r="BJ168" i="2826"/>
  <c r="U169" i="2826"/>
  <c r="BN168" i="2826"/>
  <c r="CD163" i="2826"/>
  <c r="BC166" i="2826"/>
  <c r="AY166" i="2826"/>
  <c r="AU166" i="2826"/>
  <c r="AQ166" i="2826"/>
  <c r="AM166" i="2826"/>
  <c r="AI166" i="2826"/>
  <c r="AE166" i="2826"/>
  <c r="AA166" i="2826"/>
  <c r="W166" i="2826"/>
  <c r="BB166" i="2826"/>
  <c r="AX166" i="2826"/>
  <c r="AT166" i="2826"/>
  <c r="AP166" i="2826"/>
  <c r="AL166" i="2826"/>
  <c r="AH166" i="2826"/>
  <c r="AD166" i="2826"/>
  <c r="Z166" i="2826"/>
  <c r="V166" i="2826"/>
  <c r="BE166" i="2826"/>
  <c r="BA166" i="2826"/>
  <c r="AW166" i="2826"/>
  <c r="AS166" i="2826"/>
  <c r="AO166" i="2826"/>
  <c r="AK166" i="2826"/>
  <c r="AG166" i="2826"/>
  <c r="AC166" i="2826"/>
  <c r="Y166" i="2826"/>
  <c r="BD166" i="2826"/>
  <c r="AZ166" i="2826"/>
  <c r="AV166" i="2826"/>
  <c r="AR166" i="2826"/>
  <c r="AN166" i="2826"/>
  <c r="AJ166" i="2826"/>
  <c r="AF166" i="2826"/>
  <c r="AB166" i="2826"/>
  <c r="X166" i="2826"/>
  <c r="BP167" i="2826"/>
  <c r="BO167" i="2826"/>
  <c r="R161" i="2829" l="1"/>
  <c r="W161" i="2829" s="1"/>
  <c r="S160" i="264" s="1"/>
  <c r="C160" i="264"/>
  <c r="BF166" i="2826"/>
  <c r="BG166" i="2826" s="1"/>
  <c r="BH166" i="2826" s="1"/>
  <c r="CA166" i="2826" s="1"/>
  <c r="U170" i="2826"/>
  <c r="BN169" i="2826"/>
  <c r="BW169" i="2826"/>
  <c r="BR169" i="2826"/>
  <c r="BJ169" i="2826"/>
  <c r="BB167" i="2826"/>
  <c r="AX167" i="2826"/>
  <c r="AT167" i="2826"/>
  <c r="AP167" i="2826"/>
  <c r="AL167" i="2826"/>
  <c r="AH167" i="2826"/>
  <c r="AD167" i="2826"/>
  <c r="Z167" i="2826"/>
  <c r="V167" i="2826"/>
  <c r="BE167" i="2826"/>
  <c r="BA167" i="2826"/>
  <c r="AW167" i="2826"/>
  <c r="AS167" i="2826"/>
  <c r="AO167" i="2826"/>
  <c r="AK167" i="2826"/>
  <c r="AG167" i="2826"/>
  <c r="AC167" i="2826"/>
  <c r="Y167" i="2826"/>
  <c r="BD167" i="2826"/>
  <c r="AZ167" i="2826"/>
  <c r="AV167" i="2826"/>
  <c r="AR167" i="2826"/>
  <c r="AN167" i="2826"/>
  <c r="AJ167" i="2826"/>
  <c r="AF167" i="2826"/>
  <c r="AB167" i="2826"/>
  <c r="X167" i="2826"/>
  <c r="BC167" i="2826"/>
  <c r="AY167" i="2826"/>
  <c r="AU167" i="2826"/>
  <c r="AQ167" i="2826"/>
  <c r="AM167" i="2826"/>
  <c r="AI167" i="2826"/>
  <c r="AE167" i="2826"/>
  <c r="AA167" i="2826"/>
  <c r="W167" i="2826"/>
  <c r="BO168" i="2826"/>
  <c r="BP168" i="2826"/>
  <c r="BL168" i="2826"/>
  <c r="BK168" i="2826"/>
  <c r="BY168" i="2826"/>
  <c r="BX168" i="2826"/>
  <c r="CB165" i="2826"/>
  <c r="BS165" i="2826"/>
  <c r="CD164" i="2826"/>
  <c r="R162" i="2829" l="1"/>
  <c r="W162" i="2829" s="1"/>
  <c r="S161" i="264" s="1"/>
  <c r="C161" i="264"/>
  <c r="CD165" i="2826"/>
  <c r="BC168" i="2826"/>
  <c r="AY168" i="2826"/>
  <c r="AU168" i="2826"/>
  <c r="AQ168" i="2826"/>
  <c r="AM168" i="2826"/>
  <c r="AI168" i="2826"/>
  <c r="AE168" i="2826"/>
  <c r="AA168" i="2826"/>
  <c r="W168" i="2826"/>
  <c r="BB168" i="2826"/>
  <c r="AX168" i="2826"/>
  <c r="AT168" i="2826"/>
  <c r="AP168" i="2826"/>
  <c r="AL168" i="2826"/>
  <c r="AH168" i="2826"/>
  <c r="AD168" i="2826"/>
  <c r="Z168" i="2826"/>
  <c r="V168" i="2826"/>
  <c r="BE168" i="2826"/>
  <c r="BA168" i="2826"/>
  <c r="AW168" i="2826"/>
  <c r="AS168" i="2826"/>
  <c r="AO168" i="2826"/>
  <c r="AK168" i="2826"/>
  <c r="AG168" i="2826"/>
  <c r="AC168" i="2826"/>
  <c r="Y168" i="2826"/>
  <c r="BD168" i="2826"/>
  <c r="AZ168" i="2826"/>
  <c r="AV168" i="2826"/>
  <c r="AR168" i="2826"/>
  <c r="AN168" i="2826"/>
  <c r="AJ168" i="2826"/>
  <c r="AF168" i="2826"/>
  <c r="AB168" i="2826"/>
  <c r="X168" i="2826"/>
  <c r="BP169" i="2826"/>
  <c r="BO169" i="2826"/>
  <c r="CB166" i="2826"/>
  <c r="BS166" i="2826"/>
  <c r="BF167" i="2826"/>
  <c r="BG167" i="2826" s="1"/>
  <c r="BH167" i="2826" s="1"/>
  <c r="CA167" i="2826" s="1"/>
  <c r="BK169" i="2826"/>
  <c r="BL169" i="2826"/>
  <c r="BX169" i="2826"/>
  <c r="BY169" i="2826"/>
  <c r="BW170" i="2826"/>
  <c r="BR170" i="2826"/>
  <c r="BJ170" i="2826"/>
  <c r="U171" i="2826"/>
  <c r="BN170" i="2826"/>
  <c r="R163" i="2829" l="1"/>
  <c r="W163" i="2829" s="1"/>
  <c r="S162" i="264" s="1"/>
  <c r="C162" i="264"/>
  <c r="U172" i="2826"/>
  <c r="BN171" i="2826"/>
  <c r="BW171" i="2826"/>
  <c r="BR171" i="2826"/>
  <c r="BJ171" i="2826"/>
  <c r="BD169" i="2826"/>
  <c r="AZ169" i="2826"/>
  <c r="AV169" i="2826"/>
  <c r="AR169" i="2826"/>
  <c r="AN169" i="2826"/>
  <c r="AJ169" i="2826"/>
  <c r="AF169" i="2826"/>
  <c r="AB169" i="2826"/>
  <c r="X169" i="2826"/>
  <c r="BC169" i="2826"/>
  <c r="AY169" i="2826"/>
  <c r="AU169" i="2826"/>
  <c r="AQ169" i="2826"/>
  <c r="AM169" i="2826"/>
  <c r="AI169" i="2826"/>
  <c r="AE169" i="2826"/>
  <c r="AA169" i="2826"/>
  <c r="W169" i="2826"/>
  <c r="BB169" i="2826"/>
  <c r="AX169" i="2826"/>
  <c r="AT169" i="2826"/>
  <c r="AP169" i="2826"/>
  <c r="AL169" i="2826"/>
  <c r="AH169" i="2826"/>
  <c r="AD169" i="2826"/>
  <c r="Z169" i="2826"/>
  <c r="V169" i="2826"/>
  <c r="BE169" i="2826"/>
  <c r="BA169" i="2826"/>
  <c r="AW169" i="2826"/>
  <c r="AS169" i="2826"/>
  <c r="AO169" i="2826"/>
  <c r="AK169" i="2826"/>
  <c r="AG169" i="2826"/>
  <c r="AC169" i="2826"/>
  <c r="Y169" i="2826"/>
  <c r="CD166" i="2826"/>
  <c r="BF168" i="2826"/>
  <c r="BG168" i="2826" s="1"/>
  <c r="BH168" i="2826" s="1"/>
  <c r="CA168" i="2826" s="1"/>
  <c r="BO170" i="2826"/>
  <c r="BP170" i="2826"/>
  <c r="BL170" i="2826"/>
  <c r="BK170" i="2826"/>
  <c r="BY170" i="2826"/>
  <c r="BX170" i="2826"/>
  <c r="CB167" i="2826"/>
  <c r="BS167" i="2826"/>
  <c r="C163" i="264" l="1"/>
  <c r="R164" i="2829"/>
  <c r="W164" i="2829" s="1"/>
  <c r="S163" i="264" s="1"/>
  <c r="CB168" i="2826"/>
  <c r="BS168" i="2826"/>
  <c r="BP171" i="2826"/>
  <c r="BO171" i="2826"/>
  <c r="CD167" i="2826"/>
  <c r="BC170" i="2826"/>
  <c r="AY170" i="2826"/>
  <c r="AU170" i="2826"/>
  <c r="AQ170" i="2826"/>
  <c r="AM170" i="2826"/>
  <c r="AI170" i="2826"/>
  <c r="AE170" i="2826"/>
  <c r="AA170" i="2826"/>
  <c r="W170" i="2826"/>
  <c r="BB170" i="2826"/>
  <c r="AX170" i="2826"/>
  <c r="AT170" i="2826"/>
  <c r="AP170" i="2826"/>
  <c r="AL170" i="2826"/>
  <c r="AH170" i="2826"/>
  <c r="AD170" i="2826"/>
  <c r="V170" i="2826"/>
  <c r="BE170" i="2826"/>
  <c r="BA170" i="2826"/>
  <c r="AW170" i="2826"/>
  <c r="AS170" i="2826"/>
  <c r="AO170" i="2826"/>
  <c r="AK170" i="2826"/>
  <c r="AG170" i="2826"/>
  <c r="AC170" i="2826"/>
  <c r="Y170" i="2826"/>
  <c r="BD170" i="2826"/>
  <c r="AZ170" i="2826"/>
  <c r="AV170" i="2826"/>
  <c r="AR170" i="2826"/>
  <c r="AN170" i="2826"/>
  <c r="AJ170" i="2826"/>
  <c r="AF170" i="2826"/>
  <c r="AB170" i="2826"/>
  <c r="X170" i="2826"/>
  <c r="Z170" i="2826"/>
  <c r="BF169" i="2826"/>
  <c r="BG169" i="2826" s="1"/>
  <c r="BH169" i="2826" s="1"/>
  <c r="CA169" i="2826" s="1"/>
  <c r="BK171" i="2826"/>
  <c r="BL171" i="2826"/>
  <c r="BX171" i="2826"/>
  <c r="BY171" i="2826"/>
  <c r="BW172" i="2826"/>
  <c r="BR172" i="2826"/>
  <c r="BJ172" i="2826"/>
  <c r="U173" i="2826"/>
  <c r="BN172" i="2826"/>
  <c r="R165" i="2829" l="1"/>
  <c r="W165" i="2829" s="1"/>
  <c r="S164" i="264" s="1"/>
  <c r="C164" i="264"/>
  <c r="U174" i="2826"/>
  <c r="BN173" i="2826"/>
  <c r="BW173" i="2826"/>
  <c r="BR173" i="2826"/>
  <c r="BJ173" i="2826"/>
  <c r="BD171" i="2826"/>
  <c r="AZ171" i="2826"/>
  <c r="AV171" i="2826"/>
  <c r="AR171" i="2826"/>
  <c r="AN171" i="2826"/>
  <c r="AJ171" i="2826"/>
  <c r="AF171" i="2826"/>
  <c r="AB171" i="2826"/>
  <c r="X171" i="2826"/>
  <c r="BC171" i="2826"/>
  <c r="AY171" i="2826"/>
  <c r="AU171" i="2826"/>
  <c r="AQ171" i="2826"/>
  <c r="AM171" i="2826"/>
  <c r="AI171" i="2826"/>
  <c r="AE171" i="2826"/>
  <c r="AA171" i="2826"/>
  <c r="W171" i="2826"/>
  <c r="BB171" i="2826"/>
  <c r="AX171" i="2826"/>
  <c r="AT171" i="2826"/>
  <c r="AP171" i="2826"/>
  <c r="AL171" i="2826"/>
  <c r="AH171" i="2826"/>
  <c r="AD171" i="2826"/>
  <c r="Z171" i="2826"/>
  <c r="V171" i="2826"/>
  <c r="BE171" i="2826"/>
  <c r="BA171" i="2826"/>
  <c r="AW171" i="2826"/>
  <c r="AS171" i="2826"/>
  <c r="AO171" i="2826"/>
  <c r="AK171" i="2826"/>
  <c r="AG171" i="2826"/>
  <c r="AC171" i="2826"/>
  <c r="Y171" i="2826"/>
  <c r="BF170" i="2826"/>
  <c r="BG170" i="2826" s="1"/>
  <c r="BH170" i="2826" s="1"/>
  <c r="CA170" i="2826" s="1"/>
  <c r="BO172" i="2826"/>
  <c r="BP172" i="2826"/>
  <c r="BL172" i="2826"/>
  <c r="BK172" i="2826"/>
  <c r="BY172" i="2826"/>
  <c r="BX172" i="2826"/>
  <c r="CB169" i="2826"/>
  <c r="BS169" i="2826"/>
  <c r="CD168" i="2826"/>
  <c r="R166" i="2829" l="1"/>
  <c r="W166" i="2829" s="1"/>
  <c r="S165" i="264" s="1"/>
  <c r="C165" i="264"/>
  <c r="CB170" i="2826"/>
  <c r="BS170" i="2826"/>
  <c r="BP173" i="2826"/>
  <c r="BO173" i="2826"/>
  <c r="CD169" i="2826"/>
  <c r="BC172" i="2826"/>
  <c r="AY172" i="2826"/>
  <c r="AU172" i="2826"/>
  <c r="AQ172" i="2826"/>
  <c r="AM172" i="2826"/>
  <c r="AI172" i="2826"/>
  <c r="AE172" i="2826"/>
  <c r="AA172" i="2826"/>
  <c r="W172" i="2826"/>
  <c r="BB172" i="2826"/>
  <c r="AX172" i="2826"/>
  <c r="AT172" i="2826"/>
  <c r="AP172" i="2826"/>
  <c r="AL172" i="2826"/>
  <c r="AH172" i="2826"/>
  <c r="AD172" i="2826"/>
  <c r="Z172" i="2826"/>
  <c r="V172" i="2826"/>
  <c r="AZ172" i="2826"/>
  <c r="AN172" i="2826"/>
  <c r="AF172" i="2826"/>
  <c r="AB172" i="2826"/>
  <c r="BE172" i="2826"/>
  <c r="BA172" i="2826"/>
  <c r="AW172" i="2826"/>
  <c r="AS172" i="2826"/>
  <c r="AO172" i="2826"/>
  <c r="AK172" i="2826"/>
  <c r="AG172" i="2826"/>
  <c r="AC172" i="2826"/>
  <c r="Y172" i="2826"/>
  <c r="BD172" i="2826"/>
  <c r="AV172" i="2826"/>
  <c r="AR172" i="2826"/>
  <c r="AJ172" i="2826"/>
  <c r="X172" i="2826"/>
  <c r="BF171" i="2826"/>
  <c r="BG171" i="2826" s="1"/>
  <c r="BH171" i="2826" s="1"/>
  <c r="CA171" i="2826" s="1"/>
  <c r="BK173" i="2826"/>
  <c r="BL173" i="2826"/>
  <c r="BX173" i="2826"/>
  <c r="BY173" i="2826"/>
  <c r="BW174" i="2826"/>
  <c r="BR174" i="2826"/>
  <c r="BJ174" i="2826"/>
  <c r="U175" i="2826"/>
  <c r="BN174" i="2826"/>
  <c r="R167" i="2829" l="1"/>
  <c r="W167" i="2829" s="1"/>
  <c r="S166" i="264" s="1"/>
  <c r="C166" i="264"/>
  <c r="BO174" i="2826"/>
  <c r="BP174" i="2826"/>
  <c r="BL174" i="2826"/>
  <c r="BK174" i="2826"/>
  <c r="BY174" i="2826"/>
  <c r="BX174" i="2826"/>
  <c r="CB171" i="2826"/>
  <c r="BS171" i="2826"/>
  <c r="CD170" i="2826"/>
  <c r="U176" i="2826"/>
  <c r="BN175" i="2826"/>
  <c r="BW175" i="2826"/>
  <c r="BR175" i="2826"/>
  <c r="BJ175" i="2826"/>
  <c r="BD173" i="2826"/>
  <c r="AZ173" i="2826"/>
  <c r="AV173" i="2826"/>
  <c r="AR173" i="2826"/>
  <c r="AN173" i="2826"/>
  <c r="AJ173" i="2826"/>
  <c r="AF173" i="2826"/>
  <c r="AB173" i="2826"/>
  <c r="X173" i="2826"/>
  <c r="BC173" i="2826"/>
  <c r="AY173" i="2826"/>
  <c r="AU173" i="2826"/>
  <c r="AQ173" i="2826"/>
  <c r="AM173" i="2826"/>
  <c r="AI173" i="2826"/>
  <c r="AE173" i="2826"/>
  <c r="AA173" i="2826"/>
  <c r="W173" i="2826"/>
  <c r="BB173" i="2826"/>
  <c r="AX173" i="2826"/>
  <c r="AT173" i="2826"/>
  <c r="AP173" i="2826"/>
  <c r="AL173" i="2826"/>
  <c r="AH173" i="2826"/>
  <c r="AD173" i="2826"/>
  <c r="Z173" i="2826"/>
  <c r="V173" i="2826"/>
  <c r="BE173" i="2826"/>
  <c r="BA173" i="2826"/>
  <c r="AW173" i="2826"/>
  <c r="AS173" i="2826"/>
  <c r="AO173" i="2826"/>
  <c r="AK173" i="2826"/>
  <c r="AG173" i="2826"/>
  <c r="AC173" i="2826"/>
  <c r="Y173" i="2826"/>
  <c r="BF172" i="2826"/>
  <c r="BG172" i="2826" s="1"/>
  <c r="BH172" i="2826" s="1"/>
  <c r="CA172" i="2826" s="1"/>
  <c r="C167" i="264" l="1"/>
  <c r="R168" i="2829"/>
  <c r="W168" i="2829" s="1"/>
  <c r="S167" i="264" s="1"/>
  <c r="BF173" i="2826"/>
  <c r="BG173" i="2826" s="1"/>
  <c r="BH173" i="2826" s="1"/>
  <c r="CA173" i="2826" s="1"/>
  <c r="BK175" i="2826"/>
  <c r="BL175" i="2826"/>
  <c r="BX175" i="2826"/>
  <c r="BY175" i="2826"/>
  <c r="BW176" i="2826"/>
  <c r="BR176" i="2826"/>
  <c r="BJ176" i="2826"/>
  <c r="U177" i="2826"/>
  <c r="BN176" i="2826"/>
  <c r="CB172" i="2826"/>
  <c r="BS172" i="2826"/>
  <c r="BP175" i="2826"/>
  <c r="BO175" i="2826"/>
  <c r="CD171" i="2826"/>
  <c r="BE174" i="2826"/>
  <c r="BA174" i="2826"/>
  <c r="AW174" i="2826"/>
  <c r="AS174" i="2826"/>
  <c r="AO174" i="2826"/>
  <c r="AK174" i="2826"/>
  <c r="AG174" i="2826"/>
  <c r="AC174" i="2826"/>
  <c r="Y174" i="2826"/>
  <c r="BD174" i="2826"/>
  <c r="AZ174" i="2826"/>
  <c r="AV174" i="2826"/>
  <c r="AR174" i="2826"/>
  <c r="AN174" i="2826"/>
  <c r="AJ174" i="2826"/>
  <c r="AF174" i="2826"/>
  <c r="AB174" i="2826"/>
  <c r="BC174" i="2826"/>
  <c r="AY174" i="2826"/>
  <c r="AU174" i="2826"/>
  <c r="AQ174" i="2826"/>
  <c r="AM174" i="2826"/>
  <c r="AI174" i="2826"/>
  <c r="AE174" i="2826"/>
  <c r="AA174" i="2826"/>
  <c r="W174" i="2826"/>
  <c r="BB174" i="2826"/>
  <c r="AX174" i="2826"/>
  <c r="AT174" i="2826"/>
  <c r="AP174" i="2826"/>
  <c r="AL174" i="2826"/>
  <c r="AH174" i="2826"/>
  <c r="AD174" i="2826"/>
  <c r="Z174" i="2826"/>
  <c r="V174" i="2826"/>
  <c r="X174" i="2826"/>
  <c r="R169" i="2829" l="1"/>
  <c r="W169" i="2829" s="1"/>
  <c r="S168" i="264" s="1"/>
  <c r="C168" i="264"/>
  <c r="BF174" i="2826"/>
  <c r="BG174" i="2826" s="1"/>
  <c r="BH174" i="2826" s="1"/>
  <c r="CA174" i="2826" s="1"/>
  <c r="CD172" i="2826"/>
  <c r="U178" i="2826"/>
  <c r="BN177" i="2826"/>
  <c r="BW177" i="2826"/>
  <c r="BR177" i="2826"/>
  <c r="BJ177" i="2826"/>
  <c r="BB175" i="2826"/>
  <c r="AX175" i="2826"/>
  <c r="AT175" i="2826"/>
  <c r="AP175" i="2826"/>
  <c r="AL175" i="2826"/>
  <c r="AH175" i="2826"/>
  <c r="AD175" i="2826"/>
  <c r="Z175" i="2826"/>
  <c r="V175" i="2826"/>
  <c r="BE175" i="2826"/>
  <c r="BA175" i="2826"/>
  <c r="AW175" i="2826"/>
  <c r="AS175" i="2826"/>
  <c r="AO175" i="2826"/>
  <c r="AK175" i="2826"/>
  <c r="AG175" i="2826"/>
  <c r="AC175" i="2826"/>
  <c r="Y175" i="2826"/>
  <c r="BD175" i="2826"/>
  <c r="AZ175" i="2826"/>
  <c r="AV175" i="2826"/>
  <c r="AR175" i="2826"/>
  <c r="AN175" i="2826"/>
  <c r="AJ175" i="2826"/>
  <c r="AF175" i="2826"/>
  <c r="AB175" i="2826"/>
  <c r="X175" i="2826"/>
  <c r="BC175" i="2826"/>
  <c r="AY175" i="2826"/>
  <c r="AU175" i="2826"/>
  <c r="AQ175" i="2826"/>
  <c r="AM175" i="2826"/>
  <c r="AI175" i="2826"/>
  <c r="AE175" i="2826"/>
  <c r="AA175" i="2826"/>
  <c r="W175" i="2826"/>
  <c r="BO176" i="2826"/>
  <c r="BP176" i="2826"/>
  <c r="BL176" i="2826"/>
  <c r="BK176" i="2826"/>
  <c r="BY176" i="2826"/>
  <c r="BX176" i="2826"/>
  <c r="CB173" i="2826"/>
  <c r="BS173" i="2826"/>
  <c r="R170" i="2829" l="1"/>
  <c r="W170" i="2829" s="1"/>
  <c r="S169" i="264" s="1"/>
  <c r="C169" i="264"/>
  <c r="BP177" i="2826"/>
  <c r="BO177" i="2826"/>
  <c r="CD173" i="2826"/>
  <c r="BC176" i="2826"/>
  <c r="AY176" i="2826"/>
  <c r="AU176" i="2826"/>
  <c r="AQ176" i="2826"/>
  <c r="AM176" i="2826"/>
  <c r="AI176" i="2826"/>
  <c r="AE176" i="2826"/>
  <c r="AA176" i="2826"/>
  <c r="W176" i="2826"/>
  <c r="BB176" i="2826"/>
  <c r="AX176" i="2826"/>
  <c r="AT176" i="2826"/>
  <c r="AP176" i="2826"/>
  <c r="AL176" i="2826"/>
  <c r="AH176" i="2826"/>
  <c r="AD176" i="2826"/>
  <c r="Z176" i="2826"/>
  <c r="V176" i="2826"/>
  <c r="BE176" i="2826"/>
  <c r="BA176" i="2826"/>
  <c r="AW176" i="2826"/>
  <c r="AS176" i="2826"/>
  <c r="AO176" i="2826"/>
  <c r="AK176" i="2826"/>
  <c r="AG176" i="2826"/>
  <c r="AC176" i="2826"/>
  <c r="Y176" i="2826"/>
  <c r="BD176" i="2826"/>
  <c r="AZ176" i="2826"/>
  <c r="AV176" i="2826"/>
  <c r="AR176" i="2826"/>
  <c r="AN176" i="2826"/>
  <c r="AJ176" i="2826"/>
  <c r="AF176" i="2826"/>
  <c r="AB176" i="2826"/>
  <c r="X176" i="2826"/>
  <c r="BF175" i="2826"/>
  <c r="BG175" i="2826" s="1"/>
  <c r="BH175" i="2826" s="1"/>
  <c r="CA175" i="2826" s="1"/>
  <c r="BK177" i="2826"/>
  <c r="BL177" i="2826"/>
  <c r="BX177" i="2826"/>
  <c r="BY177" i="2826"/>
  <c r="BW178" i="2826"/>
  <c r="BR178" i="2826"/>
  <c r="BJ178" i="2826"/>
  <c r="U179" i="2826"/>
  <c r="BN178" i="2826"/>
  <c r="CB174" i="2826"/>
  <c r="BS174" i="2826"/>
  <c r="R171" i="2829" l="1"/>
  <c r="W171" i="2829" s="1"/>
  <c r="S170" i="264" s="1"/>
  <c r="C170" i="264"/>
  <c r="CD174" i="2826"/>
  <c r="U180" i="2826"/>
  <c r="BN179" i="2826"/>
  <c r="BW179" i="2826"/>
  <c r="BR179" i="2826"/>
  <c r="BJ179" i="2826"/>
  <c r="BD177" i="2826"/>
  <c r="AZ177" i="2826"/>
  <c r="AV177" i="2826"/>
  <c r="AR177" i="2826"/>
  <c r="AN177" i="2826"/>
  <c r="AJ177" i="2826"/>
  <c r="AF177" i="2826"/>
  <c r="AB177" i="2826"/>
  <c r="X177" i="2826"/>
  <c r="BC177" i="2826"/>
  <c r="AY177" i="2826"/>
  <c r="AU177" i="2826"/>
  <c r="AQ177" i="2826"/>
  <c r="AM177" i="2826"/>
  <c r="AI177" i="2826"/>
  <c r="AE177" i="2826"/>
  <c r="AA177" i="2826"/>
  <c r="W177" i="2826"/>
  <c r="BB177" i="2826"/>
  <c r="AX177" i="2826"/>
  <c r="AT177" i="2826"/>
  <c r="AP177" i="2826"/>
  <c r="AL177" i="2826"/>
  <c r="AH177" i="2826"/>
  <c r="AD177" i="2826"/>
  <c r="Z177" i="2826"/>
  <c r="V177" i="2826"/>
  <c r="BE177" i="2826"/>
  <c r="BA177" i="2826"/>
  <c r="AW177" i="2826"/>
  <c r="AS177" i="2826"/>
  <c r="AO177" i="2826"/>
  <c r="AK177" i="2826"/>
  <c r="AG177" i="2826"/>
  <c r="AC177" i="2826"/>
  <c r="Y177" i="2826"/>
  <c r="BF176" i="2826"/>
  <c r="BG176" i="2826" s="1"/>
  <c r="BH176" i="2826" s="1"/>
  <c r="CA176" i="2826" s="1"/>
  <c r="BO178" i="2826"/>
  <c r="BP178" i="2826"/>
  <c r="BL178" i="2826"/>
  <c r="BK178" i="2826"/>
  <c r="BY178" i="2826"/>
  <c r="BX178" i="2826"/>
  <c r="CB175" i="2826"/>
  <c r="BS175" i="2826"/>
  <c r="R172" i="2829" l="1"/>
  <c r="W172" i="2829" s="1"/>
  <c r="S171" i="264" s="1"/>
  <c r="C171" i="264"/>
  <c r="CD175" i="2826"/>
  <c r="BC178" i="2826"/>
  <c r="AY178" i="2826"/>
  <c r="AU178" i="2826"/>
  <c r="AQ178" i="2826"/>
  <c r="AM178" i="2826"/>
  <c r="AI178" i="2826"/>
  <c r="AE178" i="2826"/>
  <c r="AA178" i="2826"/>
  <c r="W178" i="2826"/>
  <c r="BB178" i="2826"/>
  <c r="AX178" i="2826"/>
  <c r="AT178" i="2826"/>
  <c r="AP178" i="2826"/>
  <c r="AL178" i="2826"/>
  <c r="AH178" i="2826"/>
  <c r="AD178" i="2826"/>
  <c r="Z178" i="2826"/>
  <c r="V178" i="2826"/>
  <c r="BE178" i="2826"/>
  <c r="BA178" i="2826"/>
  <c r="AW178" i="2826"/>
  <c r="AS178" i="2826"/>
  <c r="AO178" i="2826"/>
  <c r="AK178" i="2826"/>
  <c r="AG178" i="2826"/>
  <c r="AC178" i="2826"/>
  <c r="Y178" i="2826"/>
  <c r="BD178" i="2826"/>
  <c r="AZ178" i="2826"/>
  <c r="AV178" i="2826"/>
  <c r="AR178" i="2826"/>
  <c r="AN178" i="2826"/>
  <c r="AJ178" i="2826"/>
  <c r="AF178" i="2826"/>
  <c r="AB178" i="2826"/>
  <c r="X178" i="2826"/>
  <c r="CB176" i="2826"/>
  <c r="BS176" i="2826"/>
  <c r="BF177" i="2826"/>
  <c r="BG177" i="2826" s="1"/>
  <c r="BH177" i="2826" s="1"/>
  <c r="CA177" i="2826" s="1"/>
  <c r="BK179" i="2826"/>
  <c r="BL179" i="2826"/>
  <c r="BX179" i="2826"/>
  <c r="BY179" i="2826"/>
  <c r="BW180" i="2826"/>
  <c r="BR180" i="2826"/>
  <c r="BJ180" i="2826"/>
  <c r="U181" i="2826"/>
  <c r="BN180" i="2826"/>
  <c r="BP179" i="2826"/>
  <c r="BO179" i="2826"/>
  <c r="C172" i="264" l="1"/>
  <c r="R173" i="2829"/>
  <c r="W173" i="2829" s="1"/>
  <c r="S172" i="264" s="1"/>
  <c r="U182" i="2826"/>
  <c r="BN181" i="2826"/>
  <c r="BW181" i="2826"/>
  <c r="BR181" i="2826"/>
  <c r="BJ181" i="2826"/>
  <c r="BB179" i="2826"/>
  <c r="AX179" i="2826"/>
  <c r="AT179" i="2826"/>
  <c r="AP179" i="2826"/>
  <c r="AL179" i="2826"/>
  <c r="AH179" i="2826"/>
  <c r="AD179" i="2826"/>
  <c r="Z179" i="2826"/>
  <c r="V179" i="2826"/>
  <c r="BE179" i="2826"/>
  <c r="BA179" i="2826"/>
  <c r="AW179" i="2826"/>
  <c r="AS179" i="2826"/>
  <c r="AO179" i="2826"/>
  <c r="AK179" i="2826"/>
  <c r="AG179" i="2826"/>
  <c r="AC179" i="2826"/>
  <c r="Y179" i="2826"/>
  <c r="BD179" i="2826"/>
  <c r="AZ179" i="2826"/>
  <c r="AV179" i="2826"/>
  <c r="AR179" i="2826"/>
  <c r="AN179" i="2826"/>
  <c r="AJ179" i="2826"/>
  <c r="AF179" i="2826"/>
  <c r="AB179" i="2826"/>
  <c r="X179" i="2826"/>
  <c r="BC179" i="2826"/>
  <c r="AY179" i="2826"/>
  <c r="AU179" i="2826"/>
  <c r="AQ179" i="2826"/>
  <c r="AM179" i="2826"/>
  <c r="AI179" i="2826"/>
  <c r="AE179" i="2826"/>
  <c r="AA179" i="2826"/>
  <c r="W179" i="2826"/>
  <c r="BF178" i="2826"/>
  <c r="BG178" i="2826" s="1"/>
  <c r="BH178" i="2826" s="1"/>
  <c r="CA178" i="2826" s="1"/>
  <c r="BO180" i="2826"/>
  <c r="BP180" i="2826"/>
  <c r="BL180" i="2826"/>
  <c r="BK180" i="2826"/>
  <c r="BY180" i="2826"/>
  <c r="BX180" i="2826"/>
  <c r="CB177" i="2826"/>
  <c r="BS177" i="2826"/>
  <c r="CD176" i="2826"/>
  <c r="R174" i="2829" l="1"/>
  <c r="W174" i="2829" s="1"/>
  <c r="S173" i="264" s="1"/>
  <c r="C173" i="264"/>
  <c r="BP181" i="2826"/>
  <c r="BO181" i="2826"/>
  <c r="CD177" i="2826"/>
  <c r="BC180" i="2826"/>
  <c r="AY180" i="2826"/>
  <c r="AU180" i="2826"/>
  <c r="AQ180" i="2826"/>
  <c r="AM180" i="2826"/>
  <c r="AI180" i="2826"/>
  <c r="AE180" i="2826"/>
  <c r="AA180" i="2826"/>
  <c r="W180" i="2826"/>
  <c r="BB180" i="2826"/>
  <c r="AX180" i="2826"/>
  <c r="AT180" i="2826"/>
  <c r="AP180" i="2826"/>
  <c r="AL180" i="2826"/>
  <c r="AH180" i="2826"/>
  <c r="AD180" i="2826"/>
  <c r="Z180" i="2826"/>
  <c r="V180" i="2826"/>
  <c r="BE180" i="2826"/>
  <c r="BA180" i="2826"/>
  <c r="AW180" i="2826"/>
  <c r="AS180" i="2826"/>
  <c r="AO180" i="2826"/>
  <c r="AK180" i="2826"/>
  <c r="AG180" i="2826"/>
  <c r="AC180" i="2826"/>
  <c r="Y180" i="2826"/>
  <c r="BD180" i="2826"/>
  <c r="AZ180" i="2826"/>
  <c r="AV180" i="2826"/>
  <c r="AR180" i="2826"/>
  <c r="AN180" i="2826"/>
  <c r="AJ180" i="2826"/>
  <c r="AF180" i="2826"/>
  <c r="AB180" i="2826"/>
  <c r="X180" i="2826"/>
  <c r="CB178" i="2826"/>
  <c r="BS178" i="2826"/>
  <c r="BF179" i="2826"/>
  <c r="BG179" i="2826" s="1"/>
  <c r="BH179" i="2826" s="1"/>
  <c r="CA179" i="2826" s="1"/>
  <c r="BK181" i="2826"/>
  <c r="BL181" i="2826"/>
  <c r="BX181" i="2826"/>
  <c r="BY181" i="2826"/>
  <c r="BW182" i="2826"/>
  <c r="BR182" i="2826"/>
  <c r="BJ182" i="2826"/>
  <c r="U183" i="2826"/>
  <c r="BN182" i="2826"/>
  <c r="CD178" i="2826" l="1"/>
  <c r="R175" i="2829"/>
  <c r="W175" i="2829" s="1"/>
  <c r="S174" i="264" s="1"/>
  <c r="C174" i="264"/>
  <c r="BO182" i="2826"/>
  <c r="BP182" i="2826"/>
  <c r="BL182" i="2826"/>
  <c r="BK182" i="2826"/>
  <c r="BY182" i="2826"/>
  <c r="BX182" i="2826"/>
  <c r="CB179" i="2826"/>
  <c r="BS179" i="2826"/>
  <c r="BF180" i="2826"/>
  <c r="BG180" i="2826" s="1"/>
  <c r="BH180" i="2826" s="1"/>
  <c r="CA180" i="2826" s="1"/>
  <c r="U184" i="2826"/>
  <c r="BN183" i="2826"/>
  <c r="BW183" i="2826"/>
  <c r="BR183" i="2826"/>
  <c r="BJ183" i="2826"/>
  <c r="BD181" i="2826"/>
  <c r="AZ181" i="2826"/>
  <c r="AV181" i="2826"/>
  <c r="AR181" i="2826"/>
  <c r="AN181" i="2826"/>
  <c r="AJ181" i="2826"/>
  <c r="AF181" i="2826"/>
  <c r="AB181" i="2826"/>
  <c r="X181" i="2826"/>
  <c r="BC181" i="2826"/>
  <c r="AY181" i="2826"/>
  <c r="AU181" i="2826"/>
  <c r="AQ181" i="2826"/>
  <c r="AM181" i="2826"/>
  <c r="AI181" i="2826"/>
  <c r="AE181" i="2826"/>
  <c r="AA181" i="2826"/>
  <c r="W181" i="2826"/>
  <c r="BB181" i="2826"/>
  <c r="AX181" i="2826"/>
  <c r="AT181" i="2826"/>
  <c r="AP181" i="2826"/>
  <c r="AL181" i="2826"/>
  <c r="AH181" i="2826"/>
  <c r="AD181" i="2826"/>
  <c r="Z181" i="2826"/>
  <c r="V181" i="2826"/>
  <c r="BE181" i="2826"/>
  <c r="BA181" i="2826"/>
  <c r="AW181" i="2826"/>
  <c r="AS181" i="2826"/>
  <c r="AO181" i="2826"/>
  <c r="AK181" i="2826"/>
  <c r="AG181" i="2826"/>
  <c r="AC181" i="2826"/>
  <c r="Y181" i="2826"/>
  <c r="R176" i="2829" l="1"/>
  <c r="W176" i="2829" s="1"/>
  <c r="S175" i="264" s="1"/>
  <c r="C175" i="264"/>
  <c r="BF181" i="2826"/>
  <c r="BG181" i="2826" s="1"/>
  <c r="BH181" i="2826" s="1"/>
  <c r="CA181" i="2826" s="1"/>
  <c r="BK183" i="2826"/>
  <c r="BL183" i="2826"/>
  <c r="BX183" i="2826"/>
  <c r="BY183" i="2826"/>
  <c r="BW184" i="2826"/>
  <c r="BR184" i="2826"/>
  <c r="BJ184" i="2826"/>
  <c r="U185" i="2826"/>
  <c r="BN184" i="2826"/>
  <c r="CB180" i="2826"/>
  <c r="BS180" i="2826"/>
  <c r="BP183" i="2826"/>
  <c r="BO183" i="2826"/>
  <c r="CD179" i="2826"/>
  <c r="BE182" i="2826"/>
  <c r="BA182" i="2826"/>
  <c r="AW182" i="2826"/>
  <c r="AS182" i="2826"/>
  <c r="AO182" i="2826"/>
  <c r="AK182" i="2826"/>
  <c r="AG182" i="2826"/>
  <c r="AC182" i="2826"/>
  <c r="Y182" i="2826"/>
  <c r="BD182" i="2826"/>
  <c r="AZ182" i="2826"/>
  <c r="AV182" i="2826"/>
  <c r="AR182" i="2826"/>
  <c r="AN182" i="2826"/>
  <c r="AJ182" i="2826"/>
  <c r="AF182" i="2826"/>
  <c r="AB182" i="2826"/>
  <c r="X182" i="2826"/>
  <c r="AL182" i="2826"/>
  <c r="AD182" i="2826"/>
  <c r="Z182" i="2826"/>
  <c r="BC182" i="2826"/>
  <c r="AY182" i="2826"/>
  <c r="AU182" i="2826"/>
  <c r="AQ182" i="2826"/>
  <c r="AM182" i="2826"/>
  <c r="AI182" i="2826"/>
  <c r="AE182" i="2826"/>
  <c r="AA182" i="2826"/>
  <c r="W182" i="2826"/>
  <c r="BB182" i="2826"/>
  <c r="AX182" i="2826"/>
  <c r="AT182" i="2826"/>
  <c r="AP182" i="2826"/>
  <c r="AH182" i="2826"/>
  <c r="V182" i="2826"/>
  <c r="BF182" i="2826" l="1"/>
  <c r="BG182" i="2826" s="1"/>
  <c r="BH182" i="2826" s="1"/>
  <c r="CA182" i="2826" s="1"/>
  <c r="BS182" i="2826" s="1"/>
  <c r="R177" i="2829"/>
  <c r="W177" i="2829" s="1"/>
  <c r="S176" i="264" s="1"/>
  <c r="C176" i="264"/>
  <c r="U186" i="2826"/>
  <c r="BN185" i="2826"/>
  <c r="BW185" i="2826"/>
  <c r="BR185" i="2826"/>
  <c r="BJ185" i="2826"/>
  <c r="BB183" i="2826"/>
  <c r="AX183" i="2826"/>
  <c r="AT183" i="2826"/>
  <c r="AP183" i="2826"/>
  <c r="AL183" i="2826"/>
  <c r="AH183" i="2826"/>
  <c r="AD183" i="2826"/>
  <c r="Z183" i="2826"/>
  <c r="V183" i="2826"/>
  <c r="BE183" i="2826"/>
  <c r="BA183" i="2826"/>
  <c r="AW183" i="2826"/>
  <c r="AS183" i="2826"/>
  <c r="AO183" i="2826"/>
  <c r="AK183" i="2826"/>
  <c r="AG183" i="2826"/>
  <c r="AC183" i="2826"/>
  <c r="Y183" i="2826"/>
  <c r="BD183" i="2826"/>
  <c r="AZ183" i="2826"/>
  <c r="AV183" i="2826"/>
  <c r="AR183" i="2826"/>
  <c r="AN183" i="2826"/>
  <c r="AJ183" i="2826"/>
  <c r="AF183" i="2826"/>
  <c r="AB183" i="2826"/>
  <c r="X183" i="2826"/>
  <c r="BC183" i="2826"/>
  <c r="AY183" i="2826"/>
  <c r="AU183" i="2826"/>
  <c r="AQ183" i="2826"/>
  <c r="AM183" i="2826"/>
  <c r="AI183" i="2826"/>
  <c r="AE183" i="2826"/>
  <c r="AA183" i="2826"/>
  <c r="W183" i="2826"/>
  <c r="CB182" i="2826"/>
  <c r="CD180" i="2826"/>
  <c r="BO184" i="2826"/>
  <c r="BP184" i="2826"/>
  <c r="BL184" i="2826"/>
  <c r="BK184" i="2826"/>
  <c r="BY184" i="2826"/>
  <c r="BX184" i="2826"/>
  <c r="CB181" i="2826"/>
  <c r="BS181" i="2826"/>
  <c r="R178" i="2829" l="1"/>
  <c r="W178" i="2829" s="1"/>
  <c r="S177" i="264" s="1"/>
  <c r="C177" i="264"/>
  <c r="CD181" i="2826"/>
  <c r="BP185" i="2826"/>
  <c r="BO185" i="2826"/>
  <c r="BC184" i="2826"/>
  <c r="AY184" i="2826"/>
  <c r="AU184" i="2826"/>
  <c r="AQ184" i="2826"/>
  <c r="AM184" i="2826"/>
  <c r="AI184" i="2826"/>
  <c r="AE184" i="2826"/>
  <c r="AA184" i="2826"/>
  <c r="W184" i="2826"/>
  <c r="BB184" i="2826"/>
  <c r="AX184" i="2826"/>
  <c r="AT184" i="2826"/>
  <c r="AP184" i="2826"/>
  <c r="AL184" i="2826"/>
  <c r="AH184" i="2826"/>
  <c r="AD184" i="2826"/>
  <c r="Z184" i="2826"/>
  <c r="V184" i="2826"/>
  <c r="BE184" i="2826"/>
  <c r="BA184" i="2826"/>
  <c r="AW184" i="2826"/>
  <c r="AS184" i="2826"/>
  <c r="AO184" i="2826"/>
  <c r="AK184" i="2826"/>
  <c r="AG184" i="2826"/>
  <c r="AC184" i="2826"/>
  <c r="Y184" i="2826"/>
  <c r="BD184" i="2826"/>
  <c r="AZ184" i="2826"/>
  <c r="AV184" i="2826"/>
  <c r="AR184" i="2826"/>
  <c r="AN184" i="2826"/>
  <c r="AJ184" i="2826"/>
  <c r="AF184" i="2826"/>
  <c r="AB184" i="2826"/>
  <c r="X184" i="2826"/>
  <c r="CD182" i="2826"/>
  <c r="BF183" i="2826"/>
  <c r="BG183" i="2826" s="1"/>
  <c r="BH183" i="2826" s="1"/>
  <c r="CA183" i="2826" s="1"/>
  <c r="BK185" i="2826"/>
  <c r="BL185" i="2826"/>
  <c r="BX185" i="2826"/>
  <c r="BY185" i="2826"/>
  <c r="BW186" i="2826"/>
  <c r="BR186" i="2826"/>
  <c r="BJ186" i="2826"/>
  <c r="U187" i="2826"/>
  <c r="BN186" i="2826"/>
  <c r="R180" i="2829" l="1"/>
  <c r="W180" i="2829" s="1"/>
  <c r="S179" i="264" s="1"/>
  <c r="C179" i="264"/>
  <c r="R179" i="2829"/>
  <c r="W179" i="2829" s="1"/>
  <c r="S178" i="264" s="1"/>
  <c r="C178" i="264"/>
  <c r="BO186" i="2826"/>
  <c r="BP186" i="2826"/>
  <c r="BL186" i="2826"/>
  <c r="BK186" i="2826"/>
  <c r="BY186" i="2826"/>
  <c r="BX186" i="2826"/>
  <c r="CB183" i="2826"/>
  <c r="BS183" i="2826"/>
  <c r="U188" i="2826"/>
  <c r="BN187" i="2826"/>
  <c r="BW187" i="2826"/>
  <c r="BR187" i="2826"/>
  <c r="BJ187" i="2826"/>
  <c r="BD185" i="2826"/>
  <c r="AZ185" i="2826"/>
  <c r="AV185" i="2826"/>
  <c r="AR185" i="2826"/>
  <c r="AN185" i="2826"/>
  <c r="AJ185" i="2826"/>
  <c r="AF185" i="2826"/>
  <c r="AB185" i="2826"/>
  <c r="X185" i="2826"/>
  <c r="BC185" i="2826"/>
  <c r="AY185" i="2826"/>
  <c r="AU185" i="2826"/>
  <c r="AQ185" i="2826"/>
  <c r="AM185" i="2826"/>
  <c r="AI185" i="2826"/>
  <c r="AE185" i="2826"/>
  <c r="AA185" i="2826"/>
  <c r="W185" i="2826"/>
  <c r="BB185" i="2826"/>
  <c r="AX185" i="2826"/>
  <c r="AT185" i="2826"/>
  <c r="AP185" i="2826"/>
  <c r="AL185" i="2826"/>
  <c r="AH185" i="2826"/>
  <c r="AD185" i="2826"/>
  <c r="Z185" i="2826"/>
  <c r="V185" i="2826"/>
  <c r="BE185" i="2826"/>
  <c r="BA185" i="2826"/>
  <c r="AW185" i="2826"/>
  <c r="AS185" i="2826"/>
  <c r="AO185" i="2826"/>
  <c r="AK185" i="2826"/>
  <c r="AG185" i="2826"/>
  <c r="AC185" i="2826"/>
  <c r="Y185" i="2826"/>
  <c r="BF184" i="2826"/>
  <c r="BG184" i="2826" s="1"/>
  <c r="BH184" i="2826" s="1"/>
  <c r="CA184" i="2826" s="1"/>
  <c r="BP187" i="2826" l="1"/>
  <c r="BO187" i="2826"/>
  <c r="CB184" i="2826"/>
  <c r="BS184" i="2826"/>
  <c r="BF185" i="2826"/>
  <c r="BG185" i="2826" s="1"/>
  <c r="BH185" i="2826" s="1"/>
  <c r="CA185" i="2826" s="1"/>
  <c r="BK187" i="2826"/>
  <c r="BL187" i="2826"/>
  <c r="BX187" i="2826"/>
  <c r="BY187" i="2826"/>
  <c r="BW188" i="2826"/>
  <c r="BR188" i="2826"/>
  <c r="BJ188" i="2826"/>
  <c r="U189" i="2826"/>
  <c r="BN188" i="2826"/>
  <c r="CD183" i="2826"/>
  <c r="BE186" i="2826"/>
  <c r="BA186" i="2826"/>
  <c r="AW186" i="2826"/>
  <c r="AS186" i="2826"/>
  <c r="AO186" i="2826"/>
  <c r="AK186" i="2826"/>
  <c r="AG186" i="2826"/>
  <c r="AC186" i="2826"/>
  <c r="Y186" i="2826"/>
  <c r="BD186" i="2826"/>
  <c r="AZ186" i="2826"/>
  <c r="AV186" i="2826"/>
  <c r="AR186" i="2826"/>
  <c r="AN186" i="2826"/>
  <c r="AJ186" i="2826"/>
  <c r="AF186" i="2826"/>
  <c r="AB186" i="2826"/>
  <c r="X186" i="2826"/>
  <c r="BC186" i="2826"/>
  <c r="AY186" i="2826"/>
  <c r="AU186" i="2826"/>
  <c r="AQ186" i="2826"/>
  <c r="AM186" i="2826"/>
  <c r="AI186" i="2826"/>
  <c r="AE186" i="2826"/>
  <c r="AA186" i="2826"/>
  <c r="W186" i="2826"/>
  <c r="BB186" i="2826"/>
  <c r="AX186" i="2826"/>
  <c r="AT186" i="2826"/>
  <c r="AP186" i="2826"/>
  <c r="AL186" i="2826"/>
  <c r="AH186" i="2826"/>
  <c r="AD186" i="2826"/>
  <c r="Z186" i="2826"/>
  <c r="V186" i="2826"/>
  <c r="BF186" i="2826" l="1"/>
  <c r="BG186" i="2826" s="1"/>
  <c r="BH186" i="2826" s="1"/>
  <c r="CA186" i="2826" s="1"/>
  <c r="BS186" i="2826" s="1"/>
  <c r="R181" i="2829"/>
  <c r="W181" i="2829" s="1"/>
  <c r="S180" i="264" s="1"/>
  <c r="C180" i="264"/>
  <c r="U190" i="2826"/>
  <c r="BN189" i="2826"/>
  <c r="BW189" i="2826"/>
  <c r="BR189" i="2826"/>
  <c r="BJ189" i="2826"/>
  <c r="BD187" i="2826"/>
  <c r="AZ187" i="2826"/>
  <c r="AV187" i="2826"/>
  <c r="AR187" i="2826"/>
  <c r="AN187" i="2826"/>
  <c r="AJ187" i="2826"/>
  <c r="AF187" i="2826"/>
  <c r="AB187" i="2826"/>
  <c r="X187" i="2826"/>
  <c r="BC187" i="2826"/>
  <c r="AY187" i="2826"/>
  <c r="AU187" i="2826"/>
  <c r="AQ187" i="2826"/>
  <c r="AM187" i="2826"/>
  <c r="AI187" i="2826"/>
  <c r="AE187" i="2826"/>
  <c r="AA187" i="2826"/>
  <c r="W187" i="2826"/>
  <c r="BB187" i="2826"/>
  <c r="AX187" i="2826"/>
  <c r="AT187" i="2826"/>
  <c r="AP187" i="2826"/>
  <c r="AL187" i="2826"/>
  <c r="AH187" i="2826"/>
  <c r="AD187" i="2826"/>
  <c r="Z187" i="2826"/>
  <c r="V187" i="2826"/>
  <c r="BE187" i="2826"/>
  <c r="BA187" i="2826"/>
  <c r="AW187" i="2826"/>
  <c r="AS187" i="2826"/>
  <c r="AO187" i="2826"/>
  <c r="AK187" i="2826"/>
  <c r="AG187" i="2826"/>
  <c r="AC187" i="2826"/>
  <c r="Y187" i="2826"/>
  <c r="CB186" i="2826"/>
  <c r="BO188" i="2826"/>
  <c r="BP188" i="2826"/>
  <c r="BL188" i="2826"/>
  <c r="BK188" i="2826"/>
  <c r="BY188" i="2826"/>
  <c r="BX188" i="2826"/>
  <c r="CB185" i="2826"/>
  <c r="BS185" i="2826"/>
  <c r="CD184" i="2826"/>
  <c r="R182" i="2829" l="1"/>
  <c r="W182" i="2829" s="1"/>
  <c r="S181" i="264" s="1"/>
  <c r="C181" i="264"/>
  <c r="CD186" i="2826"/>
  <c r="CD185" i="2826"/>
  <c r="BC188" i="2826"/>
  <c r="AY188" i="2826"/>
  <c r="AU188" i="2826"/>
  <c r="AQ188" i="2826"/>
  <c r="AM188" i="2826"/>
  <c r="AI188" i="2826"/>
  <c r="AE188" i="2826"/>
  <c r="AA188" i="2826"/>
  <c r="W188" i="2826"/>
  <c r="BB188" i="2826"/>
  <c r="AX188" i="2826"/>
  <c r="AT188" i="2826"/>
  <c r="AP188" i="2826"/>
  <c r="AL188" i="2826"/>
  <c r="AH188" i="2826"/>
  <c r="AD188" i="2826"/>
  <c r="Z188" i="2826"/>
  <c r="V188" i="2826"/>
  <c r="BE188" i="2826"/>
  <c r="BA188" i="2826"/>
  <c r="AW188" i="2826"/>
  <c r="AS188" i="2826"/>
  <c r="AO188" i="2826"/>
  <c r="AK188" i="2826"/>
  <c r="AG188" i="2826"/>
  <c r="AC188" i="2826"/>
  <c r="Y188" i="2826"/>
  <c r="BD188" i="2826"/>
  <c r="AZ188" i="2826"/>
  <c r="AV188" i="2826"/>
  <c r="AR188" i="2826"/>
  <c r="AN188" i="2826"/>
  <c r="AJ188" i="2826"/>
  <c r="AF188" i="2826"/>
  <c r="AB188" i="2826"/>
  <c r="X188" i="2826"/>
  <c r="BP189" i="2826"/>
  <c r="BO189" i="2826"/>
  <c r="BF187" i="2826"/>
  <c r="BG187" i="2826" s="1"/>
  <c r="BH187" i="2826" s="1"/>
  <c r="CA187" i="2826" s="1"/>
  <c r="BK189" i="2826"/>
  <c r="BL189" i="2826"/>
  <c r="BX189" i="2826"/>
  <c r="BY189" i="2826"/>
  <c r="BW190" i="2826"/>
  <c r="BR190" i="2826"/>
  <c r="BJ190" i="2826"/>
  <c r="U191" i="2826"/>
  <c r="BN190" i="2826"/>
  <c r="R183" i="2829" l="1"/>
  <c r="W183" i="2829" s="1"/>
  <c r="S182" i="264" s="1"/>
  <c r="C182" i="264"/>
  <c r="R184" i="2829"/>
  <c r="W184" i="2829" s="1"/>
  <c r="S183" i="264" s="1"/>
  <c r="C183" i="264"/>
  <c r="U192" i="2826"/>
  <c r="BN191" i="2826"/>
  <c r="BW191" i="2826"/>
  <c r="BR191" i="2826"/>
  <c r="BJ191" i="2826"/>
  <c r="BD189" i="2826"/>
  <c r="AZ189" i="2826"/>
  <c r="AV189" i="2826"/>
  <c r="AR189" i="2826"/>
  <c r="AN189" i="2826"/>
  <c r="AJ189" i="2826"/>
  <c r="AF189" i="2826"/>
  <c r="AB189" i="2826"/>
  <c r="X189" i="2826"/>
  <c r="BC189" i="2826"/>
  <c r="AY189" i="2826"/>
  <c r="AU189" i="2826"/>
  <c r="AQ189" i="2826"/>
  <c r="AM189" i="2826"/>
  <c r="AI189" i="2826"/>
  <c r="AE189" i="2826"/>
  <c r="AA189" i="2826"/>
  <c r="W189" i="2826"/>
  <c r="BB189" i="2826"/>
  <c r="AX189" i="2826"/>
  <c r="AT189" i="2826"/>
  <c r="AP189" i="2826"/>
  <c r="AL189" i="2826"/>
  <c r="AH189" i="2826"/>
  <c r="AD189" i="2826"/>
  <c r="Z189" i="2826"/>
  <c r="V189" i="2826"/>
  <c r="BE189" i="2826"/>
  <c r="BA189" i="2826"/>
  <c r="AW189" i="2826"/>
  <c r="AS189" i="2826"/>
  <c r="AO189" i="2826"/>
  <c r="AK189" i="2826"/>
  <c r="AG189" i="2826"/>
  <c r="AC189" i="2826"/>
  <c r="Y189" i="2826"/>
  <c r="BF188" i="2826"/>
  <c r="BG188" i="2826" s="1"/>
  <c r="BH188" i="2826" s="1"/>
  <c r="CA188" i="2826" s="1"/>
  <c r="BO190" i="2826"/>
  <c r="BP190" i="2826"/>
  <c r="BL190" i="2826"/>
  <c r="BK190" i="2826"/>
  <c r="BY190" i="2826"/>
  <c r="BX190" i="2826"/>
  <c r="CB187" i="2826"/>
  <c r="BS187" i="2826"/>
  <c r="CB188" i="2826" l="1"/>
  <c r="BS188" i="2826"/>
  <c r="BP191" i="2826"/>
  <c r="BO191" i="2826"/>
  <c r="CD187" i="2826"/>
  <c r="BC190" i="2826"/>
  <c r="AY190" i="2826"/>
  <c r="AU190" i="2826"/>
  <c r="AQ190" i="2826"/>
  <c r="AM190" i="2826"/>
  <c r="AI190" i="2826"/>
  <c r="AE190" i="2826"/>
  <c r="AA190" i="2826"/>
  <c r="W190" i="2826"/>
  <c r="BB190" i="2826"/>
  <c r="AX190" i="2826"/>
  <c r="AT190" i="2826"/>
  <c r="AP190" i="2826"/>
  <c r="AL190" i="2826"/>
  <c r="AH190" i="2826"/>
  <c r="AD190" i="2826"/>
  <c r="Z190" i="2826"/>
  <c r="V190" i="2826"/>
  <c r="AF190" i="2826"/>
  <c r="X190" i="2826"/>
  <c r="BE190" i="2826"/>
  <c r="BA190" i="2826"/>
  <c r="AW190" i="2826"/>
  <c r="AS190" i="2826"/>
  <c r="AO190" i="2826"/>
  <c r="AK190" i="2826"/>
  <c r="AG190" i="2826"/>
  <c r="AC190" i="2826"/>
  <c r="Y190" i="2826"/>
  <c r="BD190" i="2826"/>
  <c r="AZ190" i="2826"/>
  <c r="AV190" i="2826"/>
  <c r="AR190" i="2826"/>
  <c r="AN190" i="2826"/>
  <c r="AJ190" i="2826"/>
  <c r="AB190" i="2826"/>
  <c r="BF189" i="2826"/>
  <c r="BG189" i="2826" s="1"/>
  <c r="BH189" i="2826" s="1"/>
  <c r="CA189" i="2826" s="1"/>
  <c r="BK191" i="2826"/>
  <c r="BL191" i="2826"/>
  <c r="BX191" i="2826"/>
  <c r="BY191" i="2826"/>
  <c r="BW192" i="2826"/>
  <c r="BR192" i="2826"/>
  <c r="BJ192" i="2826"/>
  <c r="U193" i="2826"/>
  <c r="BN192" i="2826"/>
  <c r="R185" i="2829" l="1"/>
  <c r="W185" i="2829" s="1"/>
  <c r="S184" i="264" s="1"/>
  <c r="C184" i="264"/>
  <c r="CD188" i="2826"/>
  <c r="BO192" i="2826"/>
  <c r="BP192" i="2826"/>
  <c r="BL192" i="2826"/>
  <c r="BK192" i="2826"/>
  <c r="BY192" i="2826"/>
  <c r="BX192" i="2826"/>
  <c r="CB189" i="2826"/>
  <c r="BS189" i="2826"/>
  <c r="U194" i="2826"/>
  <c r="BN193" i="2826"/>
  <c r="BW193" i="2826"/>
  <c r="BR193" i="2826"/>
  <c r="BJ193" i="2826"/>
  <c r="BD191" i="2826"/>
  <c r="AZ191" i="2826"/>
  <c r="AV191" i="2826"/>
  <c r="AR191" i="2826"/>
  <c r="AN191" i="2826"/>
  <c r="AJ191" i="2826"/>
  <c r="AF191" i="2826"/>
  <c r="AB191" i="2826"/>
  <c r="X191" i="2826"/>
  <c r="BC191" i="2826"/>
  <c r="AY191" i="2826"/>
  <c r="AU191" i="2826"/>
  <c r="AQ191" i="2826"/>
  <c r="AM191" i="2826"/>
  <c r="AI191" i="2826"/>
  <c r="AE191" i="2826"/>
  <c r="AA191" i="2826"/>
  <c r="W191" i="2826"/>
  <c r="BB191" i="2826"/>
  <c r="AX191" i="2826"/>
  <c r="AT191" i="2826"/>
  <c r="AP191" i="2826"/>
  <c r="AL191" i="2826"/>
  <c r="AH191" i="2826"/>
  <c r="AD191" i="2826"/>
  <c r="Z191" i="2826"/>
  <c r="V191" i="2826"/>
  <c r="BE191" i="2826"/>
  <c r="BA191" i="2826"/>
  <c r="AW191" i="2826"/>
  <c r="AS191" i="2826"/>
  <c r="AO191" i="2826"/>
  <c r="AK191" i="2826"/>
  <c r="AG191" i="2826"/>
  <c r="AC191" i="2826"/>
  <c r="Y191" i="2826"/>
  <c r="BF190" i="2826"/>
  <c r="BG190" i="2826" s="1"/>
  <c r="BH190" i="2826" s="1"/>
  <c r="CA190" i="2826" s="1"/>
  <c r="R186" i="2829" l="1"/>
  <c r="W186" i="2829" s="1"/>
  <c r="S185" i="264" s="1"/>
  <c r="C185" i="264"/>
  <c r="CB190" i="2826"/>
  <c r="BS190" i="2826"/>
  <c r="BF191" i="2826"/>
  <c r="BG191" i="2826" s="1"/>
  <c r="BH191" i="2826" s="1"/>
  <c r="CA191" i="2826" s="1"/>
  <c r="BK193" i="2826"/>
  <c r="BL193" i="2826"/>
  <c r="BX193" i="2826"/>
  <c r="BY193" i="2826"/>
  <c r="BW194" i="2826"/>
  <c r="BR194" i="2826"/>
  <c r="BJ194" i="2826"/>
  <c r="U195" i="2826"/>
  <c r="BN194" i="2826"/>
  <c r="BP193" i="2826"/>
  <c r="BO193" i="2826"/>
  <c r="CD189" i="2826"/>
  <c r="BE192" i="2826"/>
  <c r="BA192" i="2826"/>
  <c r="AW192" i="2826"/>
  <c r="AS192" i="2826"/>
  <c r="AO192" i="2826"/>
  <c r="AK192" i="2826"/>
  <c r="AG192" i="2826"/>
  <c r="AC192" i="2826"/>
  <c r="Y192" i="2826"/>
  <c r="BD192" i="2826"/>
  <c r="AZ192" i="2826"/>
  <c r="AV192" i="2826"/>
  <c r="AR192" i="2826"/>
  <c r="AN192" i="2826"/>
  <c r="AJ192" i="2826"/>
  <c r="AF192" i="2826"/>
  <c r="AB192" i="2826"/>
  <c r="X192" i="2826"/>
  <c r="AP192" i="2826"/>
  <c r="AH192" i="2826"/>
  <c r="Z192" i="2826"/>
  <c r="BC192" i="2826"/>
  <c r="AY192" i="2826"/>
  <c r="AU192" i="2826"/>
  <c r="AQ192" i="2826"/>
  <c r="AM192" i="2826"/>
  <c r="AI192" i="2826"/>
  <c r="AE192" i="2826"/>
  <c r="AA192" i="2826"/>
  <c r="W192" i="2826"/>
  <c r="BB192" i="2826"/>
  <c r="AX192" i="2826"/>
  <c r="AT192" i="2826"/>
  <c r="AL192" i="2826"/>
  <c r="AD192" i="2826"/>
  <c r="V192" i="2826"/>
  <c r="R187" i="2829" l="1"/>
  <c r="W187" i="2829" s="1"/>
  <c r="S186" i="264" s="1"/>
  <c r="C186" i="264"/>
  <c r="BF192" i="2826"/>
  <c r="BG192" i="2826" s="1"/>
  <c r="BH192" i="2826" s="1"/>
  <c r="CA192" i="2826" s="1"/>
  <c r="U196" i="2826"/>
  <c r="BN195" i="2826"/>
  <c r="BW195" i="2826"/>
  <c r="BR195" i="2826"/>
  <c r="BJ195" i="2826"/>
  <c r="BB193" i="2826"/>
  <c r="AX193" i="2826"/>
  <c r="AT193" i="2826"/>
  <c r="AP193" i="2826"/>
  <c r="AL193" i="2826"/>
  <c r="AH193" i="2826"/>
  <c r="AD193" i="2826"/>
  <c r="Z193" i="2826"/>
  <c r="V193" i="2826"/>
  <c r="BE193" i="2826"/>
  <c r="BA193" i="2826"/>
  <c r="AW193" i="2826"/>
  <c r="AS193" i="2826"/>
  <c r="AO193" i="2826"/>
  <c r="AK193" i="2826"/>
  <c r="AG193" i="2826"/>
  <c r="AC193" i="2826"/>
  <c r="Y193" i="2826"/>
  <c r="BD193" i="2826"/>
  <c r="AZ193" i="2826"/>
  <c r="AV193" i="2826"/>
  <c r="AR193" i="2826"/>
  <c r="AN193" i="2826"/>
  <c r="AJ193" i="2826"/>
  <c r="AF193" i="2826"/>
  <c r="AB193" i="2826"/>
  <c r="X193" i="2826"/>
  <c r="BC193" i="2826"/>
  <c r="AY193" i="2826"/>
  <c r="AU193" i="2826"/>
  <c r="AQ193" i="2826"/>
  <c r="AM193" i="2826"/>
  <c r="AI193" i="2826"/>
  <c r="AE193" i="2826"/>
  <c r="AA193" i="2826"/>
  <c r="W193" i="2826"/>
  <c r="BO194" i="2826"/>
  <c r="BP194" i="2826"/>
  <c r="BL194" i="2826"/>
  <c r="BK194" i="2826"/>
  <c r="BY194" i="2826"/>
  <c r="BX194" i="2826"/>
  <c r="CB191" i="2826"/>
  <c r="BS191" i="2826"/>
  <c r="CD190" i="2826"/>
  <c r="CD191" i="2826" l="1"/>
  <c r="R189" i="2829" s="1"/>
  <c r="W189" i="2829" s="1"/>
  <c r="S188" i="264" s="1"/>
  <c r="R188" i="2829"/>
  <c r="W188" i="2829" s="1"/>
  <c r="S187" i="264" s="1"/>
  <c r="C187" i="264"/>
  <c r="BP195" i="2826"/>
  <c r="BO195" i="2826"/>
  <c r="BC194" i="2826"/>
  <c r="AY194" i="2826"/>
  <c r="AU194" i="2826"/>
  <c r="AQ194" i="2826"/>
  <c r="AM194" i="2826"/>
  <c r="AI194" i="2826"/>
  <c r="AE194" i="2826"/>
  <c r="AA194" i="2826"/>
  <c r="W194" i="2826"/>
  <c r="BB194" i="2826"/>
  <c r="AX194" i="2826"/>
  <c r="AT194" i="2826"/>
  <c r="AP194" i="2826"/>
  <c r="AL194" i="2826"/>
  <c r="AH194" i="2826"/>
  <c r="AD194" i="2826"/>
  <c r="Z194" i="2826"/>
  <c r="V194" i="2826"/>
  <c r="BE194" i="2826"/>
  <c r="BA194" i="2826"/>
  <c r="AW194" i="2826"/>
  <c r="AS194" i="2826"/>
  <c r="AO194" i="2826"/>
  <c r="AK194" i="2826"/>
  <c r="AG194" i="2826"/>
  <c r="AC194" i="2826"/>
  <c r="Y194" i="2826"/>
  <c r="BD194" i="2826"/>
  <c r="AZ194" i="2826"/>
  <c r="AV194" i="2826"/>
  <c r="AR194" i="2826"/>
  <c r="AN194" i="2826"/>
  <c r="AJ194" i="2826"/>
  <c r="AF194" i="2826"/>
  <c r="AB194" i="2826"/>
  <c r="X194" i="2826"/>
  <c r="BF193" i="2826"/>
  <c r="BG193" i="2826" s="1"/>
  <c r="BH193" i="2826" s="1"/>
  <c r="CA193" i="2826" s="1"/>
  <c r="BK195" i="2826"/>
  <c r="BL195" i="2826"/>
  <c r="BX195" i="2826"/>
  <c r="BY195" i="2826"/>
  <c r="BW196" i="2826"/>
  <c r="BR196" i="2826"/>
  <c r="BJ196" i="2826"/>
  <c r="U197" i="2826"/>
  <c r="BN196" i="2826"/>
  <c r="CB192" i="2826"/>
  <c r="BS192" i="2826"/>
  <c r="C188" i="264" l="1"/>
  <c r="BO196" i="2826"/>
  <c r="BP196" i="2826"/>
  <c r="BL196" i="2826"/>
  <c r="BK196" i="2826"/>
  <c r="BY196" i="2826"/>
  <c r="BX196" i="2826"/>
  <c r="CB193" i="2826"/>
  <c r="BS193" i="2826"/>
  <c r="BF194" i="2826"/>
  <c r="BG194" i="2826" s="1"/>
  <c r="BH194" i="2826" s="1"/>
  <c r="CA194" i="2826" s="1"/>
  <c r="CD192" i="2826"/>
  <c r="U198" i="2826"/>
  <c r="BN197" i="2826"/>
  <c r="BW197" i="2826"/>
  <c r="BR197" i="2826"/>
  <c r="BJ197" i="2826"/>
  <c r="BD195" i="2826"/>
  <c r="AZ195" i="2826"/>
  <c r="AV195" i="2826"/>
  <c r="AR195" i="2826"/>
  <c r="AN195" i="2826"/>
  <c r="AJ195" i="2826"/>
  <c r="AF195" i="2826"/>
  <c r="AB195" i="2826"/>
  <c r="X195" i="2826"/>
  <c r="BC195" i="2826"/>
  <c r="AY195" i="2826"/>
  <c r="AU195" i="2826"/>
  <c r="AQ195" i="2826"/>
  <c r="AM195" i="2826"/>
  <c r="AI195" i="2826"/>
  <c r="AE195" i="2826"/>
  <c r="AA195" i="2826"/>
  <c r="W195" i="2826"/>
  <c r="BB195" i="2826"/>
  <c r="AX195" i="2826"/>
  <c r="AT195" i="2826"/>
  <c r="AP195" i="2826"/>
  <c r="AL195" i="2826"/>
  <c r="AH195" i="2826"/>
  <c r="AD195" i="2826"/>
  <c r="Z195" i="2826"/>
  <c r="V195" i="2826"/>
  <c r="BE195" i="2826"/>
  <c r="BA195" i="2826"/>
  <c r="AW195" i="2826"/>
  <c r="AS195" i="2826"/>
  <c r="AO195" i="2826"/>
  <c r="AK195" i="2826"/>
  <c r="AG195" i="2826"/>
  <c r="AC195" i="2826"/>
  <c r="Y195" i="2826"/>
  <c r="R190" i="2829" l="1"/>
  <c r="W190" i="2829" s="1"/>
  <c r="S189" i="264" s="1"/>
  <c r="C189" i="264"/>
  <c r="BF195" i="2826"/>
  <c r="BG195" i="2826" s="1"/>
  <c r="BH195" i="2826" s="1"/>
  <c r="CA195" i="2826" s="1"/>
  <c r="BK197" i="2826"/>
  <c r="BL197" i="2826"/>
  <c r="BX197" i="2826"/>
  <c r="BY197" i="2826"/>
  <c r="BW198" i="2826"/>
  <c r="BR198" i="2826"/>
  <c r="BJ198" i="2826"/>
  <c r="U199" i="2826"/>
  <c r="BN198" i="2826"/>
  <c r="BP197" i="2826"/>
  <c r="BO197" i="2826"/>
  <c r="CB194" i="2826"/>
  <c r="BS194" i="2826"/>
  <c r="CD193" i="2826"/>
  <c r="BE196" i="2826"/>
  <c r="BA196" i="2826"/>
  <c r="AW196" i="2826"/>
  <c r="AS196" i="2826"/>
  <c r="AO196" i="2826"/>
  <c r="AK196" i="2826"/>
  <c r="AG196" i="2826"/>
  <c r="AC196" i="2826"/>
  <c r="Y196" i="2826"/>
  <c r="BD196" i="2826"/>
  <c r="AZ196" i="2826"/>
  <c r="AV196" i="2826"/>
  <c r="AR196" i="2826"/>
  <c r="AN196" i="2826"/>
  <c r="AJ196" i="2826"/>
  <c r="AF196" i="2826"/>
  <c r="AB196" i="2826"/>
  <c r="X196" i="2826"/>
  <c r="BC196" i="2826"/>
  <c r="AY196" i="2826"/>
  <c r="AU196" i="2826"/>
  <c r="AQ196" i="2826"/>
  <c r="AM196" i="2826"/>
  <c r="AI196" i="2826"/>
  <c r="AE196" i="2826"/>
  <c r="AA196" i="2826"/>
  <c r="W196" i="2826"/>
  <c r="BB196" i="2826"/>
  <c r="AX196" i="2826"/>
  <c r="AT196" i="2826"/>
  <c r="AP196" i="2826"/>
  <c r="AL196" i="2826"/>
  <c r="AH196" i="2826"/>
  <c r="AD196" i="2826"/>
  <c r="Z196" i="2826"/>
  <c r="V196" i="2826"/>
  <c r="BF196" i="2826" l="1"/>
  <c r="BG196" i="2826" s="1"/>
  <c r="BH196" i="2826" s="1"/>
  <c r="CA196" i="2826" s="1"/>
  <c r="BS196" i="2826" s="1"/>
  <c r="R191" i="2829"/>
  <c r="W191" i="2829" s="1"/>
  <c r="S190" i="264" s="1"/>
  <c r="C190" i="264"/>
  <c r="CD194" i="2826"/>
  <c r="CB196" i="2826"/>
  <c r="BO198" i="2826"/>
  <c r="BP198" i="2826"/>
  <c r="BL198" i="2826"/>
  <c r="BK198" i="2826"/>
  <c r="BY198" i="2826"/>
  <c r="BX198" i="2826"/>
  <c r="CB195" i="2826"/>
  <c r="BS195" i="2826"/>
  <c r="U200" i="2826"/>
  <c r="BN199" i="2826"/>
  <c r="BW199" i="2826"/>
  <c r="BR199" i="2826"/>
  <c r="BJ199" i="2826"/>
  <c r="BB197" i="2826"/>
  <c r="AX197" i="2826"/>
  <c r="AT197" i="2826"/>
  <c r="AP197" i="2826"/>
  <c r="AL197" i="2826"/>
  <c r="AH197" i="2826"/>
  <c r="AD197" i="2826"/>
  <c r="Z197" i="2826"/>
  <c r="V197" i="2826"/>
  <c r="BE197" i="2826"/>
  <c r="BA197" i="2826"/>
  <c r="AW197" i="2826"/>
  <c r="AS197" i="2826"/>
  <c r="AO197" i="2826"/>
  <c r="AK197" i="2826"/>
  <c r="AG197" i="2826"/>
  <c r="AC197" i="2826"/>
  <c r="Y197" i="2826"/>
  <c r="BD197" i="2826"/>
  <c r="AZ197" i="2826"/>
  <c r="AV197" i="2826"/>
  <c r="AR197" i="2826"/>
  <c r="AN197" i="2826"/>
  <c r="AJ197" i="2826"/>
  <c r="AF197" i="2826"/>
  <c r="AB197" i="2826"/>
  <c r="X197" i="2826"/>
  <c r="BC197" i="2826"/>
  <c r="AY197" i="2826"/>
  <c r="AU197" i="2826"/>
  <c r="AQ197" i="2826"/>
  <c r="AM197" i="2826"/>
  <c r="AI197" i="2826"/>
  <c r="AE197" i="2826"/>
  <c r="AA197" i="2826"/>
  <c r="W197" i="2826"/>
  <c r="R192" i="2829" l="1"/>
  <c r="W192" i="2829" s="1"/>
  <c r="S191" i="264" s="1"/>
  <c r="C191" i="264"/>
  <c r="BF197" i="2826"/>
  <c r="BG197" i="2826" s="1"/>
  <c r="BH197" i="2826" s="1"/>
  <c r="CA197" i="2826" s="1"/>
  <c r="BK199" i="2826"/>
  <c r="BL199" i="2826"/>
  <c r="BX199" i="2826"/>
  <c r="BY199" i="2826"/>
  <c r="BW200" i="2826"/>
  <c r="BR200" i="2826"/>
  <c r="BJ200" i="2826"/>
  <c r="U201" i="2826"/>
  <c r="BN200" i="2826"/>
  <c r="BP199" i="2826"/>
  <c r="BO199" i="2826"/>
  <c r="CD195" i="2826"/>
  <c r="BE198" i="2826"/>
  <c r="BA198" i="2826"/>
  <c r="AW198" i="2826"/>
  <c r="AS198" i="2826"/>
  <c r="AO198" i="2826"/>
  <c r="AK198" i="2826"/>
  <c r="AG198" i="2826"/>
  <c r="AC198" i="2826"/>
  <c r="Y198" i="2826"/>
  <c r="BD198" i="2826"/>
  <c r="AZ198" i="2826"/>
  <c r="AV198" i="2826"/>
  <c r="AR198" i="2826"/>
  <c r="AN198" i="2826"/>
  <c r="AJ198" i="2826"/>
  <c r="AF198" i="2826"/>
  <c r="AB198" i="2826"/>
  <c r="X198" i="2826"/>
  <c r="BC198" i="2826"/>
  <c r="AY198" i="2826"/>
  <c r="AU198" i="2826"/>
  <c r="AQ198" i="2826"/>
  <c r="AM198" i="2826"/>
  <c r="AI198" i="2826"/>
  <c r="AE198" i="2826"/>
  <c r="AA198" i="2826"/>
  <c r="W198" i="2826"/>
  <c r="BB198" i="2826"/>
  <c r="AX198" i="2826"/>
  <c r="AT198" i="2826"/>
  <c r="AP198" i="2826"/>
  <c r="AL198" i="2826"/>
  <c r="AH198" i="2826"/>
  <c r="AD198" i="2826"/>
  <c r="Z198" i="2826"/>
  <c r="V198" i="2826"/>
  <c r="CD196" i="2826"/>
  <c r="R194" i="2829" l="1"/>
  <c r="W194" i="2829" s="1"/>
  <c r="S193" i="264" s="1"/>
  <c r="C193" i="264"/>
  <c r="R193" i="2829"/>
  <c r="W193" i="2829" s="1"/>
  <c r="S192" i="264" s="1"/>
  <c r="C192" i="264"/>
  <c r="U202" i="2826"/>
  <c r="BN201" i="2826"/>
  <c r="BW201" i="2826"/>
  <c r="BR201" i="2826"/>
  <c r="BJ201" i="2826"/>
  <c r="BB199" i="2826"/>
  <c r="AX199" i="2826"/>
  <c r="AT199" i="2826"/>
  <c r="AP199" i="2826"/>
  <c r="AL199" i="2826"/>
  <c r="AH199" i="2826"/>
  <c r="AD199" i="2826"/>
  <c r="Z199" i="2826"/>
  <c r="V199" i="2826"/>
  <c r="BE199" i="2826"/>
  <c r="BA199" i="2826"/>
  <c r="AW199" i="2826"/>
  <c r="AS199" i="2826"/>
  <c r="AO199" i="2826"/>
  <c r="AK199" i="2826"/>
  <c r="AG199" i="2826"/>
  <c r="AC199" i="2826"/>
  <c r="Y199" i="2826"/>
  <c r="BD199" i="2826"/>
  <c r="AZ199" i="2826"/>
  <c r="AV199" i="2826"/>
  <c r="AR199" i="2826"/>
  <c r="AN199" i="2826"/>
  <c r="AJ199" i="2826"/>
  <c r="AF199" i="2826"/>
  <c r="AB199" i="2826"/>
  <c r="X199" i="2826"/>
  <c r="BC199" i="2826"/>
  <c r="AY199" i="2826"/>
  <c r="AU199" i="2826"/>
  <c r="AQ199" i="2826"/>
  <c r="AM199" i="2826"/>
  <c r="AI199" i="2826"/>
  <c r="AE199" i="2826"/>
  <c r="AA199" i="2826"/>
  <c r="W199" i="2826"/>
  <c r="BF198" i="2826"/>
  <c r="BG198" i="2826" s="1"/>
  <c r="BH198" i="2826" s="1"/>
  <c r="CA198" i="2826" s="1"/>
  <c r="BO200" i="2826"/>
  <c r="BP200" i="2826"/>
  <c r="BL200" i="2826"/>
  <c r="BK200" i="2826"/>
  <c r="BY200" i="2826"/>
  <c r="BX200" i="2826"/>
  <c r="CB197" i="2826"/>
  <c r="BS197" i="2826"/>
  <c r="CD197" i="2826" l="1"/>
  <c r="BP201" i="2826"/>
  <c r="BO201" i="2826"/>
  <c r="BC200" i="2826"/>
  <c r="AY200" i="2826"/>
  <c r="AU200" i="2826"/>
  <c r="AQ200" i="2826"/>
  <c r="AM200" i="2826"/>
  <c r="AI200" i="2826"/>
  <c r="AE200" i="2826"/>
  <c r="AA200" i="2826"/>
  <c r="W200" i="2826"/>
  <c r="BB200" i="2826"/>
  <c r="AX200" i="2826"/>
  <c r="AT200" i="2826"/>
  <c r="AP200" i="2826"/>
  <c r="AL200" i="2826"/>
  <c r="AH200" i="2826"/>
  <c r="AD200" i="2826"/>
  <c r="Z200" i="2826"/>
  <c r="V200" i="2826"/>
  <c r="BE200" i="2826"/>
  <c r="BA200" i="2826"/>
  <c r="AW200" i="2826"/>
  <c r="AS200" i="2826"/>
  <c r="AO200" i="2826"/>
  <c r="AK200" i="2826"/>
  <c r="AG200" i="2826"/>
  <c r="AC200" i="2826"/>
  <c r="Y200" i="2826"/>
  <c r="BD200" i="2826"/>
  <c r="AZ200" i="2826"/>
  <c r="AV200" i="2826"/>
  <c r="AR200" i="2826"/>
  <c r="AN200" i="2826"/>
  <c r="AJ200" i="2826"/>
  <c r="AF200" i="2826"/>
  <c r="AB200" i="2826"/>
  <c r="X200" i="2826"/>
  <c r="CB198" i="2826"/>
  <c r="BS198" i="2826"/>
  <c r="BF199" i="2826"/>
  <c r="BG199" i="2826" s="1"/>
  <c r="BH199" i="2826" s="1"/>
  <c r="CA199" i="2826" s="1"/>
  <c r="BK201" i="2826"/>
  <c r="BL201" i="2826"/>
  <c r="BX201" i="2826"/>
  <c r="BY201" i="2826"/>
  <c r="BW202" i="2826"/>
  <c r="BR202" i="2826"/>
  <c r="BJ202" i="2826"/>
  <c r="U203" i="2826"/>
  <c r="BN202" i="2826"/>
  <c r="R195" i="2829" l="1"/>
  <c r="W195" i="2829" s="1"/>
  <c r="S194" i="264" s="1"/>
  <c r="C194" i="264"/>
  <c r="U204" i="2826"/>
  <c r="BN203" i="2826"/>
  <c r="BW203" i="2826"/>
  <c r="BR203" i="2826"/>
  <c r="BJ203" i="2826"/>
  <c r="BD201" i="2826"/>
  <c r="AZ201" i="2826"/>
  <c r="AV201" i="2826"/>
  <c r="AR201" i="2826"/>
  <c r="AN201" i="2826"/>
  <c r="AJ201" i="2826"/>
  <c r="AF201" i="2826"/>
  <c r="AB201" i="2826"/>
  <c r="X201" i="2826"/>
  <c r="BC201" i="2826"/>
  <c r="AY201" i="2826"/>
  <c r="AU201" i="2826"/>
  <c r="AQ201" i="2826"/>
  <c r="AM201" i="2826"/>
  <c r="AI201" i="2826"/>
  <c r="AE201" i="2826"/>
  <c r="AA201" i="2826"/>
  <c r="W201" i="2826"/>
  <c r="BB201" i="2826"/>
  <c r="AX201" i="2826"/>
  <c r="AT201" i="2826"/>
  <c r="AP201" i="2826"/>
  <c r="AL201" i="2826"/>
  <c r="AH201" i="2826"/>
  <c r="AD201" i="2826"/>
  <c r="Z201" i="2826"/>
  <c r="V201" i="2826"/>
  <c r="BE201" i="2826"/>
  <c r="BA201" i="2826"/>
  <c r="AW201" i="2826"/>
  <c r="AS201" i="2826"/>
  <c r="AO201" i="2826"/>
  <c r="AK201" i="2826"/>
  <c r="AG201" i="2826"/>
  <c r="AC201" i="2826"/>
  <c r="Y201" i="2826"/>
  <c r="BO202" i="2826"/>
  <c r="BP202" i="2826"/>
  <c r="BL202" i="2826"/>
  <c r="BK202" i="2826"/>
  <c r="BY202" i="2826"/>
  <c r="BX202" i="2826"/>
  <c r="CB199" i="2826"/>
  <c r="BS199" i="2826"/>
  <c r="CD198" i="2826"/>
  <c r="BF200" i="2826"/>
  <c r="BG200" i="2826" s="1"/>
  <c r="BH200" i="2826" s="1"/>
  <c r="CA200" i="2826" s="1"/>
  <c r="R196" i="2829" l="1"/>
  <c r="W196" i="2829" s="1"/>
  <c r="S195" i="264" s="1"/>
  <c r="C195" i="264"/>
  <c r="CB200" i="2826"/>
  <c r="BS200" i="2826"/>
  <c r="CD199" i="2826"/>
  <c r="BC202" i="2826"/>
  <c r="AY202" i="2826"/>
  <c r="AU202" i="2826"/>
  <c r="AQ202" i="2826"/>
  <c r="AM202" i="2826"/>
  <c r="AI202" i="2826"/>
  <c r="AE202" i="2826"/>
  <c r="AA202" i="2826"/>
  <c r="W202" i="2826"/>
  <c r="BB202" i="2826"/>
  <c r="AX202" i="2826"/>
  <c r="AT202" i="2826"/>
  <c r="AP202" i="2826"/>
  <c r="AL202" i="2826"/>
  <c r="AH202" i="2826"/>
  <c r="AD202" i="2826"/>
  <c r="Z202" i="2826"/>
  <c r="V202" i="2826"/>
  <c r="BE202" i="2826"/>
  <c r="BA202" i="2826"/>
  <c r="AW202" i="2826"/>
  <c r="AS202" i="2826"/>
  <c r="AO202" i="2826"/>
  <c r="AK202" i="2826"/>
  <c r="AG202" i="2826"/>
  <c r="AC202" i="2826"/>
  <c r="Y202" i="2826"/>
  <c r="BD202" i="2826"/>
  <c r="AZ202" i="2826"/>
  <c r="AV202" i="2826"/>
  <c r="AR202" i="2826"/>
  <c r="AN202" i="2826"/>
  <c r="AJ202" i="2826"/>
  <c r="AF202" i="2826"/>
  <c r="AB202" i="2826"/>
  <c r="X202" i="2826"/>
  <c r="BP203" i="2826"/>
  <c r="BO203" i="2826"/>
  <c r="BF201" i="2826"/>
  <c r="BG201" i="2826" s="1"/>
  <c r="BH201" i="2826" s="1"/>
  <c r="CA201" i="2826" s="1"/>
  <c r="BK203" i="2826"/>
  <c r="BL203" i="2826"/>
  <c r="BX203" i="2826"/>
  <c r="BY203" i="2826"/>
  <c r="BW204" i="2826"/>
  <c r="BR204" i="2826"/>
  <c r="BJ204" i="2826"/>
  <c r="U205" i="2826"/>
  <c r="BN204" i="2826"/>
  <c r="R197" i="2829" l="1"/>
  <c r="W197" i="2829" s="1"/>
  <c r="S196" i="264" s="1"/>
  <c r="C196" i="264"/>
  <c r="BO204" i="2826"/>
  <c r="BP204" i="2826"/>
  <c r="BL204" i="2826"/>
  <c r="BK204" i="2826"/>
  <c r="BY204" i="2826"/>
  <c r="BX204" i="2826"/>
  <c r="CB201" i="2826"/>
  <c r="BS201" i="2826"/>
  <c r="U206" i="2826"/>
  <c r="BN205" i="2826"/>
  <c r="BW205" i="2826"/>
  <c r="BR205" i="2826"/>
  <c r="BJ205" i="2826"/>
  <c r="BD203" i="2826"/>
  <c r="AZ203" i="2826"/>
  <c r="AV203" i="2826"/>
  <c r="AR203" i="2826"/>
  <c r="AN203" i="2826"/>
  <c r="AJ203" i="2826"/>
  <c r="AF203" i="2826"/>
  <c r="AB203" i="2826"/>
  <c r="X203" i="2826"/>
  <c r="BC203" i="2826"/>
  <c r="AY203" i="2826"/>
  <c r="AU203" i="2826"/>
  <c r="AQ203" i="2826"/>
  <c r="AM203" i="2826"/>
  <c r="AI203" i="2826"/>
  <c r="AE203" i="2826"/>
  <c r="AA203" i="2826"/>
  <c r="W203" i="2826"/>
  <c r="BB203" i="2826"/>
  <c r="AX203" i="2826"/>
  <c r="AT203" i="2826"/>
  <c r="AP203" i="2826"/>
  <c r="AL203" i="2826"/>
  <c r="AH203" i="2826"/>
  <c r="AD203" i="2826"/>
  <c r="Z203" i="2826"/>
  <c r="V203" i="2826"/>
  <c r="BE203" i="2826"/>
  <c r="BA203" i="2826"/>
  <c r="AW203" i="2826"/>
  <c r="AS203" i="2826"/>
  <c r="AO203" i="2826"/>
  <c r="AK203" i="2826"/>
  <c r="AG203" i="2826"/>
  <c r="AC203" i="2826"/>
  <c r="Y203" i="2826"/>
  <c r="BF202" i="2826"/>
  <c r="BG202" i="2826" s="1"/>
  <c r="BH202" i="2826" s="1"/>
  <c r="CA202" i="2826" s="1"/>
  <c r="CD200" i="2826"/>
  <c r="R198" i="2829" l="1"/>
  <c r="W198" i="2829" s="1"/>
  <c r="S197" i="264" s="1"/>
  <c r="C197" i="264"/>
  <c r="CB202" i="2826"/>
  <c r="BS202" i="2826"/>
  <c r="BP205" i="2826"/>
  <c r="BO205" i="2826"/>
  <c r="BF203" i="2826"/>
  <c r="BG203" i="2826" s="1"/>
  <c r="BH203" i="2826" s="1"/>
  <c r="CA203" i="2826" s="1"/>
  <c r="BK205" i="2826"/>
  <c r="BL205" i="2826"/>
  <c r="BX205" i="2826"/>
  <c r="BY205" i="2826"/>
  <c r="BW206" i="2826"/>
  <c r="BR206" i="2826"/>
  <c r="BJ206" i="2826"/>
  <c r="U207" i="2826"/>
  <c r="BN206" i="2826"/>
  <c r="CD201" i="2826"/>
  <c r="BE204" i="2826"/>
  <c r="BA204" i="2826"/>
  <c r="AW204" i="2826"/>
  <c r="AS204" i="2826"/>
  <c r="AO204" i="2826"/>
  <c r="AK204" i="2826"/>
  <c r="AG204" i="2826"/>
  <c r="AC204" i="2826"/>
  <c r="Y204" i="2826"/>
  <c r="BD204" i="2826"/>
  <c r="AZ204" i="2826"/>
  <c r="AV204" i="2826"/>
  <c r="AR204" i="2826"/>
  <c r="AN204" i="2826"/>
  <c r="AJ204" i="2826"/>
  <c r="AF204" i="2826"/>
  <c r="AB204" i="2826"/>
  <c r="X204" i="2826"/>
  <c r="W204" i="2826"/>
  <c r="AX204" i="2826"/>
  <c r="AP204" i="2826"/>
  <c r="AH204" i="2826"/>
  <c r="Z204" i="2826"/>
  <c r="BC204" i="2826"/>
  <c r="AY204" i="2826"/>
  <c r="AU204" i="2826"/>
  <c r="AQ204" i="2826"/>
  <c r="AM204" i="2826"/>
  <c r="AI204" i="2826"/>
  <c r="AE204" i="2826"/>
  <c r="AA204" i="2826"/>
  <c r="BB204" i="2826"/>
  <c r="AT204" i="2826"/>
  <c r="AL204" i="2826"/>
  <c r="AD204" i="2826"/>
  <c r="V204" i="2826"/>
  <c r="BF204" i="2826" l="1"/>
  <c r="BG204" i="2826" s="1"/>
  <c r="BH204" i="2826" s="1"/>
  <c r="CA204" i="2826" s="1"/>
  <c r="CB204" i="2826" s="1"/>
  <c r="R199" i="2829"/>
  <c r="W199" i="2829" s="1"/>
  <c r="S198" i="264" s="1"/>
  <c r="C198" i="264"/>
  <c r="U208" i="2826"/>
  <c r="BN207" i="2826"/>
  <c r="BW207" i="2826"/>
  <c r="BR207" i="2826"/>
  <c r="BJ207" i="2826"/>
  <c r="BD205" i="2826"/>
  <c r="AZ205" i="2826"/>
  <c r="AV205" i="2826"/>
  <c r="AR205" i="2826"/>
  <c r="AN205" i="2826"/>
  <c r="AJ205" i="2826"/>
  <c r="AF205" i="2826"/>
  <c r="AB205" i="2826"/>
  <c r="X205" i="2826"/>
  <c r="BC205" i="2826"/>
  <c r="AY205" i="2826"/>
  <c r="AU205" i="2826"/>
  <c r="AQ205" i="2826"/>
  <c r="AM205" i="2826"/>
  <c r="AI205" i="2826"/>
  <c r="AE205" i="2826"/>
  <c r="AA205" i="2826"/>
  <c r="W205" i="2826"/>
  <c r="BB205" i="2826"/>
  <c r="AX205" i="2826"/>
  <c r="AT205" i="2826"/>
  <c r="AP205" i="2826"/>
  <c r="AL205" i="2826"/>
  <c r="AH205" i="2826"/>
  <c r="AD205" i="2826"/>
  <c r="Z205" i="2826"/>
  <c r="V205" i="2826"/>
  <c r="BE205" i="2826"/>
  <c r="BA205" i="2826"/>
  <c r="AW205" i="2826"/>
  <c r="AS205" i="2826"/>
  <c r="AO205" i="2826"/>
  <c r="AK205" i="2826"/>
  <c r="AG205" i="2826"/>
  <c r="AC205" i="2826"/>
  <c r="Y205" i="2826"/>
  <c r="BO206" i="2826"/>
  <c r="BP206" i="2826"/>
  <c r="BL206" i="2826"/>
  <c r="BK206" i="2826"/>
  <c r="BY206" i="2826"/>
  <c r="BX206" i="2826"/>
  <c r="CB203" i="2826"/>
  <c r="BS203" i="2826"/>
  <c r="CD202" i="2826"/>
  <c r="BS204" i="2826" l="1"/>
  <c r="CD203" i="2826"/>
  <c r="R201" i="2829" s="1"/>
  <c r="W201" i="2829" s="1"/>
  <c r="S200" i="264" s="1"/>
  <c r="R200" i="2829"/>
  <c r="W200" i="2829" s="1"/>
  <c r="S199" i="264" s="1"/>
  <c r="C199" i="264"/>
  <c r="BP207" i="2826"/>
  <c r="BO207" i="2826"/>
  <c r="BC206" i="2826"/>
  <c r="AY206" i="2826"/>
  <c r="AU206" i="2826"/>
  <c r="AQ206" i="2826"/>
  <c r="AM206" i="2826"/>
  <c r="AI206" i="2826"/>
  <c r="AE206" i="2826"/>
  <c r="AA206" i="2826"/>
  <c r="W206" i="2826"/>
  <c r="BB206" i="2826"/>
  <c r="AX206" i="2826"/>
  <c r="AT206" i="2826"/>
  <c r="AP206" i="2826"/>
  <c r="AL206" i="2826"/>
  <c r="AH206" i="2826"/>
  <c r="AD206" i="2826"/>
  <c r="Z206" i="2826"/>
  <c r="V206" i="2826"/>
  <c r="BE206" i="2826"/>
  <c r="BA206" i="2826"/>
  <c r="AW206" i="2826"/>
  <c r="AS206" i="2826"/>
  <c r="AO206" i="2826"/>
  <c r="AK206" i="2826"/>
  <c r="AG206" i="2826"/>
  <c r="AC206" i="2826"/>
  <c r="Y206" i="2826"/>
  <c r="BD206" i="2826"/>
  <c r="AZ206" i="2826"/>
  <c r="AV206" i="2826"/>
  <c r="AR206" i="2826"/>
  <c r="AN206" i="2826"/>
  <c r="AJ206" i="2826"/>
  <c r="AF206" i="2826"/>
  <c r="AB206" i="2826"/>
  <c r="X206" i="2826"/>
  <c r="BF205" i="2826"/>
  <c r="BG205" i="2826" s="1"/>
  <c r="BH205" i="2826" s="1"/>
  <c r="CA205" i="2826" s="1"/>
  <c r="BK207" i="2826"/>
  <c r="BL207" i="2826"/>
  <c r="BX207" i="2826"/>
  <c r="BY207" i="2826"/>
  <c r="BW208" i="2826"/>
  <c r="BR208" i="2826"/>
  <c r="BJ208" i="2826"/>
  <c r="U209" i="2826"/>
  <c r="BN208" i="2826"/>
  <c r="CD204" i="2826"/>
  <c r="C200" i="264" l="1"/>
  <c r="R202" i="2829"/>
  <c r="W202" i="2829" s="1"/>
  <c r="S201" i="264" s="1"/>
  <c r="C201" i="264"/>
  <c r="BO208" i="2826"/>
  <c r="BP208" i="2826"/>
  <c r="BL208" i="2826"/>
  <c r="BK208" i="2826"/>
  <c r="BY208" i="2826"/>
  <c r="BX208" i="2826"/>
  <c r="CB205" i="2826"/>
  <c r="BS205" i="2826"/>
  <c r="BF206" i="2826"/>
  <c r="BG206" i="2826" s="1"/>
  <c r="BH206" i="2826" s="1"/>
  <c r="CA206" i="2826" s="1"/>
  <c r="U210" i="2826"/>
  <c r="BN209" i="2826"/>
  <c r="BW209" i="2826"/>
  <c r="BR209" i="2826"/>
  <c r="BJ209" i="2826"/>
  <c r="BD207" i="2826"/>
  <c r="AZ207" i="2826"/>
  <c r="AV207" i="2826"/>
  <c r="AR207" i="2826"/>
  <c r="AN207" i="2826"/>
  <c r="AJ207" i="2826"/>
  <c r="AF207" i="2826"/>
  <c r="AB207" i="2826"/>
  <c r="X207" i="2826"/>
  <c r="BC207" i="2826"/>
  <c r="AY207" i="2826"/>
  <c r="AU207" i="2826"/>
  <c r="AQ207" i="2826"/>
  <c r="AM207" i="2826"/>
  <c r="AI207" i="2826"/>
  <c r="AE207" i="2826"/>
  <c r="AA207" i="2826"/>
  <c r="W207" i="2826"/>
  <c r="BB207" i="2826"/>
  <c r="AX207" i="2826"/>
  <c r="AT207" i="2826"/>
  <c r="AP207" i="2826"/>
  <c r="AL207" i="2826"/>
  <c r="AH207" i="2826"/>
  <c r="AD207" i="2826"/>
  <c r="Z207" i="2826"/>
  <c r="V207" i="2826"/>
  <c r="BE207" i="2826"/>
  <c r="BA207" i="2826"/>
  <c r="AW207" i="2826"/>
  <c r="AS207" i="2826"/>
  <c r="AO207" i="2826"/>
  <c r="AK207" i="2826"/>
  <c r="AG207" i="2826"/>
  <c r="AC207" i="2826"/>
  <c r="Y207" i="2826"/>
  <c r="BP209" i="2826" l="1"/>
  <c r="BO209" i="2826"/>
  <c r="BF207" i="2826"/>
  <c r="BG207" i="2826" s="1"/>
  <c r="BH207" i="2826" s="1"/>
  <c r="CA207" i="2826" s="1"/>
  <c r="BK209" i="2826"/>
  <c r="BL209" i="2826"/>
  <c r="BX209" i="2826"/>
  <c r="BY209" i="2826"/>
  <c r="BW210" i="2826"/>
  <c r="BR210" i="2826"/>
  <c r="BJ210" i="2826"/>
  <c r="U211" i="2826"/>
  <c r="BN210" i="2826"/>
  <c r="CB206" i="2826"/>
  <c r="BS206" i="2826"/>
  <c r="CD205" i="2826"/>
  <c r="BE208" i="2826"/>
  <c r="BA208" i="2826"/>
  <c r="AW208" i="2826"/>
  <c r="AS208" i="2826"/>
  <c r="AO208" i="2826"/>
  <c r="AK208" i="2826"/>
  <c r="AG208" i="2826"/>
  <c r="AC208" i="2826"/>
  <c r="Y208" i="2826"/>
  <c r="BD208" i="2826"/>
  <c r="AZ208" i="2826"/>
  <c r="AV208" i="2826"/>
  <c r="AR208" i="2826"/>
  <c r="AN208" i="2826"/>
  <c r="AJ208" i="2826"/>
  <c r="AF208" i="2826"/>
  <c r="AB208" i="2826"/>
  <c r="X208" i="2826"/>
  <c r="BC208" i="2826"/>
  <c r="AY208" i="2826"/>
  <c r="AU208" i="2826"/>
  <c r="AQ208" i="2826"/>
  <c r="AM208" i="2826"/>
  <c r="AI208" i="2826"/>
  <c r="AE208" i="2826"/>
  <c r="AA208" i="2826"/>
  <c r="W208" i="2826"/>
  <c r="BB208" i="2826"/>
  <c r="AX208" i="2826"/>
  <c r="AT208" i="2826"/>
  <c r="AP208" i="2826"/>
  <c r="AL208" i="2826"/>
  <c r="AH208" i="2826"/>
  <c r="AD208" i="2826"/>
  <c r="Z208" i="2826"/>
  <c r="V208" i="2826"/>
  <c r="BF208" i="2826" l="1"/>
  <c r="BG208" i="2826" s="1"/>
  <c r="BH208" i="2826" s="1"/>
  <c r="CA208" i="2826" s="1"/>
  <c r="CB208" i="2826" s="1"/>
  <c r="R203" i="2829"/>
  <c r="W203" i="2829" s="1"/>
  <c r="S202" i="264" s="1"/>
  <c r="C202" i="264"/>
  <c r="CD206" i="2826"/>
  <c r="U212" i="2826"/>
  <c r="BN211" i="2826"/>
  <c r="BW211" i="2826"/>
  <c r="BR211" i="2826"/>
  <c r="BJ211" i="2826"/>
  <c r="BD209" i="2826"/>
  <c r="AZ209" i="2826"/>
  <c r="AV209" i="2826"/>
  <c r="AR209" i="2826"/>
  <c r="AN209" i="2826"/>
  <c r="AJ209" i="2826"/>
  <c r="AF209" i="2826"/>
  <c r="AB209" i="2826"/>
  <c r="X209" i="2826"/>
  <c r="BC209" i="2826"/>
  <c r="AY209" i="2826"/>
  <c r="AU209" i="2826"/>
  <c r="AQ209" i="2826"/>
  <c r="AM209" i="2826"/>
  <c r="AI209" i="2826"/>
  <c r="AE209" i="2826"/>
  <c r="AA209" i="2826"/>
  <c r="W209" i="2826"/>
  <c r="BB209" i="2826"/>
  <c r="AX209" i="2826"/>
  <c r="AT209" i="2826"/>
  <c r="AP209" i="2826"/>
  <c r="AL209" i="2826"/>
  <c r="AH209" i="2826"/>
  <c r="AD209" i="2826"/>
  <c r="Z209" i="2826"/>
  <c r="V209" i="2826"/>
  <c r="BE209" i="2826"/>
  <c r="BA209" i="2826"/>
  <c r="AW209" i="2826"/>
  <c r="AS209" i="2826"/>
  <c r="AO209" i="2826"/>
  <c r="AK209" i="2826"/>
  <c r="AG209" i="2826"/>
  <c r="AC209" i="2826"/>
  <c r="Y209" i="2826"/>
  <c r="BO210" i="2826"/>
  <c r="BP210" i="2826"/>
  <c r="BL210" i="2826"/>
  <c r="BK210" i="2826"/>
  <c r="BY210" i="2826"/>
  <c r="BX210" i="2826"/>
  <c r="CB207" i="2826"/>
  <c r="BS207" i="2826"/>
  <c r="BS208" i="2826" l="1"/>
  <c r="CD208" i="2826" s="1"/>
  <c r="R204" i="2829"/>
  <c r="W204" i="2829" s="1"/>
  <c r="S203" i="264" s="1"/>
  <c r="C203" i="264"/>
  <c r="BF209" i="2826"/>
  <c r="BG209" i="2826" s="1"/>
  <c r="BH209" i="2826" s="1"/>
  <c r="CA209" i="2826" s="1"/>
  <c r="BK211" i="2826"/>
  <c r="BL211" i="2826"/>
  <c r="BX211" i="2826"/>
  <c r="BY211" i="2826"/>
  <c r="BW212" i="2826"/>
  <c r="BR212" i="2826"/>
  <c r="BJ212" i="2826"/>
  <c r="U213" i="2826"/>
  <c r="BN212" i="2826"/>
  <c r="CD207" i="2826"/>
  <c r="BC210" i="2826"/>
  <c r="AY210" i="2826"/>
  <c r="AU210" i="2826"/>
  <c r="AQ210" i="2826"/>
  <c r="AM210" i="2826"/>
  <c r="AI210" i="2826"/>
  <c r="AE210" i="2826"/>
  <c r="AA210" i="2826"/>
  <c r="W210" i="2826"/>
  <c r="BB210" i="2826"/>
  <c r="AX210" i="2826"/>
  <c r="AT210" i="2826"/>
  <c r="AP210" i="2826"/>
  <c r="AL210" i="2826"/>
  <c r="AH210" i="2826"/>
  <c r="AD210" i="2826"/>
  <c r="Z210" i="2826"/>
  <c r="V210" i="2826"/>
  <c r="BE210" i="2826"/>
  <c r="BA210" i="2826"/>
  <c r="AW210" i="2826"/>
  <c r="AS210" i="2826"/>
  <c r="AO210" i="2826"/>
  <c r="AK210" i="2826"/>
  <c r="AG210" i="2826"/>
  <c r="AC210" i="2826"/>
  <c r="Y210" i="2826"/>
  <c r="BD210" i="2826"/>
  <c r="AZ210" i="2826"/>
  <c r="AV210" i="2826"/>
  <c r="AR210" i="2826"/>
  <c r="AN210" i="2826"/>
  <c r="AJ210" i="2826"/>
  <c r="AF210" i="2826"/>
  <c r="AB210" i="2826"/>
  <c r="X210" i="2826"/>
  <c r="BP211" i="2826"/>
  <c r="BO211" i="2826"/>
  <c r="R205" i="2829" l="1"/>
  <c r="W205" i="2829" s="1"/>
  <c r="S204" i="264" s="1"/>
  <c r="C204" i="264"/>
  <c r="R206" i="2829"/>
  <c r="W206" i="2829" s="1"/>
  <c r="S205" i="264" s="1"/>
  <c r="C205" i="264"/>
  <c r="BO212" i="2826"/>
  <c r="BP212" i="2826"/>
  <c r="BL212" i="2826"/>
  <c r="BK212" i="2826"/>
  <c r="BY212" i="2826"/>
  <c r="BX212" i="2826"/>
  <c r="CB209" i="2826"/>
  <c r="BS209" i="2826"/>
  <c r="BF210" i="2826"/>
  <c r="BG210" i="2826" s="1"/>
  <c r="BH210" i="2826" s="1"/>
  <c r="CA210" i="2826" s="1"/>
  <c r="U214" i="2826"/>
  <c r="BN213" i="2826"/>
  <c r="BW213" i="2826"/>
  <c r="BR213" i="2826"/>
  <c r="BJ213" i="2826"/>
  <c r="BB211" i="2826"/>
  <c r="AX211" i="2826"/>
  <c r="AT211" i="2826"/>
  <c r="AP211" i="2826"/>
  <c r="AL211" i="2826"/>
  <c r="AH211" i="2826"/>
  <c r="AD211" i="2826"/>
  <c r="Z211" i="2826"/>
  <c r="V211" i="2826"/>
  <c r="BE211" i="2826"/>
  <c r="BA211" i="2826"/>
  <c r="AW211" i="2826"/>
  <c r="AS211" i="2826"/>
  <c r="AO211" i="2826"/>
  <c r="AK211" i="2826"/>
  <c r="AG211" i="2826"/>
  <c r="AC211" i="2826"/>
  <c r="Y211" i="2826"/>
  <c r="BD211" i="2826"/>
  <c r="AZ211" i="2826"/>
  <c r="AV211" i="2826"/>
  <c r="AR211" i="2826"/>
  <c r="AN211" i="2826"/>
  <c r="AJ211" i="2826"/>
  <c r="AF211" i="2826"/>
  <c r="AB211" i="2826"/>
  <c r="X211" i="2826"/>
  <c r="BC211" i="2826"/>
  <c r="AY211" i="2826"/>
  <c r="AU211" i="2826"/>
  <c r="AQ211" i="2826"/>
  <c r="AM211" i="2826"/>
  <c r="AI211" i="2826"/>
  <c r="AE211" i="2826"/>
  <c r="AA211" i="2826"/>
  <c r="W211" i="2826"/>
  <c r="BP213" i="2826" l="1"/>
  <c r="BO213" i="2826"/>
  <c r="CB210" i="2826"/>
  <c r="BS210" i="2826"/>
  <c r="BF211" i="2826"/>
  <c r="BG211" i="2826" s="1"/>
  <c r="BH211" i="2826" s="1"/>
  <c r="CA211" i="2826" s="1"/>
  <c r="BK213" i="2826"/>
  <c r="BL213" i="2826"/>
  <c r="BX213" i="2826"/>
  <c r="BY213" i="2826"/>
  <c r="BW214" i="2826"/>
  <c r="BR214" i="2826"/>
  <c r="BJ214" i="2826"/>
  <c r="U215" i="2826"/>
  <c r="BN214" i="2826"/>
  <c r="CD209" i="2826"/>
  <c r="BE212" i="2826"/>
  <c r="BA212" i="2826"/>
  <c r="AW212" i="2826"/>
  <c r="AS212" i="2826"/>
  <c r="AO212" i="2826"/>
  <c r="AK212" i="2826"/>
  <c r="AG212" i="2826"/>
  <c r="AC212" i="2826"/>
  <c r="Y212" i="2826"/>
  <c r="BD212" i="2826"/>
  <c r="AZ212" i="2826"/>
  <c r="AV212" i="2826"/>
  <c r="AR212" i="2826"/>
  <c r="AN212" i="2826"/>
  <c r="AJ212" i="2826"/>
  <c r="AF212" i="2826"/>
  <c r="AB212" i="2826"/>
  <c r="X212" i="2826"/>
  <c r="BC212" i="2826"/>
  <c r="AY212" i="2826"/>
  <c r="AU212" i="2826"/>
  <c r="AQ212" i="2826"/>
  <c r="AM212" i="2826"/>
  <c r="AI212" i="2826"/>
  <c r="AE212" i="2826"/>
  <c r="AA212" i="2826"/>
  <c r="W212" i="2826"/>
  <c r="BB212" i="2826"/>
  <c r="AX212" i="2826"/>
  <c r="AT212" i="2826"/>
  <c r="AP212" i="2826"/>
  <c r="AL212" i="2826"/>
  <c r="AH212" i="2826"/>
  <c r="AD212" i="2826"/>
  <c r="Z212" i="2826"/>
  <c r="V212" i="2826"/>
  <c r="BF212" i="2826" l="1"/>
  <c r="BG212" i="2826" s="1"/>
  <c r="BH212" i="2826" s="1"/>
  <c r="CA212" i="2826" s="1"/>
  <c r="CB212" i="2826" s="1"/>
  <c r="R207" i="2829"/>
  <c r="W207" i="2829" s="1"/>
  <c r="S206" i="264" s="1"/>
  <c r="C206" i="264"/>
  <c r="BO214" i="2826"/>
  <c r="BP214" i="2826"/>
  <c r="BL214" i="2826"/>
  <c r="BK214" i="2826"/>
  <c r="BY214" i="2826"/>
  <c r="BX214" i="2826"/>
  <c r="CB211" i="2826"/>
  <c r="BS211" i="2826"/>
  <c r="U216" i="2826"/>
  <c r="BN215" i="2826"/>
  <c r="BW215" i="2826"/>
  <c r="BR215" i="2826"/>
  <c r="BJ215" i="2826"/>
  <c r="BD213" i="2826"/>
  <c r="AZ213" i="2826"/>
  <c r="AV213" i="2826"/>
  <c r="AR213" i="2826"/>
  <c r="AN213" i="2826"/>
  <c r="AJ213" i="2826"/>
  <c r="AF213" i="2826"/>
  <c r="AB213" i="2826"/>
  <c r="X213" i="2826"/>
  <c r="BC213" i="2826"/>
  <c r="AY213" i="2826"/>
  <c r="AU213" i="2826"/>
  <c r="AQ213" i="2826"/>
  <c r="AM213" i="2826"/>
  <c r="AI213" i="2826"/>
  <c r="AE213" i="2826"/>
  <c r="AA213" i="2826"/>
  <c r="W213" i="2826"/>
  <c r="BB213" i="2826"/>
  <c r="AX213" i="2826"/>
  <c r="AT213" i="2826"/>
  <c r="AP213" i="2826"/>
  <c r="AL213" i="2826"/>
  <c r="AH213" i="2826"/>
  <c r="AD213" i="2826"/>
  <c r="Z213" i="2826"/>
  <c r="V213" i="2826"/>
  <c r="BE213" i="2826"/>
  <c r="BA213" i="2826"/>
  <c r="AW213" i="2826"/>
  <c r="AS213" i="2826"/>
  <c r="AO213" i="2826"/>
  <c r="AK213" i="2826"/>
  <c r="AG213" i="2826"/>
  <c r="AC213" i="2826"/>
  <c r="Y213" i="2826"/>
  <c r="CD210" i="2826"/>
  <c r="BS212" i="2826" l="1"/>
  <c r="R208" i="2829"/>
  <c r="W208" i="2829" s="1"/>
  <c r="S207" i="264" s="1"/>
  <c r="C207" i="264"/>
  <c r="BP215" i="2826"/>
  <c r="BO215" i="2826"/>
  <c r="BF213" i="2826"/>
  <c r="BG213" i="2826" s="1"/>
  <c r="BH213" i="2826" s="1"/>
  <c r="CA213" i="2826" s="1"/>
  <c r="BK215" i="2826"/>
  <c r="BL215" i="2826"/>
  <c r="BX215" i="2826"/>
  <c r="BY215" i="2826"/>
  <c r="BW216" i="2826"/>
  <c r="BR216" i="2826"/>
  <c r="BJ216" i="2826"/>
  <c r="U217" i="2826"/>
  <c r="BN216" i="2826"/>
  <c r="CD211" i="2826"/>
  <c r="BE214" i="2826"/>
  <c r="BA214" i="2826"/>
  <c r="AW214" i="2826"/>
  <c r="AS214" i="2826"/>
  <c r="AO214" i="2826"/>
  <c r="AK214" i="2826"/>
  <c r="AG214" i="2826"/>
  <c r="AC214" i="2826"/>
  <c r="Y214" i="2826"/>
  <c r="BD214" i="2826"/>
  <c r="AZ214" i="2826"/>
  <c r="AV214" i="2826"/>
  <c r="AR214" i="2826"/>
  <c r="AN214" i="2826"/>
  <c r="AJ214" i="2826"/>
  <c r="AF214" i="2826"/>
  <c r="AB214" i="2826"/>
  <c r="X214" i="2826"/>
  <c r="BC214" i="2826"/>
  <c r="AY214" i="2826"/>
  <c r="AU214" i="2826"/>
  <c r="AQ214" i="2826"/>
  <c r="AM214" i="2826"/>
  <c r="AI214" i="2826"/>
  <c r="AE214" i="2826"/>
  <c r="AA214" i="2826"/>
  <c r="W214" i="2826"/>
  <c r="BB214" i="2826"/>
  <c r="AX214" i="2826"/>
  <c r="AT214" i="2826"/>
  <c r="AP214" i="2826"/>
  <c r="AL214" i="2826"/>
  <c r="AH214" i="2826"/>
  <c r="AD214" i="2826"/>
  <c r="Z214" i="2826"/>
  <c r="V214" i="2826"/>
  <c r="CD212" i="2826"/>
  <c r="R210" i="2829" l="1"/>
  <c r="W210" i="2829" s="1"/>
  <c r="S209" i="264" s="1"/>
  <c r="C209" i="264"/>
  <c r="R209" i="2829"/>
  <c r="W209" i="2829" s="1"/>
  <c r="S208" i="264" s="1"/>
  <c r="C208" i="264"/>
  <c r="BF214" i="2826"/>
  <c r="BG214" i="2826" s="1"/>
  <c r="BH214" i="2826" s="1"/>
  <c r="CA214" i="2826" s="1"/>
  <c r="U218" i="2826"/>
  <c r="BN217" i="2826"/>
  <c r="BW217" i="2826"/>
  <c r="BR217" i="2826"/>
  <c r="BJ217" i="2826"/>
  <c r="BD215" i="2826"/>
  <c r="AZ215" i="2826"/>
  <c r="AV215" i="2826"/>
  <c r="AR215" i="2826"/>
  <c r="AN215" i="2826"/>
  <c r="AJ215" i="2826"/>
  <c r="AF215" i="2826"/>
  <c r="AB215" i="2826"/>
  <c r="X215" i="2826"/>
  <c r="BC215" i="2826"/>
  <c r="AY215" i="2826"/>
  <c r="AU215" i="2826"/>
  <c r="AQ215" i="2826"/>
  <c r="AM215" i="2826"/>
  <c r="AI215" i="2826"/>
  <c r="AE215" i="2826"/>
  <c r="AA215" i="2826"/>
  <c r="W215" i="2826"/>
  <c r="BB215" i="2826"/>
  <c r="AX215" i="2826"/>
  <c r="AT215" i="2826"/>
  <c r="AP215" i="2826"/>
  <c r="AL215" i="2826"/>
  <c r="AH215" i="2826"/>
  <c r="AD215" i="2826"/>
  <c r="Z215" i="2826"/>
  <c r="V215" i="2826"/>
  <c r="BE215" i="2826"/>
  <c r="BA215" i="2826"/>
  <c r="AW215" i="2826"/>
  <c r="AS215" i="2826"/>
  <c r="AO215" i="2826"/>
  <c r="AK215" i="2826"/>
  <c r="AG215" i="2826"/>
  <c r="AC215" i="2826"/>
  <c r="Y215" i="2826"/>
  <c r="BO216" i="2826"/>
  <c r="BP216" i="2826"/>
  <c r="BL216" i="2826"/>
  <c r="BK216" i="2826"/>
  <c r="BY216" i="2826"/>
  <c r="BX216" i="2826"/>
  <c r="CB213" i="2826"/>
  <c r="BS213" i="2826"/>
  <c r="CD213" i="2826" l="1"/>
  <c r="BC216" i="2826"/>
  <c r="AY216" i="2826"/>
  <c r="AZ216" i="2826"/>
  <c r="AU216" i="2826"/>
  <c r="AQ216" i="2826"/>
  <c r="AM216" i="2826"/>
  <c r="AI216" i="2826"/>
  <c r="AE216" i="2826"/>
  <c r="AA216" i="2826"/>
  <c r="W216" i="2826"/>
  <c r="AX216" i="2826"/>
  <c r="AT216" i="2826"/>
  <c r="AP216" i="2826"/>
  <c r="AL216" i="2826"/>
  <c r="AH216" i="2826"/>
  <c r="AD216" i="2826"/>
  <c r="Z216" i="2826"/>
  <c r="V216" i="2826"/>
  <c r="BE216" i="2826"/>
  <c r="BA216" i="2826"/>
  <c r="BD216" i="2826"/>
  <c r="AW216" i="2826"/>
  <c r="AS216" i="2826"/>
  <c r="AO216" i="2826"/>
  <c r="AK216" i="2826"/>
  <c r="AG216" i="2826"/>
  <c r="AC216" i="2826"/>
  <c r="Y216" i="2826"/>
  <c r="BB216" i="2826"/>
  <c r="AV216" i="2826"/>
  <c r="AR216" i="2826"/>
  <c r="AN216" i="2826"/>
  <c r="AJ216" i="2826"/>
  <c r="AF216" i="2826"/>
  <c r="AB216" i="2826"/>
  <c r="X216" i="2826"/>
  <c r="BF215" i="2826"/>
  <c r="BG215" i="2826" s="1"/>
  <c r="BH215" i="2826" s="1"/>
  <c r="CA215" i="2826" s="1"/>
  <c r="BK217" i="2826"/>
  <c r="BL217" i="2826"/>
  <c r="BX217" i="2826"/>
  <c r="BY217" i="2826"/>
  <c r="BW218" i="2826"/>
  <c r="BR218" i="2826"/>
  <c r="BJ218" i="2826"/>
  <c r="U219" i="2826"/>
  <c r="BN218" i="2826"/>
  <c r="BP217" i="2826"/>
  <c r="BO217" i="2826"/>
  <c r="CB214" i="2826"/>
  <c r="BS214" i="2826"/>
  <c r="CD214" i="2826" l="1"/>
  <c r="R212" i="2829" s="1"/>
  <c r="W212" i="2829" s="1"/>
  <c r="S211" i="264" s="1"/>
  <c r="R211" i="2829"/>
  <c r="W211" i="2829" s="1"/>
  <c r="S210" i="264" s="1"/>
  <c r="C210" i="264"/>
  <c r="U220" i="2826"/>
  <c r="BN219" i="2826"/>
  <c r="BW219" i="2826"/>
  <c r="BR219" i="2826"/>
  <c r="BJ219" i="2826"/>
  <c r="BB217" i="2826"/>
  <c r="AX217" i="2826"/>
  <c r="AT217" i="2826"/>
  <c r="AP217" i="2826"/>
  <c r="AL217" i="2826"/>
  <c r="AH217" i="2826"/>
  <c r="AD217" i="2826"/>
  <c r="Z217" i="2826"/>
  <c r="V217" i="2826"/>
  <c r="BE217" i="2826"/>
  <c r="BA217" i="2826"/>
  <c r="AW217" i="2826"/>
  <c r="AS217" i="2826"/>
  <c r="AO217" i="2826"/>
  <c r="AK217" i="2826"/>
  <c r="AG217" i="2826"/>
  <c r="AC217" i="2826"/>
  <c r="Y217" i="2826"/>
  <c r="BD217" i="2826"/>
  <c r="AZ217" i="2826"/>
  <c r="AV217" i="2826"/>
  <c r="AR217" i="2826"/>
  <c r="AN217" i="2826"/>
  <c r="AJ217" i="2826"/>
  <c r="AF217" i="2826"/>
  <c r="AB217" i="2826"/>
  <c r="X217" i="2826"/>
  <c r="BC217" i="2826"/>
  <c r="AY217" i="2826"/>
  <c r="AU217" i="2826"/>
  <c r="AQ217" i="2826"/>
  <c r="AM217" i="2826"/>
  <c r="AI217" i="2826"/>
  <c r="AE217" i="2826"/>
  <c r="AA217" i="2826"/>
  <c r="W217" i="2826"/>
  <c r="BO218" i="2826"/>
  <c r="BP218" i="2826"/>
  <c r="BL218" i="2826"/>
  <c r="BK218" i="2826"/>
  <c r="BY218" i="2826"/>
  <c r="BX218" i="2826"/>
  <c r="CB215" i="2826"/>
  <c r="BS215" i="2826"/>
  <c r="BF216" i="2826"/>
  <c r="BG216" i="2826" s="1"/>
  <c r="BH216" i="2826" s="1"/>
  <c r="CA216" i="2826" s="1"/>
  <c r="C211" i="264" l="1"/>
  <c r="CD215" i="2826"/>
  <c r="R213" i="2829" s="1"/>
  <c r="W213" i="2829" s="1"/>
  <c r="S212" i="264" s="1"/>
  <c r="CB216" i="2826"/>
  <c r="BS216" i="2826"/>
  <c r="BF217" i="2826"/>
  <c r="BG217" i="2826" s="1"/>
  <c r="BH217" i="2826" s="1"/>
  <c r="CA217" i="2826" s="1"/>
  <c r="BK219" i="2826"/>
  <c r="BL219" i="2826"/>
  <c r="BX219" i="2826"/>
  <c r="BY219" i="2826"/>
  <c r="BW220" i="2826"/>
  <c r="BR220" i="2826"/>
  <c r="BJ220" i="2826"/>
  <c r="U221" i="2826"/>
  <c r="BN220" i="2826"/>
  <c r="BC218" i="2826"/>
  <c r="AY218" i="2826"/>
  <c r="AU218" i="2826"/>
  <c r="AQ218" i="2826"/>
  <c r="AM218" i="2826"/>
  <c r="AI218" i="2826"/>
  <c r="AE218" i="2826"/>
  <c r="AA218" i="2826"/>
  <c r="W218" i="2826"/>
  <c r="BB218" i="2826"/>
  <c r="AX218" i="2826"/>
  <c r="AT218" i="2826"/>
  <c r="AP218" i="2826"/>
  <c r="AL218" i="2826"/>
  <c r="AH218" i="2826"/>
  <c r="AD218" i="2826"/>
  <c r="Z218" i="2826"/>
  <c r="V218" i="2826"/>
  <c r="BE218" i="2826"/>
  <c r="BA218" i="2826"/>
  <c r="AW218" i="2826"/>
  <c r="AS218" i="2826"/>
  <c r="AO218" i="2826"/>
  <c r="AK218" i="2826"/>
  <c r="AG218" i="2826"/>
  <c r="AC218" i="2826"/>
  <c r="Y218" i="2826"/>
  <c r="BD218" i="2826"/>
  <c r="AZ218" i="2826"/>
  <c r="AV218" i="2826"/>
  <c r="AR218" i="2826"/>
  <c r="AN218" i="2826"/>
  <c r="AJ218" i="2826"/>
  <c r="AF218" i="2826"/>
  <c r="AB218" i="2826"/>
  <c r="X218" i="2826"/>
  <c r="BP219" i="2826"/>
  <c r="BO219" i="2826"/>
  <c r="C212" i="264" l="1"/>
  <c r="BF218" i="2826"/>
  <c r="BG218" i="2826" s="1"/>
  <c r="BH218" i="2826" s="1"/>
  <c r="CA218" i="2826" s="1"/>
  <c r="BO220" i="2826"/>
  <c r="BP220" i="2826"/>
  <c r="BL220" i="2826"/>
  <c r="BK220" i="2826"/>
  <c r="BY220" i="2826"/>
  <c r="BX220" i="2826"/>
  <c r="CB217" i="2826"/>
  <c r="BS217" i="2826"/>
  <c r="U222" i="2826"/>
  <c r="BN221" i="2826"/>
  <c r="BW221" i="2826"/>
  <c r="BR221" i="2826"/>
  <c r="BJ221" i="2826"/>
  <c r="BB219" i="2826"/>
  <c r="AX219" i="2826"/>
  <c r="AT219" i="2826"/>
  <c r="AP219" i="2826"/>
  <c r="AL219" i="2826"/>
  <c r="AH219" i="2826"/>
  <c r="AD219" i="2826"/>
  <c r="Z219" i="2826"/>
  <c r="V219" i="2826"/>
  <c r="BE219" i="2826"/>
  <c r="BA219" i="2826"/>
  <c r="AW219" i="2826"/>
  <c r="AS219" i="2826"/>
  <c r="AO219" i="2826"/>
  <c r="AK219" i="2826"/>
  <c r="AG219" i="2826"/>
  <c r="AC219" i="2826"/>
  <c r="Y219" i="2826"/>
  <c r="BD219" i="2826"/>
  <c r="AZ219" i="2826"/>
  <c r="AV219" i="2826"/>
  <c r="AR219" i="2826"/>
  <c r="AN219" i="2826"/>
  <c r="AJ219" i="2826"/>
  <c r="AF219" i="2826"/>
  <c r="AB219" i="2826"/>
  <c r="X219" i="2826"/>
  <c r="BC219" i="2826"/>
  <c r="AY219" i="2826"/>
  <c r="AU219" i="2826"/>
  <c r="AQ219" i="2826"/>
  <c r="AM219" i="2826"/>
  <c r="AI219" i="2826"/>
  <c r="AE219" i="2826"/>
  <c r="AA219" i="2826"/>
  <c r="W219" i="2826"/>
  <c r="CD216" i="2826"/>
  <c r="R214" i="2829" l="1"/>
  <c r="W214" i="2829" s="1"/>
  <c r="S213" i="264" s="1"/>
  <c r="C213" i="264"/>
  <c r="BP221" i="2826"/>
  <c r="BO221" i="2826"/>
  <c r="CB218" i="2826"/>
  <c r="BS218" i="2826"/>
  <c r="BF219" i="2826"/>
  <c r="BG219" i="2826" s="1"/>
  <c r="BH219" i="2826" s="1"/>
  <c r="CA219" i="2826" s="1"/>
  <c r="BK221" i="2826"/>
  <c r="BL221" i="2826"/>
  <c r="BX221" i="2826"/>
  <c r="BY221" i="2826"/>
  <c r="BW222" i="2826"/>
  <c r="BR222" i="2826"/>
  <c r="BJ222" i="2826"/>
  <c r="U223" i="2826"/>
  <c r="BN222" i="2826"/>
  <c r="CD217" i="2826"/>
  <c r="BE220" i="2826"/>
  <c r="BA220" i="2826"/>
  <c r="AW220" i="2826"/>
  <c r="AS220" i="2826"/>
  <c r="AO220" i="2826"/>
  <c r="AK220" i="2826"/>
  <c r="AG220" i="2826"/>
  <c r="AC220" i="2826"/>
  <c r="Y220" i="2826"/>
  <c r="BD220" i="2826"/>
  <c r="AZ220" i="2826"/>
  <c r="AV220" i="2826"/>
  <c r="AR220" i="2826"/>
  <c r="AN220" i="2826"/>
  <c r="AJ220" i="2826"/>
  <c r="AF220" i="2826"/>
  <c r="AB220" i="2826"/>
  <c r="X220" i="2826"/>
  <c r="BC220" i="2826"/>
  <c r="AY220" i="2826"/>
  <c r="AU220" i="2826"/>
  <c r="AQ220" i="2826"/>
  <c r="AM220" i="2826"/>
  <c r="AI220" i="2826"/>
  <c r="AE220" i="2826"/>
  <c r="AA220" i="2826"/>
  <c r="W220" i="2826"/>
  <c r="BB220" i="2826"/>
  <c r="AX220" i="2826"/>
  <c r="AT220" i="2826"/>
  <c r="AP220" i="2826"/>
  <c r="AL220" i="2826"/>
  <c r="AH220" i="2826"/>
  <c r="AD220" i="2826"/>
  <c r="Z220" i="2826"/>
  <c r="V220" i="2826"/>
  <c r="R215" i="2829" l="1"/>
  <c r="W215" i="2829" s="1"/>
  <c r="S214" i="264" s="1"/>
  <c r="C214" i="264"/>
  <c r="BO222" i="2826"/>
  <c r="BP222" i="2826"/>
  <c r="BL222" i="2826"/>
  <c r="BK222" i="2826"/>
  <c r="BY222" i="2826"/>
  <c r="BX222" i="2826"/>
  <c r="CB219" i="2826"/>
  <c r="BS219" i="2826"/>
  <c r="BF220" i="2826"/>
  <c r="BG220" i="2826" s="1"/>
  <c r="BH220" i="2826" s="1"/>
  <c r="CA220" i="2826" s="1"/>
  <c r="U224" i="2826"/>
  <c r="BN223" i="2826"/>
  <c r="BW223" i="2826"/>
  <c r="BR223" i="2826"/>
  <c r="BJ223" i="2826"/>
  <c r="BD221" i="2826"/>
  <c r="AZ221" i="2826"/>
  <c r="AV221" i="2826"/>
  <c r="AR221" i="2826"/>
  <c r="AN221" i="2826"/>
  <c r="AJ221" i="2826"/>
  <c r="AF221" i="2826"/>
  <c r="AB221" i="2826"/>
  <c r="X221" i="2826"/>
  <c r="BC221" i="2826"/>
  <c r="AY221" i="2826"/>
  <c r="AU221" i="2826"/>
  <c r="AQ221" i="2826"/>
  <c r="AM221" i="2826"/>
  <c r="AI221" i="2826"/>
  <c r="AE221" i="2826"/>
  <c r="AA221" i="2826"/>
  <c r="W221" i="2826"/>
  <c r="BB221" i="2826"/>
  <c r="AX221" i="2826"/>
  <c r="AT221" i="2826"/>
  <c r="AP221" i="2826"/>
  <c r="AL221" i="2826"/>
  <c r="AH221" i="2826"/>
  <c r="AD221" i="2826"/>
  <c r="Z221" i="2826"/>
  <c r="V221" i="2826"/>
  <c r="BE221" i="2826"/>
  <c r="BA221" i="2826"/>
  <c r="AW221" i="2826"/>
  <c r="AS221" i="2826"/>
  <c r="AO221" i="2826"/>
  <c r="AK221" i="2826"/>
  <c r="AG221" i="2826"/>
  <c r="AC221" i="2826"/>
  <c r="Y221" i="2826"/>
  <c r="CD218" i="2826"/>
  <c r="R216" i="2829" l="1"/>
  <c r="W216" i="2829" s="1"/>
  <c r="S215" i="264" s="1"/>
  <c r="C215" i="264"/>
  <c r="BP223" i="2826"/>
  <c r="BO223" i="2826"/>
  <c r="CB220" i="2826"/>
  <c r="BS220" i="2826"/>
  <c r="BF221" i="2826"/>
  <c r="BG221" i="2826" s="1"/>
  <c r="BH221" i="2826" s="1"/>
  <c r="CA221" i="2826" s="1"/>
  <c r="BK223" i="2826"/>
  <c r="BL223" i="2826"/>
  <c r="BX223" i="2826"/>
  <c r="BY223" i="2826"/>
  <c r="BW224" i="2826"/>
  <c r="BR224" i="2826"/>
  <c r="BJ224" i="2826"/>
  <c r="U225" i="2826"/>
  <c r="BN224" i="2826"/>
  <c r="CD219" i="2826"/>
  <c r="BE222" i="2826"/>
  <c r="BA222" i="2826"/>
  <c r="AW222" i="2826"/>
  <c r="AS222" i="2826"/>
  <c r="AO222" i="2826"/>
  <c r="AK222" i="2826"/>
  <c r="AG222" i="2826"/>
  <c r="AC222" i="2826"/>
  <c r="Y222" i="2826"/>
  <c r="BD222" i="2826"/>
  <c r="AZ222" i="2826"/>
  <c r="AV222" i="2826"/>
  <c r="AR222" i="2826"/>
  <c r="AN222" i="2826"/>
  <c r="AJ222" i="2826"/>
  <c r="AF222" i="2826"/>
  <c r="AB222" i="2826"/>
  <c r="X222" i="2826"/>
  <c r="BC222" i="2826"/>
  <c r="AY222" i="2826"/>
  <c r="AU222" i="2826"/>
  <c r="AQ222" i="2826"/>
  <c r="AM222" i="2826"/>
  <c r="AI222" i="2826"/>
  <c r="AE222" i="2826"/>
  <c r="AA222" i="2826"/>
  <c r="W222" i="2826"/>
  <c r="BB222" i="2826"/>
  <c r="AX222" i="2826"/>
  <c r="AT222" i="2826"/>
  <c r="AP222" i="2826"/>
  <c r="AL222" i="2826"/>
  <c r="AH222" i="2826"/>
  <c r="AD222" i="2826"/>
  <c r="Z222" i="2826"/>
  <c r="V222" i="2826"/>
  <c r="R217" i="2829" l="1"/>
  <c r="W217" i="2829" s="1"/>
  <c r="S216" i="264" s="1"/>
  <c r="C216" i="264"/>
  <c r="CD220" i="2826"/>
  <c r="BO224" i="2826"/>
  <c r="BP224" i="2826"/>
  <c r="BL224" i="2826"/>
  <c r="BK224" i="2826"/>
  <c r="BY224" i="2826"/>
  <c r="BX224" i="2826"/>
  <c r="CB221" i="2826"/>
  <c r="BS221" i="2826"/>
  <c r="BF222" i="2826"/>
  <c r="BG222" i="2826" s="1"/>
  <c r="BH222" i="2826" s="1"/>
  <c r="CA222" i="2826" s="1"/>
  <c r="U226" i="2826"/>
  <c r="BN225" i="2826"/>
  <c r="BW225" i="2826"/>
  <c r="BR225" i="2826"/>
  <c r="BJ225" i="2826"/>
  <c r="BD223" i="2826"/>
  <c r="AZ223" i="2826"/>
  <c r="AV223" i="2826"/>
  <c r="AR223" i="2826"/>
  <c r="AN223" i="2826"/>
  <c r="AJ223" i="2826"/>
  <c r="AF223" i="2826"/>
  <c r="AB223" i="2826"/>
  <c r="X223" i="2826"/>
  <c r="BC223" i="2826"/>
  <c r="AY223" i="2826"/>
  <c r="AU223" i="2826"/>
  <c r="AQ223" i="2826"/>
  <c r="AM223" i="2826"/>
  <c r="AI223" i="2826"/>
  <c r="AE223" i="2826"/>
  <c r="AA223" i="2826"/>
  <c r="W223" i="2826"/>
  <c r="BB223" i="2826"/>
  <c r="AX223" i="2826"/>
  <c r="AT223" i="2826"/>
  <c r="AP223" i="2826"/>
  <c r="AL223" i="2826"/>
  <c r="AH223" i="2826"/>
  <c r="AD223" i="2826"/>
  <c r="Z223" i="2826"/>
  <c r="V223" i="2826"/>
  <c r="BE223" i="2826"/>
  <c r="BA223" i="2826"/>
  <c r="AW223" i="2826"/>
  <c r="AS223" i="2826"/>
  <c r="AO223" i="2826"/>
  <c r="AK223" i="2826"/>
  <c r="AG223" i="2826"/>
  <c r="AC223" i="2826"/>
  <c r="Y223" i="2826"/>
  <c r="R218" i="2829" l="1"/>
  <c r="W218" i="2829" s="1"/>
  <c r="S217" i="264" s="1"/>
  <c r="C217" i="264"/>
  <c r="BP225" i="2826"/>
  <c r="BO225" i="2826"/>
  <c r="CB222" i="2826"/>
  <c r="BS222" i="2826"/>
  <c r="BF223" i="2826"/>
  <c r="BG223" i="2826" s="1"/>
  <c r="BH223" i="2826" s="1"/>
  <c r="CA223" i="2826" s="1"/>
  <c r="BK225" i="2826"/>
  <c r="BL225" i="2826"/>
  <c r="BX225" i="2826"/>
  <c r="BY225" i="2826"/>
  <c r="BW226" i="2826"/>
  <c r="BR226" i="2826"/>
  <c r="BJ226" i="2826"/>
  <c r="U227" i="2826"/>
  <c r="BN226" i="2826"/>
  <c r="CD221" i="2826"/>
  <c r="BE224" i="2826"/>
  <c r="BA224" i="2826"/>
  <c r="AW224" i="2826"/>
  <c r="AS224" i="2826"/>
  <c r="AO224" i="2826"/>
  <c r="AK224" i="2826"/>
  <c r="AG224" i="2826"/>
  <c r="AC224" i="2826"/>
  <c r="Y224" i="2826"/>
  <c r="BD224" i="2826"/>
  <c r="AZ224" i="2826"/>
  <c r="AV224" i="2826"/>
  <c r="AR224" i="2826"/>
  <c r="AN224" i="2826"/>
  <c r="AJ224" i="2826"/>
  <c r="AF224" i="2826"/>
  <c r="AB224" i="2826"/>
  <c r="X224" i="2826"/>
  <c r="BC224" i="2826"/>
  <c r="AY224" i="2826"/>
  <c r="AU224" i="2826"/>
  <c r="AQ224" i="2826"/>
  <c r="AM224" i="2826"/>
  <c r="AI224" i="2826"/>
  <c r="AE224" i="2826"/>
  <c r="AA224" i="2826"/>
  <c r="W224" i="2826"/>
  <c r="BB224" i="2826"/>
  <c r="AX224" i="2826"/>
  <c r="AT224" i="2826"/>
  <c r="AP224" i="2826"/>
  <c r="AL224" i="2826"/>
  <c r="AH224" i="2826"/>
  <c r="AD224" i="2826"/>
  <c r="Z224" i="2826"/>
  <c r="V224" i="2826"/>
  <c r="BF224" i="2826" l="1"/>
  <c r="BG224" i="2826" s="1"/>
  <c r="BH224" i="2826" s="1"/>
  <c r="CA224" i="2826" s="1"/>
  <c r="CB224" i="2826" s="1"/>
  <c r="R219" i="2829"/>
  <c r="W219" i="2829" s="1"/>
  <c r="S218" i="264" s="1"/>
  <c r="C218" i="264"/>
  <c r="BO226" i="2826"/>
  <c r="BP226" i="2826"/>
  <c r="BL226" i="2826"/>
  <c r="BK226" i="2826"/>
  <c r="BY226" i="2826"/>
  <c r="BX226" i="2826"/>
  <c r="CB223" i="2826"/>
  <c r="BS223" i="2826"/>
  <c r="U228" i="2826"/>
  <c r="BN227" i="2826"/>
  <c r="BW227" i="2826"/>
  <c r="BR227" i="2826"/>
  <c r="BJ227" i="2826"/>
  <c r="BD225" i="2826"/>
  <c r="AZ225" i="2826"/>
  <c r="AV225" i="2826"/>
  <c r="AR225" i="2826"/>
  <c r="AN225" i="2826"/>
  <c r="AJ225" i="2826"/>
  <c r="AF225" i="2826"/>
  <c r="AB225" i="2826"/>
  <c r="X225" i="2826"/>
  <c r="BC225" i="2826"/>
  <c r="AY225" i="2826"/>
  <c r="AU225" i="2826"/>
  <c r="AQ225" i="2826"/>
  <c r="AM225" i="2826"/>
  <c r="AI225" i="2826"/>
  <c r="AE225" i="2826"/>
  <c r="AA225" i="2826"/>
  <c r="W225" i="2826"/>
  <c r="BB225" i="2826"/>
  <c r="AX225" i="2826"/>
  <c r="AT225" i="2826"/>
  <c r="AP225" i="2826"/>
  <c r="AL225" i="2826"/>
  <c r="AH225" i="2826"/>
  <c r="AD225" i="2826"/>
  <c r="Z225" i="2826"/>
  <c r="V225" i="2826"/>
  <c r="BE225" i="2826"/>
  <c r="BA225" i="2826"/>
  <c r="AW225" i="2826"/>
  <c r="AS225" i="2826"/>
  <c r="AO225" i="2826"/>
  <c r="AK225" i="2826"/>
  <c r="AG225" i="2826"/>
  <c r="AC225" i="2826"/>
  <c r="Y225" i="2826"/>
  <c r="CD222" i="2826"/>
  <c r="BS224" i="2826" l="1"/>
  <c r="R220" i="2829"/>
  <c r="W220" i="2829" s="1"/>
  <c r="S219" i="264" s="1"/>
  <c r="C219" i="264"/>
  <c r="BF225" i="2826"/>
  <c r="BG225" i="2826" s="1"/>
  <c r="BH225" i="2826" s="1"/>
  <c r="CA225" i="2826" s="1"/>
  <c r="BK227" i="2826"/>
  <c r="BL227" i="2826"/>
  <c r="BX227" i="2826"/>
  <c r="BY227" i="2826"/>
  <c r="BW228" i="2826"/>
  <c r="BR228" i="2826"/>
  <c r="BJ228" i="2826"/>
  <c r="U229" i="2826"/>
  <c r="BN228" i="2826"/>
  <c r="BP227" i="2826"/>
  <c r="BO227" i="2826"/>
  <c r="CD223" i="2826"/>
  <c r="BE226" i="2826"/>
  <c r="BA226" i="2826"/>
  <c r="AW226" i="2826"/>
  <c r="AS226" i="2826"/>
  <c r="AO226" i="2826"/>
  <c r="AK226" i="2826"/>
  <c r="AG226" i="2826"/>
  <c r="AC226" i="2826"/>
  <c r="Y226" i="2826"/>
  <c r="BD226" i="2826"/>
  <c r="AZ226" i="2826"/>
  <c r="AV226" i="2826"/>
  <c r="AR226" i="2826"/>
  <c r="AN226" i="2826"/>
  <c r="AJ226" i="2826"/>
  <c r="AF226" i="2826"/>
  <c r="AB226" i="2826"/>
  <c r="X226" i="2826"/>
  <c r="BC226" i="2826"/>
  <c r="AY226" i="2826"/>
  <c r="AU226" i="2826"/>
  <c r="AQ226" i="2826"/>
  <c r="AM226" i="2826"/>
  <c r="AI226" i="2826"/>
  <c r="AE226" i="2826"/>
  <c r="AA226" i="2826"/>
  <c r="W226" i="2826"/>
  <c r="BB226" i="2826"/>
  <c r="AX226" i="2826"/>
  <c r="AT226" i="2826"/>
  <c r="AP226" i="2826"/>
  <c r="AL226" i="2826"/>
  <c r="AH226" i="2826"/>
  <c r="AD226" i="2826"/>
  <c r="Z226" i="2826"/>
  <c r="V226" i="2826"/>
  <c r="CD224" i="2826"/>
  <c r="BF226" i="2826" l="1"/>
  <c r="BG226" i="2826" s="1"/>
  <c r="BH226" i="2826" s="1"/>
  <c r="CA226" i="2826" s="1"/>
  <c r="CB226" i="2826" s="1"/>
  <c r="R222" i="2829"/>
  <c r="W222" i="2829" s="1"/>
  <c r="S221" i="264" s="1"/>
  <c r="C221" i="264"/>
  <c r="R221" i="2829"/>
  <c r="W221" i="2829" s="1"/>
  <c r="S220" i="264" s="1"/>
  <c r="C220" i="264"/>
  <c r="BO228" i="2826"/>
  <c r="BP228" i="2826"/>
  <c r="BL228" i="2826"/>
  <c r="BK228" i="2826"/>
  <c r="BY228" i="2826"/>
  <c r="BX228" i="2826"/>
  <c r="CB225" i="2826"/>
  <c r="BS225" i="2826"/>
  <c r="U230" i="2826"/>
  <c r="BN229" i="2826"/>
  <c r="BW229" i="2826"/>
  <c r="BR229" i="2826"/>
  <c r="BJ229" i="2826"/>
  <c r="BB227" i="2826"/>
  <c r="AX227" i="2826"/>
  <c r="AT227" i="2826"/>
  <c r="AP227" i="2826"/>
  <c r="AL227" i="2826"/>
  <c r="AH227" i="2826"/>
  <c r="AD227" i="2826"/>
  <c r="Z227" i="2826"/>
  <c r="V227" i="2826"/>
  <c r="BE227" i="2826"/>
  <c r="BA227" i="2826"/>
  <c r="AW227" i="2826"/>
  <c r="AS227" i="2826"/>
  <c r="AO227" i="2826"/>
  <c r="AK227" i="2826"/>
  <c r="AG227" i="2826"/>
  <c r="AC227" i="2826"/>
  <c r="Y227" i="2826"/>
  <c r="BD227" i="2826"/>
  <c r="AZ227" i="2826"/>
  <c r="AV227" i="2826"/>
  <c r="AR227" i="2826"/>
  <c r="AN227" i="2826"/>
  <c r="AJ227" i="2826"/>
  <c r="AF227" i="2826"/>
  <c r="AB227" i="2826"/>
  <c r="X227" i="2826"/>
  <c r="BC227" i="2826"/>
  <c r="AY227" i="2826"/>
  <c r="AU227" i="2826"/>
  <c r="AQ227" i="2826"/>
  <c r="AM227" i="2826"/>
  <c r="AI227" i="2826"/>
  <c r="AE227" i="2826"/>
  <c r="AA227" i="2826"/>
  <c r="W227" i="2826"/>
  <c r="BS226" i="2826" l="1"/>
  <c r="BP229" i="2826"/>
  <c r="BO229" i="2826"/>
  <c r="CD225" i="2826"/>
  <c r="BE228" i="2826"/>
  <c r="BA228" i="2826"/>
  <c r="AW228" i="2826"/>
  <c r="AS228" i="2826"/>
  <c r="AO228" i="2826"/>
  <c r="AK228" i="2826"/>
  <c r="AG228" i="2826"/>
  <c r="AC228" i="2826"/>
  <c r="Y228" i="2826"/>
  <c r="BD228" i="2826"/>
  <c r="AZ228" i="2826"/>
  <c r="AV228" i="2826"/>
  <c r="AR228" i="2826"/>
  <c r="AN228" i="2826"/>
  <c r="AJ228" i="2826"/>
  <c r="AF228" i="2826"/>
  <c r="AB228" i="2826"/>
  <c r="X228" i="2826"/>
  <c r="BC228" i="2826"/>
  <c r="AY228" i="2826"/>
  <c r="AU228" i="2826"/>
  <c r="AQ228" i="2826"/>
  <c r="AM228" i="2826"/>
  <c r="AI228" i="2826"/>
  <c r="AE228" i="2826"/>
  <c r="AA228" i="2826"/>
  <c r="W228" i="2826"/>
  <c r="BB228" i="2826"/>
  <c r="AX228" i="2826"/>
  <c r="AT228" i="2826"/>
  <c r="AP228" i="2826"/>
  <c r="AL228" i="2826"/>
  <c r="AH228" i="2826"/>
  <c r="AD228" i="2826"/>
  <c r="Z228" i="2826"/>
  <c r="V228" i="2826"/>
  <c r="BF227" i="2826"/>
  <c r="BG227" i="2826" s="1"/>
  <c r="BH227" i="2826" s="1"/>
  <c r="CA227" i="2826" s="1"/>
  <c r="BK229" i="2826"/>
  <c r="BL229" i="2826"/>
  <c r="BX229" i="2826"/>
  <c r="BY229" i="2826"/>
  <c r="BW230" i="2826"/>
  <c r="BR230" i="2826"/>
  <c r="BJ230" i="2826"/>
  <c r="U231" i="2826"/>
  <c r="BN230" i="2826"/>
  <c r="CD226" i="2826"/>
  <c r="BF228" i="2826" l="1"/>
  <c r="BG228" i="2826" s="1"/>
  <c r="BH228" i="2826" s="1"/>
  <c r="CA228" i="2826" s="1"/>
  <c r="CB228" i="2826" s="1"/>
  <c r="R224" i="2829"/>
  <c r="W224" i="2829" s="1"/>
  <c r="S223" i="264" s="1"/>
  <c r="C223" i="264"/>
  <c r="R223" i="2829"/>
  <c r="W223" i="2829" s="1"/>
  <c r="S222" i="264" s="1"/>
  <c r="C222" i="264"/>
  <c r="BL230" i="2826"/>
  <c r="BK230" i="2826"/>
  <c r="BY230" i="2826"/>
  <c r="BX230" i="2826"/>
  <c r="CB227" i="2826"/>
  <c r="BS227" i="2826"/>
  <c r="BO230" i="2826"/>
  <c r="BP230" i="2826"/>
  <c r="U232" i="2826"/>
  <c r="BN231" i="2826"/>
  <c r="BW231" i="2826"/>
  <c r="BR231" i="2826"/>
  <c r="BJ231" i="2826"/>
  <c r="BD229" i="2826"/>
  <c r="AZ229" i="2826"/>
  <c r="AV229" i="2826"/>
  <c r="AR229" i="2826"/>
  <c r="AN229" i="2826"/>
  <c r="AJ229" i="2826"/>
  <c r="AF229" i="2826"/>
  <c r="AB229" i="2826"/>
  <c r="X229" i="2826"/>
  <c r="BC229" i="2826"/>
  <c r="AY229" i="2826"/>
  <c r="AU229" i="2826"/>
  <c r="AQ229" i="2826"/>
  <c r="AM229" i="2826"/>
  <c r="AI229" i="2826"/>
  <c r="AE229" i="2826"/>
  <c r="AA229" i="2826"/>
  <c r="W229" i="2826"/>
  <c r="BB229" i="2826"/>
  <c r="AX229" i="2826"/>
  <c r="AT229" i="2826"/>
  <c r="AP229" i="2826"/>
  <c r="AL229" i="2826"/>
  <c r="AH229" i="2826"/>
  <c r="AD229" i="2826"/>
  <c r="Z229" i="2826"/>
  <c r="V229" i="2826"/>
  <c r="BE229" i="2826"/>
  <c r="BA229" i="2826"/>
  <c r="AW229" i="2826"/>
  <c r="AS229" i="2826"/>
  <c r="AO229" i="2826"/>
  <c r="AK229" i="2826"/>
  <c r="AG229" i="2826"/>
  <c r="AC229" i="2826"/>
  <c r="Y229" i="2826"/>
  <c r="BS228" i="2826" l="1"/>
  <c r="CD228" i="2826" s="1"/>
  <c r="R226" i="2829" s="1"/>
  <c r="W226" i="2829" s="1"/>
  <c r="S225" i="264" s="1"/>
  <c r="BF229" i="2826"/>
  <c r="BG229" i="2826" s="1"/>
  <c r="BH229" i="2826" s="1"/>
  <c r="CA229" i="2826" s="1"/>
  <c r="BK231" i="2826"/>
  <c r="BL231" i="2826"/>
  <c r="BX231" i="2826"/>
  <c r="BY231" i="2826"/>
  <c r="BW232" i="2826"/>
  <c r="BR232" i="2826"/>
  <c r="BJ232" i="2826"/>
  <c r="U233" i="2826"/>
  <c r="BN232" i="2826"/>
  <c r="BP231" i="2826"/>
  <c r="BO231" i="2826"/>
  <c r="CD227" i="2826"/>
  <c r="BE230" i="2826"/>
  <c r="BA230" i="2826"/>
  <c r="AW230" i="2826"/>
  <c r="AS230" i="2826"/>
  <c r="AO230" i="2826"/>
  <c r="AK230" i="2826"/>
  <c r="AG230" i="2826"/>
  <c r="AC230" i="2826"/>
  <c r="Y230" i="2826"/>
  <c r="BD230" i="2826"/>
  <c r="AZ230" i="2826"/>
  <c r="AV230" i="2826"/>
  <c r="AR230" i="2826"/>
  <c r="AN230" i="2826"/>
  <c r="AJ230" i="2826"/>
  <c r="AF230" i="2826"/>
  <c r="AB230" i="2826"/>
  <c r="X230" i="2826"/>
  <c r="AX230" i="2826"/>
  <c r="AP230" i="2826"/>
  <c r="AH230" i="2826"/>
  <c r="Z230" i="2826"/>
  <c r="BC230" i="2826"/>
  <c r="AY230" i="2826"/>
  <c r="AU230" i="2826"/>
  <c r="AQ230" i="2826"/>
  <c r="AM230" i="2826"/>
  <c r="AI230" i="2826"/>
  <c r="AE230" i="2826"/>
  <c r="AA230" i="2826"/>
  <c r="W230" i="2826"/>
  <c r="BB230" i="2826"/>
  <c r="AT230" i="2826"/>
  <c r="AL230" i="2826"/>
  <c r="AD230" i="2826"/>
  <c r="V230" i="2826"/>
  <c r="C225" i="264" l="1"/>
  <c r="R225" i="2829"/>
  <c r="W225" i="2829" s="1"/>
  <c r="S224" i="264" s="1"/>
  <c r="C224" i="264"/>
  <c r="BF230" i="2826"/>
  <c r="BG230" i="2826" s="1"/>
  <c r="BH230" i="2826" s="1"/>
  <c r="CA230" i="2826" s="1"/>
  <c r="U234" i="2826"/>
  <c r="BN233" i="2826"/>
  <c r="BW233" i="2826"/>
  <c r="BR233" i="2826"/>
  <c r="BJ233" i="2826"/>
  <c r="BB231" i="2826"/>
  <c r="AX231" i="2826"/>
  <c r="AT231" i="2826"/>
  <c r="AP231" i="2826"/>
  <c r="AL231" i="2826"/>
  <c r="AH231" i="2826"/>
  <c r="AD231" i="2826"/>
  <c r="Z231" i="2826"/>
  <c r="V231" i="2826"/>
  <c r="BE231" i="2826"/>
  <c r="BA231" i="2826"/>
  <c r="AW231" i="2826"/>
  <c r="AS231" i="2826"/>
  <c r="AO231" i="2826"/>
  <c r="AK231" i="2826"/>
  <c r="AG231" i="2826"/>
  <c r="AC231" i="2826"/>
  <c r="Y231" i="2826"/>
  <c r="BD231" i="2826"/>
  <c r="AZ231" i="2826"/>
  <c r="AV231" i="2826"/>
  <c r="AR231" i="2826"/>
  <c r="AN231" i="2826"/>
  <c r="AJ231" i="2826"/>
  <c r="AF231" i="2826"/>
  <c r="AB231" i="2826"/>
  <c r="X231" i="2826"/>
  <c r="BC231" i="2826"/>
  <c r="AY231" i="2826"/>
  <c r="AU231" i="2826"/>
  <c r="AQ231" i="2826"/>
  <c r="AM231" i="2826"/>
  <c r="AI231" i="2826"/>
  <c r="AE231" i="2826"/>
  <c r="AA231" i="2826"/>
  <c r="W231" i="2826"/>
  <c r="BO232" i="2826"/>
  <c r="BP232" i="2826"/>
  <c r="BL232" i="2826"/>
  <c r="BK232" i="2826"/>
  <c r="BY232" i="2826"/>
  <c r="BX232" i="2826"/>
  <c r="CB229" i="2826"/>
  <c r="BS229" i="2826"/>
  <c r="CD229" i="2826" l="1"/>
  <c r="BC232" i="2826"/>
  <c r="AY232" i="2826"/>
  <c r="AU232" i="2826"/>
  <c r="AQ232" i="2826"/>
  <c r="AM232" i="2826"/>
  <c r="AI232" i="2826"/>
  <c r="AE232" i="2826"/>
  <c r="AA232" i="2826"/>
  <c r="W232" i="2826"/>
  <c r="BB232" i="2826"/>
  <c r="AX232" i="2826"/>
  <c r="AT232" i="2826"/>
  <c r="AP232" i="2826"/>
  <c r="AL232" i="2826"/>
  <c r="AH232" i="2826"/>
  <c r="AD232" i="2826"/>
  <c r="Z232" i="2826"/>
  <c r="V232" i="2826"/>
  <c r="BE232" i="2826"/>
  <c r="BA232" i="2826"/>
  <c r="AW232" i="2826"/>
  <c r="AS232" i="2826"/>
  <c r="AO232" i="2826"/>
  <c r="AK232" i="2826"/>
  <c r="AG232" i="2826"/>
  <c r="AC232" i="2826"/>
  <c r="Y232" i="2826"/>
  <c r="BD232" i="2826"/>
  <c r="AZ232" i="2826"/>
  <c r="AV232" i="2826"/>
  <c r="AR232" i="2826"/>
  <c r="AN232" i="2826"/>
  <c r="AJ232" i="2826"/>
  <c r="AF232" i="2826"/>
  <c r="AB232" i="2826"/>
  <c r="X232" i="2826"/>
  <c r="BP233" i="2826"/>
  <c r="BO233" i="2826"/>
  <c r="BF231" i="2826"/>
  <c r="BG231" i="2826" s="1"/>
  <c r="BH231" i="2826" s="1"/>
  <c r="CA231" i="2826" s="1"/>
  <c r="BK233" i="2826"/>
  <c r="BL233" i="2826"/>
  <c r="BX233" i="2826"/>
  <c r="BY233" i="2826"/>
  <c r="BW234" i="2826"/>
  <c r="BR234" i="2826"/>
  <c r="BJ234" i="2826"/>
  <c r="U235" i="2826"/>
  <c r="BN234" i="2826"/>
  <c r="CB230" i="2826"/>
  <c r="BS230" i="2826"/>
  <c r="R227" i="2829" l="1"/>
  <c r="W227" i="2829" s="1"/>
  <c r="S226" i="264" s="1"/>
  <c r="C226" i="264"/>
  <c r="U236" i="2826"/>
  <c r="BN235" i="2826"/>
  <c r="BW235" i="2826"/>
  <c r="BR235" i="2826"/>
  <c r="BJ235" i="2826"/>
  <c r="BD233" i="2826"/>
  <c r="AZ233" i="2826"/>
  <c r="AV233" i="2826"/>
  <c r="AR233" i="2826"/>
  <c r="AN233" i="2826"/>
  <c r="AJ233" i="2826"/>
  <c r="AF233" i="2826"/>
  <c r="AB233" i="2826"/>
  <c r="X233" i="2826"/>
  <c r="BC233" i="2826"/>
  <c r="AY233" i="2826"/>
  <c r="AU233" i="2826"/>
  <c r="AQ233" i="2826"/>
  <c r="AM233" i="2826"/>
  <c r="AI233" i="2826"/>
  <c r="AE233" i="2826"/>
  <c r="AA233" i="2826"/>
  <c r="W233" i="2826"/>
  <c r="BB233" i="2826"/>
  <c r="AX233" i="2826"/>
  <c r="AT233" i="2826"/>
  <c r="AP233" i="2826"/>
  <c r="AL233" i="2826"/>
  <c r="AH233" i="2826"/>
  <c r="AD233" i="2826"/>
  <c r="Z233" i="2826"/>
  <c r="V233" i="2826"/>
  <c r="BE233" i="2826"/>
  <c r="BA233" i="2826"/>
  <c r="AW233" i="2826"/>
  <c r="AS233" i="2826"/>
  <c r="AO233" i="2826"/>
  <c r="AK233" i="2826"/>
  <c r="AG233" i="2826"/>
  <c r="AC233" i="2826"/>
  <c r="Y233" i="2826"/>
  <c r="CD230" i="2826"/>
  <c r="BO234" i="2826"/>
  <c r="BP234" i="2826"/>
  <c r="BL234" i="2826"/>
  <c r="BK234" i="2826"/>
  <c r="BY234" i="2826"/>
  <c r="BX234" i="2826"/>
  <c r="CB231" i="2826"/>
  <c r="BS231" i="2826"/>
  <c r="BF232" i="2826"/>
  <c r="BG232" i="2826" s="1"/>
  <c r="BH232" i="2826" s="1"/>
  <c r="CA232" i="2826" s="1"/>
  <c r="R228" i="2829" l="1"/>
  <c r="W228" i="2829" s="1"/>
  <c r="S227" i="264" s="1"/>
  <c r="C227" i="264"/>
  <c r="CB232" i="2826"/>
  <c r="BS232" i="2826"/>
  <c r="CD231" i="2826"/>
  <c r="BC234" i="2826"/>
  <c r="AY234" i="2826"/>
  <c r="AU234" i="2826"/>
  <c r="AQ234" i="2826"/>
  <c r="AM234" i="2826"/>
  <c r="AI234" i="2826"/>
  <c r="AE234" i="2826"/>
  <c r="AA234" i="2826"/>
  <c r="W234" i="2826"/>
  <c r="BB234" i="2826"/>
  <c r="AX234" i="2826"/>
  <c r="AT234" i="2826"/>
  <c r="AP234" i="2826"/>
  <c r="AL234" i="2826"/>
  <c r="AH234" i="2826"/>
  <c r="AD234" i="2826"/>
  <c r="Z234" i="2826"/>
  <c r="V234" i="2826"/>
  <c r="BE234" i="2826"/>
  <c r="BA234" i="2826"/>
  <c r="AW234" i="2826"/>
  <c r="AS234" i="2826"/>
  <c r="AO234" i="2826"/>
  <c r="AK234" i="2826"/>
  <c r="AG234" i="2826"/>
  <c r="AC234" i="2826"/>
  <c r="Y234" i="2826"/>
  <c r="BD234" i="2826"/>
  <c r="AZ234" i="2826"/>
  <c r="AV234" i="2826"/>
  <c r="AR234" i="2826"/>
  <c r="AN234" i="2826"/>
  <c r="AJ234" i="2826"/>
  <c r="AF234" i="2826"/>
  <c r="AB234" i="2826"/>
  <c r="X234" i="2826"/>
  <c r="BP235" i="2826"/>
  <c r="BO235" i="2826"/>
  <c r="BF233" i="2826"/>
  <c r="BG233" i="2826" s="1"/>
  <c r="BH233" i="2826" s="1"/>
  <c r="CA233" i="2826" s="1"/>
  <c r="BK235" i="2826"/>
  <c r="BL235" i="2826"/>
  <c r="BX235" i="2826"/>
  <c r="BY235" i="2826"/>
  <c r="BW236" i="2826"/>
  <c r="BR236" i="2826"/>
  <c r="BJ236" i="2826"/>
  <c r="U237" i="2826"/>
  <c r="BN236" i="2826"/>
  <c r="R229" i="2829" l="1"/>
  <c r="W229" i="2829" s="1"/>
  <c r="S228" i="264" s="1"/>
  <c r="C228" i="264"/>
  <c r="U238" i="2826"/>
  <c r="BN237" i="2826"/>
  <c r="BW237" i="2826"/>
  <c r="BR237" i="2826"/>
  <c r="BJ237" i="2826"/>
  <c r="BD235" i="2826"/>
  <c r="AZ235" i="2826"/>
  <c r="AV235" i="2826"/>
  <c r="AR235" i="2826"/>
  <c r="AN235" i="2826"/>
  <c r="AJ235" i="2826"/>
  <c r="AF235" i="2826"/>
  <c r="AB235" i="2826"/>
  <c r="X235" i="2826"/>
  <c r="BC235" i="2826"/>
  <c r="AY235" i="2826"/>
  <c r="AU235" i="2826"/>
  <c r="AQ235" i="2826"/>
  <c r="AM235" i="2826"/>
  <c r="AI235" i="2826"/>
  <c r="AE235" i="2826"/>
  <c r="AA235" i="2826"/>
  <c r="W235" i="2826"/>
  <c r="BB235" i="2826"/>
  <c r="AX235" i="2826"/>
  <c r="AT235" i="2826"/>
  <c r="AP235" i="2826"/>
  <c r="AL235" i="2826"/>
  <c r="AH235" i="2826"/>
  <c r="AD235" i="2826"/>
  <c r="Z235" i="2826"/>
  <c r="V235" i="2826"/>
  <c r="BE235" i="2826"/>
  <c r="BA235" i="2826"/>
  <c r="AW235" i="2826"/>
  <c r="AS235" i="2826"/>
  <c r="AO235" i="2826"/>
  <c r="AK235" i="2826"/>
  <c r="AG235" i="2826"/>
  <c r="AC235" i="2826"/>
  <c r="Y235" i="2826"/>
  <c r="BO236" i="2826"/>
  <c r="BP236" i="2826"/>
  <c r="BL236" i="2826"/>
  <c r="BK236" i="2826"/>
  <c r="BY236" i="2826"/>
  <c r="BX236" i="2826"/>
  <c r="CB233" i="2826"/>
  <c r="BS233" i="2826"/>
  <c r="BF234" i="2826"/>
  <c r="BG234" i="2826" s="1"/>
  <c r="BH234" i="2826" s="1"/>
  <c r="CA234" i="2826" s="1"/>
  <c r="CD232" i="2826"/>
  <c r="R230" i="2829" l="1"/>
  <c r="W230" i="2829" s="1"/>
  <c r="S229" i="264" s="1"/>
  <c r="C229" i="264"/>
  <c r="CB234" i="2826"/>
  <c r="BS234" i="2826"/>
  <c r="BP237" i="2826"/>
  <c r="BO237" i="2826"/>
  <c r="CD233" i="2826"/>
  <c r="BC236" i="2826"/>
  <c r="AY236" i="2826"/>
  <c r="AU236" i="2826"/>
  <c r="AQ236" i="2826"/>
  <c r="AM236" i="2826"/>
  <c r="AI236" i="2826"/>
  <c r="AE236" i="2826"/>
  <c r="AA236" i="2826"/>
  <c r="W236" i="2826"/>
  <c r="BB236" i="2826"/>
  <c r="AX236" i="2826"/>
  <c r="AT236" i="2826"/>
  <c r="AP236" i="2826"/>
  <c r="AL236" i="2826"/>
  <c r="AH236" i="2826"/>
  <c r="AD236" i="2826"/>
  <c r="Z236" i="2826"/>
  <c r="V236" i="2826"/>
  <c r="BE236" i="2826"/>
  <c r="BA236" i="2826"/>
  <c r="AW236" i="2826"/>
  <c r="AS236" i="2826"/>
  <c r="AO236" i="2826"/>
  <c r="AK236" i="2826"/>
  <c r="AG236" i="2826"/>
  <c r="AC236" i="2826"/>
  <c r="Y236" i="2826"/>
  <c r="BD236" i="2826"/>
  <c r="AZ236" i="2826"/>
  <c r="AV236" i="2826"/>
  <c r="AR236" i="2826"/>
  <c r="AN236" i="2826"/>
  <c r="AJ236" i="2826"/>
  <c r="AF236" i="2826"/>
  <c r="AB236" i="2826"/>
  <c r="X236" i="2826"/>
  <c r="BF235" i="2826"/>
  <c r="BG235" i="2826" s="1"/>
  <c r="BH235" i="2826" s="1"/>
  <c r="CA235" i="2826" s="1"/>
  <c r="BK237" i="2826"/>
  <c r="BL237" i="2826"/>
  <c r="BX237" i="2826"/>
  <c r="BY237" i="2826"/>
  <c r="BW238" i="2826"/>
  <c r="BR238" i="2826"/>
  <c r="BJ238" i="2826"/>
  <c r="U239" i="2826"/>
  <c r="BN238" i="2826"/>
  <c r="R231" i="2829" l="1"/>
  <c r="W231" i="2829" s="1"/>
  <c r="S230" i="264" s="1"/>
  <c r="C230" i="264"/>
  <c r="BO238" i="2826"/>
  <c r="BP238" i="2826"/>
  <c r="BL238" i="2826"/>
  <c r="BK238" i="2826"/>
  <c r="BY238" i="2826"/>
  <c r="BX238" i="2826"/>
  <c r="CB235" i="2826"/>
  <c r="BS235" i="2826"/>
  <c r="BF236" i="2826"/>
  <c r="BG236" i="2826" s="1"/>
  <c r="BH236" i="2826" s="1"/>
  <c r="CA236" i="2826" s="1"/>
  <c r="U240" i="2826"/>
  <c r="BN239" i="2826"/>
  <c r="BW239" i="2826"/>
  <c r="BR239" i="2826"/>
  <c r="BJ239" i="2826"/>
  <c r="BD237" i="2826"/>
  <c r="AZ237" i="2826"/>
  <c r="AV237" i="2826"/>
  <c r="AR237" i="2826"/>
  <c r="AN237" i="2826"/>
  <c r="AJ237" i="2826"/>
  <c r="AF237" i="2826"/>
  <c r="AB237" i="2826"/>
  <c r="X237" i="2826"/>
  <c r="BC237" i="2826"/>
  <c r="AY237" i="2826"/>
  <c r="AU237" i="2826"/>
  <c r="AQ237" i="2826"/>
  <c r="AM237" i="2826"/>
  <c r="AI237" i="2826"/>
  <c r="AE237" i="2826"/>
  <c r="AA237" i="2826"/>
  <c r="W237" i="2826"/>
  <c r="BB237" i="2826"/>
  <c r="AX237" i="2826"/>
  <c r="AT237" i="2826"/>
  <c r="AP237" i="2826"/>
  <c r="AL237" i="2826"/>
  <c r="AH237" i="2826"/>
  <c r="AD237" i="2826"/>
  <c r="Z237" i="2826"/>
  <c r="V237" i="2826"/>
  <c r="BE237" i="2826"/>
  <c r="BA237" i="2826"/>
  <c r="AW237" i="2826"/>
  <c r="AS237" i="2826"/>
  <c r="AO237" i="2826"/>
  <c r="AK237" i="2826"/>
  <c r="AG237" i="2826"/>
  <c r="AC237" i="2826"/>
  <c r="Y237" i="2826"/>
  <c r="CD234" i="2826"/>
  <c r="R232" i="2829" l="1"/>
  <c r="W232" i="2829" s="1"/>
  <c r="S231" i="264" s="1"/>
  <c r="C231" i="264"/>
  <c r="BF237" i="2826"/>
  <c r="BG237" i="2826" s="1"/>
  <c r="BH237" i="2826" s="1"/>
  <c r="CA237" i="2826" s="1"/>
  <c r="BK239" i="2826"/>
  <c r="BL239" i="2826"/>
  <c r="BX239" i="2826"/>
  <c r="BY239" i="2826"/>
  <c r="BW240" i="2826"/>
  <c r="BR240" i="2826"/>
  <c r="BJ240" i="2826"/>
  <c r="U241" i="2826"/>
  <c r="BN240" i="2826"/>
  <c r="CB236" i="2826"/>
  <c r="BS236" i="2826"/>
  <c r="BP239" i="2826"/>
  <c r="BO239" i="2826"/>
  <c r="CD235" i="2826"/>
  <c r="BE238" i="2826"/>
  <c r="BA238" i="2826"/>
  <c r="AW238" i="2826"/>
  <c r="AS238" i="2826"/>
  <c r="AO238" i="2826"/>
  <c r="AK238" i="2826"/>
  <c r="AG238" i="2826"/>
  <c r="AC238" i="2826"/>
  <c r="Y238" i="2826"/>
  <c r="BD238" i="2826"/>
  <c r="AZ238" i="2826"/>
  <c r="AV238" i="2826"/>
  <c r="AR238" i="2826"/>
  <c r="AN238" i="2826"/>
  <c r="AJ238" i="2826"/>
  <c r="AF238" i="2826"/>
  <c r="AB238" i="2826"/>
  <c r="X238" i="2826"/>
  <c r="BC238" i="2826"/>
  <c r="AY238" i="2826"/>
  <c r="AU238" i="2826"/>
  <c r="AQ238" i="2826"/>
  <c r="AM238" i="2826"/>
  <c r="AI238" i="2826"/>
  <c r="AE238" i="2826"/>
  <c r="AA238" i="2826"/>
  <c r="W238" i="2826"/>
  <c r="BB238" i="2826"/>
  <c r="AX238" i="2826"/>
  <c r="AT238" i="2826"/>
  <c r="AP238" i="2826"/>
  <c r="AL238" i="2826"/>
  <c r="AH238" i="2826"/>
  <c r="AD238" i="2826"/>
  <c r="Z238" i="2826"/>
  <c r="V238" i="2826"/>
  <c r="BF238" i="2826" l="1"/>
  <c r="BG238" i="2826" s="1"/>
  <c r="BH238" i="2826" s="1"/>
  <c r="CA238" i="2826" s="1"/>
  <c r="CB238" i="2826" s="1"/>
  <c r="R233" i="2829"/>
  <c r="W233" i="2829" s="1"/>
  <c r="S232" i="264" s="1"/>
  <c r="C232" i="264"/>
  <c r="U242" i="2826"/>
  <c r="BN241" i="2826"/>
  <c r="BW241" i="2826"/>
  <c r="BR241" i="2826"/>
  <c r="BJ241" i="2826"/>
  <c r="BB239" i="2826"/>
  <c r="AX239" i="2826"/>
  <c r="AT239" i="2826"/>
  <c r="AP239" i="2826"/>
  <c r="AL239" i="2826"/>
  <c r="AH239" i="2826"/>
  <c r="AD239" i="2826"/>
  <c r="Z239" i="2826"/>
  <c r="V239" i="2826"/>
  <c r="BE239" i="2826"/>
  <c r="BA239" i="2826"/>
  <c r="AW239" i="2826"/>
  <c r="AS239" i="2826"/>
  <c r="AO239" i="2826"/>
  <c r="AK239" i="2826"/>
  <c r="AG239" i="2826"/>
  <c r="AC239" i="2826"/>
  <c r="Y239" i="2826"/>
  <c r="BD239" i="2826"/>
  <c r="AZ239" i="2826"/>
  <c r="AV239" i="2826"/>
  <c r="AR239" i="2826"/>
  <c r="AN239" i="2826"/>
  <c r="AJ239" i="2826"/>
  <c r="AF239" i="2826"/>
  <c r="AB239" i="2826"/>
  <c r="X239" i="2826"/>
  <c r="BC239" i="2826"/>
  <c r="AY239" i="2826"/>
  <c r="AU239" i="2826"/>
  <c r="AQ239" i="2826"/>
  <c r="AM239" i="2826"/>
  <c r="AI239" i="2826"/>
  <c r="AE239" i="2826"/>
  <c r="AA239" i="2826"/>
  <c r="W239" i="2826"/>
  <c r="CD236" i="2826"/>
  <c r="BO240" i="2826"/>
  <c r="BP240" i="2826"/>
  <c r="BL240" i="2826"/>
  <c r="BK240" i="2826"/>
  <c r="BY240" i="2826"/>
  <c r="BX240" i="2826"/>
  <c r="CB237" i="2826"/>
  <c r="BS237" i="2826"/>
  <c r="BS238" i="2826" l="1"/>
  <c r="R234" i="2829"/>
  <c r="W234" i="2829" s="1"/>
  <c r="S233" i="264" s="1"/>
  <c r="C233" i="264"/>
  <c r="BP241" i="2826"/>
  <c r="BO241" i="2826"/>
  <c r="CD237" i="2826"/>
  <c r="BC240" i="2826"/>
  <c r="AY240" i="2826"/>
  <c r="AU240" i="2826"/>
  <c r="AQ240" i="2826"/>
  <c r="AM240" i="2826"/>
  <c r="AI240" i="2826"/>
  <c r="AE240" i="2826"/>
  <c r="AA240" i="2826"/>
  <c r="W240" i="2826"/>
  <c r="BB240" i="2826"/>
  <c r="AX240" i="2826"/>
  <c r="AT240" i="2826"/>
  <c r="AP240" i="2826"/>
  <c r="AL240" i="2826"/>
  <c r="AH240" i="2826"/>
  <c r="AD240" i="2826"/>
  <c r="Z240" i="2826"/>
  <c r="V240" i="2826"/>
  <c r="BE240" i="2826"/>
  <c r="BA240" i="2826"/>
  <c r="AW240" i="2826"/>
  <c r="AS240" i="2826"/>
  <c r="AO240" i="2826"/>
  <c r="AK240" i="2826"/>
  <c r="AG240" i="2826"/>
  <c r="AC240" i="2826"/>
  <c r="Y240" i="2826"/>
  <c r="BD240" i="2826"/>
  <c r="AZ240" i="2826"/>
  <c r="AV240" i="2826"/>
  <c r="AR240" i="2826"/>
  <c r="AN240" i="2826"/>
  <c r="AJ240" i="2826"/>
  <c r="AF240" i="2826"/>
  <c r="AB240" i="2826"/>
  <c r="X240" i="2826"/>
  <c r="BF239" i="2826"/>
  <c r="BG239" i="2826" s="1"/>
  <c r="BH239" i="2826" s="1"/>
  <c r="CA239" i="2826" s="1"/>
  <c r="BK241" i="2826"/>
  <c r="BL241" i="2826"/>
  <c r="BX241" i="2826"/>
  <c r="BY241" i="2826"/>
  <c r="BW242" i="2826"/>
  <c r="BR242" i="2826"/>
  <c r="BJ242" i="2826"/>
  <c r="U243" i="2826"/>
  <c r="BN242" i="2826"/>
  <c r="CD238" i="2826"/>
  <c r="R236" i="2829" l="1"/>
  <c r="W236" i="2829" s="1"/>
  <c r="S235" i="264" s="1"/>
  <c r="C235" i="264"/>
  <c r="R235" i="2829"/>
  <c r="W235" i="2829" s="1"/>
  <c r="S234" i="264" s="1"/>
  <c r="C234" i="264"/>
  <c r="BO242" i="2826"/>
  <c r="BP242" i="2826"/>
  <c r="BL242" i="2826"/>
  <c r="BK242" i="2826"/>
  <c r="BY242" i="2826"/>
  <c r="BX242" i="2826"/>
  <c r="CB239" i="2826"/>
  <c r="BS239" i="2826"/>
  <c r="BF240" i="2826"/>
  <c r="BG240" i="2826" s="1"/>
  <c r="BH240" i="2826" s="1"/>
  <c r="CA240" i="2826" s="1"/>
  <c r="U244" i="2826"/>
  <c r="BN243" i="2826"/>
  <c r="BW243" i="2826"/>
  <c r="BR243" i="2826"/>
  <c r="BJ243" i="2826"/>
  <c r="BD241" i="2826"/>
  <c r="AZ241" i="2826"/>
  <c r="AV241" i="2826"/>
  <c r="AR241" i="2826"/>
  <c r="AN241" i="2826"/>
  <c r="AJ241" i="2826"/>
  <c r="AF241" i="2826"/>
  <c r="AB241" i="2826"/>
  <c r="X241" i="2826"/>
  <c r="BC241" i="2826"/>
  <c r="AY241" i="2826"/>
  <c r="AU241" i="2826"/>
  <c r="AQ241" i="2826"/>
  <c r="AM241" i="2826"/>
  <c r="AI241" i="2826"/>
  <c r="AE241" i="2826"/>
  <c r="AA241" i="2826"/>
  <c r="W241" i="2826"/>
  <c r="BB241" i="2826"/>
  <c r="AX241" i="2826"/>
  <c r="AT241" i="2826"/>
  <c r="AP241" i="2826"/>
  <c r="AL241" i="2826"/>
  <c r="AH241" i="2826"/>
  <c r="AD241" i="2826"/>
  <c r="Z241" i="2826"/>
  <c r="V241" i="2826"/>
  <c r="BE241" i="2826"/>
  <c r="BA241" i="2826"/>
  <c r="AW241" i="2826"/>
  <c r="AS241" i="2826"/>
  <c r="AO241" i="2826"/>
  <c r="AK241" i="2826"/>
  <c r="AG241" i="2826"/>
  <c r="AC241" i="2826"/>
  <c r="Y241" i="2826"/>
  <c r="BF241" i="2826" l="1"/>
  <c r="BG241" i="2826" s="1"/>
  <c r="BH241" i="2826" s="1"/>
  <c r="CA241" i="2826" s="1"/>
  <c r="BK243" i="2826"/>
  <c r="BL243" i="2826"/>
  <c r="BX243" i="2826"/>
  <c r="BY243" i="2826"/>
  <c r="BW244" i="2826"/>
  <c r="BR244" i="2826"/>
  <c r="BJ244" i="2826"/>
  <c r="U245" i="2826"/>
  <c r="BN244" i="2826"/>
  <c r="BP243" i="2826"/>
  <c r="BO243" i="2826"/>
  <c r="CB240" i="2826"/>
  <c r="BS240" i="2826"/>
  <c r="CD239" i="2826"/>
  <c r="BE242" i="2826"/>
  <c r="BA242" i="2826"/>
  <c r="AW242" i="2826"/>
  <c r="AS242" i="2826"/>
  <c r="AO242" i="2826"/>
  <c r="AK242" i="2826"/>
  <c r="AG242" i="2826"/>
  <c r="AC242" i="2826"/>
  <c r="Y242" i="2826"/>
  <c r="BD242" i="2826"/>
  <c r="AZ242" i="2826"/>
  <c r="AV242" i="2826"/>
  <c r="AR242" i="2826"/>
  <c r="AN242" i="2826"/>
  <c r="AJ242" i="2826"/>
  <c r="AF242" i="2826"/>
  <c r="AB242" i="2826"/>
  <c r="X242" i="2826"/>
  <c r="BC242" i="2826"/>
  <c r="AY242" i="2826"/>
  <c r="AU242" i="2826"/>
  <c r="AQ242" i="2826"/>
  <c r="AM242" i="2826"/>
  <c r="AI242" i="2826"/>
  <c r="AE242" i="2826"/>
  <c r="AA242" i="2826"/>
  <c r="W242" i="2826"/>
  <c r="BB242" i="2826"/>
  <c r="AX242" i="2826"/>
  <c r="AT242" i="2826"/>
  <c r="AP242" i="2826"/>
  <c r="AL242" i="2826"/>
  <c r="AH242" i="2826"/>
  <c r="AD242" i="2826"/>
  <c r="Z242" i="2826"/>
  <c r="V242" i="2826"/>
  <c r="R237" i="2829" l="1"/>
  <c r="W237" i="2829" s="1"/>
  <c r="S236" i="264" s="1"/>
  <c r="C236" i="264"/>
  <c r="BF242" i="2826"/>
  <c r="BG242" i="2826" s="1"/>
  <c r="BH242" i="2826" s="1"/>
  <c r="CA242" i="2826" s="1"/>
  <c r="CD240" i="2826"/>
  <c r="U246" i="2826"/>
  <c r="BN245" i="2826"/>
  <c r="BW245" i="2826"/>
  <c r="BR245" i="2826"/>
  <c r="BJ245" i="2826"/>
  <c r="BB243" i="2826"/>
  <c r="AX243" i="2826"/>
  <c r="AT243" i="2826"/>
  <c r="AP243" i="2826"/>
  <c r="AL243" i="2826"/>
  <c r="AH243" i="2826"/>
  <c r="AD243" i="2826"/>
  <c r="Z243" i="2826"/>
  <c r="V243" i="2826"/>
  <c r="BE243" i="2826"/>
  <c r="BA243" i="2826"/>
  <c r="AW243" i="2826"/>
  <c r="AS243" i="2826"/>
  <c r="AO243" i="2826"/>
  <c r="AK243" i="2826"/>
  <c r="AG243" i="2826"/>
  <c r="AC243" i="2826"/>
  <c r="Y243" i="2826"/>
  <c r="BD243" i="2826"/>
  <c r="AZ243" i="2826"/>
  <c r="AV243" i="2826"/>
  <c r="AR243" i="2826"/>
  <c r="AN243" i="2826"/>
  <c r="AJ243" i="2826"/>
  <c r="AF243" i="2826"/>
  <c r="AB243" i="2826"/>
  <c r="X243" i="2826"/>
  <c r="BC243" i="2826"/>
  <c r="AY243" i="2826"/>
  <c r="AU243" i="2826"/>
  <c r="AQ243" i="2826"/>
  <c r="AM243" i="2826"/>
  <c r="AI243" i="2826"/>
  <c r="AE243" i="2826"/>
  <c r="AA243" i="2826"/>
  <c r="W243" i="2826"/>
  <c r="BO244" i="2826"/>
  <c r="BP244" i="2826"/>
  <c r="BL244" i="2826"/>
  <c r="BK244" i="2826"/>
  <c r="BY244" i="2826"/>
  <c r="BX244" i="2826"/>
  <c r="CB241" i="2826"/>
  <c r="BS241" i="2826"/>
  <c r="R238" i="2829" l="1"/>
  <c r="W238" i="2829" s="1"/>
  <c r="S237" i="264" s="1"/>
  <c r="C237" i="264"/>
  <c r="BF243" i="2826"/>
  <c r="BG243" i="2826" s="1"/>
  <c r="BH243" i="2826" s="1"/>
  <c r="CA243" i="2826" s="1"/>
  <c r="BK245" i="2826"/>
  <c r="BL245" i="2826"/>
  <c r="BX245" i="2826"/>
  <c r="BY245" i="2826"/>
  <c r="BW246" i="2826"/>
  <c r="BR246" i="2826"/>
  <c r="BJ246" i="2826"/>
  <c r="U247" i="2826"/>
  <c r="BN246" i="2826"/>
  <c r="CD241" i="2826"/>
  <c r="BC244" i="2826"/>
  <c r="AY244" i="2826"/>
  <c r="AU244" i="2826"/>
  <c r="AQ244" i="2826"/>
  <c r="AM244" i="2826"/>
  <c r="AI244" i="2826"/>
  <c r="AE244" i="2826"/>
  <c r="AA244" i="2826"/>
  <c r="W244" i="2826"/>
  <c r="BB244" i="2826"/>
  <c r="AX244" i="2826"/>
  <c r="AT244" i="2826"/>
  <c r="AP244" i="2826"/>
  <c r="AL244" i="2826"/>
  <c r="AH244" i="2826"/>
  <c r="AD244" i="2826"/>
  <c r="Z244" i="2826"/>
  <c r="V244" i="2826"/>
  <c r="BE244" i="2826"/>
  <c r="BA244" i="2826"/>
  <c r="AW244" i="2826"/>
  <c r="AS244" i="2826"/>
  <c r="AO244" i="2826"/>
  <c r="AK244" i="2826"/>
  <c r="AG244" i="2826"/>
  <c r="AC244" i="2826"/>
  <c r="Y244" i="2826"/>
  <c r="BD244" i="2826"/>
  <c r="AZ244" i="2826"/>
  <c r="AV244" i="2826"/>
  <c r="AR244" i="2826"/>
  <c r="AN244" i="2826"/>
  <c r="AJ244" i="2826"/>
  <c r="AF244" i="2826"/>
  <c r="AB244" i="2826"/>
  <c r="X244" i="2826"/>
  <c r="BP245" i="2826"/>
  <c r="BO245" i="2826"/>
  <c r="CB242" i="2826"/>
  <c r="BS242" i="2826"/>
  <c r="R239" i="2829" l="1"/>
  <c r="W239" i="2829" s="1"/>
  <c r="S238" i="264" s="1"/>
  <c r="C238" i="264"/>
  <c r="BO246" i="2826"/>
  <c r="BP246" i="2826"/>
  <c r="BL246" i="2826"/>
  <c r="BK246" i="2826"/>
  <c r="BY246" i="2826"/>
  <c r="BX246" i="2826"/>
  <c r="CB243" i="2826"/>
  <c r="BS243" i="2826"/>
  <c r="CD242" i="2826"/>
  <c r="BF244" i="2826"/>
  <c r="BG244" i="2826" s="1"/>
  <c r="BH244" i="2826" s="1"/>
  <c r="CA244" i="2826" s="1"/>
  <c r="U248" i="2826"/>
  <c r="BN247" i="2826"/>
  <c r="BW247" i="2826"/>
  <c r="BR247" i="2826"/>
  <c r="BJ247" i="2826"/>
  <c r="BB245" i="2826"/>
  <c r="AX245" i="2826"/>
  <c r="AT245" i="2826"/>
  <c r="AP245" i="2826"/>
  <c r="AL245" i="2826"/>
  <c r="AH245" i="2826"/>
  <c r="AD245" i="2826"/>
  <c r="Z245" i="2826"/>
  <c r="V245" i="2826"/>
  <c r="BE245" i="2826"/>
  <c r="BA245" i="2826"/>
  <c r="AW245" i="2826"/>
  <c r="AS245" i="2826"/>
  <c r="AO245" i="2826"/>
  <c r="AK245" i="2826"/>
  <c r="AG245" i="2826"/>
  <c r="AC245" i="2826"/>
  <c r="Y245" i="2826"/>
  <c r="BD245" i="2826"/>
  <c r="AZ245" i="2826"/>
  <c r="AV245" i="2826"/>
  <c r="AR245" i="2826"/>
  <c r="AN245" i="2826"/>
  <c r="AJ245" i="2826"/>
  <c r="AF245" i="2826"/>
  <c r="AB245" i="2826"/>
  <c r="X245" i="2826"/>
  <c r="BC245" i="2826"/>
  <c r="AY245" i="2826"/>
  <c r="AU245" i="2826"/>
  <c r="AQ245" i="2826"/>
  <c r="AM245" i="2826"/>
  <c r="AI245" i="2826"/>
  <c r="AE245" i="2826"/>
  <c r="AA245" i="2826"/>
  <c r="W245" i="2826"/>
  <c r="R240" i="2829" l="1"/>
  <c r="W240" i="2829" s="1"/>
  <c r="S239" i="264" s="1"/>
  <c r="C239" i="264"/>
  <c r="BP247" i="2826"/>
  <c r="BO247" i="2826"/>
  <c r="CB244" i="2826"/>
  <c r="BS244" i="2826"/>
  <c r="BF245" i="2826"/>
  <c r="BG245" i="2826" s="1"/>
  <c r="BH245" i="2826" s="1"/>
  <c r="CA245" i="2826" s="1"/>
  <c r="BK247" i="2826"/>
  <c r="BL247" i="2826"/>
  <c r="BX247" i="2826"/>
  <c r="BY247" i="2826"/>
  <c r="BW248" i="2826"/>
  <c r="BR248" i="2826"/>
  <c r="BJ248" i="2826"/>
  <c r="U249" i="2826"/>
  <c r="BN248" i="2826"/>
  <c r="CD243" i="2826"/>
  <c r="BE246" i="2826"/>
  <c r="BA246" i="2826"/>
  <c r="AW246" i="2826"/>
  <c r="AS246" i="2826"/>
  <c r="AO246" i="2826"/>
  <c r="AK246" i="2826"/>
  <c r="AG246" i="2826"/>
  <c r="AC246" i="2826"/>
  <c r="Y246" i="2826"/>
  <c r="BD246" i="2826"/>
  <c r="AZ246" i="2826"/>
  <c r="AV246" i="2826"/>
  <c r="AR246" i="2826"/>
  <c r="AN246" i="2826"/>
  <c r="AJ246" i="2826"/>
  <c r="AF246" i="2826"/>
  <c r="AB246" i="2826"/>
  <c r="X246" i="2826"/>
  <c r="BC246" i="2826"/>
  <c r="AY246" i="2826"/>
  <c r="AU246" i="2826"/>
  <c r="AQ246" i="2826"/>
  <c r="AM246" i="2826"/>
  <c r="AI246" i="2826"/>
  <c r="AE246" i="2826"/>
  <c r="AA246" i="2826"/>
  <c r="W246" i="2826"/>
  <c r="BB246" i="2826"/>
  <c r="AX246" i="2826"/>
  <c r="AT246" i="2826"/>
  <c r="AP246" i="2826"/>
  <c r="AL246" i="2826"/>
  <c r="AH246" i="2826"/>
  <c r="AD246" i="2826"/>
  <c r="Z246" i="2826"/>
  <c r="V246" i="2826"/>
  <c r="BF246" i="2826" l="1"/>
  <c r="BG246" i="2826" s="1"/>
  <c r="BH246" i="2826" s="1"/>
  <c r="CA246" i="2826" s="1"/>
  <c r="CB246" i="2826" s="1"/>
  <c r="R241" i="2829"/>
  <c r="W241" i="2829" s="1"/>
  <c r="S240" i="264" s="1"/>
  <c r="C240" i="264"/>
  <c r="BO248" i="2826"/>
  <c r="BP248" i="2826"/>
  <c r="BL248" i="2826"/>
  <c r="BK248" i="2826"/>
  <c r="BY248" i="2826"/>
  <c r="BX248" i="2826"/>
  <c r="CB245" i="2826"/>
  <c r="BS245" i="2826"/>
  <c r="U250" i="2826"/>
  <c r="BN249" i="2826"/>
  <c r="BW249" i="2826"/>
  <c r="BR249" i="2826"/>
  <c r="BJ249" i="2826"/>
  <c r="BD247" i="2826"/>
  <c r="AZ247" i="2826"/>
  <c r="AV247" i="2826"/>
  <c r="AR247" i="2826"/>
  <c r="AN247" i="2826"/>
  <c r="AJ247" i="2826"/>
  <c r="AF247" i="2826"/>
  <c r="AB247" i="2826"/>
  <c r="X247" i="2826"/>
  <c r="BC247" i="2826"/>
  <c r="AY247" i="2826"/>
  <c r="AU247" i="2826"/>
  <c r="AQ247" i="2826"/>
  <c r="AM247" i="2826"/>
  <c r="AI247" i="2826"/>
  <c r="AE247" i="2826"/>
  <c r="AA247" i="2826"/>
  <c r="W247" i="2826"/>
  <c r="BB247" i="2826"/>
  <c r="AX247" i="2826"/>
  <c r="AT247" i="2826"/>
  <c r="AP247" i="2826"/>
  <c r="AL247" i="2826"/>
  <c r="AH247" i="2826"/>
  <c r="AD247" i="2826"/>
  <c r="Z247" i="2826"/>
  <c r="V247" i="2826"/>
  <c r="BE247" i="2826"/>
  <c r="BA247" i="2826"/>
  <c r="AW247" i="2826"/>
  <c r="AS247" i="2826"/>
  <c r="AO247" i="2826"/>
  <c r="AK247" i="2826"/>
  <c r="AG247" i="2826"/>
  <c r="AC247" i="2826"/>
  <c r="Y247" i="2826"/>
  <c r="CD244" i="2826"/>
  <c r="BS246" i="2826" l="1"/>
  <c r="R242" i="2829"/>
  <c r="W242" i="2829" s="1"/>
  <c r="S241" i="264" s="1"/>
  <c r="C241" i="264"/>
  <c r="BF247" i="2826"/>
  <c r="BG247" i="2826" s="1"/>
  <c r="BH247" i="2826" s="1"/>
  <c r="CA247" i="2826" s="1"/>
  <c r="BK249" i="2826"/>
  <c r="BL249" i="2826"/>
  <c r="BX249" i="2826"/>
  <c r="BY249" i="2826"/>
  <c r="BW250" i="2826"/>
  <c r="BR250" i="2826"/>
  <c r="BJ250" i="2826"/>
  <c r="U251" i="2826"/>
  <c r="BN250" i="2826"/>
  <c r="BP249" i="2826"/>
  <c r="BO249" i="2826"/>
  <c r="CD245" i="2826"/>
  <c r="BE248" i="2826"/>
  <c r="BA248" i="2826"/>
  <c r="AW248" i="2826"/>
  <c r="AS248" i="2826"/>
  <c r="AO248" i="2826"/>
  <c r="AK248" i="2826"/>
  <c r="AG248" i="2826"/>
  <c r="AC248" i="2826"/>
  <c r="Y248" i="2826"/>
  <c r="BD248" i="2826"/>
  <c r="AZ248" i="2826"/>
  <c r="AV248" i="2826"/>
  <c r="AR248" i="2826"/>
  <c r="AN248" i="2826"/>
  <c r="AJ248" i="2826"/>
  <c r="AF248" i="2826"/>
  <c r="AB248" i="2826"/>
  <c r="X248" i="2826"/>
  <c r="BC248" i="2826"/>
  <c r="AY248" i="2826"/>
  <c r="AU248" i="2826"/>
  <c r="AQ248" i="2826"/>
  <c r="AM248" i="2826"/>
  <c r="AI248" i="2826"/>
  <c r="AE248" i="2826"/>
  <c r="AA248" i="2826"/>
  <c r="W248" i="2826"/>
  <c r="BB248" i="2826"/>
  <c r="AX248" i="2826"/>
  <c r="AT248" i="2826"/>
  <c r="AP248" i="2826"/>
  <c r="AL248" i="2826"/>
  <c r="AH248" i="2826"/>
  <c r="AD248" i="2826"/>
  <c r="Z248" i="2826"/>
  <c r="V248" i="2826"/>
  <c r="CD246" i="2826"/>
  <c r="BF248" i="2826" l="1"/>
  <c r="BG248" i="2826" s="1"/>
  <c r="BH248" i="2826" s="1"/>
  <c r="CA248" i="2826" s="1"/>
  <c r="CB248" i="2826" s="1"/>
  <c r="R243" i="2829"/>
  <c r="W243" i="2829" s="1"/>
  <c r="S242" i="264" s="1"/>
  <c r="C242" i="264"/>
  <c r="R244" i="2829"/>
  <c r="W244" i="2829" s="1"/>
  <c r="S243" i="264" s="1"/>
  <c r="C243" i="264"/>
  <c r="BO250" i="2826"/>
  <c r="BP250" i="2826"/>
  <c r="BL250" i="2826"/>
  <c r="BK250" i="2826"/>
  <c r="BY250" i="2826"/>
  <c r="BX250" i="2826"/>
  <c r="CB247" i="2826"/>
  <c r="BS247" i="2826"/>
  <c r="U252" i="2826"/>
  <c r="BN251" i="2826"/>
  <c r="BW251" i="2826"/>
  <c r="BR251" i="2826"/>
  <c r="BJ251" i="2826"/>
  <c r="BB249" i="2826"/>
  <c r="AX249" i="2826"/>
  <c r="AT249" i="2826"/>
  <c r="AP249" i="2826"/>
  <c r="AL249" i="2826"/>
  <c r="AH249" i="2826"/>
  <c r="AD249" i="2826"/>
  <c r="Z249" i="2826"/>
  <c r="V249" i="2826"/>
  <c r="BE249" i="2826"/>
  <c r="BA249" i="2826"/>
  <c r="AW249" i="2826"/>
  <c r="AS249" i="2826"/>
  <c r="AO249" i="2826"/>
  <c r="AK249" i="2826"/>
  <c r="AG249" i="2826"/>
  <c r="AC249" i="2826"/>
  <c r="Y249" i="2826"/>
  <c r="BD249" i="2826"/>
  <c r="AZ249" i="2826"/>
  <c r="AV249" i="2826"/>
  <c r="AR249" i="2826"/>
  <c r="AN249" i="2826"/>
  <c r="AJ249" i="2826"/>
  <c r="AF249" i="2826"/>
  <c r="AB249" i="2826"/>
  <c r="X249" i="2826"/>
  <c r="BC249" i="2826"/>
  <c r="AY249" i="2826"/>
  <c r="AU249" i="2826"/>
  <c r="AQ249" i="2826"/>
  <c r="AM249" i="2826"/>
  <c r="AI249" i="2826"/>
  <c r="AE249" i="2826"/>
  <c r="AA249" i="2826"/>
  <c r="W249" i="2826"/>
  <c r="BS248" i="2826" l="1"/>
  <c r="BF249" i="2826"/>
  <c r="BG249" i="2826" s="1"/>
  <c r="BH249" i="2826" s="1"/>
  <c r="CA249" i="2826" s="1"/>
  <c r="BK251" i="2826"/>
  <c r="BL251" i="2826"/>
  <c r="BX251" i="2826"/>
  <c r="BY251" i="2826"/>
  <c r="BW252" i="2826"/>
  <c r="BR252" i="2826"/>
  <c r="BJ252" i="2826"/>
  <c r="U253" i="2826"/>
  <c r="BN252" i="2826"/>
  <c r="CD247" i="2826"/>
  <c r="BE250" i="2826"/>
  <c r="BA250" i="2826"/>
  <c r="AW250" i="2826"/>
  <c r="AS250" i="2826"/>
  <c r="AO250" i="2826"/>
  <c r="AK250" i="2826"/>
  <c r="AG250" i="2826"/>
  <c r="AC250" i="2826"/>
  <c r="Y250" i="2826"/>
  <c r="BD250" i="2826"/>
  <c r="AZ250" i="2826"/>
  <c r="AV250" i="2826"/>
  <c r="AR250" i="2826"/>
  <c r="AN250" i="2826"/>
  <c r="AJ250" i="2826"/>
  <c r="AF250" i="2826"/>
  <c r="AB250" i="2826"/>
  <c r="X250" i="2826"/>
  <c r="BC250" i="2826"/>
  <c r="AY250" i="2826"/>
  <c r="AU250" i="2826"/>
  <c r="AQ250" i="2826"/>
  <c r="AM250" i="2826"/>
  <c r="AI250" i="2826"/>
  <c r="AE250" i="2826"/>
  <c r="AA250" i="2826"/>
  <c r="W250" i="2826"/>
  <c r="BB250" i="2826"/>
  <c r="AX250" i="2826"/>
  <c r="AT250" i="2826"/>
  <c r="AP250" i="2826"/>
  <c r="AL250" i="2826"/>
  <c r="AH250" i="2826"/>
  <c r="AD250" i="2826"/>
  <c r="Z250" i="2826"/>
  <c r="V250" i="2826"/>
  <c r="BP251" i="2826"/>
  <c r="BO251" i="2826"/>
  <c r="CD248" i="2826"/>
  <c r="BF250" i="2826" l="1"/>
  <c r="BG250" i="2826" s="1"/>
  <c r="BH250" i="2826" s="1"/>
  <c r="CA250" i="2826" s="1"/>
  <c r="CB250" i="2826" s="1"/>
  <c r="R246" i="2829"/>
  <c r="W246" i="2829" s="1"/>
  <c r="S245" i="264" s="1"/>
  <c r="C245" i="264"/>
  <c r="R245" i="2829"/>
  <c r="W245" i="2829" s="1"/>
  <c r="S244" i="264" s="1"/>
  <c r="C244" i="264"/>
  <c r="U254" i="2826"/>
  <c r="BN253" i="2826"/>
  <c r="BW253" i="2826"/>
  <c r="BR253" i="2826"/>
  <c r="BJ253" i="2826"/>
  <c r="BB251" i="2826"/>
  <c r="AX251" i="2826"/>
  <c r="AT251" i="2826"/>
  <c r="AP251" i="2826"/>
  <c r="AL251" i="2826"/>
  <c r="AH251" i="2826"/>
  <c r="AD251" i="2826"/>
  <c r="Z251" i="2826"/>
  <c r="V251" i="2826"/>
  <c r="BE251" i="2826"/>
  <c r="BA251" i="2826"/>
  <c r="AW251" i="2826"/>
  <c r="AS251" i="2826"/>
  <c r="AO251" i="2826"/>
  <c r="AK251" i="2826"/>
  <c r="AG251" i="2826"/>
  <c r="AC251" i="2826"/>
  <c r="Y251" i="2826"/>
  <c r="BD251" i="2826"/>
  <c r="AZ251" i="2826"/>
  <c r="AV251" i="2826"/>
  <c r="AR251" i="2826"/>
  <c r="AN251" i="2826"/>
  <c r="AJ251" i="2826"/>
  <c r="AF251" i="2826"/>
  <c r="AB251" i="2826"/>
  <c r="X251" i="2826"/>
  <c r="BC251" i="2826"/>
  <c r="AY251" i="2826"/>
  <c r="AU251" i="2826"/>
  <c r="AQ251" i="2826"/>
  <c r="AM251" i="2826"/>
  <c r="AI251" i="2826"/>
  <c r="AE251" i="2826"/>
  <c r="AA251" i="2826"/>
  <c r="W251" i="2826"/>
  <c r="BO252" i="2826"/>
  <c r="BP252" i="2826"/>
  <c r="BL252" i="2826"/>
  <c r="BK252" i="2826"/>
  <c r="BY252" i="2826"/>
  <c r="BX252" i="2826"/>
  <c r="CB249" i="2826"/>
  <c r="BS249" i="2826"/>
  <c r="BS250" i="2826" l="1"/>
  <c r="CD250" i="2826" s="1"/>
  <c r="R248" i="2829" s="1"/>
  <c r="W248" i="2829" s="1"/>
  <c r="S247" i="264" s="1"/>
  <c r="BF251" i="2826"/>
  <c r="BG251" i="2826" s="1"/>
  <c r="BH251" i="2826" s="1"/>
  <c r="CA251" i="2826" s="1"/>
  <c r="BK253" i="2826"/>
  <c r="BL253" i="2826"/>
  <c r="BX253" i="2826"/>
  <c r="BY253" i="2826"/>
  <c r="BW254" i="2826"/>
  <c r="BR254" i="2826"/>
  <c r="BJ254" i="2826"/>
  <c r="U255" i="2826"/>
  <c r="BN254" i="2826"/>
  <c r="CD249" i="2826"/>
  <c r="BC252" i="2826"/>
  <c r="AY252" i="2826"/>
  <c r="AU252" i="2826"/>
  <c r="AQ252" i="2826"/>
  <c r="AM252" i="2826"/>
  <c r="AI252" i="2826"/>
  <c r="AE252" i="2826"/>
  <c r="AA252" i="2826"/>
  <c r="W252" i="2826"/>
  <c r="BB252" i="2826"/>
  <c r="AX252" i="2826"/>
  <c r="AT252" i="2826"/>
  <c r="AP252" i="2826"/>
  <c r="AL252" i="2826"/>
  <c r="AH252" i="2826"/>
  <c r="AD252" i="2826"/>
  <c r="Z252" i="2826"/>
  <c r="V252" i="2826"/>
  <c r="BE252" i="2826"/>
  <c r="BA252" i="2826"/>
  <c r="AW252" i="2826"/>
  <c r="AS252" i="2826"/>
  <c r="AO252" i="2826"/>
  <c r="AK252" i="2826"/>
  <c r="AG252" i="2826"/>
  <c r="AC252" i="2826"/>
  <c r="Y252" i="2826"/>
  <c r="BD252" i="2826"/>
  <c r="AZ252" i="2826"/>
  <c r="AV252" i="2826"/>
  <c r="AR252" i="2826"/>
  <c r="AN252" i="2826"/>
  <c r="AJ252" i="2826"/>
  <c r="AF252" i="2826"/>
  <c r="AB252" i="2826"/>
  <c r="X252" i="2826"/>
  <c r="BP253" i="2826"/>
  <c r="BO253" i="2826"/>
  <c r="C247" i="264" l="1"/>
  <c r="R247" i="2829"/>
  <c r="W247" i="2829" s="1"/>
  <c r="S246" i="264" s="1"/>
  <c r="C246" i="264"/>
  <c r="BF252" i="2826"/>
  <c r="BG252" i="2826" s="1"/>
  <c r="BH252" i="2826" s="1"/>
  <c r="CA252" i="2826" s="1"/>
  <c r="U256" i="2826"/>
  <c r="BN255" i="2826"/>
  <c r="BW255" i="2826"/>
  <c r="BR255" i="2826"/>
  <c r="BJ255" i="2826"/>
  <c r="BB253" i="2826"/>
  <c r="AX253" i="2826"/>
  <c r="AT253" i="2826"/>
  <c r="AP253" i="2826"/>
  <c r="AL253" i="2826"/>
  <c r="AH253" i="2826"/>
  <c r="AD253" i="2826"/>
  <c r="Z253" i="2826"/>
  <c r="V253" i="2826"/>
  <c r="BE253" i="2826"/>
  <c r="BA253" i="2826"/>
  <c r="AW253" i="2826"/>
  <c r="AS253" i="2826"/>
  <c r="AO253" i="2826"/>
  <c r="AK253" i="2826"/>
  <c r="AG253" i="2826"/>
  <c r="AC253" i="2826"/>
  <c r="Y253" i="2826"/>
  <c r="BD253" i="2826"/>
  <c r="AZ253" i="2826"/>
  <c r="AV253" i="2826"/>
  <c r="AR253" i="2826"/>
  <c r="AN253" i="2826"/>
  <c r="AJ253" i="2826"/>
  <c r="AF253" i="2826"/>
  <c r="AB253" i="2826"/>
  <c r="X253" i="2826"/>
  <c r="BC253" i="2826"/>
  <c r="AY253" i="2826"/>
  <c r="AU253" i="2826"/>
  <c r="AQ253" i="2826"/>
  <c r="AM253" i="2826"/>
  <c r="AI253" i="2826"/>
  <c r="AE253" i="2826"/>
  <c r="AA253" i="2826"/>
  <c r="W253" i="2826"/>
  <c r="BO254" i="2826"/>
  <c r="BP254" i="2826"/>
  <c r="BL254" i="2826"/>
  <c r="BK254" i="2826"/>
  <c r="BY254" i="2826"/>
  <c r="BX254" i="2826"/>
  <c r="CB251" i="2826"/>
  <c r="BS251" i="2826"/>
  <c r="CD251" i="2826" l="1"/>
  <c r="R249" i="2829" s="1"/>
  <c r="W249" i="2829" s="1"/>
  <c r="S248" i="264" s="1"/>
  <c r="BP255" i="2826"/>
  <c r="BO255" i="2826"/>
  <c r="BC254" i="2826"/>
  <c r="AY254" i="2826"/>
  <c r="AU254" i="2826"/>
  <c r="AQ254" i="2826"/>
  <c r="AM254" i="2826"/>
  <c r="AI254" i="2826"/>
  <c r="AE254" i="2826"/>
  <c r="AA254" i="2826"/>
  <c r="W254" i="2826"/>
  <c r="BB254" i="2826"/>
  <c r="AX254" i="2826"/>
  <c r="AT254" i="2826"/>
  <c r="AP254" i="2826"/>
  <c r="AL254" i="2826"/>
  <c r="AH254" i="2826"/>
  <c r="AD254" i="2826"/>
  <c r="Z254" i="2826"/>
  <c r="V254" i="2826"/>
  <c r="BE254" i="2826"/>
  <c r="BA254" i="2826"/>
  <c r="AW254" i="2826"/>
  <c r="AS254" i="2826"/>
  <c r="AO254" i="2826"/>
  <c r="AK254" i="2826"/>
  <c r="AG254" i="2826"/>
  <c r="AC254" i="2826"/>
  <c r="Y254" i="2826"/>
  <c r="BD254" i="2826"/>
  <c r="AZ254" i="2826"/>
  <c r="AV254" i="2826"/>
  <c r="AR254" i="2826"/>
  <c r="AN254" i="2826"/>
  <c r="AJ254" i="2826"/>
  <c r="AF254" i="2826"/>
  <c r="AB254" i="2826"/>
  <c r="X254" i="2826"/>
  <c r="BF253" i="2826"/>
  <c r="BG253" i="2826" s="1"/>
  <c r="BH253" i="2826" s="1"/>
  <c r="CA253" i="2826" s="1"/>
  <c r="BK255" i="2826"/>
  <c r="BL255" i="2826"/>
  <c r="BX255" i="2826"/>
  <c r="BY255" i="2826"/>
  <c r="BW256" i="2826"/>
  <c r="BR256" i="2826"/>
  <c r="BJ256" i="2826"/>
  <c r="U257" i="2826"/>
  <c r="BN256" i="2826"/>
  <c r="CB252" i="2826"/>
  <c r="BS252" i="2826"/>
  <c r="C248" i="264" l="1"/>
  <c r="CD252" i="2826"/>
  <c r="BO256" i="2826"/>
  <c r="BP256" i="2826"/>
  <c r="BL256" i="2826"/>
  <c r="BK256" i="2826"/>
  <c r="BY256" i="2826"/>
  <c r="BX256" i="2826"/>
  <c r="CB253" i="2826"/>
  <c r="BS253" i="2826"/>
  <c r="BF254" i="2826"/>
  <c r="BG254" i="2826" s="1"/>
  <c r="BH254" i="2826" s="1"/>
  <c r="CA254" i="2826" s="1"/>
  <c r="U258" i="2826"/>
  <c r="BN257" i="2826"/>
  <c r="BW257" i="2826"/>
  <c r="BR257" i="2826"/>
  <c r="BJ257" i="2826"/>
  <c r="BD255" i="2826"/>
  <c r="AZ255" i="2826"/>
  <c r="AV255" i="2826"/>
  <c r="AR255" i="2826"/>
  <c r="AN255" i="2826"/>
  <c r="AJ255" i="2826"/>
  <c r="AF255" i="2826"/>
  <c r="AB255" i="2826"/>
  <c r="X255" i="2826"/>
  <c r="BC255" i="2826"/>
  <c r="AY255" i="2826"/>
  <c r="AU255" i="2826"/>
  <c r="AQ255" i="2826"/>
  <c r="AM255" i="2826"/>
  <c r="AI255" i="2826"/>
  <c r="AE255" i="2826"/>
  <c r="AA255" i="2826"/>
  <c r="W255" i="2826"/>
  <c r="BB255" i="2826"/>
  <c r="AX255" i="2826"/>
  <c r="AT255" i="2826"/>
  <c r="AP255" i="2826"/>
  <c r="AL255" i="2826"/>
  <c r="AH255" i="2826"/>
  <c r="AD255" i="2826"/>
  <c r="Z255" i="2826"/>
  <c r="V255" i="2826"/>
  <c r="BE255" i="2826"/>
  <c r="BA255" i="2826"/>
  <c r="AW255" i="2826"/>
  <c r="AS255" i="2826"/>
  <c r="AO255" i="2826"/>
  <c r="AK255" i="2826"/>
  <c r="AG255" i="2826"/>
  <c r="AC255" i="2826"/>
  <c r="Y255" i="2826"/>
  <c r="R250" i="2829" l="1"/>
  <c r="W250" i="2829" s="1"/>
  <c r="S249" i="264" s="1"/>
  <c r="C249" i="264"/>
  <c r="BF255" i="2826"/>
  <c r="BG255" i="2826" s="1"/>
  <c r="BH255" i="2826" s="1"/>
  <c r="CA255" i="2826" s="1"/>
  <c r="BK257" i="2826"/>
  <c r="BL257" i="2826"/>
  <c r="BX257" i="2826"/>
  <c r="BY257" i="2826"/>
  <c r="BW258" i="2826"/>
  <c r="BR258" i="2826"/>
  <c r="BJ258" i="2826"/>
  <c r="U259" i="2826"/>
  <c r="BN258" i="2826"/>
  <c r="CB254" i="2826"/>
  <c r="BS254" i="2826"/>
  <c r="CD253" i="2826"/>
  <c r="BP257" i="2826"/>
  <c r="BO257" i="2826"/>
  <c r="BE256" i="2826"/>
  <c r="BA256" i="2826"/>
  <c r="AW256" i="2826"/>
  <c r="AS256" i="2826"/>
  <c r="AO256" i="2826"/>
  <c r="AK256" i="2826"/>
  <c r="AG256" i="2826"/>
  <c r="AC256" i="2826"/>
  <c r="Y256" i="2826"/>
  <c r="BD256" i="2826"/>
  <c r="AZ256" i="2826"/>
  <c r="AV256" i="2826"/>
  <c r="AR256" i="2826"/>
  <c r="AN256" i="2826"/>
  <c r="AJ256" i="2826"/>
  <c r="AF256" i="2826"/>
  <c r="AB256" i="2826"/>
  <c r="X256" i="2826"/>
  <c r="BC256" i="2826"/>
  <c r="AY256" i="2826"/>
  <c r="AU256" i="2826"/>
  <c r="AQ256" i="2826"/>
  <c r="AM256" i="2826"/>
  <c r="AI256" i="2826"/>
  <c r="AE256" i="2826"/>
  <c r="AA256" i="2826"/>
  <c r="W256" i="2826"/>
  <c r="BB256" i="2826"/>
  <c r="AX256" i="2826"/>
  <c r="AT256" i="2826"/>
  <c r="AP256" i="2826"/>
  <c r="AL256" i="2826"/>
  <c r="AH256" i="2826"/>
  <c r="AD256" i="2826"/>
  <c r="Z256" i="2826"/>
  <c r="V256" i="2826"/>
  <c r="R251" i="2829" l="1"/>
  <c r="W251" i="2829" s="1"/>
  <c r="S250" i="264" s="1"/>
  <c r="C250" i="264"/>
  <c r="CD254" i="2826"/>
  <c r="BO258" i="2826"/>
  <c r="BP258" i="2826"/>
  <c r="BL258" i="2826"/>
  <c r="BK258" i="2826"/>
  <c r="BY258" i="2826"/>
  <c r="BX258" i="2826"/>
  <c r="CB255" i="2826"/>
  <c r="BS255" i="2826"/>
  <c r="BF256" i="2826"/>
  <c r="BG256" i="2826" s="1"/>
  <c r="BH256" i="2826" s="1"/>
  <c r="CA256" i="2826" s="1"/>
  <c r="U260" i="2826"/>
  <c r="BN259" i="2826"/>
  <c r="BW259" i="2826"/>
  <c r="BR259" i="2826"/>
  <c r="BJ259" i="2826"/>
  <c r="BB257" i="2826"/>
  <c r="AX257" i="2826"/>
  <c r="AT257" i="2826"/>
  <c r="AP257" i="2826"/>
  <c r="AL257" i="2826"/>
  <c r="AH257" i="2826"/>
  <c r="AD257" i="2826"/>
  <c r="Z257" i="2826"/>
  <c r="V257" i="2826"/>
  <c r="BE257" i="2826"/>
  <c r="BA257" i="2826"/>
  <c r="AW257" i="2826"/>
  <c r="AS257" i="2826"/>
  <c r="AO257" i="2826"/>
  <c r="AK257" i="2826"/>
  <c r="AG257" i="2826"/>
  <c r="AC257" i="2826"/>
  <c r="Y257" i="2826"/>
  <c r="BD257" i="2826"/>
  <c r="AZ257" i="2826"/>
  <c r="AV257" i="2826"/>
  <c r="AR257" i="2826"/>
  <c r="AN257" i="2826"/>
  <c r="AJ257" i="2826"/>
  <c r="AF257" i="2826"/>
  <c r="AB257" i="2826"/>
  <c r="X257" i="2826"/>
  <c r="BC257" i="2826"/>
  <c r="AY257" i="2826"/>
  <c r="AU257" i="2826"/>
  <c r="AQ257" i="2826"/>
  <c r="AM257" i="2826"/>
  <c r="AI257" i="2826"/>
  <c r="AE257" i="2826"/>
  <c r="AA257" i="2826"/>
  <c r="W257" i="2826"/>
  <c r="R252" i="2829" l="1"/>
  <c r="W252" i="2829" s="1"/>
  <c r="S251" i="264" s="1"/>
  <c r="C251" i="264"/>
  <c r="BF257" i="2826"/>
  <c r="BG257" i="2826" s="1"/>
  <c r="BH257" i="2826" s="1"/>
  <c r="CA257" i="2826" s="1"/>
  <c r="BK259" i="2826"/>
  <c r="BL259" i="2826"/>
  <c r="BX259" i="2826"/>
  <c r="BY259" i="2826"/>
  <c r="BW260" i="2826"/>
  <c r="BR260" i="2826"/>
  <c r="BJ260" i="2826"/>
  <c r="U261" i="2826"/>
  <c r="BN260" i="2826"/>
  <c r="BP259" i="2826"/>
  <c r="BO259" i="2826"/>
  <c r="CB256" i="2826"/>
  <c r="BS256" i="2826"/>
  <c r="CD255" i="2826"/>
  <c r="BE258" i="2826"/>
  <c r="BA258" i="2826"/>
  <c r="AW258" i="2826"/>
  <c r="AS258" i="2826"/>
  <c r="AO258" i="2826"/>
  <c r="AK258" i="2826"/>
  <c r="AG258" i="2826"/>
  <c r="AC258" i="2826"/>
  <c r="Y258" i="2826"/>
  <c r="BD258" i="2826"/>
  <c r="AZ258" i="2826"/>
  <c r="AV258" i="2826"/>
  <c r="AR258" i="2826"/>
  <c r="AN258" i="2826"/>
  <c r="AJ258" i="2826"/>
  <c r="AF258" i="2826"/>
  <c r="AB258" i="2826"/>
  <c r="X258" i="2826"/>
  <c r="BC258" i="2826"/>
  <c r="AY258" i="2826"/>
  <c r="AU258" i="2826"/>
  <c r="AQ258" i="2826"/>
  <c r="AM258" i="2826"/>
  <c r="AI258" i="2826"/>
  <c r="AE258" i="2826"/>
  <c r="AA258" i="2826"/>
  <c r="W258" i="2826"/>
  <c r="BB258" i="2826"/>
  <c r="AX258" i="2826"/>
  <c r="AT258" i="2826"/>
  <c r="AP258" i="2826"/>
  <c r="AL258" i="2826"/>
  <c r="AH258" i="2826"/>
  <c r="AD258" i="2826"/>
  <c r="Z258" i="2826"/>
  <c r="V258" i="2826"/>
  <c r="BF258" i="2826" l="1"/>
  <c r="BG258" i="2826" s="1"/>
  <c r="BH258" i="2826" s="1"/>
  <c r="CA258" i="2826" s="1"/>
  <c r="CB258" i="2826" s="1"/>
  <c r="R253" i="2829"/>
  <c r="W253" i="2829" s="1"/>
  <c r="S252" i="264" s="1"/>
  <c r="C252" i="264"/>
  <c r="CD256" i="2826"/>
  <c r="U262" i="2826"/>
  <c r="BN261" i="2826"/>
  <c r="BW261" i="2826"/>
  <c r="BR261" i="2826"/>
  <c r="BJ261" i="2826"/>
  <c r="BB259" i="2826"/>
  <c r="AX259" i="2826"/>
  <c r="AT259" i="2826"/>
  <c r="AP259" i="2826"/>
  <c r="AL259" i="2826"/>
  <c r="AH259" i="2826"/>
  <c r="AD259" i="2826"/>
  <c r="Z259" i="2826"/>
  <c r="V259" i="2826"/>
  <c r="BE259" i="2826"/>
  <c r="BA259" i="2826"/>
  <c r="AW259" i="2826"/>
  <c r="AS259" i="2826"/>
  <c r="AO259" i="2826"/>
  <c r="AK259" i="2826"/>
  <c r="AG259" i="2826"/>
  <c r="AC259" i="2826"/>
  <c r="Y259" i="2826"/>
  <c r="BD259" i="2826"/>
  <c r="AZ259" i="2826"/>
  <c r="AV259" i="2826"/>
  <c r="AR259" i="2826"/>
  <c r="AN259" i="2826"/>
  <c r="AJ259" i="2826"/>
  <c r="AF259" i="2826"/>
  <c r="AB259" i="2826"/>
  <c r="X259" i="2826"/>
  <c r="BC259" i="2826"/>
  <c r="AY259" i="2826"/>
  <c r="AU259" i="2826"/>
  <c r="AQ259" i="2826"/>
  <c r="AM259" i="2826"/>
  <c r="AI259" i="2826"/>
  <c r="AE259" i="2826"/>
  <c r="AA259" i="2826"/>
  <c r="W259" i="2826"/>
  <c r="BO260" i="2826"/>
  <c r="BP260" i="2826"/>
  <c r="BL260" i="2826"/>
  <c r="BK260" i="2826"/>
  <c r="BY260" i="2826"/>
  <c r="BX260" i="2826"/>
  <c r="CB257" i="2826"/>
  <c r="BS257" i="2826"/>
  <c r="BS258" i="2826" l="1"/>
  <c r="CD257" i="2826"/>
  <c r="R254" i="2829"/>
  <c r="W254" i="2829" s="1"/>
  <c r="S253" i="264" s="1"/>
  <c r="C253" i="264"/>
  <c r="CD258" i="2826"/>
  <c r="BP261" i="2826"/>
  <c r="BO261" i="2826"/>
  <c r="BC260" i="2826"/>
  <c r="AY260" i="2826"/>
  <c r="AU260" i="2826"/>
  <c r="AQ260" i="2826"/>
  <c r="AM260" i="2826"/>
  <c r="AI260" i="2826"/>
  <c r="AE260" i="2826"/>
  <c r="AA260" i="2826"/>
  <c r="W260" i="2826"/>
  <c r="BB260" i="2826"/>
  <c r="AX260" i="2826"/>
  <c r="AT260" i="2826"/>
  <c r="AP260" i="2826"/>
  <c r="AL260" i="2826"/>
  <c r="AH260" i="2826"/>
  <c r="AD260" i="2826"/>
  <c r="Z260" i="2826"/>
  <c r="V260" i="2826"/>
  <c r="BE260" i="2826"/>
  <c r="BA260" i="2826"/>
  <c r="AW260" i="2826"/>
  <c r="AS260" i="2826"/>
  <c r="AO260" i="2826"/>
  <c r="AK260" i="2826"/>
  <c r="AG260" i="2826"/>
  <c r="AC260" i="2826"/>
  <c r="Y260" i="2826"/>
  <c r="BD260" i="2826"/>
  <c r="AZ260" i="2826"/>
  <c r="AV260" i="2826"/>
  <c r="AR260" i="2826"/>
  <c r="AN260" i="2826"/>
  <c r="AJ260" i="2826"/>
  <c r="AF260" i="2826"/>
  <c r="AB260" i="2826"/>
  <c r="X260" i="2826"/>
  <c r="BF259" i="2826"/>
  <c r="BG259" i="2826" s="1"/>
  <c r="BH259" i="2826" s="1"/>
  <c r="CA259" i="2826" s="1"/>
  <c r="BK261" i="2826"/>
  <c r="BL261" i="2826"/>
  <c r="BX261" i="2826"/>
  <c r="BY261" i="2826"/>
  <c r="BW262" i="2826"/>
  <c r="BR262" i="2826"/>
  <c r="BJ262" i="2826"/>
  <c r="U263" i="2826"/>
  <c r="BN262" i="2826"/>
  <c r="R256" i="2829" l="1"/>
  <c r="W256" i="2829" s="1"/>
  <c r="S255" i="264" s="1"/>
  <c r="C255" i="264"/>
  <c r="R255" i="2829"/>
  <c r="W255" i="2829" s="1"/>
  <c r="S254" i="264" s="1"/>
  <c r="C254" i="264"/>
  <c r="BO262" i="2826"/>
  <c r="BP262" i="2826"/>
  <c r="BL262" i="2826"/>
  <c r="BK262" i="2826"/>
  <c r="BY262" i="2826"/>
  <c r="BX262" i="2826"/>
  <c r="CB259" i="2826"/>
  <c r="BS259" i="2826"/>
  <c r="BF260" i="2826"/>
  <c r="BG260" i="2826" s="1"/>
  <c r="BH260" i="2826" s="1"/>
  <c r="CA260" i="2826" s="1"/>
  <c r="U264" i="2826"/>
  <c r="BN263" i="2826"/>
  <c r="BW263" i="2826"/>
  <c r="BR263" i="2826"/>
  <c r="BJ263" i="2826"/>
  <c r="BD261" i="2826"/>
  <c r="AZ261" i="2826"/>
  <c r="AV261" i="2826"/>
  <c r="AR261" i="2826"/>
  <c r="AN261" i="2826"/>
  <c r="AJ261" i="2826"/>
  <c r="AF261" i="2826"/>
  <c r="AB261" i="2826"/>
  <c r="X261" i="2826"/>
  <c r="BC261" i="2826"/>
  <c r="AY261" i="2826"/>
  <c r="AU261" i="2826"/>
  <c r="AQ261" i="2826"/>
  <c r="AM261" i="2826"/>
  <c r="AI261" i="2826"/>
  <c r="AE261" i="2826"/>
  <c r="AA261" i="2826"/>
  <c r="W261" i="2826"/>
  <c r="BB261" i="2826"/>
  <c r="AX261" i="2826"/>
  <c r="AT261" i="2826"/>
  <c r="AP261" i="2826"/>
  <c r="AL261" i="2826"/>
  <c r="AH261" i="2826"/>
  <c r="AD261" i="2826"/>
  <c r="Z261" i="2826"/>
  <c r="V261" i="2826"/>
  <c r="BE261" i="2826"/>
  <c r="BA261" i="2826"/>
  <c r="AW261" i="2826"/>
  <c r="AS261" i="2826"/>
  <c r="AO261" i="2826"/>
  <c r="AK261" i="2826"/>
  <c r="AG261" i="2826"/>
  <c r="AC261" i="2826"/>
  <c r="Y261" i="2826"/>
  <c r="BF261" i="2826" l="1"/>
  <c r="BG261" i="2826" s="1"/>
  <c r="BH261" i="2826" s="1"/>
  <c r="CA261" i="2826" s="1"/>
  <c r="BK263" i="2826"/>
  <c r="BL263" i="2826"/>
  <c r="BX263" i="2826"/>
  <c r="BY263" i="2826"/>
  <c r="BW264" i="2826"/>
  <c r="BR264" i="2826"/>
  <c r="BJ264" i="2826"/>
  <c r="U265" i="2826"/>
  <c r="BN264" i="2826"/>
  <c r="BP263" i="2826"/>
  <c r="BO263" i="2826"/>
  <c r="CB260" i="2826"/>
  <c r="BS260" i="2826"/>
  <c r="CD259" i="2826"/>
  <c r="BE262" i="2826"/>
  <c r="BA262" i="2826"/>
  <c r="AW262" i="2826"/>
  <c r="AS262" i="2826"/>
  <c r="AO262" i="2826"/>
  <c r="AK262" i="2826"/>
  <c r="AG262" i="2826"/>
  <c r="AC262" i="2826"/>
  <c r="Y262" i="2826"/>
  <c r="BD262" i="2826"/>
  <c r="AZ262" i="2826"/>
  <c r="AV262" i="2826"/>
  <c r="AR262" i="2826"/>
  <c r="AN262" i="2826"/>
  <c r="AJ262" i="2826"/>
  <c r="AF262" i="2826"/>
  <c r="AB262" i="2826"/>
  <c r="X262" i="2826"/>
  <c r="BC262" i="2826"/>
  <c r="AY262" i="2826"/>
  <c r="AU262" i="2826"/>
  <c r="AQ262" i="2826"/>
  <c r="AM262" i="2826"/>
  <c r="AI262" i="2826"/>
  <c r="AE262" i="2826"/>
  <c r="AA262" i="2826"/>
  <c r="W262" i="2826"/>
  <c r="BB262" i="2826"/>
  <c r="AX262" i="2826"/>
  <c r="AT262" i="2826"/>
  <c r="AP262" i="2826"/>
  <c r="AL262" i="2826"/>
  <c r="AH262" i="2826"/>
  <c r="AD262" i="2826"/>
  <c r="Z262" i="2826"/>
  <c r="V262" i="2826"/>
  <c r="R257" i="2829" l="1"/>
  <c r="W257" i="2829" s="1"/>
  <c r="S256" i="264" s="1"/>
  <c r="C256" i="264"/>
  <c r="BF262" i="2826"/>
  <c r="BG262" i="2826" s="1"/>
  <c r="BH262" i="2826" s="1"/>
  <c r="CA262" i="2826" s="1"/>
  <c r="CD260" i="2826"/>
  <c r="U266" i="2826"/>
  <c r="BN265" i="2826"/>
  <c r="BW265" i="2826"/>
  <c r="BR265" i="2826"/>
  <c r="BJ265" i="2826"/>
  <c r="BB263" i="2826"/>
  <c r="AX263" i="2826"/>
  <c r="AT263" i="2826"/>
  <c r="AP263" i="2826"/>
  <c r="AL263" i="2826"/>
  <c r="AH263" i="2826"/>
  <c r="AD263" i="2826"/>
  <c r="Z263" i="2826"/>
  <c r="V263" i="2826"/>
  <c r="BE263" i="2826"/>
  <c r="BA263" i="2826"/>
  <c r="AW263" i="2826"/>
  <c r="AS263" i="2826"/>
  <c r="AO263" i="2826"/>
  <c r="AK263" i="2826"/>
  <c r="AG263" i="2826"/>
  <c r="AC263" i="2826"/>
  <c r="Y263" i="2826"/>
  <c r="BD263" i="2826"/>
  <c r="AZ263" i="2826"/>
  <c r="AV263" i="2826"/>
  <c r="AR263" i="2826"/>
  <c r="AN263" i="2826"/>
  <c r="AJ263" i="2826"/>
  <c r="AF263" i="2826"/>
  <c r="AB263" i="2826"/>
  <c r="X263" i="2826"/>
  <c r="BC263" i="2826"/>
  <c r="AY263" i="2826"/>
  <c r="AU263" i="2826"/>
  <c r="AQ263" i="2826"/>
  <c r="AM263" i="2826"/>
  <c r="AI263" i="2826"/>
  <c r="AE263" i="2826"/>
  <c r="AA263" i="2826"/>
  <c r="W263" i="2826"/>
  <c r="BO264" i="2826"/>
  <c r="BP264" i="2826"/>
  <c r="BL264" i="2826"/>
  <c r="BK264" i="2826"/>
  <c r="BY264" i="2826"/>
  <c r="BX264" i="2826"/>
  <c r="CB261" i="2826"/>
  <c r="BS261" i="2826"/>
  <c r="CD261" i="2826" l="1"/>
  <c r="R258" i="2829"/>
  <c r="W258" i="2829" s="1"/>
  <c r="S257" i="264" s="1"/>
  <c r="C257" i="264"/>
  <c r="BF263" i="2826"/>
  <c r="BG263" i="2826" s="1"/>
  <c r="BH263" i="2826" s="1"/>
  <c r="CA263" i="2826" s="1"/>
  <c r="BK265" i="2826"/>
  <c r="BL265" i="2826"/>
  <c r="BX265" i="2826"/>
  <c r="BY265" i="2826"/>
  <c r="BW266" i="2826"/>
  <c r="BR266" i="2826"/>
  <c r="BJ266" i="2826"/>
  <c r="U267" i="2826"/>
  <c r="BN266" i="2826"/>
  <c r="BC264" i="2826"/>
  <c r="AY264" i="2826"/>
  <c r="AU264" i="2826"/>
  <c r="AQ264" i="2826"/>
  <c r="AM264" i="2826"/>
  <c r="AI264" i="2826"/>
  <c r="AE264" i="2826"/>
  <c r="AA264" i="2826"/>
  <c r="W264" i="2826"/>
  <c r="BB264" i="2826"/>
  <c r="AX264" i="2826"/>
  <c r="AT264" i="2826"/>
  <c r="AP264" i="2826"/>
  <c r="AL264" i="2826"/>
  <c r="AH264" i="2826"/>
  <c r="AD264" i="2826"/>
  <c r="Z264" i="2826"/>
  <c r="V264" i="2826"/>
  <c r="BE264" i="2826"/>
  <c r="BA264" i="2826"/>
  <c r="AW264" i="2826"/>
  <c r="AS264" i="2826"/>
  <c r="AO264" i="2826"/>
  <c r="AK264" i="2826"/>
  <c r="AG264" i="2826"/>
  <c r="AC264" i="2826"/>
  <c r="Y264" i="2826"/>
  <c r="BD264" i="2826"/>
  <c r="AZ264" i="2826"/>
  <c r="AV264" i="2826"/>
  <c r="AR264" i="2826"/>
  <c r="AN264" i="2826"/>
  <c r="AJ264" i="2826"/>
  <c r="AF264" i="2826"/>
  <c r="AB264" i="2826"/>
  <c r="X264" i="2826"/>
  <c r="BP265" i="2826"/>
  <c r="BO265" i="2826"/>
  <c r="CB262" i="2826"/>
  <c r="BS262" i="2826"/>
  <c r="CD262" i="2826" l="1"/>
  <c r="R260" i="2829" s="1"/>
  <c r="W260" i="2829" s="1"/>
  <c r="S259" i="264" s="1"/>
  <c r="R259" i="2829"/>
  <c r="W259" i="2829" s="1"/>
  <c r="S258" i="264" s="1"/>
  <c r="C258" i="264"/>
  <c r="BF264" i="2826"/>
  <c r="BG264" i="2826" s="1"/>
  <c r="BH264" i="2826" s="1"/>
  <c r="CA264" i="2826" s="1"/>
  <c r="U268" i="2826"/>
  <c r="BN267" i="2826"/>
  <c r="BW267" i="2826"/>
  <c r="BR267" i="2826"/>
  <c r="BJ267" i="2826"/>
  <c r="BB265" i="2826"/>
  <c r="AX265" i="2826"/>
  <c r="AT265" i="2826"/>
  <c r="AP265" i="2826"/>
  <c r="AL265" i="2826"/>
  <c r="AH265" i="2826"/>
  <c r="AD265" i="2826"/>
  <c r="Z265" i="2826"/>
  <c r="V265" i="2826"/>
  <c r="BE265" i="2826"/>
  <c r="BA265" i="2826"/>
  <c r="AW265" i="2826"/>
  <c r="AS265" i="2826"/>
  <c r="AO265" i="2826"/>
  <c r="AK265" i="2826"/>
  <c r="AG265" i="2826"/>
  <c r="AC265" i="2826"/>
  <c r="Y265" i="2826"/>
  <c r="BD265" i="2826"/>
  <c r="AZ265" i="2826"/>
  <c r="AV265" i="2826"/>
  <c r="AR265" i="2826"/>
  <c r="AN265" i="2826"/>
  <c r="AJ265" i="2826"/>
  <c r="AF265" i="2826"/>
  <c r="AB265" i="2826"/>
  <c r="X265" i="2826"/>
  <c r="BC265" i="2826"/>
  <c r="AY265" i="2826"/>
  <c r="AU265" i="2826"/>
  <c r="AQ265" i="2826"/>
  <c r="AM265" i="2826"/>
  <c r="AI265" i="2826"/>
  <c r="AE265" i="2826"/>
  <c r="AA265" i="2826"/>
  <c r="W265" i="2826"/>
  <c r="BO266" i="2826"/>
  <c r="BP266" i="2826"/>
  <c r="BL266" i="2826"/>
  <c r="BK266" i="2826"/>
  <c r="BY266" i="2826"/>
  <c r="BX266" i="2826"/>
  <c r="CB263" i="2826"/>
  <c r="BS263" i="2826"/>
  <c r="C259" i="264" l="1"/>
  <c r="BP267" i="2826"/>
  <c r="BO267" i="2826"/>
  <c r="CD263" i="2826"/>
  <c r="BC266" i="2826"/>
  <c r="AY266" i="2826"/>
  <c r="AU266" i="2826"/>
  <c r="AQ266" i="2826"/>
  <c r="AM266" i="2826"/>
  <c r="AI266" i="2826"/>
  <c r="AE266" i="2826"/>
  <c r="AA266" i="2826"/>
  <c r="W266" i="2826"/>
  <c r="BB266" i="2826"/>
  <c r="AX266" i="2826"/>
  <c r="AT266" i="2826"/>
  <c r="AP266" i="2826"/>
  <c r="AL266" i="2826"/>
  <c r="AH266" i="2826"/>
  <c r="AD266" i="2826"/>
  <c r="Z266" i="2826"/>
  <c r="V266" i="2826"/>
  <c r="BE266" i="2826"/>
  <c r="BA266" i="2826"/>
  <c r="AW266" i="2826"/>
  <c r="AS266" i="2826"/>
  <c r="AO266" i="2826"/>
  <c r="AK266" i="2826"/>
  <c r="AG266" i="2826"/>
  <c r="AC266" i="2826"/>
  <c r="Y266" i="2826"/>
  <c r="BD266" i="2826"/>
  <c r="AZ266" i="2826"/>
  <c r="AV266" i="2826"/>
  <c r="AR266" i="2826"/>
  <c r="AN266" i="2826"/>
  <c r="AJ266" i="2826"/>
  <c r="AF266" i="2826"/>
  <c r="AB266" i="2826"/>
  <c r="X266" i="2826"/>
  <c r="BF265" i="2826"/>
  <c r="BG265" i="2826" s="1"/>
  <c r="BH265" i="2826" s="1"/>
  <c r="CA265" i="2826" s="1"/>
  <c r="BK267" i="2826"/>
  <c r="BL267" i="2826"/>
  <c r="BX267" i="2826"/>
  <c r="BY267" i="2826"/>
  <c r="BW268" i="2826"/>
  <c r="BR268" i="2826"/>
  <c r="BJ268" i="2826"/>
  <c r="U269" i="2826"/>
  <c r="BN268" i="2826"/>
  <c r="CB264" i="2826"/>
  <c r="BS264" i="2826"/>
  <c r="R261" i="2829" l="1"/>
  <c r="W261" i="2829" s="1"/>
  <c r="S260" i="264" s="1"/>
  <c r="C260" i="264"/>
  <c r="CD264" i="2826"/>
  <c r="U270" i="2826"/>
  <c r="BN269" i="2826"/>
  <c r="BW269" i="2826"/>
  <c r="BR269" i="2826"/>
  <c r="BJ269" i="2826"/>
  <c r="BD267" i="2826"/>
  <c r="AZ267" i="2826"/>
  <c r="AV267" i="2826"/>
  <c r="AR267" i="2826"/>
  <c r="AN267" i="2826"/>
  <c r="AJ267" i="2826"/>
  <c r="AF267" i="2826"/>
  <c r="AB267" i="2826"/>
  <c r="X267" i="2826"/>
  <c r="BC267" i="2826"/>
  <c r="AY267" i="2826"/>
  <c r="AU267" i="2826"/>
  <c r="AQ267" i="2826"/>
  <c r="AM267" i="2826"/>
  <c r="AI267" i="2826"/>
  <c r="AE267" i="2826"/>
  <c r="AA267" i="2826"/>
  <c r="W267" i="2826"/>
  <c r="BB267" i="2826"/>
  <c r="AX267" i="2826"/>
  <c r="AT267" i="2826"/>
  <c r="AP267" i="2826"/>
  <c r="AL267" i="2826"/>
  <c r="AH267" i="2826"/>
  <c r="AD267" i="2826"/>
  <c r="Z267" i="2826"/>
  <c r="V267" i="2826"/>
  <c r="BE267" i="2826"/>
  <c r="BA267" i="2826"/>
  <c r="AW267" i="2826"/>
  <c r="AS267" i="2826"/>
  <c r="AO267" i="2826"/>
  <c r="AK267" i="2826"/>
  <c r="AG267" i="2826"/>
  <c r="AC267" i="2826"/>
  <c r="Y267" i="2826"/>
  <c r="BF266" i="2826"/>
  <c r="BG266" i="2826" s="1"/>
  <c r="BH266" i="2826" s="1"/>
  <c r="CA266" i="2826" s="1"/>
  <c r="BO268" i="2826"/>
  <c r="BP268" i="2826"/>
  <c r="BL268" i="2826"/>
  <c r="BK268" i="2826"/>
  <c r="BY268" i="2826"/>
  <c r="BX268" i="2826"/>
  <c r="CB265" i="2826"/>
  <c r="BS265" i="2826"/>
  <c r="R262" i="2829" l="1"/>
  <c r="W262" i="2829" s="1"/>
  <c r="S261" i="264" s="1"/>
  <c r="C261" i="264"/>
  <c r="CD265" i="2826"/>
  <c r="BC268" i="2826"/>
  <c r="AY268" i="2826"/>
  <c r="AU268" i="2826"/>
  <c r="AQ268" i="2826"/>
  <c r="AM268" i="2826"/>
  <c r="AI268" i="2826"/>
  <c r="AE268" i="2826"/>
  <c r="AA268" i="2826"/>
  <c r="W268" i="2826"/>
  <c r="BB268" i="2826"/>
  <c r="AX268" i="2826"/>
  <c r="AT268" i="2826"/>
  <c r="AP268" i="2826"/>
  <c r="AL268" i="2826"/>
  <c r="AH268" i="2826"/>
  <c r="AD268" i="2826"/>
  <c r="Z268" i="2826"/>
  <c r="V268" i="2826"/>
  <c r="BE268" i="2826"/>
  <c r="BA268" i="2826"/>
  <c r="AW268" i="2826"/>
  <c r="AS268" i="2826"/>
  <c r="AO268" i="2826"/>
  <c r="AK268" i="2826"/>
  <c r="AG268" i="2826"/>
  <c r="AC268" i="2826"/>
  <c r="Y268" i="2826"/>
  <c r="BD268" i="2826"/>
  <c r="AZ268" i="2826"/>
  <c r="AV268" i="2826"/>
  <c r="AR268" i="2826"/>
  <c r="AN268" i="2826"/>
  <c r="AJ268" i="2826"/>
  <c r="AF268" i="2826"/>
  <c r="AB268" i="2826"/>
  <c r="X268" i="2826"/>
  <c r="BF267" i="2826"/>
  <c r="BG267" i="2826" s="1"/>
  <c r="BH267" i="2826" s="1"/>
  <c r="CA267" i="2826" s="1"/>
  <c r="BK269" i="2826"/>
  <c r="BL269" i="2826"/>
  <c r="BX269" i="2826"/>
  <c r="BY269" i="2826"/>
  <c r="BW270" i="2826"/>
  <c r="BR270" i="2826"/>
  <c r="BJ270" i="2826"/>
  <c r="U271" i="2826"/>
  <c r="BN270" i="2826"/>
  <c r="CB266" i="2826"/>
  <c r="BS266" i="2826"/>
  <c r="BP269" i="2826"/>
  <c r="BO269" i="2826"/>
  <c r="R263" i="2829" l="1"/>
  <c r="W263" i="2829" s="1"/>
  <c r="S262" i="264" s="1"/>
  <c r="C262" i="264"/>
  <c r="BO270" i="2826"/>
  <c r="BP270" i="2826"/>
  <c r="BL270" i="2826"/>
  <c r="BK270" i="2826"/>
  <c r="BY270" i="2826"/>
  <c r="BX270" i="2826"/>
  <c r="CB267" i="2826"/>
  <c r="BS267" i="2826"/>
  <c r="CD266" i="2826"/>
  <c r="U272" i="2826"/>
  <c r="BN271" i="2826"/>
  <c r="BW271" i="2826"/>
  <c r="BR271" i="2826"/>
  <c r="BJ271" i="2826"/>
  <c r="BB269" i="2826"/>
  <c r="AX269" i="2826"/>
  <c r="AT269" i="2826"/>
  <c r="AP269" i="2826"/>
  <c r="AL269" i="2826"/>
  <c r="AH269" i="2826"/>
  <c r="AD269" i="2826"/>
  <c r="Z269" i="2826"/>
  <c r="V269" i="2826"/>
  <c r="BE269" i="2826"/>
  <c r="BA269" i="2826"/>
  <c r="AW269" i="2826"/>
  <c r="AS269" i="2826"/>
  <c r="AO269" i="2826"/>
  <c r="AK269" i="2826"/>
  <c r="AG269" i="2826"/>
  <c r="AC269" i="2826"/>
  <c r="Y269" i="2826"/>
  <c r="BD269" i="2826"/>
  <c r="AZ269" i="2826"/>
  <c r="AV269" i="2826"/>
  <c r="AR269" i="2826"/>
  <c r="AN269" i="2826"/>
  <c r="AJ269" i="2826"/>
  <c r="AF269" i="2826"/>
  <c r="AB269" i="2826"/>
  <c r="X269" i="2826"/>
  <c r="BC269" i="2826"/>
  <c r="AY269" i="2826"/>
  <c r="AU269" i="2826"/>
  <c r="AQ269" i="2826"/>
  <c r="AM269" i="2826"/>
  <c r="AI269" i="2826"/>
  <c r="AE269" i="2826"/>
  <c r="AA269" i="2826"/>
  <c r="W269" i="2826"/>
  <c r="BF268" i="2826"/>
  <c r="BG268" i="2826" s="1"/>
  <c r="BH268" i="2826" s="1"/>
  <c r="CA268" i="2826" s="1"/>
  <c r="R264" i="2829" l="1"/>
  <c r="W264" i="2829" s="1"/>
  <c r="S263" i="264" s="1"/>
  <c r="C263" i="264"/>
  <c r="CB268" i="2826"/>
  <c r="BS268" i="2826"/>
  <c r="BP271" i="2826"/>
  <c r="BO271" i="2826"/>
  <c r="BF269" i="2826"/>
  <c r="BG269" i="2826" s="1"/>
  <c r="BH269" i="2826" s="1"/>
  <c r="CA269" i="2826" s="1"/>
  <c r="BK271" i="2826"/>
  <c r="BL271" i="2826"/>
  <c r="BX271" i="2826"/>
  <c r="BY271" i="2826"/>
  <c r="BW272" i="2826"/>
  <c r="BR272" i="2826"/>
  <c r="BJ272" i="2826"/>
  <c r="U273" i="2826"/>
  <c r="BN272" i="2826"/>
  <c r="CD267" i="2826"/>
  <c r="BE270" i="2826"/>
  <c r="BA270" i="2826"/>
  <c r="AW270" i="2826"/>
  <c r="AS270" i="2826"/>
  <c r="AO270" i="2826"/>
  <c r="AK270" i="2826"/>
  <c r="AG270" i="2826"/>
  <c r="AC270" i="2826"/>
  <c r="Y270" i="2826"/>
  <c r="BD270" i="2826"/>
  <c r="AZ270" i="2826"/>
  <c r="AV270" i="2826"/>
  <c r="AR270" i="2826"/>
  <c r="AN270" i="2826"/>
  <c r="AJ270" i="2826"/>
  <c r="AF270" i="2826"/>
  <c r="AB270" i="2826"/>
  <c r="X270" i="2826"/>
  <c r="BC270" i="2826"/>
  <c r="AY270" i="2826"/>
  <c r="AU270" i="2826"/>
  <c r="AQ270" i="2826"/>
  <c r="AM270" i="2826"/>
  <c r="AI270" i="2826"/>
  <c r="AE270" i="2826"/>
  <c r="AA270" i="2826"/>
  <c r="W270" i="2826"/>
  <c r="BB270" i="2826"/>
  <c r="AX270" i="2826"/>
  <c r="AT270" i="2826"/>
  <c r="AP270" i="2826"/>
  <c r="AL270" i="2826"/>
  <c r="AH270" i="2826"/>
  <c r="AD270" i="2826"/>
  <c r="Z270" i="2826"/>
  <c r="V270" i="2826"/>
  <c r="BF270" i="2826" l="1"/>
  <c r="BG270" i="2826" s="1"/>
  <c r="BH270" i="2826" s="1"/>
  <c r="CA270" i="2826" s="1"/>
  <c r="CB270" i="2826" s="1"/>
  <c r="R265" i="2829"/>
  <c r="W265" i="2829" s="1"/>
  <c r="S264" i="264" s="1"/>
  <c r="C264" i="264"/>
  <c r="BO272" i="2826"/>
  <c r="BP272" i="2826"/>
  <c r="BL272" i="2826"/>
  <c r="BK272" i="2826"/>
  <c r="BY272" i="2826"/>
  <c r="BX272" i="2826"/>
  <c r="CB269" i="2826"/>
  <c r="BS269" i="2826"/>
  <c r="U274" i="2826"/>
  <c r="BN273" i="2826"/>
  <c r="BW273" i="2826"/>
  <c r="BR273" i="2826"/>
  <c r="BJ273" i="2826"/>
  <c r="BD271" i="2826"/>
  <c r="AZ271" i="2826"/>
  <c r="AV271" i="2826"/>
  <c r="AR271" i="2826"/>
  <c r="AN271" i="2826"/>
  <c r="AJ271" i="2826"/>
  <c r="AF271" i="2826"/>
  <c r="AB271" i="2826"/>
  <c r="X271" i="2826"/>
  <c r="BC271" i="2826"/>
  <c r="AY271" i="2826"/>
  <c r="AU271" i="2826"/>
  <c r="AQ271" i="2826"/>
  <c r="AM271" i="2826"/>
  <c r="AI271" i="2826"/>
  <c r="AE271" i="2826"/>
  <c r="AA271" i="2826"/>
  <c r="W271" i="2826"/>
  <c r="BB271" i="2826"/>
  <c r="AX271" i="2826"/>
  <c r="AT271" i="2826"/>
  <c r="AP271" i="2826"/>
  <c r="AL271" i="2826"/>
  <c r="AH271" i="2826"/>
  <c r="AD271" i="2826"/>
  <c r="Z271" i="2826"/>
  <c r="V271" i="2826"/>
  <c r="BE271" i="2826"/>
  <c r="BA271" i="2826"/>
  <c r="AW271" i="2826"/>
  <c r="AS271" i="2826"/>
  <c r="AO271" i="2826"/>
  <c r="AK271" i="2826"/>
  <c r="AG271" i="2826"/>
  <c r="AC271" i="2826"/>
  <c r="Y271" i="2826"/>
  <c r="CD268" i="2826"/>
  <c r="BS270" i="2826" l="1"/>
  <c r="R266" i="2829"/>
  <c r="W266" i="2829" s="1"/>
  <c r="S265" i="264" s="1"/>
  <c r="C265" i="264"/>
  <c r="BP273" i="2826"/>
  <c r="BO273" i="2826"/>
  <c r="BF271" i="2826"/>
  <c r="BG271" i="2826" s="1"/>
  <c r="BH271" i="2826" s="1"/>
  <c r="CA271" i="2826" s="1"/>
  <c r="BK273" i="2826"/>
  <c r="BL273" i="2826"/>
  <c r="BX273" i="2826"/>
  <c r="BY273" i="2826"/>
  <c r="BW274" i="2826"/>
  <c r="BR274" i="2826"/>
  <c r="BJ274" i="2826"/>
  <c r="U275" i="2826"/>
  <c r="BN274" i="2826"/>
  <c r="CD269" i="2826"/>
  <c r="BE272" i="2826"/>
  <c r="BA272" i="2826"/>
  <c r="AW272" i="2826"/>
  <c r="AS272" i="2826"/>
  <c r="AO272" i="2826"/>
  <c r="AK272" i="2826"/>
  <c r="AG272" i="2826"/>
  <c r="AC272" i="2826"/>
  <c r="Y272" i="2826"/>
  <c r="BD272" i="2826"/>
  <c r="AZ272" i="2826"/>
  <c r="AV272" i="2826"/>
  <c r="AR272" i="2826"/>
  <c r="AN272" i="2826"/>
  <c r="AJ272" i="2826"/>
  <c r="AF272" i="2826"/>
  <c r="AB272" i="2826"/>
  <c r="X272" i="2826"/>
  <c r="BC272" i="2826"/>
  <c r="AY272" i="2826"/>
  <c r="AU272" i="2826"/>
  <c r="AQ272" i="2826"/>
  <c r="AM272" i="2826"/>
  <c r="AI272" i="2826"/>
  <c r="AE272" i="2826"/>
  <c r="AA272" i="2826"/>
  <c r="W272" i="2826"/>
  <c r="BB272" i="2826"/>
  <c r="AX272" i="2826"/>
  <c r="AT272" i="2826"/>
  <c r="AP272" i="2826"/>
  <c r="AL272" i="2826"/>
  <c r="AH272" i="2826"/>
  <c r="AD272" i="2826"/>
  <c r="Z272" i="2826"/>
  <c r="V272" i="2826"/>
  <c r="CD270" i="2826"/>
  <c r="R268" i="2829" l="1"/>
  <c r="W268" i="2829" s="1"/>
  <c r="S267" i="264" s="1"/>
  <c r="C267" i="264"/>
  <c r="R267" i="2829"/>
  <c r="W267" i="2829" s="1"/>
  <c r="S266" i="264" s="1"/>
  <c r="C266" i="264"/>
  <c r="BO274" i="2826"/>
  <c r="BP274" i="2826"/>
  <c r="BL274" i="2826"/>
  <c r="BK274" i="2826"/>
  <c r="BY274" i="2826"/>
  <c r="BX274" i="2826"/>
  <c r="CB271" i="2826"/>
  <c r="BS271" i="2826"/>
  <c r="BF272" i="2826"/>
  <c r="BG272" i="2826" s="1"/>
  <c r="BH272" i="2826" s="1"/>
  <c r="CA272" i="2826" s="1"/>
  <c r="U276" i="2826"/>
  <c r="BN275" i="2826"/>
  <c r="BW275" i="2826"/>
  <c r="BR275" i="2826"/>
  <c r="BJ275" i="2826"/>
  <c r="BD273" i="2826"/>
  <c r="AZ273" i="2826"/>
  <c r="AV273" i="2826"/>
  <c r="AR273" i="2826"/>
  <c r="AN273" i="2826"/>
  <c r="AJ273" i="2826"/>
  <c r="AF273" i="2826"/>
  <c r="AB273" i="2826"/>
  <c r="X273" i="2826"/>
  <c r="BC273" i="2826"/>
  <c r="AY273" i="2826"/>
  <c r="AU273" i="2826"/>
  <c r="AQ273" i="2826"/>
  <c r="AM273" i="2826"/>
  <c r="AI273" i="2826"/>
  <c r="AE273" i="2826"/>
  <c r="AA273" i="2826"/>
  <c r="W273" i="2826"/>
  <c r="BB273" i="2826"/>
  <c r="AX273" i="2826"/>
  <c r="AT273" i="2826"/>
  <c r="AP273" i="2826"/>
  <c r="AL273" i="2826"/>
  <c r="AH273" i="2826"/>
  <c r="AD273" i="2826"/>
  <c r="Z273" i="2826"/>
  <c r="V273" i="2826"/>
  <c r="BE273" i="2826"/>
  <c r="BA273" i="2826"/>
  <c r="AW273" i="2826"/>
  <c r="AS273" i="2826"/>
  <c r="AO273" i="2826"/>
  <c r="AK273" i="2826"/>
  <c r="AG273" i="2826"/>
  <c r="AC273" i="2826"/>
  <c r="Y273" i="2826"/>
  <c r="BF273" i="2826" l="1"/>
  <c r="BG273" i="2826" s="1"/>
  <c r="BH273" i="2826" s="1"/>
  <c r="CA273" i="2826" s="1"/>
  <c r="BK275" i="2826"/>
  <c r="BL275" i="2826"/>
  <c r="BX275" i="2826"/>
  <c r="BY275" i="2826"/>
  <c r="BW276" i="2826"/>
  <c r="BR276" i="2826"/>
  <c r="BJ276" i="2826"/>
  <c r="U277" i="2826"/>
  <c r="BN276" i="2826"/>
  <c r="BP275" i="2826"/>
  <c r="BO275" i="2826"/>
  <c r="CB272" i="2826"/>
  <c r="BS272" i="2826"/>
  <c r="CD271" i="2826"/>
  <c r="BE274" i="2826"/>
  <c r="BA274" i="2826"/>
  <c r="AW274" i="2826"/>
  <c r="AS274" i="2826"/>
  <c r="AO274" i="2826"/>
  <c r="AK274" i="2826"/>
  <c r="AG274" i="2826"/>
  <c r="AC274" i="2826"/>
  <c r="Y274" i="2826"/>
  <c r="BD274" i="2826"/>
  <c r="AZ274" i="2826"/>
  <c r="AV274" i="2826"/>
  <c r="AR274" i="2826"/>
  <c r="AN274" i="2826"/>
  <c r="AJ274" i="2826"/>
  <c r="AF274" i="2826"/>
  <c r="AB274" i="2826"/>
  <c r="X274" i="2826"/>
  <c r="BC274" i="2826"/>
  <c r="AY274" i="2826"/>
  <c r="AU274" i="2826"/>
  <c r="AQ274" i="2826"/>
  <c r="AM274" i="2826"/>
  <c r="AI274" i="2826"/>
  <c r="AE274" i="2826"/>
  <c r="AA274" i="2826"/>
  <c r="W274" i="2826"/>
  <c r="BB274" i="2826"/>
  <c r="AX274" i="2826"/>
  <c r="AT274" i="2826"/>
  <c r="AP274" i="2826"/>
  <c r="AL274" i="2826"/>
  <c r="AH274" i="2826"/>
  <c r="AD274" i="2826"/>
  <c r="Z274" i="2826"/>
  <c r="V274" i="2826"/>
  <c r="BF274" i="2826" l="1"/>
  <c r="BG274" i="2826" s="1"/>
  <c r="BH274" i="2826" s="1"/>
  <c r="CA274" i="2826" s="1"/>
  <c r="BS274" i="2826" s="1"/>
  <c r="R269" i="2829"/>
  <c r="W269" i="2829" s="1"/>
  <c r="S268" i="264" s="1"/>
  <c r="C268" i="264"/>
  <c r="CD272" i="2826"/>
  <c r="CB274" i="2826"/>
  <c r="U278" i="2826"/>
  <c r="BN277" i="2826"/>
  <c r="BW277" i="2826"/>
  <c r="BR277" i="2826"/>
  <c r="BJ277" i="2826"/>
  <c r="BB275" i="2826"/>
  <c r="AX275" i="2826"/>
  <c r="AT275" i="2826"/>
  <c r="AP275" i="2826"/>
  <c r="AL275" i="2826"/>
  <c r="AH275" i="2826"/>
  <c r="AD275" i="2826"/>
  <c r="Z275" i="2826"/>
  <c r="V275" i="2826"/>
  <c r="BE275" i="2826"/>
  <c r="BA275" i="2826"/>
  <c r="AW275" i="2826"/>
  <c r="AS275" i="2826"/>
  <c r="AO275" i="2826"/>
  <c r="AK275" i="2826"/>
  <c r="AG275" i="2826"/>
  <c r="AC275" i="2826"/>
  <c r="Y275" i="2826"/>
  <c r="BD275" i="2826"/>
  <c r="AZ275" i="2826"/>
  <c r="AV275" i="2826"/>
  <c r="AR275" i="2826"/>
  <c r="AN275" i="2826"/>
  <c r="AJ275" i="2826"/>
  <c r="AF275" i="2826"/>
  <c r="AB275" i="2826"/>
  <c r="X275" i="2826"/>
  <c r="BC275" i="2826"/>
  <c r="AY275" i="2826"/>
  <c r="AU275" i="2826"/>
  <c r="AQ275" i="2826"/>
  <c r="AM275" i="2826"/>
  <c r="AI275" i="2826"/>
  <c r="AE275" i="2826"/>
  <c r="AA275" i="2826"/>
  <c r="W275" i="2826"/>
  <c r="BO276" i="2826"/>
  <c r="BP276" i="2826"/>
  <c r="BL276" i="2826"/>
  <c r="BK276" i="2826"/>
  <c r="BY276" i="2826"/>
  <c r="BX276" i="2826"/>
  <c r="CB273" i="2826"/>
  <c r="BS273" i="2826"/>
  <c r="R270" i="2829" l="1"/>
  <c r="W270" i="2829" s="1"/>
  <c r="S269" i="264" s="1"/>
  <c r="C269" i="264"/>
  <c r="CD273" i="2826"/>
  <c r="BC276" i="2826"/>
  <c r="AY276" i="2826"/>
  <c r="AU276" i="2826"/>
  <c r="AQ276" i="2826"/>
  <c r="AM276" i="2826"/>
  <c r="AI276" i="2826"/>
  <c r="AE276" i="2826"/>
  <c r="AA276" i="2826"/>
  <c r="W276" i="2826"/>
  <c r="BB276" i="2826"/>
  <c r="AX276" i="2826"/>
  <c r="AT276" i="2826"/>
  <c r="AP276" i="2826"/>
  <c r="AL276" i="2826"/>
  <c r="AH276" i="2826"/>
  <c r="AD276" i="2826"/>
  <c r="Z276" i="2826"/>
  <c r="V276" i="2826"/>
  <c r="BE276" i="2826"/>
  <c r="BA276" i="2826"/>
  <c r="AW276" i="2826"/>
  <c r="AS276" i="2826"/>
  <c r="AO276" i="2826"/>
  <c r="AK276" i="2826"/>
  <c r="AG276" i="2826"/>
  <c r="AC276" i="2826"/>
  <c r="Y276" i="2826"/>
  <c r="BD276" i="2826"/>
  <c r="AZ276" i="2826"/>
  <c r="AV276" i="2826"/>
  <c r="AR276" i="2826"/>
  <c r="AN276" i="2826"/>
  <c r="AJ276" i="2826"/>
  <c r="AF276" i="2826"/>
  <c r="AB276" i="2826"/>
  <c r="X276" i="2826"/>
  <c r="BP277" i="2826"/>
  <c r="BO277" i="2826"/>
  <c r="BF275" i="2826"/>
  <c r="BG275" i="2826" s="1"/>
  <c r="BH275" i="2826" s="1"/>
  <c r="CA275" i="2826" s="1"/>
  <c r="BK277" i="2826"/>
  <c r="BL277" i="2826"/>
  <c r="BX277" i="2826"/>
  <c r="BY277" i="2826"/>
  <c r="BW278" i="2826"/>
  <c r="BR278" i="2826"/>
  <c r="BJ278" i="2826"/>
  <c r="U279" i="2826"/>
  <c r="BN278" i="2826"/>
  <c r="CD274" i="2826"/>
  <c r="R272" i="2829" l="1"/>
  <c r="W272" i="2829" s="1"/>
  <c r="S271" i="264" s="1"/>
  <c r="C271" i="264"/>
  <c r="R271" i="2829"/>
  <c r="W271" i="2829" s="1"/>
  <c r="S270" i="264" s="1"/>
  <c r="C270" i="264"/>
  <c r="U280" i="2826"/>
  <c r="BN279" i="2826"/>
  <c r="BW279" i="2826"/>
  <c r="BR279" i="2826"/>
  <c r="BJ279" i="2826"/>
  <c r="BD277" i="2826"/>
  <c r="AZ277" i="2826"/>
  <c r="AV277" i="2826"/>
  <c r="AR277" i="2826"/>
  <c r="AN277" i="2826"/>
  <c r="AJ277" i="2826"/>
  <c r="AF277" i="2826"/>
  <c r="AB277" i="2826"/>
  <c r="X277" i="2826"/>
  <c r="BC277" i="2826"/>
  <c r="AY277" i="2826"/>
  <c r="AU277" i="2826"/>
  <c r="AQ277" i="2826"/>
  <c r="AM277" i="2826"/>
  <c r="AI277" i="2826"/>
  <c r="AE277" i="2826"/>
  <c r="AA277" i="2826"/>
  <c r="W277" i="2826"/>
  <c r="BB277" i="2826"/>
  <c r="AX277" i="2826"/>
  <c r="AT277" i="2826"/>
  <c r="AP277" i="2826"/>
  <c r="AL277" i="2826"/>
  <c r="AH277" i="2826"/>
  <c r="AD277" i="2826"/>
  <c r="Z277" i="2826"/>
  <c r="V277" i="2826"/>
  <c r="BE277" i="2826"/>
  <c r="BA277" i="2826"/>
  <c r="AW277" i="2826"/>
  <c r="AS277" i="2826"/>
  <c r="AO277" i="2826"/>
  <c r="AK277" i="2826"/>
  <c r="AG277" i="2826"/>
  <c r="AC277" i="2826"/>
  <c r="Y277" i="2826"/>
  <c r="BO278" i="2826"/>
  <c r="BP278" i="2826"/>
  <c r="BL278" i="2826"/>
  <c r="BK278" i="2826"/>
  <c r="BY278" i="2826"/>
  <c r="BX278" i="2826"/>
  <c r="CB275" i="2826"/>
  <c r="BS275" i="2826"/>
  <c r="BF276" i="2826"/>
  <c r="BG276" i="2826" s="1"/>
  <c r="BH276" i="2826" s="1"/>
  <c r="CA276" i="2826" s="1"/>
  <c r="CD275" i="2826" l="1"/>
  <c r="BP279" i="2826"/>
  <c r="BO279" i="2826"/>
  <c r="CB276" i="2826"/>
  <c r="BS276" i="2826"/>
  <c r="BC278" i="2826"/>
  <c r="AY278" i="2826"/>
  <c r="AU278" i="2826"/>
  <c r="AQ278" i="2826"/>
  <c r="AM278" i="2826"/>
  <c r="AI278" i="2826"/>
  <c r="AE278" i="2826"/>
  <c r="AA278" i="2826"/>
  <c r="W278" i="2826"/>
  <c r="BB278" i="2826"/>
  <c r="AX278" i="2826"/>
  <c r="AT278" i="2826"/>
  <c r="AP278" i="2826"/>
  <c r="AL278" i="2826"/>
  <c r="AH278" i="2826"/>
  <c r="AD278" i="2826"/>
  <c r="Z278" i="2826"/>
  <c r="V278" i="2826"/>
  <c r="BE278" i="2826"/>
  <c r="BA278" i="2826"/>
  <c r="AW278" i="2826"/>
  <c r="AS278" i="2826"/>
  <c r="AO278" i="2826"/>
  <c r="AK278" i="2826"/>
  <c r="AG278" i="2826"/>
  <c r="AC278" i="2826"/>
  <c r="Y278" i="2826"/>
  <c r="BD278" i="2826"/>
  <c r="AZ278" i="2826"/>
  <c r="AV278" i="2826"/>
  <c r="AR278" i="2826"/>
  <c r="AN278" i="2826"/>
  <c r="AJ278" i="2826"/>
  <c r="AF278" i="2826"/>
  <c r="AB278" i="2826"/>
  <c r="X278" i="2826"/>
  <c r="BF277" i="2826"/>
  <c r="BG277" i="2826" s="1"/>
  <c r="BH277" i="2826" s="1"/>
  <c r="CA277" i="2826" s="1"/>
  <c r="BK279" i="2826"/>
  <c r="BL279" i="2826"/>
  <c r="BX279" i="2826"/>
  <c r="BY279" i="2826"/>
  <c r="BW280" i="2826"/>
  <c r="BR280" i="2826"/>
  <c r="BJ280" i="2826"/>
  <c r="U281" i="2826"/>
  <c r="BN280" i="2826"/>
  <c r="CD276" i="2826" l="1"/>
  <c r="R274" i="2829" s="1"/>
  <c r="W274" i="2829" s="1"/>
  <c r="S273" i="264" s="1"/>
  <c r="R273" i="2829"/>
  <c r="W273" i="2829" s="1"/>
  <c r="S272" i="264" s="1"/>
  <c r="C272" i="264"/>
  <c r="U282" i="2826"/>
  <c r="BN281" i="2826"/>
  <c r="BW281" i="2826"/>
  <c r="BR281" i="2826"/>
  <c r="BJ281" i="2826"/>
  <c r="BD279" i="2826"/>
  <c r="AZ279" i="2826"/>
  <c r="AV279" i="2826"/>
  <c r="AR279" i="2826"/>
  <c r="AN279" i="2826"/>
  <c r="AJ279" i="2826"/>
  <c r="AF279" i="2826"/>
  <c r="AB279" i="2826"/>
  <c r="X279" i="2826"/>
  <c r="BC279" i="2826"/>
  <c r="AY279" i="2826"/>
  <c r="AU279" i="2826"/>
  <c r="AQ279" i="2826"/>
  <c r="AM279" i="2826"/>
  <c r="AI279" i="2826"/>
  <c r="AE279" i="2826"/>
  <c r="AA279" i="2826"/>
  <c r="W279" i="2826"/>
  <c r="BB279" i="2826"/>
  <c r="AX279" i="2826"/>
  <c r="AT279" i="2826"/>
  <c r="AP279" i="2826"/>
  <c r="AL279" i="2826"/>
  <c r="AH279" i="2826"/>
  <c r="AD279" i="2826"/>
  <c r="Z279" i="2826"/>
  <c r="V279" i="2826"/>
  <c r="BE279" i="2826"/>
  <c r="BA279" i="2826"/>
  <c r="AW279" i="2826"/>
  <c r="AS279" i="2826"/>
  <c r="AO279" i="2826"/>
  <c r="AK279" i="2826"/>
  <c r="AG279" i="2826"/>
  <c r="AC279" i="2826"/>
  <c r="Y279" i="2826"/>
  <c r="BO280" i="2826"/>
  <c r="BP280" i="2826"/>
  <c r="BL280" i="2826"/>
  <c r="BK280" i="2826"/>
  <c r="BY280" i="2826"/>
  <c r="BX280" i="2826"/>
  <c r="CB277" i="2826"/>
  <c r="BS277" i="2826"/>
  <c r="BF278" i="2826"/>
  <c r="BG278" i="2826" s="1"/>
  <c r="BH278" i="2826" s="1"/>
  <c r="CA278" i="2826" s="1"/>
  <c r="C273" i="264" l="1"/>
  <c r="CB278" i="2826"/>
  <c r="BS278" i="2826"/>
  <c r="CD277" i="2826"/>
  <c r="BC280" i="2826"/>
  <c r="AY280" i="2826"/>
  <c r="AU280" i="2826"/>
  <c r="AQ280" i="2826"/>
  <c r="AM280" i="2826"/>
  <c r="AI280" i="2826"/>
  <c r="AE280" i="2826"/>
  <c r="AA280" i="2826"/>
  <c r="W280" i="2826"/>
  <c r="BB280" i="2826"/>
  <c r="AX280" i="2826"/>
  <c r="AT280" i="2826"/>
  <c r="AP280" i="2826"/>
  <c r="AL280" i="2826"/>
  <c r="AH280" i="2826"/>
  <c r="AD280" i="2826"/>
  <c r="Z280" i="2826"/>
  <c r="V280" i="2826"/>
  <c r="BE280" i="2826"/>
  <c r="BA280" i="2826"/>
  <c r="AW280" i="2826"/>
  <c r="AS280" i="2826"/>
  <c r="AO280" i="2826"/>
  <c r="AK280" i="2826"/>
  <c r="AG280" i="2826"/>
  <c r="AC280" i="2826"/>
  <c r="Y280" i="2826"/>
  <c r="BD280" i="2826"/>
  <c r="AZ280" i="2826"/>
  <c r="AV280" i="2826"/>
  <c r="AR280" i="2826"/>
  <c r="AN280" i="2826"/>
  <c r="AJ280" i="2826"/>
  <c r="AF280" i="2826"/>
  <c r="AB280" i="2826"/>
  <c r="X280" i="2826"/>
  <c r="BP281" i="2826"/>
  <c r="BO281" i="2826"/>
  <c r="BF279" i="2826"/>
  <c r="BG279" i="2826" s="1"/>
  <c r="BH279" i="2826" s="1"/>
  <c r="CA279" i="2826" s="1"/>
  <c r="BK281" i="2826"/>
  <c r="BL281" i="2826"/>
  <c r="BX281" i="2826"/>
  <c r="BY281" i="2826"/>
  <c r="BW282" i="2826"/>
  <c r="BR282" i="2826"/>
  <c r="BJ282" i="2826"/>
  <c r="U283" i="2826"/>
  <c r="BN282" i="2826"/>
  <c r="R275" i="2829" l="1"/>
  <c r="W275" i="2829" s="1"/>
  <c r="S274" i="264" s="1"/>
  <c r="C274" i="264"/>
  <c r="U284" i="2826"/>
  <c r="BN283" i="2826"/>
  <c r="BW283" i="2826"/>
  <c r="BR283" i="2826"/>
  <c r="BJ283" i="2826"/>
  <c r="BD281" i="2826"/>
  <c r="AZ281" i="2826"/>
  <c r="AV281" i="2826"/>
  <c r="AR281" i="2826"/>
  <c r="AN281" i="2826"/>
  <c r="AJ281" i="2826"/>
  <c r="AF281" i="2826"/>
  <c r="AB281" i="2826"/>
  <c r="X281" i="2826"/>
  <c r="BC281" i="2826"/>
  <c r="AY281" i="2826"/>
  <c r="AU281" i="2826"/>
  <c r="AQ281" i="2826"/>
  <c r="AM281" i="2826"/>
  <c r="AI281" i="2826"/>
  <c r="AE281" i="2826"/>
  <c r="AA281" i="2826"/>
  <c r="W281" i="2826"/>
  <c r="BB281" i="2826"/>
  <c r="AX281" i="2826"/>
  <c r="AT281" i="2826"/>
  <c r="AP281" i="2826"/>
  <c r="AL281" i="2826"/>
  <c r="AH281" i="2826"/>
  <c r="AD281" i="2826"/>
  <c r="Z281" i="2826"/>
  <c r="V281" i="2826"/>
  <c r="BE281" i="2826"/>
  <c r="BA281" i="2826"/>
  <c r="AW281" i="2826"/>
  <c r="AS281" i="2826"/>
  <c r="AO281" i="2826"/>
  <c r="AK281" i="2826"/>
  <c r="AG281" i="2826"/>
  <c r="AC281" i="2826"/>
  <c r="Y281" i="2826"/>
  <c r="BO282" i="2826"/>
  <c r="BP282" i="2826"/>
  <c r="BL282" i="2826"/>
  <c r="BK282" i="2826"/>
  <c r="BY282" i="2826"/>
  <c r="BX282" i="2826"/>
  <c r="CB279" i="2826"/>
  <c r="BS279" i="2826"/>
  <c r="BF280" i="2826"/>
  <c r="BG280" i="2826" s="1"/>
  <c r="BH280" i="2826" s="1"/>
  <c r="CA280" i="2826" s="1"/>
  <c r="CD278" i="2826"/>
  <c r="CD279" i="2826" l="1"/>
  <c r="R276" i="2829"/>
  <c r="W276" i="2829" s="1"/>
  <c r="S275" i="264" s="1"/>
  <c r="C275" i="264"/>
  <c r="CB280" i="2826"/>
  <c r="BS280" i="2826"/>
  <c r="BC282" i="2826"/>
  <c r="AY282" i="2826"/>
  <c r="AU282" i="2826"/>
  <c r="AQ282" i="2826"/>
  <c r="AM282" i="2826"/>
  <c r="AI282" i="2826"/>
  <c r="AE282" i="2826"/>
  <c r="AA282" i="2826"/>
  <c r="W282" i="2826"/>
  <c r="BB282" i="2826"/>
  <c r="AX282" i="2826"/>
  <c r="AT282" i="2826"/>
  <c r="AP282" i="2826"/>
  <c r="AL282" i="2826"/>
  <c r="AH282" i="2826"/>
  <c r="AD282" i="2826"/>
  <c r="Z282" i="2826"/>
  <c r="V282" i="2826"/>
  <c r="X282" i="2826"/>
  <c r="BE282" i="2826"/>
  <c r="BA282" i="2826"/>
  <c r="AW282" i="2826"/>
  <c r="AS282" i="2826"/>
  <c r="AO282" i="2826"/>
  <c r="AK282" i="2826"/>
  <c r="AG282" i="2826"/>
  <c r="AC282" i="2826"/>
  <c r="Y282" i="2826"/>
  <c r="BD282" i="2826"/>
  <c r="AZ282" i="2826"/>
  <c r="AV282" i="2826"/>
  <c r="AR282" i="2826"/>
  <c r="AN282" i="2826"/>
  <c r="AJ282" i="2826"/>
  <c r="AF282" i="2826"/>
  <c r="AB282" i="2826"/>
  <c r="BP283" i="2826"/>
  <c r="BO283" i="2826"/>
  <c r="BF281" i="2826"/>
  <c r="BG281" i="2826" s="1"/>
  <c r="BH281" i="2826" s="1"/>
  <c r="CA281" i="2826" s="1"/>
  <c r="BK283" i="2826"/>
  <c r="BL283" i="2826"/>
  <c r="BX283" i="2826"/>
  <c r="BY283" i="2826"/>
  <c r="BW284" i="2826"/>
  <c r="BR284" i="2826"/>
  <c r="BJ284" i="2826"/>
  <c r="U285" i="2826"/>
  <c r="BN284" i="2826"/>
  <c r="R277" i="2829" l="1"/>
  <c r="W277" i="2829" s="1"/>
  <c r="S276" i="264" s="1"/>
  <c r="C276" i="264"/>
  <c r="BO284" i="2826"/>
  <c r="BP284" i="2826"/>
  <c r="BL284" i="2826"/>
  <c r="BK284" i="2826"/>
  <c r="BY284" i="2826"/>
  <c r="BX284" i="2826"/>
  <c r="CB281" i="2826"/>
  <c r="BS281" i="2826"/>
  <c r="BF282" i="2826"/>
  <c r="BG282" i="2826" s="1"/>
  <c r="BH282" i="2826" s="1"/>
  <c r="CA282" i="2826" s="1"/>
  <c r="U286" i="2826"/>
  <c r="BN285" i="2826"/>
  <c r="BW285" i="2826"/>
  <c r="BR285" i="2826"/>
  <c r="BJ285" i="2826"/>
  <c r="BD283" i="2826"/>
  <c r="AZ283" i="2826"/>
  <c r="AV283" i="2826"/>
  <c r="AR283" i="2826"/>
  <c r="AN283" i="2826"/>
  <c r="AJ283" i="2826"/>
  <c r="AF283" i="2826"/>
  <c r="AB283" i="2826"/>
  <c r="X283" i="2826"/>
  <c r="BC283" i="2826"/>
  <c r="AY283" i="2826"/>
  <c r="AU283" i="2826"/>
  <c r="AQ283" i="2826"/>
  <c r="AM283" i="2826"/>
  <c r="AI283" i="2826"/>
  <c r="AE283" i="2826"/>
  <c r="AA283" i="2826"/>
  <c r="W283" i="2826"/>
  <c r="BB283" i="2826"/>
  <c r="AX283" i="2826"/>
  <c r="AT283" i="2826"/>
  <c r="AP283" i="2826"/>
  <c r="AL283" i="2826"/>
  <c r="AH283" i="2826"/>
  <c r="AD283" i="2826"/>
  <c r="Z283" i="2826"/>
  <c r="V283" i="2826"/>
  <c r="BE283" i="2826"/>
  <c r="BA283" i="2826"/>
  <c r="AW283" i="2826"/>
  <c r="AS283" i="2826"/>
  <c r="AO283" i="2826"/>
  <c r="AK283" i="2826"/>
  <c r="AG283" i="2826"/>
  <c r="AC283" i="2826"/>
  <c r="Y283" i="2826"/>
  <c r="CD280" i="2826"/>
  <c r="R278" i="2829" l="1"/>
  <c r="W278" i="2829" s="1"/>
  <c r="S277" i="264" s="1"/>
  <c r="C277" i="264"/>
  <c r="BF283" i="2826"/>
  <c r="BG283" i="2826" s="1"/>
  <c r="BH283" i="2826" s="1"/>
  <c r="CA283" i="2826" s="1"/>
  <c r="BK285" i="2826"/>
  <c r="BL285" i="2826"/>
  <c r="BX285" i="2826"/>
  <c r="BY285" i="2826"/>
  <c r="BW286" i="2826"/>
  <c r="BR286" i="2826"/>
  <c r="BJ286" i="2826"/>
  <c r="U287" i="2826"/>
  <c r="BN286" i="2826"/>
  <c r="BP285" i="2826"/>
  <c r="BO285" i="2826"/>
  <c r="CB282" i="2826"/>
  <c r="BS282" i="2826"/>
  <c r="CD281" i="2826"/>
  <c r="BE284" i="2826"/>
  <c r="BA284" i="2826"/>
  <c r="AW284" i="2826"/>
  <c r="AS284" i="2826"/>
  <c r="AO284" i="2826"/>
  <c r="AK284" i="2826"/>
  <c r="AG284" i="2826"/>
  <c r="AC284" i="2826"/>
  <c r="Y284" i="2826"/>
  <c r="BD284" i="2826"/>
  <c r="AZ284" i="2826"/>
  <c r="AV284" i="2826"/>
  <c r="AR284" i="2826"/>
  <c r="AN284" i="2826"/>
  <c r="AJ284" i="2826"/>
  <c r="AF284" i="2826"/>
  <c r="AB284" i="2826"/>
  <c r="X284" i="2826"/>
  <c r="BC284" i="2826"/>
  <c r="AY284" i="2826"/>
  <c r="AU284" i="2826"/>
  <c r="AQ284" i="2826"/>
  <c r="AM284" i="2826"/>
  <c r="AI284" i="2826"/>
  <c r="AE284" i="2826"/>
  <c r="AA284" i="2826"/>
  <c r="W284" i="2826"/>
  <c r="BB284" i="2826"/>
  <c r="AX284" i="2826"/>
  <c r="AT284" i="2826"/>
  <c r="AP284" i="2826"/>
  <c r="AL284" i="2826"/>
  <c r="AH284" i="2826"/>
  <c r="AD284" i="2826"/>
  <c r="Z284" i="2826"/>
  <c r="V284" i="2826"/>
  <c r="BF284" i="2826" l="1"/>
  <c r="BG284" i="2826" s="1"/>
  <c r="BH284" i="2826" s="1"/>
  <c r="CA284" i="2826" s="1"/>
  <c r="CB284" i="2826" s="1"/>
  <c r="R279" i="2829"/>
  <c r="W279" i="2829" s="1"/>
  <c r="S278" i="264" s="1"/>
  <c r="C278" i="264"/>
  <c r="CD282" i="2826"/>
  <c r="U288" i="2826"/>
  <c r="BN287" i="2826"/>
  <c r="BW287" i="2826"/>
  <c r="BR287" i="2826"/>
  <c r="BJ287" i="2826"/>
  <c r="BB285" i="2826"/>
  <c r="AX285" i="2826"/>
  <c r="AT285" i="2826"/>
  <c r="AP285" i="2826"/>
  <c r="AL285" i="2826"/>
  <c r="AH285" i="2826"/>
  <c r="AD285" i="2826"/>
  <c r="Z285" i="2826"/>
  <c r="V285" i="2826"/>
  <c r="BE285" i="2826"/>
  <c r="BA285" i="2826"/>
  <c r="AW285" i="2826"/>
  <c r="AS285" i="2826"/>
  <c r="AO285" i="2826"/>
  <c r="AK285" i="2826"/>
  <c r="AG285" i="2826"/>
  <c r="AC285" i="2826"/>
  <c r="Y285" i="2826"/>
  <c r="BD285" i="2826"/>
  <c r="AZ285" i="2826"/>
  <c r="AV285" i="2826"/>
  <c r="AR285" i="2826"/>
  <c r="AN285" i="2826"/>
  <c r="AJ285" i="2826"/>
  <c r="AF285" i="2826"/>
  <c r="AB285" i="2826"/>
  <c r="X285" i="2826"/>
  <c r="BC285" i="2826"/>
  <c r="AY285" i="2826"/>
  <c r="AU285" i="2826"/>
  <c r="AQ285" i="2826"/>
  <c r="AM285" i="2826"/>
  <c r="AI285" i="2826"/>
  <c r="AE285" i="2826"/>
  <c r="AA285" i="2826"/>
  <c r="W285" i="2826"/>
  <c r="BO286" i="2826"/>
  <c r="BP286" i="2826"/>
  <c r="BL286" i="2826"/>
  <c r="BK286" i="2826"/>
  <c r="BY286" i="2826"/>
  <c r="BX286" i="2826"/>
  <c r="CB283" i="2826"/>
  <c r="BS283" i="2826"/>
  <c r="BS284" i="2826" l="1"/>
  <c r="R280" i="2829"/>
  <c r="W280" i="2829" s="1"/>
  <c r="S279" i="264" s="1"/>
  <c r="C279" i="264"/>
  <c r="CD283" i="2826"/>
  <c r="BC286" i="2826"/>
  <c r="AY286" i="2826"/>
  <c r="AU286" i="2826"/>
  <c r="AQ286" i="2826"/>
  <c r="AM286" i="2826"/>
  <c r="AI286" i="2826"/>
  <c r="AE286" i="2826"/>
  <c r="AA286" i="2826"/>
  <c r="W286" i="2826"/>
  <c r="BB286" i="2826"/>
  <c r="AX286" i="2826"/>
  <c r="AT286" i="2826"/>
  <c r="AP286" i="2826"/>
  <c r="AL286" i="2826"/>
  <c r="AH286" i="2826"/>
  <c r="AD286" i="2826"/>
  <c r="Z286" i="2826"/>
  <c r="V286" i="2826"/>
  <c r="BE286" i="2826"/>
  <c r="BA286" i="2826"/>
  <c r="AW286" i="2826"/>
  <c r="AS286" i="2826"/>
  <c r="AO286" i="2826"/>
  <c r="AK286" i="2826"/>
  <c r="AG286" i="2826"/>
  <c r="AC286" i="2826"/>
  <c r="Y286" i="2826"/>
  <c r="BD286" i="2826"/>
  <c r="AZ286" i="2826"/>
  <c r="AV286" i="2826"/>
  <c r="AR286" i="2826"/>
  <c r="AN286" i="2826"/>
  <c r="AJ286" i="2826"/>
  <c r="AF286" i="2826"/>
  <c r="AB286" i="2826"/>
  <c r="X286" i="2826"/>
  <c r="CD284" i="2826"/>
  <c r="BF285" i="2826"/>
  <c r="BG285" i="2826" s="1"/>
  <c r="BH285" i="2826" s="1"/>
  <c r="CA285" i="2826" s="1"/>
  <c r="BK287" i="2826"/>
  <c r="BL287" i="2826"/>
  <c r="BX287" i="2826"/>
  <c r="BY287" i="2826"/>
  <c r="BW288" i="2826"/>
  <c r="BR288" i="2826"/>
  <c r="BJ288" i="2826"/>
  <c r="U289" i="2826"/>
  <c r="BN288" i="2826"/>
  <c r="BP287" i="2826"/>
  <c r="BO287" i="2826"/>
  <c r="R282" i="2829" l="1"/>
  <c r="W282" i="2829" s="1"/>
  <c r="S281" i="264" s="1"/>
  <c r="C281" i="264"/>
  <c r="R281" i="2829"/>
  <c r="W281" i="2829" s="1"/>
  <c r="S280" i="264" s="1"/>
  <c r="C280" i="264"/>
  <c r="U290" i="2826"/>
  <c r="BN289" i="2826"/>
  <c r="BW289" i="2826"/>
  <c r="BR289" i="2826"/>
  <c r="BJ289" i="2826"/>
  <c r="BB287" i="2826"/>
  <c r="AX287" i="2826"/>
  <c r="AT287" i="2826"/>
  <c r="AP287" i="2826"/>
  <c r="AL287" i="2826"/>
  <c r="AH287" i="2826"/>
  <c r="AD287" i="2826"/>
  <c r="Z287" i="2826"/>
  <c r="V287" i="2826"/>
  <c r="BE287" i="2826"/>
  <c r="BA287" i="2826"/>
  <c r="AW287" i="2826"/>
  <c r="AS287" i="2826"/>
  <c r="AO287" i="2826"/>
  <c r="AK287" i="2826"/>
  <c r="AG287" i="2826"/>
  <c r="AC287" i="2826"/>
  <c r="Y287" i="2826"/>
  <c r="BD287" i="2826"/>
  <c r="AZ287" i="2826"/>
  <c r="AV287" i="2826"/>
  <c r="AR287" i="2826"/>
  <c r="AN287" i="2826"/>
  <c r="AJ287" i="2826"/>
  <c r="AF287" i="2826"/>
  <c r="AB287" i="2826"/>
  <c r="X287" i="2826"/>
  <c r="BC287" i="2826"/>
  <c r="AY287" i="2826"/>
  <c r="AU287" i="2826"/>
  <c r="AQ287" i="2826"/>
  <c r="AM287" i="2826"/>
  <c r="AI287" i="2826"/>
  <c r="AE287" i="2826"/>
  <c r="AA287" i="2826"/>
  <c r="W287" i="2826"/>
  <c r="BO288" i="2826"/>
  <c r="BP288" i="2826"/>
  <c r="BL288" i="2826"/>
  <c r="BK288" i="2826"/>
  <c r="BY288" i="2826"/>
  <c r="BX288" i="2826"/>
  <c r="CB285" i="2826"/>
  <c r="BS285" i="2826"/>
  <c r="BF286" i="2826"/>
  <c r="BG286" i="2826" s="1"/>
  <c r="BH286" i="2826" s="1"/>
  <c r="CA286" i="2826" s="1"/>
  <c r="CB286" i="2826" l="1"/>
  <c r="BS286" i="2826"/>
  <c r="CD285" i="2826"/>
  <c r="BC288" i="2826"/>
  <c r="AY288" i="2826"/>
  <c r="AU288" i="2826"/>
  <c r="AQ288" i="2826"/>
  <c r="AM288" i="2826"/>
  <c r="AI288" i="2826"/>
  <c r="AE288" i="2826"/>
  <c r="AA288" i="2826"/>
  <c r="W288" i="2826"/>
  <c r="BB288" i="2826"/>
  <c r="AX288" i="2826"/>
  <c r="AT288" i="2826"/>
  <c r="AP288" i="2826"/>
  <c r="AL288" i="2826"/>
  <c r="AH288" i="2826"/>
  <c r="AD288" i="2826"/>
  <c r="Z288" i="2826"/>
  <c r="V288" i="2826"/>
  <c r="BE288" i="2826"/>
  <c r="BA288" i="2826"/>
  <c r="AW288" i="2826"/>
  <c r="AS288" i="2826"/>
  <c r="AO288" i="2826"/>
  <c r="AK288" i="2826"/>
  <c r="AG288" i="2826"/>
  <c r="AC288" i="2826"/>
  <c r="Y288" i="2826"/>
  <c r="BD288" i="2826"/>
  <c r="AZ288" i="2826"/>
  <c r="AV288" i="2826"/>
  <c r="AR288" i="2826"/>
  <c r="AN288" i="2826"/>
  <c r="AJ288" i="2826"/>
  <c r="AF288" i="2826"/>
  <c r="AB288" i="2826"/>
  <c r="X288" i="2826"/>
  <c r="BP289" i="2826"/>
  <c r="BO289" i="2826"/>
  <c r="BF287" i="2826"/>
  <c r="BG287" i="2826" s="1"/>
  <c r="BH287" i="2826" s="1"/>
  <c r="CA287" i="2826" s="1"/>
  <c r="BK289" i="2826"/>
  <c r="BL289" i="2826"/>
  <c r="BX289" i="2826"/>
  <c r="BY289" i="2826"/>
  <c r="BW290" i="2826"/>
  <c r="BR290" i="2826"/>
  <c r="BJ290" i="2826"/>
  <c r="U291" i="2826"/>
  <c r="BN290" i="2826"/>
  <c r="R283" i="2829" l="1"/>
  <c r="W283" i="2829" s="1"/>
  <c r="S282" i="264" s="1"/>
  <c r="C282" i="264"/>
  <c r="U292" i="2826"/>
  <c r="BN291" i="2826"/>
  <c r="BW291" i="2826"/>
  <c r="BR291" i="2826"/>
  <c r="BJ291" i="2826"/>
  <c r="BD289" i="2826"/>
  <c r="AZ289" i="2826"/>
  <c r="AV289" i="2826"/>
  <c r="AR289" i="2826"/>
  <c r="AN289" i="2826"/>
  <c r="AJ289" i="2826"/>
  <c r="AF289" i="2826"/>
  <c r="AB289" i="2826"/>
  <c r="X289" i="2826"/>
  <c r="BC289" i="2826"/>
  <c r="AY289" i="2826"/>
  <c r="AU289" i="2826"/>
  <c r="AQ289" i="2826"/>
  <c r="AM289" i="2826"/>
  <c r="AI289" i="2826"/>
  <c r="AE289" i="2826"/>
  <c r="AA289" i="2826"/>
  <c r="W289" i="2826"/>
  <c r="BB289" i="2826"/>
  <c r="AX289" i="2826"/>
  <c r="AT289" i="2826"/>
  <c r="AP289" i="2826"/>
  <c r="AL289" i="2826"/>
  <c r="AH289" i="2826"/>
  <c r="AD289" i="2826"/>
  <c r="Z289" i="2826"/>
  <c r="V289" i="2826"/>
  <c r="BE289" i="2826"/>
  <c r="BA289" i="2826"/>
  <c r="AW289" i="2826"/>
  <c r="AS289" i="2826"/>
  <c r="AO289" i="2826"/>
  <c r="AK289" i="2826"/>
  <c r="AG289" i="2826"/>
  <c r="AC289" i="2826"/>
  <c r="Y289" i="2826"/>
  <c r="BO290" i="2826"/>
  <c r="BP290" i="2826"/>
  <c r="BL290" i="2826"/>
  <c r="BK290" i="2826"/>
  <c r="BY290" i="2826"/>
  <c r="BX290" i="2826"/>
  <c r="CB287" i="2826"/>
  <c r="BS287" i="2826"/>
  <c r="BF288" i="2826"/>
  <c r="BG288" i="2826" s="1"/>
  <c r="BH288" i="2826" s="1"/>
  <c r="CA288" i="2826" s="1"/>
  <c r="CD286" i="2826"/>
  <c r="R284" i="2829" l="1"/>
  <c r="W284" i="2829" s="1"/>
  <c r="S283" i="264" s="1"/>
  <c r="C283" i="264"/>
  <c r="CB288" i="2826"/>
  <c r="BS288" i="2826"/>
  <c r="CD287" i="2826"/>
  <c r="BC290" i="2826"/>
  <c r="AY290" i="2826"/>
  <c r="AU290" i="2826"/>
  <c r="AQ290" i="2826"/>
  <c r="AM290" i="2826"/>
  <c r="AI290" i="2826"/>
  <c r="AE290" i="2826"/>
  <c r="AA290" i="2826"/>
  <c r="W290" i="2826"/>
  <c r="BB290" i="2826"/>
  <c r="AX290" i="2826"/>
  <c r="AT290" i="2826"/>
  <c r="AP290" i="2826"/>
  <c r="AL290" i="2826"/>
  <c r="AH290" i="2826"/>
  <c r="AD290" i="2826"/>
  <c r="Z290" i="2826"/>
  <c r="V290" i="2826"/>
  <c r="AJ290" i="2826"/>
  <c r="X290" i="2826"/>
  <c r="BE290" i="2826"/>
  <c r="BA290" i="2826"/>
  <c r="AW290" i="2826"/>
  <c r="AS290" i="2826"/>
  <c r="AO290" i="2826"/>
  <c r="AK290" i="2826"/>
  <c r="AG290" i="2826"/>
  <c r="AC290" i="2826"/>
  <c r="Y290" i="2826"/>
  <c r="BD290" i="2826"/>
  <c r="AZ290" i="2826"/>
  <c r="AV290" i="2826"/>
  <c r="AR290" i="2826"/>
  <c r="AN290" i="2826"/>
  <c r="AF290" i="2826"/>
  <c r="AB290" i="2826"/>
  <c r="BP291" i="2826"/>
  <c r="BO291" i="2826"/>
  <c r="BF289" i="2826"/>
  <c r="BG289" i="2826" s="1"/>
  <c r="BH289" i="2826" s="1"/>
  <c r="CA289" i="2826" s="1"/>
  <c r="BK291" i="2826"/>
  <c r="BL291" i="2826"/>
  <c r="BX291" i="2826"/>
  <c r="BY291" i="2826"/>
  <c r="BW292" i="2826"/>
  <c r="BR292" i="2826"/>
  <c r="BJ292" i="2826"/>
  <c r="U293" i="2826"/>
  <c r="BN292" i="2826"/>
  <c r="R285" i="2829" l="1"/>
  <c r="W285" i="2829" s="1"/>
  <c r="S284" i="264" s="1"/>
  <c r="C284" i="264"/>
  <c r="U294" i="2826"/>
  <c r="BN293" i="2826"/>
  <c r="BW293" i="2826"/>
  <c r="BR293" i="2826"/>
  <c r="BJ293" i="2826"/>
  <c r="BD291" i="2826"/>
  <c r="AZ291" i="2826"/>
  <c r="AV291" i="2826"/>
  <c r="AR291" i="2826"/>
  <c r="AN291" i="2826"/>
  <c r="AJ291" i="2826"/>
  <c r="AF291" i="2826"/>
  <c r="AB291" i="2826"/>
  <c r="X291" i="2826"/>
  <c r="BC291" i="2826"/>
  <c r="AY291" i="2826"/>
  <c r="AU291" i="2826"/>
  <c r="AQ291" i="2826"/>
  <c r="AM291" i="2826"/>
  <c r="AI291" i="2826"/>
  <c r="AE291" i="2826"/>
  <c r="AA291" i="2826"/>
  <c r="W291" i="2826"/>
  <c r="BB291" i="2826"/>
  <c r="AX291" i="2826"/>
  <c r="AT291" i="2826"/>
  <c r="AP291" i="2826"/>
  <c r="AL291" i="2826"/>
  <c r="AH291" i="2826"/>
  <c r="AD291" i="2826"/>
  <c r="Z291" i="2826"/>
  <c r="V291" i="2826"/>
  <c r="BE291" i="2826"/>
  <c r="BA291" i="2826"/>
  <c r="AW291" i="2826"/>
  <c r="AS291" i="2826"/>
  <c r="AO291" i="2826"/>
  <c r="AK291" i="2826"/>
  <c r="AG291" i="2826"/>
  <c r="AC291" i="2826"/>
  <c r="Y291" i="2826"/>
  <c r="BO292" i="2826"/>
  <c r="BP292" i="2826"/>
  <c r="BL292" i="2826"/>
  <c r="BK292" i="2826"/>
  <c r="BY292" i="2826"/>
  <c r="BX292" i="2826"/>
  <c r="CB289" i="2826"/>
  <c r="BS289" i="2826"/>
  <c r="BF290" i="2826"/>
  <c r="BG290" i="2826" s="1"/>
  <c r="BH290" i="2826" s="1"/>
  <c r="CA290" i="2826" s="1"/>
  <c r="CD288" i="2826"/>
  <c r="R286" i="2829" l="1"/>
  <c r="W286" i="2829" s="1"/>
  <c r="S285" i="264" s="1"/>
  <c r="C285" i="264"/>
  <c r="BP293" i="2826"/>
  <c r="BO293" i="2826"/>
  <c r="CB290" i="2826"/>
  <c r="BS290" i="2826"/>
  <c r="CD289" i="2826"/>
  <c r="BC292" i="2826"/>
  <c r="AY292" i="2826"/>
  <c r="AU292" i="2826"/>
  <c r="AQ292" i="2826"/>
  <c r="AM292" i="2826"/>
  <c r="AI292" i="2826"/>
  <c r="AE292" i="2826"/>
  <c r="AA292" i="2826"/>
  <c r="W292" i="2826"/>
  <c r="BB292" i="2826"/>
  <c r="AX292" i="2826"/>
  <c r="AT292" i="2826"/>
  <c r="AP292" i="2826"/>
  <c r="AL292" i="2826"/>
  <c r="AH292" i="2826"/>
  <c r="Z292" i="2826"/>
  <c r="BE292" i="2826"/>
  <c r="BA292" i="2826"/>
  <c r="AW292" i="2826"/>
  <c r="AS292" i="2826"/>
  <c r="AO292" i="2826"/>
  <c r="AK292" i="2826"/>
  <c r="AG292" i="2826"/>
  <c r="AC292" i="2826"/>
  <c r="Y292" i="2826"/>
  <c r="BD292" i="2826"/>
  <c r="AZ292" i="2826"/>
  <c r="AV292" i="2826"/>
  <c r="AR292" i="2826"/>
  <c r="AN292" i="2826"/>
  <c r="AJ292" i="2826"/>
  <c r="AF292" i="2826"/>
  <c r="AB292" i="2826"/>
  <c r="X292" i="2826"/>
  <c r="AD292" i="2826"/>
  <c r="V292" i="2826"/>
  <c r="BF291" i="2826"/>
  <c r="BG291" i="2826" s="1"/>
  <c r="BH291" i="2826" s="1"/>
  <c r="CA291" i="2826" s="1"/>
  <c r="BK293" i="2826"/>
  <c r="BL293" i="2826"/>
  <c r="BX293" i="2826"/>
  <c r="BY293" i="2826"/>
  <c r="BW294" i="2826"/>
  <c r="BR294" i="2826"/>
  <c r="BJ294" i="2826"/>
  <c r="U295" i="2826"/>
  <c r="BN294" i="2826"/>
  <c r="CD290" i="2826" l="1"/>
  <c r="R288" i="2829" s="1"/>
  <c r="W288" i="2829" s="1"/>
  <c r="S287" i="264" s="1"/>
  <c r="R287" i="2829"/>
  <c r="W287" i="2829" s="1"/>
  <c r="S286" i="264" s="1"/>
  <c r="C286" i="264"/>
  <c r="U296" i="2826"/>
  <c r="BN295" i="2826"/>
  <c r="BW295" i="2826"/>
  <c r="BR295" i="2826"/>
  <c r="BJ295" i="2826"/>
  <c r="BD293" i="2826"/>
  <c r="AZ293" i="2826"/>
  <c r="AV293" i="2826"/>
  <c r="AR293" i="2826"/>
  <c r="AN293" i="2826"/>
  <c r="AJ293" i="2826"/>
  <c r="AF293" i="2826"/>
  <c r="AB293" i="2826"/>
  <c r="X293" i="2826"/>
  <c r="BC293" i="2826"/>
  <c r="AY293" i="2826"/>
  <c r="AU293" i="2826"/>
  <c r="AQ293" i="2826"/>
  <c r="AM293" i="2826"/>
  <c r="AI293" i="2826"/>
  <c r="AE293" i="2826"/>
  <c r="AA293" i="2826"/>
  <c r="W293" i="2826"/>
  <c r="BB293" i="2826"/>
  <c r="AX293" i="2826"/>
  <c r="AT293" i="2826"/>
  <c r="AP293" i="2826"/>
  <c r="AL293" i="2826"/>
  <c r="AH293" i="2826"/>
  <c r="AD293" i="2826"/>
  <c r="Z293" i="2826"/>
  <c r="V293" i="2826"/>
  <c r="BE293" i="2826"/>
  <c r="BA293" i="2826"/>
  <c r="AW293" i="2826"/>
  <c r="AS293" i="2826"/>
  <c r="AO293" i="2826"/>
  <c r="AK293" i="2826"/>
  <c r="AG293" i="2826"/>
  <c r="AC293" i="2826"/>
  <c r="Y293" i="2826"/>
  <c r="BO294" i="2826"/>
  <c r="BP294" i="2826"/>
  <c r="BL294" i="2826"/>
  <c r="BK294" i="2826"/>
  <c r="BY294" i="2826"/>
  <c r="BX294" i="2826"/>
  <c r="CB291" i="2826"/>
  <c r="BS291" i="2826"/>
  <c r="BF292" i="2826"/>
  <c r="BG292" i="2826" s="1"/>
  <c r="BH292" i="2826" s="1"/>
  <c r="CA292" i="2826" s="1"/>
  <c r="C287" i="264" l="1"/>
  <c r="CD291" i="2826"/>
  <c r="R289" i="2829" s="1"/>
  <c r="W289" i="2829" s="1"/>
  <c r="S288" i="264" s="1"/>
  <c r="BP295" i="2826"/>
  <c r="BO295" i="2826"/>
  <c r="CB292" i="2826"/>
  <c r="BS292" i="2826"/>
  <c r="BC294" i="2826"/>
  <c r="AY294" i="2826"/>
  <c r="AU294" i="2826"/>
  <c r="AQ294" i="2826"/>
  <c r="AM294" i="2826"/>
  <c r="AI294" i="2826"/>
  <c r="AE294" i="2826"/>
  <c r="AA294" i="2826"/>
  <c r="W294" i="2826"/>
  <c r="BB294" i="2826"/>
  <c r="AX294" i="2826"/>
  <c r="AT294" i="2826"/>
  <c r="AP294" i="2826"/>
  <c r="AL294" i="2826"/>
  <c r="AH294" i="2826"/>
  <c r="AD294" i="2826"/>
  <c r="Z294" i="2826"/>
  <c r="V294" i="2826"/>
  <c r="X294" i="2826"/>
  <c r="BE294" i="2826"/>
  <c r="BA294" i="2826"/>
  <c r="AW294" i="2826"/>
  <c r="AS294" i="2826"/>
  <c r="AO294" i="2826"/>
  <c r="AK294" i="2826"/>
  <c r="AG294" i="2826"/>
  <c r="AC294" i="2826"/>
  <c r="Y294" i="2826"/>
  <c r="BD294" i="2826"/>
  <c r="AZ294" i="2826"/>
  <c r="AV294" i="2826"/>
  <c r="AR294" i="2826"/>
  <c r="AN294" i="2826"/>
  <c r="AJ294" i="2826"/>
  <c r="AF294" i="2826"/>
  <c r="AB294" i="2826"/>
  <c r="BF293" i="2826"/>
  <c r="BG293" i="2826" s="1"/>
  <c r="BH293" i="2826" s="1"/>
  <c r="CA293" i="2826" s="1"/>
  <c r="BK295" i="2826"/>
  <c r="BL295" i="2826"/>
  <c r="BX295" i="2826"/>
  <c r="BY295" i="2826"/>
  <c r="BW296" i="2826"/>
  <c r="BR296" i="2826"/>
  <c r="BJ296" i="2826"/>
  <c r="U297" i="2826"/>
  <c r="BN296" i="2826"/>
  <c r="C288" i="264" l="1"/>
  <c r="U298" i="2826"/>
  <c r="BN297" i="2826"/>
  <c r="BW297" i="2826"/>
  <c r="BR297" i="2826"/>
  <c r="BJ297" i="2826"/>
  <c r="BD295" i="2826"/>
  <c r="AZ295" i="2826"/>
  <c r="AV295" i="2826"/>
  <c r="AR295" i="2826"/>
  <c r="AN295" i="2826"/>
  <c r="AJ295" i="2826"/>
  <c r="AF295" i="2826"/>
  <c r="AB295" i="2826"/>
  <c r="X295" i="2826"/>
  <c r="BC295" i="2826"/>
  <c r="AY295" i="2826"/>
  <c r="AU295" i="2826"/>
  <c r="AQ295" i="2826"/>
  <c r="AM295" i="2826"/>
  <c r="AI295" i="2826"/>
  <c r="AE295" i="2826"/>
  <c r="AA295" i="2826"/>
  <c r="W295" i="2826"/>
  <c r="BB295" i="2826"/>
  <c r="AX295" i="2826"/>
  <c r="AT295" i="2826"/>
  <c r="AP295" i="2826"/>
  <c r="AL295" i="2826"/>
  <c r="AH295" i="2826"/>
  <c r="AD295" i="2826"/>
  <c r="Z295" i="2826"/>
  <c r="V295" i="2826"/>
  <c r="BE295" i="2826"/>
  <c r="BA295" i="2826"/>
  <c r="AW295" i="2826"/>
  <c r="AS295" i="2826"/>
  <c r="AO295" i="2826"/>
  <c r="AK295" i="2826"/>
  <c r="AG295" i="2826"/>
  <c r="AC295" i="2826"/>
  <c r="Y295" i="2826"/>
  <c r="CD292" i="2826"/>
  <c r="BO296" i="2826"/>
  <c r="BP296" i="2826"/>
  <c r="BL296" i="2826"/>
  <c r="BK296" i="2826"/>
  <c r="BY296" i="2826"/>
  <c r="BX296" i="2826"/>
  <c r="CB293" i="2826"/>
  <c r="BS293" i="2826"/>
  <c r="BF294" i="2826"/>
  <c r="BG294" i="2826" s="1"/>
  <c r="BH294" i="2826" s="1"/>
  <c r="CA294" i="2826" s="1"/>
  <c r="R290" i="2829" l="1"/>
  <c r="W290" i="2829" s="1"/>
  <c r="S289" i="264" s="1"/>
  <c r="C289" i="264"/>
  <c r="BP297" i="2826"/>
  <c r="BO297" i="2826"/>
  <c r="CB294" i="2826"/>
  <c r="BS294" i="2826"/>
  <c r="CD293" i="2826"/>
  <c r="BC296" i="2826"/>
  <c r="AY296" i="2826"/>
  <c r="AQ296" i="2826"/>
  <c r="AM296" i="2826"/>
  <c r="AE296" i="2826"/>
  <c r="AX296" i="2826"/>
  <c r="AT296" i="2826"/>
  <c r="AL296" i="2826"/>
  <c r="Z296" i="2826"/>
  <c r="BE296" i="2826"/>
  <c r="BA296" i="2826"/>
  <c r="AW296" i="2826"/>
  <c r="AS296" i="2826"/>
  <c r="AO296" i="2826"/>
  <c r="AK296" i="2826"/>
  <c r="AG296" i="2826"/>
  <c r="AC296" i="2826"/>
  <c r="Y296" i="2826"/>
  <c r="BD296" i="2826"/>
  <c r="AZ296" i="2826"/>
  <c r="AV296" i="2826"/>
  <c r="AR296" i="2826"/>
  <c r="AN296" i="2826"/>
  <c r="AJ296" i="2826"/>
  <c r="AF296" i="2826"/>
  <c r="AB296" i="2826"/>
  <c r="X296" i="2826"/>
  <c r="AU296" i="2826"/>
  <c r="AI296" i="2826"/>
  <c r="AA296" i="2826"/>
  <c r="W296" i="2826"/>
  <c r="BB296" i="2826"/>
  <c r="AP296" i="2826"/>
  <c r="AH296" i="2826"/>
  <c r="AD296" i="2826"/>
  <c r="V296" i="2826"/>
  <c r="BF295" i="2826"/>
  <c r="BG295" i="2826" s="1"/>
  <c r="BH295" i="2826" s="1"/>
  <c r="CA295" i="2826" s="1"/>
  <c r="BK297" i="2826"/>
  <c r="BL297" i="2826"/>
  <c r="BX297" i="2826"/>
  <c r="BY297" i="2826"/>
  <c r="BW298" i="2826"/>
  <c r="BR298" i="2826"/>
  <c r="BJ298" i="2826"/>
  <c r="U299" i="2826"/>
  <c r="BN298" i="2826"/>
  <c r="BF296" i="2826" l="1"/>
  <c r="BG296" i="2826" s="1"/>
  <c r="BH296" i="2826" s="1"/>
  <c r="CA296" i="2826" s="1"/>
  <c r="CB296" i="2826" s="1"/>
  <c r="CD294" i="2826"/>
  <c r="R292" i="2829" s="1"/>
  <c r="W292" i="2829" s="1"/>
  <c r="S291" i="264" s="1"/>
  <c r="R291" i="2829"/>
  <c r="W291" i="2829" s="1"/>
  <c r="S290" i="264" s="1"/>
  <c r="C290" i="264"/>
  <c r="U300" i="2826"/>
  <c r="BN299" i="2826"/>
  <c r="BW299" i="2826"/>
  <c r="BR299" i="2826"/>
  <c r="BJ299" i="2826"/>
  <c r="BD297" i="2826"/>
  <c r="AZ297" i="2826"/>
  <c r="AV297" i="2826"/>
  <c r="AR297" i="2826"/>
  <c r="AN297" i="2826"/>
  <c r="AJ297" i="2826"/>
  <c r="AF297" i="2826"/>
  <c r="AB297" i="2826"/>
  <c r="X297" i="2826"/>
  <c r="BC297" i="2826"/>
  <c r="AY297" i="2826"/>
  <c r="AU297" i="2826"/>
  <c r="AQ297" i="2826"/>
  <c r="AM297" i="2826"/>
  <c r="AI297" i="2826"/>
  <c r="AE297" i="2826"/>
  <c r="AA297" i="2826"/>
  <c r="W297" i="2826"/>
  <c r="BB297" i="2826"/>
  <c r="AX297" i="2826"/>
  <c r="AT297" i="2826"/>
  <c r="AP297" i="2826"/>
  <c r="AL297" i="2826"/>
  <c r="AH297" i="2826"/>
  <c r="AD297" i="2826"/>
  <c r="Z297" i="2826"/>
  <c r="V297" i="2826"/>
  <c r="BE297" i="2826"/>
  <c r="BA297" i="2826"/>
  <c r="AW297" i="2826"/>
  <c r="AS297" i="2826"/>
  <c r="AO297" i="2826"/>
  <c r="AK297" i="2826"/>
  <c r="AG297" i="2826"/>
  <c r="AC297" i="2826"/>
  <c r="Y297" i="2826"/>
  <c r="BO298" i="2826"/>
  <c r="BP298" i="2826"/>
  <c r="BL298" i="2826"/>
  <c r="BK298" i="2826"/>
  <c r="BY298" i="2826"/>
  <c r="BX298" i="2826"/>
  <c r="CB295" i="2826"/>
  <c r="BS295" i="2826"/>
  <c r="BS296" i="2826" l="1"/>
  <c r="C291" i="264"/>
  <c r="CD295" i="2826"/>
  <c r="BC298" i="2826"/>
  <c r="AY298" i="2826"/>
  <c r="AU298" i="2826"/>
  <c r="AQ298" i="2826"/>
  <c r="AM298" i="2826"/>
  <c r="AI298" i="2826"/>
  <c r="AE298" i="2826"/>
  <c r="AA298" i="2826"/>
  <c r="W298" i="2826"/>
  <c r="BB298" i="2826"/>
  <c r="AX298" i="2826"/>
  <c r="AT298" i="2826"/>
  <c r="AP298" i="2826"/>
  <c r="AL298" i="2826"/>
  <c r="AH298" i="2826"/>
  <c r="AD298" i="2826"/>
  <c r="Z298" i="2826"/>
  <c r="V298" i="2826"/>
  <c r="AF298" i="2826"/>
  <c r="X298" i="2826"/>
  <c r="BE298" i="2826"/>
  <c r="BA298" i="2826"/>
  <c r="AW298" i="2826"/>
  <c r="AS298" i="2826"/>
  <c r="AO298" i="2826"/>
  <c r="AK298" i="2826"/>
  <c r="AG298" i="2826"/>
  <c r="AC298" i="2826"/>
  <c r="Y298" i="2826"/>
  <c r="BD298" i="2826"/>
  <c r="AZ298" i="2826"/>
  <c r="AV298" i="2826"/>
  <c r="AR298" i="2826"/>
  <c r="AN298" i="2826"/>
  <c r="AJ298" i="2826"/>
  <c r="AB298" i="2826"/>
  <c r="CD296" i="2826"/>
  <c r="BP299" i="2826"/>
  <c r="BO299" i="2826"/>
  <c r="BF297" i="2826"/>
  <c r="BG297" i="2826" s="1"/>
  <c r="BH297" i="2826" s="1"/>
  <c r="CA297" i="2826" s="1"/>
  <c r="BK299" i="2826"/>
  <c r="BL299" i="2826"/>
  <c r="BX299" i="2826"/>
  <c r="BY299" i="2826"/>
  <c r="BW300" i="2826"/>
  <c r="BR300" i="2826"/>
  <c r="BJ300" i="2826"/>
  <c r="U301" i="2826"/>
  <c r="BN300" i="2826"/>
  <c r="R294" i="2829" l="1"/>
  <c r="W294" i="2829" s="1"/>
  <c r="S293" i="264" s="1"/>
  <c r="C293" i="264"/>
  <c r="R293" i="2829"/>
  <c r="W293" i="2829" s="1"/>
  <c r="S292" i="264" s="1"/>
  <c r="C292" i="264"/>
  <c r="BO300" i="2826"/>
  <c r="BP300" i="2826"/>
  <c r="BL300" i="2826"/>
  <c r="BK300" i="2826"/>
  <c r="BY300" i="2826"/>
  <c r="BX300" i="2826"/>
  <c r="CB297" i="2826"/>
  <c r="BS297" i="2826"/>
  <c r="BF298" i="2826"/>
  <c r="BG298" i="2826" s="1"/>
  <c r="BH298" i="2826" s="1"/>
  <c r="CA298" i="2826" s="1"/>
  <c r="U302" i="2826"/>
  <c r="BN301" i="2826"/>
  <c r="BW301" i="2826"/>
  <c r="BR301" i="2826"/>
  <c r="BJ301" i="2826"/>
  <c r="BD299" i="2826"/>
  <c r="AZ299" i="2826"/>
  <c r="AV299" i="2826"/>
  <c r="AR299" i="2826"/>
  <c r="AN299" i="2826"/>
  <c r="AJ299" i="2826"/>
  <c r="AF299" i="2826"/>
  <c r="AB299" i="2826"/>
  <c r="X299" i="2826"/>
  <c r="BC299" i="2826"/>
  <c r="AY299" i="2826"/>
  <c r="AU299" i="2826"/>
  <c r="AQ299" i="2826"/>
  <c r="AM299" i="2826"/>
  <c r="AI299" i="2826"/>
  <c r="AE299" i="2826"/>
  <c r="AA299" i="2826"/>
  <c r="W299" i="2826"/>
  <c r="BB299" i="2826"/>
  <c r="AX299" i="2826"/>
  <c r="AT299" i="2826"/>
  <c r="AP299" i="2826"/>
  <c r="AL299" i="2826"/>
  <c r="AH299" i="2826"/>
  <c r="AD299" i="2826"/>
  <c r="Z299" i="2826"/>
  <c r="V299" i="2826"/>
  <c r="BE299" i="2826"/>
  <c r="BA299" i="2826"/>
  <c r="AW299" i="2826"/>
  <c r="AS299" i="2826"/>
  <c r="AO299" i="2826"/>
  <c r="AK299" i="2826"/>
  <c r="AG299" i="2826"/>
  <c r="AC299" i="2826"/>
  <c r="Y299" i="2826"/>
  <c r="BF299" i="2826" l="1"/>
  <c r="BG299" i="2826" s="1"/>
  <c r="BH299" i="2826" s="1"/>
  <c r="CA299" i="2826" s="1"/>
  <c r="BK301" i="2826"/>
  <c r="BL301" i="2826"/>
  <c r="BX301" i="2826"/>
  <c r="BY301" i="2826"/>
  <c r="BW302" i="2826"/>
  <c r="BR302" i="2826"/>
  <c r="BJ302" i="2826"/>
  <c r="U303" i="2826"/>
  <c r="BN302" i="2826"/>
  <c r="BP301" i="2826"/>
  <c r="BO301" i="2826"/>
  <c r="CB298" i="2826"/>
  <c r="BS298" i="2826"/>
  <c r="CD297" i="2826"/>
  <c r="BE300" i="2826"/>
  <c r="BA300" i="2826"/>
  <c r="AW300" i="2826"/>
  <c r="AS300" i="2826"/>
  <c r="AO300" i="2826"/>
  <c r="AK300" i="2826"/>
  <c r="AG300" i="2826"/>
  <c r="AC300" i="2826"/>
  <c r="Y300" i="2826"/>
  <c r="BD300" i="2826"/>
  <c r="AZ300" i="2826"/>
  <c r="AV300" i="2826"/>
  <c r="AR300" i="2826"/>
  <c r="AN300" i="2826"/>
  <c r="AJ300" i="2826"/>
  <c r="AF300" i="2826"/>
  <c r="AB300" i="2826"/>
  <c r="X300" i="2826"/>
  <c r="BC300" i="2826"/>
  <c r="AY300" i="2826"/>
  <c r="AU300" i="2826"/>
  <c r="AQ300" i="2826"/>
  <c r="AM300" i="2826"/>
  <c r="AI300" i="2826"/>
  <c r="AE300" i="2826"/>
  <c r="AA300" i="2826"/>
  <c r="W300" i="2826"/>
  <c r="BB300" i="2826"/>
  <c r="AX300" i="2826"/>
  <c r="AT300" i="2826"/>
  <c r="AP300" i="2826"/>
  <c r="AL300" i="2826"/>
  <c r="AH300" i="2826"/>
  <c r="AD300" i="2826"/>
  <c r="Z300" i="2826"/>
  <c r="V300" i="2826"/>
  <c r="R295" i="2829" l="1"/>
  <c r="W295" i="2829" s="1"/>
  <c r="S294" i="264" s="1"/>
  <c r="C294" i="264"/>
  <c r="BO302" i="2826"/>
  <c r="BP302" i="2826"/>
  <c r="BL302" i="2826"/>
  <c r="BK302" i="2826"/>
  <c r="BY302" i="2826"/>
  <c r="BX302" i="2826"/>
  <c r="CB299" i="2826"/>
  <c r="BS299" i="2826"/>
  <c r="BF300" i="2826"/>
  <c r="BG300" i="2826" s="1"/>
  <c r="BH300" i="2826" s="1"/>
  <c r="CA300" i="2826" s="1"/>
  <c r="CD298" i="2826"/>
  <c r="U304" i="2826"/>
  <c r="BN303" i="2826"/>
  <c r="BW303" i="2826"/>
  <c r="BR303" i="2826"/>
  <c r="BJ303" i="2826"/>
  <c r="BB301" i="2826"/>
  <c r="AX301" i="2826"/>
  <c r="AT301" i="2826"/>
  <c r="AP301" i="2826"/>
  <c r="AL301" i="2826"/>
  <c r="AH301" i="2826"/>
  <c r="AD301" i="2826"/>
  <c r="Z301" i="2826"/>
  <c r="V301" i="2826"/>
  <c r="BE301" i="2826"/>
  <c r="BA301" i="2826"/>
  <c r="AW301" i="2826"/>
  <c r="AS301" i="2826"/>
  <c r="AO301" i="2826"/>
  <c r="AK301" i="2826"/>
  <c r="AG301" i="2826"/>
  <c r="AC301" i="2826"/>
  <c r="Y301" i="2826"/>
  <c r="BD301" i="2826"/>
  <c r="AZ301" i="2826"/>
  <c r="AV301" i="2826"/>
  <c r="AR301" i="2826"/>
  <c r="AN301" i="2826"/>
  <c r="AJ301" i="2826"/>
  <c r="AF301" i="2826"/>
  <c r="AB301" i="2826"/>
  <c r="X301" i="2826"/>
  <c r="BC301" i="2826"/>
  <c r="AY301" i="2826"/>
  <c r="AU301" i="2826"/>
  <c r="AQ301" i="2826"/>
  <c r="AM301" i="2826"/>
  <c r="AI301" i="2826"/>
  <c r="AE301" i="2826"/>
  <c r="AA301" i="2826"/>
  <c r="W301" i="2826"/>
  <c r="R296" i="2829" l="1"/>
  <c r="W296" i="2829" s="1"/>
  <c r="S295" i="264" s="1"/>
  <c r="C295" i="264"/>
  <c r="BF301" i="2826"/>
  <c r="BG301" i="2826" s="1"/>
  <c r="BH301" i="2826" s="1"/>
  <c r="CA301" i="2826" s="1"/>
  <c r="BK303" i="2826"/>
  <c r="BL303" i="2826"/>
  <c r="BX303" i="2826"/>
  <c r="BY303" i="2826"/>
  <c r="BW304" i="2826"/>
  <c r="BR304" i="2826"/>
  <c r="BJ304" i="2826"/>
  <c r="U305" i="2826"/>
  <c r="BN304" i="2826"/>
  <c r="BP303" i="2826"/>
  <c r="BO303" i="2826"/>
  <c r="CB300" i="2826"/>
  <c r="BS300" i="2826"/>
  <c r="CD299" i="2826"/>
  <c r="BE302" i="2826"/>
  <c r="BA302" i="2826"/>
  <c r="AW302" i="2826"/>
  <c r="AS302" i="2826"/>
  <c r="AO302" i="2826"/>
  <c r="AK302" i="2826"/>
  <c r="AG302" i="2826"/>
  <c r="AC302" i="2826"/>
  <c r="Y302" i="2826"/>
  <c r="BD302" i="2826"/>
  <c r="AZ302" i="2826"/>
  <c r="AV302" i="2826"/>
  <c r="AR302" i="2826"/>
  <c r="AN302" i="2826"/>
  <c r="AJ302" i="2826"/>
  <c r="AF302" i="2826"/>
  <c r="AB302" i="2826"/>
  <c r="X302" i="2826"/>
  <c r="BC302" i="2826"/>
  <c r="AY302" i="2826"/>
  <c r="AU302" i="2826"/>
  <c r="AQ302" i="2826"/>
  <c r="AM302" i="2826"/>
  <c r="AI302" i="2826"/>
  <c r="AE302" i="2826"/>
  <c r="AA302" i="2826"/>
  <c r="W302" i="2826"/>
  <c r="BB302" i="2826"/>
  <c r="AX302" i="2826"/>
  <c r="AT302" i="2826"/>
  <c r="AP302" i="2826"/>
  <c r="AL302" i="2826"/>
  <c r="AH302" i="2826"/>
  <c r="AD302" i="2826"/>
  <c r="Z302" i="2826"/>
  <c r="V302" i="2826"/>
  <c r="CD300" i="2826" l="1"/>
  <c r="C297" i="264" s="1"/>
  <c r="BF302" i="2826"/>
  <c r="BG302" i="2826" s="1"/>
  <c r="BH302" i="2826" s="1"/>
  <c r="CA302" i="2826" s="1"/>
  <c r="CB302" i="2826" s="1"/>
  <c r="R297" i="2829"/>
  <c r="W297" i="2829" s="1"/>
  <c r="S296" i="264" s="1"/>
  <c r="C296" i="264"/>
  <c r="R298" i="2829"/>
  <c r="W298" i="2829" s="1"/>
  <c r="S297" i="264" s="1"/>
  <c r="U306" i="2826"/>
  <c r="BN305" i="2826"/>
  <c r="BW305" i="2826"/>
  <c r="BR305" i="2826"/>
  <c r="BJ305" i="2826"/>
  <c r="BB303" i="2826"/>
  <c r="AX303" i="2826"/>
  <c r="AT303" i="2826"/>
  <c r="AP303" i="2826"/>
  <c r="AL303" i="2826"/>
  <c r="AH303" i="2826"/>
  <c r="AD303" i="2826"/>
  <c r="Z303" i="2826"/>
  <c r="V303" i="2826"/>
  <c r="BE303" i="2826"/>
  <c r="BA303" i="2826"/>
  <c r="AW303" i="2826"/>
  <c r="AS303" i="2826"/>
  <c r="AO303" i="2826"/>
  <c r="AK303" i="2826"/>
  <c r="AG303" i="2826"/>
  <c r="AC303" i="2826"/>
  <c r="Y303" i="2826"/>
  <c r="BD303" i="2826"/>
  <c r="AZ303" i="2826"/>
  <c r="AV303" i="2826"/>
  <c r="AR303" i="2826"/>
  <c r="AN303" i="2826"/>
  <c r="AJ303" i="2826"/>
  <c r="AF303" i="2826"/>
  <c r="AB303" i="2826"/>
  <c r="X303" i="2826"/>
  <c r="BC303" i="2826"/>
  <c r="AY303" i="2826"/>
  <c r="AU303" i="2826"/>
  <c r="AQ303" i="2826"/>
  <c r="AM303" i="2826"/>
  <c r="AI303" i="2826"/>
  <c r="AE303" i="2826"/>
  <c r="AA303" i="2826"/>
  <c r="W303" i="2826"/>
  <c r="BO304" i="2826"/>
  <c r="BP304" i="2826"/>
  <c r="BL304" i="2826"/>
  <c r="BK304" i="2826"/>
  <c r="BY304" i="2826"/>
  <c r="BX304" i="2826"/>
  <c r="CB301" i="2826"/>
  <c r="BS301" i="2826"/>
  <c r="BS302" i="2826" l="1"/>
  <c r="CD301" i="2826"/>
  <c r="BC304" i="2826"/>
  <c r="AY304" i="2826"/>
  <c r="AU304" i="2826"/>
  <c r="AQ304" i="2826"/>
  <c r="AM304" i="2826"/>
  <c r="AI304" i="2826"/>
  <c r="AE304" i="2826"/>
  <c r="AA304" i="2826"/>
  <c r="W304" i="2826"/>
  <c r="BB304" i="2826"/>
  <c r="AX304" i="2826"/>
  <c r="AT304" i="2826"/>
  <c r="AP304" i="2826"/>
  <c r="AL304" i="2826"/>
  <c r="AH304" i="2826"/>
  <c r="AD304" i="2826"/>
  <c r="Z304" i="2826"/>
  <c r="V304" i="2826"/>
  <c r="BE304" i="2826"/>
  <c r="BA304" i="2826"/>
  <c r="AW304" i="2826"/>
  <c r="AS304" i="2826"/>
  <c r="AO304" i="2826"/>
  <c r="AK304" i="2826"/>
  <c r="AG304" i="2826"/>
  <c r="AC304" i="2826"/>
  <c r="Y304" i="2826"/>
  <c r="BD304" i="2826"/>
  <c r="AZ304" i="2826"/>
  <c r="AV304" i="2826"/>
  <c r="AR304" i="2826"/>
  <c r="AN304" i="2826"/>
  <c r="AJ304" i="2826"/>
  <c r="AF304" i="2826"/>
  <c r="AB304" i="2826"/>
  <c r="X304" i="2826"/>
  <c r="BP305" i="2826"/>
  <c r="BO305" i="2826"/>
  <c r="BF303" i="2826"/>
  <c r="BG303" i="2826" s="1"/>
  <c r="BH303" i="2826" s="1"/>
  <c r="CA303" i="2826" s="1"/>
  <c r="BK305" i="2826"/>
  <c r="BL305" i="2826"/>
  <c r="BX305" i="2826"/>
  <c r="BY305" i="2826"/>
  <c r="BW306" i="2826"/>
  <c r="BR306" i="2826"/>
  <c r="BJ306" i="2826"/>
  <c r="U307" i="2826"/>
  <c r="BN306" i="2826"/>
  <c r="CD302" i="2826"/>
  <c r="R300" i="2829" l="1"/>
  <c r="W300" i="2829" s="1"/>
  <c r="S299" i="264" s="1"/>
  <c r="C299" i="264"/>
  <c r="R299" i="2829"/>
  <c r="W299" i="2829" s="1"/>
  <c r="S298" i="264" s="1"/>
  <c r="C298" i="264"/>
  <c r="U308" i="2826"/>
  <c r="BN307" i="2826"/>
  <c r="BW307" i="2826"/>
  <c r="BR307" i="2826"/>
  <c r="BJ307" i="2826"/>
  <c r="BD305" i="2826"/>
  <c r="AZ305" i="2826"/>
  <c r="AV305" i="2826"/>
  <c r="AR305" i="2826"/>
  <c r="AN305" i="2826"/>
  <c r="AJ305" i="2826"/>
  <c r="AF305" i="2826"/>
  <c r="AB305" i="2826"/>
  <c r="X305" i="2826"/>
  <c r="BC305" i="2826"/>
  <c r="AY305" i="2826"/>
  <c r="AU305" i="2826"/>
  <c r="AQ305" i="2826"/>
  <c r="AM305" i="2826"/>
  <c r="AI305" i="2826"/>
  <c r="AE305" i="2826"/>
  <c r="AA305" i="2826"/>
  <c r="W305" i="2826"/>
  <c r="BB305" i="2826"/>
  <c r="AX305" i="2826"/>
  <c r="AT305" i="2826"/>
  <c r="AP305" i="2826"/>
  <c r="AL305" i="2826"/>
  <c r="AH305" i="2826"/>
  <c r="AD305" i="2826"/>
  <c r="Z305" i="2826"/>
  <c r="V305" i="2826"/>
  <c r="BE305" i="2826"/>
  <c r="BA305" i="2826"/>
  <c r="AW305" i="2826"/>
  <c r="AS305" i="2826"/>
  <c r="AO305" i="2826"/>
  <c r="AK305" i="2826"/>
  <c r="AG305" i="2826"/>
  <c r="AC305" i="2826"/>
  <c r="Y305" i="2826"/>
  <c r="BO306" i="2826"/>
  <c r="BP306" i="2826"/>
  <c r="BL306" i="2826"/>
  <c r="BK306" i="2826"/>
  <c r="BY306" i="2826"/>
  <c r="BX306" i="2826"/>
  <c r="CB303" i="2826"/>
  <c r="BS303" i="2826"/>
  <c r="BF304" i="2826"/>
  <c r="BG304" i="2826" s="1"/>
  <c r="BH304" i="2826" s="1"/>
  <c r="CA304" i="2826" s="1"/>
  <c r="CB304" i="2826" l="1"/>
  <c r="BS304" i="2826"/>
  <c r="CD303" i="2826"/>
  <c r="BC306" i="2826"/>
  <c r="AY306" i="2826"/>
  <c r="AU306" i="2826"/>
  <c r="AQ306" i="2826"/>
  <c r="AM306" i="2826"/>
  <c r="AI306" i="2826"/>
  <c r="AE306" i="2826"/>
  <c r="AA306" i="2826"/>
  <c r="W306" i="2826"/>
  <c r="BB306" i="2826"/>
  <c r="AX306" i="2826"/>
  <c r="AT306" i="2826"/>
  <c r="AP306" i="2826"/>
  <c r="AL306" i="2826"/>
  <c r="AH306" i="2826"/>
  <c r="AD306" i="2826"/>
  <c r="Z306" i="2826"/>
  <c r="BE306" i="2826"/>
  <c r="BA306" i="2826"/>
  <c r="AW306" i="2826"/>
  <c r="AS306" i="2826"/>
  <c r="AO306" i="2826"/>
  <c r="AK306" i="2826"/>
  <c r="AG306" i="2826"/>
  <c r="AC306" i="2826"/>
  <c r="Y306" i="2826"/>
  <c r="BD306" i="2826"/>
  <c r="AZ306" i="2826"/>
  <c r="AV306" i="2826"/>
  <c r="AR306" i="2826"/>
  <c r="AN306" i="2826"/>
  <c r="AJ306" i="2826"/>
  <c r="AF306" i="2826"/>
  <c r="AB306" i="2826"/>
  <c r="X306" i="2826"/>
  <c r="V306" i="2826"/>
  <c r="BP307" i="2826"/>
  <c r="BO307" i="2826"/>
  <c r="BF305" i="2826"/>
  <c r="BG305" i="2826" s="1"/>
  <c r="BH305" i="2826" s="1"/>
  <c r="CA305" i="2826" s="1"/>
  <c r="BK307" i="2826"/>
  <c r="BL307" i="2826"/>
  <c r="BX307" i="2826"/>
  <c r="BY307" i="2826"/>
  <c r="BW308" i="2826"/>
  <c r="BR308" i="2826"/>
  <c r="BJ308" i="2826"/>
  <c r="U309" i="2826"/>
  <c r="BN308" i="2826"/>
  <c r="R301" i="2829" l="1"/>
  <c r="W301" i="2829" s="1"/>
  <c r="S300" i="264" s="1"/>
  <c r="C300" i="264"/>
  <c r="BO308" i="2826"/>
  <c r="BP308" i="2826"/>
  <c r="BL308" i="2826"/>
  <c r="BK308" i="2826"/>
  <c r="BY308" i="2826"/>
  <c r="BX308" i="2826"/>
  <c r="CB305" i="2826"/>
  <c r="BS305" i="2826"/>
  <c r="U310" i="2826"/>
  <c r="BN309" i="2826"/>
  <c r="BW309" i="2826"/>
  <c r="BR309" i="2826"/>
  <c r="BJ309" i="2826"/>
  <c r="BD307" i="2826"/>
  <c r="AZ307" i="2826"/>
  <c r="AV307" i="2826"/>
  <c r="AR307" i="2826"/>
  <c r="AN307" i="2826"/>
  <c r="AJ307" i="2826"/>
  <c r="AF307" i="2826"/>
  <c r="AB307" i="2826"/>
  <c r="X307" i="2826"/>
  <c r="BC307" i="2826"/>
  <c r="AY307" i="2826"/>
  <c r="AU307" i="2826"/>
  <c r="AQ307" i="2826"/>
  <c r="AM307" i="2826"/>
  <c r="AI307" i="2826"/>
  <c r="AE307" i="2826"/>
  <c r="AA307" i="2826"/>
  <c r="W307" i="2826"/>
  <c r="BB307" i="2826"/>
  <c r="AX307" i="2826"/>
  <c r="AT307" i="2826"/>
  <c r="AP307" i="2826"/>
  <c r="AL307" i="2826"/>
  <c r="AH307" i="2826"/>
  <c r="AD307" i="2826"/>
  <c r="Z307" i="2826"/>
  <c r="V307" i="2826"/>
  <c r="BE307" i="2826"/>
  <c r="BA307" i="2826"/>
  <c r="AW307" i="2826"/>
  <c r="AS307" i="2826"/>
  <c r="AO307" i="2826"/>
  <c r="AK307" i="2826"/>
  <c r="AG307" i="2826"/>
  <c r="AC307" i="2826"/>
  <c r="Y307" i="2826"/>
  <c r="BF306" i="2826"/>
  <c r="BG306" i="2826" s="1"/>
  <c r="BH306" i="2826" s="1"/>
  <c r="CA306" i="2826" s="1"/>
  <c r="CD304" i="2826"/>
  <c r="R302" i="2829" l="1"/>
  <c r="W302" i="2829" s="1"/>
  <c r="S301" i="264" s="1"/>
  <c r="C301" i="264"/>
  <c r="BF307" i="2826"/>
  <c r="BG307" i="2826" s="1"/>
  <c r="BH307" i="2826" s="1"/>
  <c r="CA307" i="2826" s="1"/>
  <c r="BK309" i="2826"/>
  <c r="BL309" i="2826"/>
  <c r="BX309" i="2826"/>
  <c r="BY309" i="2826"/>
  <c r="BW310" i="2826"/>
  <c r="BR310" i="2826"/>
  <c r="BJ310" i="2826"/>
  <c r="U311" i="2826"/>
  <c r="BN310" i="2826"/>
  <c r="CB306" i="2826"/>
  <c r="BS306" i="2826"/>
  <c r="BP309" i="2826"/>
  <c r="BO309" i="2826"/>
  <c r="CD305" i="2826"/>
  <c r="BE308" i="2826"/>
  <c r="BA308" i="2826"/>
  <c r="AW308" i="2826"/>
  <c r="AS308" i="2826"/>
  <c r="AO308" i="2826"/>
  <c r="AK308" i="2826"/>
  <c r="AG308" i="2826"/>
  <c r="AC308" i="2826"/>
  <c r="Y308" i="2826"/>
  <c r="BD308" i="2826"/>
  <c r="AZ308" i="2826"/>
  <c r="AV308" i="2826"/>
  <c r="AR308" i="2826"/>
  <c r="AN308" i="2826"/>
  <c r="AJ308" i="2826"/>
  <c r="AF308" i="2826"/>
  <c r="AB308" i="2826"/>
  <c r="X308" i="2826"/>
  <c r="AT308" i="2826"/>
  <c r="AL308" i="2826"/>
  <c r="AD308" i="2826"/>
  <c r="V308" i="2826"/>
  <c r="BC308" i="2826"/>
  <c r="AY308" i="2826"/>
  <c r="AU308" i="2826"/>
  <c r="AQ308" i="2826"/>
  <c r="AM308" i="2826"/>
  <c r="AI308" i="2826"/>
  <c r="AE308" i="2826"/>
  <c r="AA308" i="2826"/>
  <c r="W308" i="2826"/>
  <c r="BB308" i="2826"/>
  <c r="AX308" i="2826"/>
  <c r="AP308" i="2826"/>
  <c r="AH308" i="2826"/>
  <c r="Z308" i="2826"/>
  <c r="R303" i="2829" l="1"/>
  <c r="W303" i="2829" s="1"/>
  <c r="S302" i="264" s="1"/>
  <c r="C302" i="264"/>
  <c r="BO310" i="2826"/>
  <c r="BP310" i="2826"/>
  <c r="BL310" i="2826"/>
  <c r="BK310" i="2826"/>
  <c r="BY310" i="2826"/>
  <c r="BX310" i="2826"/>
  <c r="CB307" i="2826"/>
  <c r="BS307" i="2826"/>
  <c r="BF308" i="2826"/>
  <c r="BG308" i="2826" s="1"/>
  <c r="BH308" i="2826" s="1"/>
  <c r="CA308" i="2826" s="1"/>
  <c r="CD306" i="2826"/>
  <c r="U312" i="2826"/>
  <c r="BN311" i="2826"/>
  <c r="BW311" i="2826"/>
  <c r="BR311" i="2826"/>
  <c r="BJ311" i="2826"/>
  <c r="BB309" i="2826"/>
  <c r="AX309" i="2826"/>
  <c r="AT309" i="2826"/>
  <c r="AP309" i="2826"/>
  <c r="AL309" i="2826"/>
  <c r="AH309" i="2826"/>
  <c r="AD309" i="2826"/>
  <c r="Z309" i="2826"/>
  <c r="V309" i="2826"/>
  <c r="BE309" i="2826"/>
  <c r="BA309" i="2826"/>
  <c r="AW309" i="2826"/>
  <c r="AS309" i="2826"/>
  <c r="AO309" i="2826"/>
  <c r="AK309" i="2826"/>
  <c r="AG309" i="2826"/>
  <c r="AC309" i="2826"/>
  <c r="Y309" i="2826"/>
  <c r="BD309" i="2826"/>
  <c r="AZ309" i="2826"/>
  <c r="AV309" i="2826"/>
  <c r="AR309" i="2826"/>
  <c r="AN309" i="2826"/>
  <c r="AJ309" i="2826"/>
  <c r="AF309" i="2826"/>
  <c r="AB309" i="2826"/>
  <c r="X309" i="2826"/>
  <c r="BC309" i="2826"/>
  <c r="AY309" i="2826"/>
  <c r="AU309" i="2826"/>
  <c r="AQ309" i="2826"/>
  <c r="AM309" i="2826"/>
  <c r="AI309" i="2826"/>
  <c r="AE309" i="2826"/>
  <c r="AA309" i="2826"/>
  <c r="W309" i="2826"/>
  <c r="R304" i="2829" l="1"/>
  <c r="W304" i="2829" s="1"/>
  <c r="S303" i="264" s="1"/>
  <c r="C303" i="264"/>
  <c r="BP311" i="2826"/>
  <c r="BO311" i="2826"/>
  <c r="BF309" i="2826"/>
  <c r="BG309" i="2826" s="1"/>
  <c r="BH309" i="2826" s="1"/>
  <c r="CA309" i="2826" s="1"/>
  <c r="BK311" i="2826"/>
  <c r="BL311" i="2826"/>
  <c r="BX311" i="2826"/>
  <c r="BY311" i="2826"/>
  <c r="BW312" i="2826"/>
  <c r="BR312" i="2826"/>
  <c r="BJ312" i="2826"/>
  <c r="U313" i="2826"/>
  <c r="BN312" i="2826"/>
  <c r="CB308" i="2826"/>
  <c r="BS308" i="2826"/>
  <c r="CD307" i="2826"/>
  <c r="BE310" i="2826"/>
  <c r="BA310" i="2826"/>
  <c r="AW310" i="2826"/>
  <c r="AS310" i="2826"/>
  <c r="AO310" i="2826"/>
  <c r="AK310" i="2826"/>
  <c r="AG310" i="2826"/>
  <c r="AC310" i="2826"/>
  <c r="Y310" i="2826"/>
  <c r="BD310" i="2826"/>
  <c r="AZ310" i="2826"/>
  <c r="AV310" i="2826"/>
  <c r="AR310" i="2826"/>
  <c r="AN310" i="2826"/>
  <c r="AJ310" i="2826"/>
  <c r="AF310" i="2826"/>
  <c r="AB310" i="2826"/>
  <c r="X310" i="2826"/>
  <c r="BC310" i="2826"/>
  <c r="AY310" i="2826"/>
  <c r="AU310" i="2826"/>
  <c r="AQ310" i="2826"/>
  <c r="AM310" i="2826"/>
  <c r="AI310" i="2826"/>
  <c r="AE310" i="2826"/>
  <c r="AA310" i="2826"/>
  <c r="W310" i="2826"/>
  <c r="BB310" i="2826"/>
  <c r="AX310" i="2826"/>
  <c r="AT310" i="2826"/>
  <c r="AP310" i="2826"/>
  <c r="AL310" i="2826"/>
  <c r="AH310" i="2826"/>
  <c r="AD310" i="2826"/>
  <c r="Z310" i="2826"/>
  <c r="V310" i="2826"/>
  <c r="BF310" i="2826" l="1"/>
  <c r="BG310" i="2826" s="1"/>
  <c r="BH310" i="2826" s="1"/>
  <c r="CA310" i="2826" s="1"/>
  <c r="BS310" i="2826" s="1"/>
  <c r="CD308" i="2826"/>
  <c r="R306" i="2829" s="1"/>
  <c r="W306" i="2829" s="1"/>
  <c r="S305" i="264" s="1"/>
  <c r="R305" i="2829"/>
  <c r="W305" i="2829" s="1"/>
  <c r="S304" i="264" s="1"/>
  <c r="C304" i="264"/>
  <c r="BO312" i="2826"/>
  <c r="BP312" i="2826"/>
  <c r="BL312" i="2826"/>
  <c r="BK312" i="2826"/>
  <c r="BY312" i="2826"/>
  <c r="BX312" i="2826"/>
  <c r="CB309" i="2826"/>
  <c r="BS309" i="2826"/>
  <c r="U314" i="2826"/>
  <c r="BN313" i="2826"/>
  <c r="BW313" i="2826"/>
  <c r="BR313" i="2826"/>
  <c r="BJ313" i="2826"/>
  <c r="BD311" i="2826"/>
  <c r="AZ311" i="2826"/>
  <c r="AV311" i="2826"/>
  <c r="AR311" i="2826"/>
  <c r="AN311" i="2826"/>
  <c r="AJ311" i="2826"/>
  <c r="AF311" i="2826"/>
  <c r="AB311" i="2826"/>
  <c r="X311" i="2826"/>
  <c r="BC311" i="2826"/>
  <c r="AY311" i="2826"/>
  <c r="AU311" i="2826"/>
  <c r="AQ311" i="2826"/>
  <c r="AM311" i="2826"/>
  <c r="AI311" i="2826"/>
  <c r="AE311" i="2826"/>
  <c r="AA311" i="2826"/>
  <c r="W311" i="2826"/>
  <c r="BB311" i="2826"/>
  <c r="AX311" i="2826"/>
  <c r="AT311" i="2826"/>
  <c r="AP311" i="2826"/>
  <c r="AL311" i="2826"/>
  <c r="AH311" i="2826"/>
  <c r="AD311" i="2826"/>
  <c r="Z311" i="2826"/>
  <c r="V311" i="2826"/>
  <c r="BE311" i="2826"/>
  <c r="BA311" i="2826"/>
  <c r="AW311" i="2826"/>
  <c r="AS311" i="2826"/>
  <c r="AO311" i="2826"/>
  <c r="AK311" i="2826"/>
  <c r="AG311" i="2826"/>
  <c r="AC311" i="2826"/>
  <c r="Y311" i="2826"/>
  <c r="CB310" i="2826" l="1"/>
  <c r="CD310" i="2826" s="1"/>
  <c r="C305" i="264"/>
  <c r="BF311" i="2826"/>
  <c r="BG311" i="2826" s="1"/>
  <c r="BH311" i="2826" s="1"/>
  <c r="CA311" i="2826" s="1"/>
  <c r="BK313" i="2826"/>
  <c r="BL313" i="2826"/>
  <c r="BX313" i="2826"/>
  <c r="BY313" i="2826"/>
  <c r="BW314" i="2826"/>
  <c r="BR314" i="2826"/>
  <c r="BJ314" i="2826"/>
  <c r="U315" i="2826"/>
  <c r="BN314" i="2826"/>
  <c r="BP313" i="2826"/>
  <c r="BO313" i="2826"/>
  <c r="CD309" i="2826"/>
  <c r="BE312" i="2826"/>
  <c r="BA312" i="2826"/>
  <c r="AW312" i="2826"/>
  <c r="AS312" i="2826"/>
  <c r="AO312" i="2826"/>
  <c r="AK312" i="2826"/>
  <c r="AG312" i="2826"/>
  <c r="AC312" i="2826"/>
  <c r="Y312" i="2826"/>
  <c r="BD312" i="2826"/>
  <c r="AZ312" i="2826"/>
  <c r="AV312" i="2826"/>
  <c r="AR312" i="2826"/>
  <c r="AN312" i="2826"/>
  <c r="AJ312" i="2826"/>
  <c r="AF312" i="2826"/>
  <c r="AB312" i="2826"/>
  <c r="X312" i="2826"/>
  <c r="BC312" i="2826"/>
  <c r="AY312" i="2826"/>
  <c r="AU312" i="2826"/>
  <c r="AQ312" i="2826"/>
  <c r="AM312" i="2826"/>
  <c r="AI312" i="2826"/>
  <c r="AE312" i="2826"/>
  <c r="AA312" i="2826"/>
  <c r="W312" i="2826"/>
  <c r="BB312" i="2826"/>
  <c r="AX312" i="2826"/>
  <c r="AT312" i="2826"/>
  <c r="AP312" i="2826"/>
  <c r="AL312" i="2826"/>
  <c r="AH312" i="2826"/>
  <c r="AD312" i="2826"/>
  <c r="Z312" i="2826"/>
  <c r="V312" i="2826"/>
  <c r="BF312" i="2826" l="1"/>
  <c r="BG312" i="2826" s="1"/>
  <c r="BH312" i="2826" s="1"/>
  <c r="CA312" i="2826" s="1"/>
  <c r="BS312" i="2826" s="1"/>
  <c r="R308" i="2829"/>
  <c r="W308" i="2829" s="1"/>
  <c r="S307" i="264" s="1"/>
  <c r="C307" i="264"/>
  <c r="R307" i="2829"/>
  <c r="W307" i="2829" s="1"/>
  <c r="S306" i="264" s="1"/>
  <c r="C306" i="264"/>
  <c r="U316" i="2826"/>
  <c r="BN315" i="2826"/>
  <c r="BW315" i="2826"/>
  <c r="BR315" i="2826"/>
  <c r="BJ315" i="2826"/>
  <c r="BB313" i="2826"/>
  <c r="AX313" i="2826"/>
  <c r="AT313" i="2826"/>
  <c r="AP313" i="2826"/>
  <c r="AL313" i="2826"/>
  <c r="AH313" i="2826"/>
  <c r="AD313" i="2826"/>
  <c r="Z313" i="2826"/>
  <c r="V313" i="2826"/>
  <c r="BE313" i="2826"/>
  <c r="BA313" i="2826"/>
  <c r="AW313" i="2826"/>
  <c r="AS313" i="2826"/>
  <c r="AO313" i="2826"/>
  <c r="AK313" i="2826"/>
  <c r="AG313" i="2826"/>
  <c r="AC313" i="2826"/>
  <c r="Y313" i="2826"/>
  <c r="BD313" i="2826"/>
  <c r="AZ313" i="2826"/>
  <c r="AV313" i="2826"/>
  <c r="AR313" i="2826"/>
  <c r="AN313" i="2826"/>
  <c r="AJ313" i="2826"/>
  <c r="AF313" i="2826"/>
  <c r="AB313" i="2826"/>
  <c r="X313" i="2826"/>
  <c r="BC313" i="2826"/>
  <c r="AY313" i="2826"/>
  <c r="AU313" i="2826"/>
  <c r="AQ313" i="2826"/>
  <c r="AM313" i="2826"/>
  <c r="AI313" i="2826"/>
  <c r="AE313" i="2826"/>
  <c r="AA313" i="2826"/>
  <c r="W313" i="2826"/>
  <c r="CB312" i="2826"/>
  <c r="BO314" i="2826"/>
  <c r="BP314" i="2826"/>
  <c r="BL314" i="2826"/>
  <c r="BK314" i="2826"/>
  <c r="BY314" i="2826"/>
  <c r="BX314" i="2826"/>
  <c r="CB311" i="2826"/>
  <c r="BS311" i="2826"/>
  <c r="CD311" i="2826" l="1"/>
  <c r="CD312" i="2826"/>
  <c r="BP315" i="2826"/>
  <c r="BO315" i="2826"/>
  <c r="BC314" i="2826"/>
  <c r="AY314" i="2826"/>
  <c r="AU314" i="2826"/>
  <c r="AQ314" i="2826"/>
  <c r="AM314" i="2826"/>
  <c r="AI314" i="2826"/>
  <c r="AE314" i="2826"/>
  <c r="AA314" i="2826"/>
  <c r="W314" i="2826"/>
  <c r="BB314" i="2826"/>
  <c r="AX314" i="2826"/>
  <c r="AT314" i="2826"/>
  <c r="AP314" i="2826"/>
  <c r="AL314" i="2826"/>
  <c r="AH314" i="2826"/>
  <c r="AD314" i="2826"/>
  <c r="Z314" i="2826"/>
  <c r="V314" i="2826"/>
  <c r="BE314" i="2826"/>
  <c r="BA314" i="2826"/>
  <c r="AW314" i="2826"/>
  <c r="AS314" i="2826"/>
  <c r="AO314" i="2826"/>
  <c r="AK314" i="2826"/>
  <c r="AG314" i="2826"/>
  <c r="AC314" i="2826"/>
  <c r="Y314" i="2826"/>
  <c r="BD314" i="2826"/>
  <c r="AZ314" i="2826"/>
  <c r="AV314" i="2826"/>
  <c r="AR314" i="2826"/>
  <c r="AN314" i="2826"/>
  <c r="AJ314" i="2826"/>
  <c r="AF314" i="2826"/>
  <c r="AB314" i="2826"/>
  <c r="X314" i="2826"/>
  <c r="BF313" i="2826"/>
  <c r="BG313" i="2826" s="1"/>
  <c r="BH313" i="2826" s="1"/>
  <c r="CA313" i="2826" s="1"/>
  <c r="BK315" i="2826"/>
  <c r="BL315" i="2826"/>
  <c r="BX315" i="2826"/>
  <c r="BY315" i="2826"/>
  <c r="BW316" i="2826"/>
  <c r="BR316" i="2826"/>
  <c r="BJ316" i="2826"/>
  <c r="U317" i="2826"/>
  <c r="BN316" i="2826"/>
  <c r="R310" i="2829" l="1"/>
  <c r="W310" i="2829" s="1"/>
  <c r="S309" i="264" s="1"/>
  <c r="C309" i="264"/>
  <c r="R309" i="2829"/>
  <c r="W309" i="2829" s="1"/>
  <c r="S308" i="264" s="1"/>
  <c r="C308" i="264"/>
  <c r="BO316" i="2826"/>
  <c r="BP316" i="2826"/>
  <c r="BL316" i="2826"/>
  <c r="BK316" i="2826"/>
  <c r="BY316" i="2826"/>
  <c r="BX316" i="2826"/>
  <c r="CB313" i="2826"/>
  <c r="BS313" i="2826"/>
  <c r="BF314" i="2826"/>
  <c r="BG314" i="2826" s="1"/>
  <c r="BH314" i="2826" s="1"/>
  <c r="CA314" i="2826" s="1"/>
  <c r="BW317" i="2826"/>
  <c r="BR317" i="2826"/>
  <c r="BJ317" i="2826"/>
  <c r="U318" i="2826"/>
  <c r="BN317" i="2826"/>
  <c r="BD315" i="2826"/>
  <c r="AZ315" i="2826"/>
  <c r="AV315" i="2826"/>
  <c r="AR315" i="2826"/>
  <c r="AN315" i="2826"/>
  <c r="AJ315" i="2826"/>
  <c r="AF315" i="2826"/>
  <c r="AB315" i="2826"/>
  <c r="X315" i="2826"/>
  <c r="BC315" i="2826"/>
  <c r="AY315" i="2826"/>
  <c r="AU315" i="2826"/>
  <c r="AQ315" i="2826"/>
  <c r="AM315" i="2826"/>
  <c r="AI315" i="2826"/>
  <c r="AE315" i="2826"/>
  <c r="AA315" i="2826"/>
  <c r="W315" i="2826"/>
  <c r="BB315" i="2826"/>
  <c r="AX315" i="2826"/>
  <c r="AT315" i="2826"/>
  <c r="AP315" i="2826"/>
  <c r="AL315" i="2826"/>
  <c r="AH315" i="2826"/>
  <c r="AD315" i="2826"/>
  <c r="Z315" i="2826"/>
  <c r="V315" i="2826"/>
  <c r="BE315" i="2826"/>
  <c r="BA315" i="2826"/>
  <c r="AW315" i="2826"/>
  <c r="AS315" i="2826"/>
  <c r="AO315" i="2826"/>
  <c r="AK315" i="2826"/>
  <c r="AG315" i="2826"/>
  <c r="AC315" i="2826"/>
  <c r="Y315" i="2826"/>
  <c r="BO317" i="2826" l="1"/>
  <c r="BP317" i="2826"/>
  <c r="BF315" i="2826"/>
  <c r="BG315" i="2826" s="1"/>
  <c r="BH315" i="2826" s="1"/>
  <c r="CA315" i="2826" s="1"/>
  <c r="U319" i="2826"/>
  <c r="BN318" i="2826"/>
  <c r="BW318" i="2826"/>
  <c r="BR318" i="2826"/>
  <c r="BJ318" i="2826"/>
  <c r="BL317" i="2826"/>
  <c r="BK317" i="2826"/>
  <c r="BY317" i="2826"/>
  <c r="BX317" i="2826"/>
  <c r="CB314" i="2826"/>
  <c r="BS314" i="2826"/>
  <c r="CD313" i="2826"/>
  <c r="BE316" i="2826"/>
  <c r="BA316" i="2826"/>
  <c r="AW316" i="2826"/>
  <c r="AS316" i="2826"/>
  <c r="AO316" i="2826"/>
  <c r="AK316" i="2826"/>
  <c r="AG316" i="2826"/>
  <c r="AC316" i="2826"/>
  <c r="Y316" i="2826"/>
  <c r="BD316" i="2826"/>
  <c r="AZ316" i="2826"/>
  <c r="AV316" i="2826"/>
  <c r="AR316" i="2826"/>
  <c r="AN316" i="2826"/>
  <c r="AJ316" i="2826"/>
  <c r="AF316" i="2826"/>
  <c r="AB316" i="2826"/>
  <c r="X316" i="2826"/>
  <c r="BC316" i="2826"/>
  <c r="AY316" i="2826"/>
  <c r="AU316" i="2826"/>
  <c r="AQ316" i="2826"/>
  <c r="AM316" i="2826"/>
  <c r="AI316" i="2826"/>
  <c r="AE316" i="2826"/>
  <c r="AA316" i="2826"/>
  <c r="W316" i="2826"/>
  <c r="BB316" i="2826"/>
  <c r="AX316" i="2826"/>
  <c r="AT316" i="2826"/>
  <c r="AP316" i="2826"/>
  <c r="AL316" i="2826"/>
  <c r="AH316" i="2826"/>
  <c r="AD316" i="2826"/>
  <c r="Z316" i="2826"/>
  <c r="V316" i="2826"/>
  <c r="C310" i="264" l="1"/>
  <c r="R311" i="2829"/>
  <c r="W311" i="2829" s="1"/>
  <c r="S310" i="264" s="1"/>
  <c r="BC317" i="2826"/>
  <c r="BD317" i="2826"/>
  <c r="AX317" i="2826"/>
  <c r="AT317" i="2826"/>
  <c r="AP317" i="2826"/>
  <c r="AL317" i="2826"/>
  <c r="AH317" i="2826"/>
  <c r="AD317" i="2826"/>
  <c r="Z317" i="2826"/>
  <c r="V317" i="2826"/>
  <c r="AY317" i="2826"/>
  <c r="AU317" i="2826"/>
  <c r="AQ317" i="2826"/>
  <c r="AM317" i="2826"/>
  <c r="AI317" i="2826"/>
  <c r="AE317" i="2826"/>
  <c r="AA317" i="2826"/>
  <c r="W317" i="2826"/>
  <c r="BE317" i="2826"/>
  <c r="BA317" i="2826"/>
  <c r="AZ317" i="2826"/>
  <c r="AV317" i="2826"/>
  <c r="AR317" i="2826"/>
  <c r="AN317" i="2826"/>
  <c r="AJ317" i="2826"/>
  <c r="AF317" i="2826"/>
  <c r="AB317" i="2826"/>
  <c r="X317" i="2826"/>
  <c r="BB317" i="2826"/>
  <c r="AW317" i="2826"/>
  <c r="AS317" i="2826"/>
  <c r="AO317" i="2826"/>
  <c r="AK317" i="2826"/>
  <c r="AG317" i="2826"/>
  <c r="AC317" i="2826"/>
  <c r="Y317" i="2826"/>
  <c r="BP318" i="2826"/>
  <c r="BO318" i="2826"/>
  <c r="BF316" i="2826"/>
  <c r="BG316" i="2826" s="1"/>
  <c r="BH316" i="2826" s="1"/>
  <c r="CA316" i="2826" s="1"/>
  <c r="CD314" i="2826"/>
  <c r="BK318" i="2826"/>
  <c r="BL318" i="2826"/>
  <c r="BX318" i="2826"/>
  <c r="BY318" i="2826"/>
  <c r="BW319" i="2826"/>
  <c r="BR319" i="2826"/>
  <c r="BJ319" i="2826"/>
  <c r="U320" i="2826"/>
  <c r="BN319" i="2826"/>
  <c r="CB315" i="2826"/>
  <c r="BS315" i="2826"/>
  <c r="R312" i="2829" l="1"/>
  <c r="W312" i="2829" s="1"/>
  <c r="S311" i="264" s="1"/>
  <c r="C311" i="264"/>
  <c r="BO319" i="2826"/>
  <c r="BP319" i="2826"/>
  <c r="BL319" i="2826"/>
  <c r="BK319" i="2826"/>
  <c r="BY319" i="2826"/>
  <c r="BX319" i="2826"/>
  <c r="CB316" i="2826"/>
  <c r="BS316" i="2826"/>
  <c r="CD315" i="2826"/>
  <c r="U321" i="2826"/>
  <c r="BN320" i="2826"/>
  <c r="BW320" i="2826"/>
  <c r="BR320" i="2826"/>
  <c r="BJ320" i="2826"/>
  <c r="BD318" i="2826"/>
  <c r="AZ318" i="2826"/>
  <c r="AV318" i="2826"/>
  <c r="AR318" i="2826"/>
  <c r="AN318" i="2826"/>
  <c r="AJ318" i="2826"/>
  <c r="AF318" i="2826"/>
  <c r="AB318" i="2826"/>
  <c r="X318" i="2826"/>
  <c r="BC318" i="2826"/>
  <c r="AY318" i="2826"/>
  <c r="AU318" i="2826"/>
  <c r="AQ318" i="2826"/>
  <c r="AM318" i="2826"/>
  <c r="AI318" i="2826"/>
  <c r="AE318" i="2826"/>
  <c r="AA318" i="2826"/>
  <c r="W318" i="2826"/>
  <c r="BB318" i="2826"/>
  <c r="AX318" i="2826"/>
  <c r="AT318" i="2826"/>
  <c r="AP318" i="2826"/>
  <c r="AL318" i="2826"/>
  <c r="AH318" i="2826"/>
  <c r="AD318" i="2826"/>
  <c r="Z318" i="2826"/>
  <c r="V318" i="2826"/>
  <c r="BE318" i="2826"/>
  <c r="BA318" i="2826"/>
  <c r="AW318" i="2826"/>
  <c r="AS318" i="2826"/>
  <c r="AO318" i="2826"/>
  <c r="AK318" i="2826"/>
  <c r="AG318" i="2826"/>
  <c r="AC318" i="2826"/>
  <c r="Y318" i="2826"/>
  <c r="BF317" i="2826"/>
  <c r="BG317" i="2826" s="1"/>
  <c r="BH317" i="2826" s="1"/>
  <c r="CA317" i="2826" s="1"/>
  <c r="R313" i="2829" l="1"/>
  <c r="W313" i="2829" s="1"/>
  <c r="S312" i="264" s="1"/>
  <c r="C312" i="264"/>
  <c r="CB317" i="2826"/>
  <c r="BS317" i="2826"/>
  <c r="BP320" i="2826"/>
  <c r="BO320" i="2826"/>
  <c r="CD316" i="2826"/>
  <c r="BE319" i="2826"/>
  <c r="BA319" i="2826"/>
  <c r="AW319" i="2826"/>
  <c r="AS319" i="2826"/>
  <c r="AO319" i="2826"/>
  <c r="AK319" i="2826"/>
  <c r="AG319" i="2826"/>
  <c r="AC319" i="2826"/>
  <c r="Y319" i="2826"/>
  <c r="BD319" i="2826"/>
  <c r="AZ319" i="2826"/>
  <c r="AV319" i="2826"/>
  <c r="AR319" i="2826"/>
  <c r="AN319" i="2826"/>
  <c r="AJ319" i="2826"/>
  <c r="AF319" i="2826"/>
  <c r="AB319" i="2826"/>
  <c r="X319" i="2826"/>
  <c r="BC319" i="2826"/>
  <c r="AY319" i="2826"/>
  <c r="AU319" i="2826"/>
  <c r="AQ319" i="2826"/>
  <c r="AM319" i="2826"/>
  <c r="AI319" i="2826"/>
  <c r="AE319" i="2826"/>
  <c r="AA319" i="2826"/>
  <c r="W319" i="2826"/>
  <c r="BB319" i="2826"/>
  <c r="AX319" i="2826"/>
  <c r="AT319" i="2826"/>
  <c r="AP319" i="2826"/>
  <c r="AL319" i="2826"/>
  <c r="AH319" i="2826"/>
  <c r="AD319" i="2826"/>
  <c r="Z319" i="2826"/>
  <c r="V319" i="2826"/>
  <c r="BF318" i="2826"/>
  <c r="BG318" i="2826" s="1"/>
  <c r="BH318" i="2826" s="1"/>
  <c r="CA318" i="2826" s="1"/>
  <c r="BK320" i="2826"/>
  <c r="BL320" i="2826"/>
  <c r="BX320" i="2826"/>
  <c r="BY320" i="2826"/>
  <c r="BW321" i="2826"/>
  <c r="BR321" i="2826"/>
  <c r="BJ321" i="2826"/>
  <c r="U322" i="2826"/>
  <c r="BN321" i="2826"/>
  <c r="BF319" i="2826" l="1"/>
  <c r="BG319" i="2826" s="1"/>
  <c r="BH319" i="2826" s="1"/>
  <c r="CA319" i="2826" s="1"/>
  <c r="CB319" i="2826" s="1"/>
  <c r="R314" i="2829"/>
  <c r="W314" i="2829" s="1"/>
  <c r="S313" i="264" s="1"/>
  <c r="C313" i="264"/>
  <c r="BO321" i="2826"/>
  <c r="BP321" i="2826"/>
  <c r="BL321" i="2826"/>
  <c r="BK321" i="2826"/>
  <c r="BY321" i="2826"/>
  <c r="BX321" i="2826"/>
  <c r="CB318" i="2826"/>
  <c r="BS318" i="2826"/>
  <c r="U323" i="2826"/>
  <c r="BN322" i="2826"/>
  <c r="BW322" i="2826"/>
  <c r="BR322" i="2826"/>
  <c r="BJ322" i="2826"/>
  <c r="BD320" i="2826"/>
  <c r="AZ320" i="2826"/>
  <c r="AV320" i="2826"/>
  <c r="AR320" i="2826"/>
  <c r="AN320" i="2826"/>
  <c r="AJ320" i="2826"/>
  <c r="AF320" i="2826"/>
  <c r="AB320" i="2826"/>
  <c r="X320" i="2826"/>
  <c r="BC320" i="2826"/>
  <c r="AY320" i="2826"/>
  <c r="AU320" i="2826"/>
  <c r="AQ320" i="2826"/>
  <c r="AM320" i="2826"/>
  <c r="AI320" i="2826"/>
  <c r="AE320" i="2826"/>
  <c r="AA320" i="2826"/>
  <c r="W320" i="2826"/>
  <c r="BB320" i="2826"/>
  <c r="AX320" i="2826"/>
  <c r="AT320" i="2826"/>
  <c r="AP320" i="2826"/>
  <c r="AL320" i="2826"/>
  <c r="AH320" i="2826"/>
  <c r="AD320" i="2826"/>
  <c r="Z320" i="2826"/>
  <c r="V320" i="2826"/>
  <c r="BE320" i="2826"/>
  <c r="BA320" i="2826"/>
  <c r="AW320" i="2826"/>
  <c r="AS320" i="2826"/>
  <c r="AO320" i="2826"/>
  <c r="AK320" i="2826"/>
  <c r="AG320" i="2826"/>
  <c r="AC320" i="2826"/>
  <c r="Y320" i="2826"/>
  <c r="CD317" i="2826"/>
  <c r="BS319" i="2826" l="1"/>
  <c r="CD319" i="2826" s="1"/>
  <c r="R315" i="2829"/>
  <c r="W315" i="2829" s="1"/>
  <c r="S314" i="264" s="1"/>
  <c r="C314" i="264"/>
  <c r="BP322" i="2826"/>
  <c r="BO322" i="2826"/>
  <c r="CD318" i="2826"/>
  <c r="BF320" i="2826"/>
  <c r="BG320" i="2826" s="1"/>
  <c r="BH320" i="2826" s="1"/>
  <c r="CA320" i="2826" s="1"/>
  <c r="BK322" i="2826"/>
  <c r="BL322" i="2826"/>
  <c r="BX322" i="2826"/>
  <c r="BY322" i="2826"/>
  <c r="BW323" i="2826"/>
  <c r="BR323" i="2826"/>
  <c r="BJ323" i="2826"/>
  <c r="U324" i="2826"/>
  <c r="BN323" i="2826"/>
  <c r="BE321" i="2826"/>
  <c r="BA321" i="2826"/>
  <c r="AW321" i="2826"/>
  <c r="AS321" i="2826"/>
  <c r="AO321" i="2826"/>
  <c r="AK321" i="2826"/>
  <c r="AG321" i="2826"/>
  <c r="AC321" i="2826"/>
  <c r="Y321" i="2826"/>
  <c r="BD321" i="2826"/>
  <c r="AZ321" i="2826"/>
  <c r="AV321" i="2826"/>
  <c r="AR321" i="2826"/>
  <c r="AN321" i="2826"/>
  <c r="AJ321" i="2826"/>
  <c r="AF321" i="2826"/>
  <c r="AB321" i="2826"/>
  <c r="X321" i="2826"/>
  <c r="BC321" i="2826"/>
  <c r="AY321" i="2826"/>
  <c r="AU321" i="2826"/>
  <c r="AQ321" i="2826"/>
  <c r="AM321" i="2826"/>
  <c r="AI321" i="2826"/>
  <c r="AE321" i="2826"/>
  <c r="AA321" i="2826"/>
  <c r="W321" i="2826"/>
  <c r="BB321" i="2826"/>
  <c r="AX321" i="2826"/>
  <c r="AT321" i="2826"/>
  <c r="AP321" i="2826"/>
  <c r="AL321" i="2826"/>
  <c r="AH321" i="2826"/>
  <c r="AD321" i="2826"/>
  <c r="Z321" i="2826"/>
  <c r="V321" i="2826"/>
  <c r="R317" i="2829" l="1"/>
  <c r="W317" i="2829" s="1"/>
  <c r="S316" i="264" s="1"/>
  <c r="C316" i="264"/>
  <c r="R316" i="2829"/>
  <c r="W316" i="2829" s="1"/>
  <c r="S315" i="264" s="1"/>
  <c r="C315" i="264"/>
  <c r="BO323" i="2826"/>
  <c r="BP323" i="2826"/>
  <c r="BL323" i="2826"/>
  <c r="BK323" i="2826"/>
  <c r="BY323" i="2826"/>
  <c r="BX323" i="2826"/>
  <c r="CB320" i="2826"/>
  <c r="BS320" i="2826"/>
  <c r="BF321" i="2826"/>
  <c r="BG321" i="2826" s="1"/>
  <c r="BH321" i="2826" s="1"/>
  <c r="CA321" i="2826" s="1"/>
  <c r="U325" i="2826"/>
  <c r="BN324" i="2826"/>
  <c r="BW324" i="2826"/>
  <c r="BR324" i="2826"/>
  <c r="BJ324" i="2826"/>
  <c r="BD322" i="2826"/>
  <c r="AZ322" i="2826"/>
  <c r="AV322" i="2826"/>
  <c r="AR322" i="2826"/>
  <c r="AN322" i="2826"/>
  <c r="AJ322" i="2826"/>
  <c r="AF322" i="2826"/>
  <c r="AB322" i="2826"/>
  <c r="X322" i="2826"/>
  <c r="BC322" i="2826"/>
  <c r="AY322" i="2826"/>
  <c r="AU322" i="2826"/>
  <c r="AQ322" i="2826"/>
  <c r="AM322" i="2826"/>
  <c r="AI322" i="2826"/>
  <c r="AE322" i="2826"/>
  <c r="AA322" i="2826"/>
  <c r="W322" i="2826"/>
  <c r="BB322" i="2826"/>
  <c r="AX322" i="2826"/>
  <c r="AT322" i="2826"/>
  <c r="AP322" i="2826"/>
  <c r="AL322" i="2826"/>
  <c r="AH322" i="2826"/>
  <c r="AD322" i="2826"/>
  <c r="Z322" i="2826"/>
  <c r="V322" i="2826"/>
  <c r="BE322" i="2826"/>
  <c r="BA322" i="2826"/>
  <c r="AW322" i="2826"/>
  <c r="AS322" i="2826"/>
  <c r="AO322" i="2826"/>
  <c r="AK322" i="2826"/>
  <c r="AG322" i="2826"/>
  <c r="AC322" i="2826"/>
  <c r="Y322" i="2826"/>
  <c r="BF322" i="2826" l="1"/>
  <c r="BG322" i="2826" s="1"/>
  <c r="BH322" i="2826" s="1"/>
  <c r="CA322" i="2826" s="1"/>
  <c r="BK324" i="2826"/>
  <c r="BL324" i="2826"/>
  <c r="BX324" i="2826"/>
  <c r="BY324" i="2826"/>
  <c r="BW325" i="2826"/>
  <c r="BR325" i="2826"/>
  <c r="BJ325" i="2826"/>
  <c r="U326" i="2826"/>
  <c r="BN325" i="2826"/>
  <c r="CD320" i="2826"/>
  <c r="BP324" i="2826"/>
  <c r="BO324" i="2826"/>
  <c r="CB321" i="2826"/>
  <c r="BS321" i="2826"/>
  <c r="BE323" i="2826"/>
  <c r="BA323" i="2826"/>
  <c r="AW323" i="2826"/>
  <c r="AS323" i="2826"/>
  <c r="AO323" i="2826"/>
  <c r="AK323" i="2826"/>
  <c r="AG323" i="2826"/>
  <c r="AC323" i="2826"/>
  <c r="Y323" i="2826"/>
  <c r="BD323" i="2826"/>
  <c r="AZ323" i="2826"/>
  <c r="AV323" i="2826"/>
  <c r="AR323" i="2826"/>
  <c r="AN323" i="2826"/>
  <c r="AJ323" i="2826"/>
  <c r="AF323" i="2826"/>
  <c r="AB323" i="2826"/>
  <c r="X323" i="2826"/>
  <c r="BC323" i="2826"/>
  <c r="AY323" i="2826"/>
  <c r="AU323" i="2826"/>
  <c r="AQ323" i="2826"/>
  <c r="AM323" i="2826"/>
  <c r="AI323" i="2826"/>
  <c r="AE323" i="2826"/>
  <c r="AA323" i="2826"/>
  <c r="W323" i="2826"/>
  <c r="BB323" i="2826"/>
  <c r="AX323" i="2826"/>
  <c r="AT323" i="2826"/>
  <c r="AP323" i="2826"/>
  <c r="AL323" i="2826"/>
  <c r="AH323" i="2826"/>
  <c r="AD323" i="2826"/>
  <c r="Z323" i="2826"/>
  <c r="V323" i="2826"/>
  <c r="BF323" i="2826" l="1"/>
  <c r="BG323" i="2826" s="1"/>
  <c r="BH323" i="2826" s="1"/>
  <c r="CA323" i="2826" s="1"/>
  <c r="BS323" i="2826" s="1"/>
  <c r="CD321" i="2826"/>
  <c r="R318" i="2829"/>
  <c r="W318" i="2829" s="1"/>
  <c r="S317" i="264" s="1"/>
  <c r="C317" i="264"/>
  <c r="CB323" i="2826"/>
  <c r="U327" i="2826"/>
  <c r="BN326" i="2826"/>
  <c r="BW326" i="2826"/>
  <c r="BR326" i="2826"/>
  <c r="BJ326" i="2826"/>
  <c r="BB324" i="2826"/>
  <c r="AX324" i="2826"/>
  <c r="AT324" i="2826"/>
  <c r="AP324" i="2826"/>
  <c r="AL324" i="2826"/>
  <c r="AH324" i="2826"/>
  <c r="AD324" i="2826"/>
  <c r="Z324" i="2826"/>
  <c r="V324" i="2826"/>
  <c r="BE324" i="2826"/>
  <c r="BA324" i="2826"/>
  <c r="AW324" i="2826"/>
  <c r="AS324" i="2826"/>
  <c r="AO324" i="2826"/>
  <c r="AK324" i="2826"/>
  <c r="AG324" i="2826"/>
  <c r="AC324" i="2826"/>
  <c r="Y324" i="2826"/>
  <c r="BD324" i="2826"/>
  <c r="AZ324" i="2826"/>
  <c r="AV324" i="2826"/>
  <c r="AR324" i="2826"/>
  <c r="AN324" i="2826"/>
  <c r="AJ324" i="2826"/>
  <c r="AF324" i="2826"/>
  <c r="AB324" i="2826"/>
  <c r="X324" i="2826"/>
  <c r="BC324" i="2826"/>
  <c r="AY324" i="2826"/>
  <c r="AU324" i="2826"/>
  <c r="AQ324" i="2826"/>
  <c r="AM324" i="2826"/>
  <c r="AI324" i="2826"/>
  <c r="AE324" i="2826"/>
  <c r="AA324" i="2826"/>
  <c r="W324" i="2826"/>
  <c r="BO325" i="2826"/>
  <c r="BP325" i="2826"/>
  <c r="BL325" i="2826"/>
  <c r="BK325" i="2826"/>
  <c r="BY325" i="2826"/>
  <c r="BX325" i="2826"/>
  <c r="CB322" i="2826"/>
  <c r="BS322" i="2826"/>
  <c r="C318" i="264" l="1"/>
  <c r="R319" i="2829"/>
  <c r="W319" i="2829" s="1"/>
  <c r="S318" i="264" s="1"/>
  <c r="BC325" i="2826"/>
  <c r="AY325" i="2826"/>
  <c r="AU325" i="2826"/>
  <c r="AQ325" i="2826"/>
  <c r="AM325" i="2826"/>
  <c r="AI325" i="2826"/>
  <c r="AE325" i="2826"/>
  <c r="AA325" i="2826"/>
  <c r="W325" i="2826"/>
  <c r="BB325" i="2826"/>
  <c r="AX325" i="2826"/>
  <c r="AT325" i="2826"/>
  <c r="AP325" i="2826"/>
  <c r="AL325" i="2826"/>
  <c r="AH325" i="2826"/>
  <c r="AD325" i="2826"/>
  <c r="Z325" i="2826"/>
  <c r="V325" i="2826"/>
  <c r="BE325" i="2826"/>
  <c r="BA325" i="2826"/>
  <c r="AW325" i="2826"/>
  <c r="AS325" i="2826"/>
  <c r="AO325" i="2826"/>
  <c r="AK325" i="2826"/>
  <c r="AG325" i="2826"/>
  <c r="AC325" i="2826"/>
  <c r="Y325" i="2826"/>
  <c r="BD325" i="2826"/>
  <c r="AZ325" i="2826"/>
  <c r="AV325" i="2826"/>
  <c r="AR325" i="2826"/>
  <c r="AN325" i="2826"/>
  <c r="AJ325" i="2826"/>
  <c r="AF325" i="2826"/>
  <c r="AB325" i="2826"/>
  <c r="X325" i="2826"/>
  <c r="BF324" i="2826"/>
  <c r="BG324" i="2826" s="1"/>
  <c r="BH324" i="2826" s="1"/>
  <c r="CA324" i="2826" s="1"/>
  <c r="BK326" i="2826"/>
  <c r="BL326" i="2826"/>
  <c r="BX326" i="2826"/>
  <c r="BY326" i="2826"/>
  <c r="BW327" i="2826"/>
  <c r="BR327" i="2826"/>
  <c r="BJ327" i="2826"/>
  <c r="U328" i="2826"/>
  <c r="BN327" i="2826"/>
  <c r="CD322" i="2826"/>
  <c r="BP326" i="2826"/>
  <c r="BO326" i="2826"/>
  <c r="CD323" i="2826"/>
  <c r="R320" i="2829" l="1"/>
  <c r="W320" i="2829" s="1"/>
  <c r="S319" i="264" s="1"/>
  <c r="C319" i="264"/>
  <c r="R321" i="2829"/>
  <c r="W321" i="2829" s="1"/>
  <c r="S320" i="264" s="1"/>
  <c r="C320" i="264"/>
  <c r="BO327" i="2826"/>
  <c r="BP327" i="2826"/>
  <c r="BL327" i="2826"/>
  <c r="BK327" i="2826"/>
  <c r="BY327" i="2826"/>
  <c r="BX327" i="2826"/>
  <c r="CB324" i="2826"/>
  <c r="BS324" i="2826"/>
  <c r="U329" i="2826"/>
  <c r="BN328" i="2826"/>
  <c r="BW328" i="2826"/>
  <c r="BR328" i="2826"/>
  <c r="BJ328" i="2826"/>
  <c r="BB326" i="2826"/>
  <c r="AX326" i="2826"/>
  <c r="AT326" i="2826"/>
  <c r="AP326" i="2826"/>
  <c r="AL326" i="2826"/>
  <c r="AH326" i="2826"/>
  <c r="AD326" i="2826"/>
  <c r="Z326" i="2826"/>
  <c r="V326" i="2826"/>
  <c r="BE326" i="2826"/>
  <c r="BA326" i="2826"/>
  <c r="AW326" i="2826"/>
  <c r="AS326" i="2826"/>
  <c r="AO326" i="2826"/>
  <c r="AK326" i="2826"/>
  <c r="AG326" i="2826"/>
  <c r="AC326" i="2826"/>
  <c r="Y326" i="2826"/>
  <c r="BD326" i="2826"/>
  <c r="AZ326" i="2826"/>
  <c r="AV326" i="2826"/>
  <c r="AR326" i="2826"/>
  <c r="AN326" i="2826"/>
  <c r="AJ326" i="2826"/>
  <c r="AF326" i="2826"/>
  <c r="AB326" i="2826"/>
  <c r="X326" i="2826"/>
  <c r="BC326" i="2826"/>
  <c r="AY326" i="2826"/>
  <c r="AU326" i="2826"/>
  <c r="AQ326" i="2826"/>
  <c r="AM326" i="2826"/>
  <c r="AI326" i="2826"/>
  <c r="AE326" i="2826"/>
  <c r="AA326" i="2826"/>
  <c r="W326" i="2826"/>
  <c r="BF325" i="2826"/>
  <c r="BG325" i="2826" s="1"/>
  <c r="BH325" i="2826" s="1"/>
  <c r="CA325" i="2826" s="1"/>
  <c r="BF326" i="2826" l="1"/>
  <c r="BG326" i="2826" s="1"/>
  <c r="BH326" i="2826" s="1"/>
  <c r="CA326" i="2826" s="1"/>
  <c r="BK328" i="2826"/>
  <c r="BL328" i="2826"/>
  <c r="BX328" i="2826"/>
  <c r="BY328" i="2826"/>
  <c r="BW329" i="2826"/>
  <c r="BR329" i="2826"/>
  <c r="BJ329" i="2826"/>
  <c r="U330" i="2826"/>
  <c r="BN329" i="2826"/>
  <c r="BE327" i="2826"/>
  <c r="BA327" i="2826"/>
  <c r="AW327" i="2826"/>
  <c r="AS327" i="2826"/>
  <c r="AO327" i="2826"/>
  <c r="AK327" i="2826"/>
  <c r="AG327" i="2826"/>
  <c r="AC327" i="2826"/>
  <c r="Y327" i="2826"/>
  <c r="BD327" i="2826"/>
  <c r="AZ327" i="2826"/>
  <c r="AV327" i="2826"/>
  <c r="AR327" i="2826"/>
  <c r="AN327" i="2826"/>
  <c r="AJ327" i="2826"/>
  <c r="AF327" i="2826"/>
  <c r="AB327" i="2826"/>
  <c r="X327" i="2826"/>
  <c r="BC327" i="2826"/>
  <c r="AY327" i="2826"/>
  <c r="AU327" i="2826"/>
  <c r="AQ327" i="2826"/>
  <c r="AM327" i="2826"/>
  <c r="AI327" i="2826"/>
  <c r="AE327" i="2826"/>
  <c r="AA327" i="2826"/>
  <c r="W327" i="2826"/>
  <c r="BB327" i="2826"/>
  <c r="AX327" i="2826"/>
  <c r="AT327" i="2826"/>
  <c r="AP327" i="2826"/>
  <c r="AL327" i="2826"/>
  <c r="AH327" i="2826"/>
  <c r="AD327" i="2826"/>
  <c r="Z327" i="2826"/>
  <c r="V327" i="2826"/>
  <c r="CB325" i="2826"/>
  <c r="BS325" i="2826"/>
  <c r="BP328" i="2826"/>
  <c r="BO328" i="2826"/>
  <c r="CD324" i="2826"/>
  <c r="CD325" i="2826" l="1"/>
  <c r="C322" i="264" s="1"/>
  <c r="R322" i="2829"/>
  <c r="W322" i="2829" s="1"/>
  <c r="S321" i="264" s="1"/>
  <c r="C321" i="264"/>
  <c r="BF327" i="2826"/>
  <c r="BG327" i="2826" s="1"/>
  <c r="BH327" i="2826" s="1"/>
  <c r="CA327" i="2826" s="1"/>
  <c r="CB327" i="2826" s="1"/>
  <c r="R323" i="2829"/>
  <c r="W323" i="2829" s="1"/>
  <c r="S322" i="264" s="1"/>
  <c r="U331" i="2826"/>
  <c r="BN330" i="2826"/>
  <c r="BW330" i="2826"/>
  <c r="BR330" i="2826"/>
  <c r="BJ330" i="2826"/>
  <c r="BB328" i="2826"/>
  <c r="AX328" i="2826"/>
  <c r="AT328" i="2826"/>
  <c r="AP328" i="2826"/>
  <c r="AL328" i="2826"/>
  <c r="AH328" i="2826"/>
  <c r="AD328" i="2826"/>
  <c r="Z328" i="2826"/>
  <c r="V328" i="2826"/>
  <c r="BE328" i="2826"/>
  <c r="BA328" i="2826"/>
  <c r="AW328" i="2826"/>
  <c r="AS328" i="2826"/>
  <c r="AO328" i="2826"/>
  <c r="AK328" i="2826"/>
  <c r="AG328" i="2826"/>
  <c r="AC328" i="2826"/>
  <c r="Y328" i="2826"/>
  <c r="BD328" i="2826"/>
  <c r="AZ328" i="2826"/>
  <c r="AV328" i="2826"/>
  <c r="AR328" i="2826"/>
  <c r="AN328" i="2826"/>
  <c r="AJ328" i="2826"/>
  <c r="AF328" i="2826"/>
  <c r="AB328" i="2826"/>
  <c r="X328" i="2826"/>
  <c r="BC328" i="2826"/>
  <c r="AY328" i="2826"/>
  <c r="AU328" i="2826"/>
  <c r="AQ328" i="2826"/>
  <c r="AM328" i="2826"/>
  <c r="AI328" i="2826"/>
  <c r="AE328" i="2826"/>
  <c r="AA328" i="2826"/>
  <c r="W328" i="2826"/>
  <c r="BO329" i="2826"/>
  <c r="BP329" i="2826"/>
  <c r="BL329" i="2826"/>
  <c r="BK329" i="2826"/>
  <c r="BY329" i="2826"/>
  <c r="BX329" i="2826"/>
  <c r="CB326" i="2826"/>
  <c r="BS326" i="2826"/>
  <c r="BS327" i="2826" l="1"/>
  <c r="CD326" i="2826"/>
  <c r="BP330" i="2826"/>
  <c r="BO330" i="2826"/>
  <c r="BC329" i="2826"/>
  <c r="AY329" i="2826"/>
  <c r="AU329" i="2826"/>
  <c r="AQ329" i="2826"/>
  <c r="AM329" i="2826"/>
  <c r="AI329" i="2826"/>
  <c r="AE329" i="2826"/>
  <c r="AA329" i="2826"/>
  <c r="W329" i="2826"/>
  <c r="BB329" i="2826"/>
  <c r="AX329" i="2826"/>
  <c r="AT329" i="2826"/>
  <c r="AP329" i="2826"/>
  <c r="AL329" i="2826"/>
  <c r="AH329" i="2826"/>
  <c r="AD329" i="2826"/>
  <c r="Z329" i="2826"/>
  <c r="V329" i="2826"/>
  <c r="BE329" i="2826"/>
  <c r="BA329" i="2826"/>
  <c r="AW329" i="2826"/>
  <c r="AS329" i="2826"/>
  <c r="AO329" i="2826"/>
  <c r="AK329" i="2826"/>
  <c r="AG329" i="2826"/>
  <c r="AC329" i="2826"/>
  <c r="Y329" i="2826"/>
  <c r="BD329" i="2826"/>
  <c r="AZ329" i="2826"/>
  <c r="AV329" i="2826"/>
  <c r="AR329" i="2826"/>
  <c r="AN329" i="2826"/>
  <c r="AJ329" i="2826"/>
  <c r="AF329" i="2826"/>
  <c r="AB329" i="2826"/>
  <c r="X329" i="2826"/>
  <c r="BF328" i="2826"/>
  <c r="BG328" i="2826" s="1"/>
  <c r="BH328" i="2826" s="1"/>
  <c r="CA328" i="2826" s="1"/>
  <c r="BK330" i="2826"/>
  <c r="BL330" i="2826"/>
  <c r="BX330" i="2826"/>
  <c r="BY330" i="2826"/>
  <c r="BW331" i="2826"/>
  <c r="BR331" i="2826"/>
  <c r="BJ331" i="2826"/>
  <c r="U332" i="2826"/>
  <c r="BN331" i="2826"/>
  <c r="CD327" i="2826"/>
  <c r="R325" i="2829" l="1"/>
  <c r="W325" i="2829" s="1"/>
  <c r="S324" i="264" s="1"/>
  <c r="C324" i="264"/>
  <c r="R324" i="2829"/>
  <c r="W324" i="2829" s="1"/>
  <c r="S323" i="264" s="1"/>
  <c r="C323" i="264"/>
  <c r="BO331" i="2826"/>
  <c r="BP331" i="2826"/>
  <c r="BL331" i="2826"/>
  <c r="BK331" i="2826"/>
  <c r="BY331" i="2826"/>
  <c r="BX331" i="2826"/>
  <c r="CB328" i="2826"/>
  <c r="BS328" i="2826"/>
  <c r="U333" i="2826"/>
  <c r="BN332" i="2826"/>
  <c r="BW332" i="2826"/>
  <c r="BR332" i="2826"/>
  <c r="BJ332" i="2826"/>
  <c r="BD330" i="2826"/>
  <c r="AZ330" i="2826"/>
  <c r="AV330" i="2826"/>
  <c r="AR330" i="2826"/>
  <c r="AN330" i="2826"/>
  <c r="AJ330" i="2826"/>
  <c r="AF330" i="2826"/>
  <c r="AB330" i="2826"/>
  <c r="X330" i="2826"/>
  <c r="BC330" i="2826"/>
  <c r="AY330" i="2826"/>
  <c r="AU330" i="2826"/>
  <c r="AQ330" i="2826"/>
  <c r="AM330" i="2826"/>
  <c r="AI330" i="2826"/>
  <c r="AE330" i="2826"/>
  <c r="AA330" i="2826"/>
  <c r="W330" i="2826"/>
  <c r="BB330" i="2826"/>
  <c r="AX330" i="2826"/>
  <c r="AT330" i="2826"/>
  <c r="AP330" i="2826"/>
  <c r="AL330" i="2826"/>
  <c r="AH330" i="2826"/>
  <c r="AD330" i="2826"/>
  <c r="Z330" i="2826"/>
  <c r="V330" i="2826"/>
  <c r="BE330" i="2826"/>
  <c r="BA330" i="2826"/>
  <c r="AW330" i="2826"/>
  <c r="AS330" i="2826"/>
  <c r="AO330" i="2826"/>
  <c r="AK330" i="2826"/>
  <c r="AG330" i="2826"/>
  <c r="AC330" i="2826"/>
  <c r="Y330" i="2826"/>
  <c r="BF329" i="2826"/>
  <c r="BG329" i="2826" s="1"/>
  <c r="BH329" i="2826" s="1"/>
  <c r="CA329" i="2826" s="1"/>
  <c r="CB329" i="2826" l="1"/>
  <c r="BS329" i="2826"/>
  <c r="BP332" i="2826"/>
  <c r="BO332" i="2826"/>
  <c r="CD328" i="2826"/>
  <c r="BF330" i="2826"/>
  <c r="BG330" i="2826" s="1"/>
  <c r="BH330" i="2826" s="1"/>
  <c r="CA330" i="2826" s="1"/>
  <c r="BK332" i="2826"/>
  <c r="BL332" i="2826"/>
  <c r="BX332" i="2826"/>
  <c r="BY332" i="2826"/>
  <c r="BW333" i="2826"/>
  <c r="BR333" i="2826"/>
  <c r="BJ333" i="2826"/>
  <c r="U334" i="2826"/>
  <c r="BN333" i="2826"/>
  <c r="BE331" i="2826"/>
  <c r="BA331" i="2826"/>
  <c r="AW331" i="2826"/>
  <c r="AS331" i="2826"/>
  <c r="AO331" i="2826"/>
  <c r="AK331" i="2826"/>
  <c r="AG331" i="2826"/>
  <c r="AC331" i="2826"/>
  <c r="Y331" i="2826"/>
  <c r="BD331" i="2826"/>
  <c r="AZ331" i="2826"/>
  <c r="AV331" i="2826"/>
  <c r="AR331" i="2826"/>
  <c r="AN331" i="2826"/>
  <c r="AJ331" i="2826"/>
  <c r="AF331" i="2826"/>
  <c r="AB331" i="2826"/>
  <c r="X331" i="2826"/>
  <c r="BC331" i="2826"/>
  <c r="AY331" i="2826"/>
  <c r="AU331" i="2826"/>
  <c r="AQ331" i="2826"/>
  <c r="AM331" i="2826"/>
  <c r="AI331" i="2826"/>
  <c r="AE331" i="2826"/>
  <c r="AA331" i="2826"/>
  <c r="W331" i="2826"/>
  <c r="BB331" i="2826"/>
  <c r="AX331" i="2826"/>
  <c r="AT331" i="2826"/>
  <c r="AP331" i="2826"/>
  <c r="AL331" i="2826"/>
  <c r="AH331" i="2826"/>
  <c r="AD331" i="2826"/>
  <c r="Z331" i="2826"/>
  <c r="V331" i="2826"/>
  <c r="R326" i="2829" l="1"/>
  <c r="W326" i="2829" s="1"/>
  <c r="S325" i="264" s="1"/>
  <c r="C325" i="264"/>
  <c r="BO333" i="2826"/>
  <c r="BP333" i="2826"/>
  <c r="BL333" i="2826"/>
  <c r="BK333" i="2826"/>
  <c r="BY333" i="2826"/>
  <c r="BX333" i="2826"/>
  <c r="CB330" i="2826"/>
  <c r="BS330" i="2826"/>
  <c r="BF331" i="2826"/>
  <c r="BG331" i="2826" s="1"/>
  <c r="BH331" i="2826" s="1"/>
  <c r="CA331" i="2826" s="1"/>
  <c r="U335" i="2826"/>
  <c r="BN334" i="2826"/>
  <c r="BW334" i="2826"/>
  <c r="BR334" i="2826"/>
  <c r="BJ334" i="2826"/>
  <c r="BD332" i="2826"/>
  <c r="AZ332" i="2826"/>
  <c r="AV332" i="2826"/>
  <c r="AR332" i="2826"/>
  <c r="AN332" i="2826"/>
  <c r="AJ332" i="2826"/>
  <c r="AF332" i="2826"/>
  <c r="AB332" i="2826"/>
  <c r="X332" i="2826"/>
  <c r="BC332" i="2826"/>
  <c r="AY332" i="2826"/>
  <c r="AU332" i="2826"/>
  <c r="AQ332" i="2826"/>
  <c r="AM332" i="2826"/>
  <c r="AI332" i="2826"/>
  <c r="AE332" i="2826"/>
  <c r="AA332" i="2826"/>
  <c r="W332" i="2826"/>
  <c r="BB332" i="2826"/>
  <c r="AX332" i="2826"/>
  <c r="AT332" i="2826"/>
  <c r="AP332" i="2826"/>
  <c r="AL332" i="2826"/>
  <c r="AH332" i="2826"/>
  <c r="AD332" i="2826"/>
  <c r="Z332" i="2826"/>
  <c r="V332" i="2826"/>
  <c r="BE332" i="2826"/>
  <c r="BA332" i="2826"/>
  <c r="AW332" i="2826"/>
  <c r="AS332" i="2826"/>
  <c r="AO332" i="2826"/>
  <c r="AK332" i="2826"/>
  <c r="AG332" i="2826"/>
  <c r="AC332" i="2826"/>
  <c r="Y332" i="2826"/>
  <c r="CD329" i="2826"/>
  <c r="C326" i="264" l="1"/>
  <c r="R327" i="2829"/>
  <c r="W327" i="2829" s="1"/>
  <c r="S326" i="264" s="1"/>
  <c r="BP334" i="2826"/>
  <c r="BO334" i="2826"/>
  <c r="CB331" i="2826"/>
  <c r="BS331" i="2826"/>
  <c r="CD330" i="2826"/>
  <c r="BF332" i="2826"/>
  <c r="BG332" i="2826" s="1"/>
  <c r="BH332" i="2826" s="1"/>
  <c r="CA332" i="2826" s="1"/>
  <c r="BK334" i="2826"/>
  <c r="BL334" i="2826"/>
  <c r="BX334" i="2826"/>
  <c r="BY334" i="2826"/>
  <c r="BW335" i="2826"/>
  <c r="BR335" i="2826"/>
  <c r="BJ335" i="2826"/>
  <c r="U336" i="2826"/>
  <c r="BN335" i="2826"/>
  <c r="BE333" i="2826"/>
  <c r="BA333" i="2826"/>
  <c r="AW333" i="2826"/>
  <c r="AS333" i="2826"/>
  <c r="AO333" i="2826"/>
  <c r="AK333" i="2826"/>
  <c r="AG333" i="2826"/>
  <c r="AC333" i="2826"/>
  <c r="Y333" i="2826"/>
  <c r="BD333" i="2826"/>
  <c r="AZ333" i="2826"/>
  <c r="AV333" i="2826"/>
  <c r="AR333" i="2826"/>
  <c r="AN333" i="2826"/>
  <c r="AJ333" i="2826"/>
  <c r="AF333" i="2826"/>
  <c r="AB333" i="2826"/>
  <c r="X333" i="2826"/>
  <c r="BC333" i="2826"/>
  <c r="AY333" i="2826"/>
  <c r="AU333" i="2826"/>
  <c r="AQ333" i="2826"/>
  <c r="AM333" i="2826"/>
  <c r="AI333" i="2826"/>
  <c r="AE333" i="2826"/>
  <c r="AA333" i="2826"/>
  <c r="W333" i="2826"/>
  <c r="BB333" i="2826"/>
  <c r="AX333" i="2826"/>
  <c r="AT333" i="2826"/>
  <c r="AP333" i="2826"/>
  <c r="AL333" i="2826"/>
  <c r="AH333" i="2826"/>
  <c r="AD333" i="2826"/>
  <c r="Z333" i="2826"/>
  <c r="V333" i="2826"/>
  <c r="R328" i="2829" l="1"/>
  <c r="W328" i="2829" s="1"/>
  <c r="S327" i="264" s="1"/>
  <c r="C327" i="264"/>
  <c r="BF333" i="2826"/>
  <c r="BG333" i="2826" s="1"/>
  <c r="BH333" i="2826" s="1"/>
  <c r="CA333" i="2826" s="1"/>
  <c r="U337" i="2826"/>
  <c r="BN336" i="2826"/>
  <c r="BW336" i="2826"/>
  <c r="BR336" i="2826"/>
  <c r="BJ336" i="2826"/>
  <c r="BD334" i="2826"/>
  <c r="AZ334" i="2826"/>
  <c r="AV334" i="2826"/>
  <c r="AR334" i="2826"/>
  <c r="AN334" i="2826"/>
  <c r="AJ334" i="2826"/>
  <c r="AF334" i="2826"/>
  <c r="AB334" i="2826"/>
  <c r="X334" i="2826"/>
  <c r="BC334" i="2826"/>
  <c r="AY334" i="2826"/>
  <c r="AU334" i="2826"/>
  <c r="AQ334" i="2826"/>
  <c r="AM334" i="2826"/>
  <c r="AI334" i="2826"/>
  <c r="AE334" i="2826"/>
  <c r="AA334" i="2826"/>
  <c r="W334" i="2826"/>
  <c r="BB334" i="2826"/>
  <c r="AX334" i="2826"/>
  <c r="AT334" i="2826"/>
  <c r="AP334" i="2826"/>
  <c r="AL334" i="2826"/>
  <c r="AH334" i="2826"/>
  <c r="AD334" i="2826"/>
  <c r="Z334" i="2826"/>
  <c r="V334" i="2826"/>
  <c r="BE334" i="2826"/>
  <c r="BA334" i="2826"/>
  <c r="AW334" i="2826"/>
  <c r="AS334" i="2826"/>
  <c r="AO334" i="2826"/>
  <c r="AK334" i="2826"/>
  <c r="AG334" i="2826"/>
  <c r="AC334" i="2826"/>
  <c r="Y334" i="2826"/>
  <c r="CD331" i="2826"/>
  <c r="BO335" i="2826"/>
  <c r="BP335" i="2826"/>
  <c r="BL335" i="2826"/>
  <c r="BK335" i="2826"/>
  <c r="BY335" i="2826"/>
  <c r="BX335" i="2826"/>
  <c r="CB332" i="2826"/>
  <c r="BS332" i="2826"/>
  <c r="CD332" i="2826" l="1"/>
  <c r="R329" i="2829"/>
  <c r="W329" i="2829" s="1"/>
  <c r="S328" i="264" s="1"/>
  <c r="C328" i="264"/>
  <c r="BC335" i="2826"/>
  <c r="AY335" i="2826"/>
  <c r="AU335" i="2826"/>
  <c r="AQ335" i="2826"/>
  <c r="AM335" i="2826"/>
  <c r="AI335" i="2826"/>
  <c r="AE335" i="2826"/>
  <c r="AA335" i="2826"/>
  <c r="W335" i="2826"/>
  <c r="BB335" i="2826"/>
  <c r="AX335" i="2826"/>
  <c r="AT335" i="2826"/>
  <c r="AP335" i="2826"/>
  <c r="AL335" i="2826"/>
  <c r="AH335" i="2826"/>
  <c r="AD335" i="2826"/>
  <c r="Z335" i="2826"/>
  <c r="V335" i="2826"/>
  <c r="BE335" i="2826"/>
  <c r="BA335" i="2826"/>
  <c r="AW335" i="2826"/>
  <c r="AS335" i="2826"/>
  <c r="AO335" i="2826"/>
  <c r="AK335" i="2826"/>
  <c r="AG335" i="2826"/>
  <c r="AC335" i="2826"/>
  <c r="Y335" i="2826"/>
  <c r="BD335" i="2826"/>
  <c r="AZ335" i="2826"/>
  <c r="AV335" i="2826"/>
  <c r="AR335" i="2826"/>
  <c r="AN335" i="2826"/>
  <c r="AJ335" i="2826"/>
  <c r="AF335" i="2826"/>
  <c r="AB335" i="2826"/>
  <c r="X335" i="2826"/>
  <c r="BF334" i="2826"/>
  <c r="BG334" i="2826" s="1"/>
  <c r="BH334" i="2826" s="1"/>
  <c r="CA334" i="2826" s="1"/>
  <c r="BK336" i="2826"/>
  <c r="BL336" i="2826"/>
  <c r="BX336" i="2826"/>
  <c r="BY336" i="2826"/>
  <c r="BW337" i="2826"/>
  <c r="BR337" i="2826"/>
  <c r="BJ337" i="2826"/>
  <c r="U338" i="2826"/>
  <c r="BN337" i="2826"/>
  <c r="BP336" i="2826"/>
  <c r="BO336" i="2826"/>
  <c r="CB333" i="2826"/>
  <c r="BS333" i="2826"/>
  <c r="CD333" i="2826" l="1"/>
  <c r="R331" i="2829" s="1"/>
  <c r="W331" i="2829" s="1"/>
  <c r="S330" i="264" s="1"/>
  <c r="R330" i="2829"/>
  <c r="W330" i="2829" s="1"/>
  <c r="S329" i="264" s="1"/>
  <c r="C329" i="264"/>
  <c r="BO337" i="2826"/>
  <c r="BP337" i="2826"/>
  <c r="BL337" i="2826"/>
  <c r="BK337" i="2826"/>
  <c r="BY337" i="2826"/>
  <c r="BX337" i="2826"/>
  <c r="CB334" i="2826"/>
  <c r="BS334" i="2826"/>
  <c r="BF335" i="2826"/>
  <c r="BG335" i="2826" s="1"/>
  <c r="BH335" i="2826" s="1"/>
  <c r="CA335" i="2826" s="1"/>
  <c r="U339" i="2826"/>
  <c r="BN338" i="2826"/>
  <c r="BW338" i="2826"/>
  <c r="BR338" i="2826"/>
  <c r="BJ338" i="2826"/>
  <c r="BB336" i="2826"/>
  <c r="AX336" i="2826"/>
  <c r="AT336" i="2826"/>
  <c r="AP336" i="2826"/>
  <c r="AL336" i="2826"/>
  <c r="AH336" i="2826"/>
  <c r="AD336" i="2826"/>
  <c r="Z336" i="2826"/>
  <c r="V336" i="2826"/>
  <c r="BE336" i="2826"/>
  <c r="BA336" i="2826"/>
  <c r="AW336" i="2826"/>
  <c r="AS336" i="2826"/>
  <c r="AO336" i="2826"/>
  <c r="AK336" i="2826"/>
  <c r="AG336" i="2826"/>
  <c r="AC336" i="2826"/>
  <c r="Y336" i="2826"/>
  <c r="BD336" i="2826"/>
  <c r="AZ336" i="2826"/>
  <c r="AV336" i="2826"/>
  <c r="AR336" i="2826"/>
  <c r="AN336" i="2826"/>
  <c r="AJ336" i="2826"/>
  <c r="AF336" i="2826"/>
  <c r="AB336" i="2826"/>
  <c r="X336" i="2826"/>
  <c r="BC336" i="2826"/>
  <c r="AY336" i="2826"/>
  <c r="AU336" i="2826"/>
  <c r="AQ336" i="2826"/>
  <c r="AM336" i="2826"/>
  <c r="AI336" i="2826"/>
  <c r="AE336" i="2826"/>
  <c r="AA336" i="2826"/>
  <c r="W336" i="2826"/>
  <c r="C330" i="264" l="1"/>
  <c r="BP338" i="2826"/>
  <c r="BO338" i="2826"/>
  <c r="CD334" i="2826"/>
  <c r="BF336" i="2826"/>
  <c r="BG336" i="2826" s="1"/>
  <c r="BH336" i="2826" s="1"/>
  <c r="CA336" i="2826" s="1"/>
  <c r="BK338" i="2826"/>
  <c r="BL338" i="2826"/>
  <c r="BX338" i="2826"/>
  <c r="BY338" i="2826"/>
  <c r="BW339" i="2826"/>
  <c r="BR339" i="2826"/>
  <c r="BJ339" i="2826"/>
  <c r="U340" i="2826"/>
  <c r="BN339" i="2826"/>
  <c r="CB335" i="2826"/>
  <c r="BS335" i="2826"/>
  <c r="BE337" i="2826"/>
  <c r="BA337" i="2826"/>
  <c r="AW337" i="2826"/>
  <c r="AS337" i="2826"/>
  <c r="AO337" i="2826"/>
  <c r="AK337" i="2826"/>
  <c r="AG337" i="2826"/>
  <c r="AC337" i="2826"/>
  <c r="Y337" i="2826"/>
  <c r="BD337" i="2826"/>
  <c r="AZ337" i="2826"/>
  <c r="AV337" i="2826"/>
  <c r="AR337" i="2826"/>
  <c r="AN337" i="2826"/>
  <c r="AJ337" i="2826"/>
  <c r="AF337" i="2826"/>
  <c r="AB337" i="2826"/>
  <c r="X337" i="2826"/>
  <c r="BC337" i="2826"/>
  <c r="AY337" i="2826"/>
  <c r="AU337" i="2826"/>
  <c r="AQ337" i="2826"/>
  <c r="AM337" i="2826"/>
  <c r="AI337" i="2826"/>
  <c r="AE337" i="2826"/>
  <c r="AA337" i="2826"/>
  <c r="W337" i="2826"/>
  <c r="BB337" i="2826"/>
  <c r="AX337" i="2826"/>
  <c r="AT337" i="2826"/>
  <c r="AP337" i="2826"/>
  <c r="AL337" i="2826"/>
  <c r="AH337" i="2826"/>
  <c r="AD337" i="2826"/>
  <c r="Z337" i="2826"/>
  <c r="V337" i="2826"/>
  <c r="BF337" i="2826" l="1"/>
  <c r="BG337" i="2826" s="1"/>
  <c r="BH337" i="2826" s="1"/>
  <c r="CA337" i="2826" s="1"/>
  <c r="CB337" i="2826" s="1"/>
  <c r="R332" i="2829"/>
  <c r="W332" i="2829" s="1"/>
  <c r="S331" i="264" s="1"/>
  <c r="C331" i="264"/>
  <c r="CD335" i="2826"/>
  <c r="U341" i="2826"/>
  <c r="BN340" i="2826"/>
  <c r="BW340" i="2826"/>
  <c r="BR340" i="2826"/>
  <c r="BJ340" i="2826"/>
  <c r="BD338" i="2826"/>
  <c r="AZ338" i="2826"/>
  <c r="AV338" i="2826"/>
  <c r="AR338" i="2826"/>
  <c r="AN338" i="2826"/>
  <c r="AJ338" i="2826"/>
  <c r="AF338" i="2826"/>
  <c r="AB338" i="2826"/>
  <c r="X338" i="2826"/>
  <c r="BC338" i="2826"/>
  <c r="AY338" i="2826"/>
  <c r="AU338" i="2826"/>
  <c r="AQ338" i="2826"/>
  <c r="AM338" i="2826"/>
  <c r="AI338" i="2826"/>
  <c r="AE338" i="2826"/>
  <c r="AA338" i="2826"/>
  <c r="W338" i="2826"/>
  <c r="BB338" i="2826"/>
  <c r="AX338" i="2826"/>
  <c r="AT338" i="2826"/>
  <c r="AP338" i="2826"/>
  <c r="AL338" i="2826"/>
  <c r="AH338" i="2826"/>
  <c r="AD338" i="2826"/>
  <c r="Z338" i="2826"/>
  <c r="V338" i="2826"/>
  <c r="BE338" i="2826"/>
  <c r="BA338" i="2826"/>
  <c r="AW338" i="2826"/>
  <c r="AS338" i="2826"/>
  <c r="AO338" i="2826"/>
  <c r="AK338" i="2826"/>
  <c r="AG338" i="2826"/>
  <c r="AC338" i="2826"/>
  <c r="Y338" i="2826"/>
  <c r="BO339" i="2826"/>
  <c r="BP339" i="2826"/>
  <c r="BL339" i="2826"/>
  <c r="BK339" i="2826"/>
  <c r="BY339" i="2826"/>
  <c r="BX339" i="2826"/>
  <c r="CB336" i="2826"/>
  <c r="BS336" i="2826"/>
  <c r="BS337" i="2826" l="1"/>
  <c r="R333" i="2829"/>
  <c r="W333" i="2829" s="1"/>
  <c r="S332" i="264" s="1"/>
  <c r="C332" i="264"/>
  <c r="BC339" i="2826"/>
  <c r="AY339" i="2826"/>
  <c r="AU339" i="2826"/>
  <c r="AQ339" i="2826"/>
  <c r="AM339" i="2826"/>
  <c r="AI339" i="2826"/>
  <c r="AE339" i="2826"/>
  <c r="AA339" i="2826"/>
  <c r="W339" i="2826"/>
  <c r="BB339" i="2826"/>
  <c r="AX339" i="2826"/>
  <c r="AT339" i="2826"/>
  <c r="AP339" i="2826"/>
  <c r="AL339" i="2826"/>
  <c r="AH339" i="2826"/>
  <c r="AD339" i="2826"/>
  <c r="Z339" i="2826"/>
  <c r="V339" i="2826"/>
  <c r="BE339" i="2826"/>
  <c r="BA339" i="2826"/>
  <c r="AW339" i="2826"/>
  <c r="AS339" i="2826"/>
  <c r="AO339" i="2826"/>
  <c r="AK339" i="2826"/>
  <c r="AG339" i="2826"/>
  <c r="AC339" i="2826"/>
  <c r="Y339" i="2826"/>
  <c r="BD339" i="2826"/>
  <c r="AZ339" i="2826"/>
  <c r="AV339" i="2826"/>
  <c r="AR339" i="2826"/>
  <c r="AN339" i="2826"/>
  <c r="AJ339" i="2826"/>
  <c r="AF339" i="2826"/>
  <c r="AB339" i="2826"/>
  <c r="X339" i="2826"/>
  <c r="BF338" i="2826"/>
  <c r="BG338" i="2826" s="1"/>
  <c r="BH338" i="2826" s="1"/>
  <c r="CA338" i="2826" s="1"/>
  <c r="BK340" i="2826"/>
  <c r="BL340" i="2826"/>
  <c r="BX340" i="2826"/>
  <c r="BY340" i="2826"/>
  <c r="BW341" i="2826"/>
  <c r="BR341" i="2826"/>
  <c r="BJ341" i="2826"/>
  <c r="U342" i="2826"/>
  <c r="BN341" i="2826"/>
  <c r="CD336" i="2826"/>
  <c r="BP340" i="2826"/>
  <c r="BO340" i="2826"/>
  <c r="CD337" i="2826"/>
  <c r="C334" i="264" l="1"/>
  <c r="R335" i="2829"/>
  <c r="W335" i="2829" s="1"/>
  <c r="S334" i="264" s="1"/>
  <c r="R334" i="2829"/>
  <c r="W334" i="2829" s="1"/>
  <c r="S333" i="264" s="1"/>
  <c r="C333" i="264"/>
  <c r="BO341" i="2826"/>
  <c r="BP341" i="2826"/>
  <c r="BL341" i="2826"/>
  <c r="BK341" i="2826"/>
  <c r="BY341" i="2826"/>
  <c r="BX341" i="2826"/>
  <c r="CB338" i="2826"/>
  <c r="BS338" i="2826"/>
  <c r="BF339" i="2826"/>
  <c r="BG339" i="2826" s="1"/>
  <c r="BH339" i="2826" s="1"/>
  <c r="CA339" i="2826" s="1"/>
  <c r="U343" i="2826"/>
  <c r="BN342" i="2826"/>
  <c r="BW342" i="2826"/>
  <c r="BR342" i="2826"/>
  <c r="BJ342" i="2826"/>
  <c r="BB340" i="2826"/>
  <c r="AX340" i="2826"/>
  <c r="AT340" i="2826"/>
  <c r="AP340" i="2826"/>
  <c r="AL340" i="2826"/>
  <c r="AH340" i="2826"/>
  <c r="AD340" i="2826"/>
  <c r="Z340" i="2826"/>
  <c r="V340" i="2826"/>
  <c r="BE340" i="2826"/>
  <c r="BA340" i="2826"/>
  <c r="AW340" i="2826"/>
  <c r="AS340" i="2826"/>
  <c r="AO340" i="2826"/>
  <c r="AK340" i="2826"/>
  <c r="AG340" i="2826"/>
  <c r="AC340" i="2826"/>
  <c r="Y340" i="2826"/>
  <c r="BD340" i="2826"/>
  <c r="AZ340" i="2826"/>
  <c r="AV340" i="2826"/>
  <c r="AR340" i="2826"/>
  <c r="AN340" i="2826"/>
  <c r="AJ340" i="2826"/>
  <c r="AF340" i="2826"/>
  <c r="AB340" i="2826"/>
  <c r="X340" i="2826"/>
  <c r="BC340" i="2826"/>
  <c r="AY340" i="2826"/>
  <c r="AU340" i="2826"/>
  <c r="AQ340" i="2826"/>
  <c r="AM340" i="2826"/>
  <c r="AI340" i="2826"/>
  <c r="AE340" i="2826"/>
  <c r="AA340" i="2826"/>
  <c r="W340" i="2826"/>
  <c r="BF340" i="2826" l="1"/>
  <c r="BG340" i="2826" s="1"/>
  <c r="BH340" i="2826" s="1"/>
  <c r="CA340" i="2826" s="1"/>
  <c r="BK342" i="2826"/>
  <c r="BL342" i="2826"/>
  <c r="BX342" i="2826"/>
  <c r="BY342" i="2826"/>
  <c r="BW343" i="2826"/>
  <c r="BR343" i="2826"/>
  <c r="BJ343" i="2826"/>
  <c r="U344" i="2826"/>
  <c r="BN343" i="2826"/>
  <c r="CB339" i="2826"/>
  <c r="BS339" i="2826"/>
  <c r="CD338" i="2826"/>
  <c r="BP342" i="2826"/>
  <c r="BO342" i="2826"/>
  <c r="BE341" i="2826"/>
  <c r="BA341" i="2826"/>
  <c r="AW341" i="2826"/>
  <c r="AS341" i="2826"/>
  <c r="AO341" i="2826"/>
  <c r="AK341" i="2826"/>
  <c r="AG341" i="2826"/>
  <c r="AC341" i="2826"/>
  <c r="Y341" i="2826"/>
  <c r="BD341" i="2826"/>
  <c r="AZ341" i="2826"/>
  <c r="AV341" i="2826"/>
  <c r="AR341" i="2826"/>
  <c r="AN341" i="2826"/>
  <c r="AJ341" i="2826"/>
  <c r="AF341" i="2826"/>
  <c r="AB341" i="2826"/>
  <c r="X341" i="2826"/>
  <c r="BC341" i="2826"/>
  <c r="AY341" i="2826"/>
  <c r="AU341" i="2826"/>
  <c r="AQ341" i="2826"/>
  <c r="AM341" i="2826"/>
  <c r="AI341" i="2826"/>
  <c r="AE341" i="2826"/>
  <c r="AA341" i="2826"/>
  <c r="W341" i="2826"/>
  <c r="BB341" i="2826"/>
  <c r="AX341" i="2826"/>
  <c r="AT341" i="2826"/>
  <c r="AP341" i="2826"/>
  <c r="AL341" i="2826"/>
  <c r="AH341" i="2826"/>
  <c r="AD341" i="2826"/>
  <c r="Z341" i="2826"/>
  <c r="V341" i="2826"/>
  <c r="BF341" i="2826" l="1"/>
  <c r="BG341" i="2826" s="1"/>
  <c r="BH341" i="2826" s="1"/>
  <c r="CA341" i="2826" s="1"/>
  <c r="BS341" i="2826" s="1"/>
  <c r="CD339" i="2826"/>
  <c r="R337" i="2829" s="1"/>
  <c r="W337" i="2829" s="1"/>
  <c r="S336" i="264" s="1"/>
  <c r="R336" i="2829"/>
  <c r="W336" i="2829" s="1"/>
  <c r="S335" i="264" s="1"/>
  <c r="C335" i="264"/>
  <c r="U345" i="2826"/>
  <c r="BN344" i="2826"/>
  <c r="BW344" i="2826"/>
  <c r="BR344" i="2826"/>
  <c r="BJ344" i="2826"/>
  <c r="BB342" i="2826"/>
  <c r="AX342" i="2826"/>
  <c r="AT342" i="2826"/>
  <c r="AP342" i="2826"/>
  <c r="AL342" i="2826"/>
  <c r="AH342" i="2826"/>
  <c r="AD342" i="2826"/>
  <c r="Z342" i="2826"/>
  <c r="V342" i="2826"/>
  <c r="BE342" i="2826"/>
  <c r="BA342" i="2826"/>
  <c r="AW342" i="2826"/>
  <c r="AS342" i="2826"/>
  <c r="AO342" i="2826"/>
  <c r="AK342" i="2826"/>
  <c r="AG342" i="2826"/>
  <c r="AC342" i="2826"/>
  <c r="Y342" i="2826"/>
  <c r="BD342" i="2826"/>
  <c r="AZ342" i="2826"/>
  <c r="AV342" i="2826"/>
  <c r="AR342" i="2826"/>
  <c r="AN342" i="2826"/>
  <c r="AJ342" i="2826"/>
  <c r="AF342" i="2826"/>
  <c r="AB342" i="2826"/>
  <c r="X342" i="2826"/>
  <c r="BC342" i="2826"/>
  <c r="AY342" i="2826"/>
  <c r="AU342" i="2826"/>
  <c r="AQ342" i="2826"/>
  <c r="AM342" i="2826"/>
  <c r="AI342" i="2826"/>
  <c r="AE342" i="2826"/>
  <c r="AA342" i="2826"/>
  <c r="W342" i="2826"/>
  <c r="BO343" i="2826"/>
  <c r="BP343" i="2826"/>
  <c r="BL343" i="2826"/>
  <c r="BK343" i="2826"/>
  <c r="BY343" i="2826"/>
  <c r="BX343" i="2826"/>
  <c r="CB340" i="2826"/>
  <c r="BS340" i="2826"/>
  <c r="C336" i="264" l="1"/>
  <c r="CB341" i="2826"/>
  <c r="CD340" i="2826"/>
  <c r="BF342" i="2826"/>
  <c r="BG342" i="2826" s="1"/>
  <c r="BH342" i="2826" s="1"/>
  <c r="CA342" i="2826" s="1"/>
  <c r="BK344" i="2826"/>
  <c r="BL344" i="2826"/>
  <c r="BX344" i="2826"/>
  <c r="BY344" i="2826"/>
  <c r="BW345" i="2826"/>
  <c r="BR345" i="2826"/>
  <c r="BJ345" i="2826"/>
  <c r="U346" i="2826"/>
  <c r="BN345" i="2826"/>
  <c r="BC343" i="2826"/>
  <c r="AY343" i="2826"/>
  <c r="AU343" i="2826"/>
  <c r="AQ343" i="2826"/>
  <c r="AM343" i="2826"/>
  <c r="AI343" i="2826"/>
  <c r="AE343" i="2826"/>
  <c r="AA343" i="2826"/>
  <c r="W343" i="2826"/>
  <c r="BB343" i="2826"/>
  <c r="AX343" i="2826"/>
  <c r="AT343" i="2826"/>
  <c r="AP343" i="2826"/>
  <c r="AL343" i="2826"/>
  <c r="AH343" i="2826"/>
  <c r="AD343" i="2826"/>
  <c r="Z343" i="2826"/>
  <c r="V343" i="2826"/>
  <c r="BE343" i="2826"/>
  <c r="BA343" i="2826"/>
  <c r="AW343" i="2826"/>
  <c r="AS343" i="2826"/>
  <c r="AO343" i="2826"/>
  <c r="AK343" i="2826"/>
  <c r="AG343" i="2826"/>
  <c r="AC343" i="2826"/>
  <c r="Y343" i="2826"/>
  <c r="BD343" i="2826"/>
  <c r="AZ343" i="2826"/>
  <c r="AV343" i="2826"/>
  <c r="AR343" i="2826"/>
  <c r="AN343" i="2826"/>
  <c r="AJ343" i="2826"/>
  <c r="AF343" i="2826"/>
  <c r="AB343" i="2826"/>
  <c r="X343" i="2826"/>
  <c r="BP344" i="2826"/>
  <c r="BO344" i="2826"/>
  <c r="CD341" i="2826"/>
  <c r="R338" i="2829" l="1"/>
  <c r="W338" i="2829" s="1"/>
  <c r="S337" i="264" s="1"/>
  <c r="C337" i="264"/>
  <c r="R339" i="2829"/>
  <c r="W339" i="2829" s="1"/>
  <c r="S338" i="264" s="1"/>
  <c r="C338" i="264"/>
  <c r="U347" i="2826"/>
  <c r="BN346" i="2826"/>
  <c r="BW346" i="2826"/>
  <c r="BR346" i="2826"/>
  <c r="BJ346" i="2826"/>
  <c r="BB344" i="2826"/>
  <c r="AX344" i="2826"/>
  <c r="AT344" i="2826"/>
  <c r="AP344" i="2826"/>
  <c r="AL344" i="2826"/>
  <c r="AH344" i="2826"/>
  <c r="AD344" i="2826"/>
  <c r="Z344" i="2826"/>
  <c r="V344" i="2826"/>
  <c r="BE344" i="2826"/>
  <c r="BA344" i="2826"/>
  <c r="AW344" i="2826"/>
  <c r="AS344" i="2826"/>
  <c r="AO344" i="2826"/>
  <c r="AK344" i="2826"/>
  <c r="AG344" i="2826"/>
  <c r="AC344" i="2826"/>
  <c r="Y344" i="2826"/>
  <c r="BD344" i="2826"/>
  <c r="AZ344" i="2826"/>
  <c r="AV344" i="2826"/>
  <c r="AR344" i="2826"/>
  <c r="AN344" i="2826"/>
  <c r="AJ344" i="2826"/>
  <c r="AF344" i="2826"/>
  <c r="AB344" i="2826"/>
  <c r="X344" i="2826"/>
  <c r="BC344" i="2826"/>
  <c r="AY344" i="2826"/>
  <c r="AU344" i="2826"/>
  <c r="AQ344" i="2826"/>
  <c r="AM344" i="2826"/>
  <c r="AI344" i="2826"/>
  <c r="AE344" i="2826"/>
  <c r="AA344" i="2826"/>
  <c r="W344" i="2826"/>
  <c r="BF343" i="2826"/>
  <c r="BG343" i="2826" s="1"/>
  <c r="BH343" i="2826" s="1"/>
  <c r="CA343" i="2826" s="1"/>
  <c r="BO345" i="2826"/>
  <c r="BP345" i="2826"/>
  <c r="BL345" i="2826"/>
  <c r="BK345" i="2826"/>
  <c r="BY345" i="2826"/>
  <c r="BX345" i="2826"/>
  <c r="CB342" i="2826"/>
  <c r="BS342" i="2826"/>
  <c r="CD342" i="2826" l="1"/>
  <c r="BP346" i="2826"/>
  <c r="BO346" i="2826"/>
  <c r="BC345" i="2826"/>
  <c r="AY345" i="2826"/>
  <c r="AU345" i="2826"/>
  <c r="AQ345" i="2826"/>
  <c r="AM345" i="2826"/>
  <c r="AI345" i="2826"/>
  <c r="AE345" i="2826"/>
  <c r="AA345" i="2826"/>
  <c r="W345" i="2826"/>
  <c r="BB345" i="2826"/>
  <c r="AX345" i="2826"/>
  <c r="AT345" i="2826"/>
  <c r="AP345" i="2826"/>
  <c r="AL345" i="2826"/>
  <c r="AH345" i="2826"/>
  <c r="AD345" i="2826"/>
  <c r="Z345" i="2826"/>
  <c r="V345" i="2826"/>
  <c r="BE345" i="2826"/>
  <c r="BA345" i="2826"/>
  <c r="AW345" i="2826"/>
  <c r="AS345" i="2826"/>
  <c r="AO345" i="2826"/>
  <c r="AK345" i="2826"/>
  <c r="AG345" i="2826"/>
  <c r="AC345" i="2826"/>
  <c r="Y345" i="2826"/>
  <c r="BD345" i="2826"/>
  <c r="AZ345" i="2826"/>
  <c r="AV345" i="2826"/>
  <c r="AR345" i="2826"/>
  <c r="AN345" i="2826"/>
  <c r="AJ345" i="2826"/>
  <c r="AF345" i="2826"/>
  <c r="AB345" i="2826"/>
  <c r="X345" i="2826"/>
  <c r="CB343" i="2826"/>
  <c r="BS343" i="2826"/>
  <c r="BF344" i="2826"/>
  <c r="BG344" i="2826" s="1"/>
  <c r="BH344" i="2826" s="1"/>
  <c r="CA344" i="2826" s="1"/>
  <c r="BK346" i="2826"/>
  <c r="BL346" i="2826"/>
  <c r="BX346" i="2826"/>
  <c r="BY346" i="2826"/>
  <c r="BW347" i="2826"/>
  <c r="BR347" i="2826"/>
  <c r="BJ347" i="2826"/>
  <c r="U348" i="2826"/>
  <c r="BN347" i="2826"/>
  <c r="R340" i="2829" l="1"/>
  <c r="W340" i="2829" s="1"/>
  <c r="S339" i="264" s="1"/>
  <c r="C339" i="264"/>
  <c r="BO347" i="2826"/>
  <c r="BP347" i="2826"/>
  <c r="BL347" i="2826"/>
  <c r="BK347" i="2826"/>
  <c r="BY347" i="2826"/>
  <c r="BX347" i="2826"/>
  <c r="CB344" i="2826"/>
  <c r="BS344" i="2826"/>
  <c r="BF345" i="2826"/>
  <c r="BG345" i="2826" s="1"/>
  <c r="BH345" i="2826" s="1"/>
  <c r="CA345" i="2826" s="1"/>
  <c r="U349" i="2826"/>
  <c r="BN348" i="2826"/>
  <c r="BW348" i="2826"/>
  <c r="BR348" i="2826"/>
  <c r="BJ348" i="2826"/>
  <c r="BD346" i="2826"/>
  <c r="AZ346" i="2826"/>
  <c r="AV346" i="2826"/>
  <c r="AR346" i="2826"/>
  <c r="AN346" i="2826"/>
  <c r="AJ346" i="2826"/>
  <c r="AF346" i="2826"/>
  <c r="AB346" i="2826"/>
  <c r="X346" i="2826"/>
  <c r="BC346" i="2826"/>
  <c r="AY346" i="2826"/>
  <c r="AU346" i="2826"/>
  <c r="AQ346" i="2826"/>
  <c r="AM346" i="2826"/>
  <c r="AI346" i="2826"/>
  <c r="AE346" i="2826"/>
  <c r="AA346" i="2826"/>
  <c r="W346" i="2826"/>
  <c r="BB346" i="2826"/>
  <c r="AX346" i="2826"/>
  <c r="AT346" i="2826"/>
  <c r="AP346" i="2826"/>
  <c r="AL346" i="2826"/>
  <c r="AH346" i="2826"/>
  <c r="AD346" i="2826"/>
  <c r="Z346" i="2826"/>
  <c r="V346" i="2826"/>
  <c r="BE346" i="2826"/>
  <c r="BA346" i="2826"/>
  <c r="AW346" i="2826"/>
  <c r="AS346" i="2826"/>
  <c r="AO346" i="2826"/>
  <c r="AK346" i="2826"/>
  <c r="AG346" i="2826"/>
  <c r="AC346" i="2826"/>
  <c r="Y346" i="2826"/>
  <c r="CD343" i="2826"/>
  <c r="R341" i="2829" l="1"/>
  <c r="W341" i="2829" s="1"/>
  <c r="S340" i="264" s="1"/>
  <c r="C340" i="264"/>
  <c r="BF346" i="2826"/>
  <c r="BG346" i="2826" s="1"/>
  <c r="BH346" i="2826" s="1"/>
  <c r="CA346" i="2826" s="1"/>
  <c r="BK348" i="2826"/>
  <c r="BL348" i="2826"/>
  <c r="BX348" i="2826"/>
  <c r="BY348" i="2826"/>
  <c r="BW349" i="2826"/>
  <c r="BR349" i="2826"/>
  <c r="BJ349" i="2826"/>
  <c r="U350" i="2826"/>
  <c r="BN349" i="2826"/>
  <c r="CB345" i="2826"/>
  <c r="BS345" i="2826"/>
  <c r="CD344" i="2826"/>
  <c r="BP348" i="2826"/>
  <c r="BO348" i="2826"/>
  <c r="BE347" i="2826"/>
  <c r="BA347" i="2826"/>
  <c r="AW347" i="2826"/>
  <c r="AS347" i="2826"/>
  <c r="AO347" i="2826"/>
  <c r="AK347" i="2826"/>
  <c r="AG347" i="2826"/>
  <c r="AC347" i="2826"/>
  <c r="Y347" i="2826"/>
  <c r="BD347" i="2826"/>
  <c r="AZ347" i="2826"/>
  <c r="AV347" i="2826"/>
  <c r="AR347" i="2826"/>
  <c r="AN347" i="2826"/>
  <c r="AJ347" i="2826"/>
  <c r="AF347" i="2826"/>
  <c r="AB347" i="2826"/>
  <c r="X347" i="2826"/>
  <c r="BC347" i="2826"/>
  <c r="AY347" i="2826"/>
  <c r="AU347" i="2826"/>
  <c r="AQ347" i="2826"/>
  <c r="AM347" i="2826"/>
  <c r="AI347" i="2826"/>
  <c r="AE347" i="2826"/>
  <c r="AA347" i="2826"/>
  <c r="W347" i="2826"/>
  <c r="BB347" i="2826"/>
  <c r="AX347" i="2826"/>
  <c r="AT347" i="2826"/>
  <c r="AP347" i="2826"/>
  <c r="AL347" i="2826"/>
  <c r="AH347" i="2826"/>
  <c r="AD347" i="2826"/>
  <c r="Z347" i="2826"/>
  <c r="V347" i="2826"/>
  <c r="BF347" i="2826" l="1"/>
  <c r="BG347" i="2826" s="1"/>
  <c r="BH347" i="2826" s="1"/>
  <c r="CA347" i="2826" s="1"/>
  <c r="CB347" i="2826" s="1"/>
  <c r="CD345" i="2826"/>
  <c r="C342" i="264" s="1"/>
  <c r="R342" i="2829"/>
  <c r="W342" i="2829" s="1"/>
  <c r="S341" i="264" s="1"/>
  <c r="C341" i="264"/>
  <c r="U351" i="2826"/>
  <c r="BN350" i="2826"/>
  <c r="BW350" i="2826"/>
  <c r="BR350" i="2826"/>
  <c r="BJ350" i="2826"/>
  <c r="BB348" i="2826"/>
  <c r="AX348" i="2826"/>
  <c r="AT348" i="2826"/>
  <c r="AP348" i="2826"/>
  <c r="AL348" i="2826"/>
  <c r="AH348" i="2826"/>
  <c r="AD348" i="2826"/>
  <c r="Z348" i="2826"/>
  <c r="V348" i="2826"/>
  <c r="BE348" i="2826"/>
  <c r="BA348" i="2826"/>
  <c r="AW348" i="2826"/>
  <c r="AS348" i="2826"/>
  <c r="AO348" i="2826"/>
  <c r="AK348" i="2826"/>
  <c r="AG348" i="2826"/>
  <c r="AC348" i="2826"/>
  <c r="Y348" i="2826"/>
  <c r="BD348" i="2826"/>
  <c r="AZ348" i="2826"/>
  <c r="AV348" i="2826"/>
  <c r="AR348" i="2826"/>
  <c r="AN348" i="2826"/>
  <c r="AJ348" i="2826"/>
  <c r="AF348" i="2826"/>
  <c r="AB348" i="2826"/>
  <c r="X348" i="2826"/>
  <c r="BC348" i="2826"/>
  <c r="AY348" i="2826"/>
  <c r="AU348" i="2826"/>
  <c r="AQ348" i="2826"/>
  <c r="AM348" i="2826"/>
  <c r="AI348" i="2826"/>
  <c r="AE348" i="2826"/>
  <c r="AA348" i="2826"/>
  <c r="W348" i="2826"/>
  <c r="BO349" i="2826"/>
  <c r="BP349" i="2826"/>
  <c r="BL349" i="2826"/>
  <c r="BK349" i="2826"/>
  <c r="BY349" i="2826"/>
  <c r="BX349" i="2826"/>
  <c r="CB346" i="2826"/>
  <c r="BS346" i="2826"/>
  <c r="BS347" i="2826" l="1"/>
  <c r="CD347" i="2826" s="1"/>
  <c r="R343" i="2829"/>
  <c r="W343" i="2829" s="1"/>
  <c r="S342" i="264" s="1"/>
  <c r="CD346" i="2826"/>
  <c r="R344" i="2829" s="1"/>
  <c r="W344" i="2829" s="1"/>
  <c r="S343" i="264" s="1"/>
  <c r="BC349" i="2826"/>
  <c r="AY349" i="2826"/>
  <c r="AU349" i="2826"/>
  <c r="AQ349" i="2826"/>
  <c r="AM349" i="2826"/>
  <c r="AI349" i="2826"/>
  <c r="AE349" i="2826"/>
  <c r="AA349" i="2826"/>
  <c r="W349" i="2826"/>
  <c r="BB349" i="2826"/>
  <c r="AX349" i="2826"/>
  <c r="AT349" i="2826"/>
  <c r="AP349" i="2826"/>
  <c r="AL349" i="2826"/>
  <c r="AH349" i="2826"/>
  <c r="AD349" i="2826"/>
  <c r="Z349" i="2826"/>
  <c r="V349" i="2826"/>
  <c r="BE349" i="2826"/>
  <c r="BA349" i="2826"/>
  <c r="AW349" i="2826"/>
  <c r="AS349" i="2826"/>
  <c r="AO349" i="2826"/>
  <c r="AK349" i="2826"/>
  <c r="AG349" i="2826"/>
  <c r="AC349" i="2826"/>
  <c r="Y349" i="2826"/>
  <c r="BD349" i="2826"/>
  <c r="AZ349" i="2826"/>
  <c r="AV349" i="2826"/>
  <c r="AR349" i="2826"/>
  <c r="AN349" i="2826"/>
  <c r="AJ349" i="2826"/>
  <c r="AF349" i="2826"/>
  <c r="AB349" i="2826"/>
  <c r="X349" i="2826"/>
  <c r="BF348" i="2826"/>
  <c r="BG348" i="2826" s="1"/>
  <c r="BH348" i="2826" s="1"/>
  <c r="CA348" i="2826" s="1"/>
  <c r="BK350" i="2826"/>
  <c r="BL350" i="2826"/>
  <c r="BX350" i="2826"/>
  <c r="BY350" i="2826"/>
  <c r="BW351" i="2826"/>
  <c r="BR351" i="2826"/>
  <c r="BJ351" i="2826"/>
  <c r="U352" i="2826"/>
  <c r="BN351" i="2826"/>
  <c r="BP350" i="2826"/>
  <c r="BO350" i="2826"/>
  <c r="C343" i="264" l="1"/>
  <c r="R345" i="2829"/>
  <c r="W345" i="2829" s="1"/>
  <c r="S344" i="264" s="1"/>
  <c r="C344" i="264"/>
  <c r="U353" i="2826"/>
  <c r="BN352" i="2826"/>
  <c r="BW352" i="2826"/>
  <c r="BR352" i="2826"/>
  <c r="BJ352" i="2826"/>
  <c r="BB350" i="2826"/>
  <c r="AX350" i="2826"/>
  <c r="AT350" i="2826"/>
  <c r="AP350" i="2826"/>
  <c r="AL350" i="2826"/>
  <c r="AH350" i="2826"/>
  <c r="AD350" i="2826"/>
  <c r="Z350" i="2826"/>
  <c r="V350" i="2826"/>
  <c r="BE350" i="2826"/>
  <c r="BA350" i="2826"/>
  <c r="AW350" i="2826"/>
  <c r="AS350" i="2826"/>
  <c r="AO350" i="2826"/>
  <c r="AK350" i="2826"/>
  <c r="AG350" i="2826"/>
  <c r="AC350" i="2826"/>
  <c r="Y350" i="2826"/>
  <c r="BD350" i="2826"/>
  <c r="AZ350" i="2826"/>
  <c r="AV350" i="2826"/>
  <c r="AR350" i="2826"/>
  <c r="AN350" i="2826"/>
  <c r="AJ350" i="2826"/>
  <c r="AF350" i="2826"/>
  <c r="AB350" i="2826"/>
  <c r="X350" i="2826"/>
  <c r="BC350" i="2826"/>
  <c r="AY350" i="2826"/>
  <c r="AU350" i="2826"/>
  <c r="AQ350" i="2826"/>
  <c r="AM350" i="2826"/>
  <c r="AI350" i="2826"/>
  <c r="AE350" i="2826"/>
  <c r="AA350" i="2826"/>
  <c r="W350" i="2826"/>
  <c r="BO351" i="2826"/>
  <c r="BP351" i="2826"/>
  <c r="BL351" i="2826"/>
  <c r="BK351" i="2826"/>
  <c r="BY351" i="2826"/>
  <c r="BX351" i="2826"/>
  <c r="CB348" i="2826"/>
  <c r="BS348" i="2826"/>
  <c r="BF349" i="2826"/>
  <c r="BG349" i="2826" s="1"/>
  <c r="BH349" i="2826" s="1"/>
  <c r="CA349" i="2826" s="1"/>
  <c r="BC351" i="2826" l="1"/>
  <c r="AY351" i="2826"/>
  <c r="AU351" i="2826"/>
  <c r="AQ351" i="2826"/>
  <c r="AM351" i="2826"/>
  <c r="AI351" i="2826"/>
  <c r="AE351" i="2826"/>
  <c r="AA351" i="2826"/>
  <c r="W351" i="2826"/>
  <c r="BB351" i="2826"/>
  <c r="AX351" i="2826"/>
  <c r="AT351" i="2826"/>
  <c r="AP351" i="2826"/>
  <c r="AL351" i="2826"/>
  <c r="AH351" i="2826"/>
  <c r="AD351" i="2826"/>
  <c r="Z351" i="2826"/>
  <c r="V351" i="2826"/>
  <c r="BE351" i="2826"/>
  <c r="BA351" i="2826"/>
  <c r="AW351" i="2826"/>
  <c r="AS351" i="2826"/>
  <c r="AO351" i="2826"/>
  <c r="AK351" i="2826"/>
  <c r="AG351" i="2826"/>
  <c r="AC351" i="2826"/>
  <c r="Y351" i="2826"/>
  <c r="BD351" i="2826"/>
  <c r="AZ351" i="2826"/>
  <c r="AV351" i="2826"/>
  <c r="AR351" i="2826"/>
  <c r="AN351" i="2826"/>
  <c r="AJ351" i="2826"/>
  <c r="AF351" i="2826"/>
  <c r="AB351" i="2826"/>
  <c r="X351" i="2826"/>
  <c r="BF350" i="2826"/>
  <c r="BG350" i="2826" s="1"/>
  <c r="BH350" i="2826" s="1"/>
  <c r="CA350" i="2826" s="1"/>
  <c r="BK352" i="2826"/>
  <c r="BL352" i="2826"/>
  <c r="BX352" i="2826"/>
  <c r="BY352" i="2826"/>
  <c r="BW353" i="2826"/>
  <c r="BR353" i="2826"/>
  <c r="BJ353" i="2826"/>
  <c r="U354" i="2826"/>
  <c r="BN353" i="2826"/>
  <c r="CB349" i="2826"/>
  <c r="BS349" i="2826"/>
  <c r="CD348" i="2826"/>
  <c r="BP352" i="2826"/>
  <c r="BO352" i="2826"/>
  <c r="R346" i="2829" l="1"/>
  <c r="W346" i="2829" s="1"/>
  <c r="S345" i="264" s="1"/>
  <c r="C345" i="264"/>
  <c r="BO353" i="2826"/>
  <c r="BP353" i="2826"/>
  <c r="BL353" i="2826"/>
  <c r="BK353" i="2826"/>
  <c r="BY353" i="2826"/>
  <c r="BX353" i="2826"/>
  <c r="CB350" i="2826"/>
  <c r="BS350" i="2826"/>
  <c r="CD349" i="2826"/>
  <c r="U355" i="2826"/>
  <c r="BN354" i="2826"/>
  <c r="BW354" i="2826"/>
  <c r="BR354" i="2826"/>
  <c r="BJ354" i="2826"/>
  <c r="BB352" i="2826"/>
  <c r="AX352" i="2826"/>
  <c r="AT352" i="2826"/>
  <c r="AP352" i="2826"/>
  <c r="AL352" i="2826"/>
  <c r="AH352" i="2826"/>
  <c r="AD352" i="2826"/>
  <c r="Z352" i="2826"/>
  <c r="V352" i="2826"/>
  <c r="BE352" i="2826"/>
  <c r="BA352" i="2826"/>
  <c r="AW352" i="2826"/>
  <c r="AS352" i="2826"/>
  <c r="AO352" i="2826"/>
  <c r="AK352" i="2826"/>
  <c r="AG352" i="2826"/>
  <c r="AC352" i="2826"/>
  <c r="Y352" i="2826"/>
  <c r="BD352" i="2826"/>
  <c r="AZ352" i="2826"/>
  <c r="AV352" i="2826"/>
  <c r="AR352" i="2826"/>
  <c r="AN352" i="2826"/>
  <c r="AJ352" i="2826"/>
  <c r="AF352" i="2826"/>
  <c r="AB352" i="2826"/>
  <c r="X352" i="2826"/>
  <c r="BC352" i="2826"/>
  <c r="AY352" i="2826"/>
  <c r="AU352" i="2826"/>
  <c r="AQ352" i="2826"/>
  <c r="AM352" i="2826"/>
  <c r="AI352" i="2826"/>
  <c r="AE352" i="2826"/>
  <c r="AA352" i="2826"/>
  <c r="W352" i="2826"/>
  <c r="BF351" i="2826"/>
  <c r="BG351" i="2826" s="1"/>
  <c r="BH351" i="2826" s="1"/>
  <c r="CA351" i="2826" s="1"/>
  <c r="R347" i="2829" l="1"/>
  <c r="W347" i="2829" s="1"/>
  <c r="S346" i="264" s="1"/>
  <c r="C346" i="264"/>
  <c r="CB351" i="2826"/>
  <c r="BS351" i="2826"/>
  <c r="BF352" i="2826"/>
  <c r="BG352" i="2826" s="1"/>
  <c r="BH352" i="2826" s="1"/>
  <c r="CA352" i="2826" s="1"/>
  <c r="BK354" i="2826"/>
  <c r="BL354" i="2826"/>
  <c r="BX354" i="2826"/>
  <c r="BY354" i="2826"/>
  <c r="BW355" i="2826"/>
  <c r="BR355" i="2826"/>
  <c r="BJ355" i="2826"/>
  <c r="U356" i="2826"/>
  <c r="BN355" i="2826"/>
  <c r="CD350" i="2826"/>
  <c r="BP354" i="2826"/>
  <c r="BO354" i="2826"/>
  <c r="BE353" i="2826"/>
  <c r="BA353" i="2826"/>
  <c r="AW353" i="2826"/>
  <c r="AS353" i="2826"/>
  <c r="AO353" i="2826"/>
  <c r="AK353" i="2826"/>
  <c r="AG353" i="2826"/>
  <c r="AC353" i="2826"/>
  <c r="Y353" i="2826"/>
  <c r="BD353" i="2826"/>
  <c r="AZ353" i="2826"/>
  <c r="AV353" i="2826"/>
  <c r="AR353" i="2826"/>
  <c r="AN353" i="2826"/>
  <c r="AJ353" i="2826"/>
  <c r="AF353" i="2826"/>
  <c r="AB353" i="2826"/>
  <c r="X353" i="2826"/>
  <c r="BC353" i="2826"/>
  <c r="AY353" i="2826"/>
  <c r="AU353" i="2826"/>
  <c r="AQ353" i="2826"/>
  <c r="AM353" i="2826"/>
  <c r="AI353" i="2826"/>
  <c r="AE353" i="2826"/>
  <c r="AA353" i="2826"/>
  <c r="W353" i="2826"/>
  <c r="BB353" i="2826"/>
  <c r="AX353" i="2826"/>
  <c r="AT353" i="2826"/>
  <c r="AP353" i="2826"/>
  <c r="AL353" i="2826"/>
  <c r="AH353" i="2826"/>
  <c r="AD353" i="2826"/>
  <c r="Z353" i="2826"/>
  <c r="V353" i="2826"/>
  <c r="R348" i="2829" l="1"/>
  <c r="W348" i="2829" s="1"/>
  <c r="S347" i="264" s="1"/>
  <c r="C347" i="264"/>
  <c r="BF353" i="2826"/>
  <c r="BG353" i="2826" s="1"/>
  <c r="BH353" i="2826" s="1"/>
  <c r="CA353" i="2826" s="1"/>
  <c r="U357" i="2826"/>
  <c r="BN356" i="2826"/>
  <c r="BW356" i="2826"/>
  <c r="BR356" i="2826"/>
  <c r="BJ356" i="2826"/>
  <c r="BB354" i="2826"/>
  <c r="AX354" i="2826"/>
  <c r="AT354" i="2826"/>
  <c r="AP354" i="2826"/>
  <c r="AL354" i="2826"/>
  <c r="AH354" i="2826"/>
  <c r="AD354" i="2826"/>
  <c r="Z354" i="2826"/>
  <c r="V354" i="2826"/>
  <c r="BE354" i="2826"/>
  <c r="BA354" i="2826"/>
  <c r="AW354" i="2826"/>
  <c r="AS354" i="2826"/>
  <c r="AO354" i="2826"/>
  <c r="AK354" i="2826"/>
  <c r="AG354" i="2826"/>
  <c r="AC354" i="2826"/>
  <c r="Y354" i="2826"/>
  <c r="BD354" i="2826"/>
  <c r="AZ354" i="2826"/>
  <c r="AV354" i="2826"/>
  <c r="AR354" i="2826"/>
  <c r="AN354" i="2826"/>
  <c r="AJ354" i="2826"/>
  <c r="AF354" i="2826"/>
  <c r="AB354" i="2826"/>
  <c r="X354" i="2826"/>
  <c r="BC354" i="2826"/>
  <c r="AY354" i="2826"/>
  <c r="AU354" i="2826"/>
  <c r="AQ354" i="2826"/>
  <c r="AM354" i="2826"/>
  <c r="AI354" i="2826"/>
  <c r="AE354" i="2826"/>
  <c r="AA354" i="2826"/>
  <c r="W354" i="2826"/>
  <c r="BO355" i="2826"/>
  <c r="BP355" i="2826"/>
  <c r="BL355" i="2826"/>
  <c r="BK355" i="2826"/>
  <c r="BY355" i="2826"/>
  <c r="BX355" i="2826"/>
  <c r="CB352" i="2826"/>
  <c r="BS352" i="2826"/>
  <c r="CD351" i="2826"/>
  <c r="R349" i="2829" l="1"/>
  <c r="W349" i="2829" s="1"/>
  <c r="S348" i="264" s="1"/>
  <c r="C348" i="264"/>
  <c r="BC355" i="2826"/>
  <c r="AY355" i="2826"/>
  <c r="AU355" i="2826"/>
  <c r="AQ355" i="2826"/>
  <c r="AM355" i="2826"/>
  <c r="AI355" i="2826"/>
  <c r="AE355" i="2826"/>
  <c r="AA355" i="2826"/>
  <c r="W355" i="2826"/>
  <c r="BB355" i="2826"/>
  <c r="AX355" i="2826"/>
  <c r="AT355" i="2826"/>
  <c r="AP355" i="2826"/>
  <c r="AL355" i="2826"/>
  <c r="AH355" i="2826"/>
  <c r="AD355" i="2826"/>
  <c r="Z355" i="2826"/>
  <c r="V355" i="2826"/>
  <c r="BE355" i="2826"/>
  <c r="BA355" i="2826"/>
  <c r="AW355" i="2826"/>
  <c r="AS355" i="2826"/>
  <c r="AO355" i="2826"/>
  <c r="AK355" i="2826"/>
  <c r="AG355" i="2826"/>
  <c r="AC355" i="2826"/>
  <c r="Y355" i="2826"/>
  <c r="BD355" i="2826"/>
  <c r="AZ355" i="2826"/>
  <c r="AV355" i="2826"/>
  <c r="AR355" i="2826"/>
  <c r="AN355" i="2826"/>
  <c r="AJ355" i="2826"/>
  <c r="AF355" i="2826"/>
  <c r="AB355" i="2826"/>
  <c r="X355" i="2826"/>
  <c r="BP356" i="2826"/>
  <c r="BO356" i="2826"/>
  <c r="CD352" i="2826"/>
  <c r="BF354" i="2826"/>
  <c r="BG354" i="2826" s="1"/>
  <c r="BH354" i="2826" s="1"/>
  <c r="CA354" i="2826" s="1"/>
  <c r="BK356" i="2826"/>
  <c r="BL356" i="2826"/>
  <c r="BX356" i="2826"/>
  <c r="BY356" i="2826"/>
  <c r="BW357" i="2826"/>
  <c r="BR357" i="2826"/>
  <c r="BJ357" i="2826"/>
  <c r="U358" i="2826"/>
  <c r="BN357" i="2826"/>
  <c r="CB353" i="2826"/>
  <c r="BS353" i="2826"/>
  <c r="R350" i="2829" l="1"/>
  <c r="W350" i="2829" s="1"/>
  <c r="S349" i="264" s="1"/>
  <c r="C349" i="264"/>
  <c r="CD353" i="2826"/>
  <c r="U359" i="2826"/>
  <c r="BN358" i="2826"/>
  <c r="BW358" i="2826"/>
  <c r="BR358" i="2826"/>
  <c r="BJ358" i="2826"/>
  <c r="BD356" i="2826"/>
  <c r="AZ356" i="2826"/>
  <c r="AV356" i="2826"/>
  <c r="AR356" i="2826"/>
  <c r="AN356" i="2826"/>
  <c r="AJ356" i="2826"/>
  <c r="AF356" i="2826"/>
  <c r="AB356" i="2826"/>
  <c r="X356" i="2826"/>
  <c r="BC356" i="2826"/>
  <c r="AY356" i="2826"/>
  <c r="AU356" i="2826"/>
  <c r="AQ356" i="2826"/>
  <c r="AM356" i="2826"/>
  <c r="AI356" i="2826"/>
  <c r="AE356" i="2826"/>
  <c r="AA356" i="2826"/>
  <c r="W356" i="2826"/>
  <c r="BB356" i="2826"/>
  <c r="AX356" i="2826"/>
  <c r="AT356" i="2826"/>
  <c r="AP356" i="2826"/>
  <c r="AL356" i="2826"/>
  <c r="AH356" i="2826"/>
  <c r="AD356" i="2826"/>
  <c r="Z356" i="2826"/>
  <c r="V356" i="2826"/>
  <c r="BE356" i="2826"/>
  <c r="BA356" i="2826"/>
  <c r="AW356" i="2826"/>
  <c r="AS356" i="2826"/>
  <c r="AO356" i="2826"/>
  <c r="AK356" i="2826"/>
  <c r="AG356" i="2826"/>
  <c r="AC356" i="2826"/>
  <c r="Y356" i="2826"/>
  <c r="BO357" i="2826"/>
  <c r="BP357" i="2826"/>
  <c r="BL357" i="2826"/>
  <c r="BK357" i="2826"/>
  <c r="BY357" i="2826"/>
  <c r="BX357" i="2826"/>
  <c r="CB354" i="2826"/>
  <c r="BS354" i="2826"/>
  <c r="BF355" i="2826"/>
  <c r="BG355" i="2826" s="1"/>
  <c r="BH355" i="2826" s="1"/>
  <c r="CA355" i="2826" s="1"/>
  <c r="C350" i="264" l="1"/>
  <c r="R351" i="2829"/>
  <c r="W351" i="2829" s="1"/>
  <c r="S350" i="264" s="1"/>
  <c r="CB355" i="2826"/>
  <c r="BS355" i="2826"/>
  <c r="CD354" i="2826"/>
  <c r="BF356" i="2826"/>
  <c r="BG356" i="2826" s="1"/>
  <c r="BH356" i="2826" s="1"/>
  <c r="CA356" i="2826" s="1"/>
  <c r="BK358" i="2826"/>
  <c r="BL358" i="2826"/>
  <c r="BX358" i="2826"/>
  <c r="BY358" i="2826"/>
  <c r="BW359" i="2826"/>
  <c r="BR359" i="2826"/>
  <c r="BJ359" i="2826"/>
  <c r="U360" i="2826"/>
  <c r="BN359" i="2826"/>
  <c r="BC357" i="2826"/>
  <c r="AY357" i="2826"/>
  <c r="AU357" i="2826"/>
  <c r="AQ357" i="2826"/>
  <c r="AM357" i="2826"/>
  <c r="AI357" i="2826"/>
  <c r="AE357" i="2826"/>
  <c r="AA357" i="2826"/>
  <c r="W357" i="2826"/>
  <c r="BB357" i="2826"/>
  <c r="AX357" i="2826"/>
  <c r="AT357" i="2826"/>
  <c r="AP357" i="2826"/>
  <c r="AL357" i="2826"/>
  <c r="AH357" i="2826"/>
  <c r="AD357" i="2826"/>
  <c r="Z357" i="2826"/>
  <c r="V357" i="2826"/>
  <c r="BE357" i="2826"/>
  <c r="BA357" i="2826"/>
  <c r="AW357" i="2826"/>
  <c r="AS357" i="2826"/>
  <c r="AO357" i="2826"/>
  <c r="AK357" i="2826"/>
  <c r="AG357" i="2826"/>
  <c r="AC357" i="2826"/>
  <c r="Y357" i="2826"/>
  <c r="BD357" i="2826"/>
  <c r="AZ357" i="2826"/>
  <c r="AV357" i="2826"/>
  <c r="AR357" i="2826"/>
  <c r="AN357" i="2826"/>
  <c r="AJ357" i="2826"/>
  <c r="AF357" i="2826"/>
  <c r="AB357" i="2826"/>
  <c r="X357" i="2826"/>
  <c r="BP358" i="2826"/>
  <c r="BO358" i="2826"/>
  <c r="R352" i="2829" l="1"/>
  <c r="W352" i="2829" s="1"/>
  <c r="S351" i="264" s="1"/>
  <c r="C351" i="264"/>
  <c r="BO359" i="2826"/>
  <c r="BP359" i="2826"/>
  <c r="BL359" i="2826"/>
  <c r="BK359" i="2826"/>
  <c r="BY359" i="2826"/>
  <c r="BX359" i="2826"/>
  <c r="CB356" i="2826"/>
  <c r="BS356" i="2826"/>
  <c r="BF357" i="2826"/>
  <c r="BG357" i="2826" s="1"/>
  <c r="BH357" i="2826" s="1"/>
  <c r="CA357" i="2826" s="1"/>
  <c r="U361" i="2826"/>
  <c r="BN360" i="2826"/>
  <c r="BW360" i="2826"/>
  <c r="BR360" i="2826"/>
  <c r="BJ360" i="2826"/>
  <c r="BB358" i="2826"/>
  <c r="AX358" i="2826"/>
  <c r="AT358" i="2826"/>
  <c r="AP358" i="2826"/>
  <c r="AL358" i="2826"/>
  <c r="AH358" i="2826"/>
  <c r="AD358" i="2826"/>
  <c r="Z358" i="2826"/>
  <c r="V358" i="2826"/>
  <c r="BE358" i="2826"/>
  <c r="BA358" i="2826"/>
  <c r="AW358" i="2826"/>
  <c r="AS358" i="2826"/>
  <c r="AO358" i="2826"/>
  <c r="AK358" i="2826"/>
  <c r="AG358" i="2826"/>
  <c r="AC358" i="2826"/>
  <c r="Y358" i="2826"/>
  <c r="BD358" i="2826"/>
  <c r="AZ358" i="2826"/>
  <c r="AV358" i="2826"/>
  <c r="AR358" i="2826"/>
  <c r="AN358" i="2826"/>
  <c r="AJ358" i="2826"/>
  <c r="AF358" i="2826"/>
  <c r="AB358" i="2826"/>
  <c r="X358" i="2826"/>
  <c r="BC358" i="2826"/>
  <c r="AY358" i="2826"/>
  <c r="AU358" i="2826"/>
  <c r="AQ358" i="2826"/>
  <c r="AM358" i="2826"/>
  <c r="AI358" i="2826"/>
  <c r="AE358" i="2826"/>
  <c r="AA358" i="2826"/>
  <c r="W358" i="2826"/>
  <c r="CD355" i="2826"/>
  <c r="R353" i="2829" l="1"/>
  <c r="W353" i="2829" s="1"/>
  <c r="S352" i="264" s="1"/>
  <c r="C352" i="264"/>
  <c r="BF358" i="2826"/>
  <c r="BG358" i="2826" s="1"/>
  <c r="BH358" i="2826" s="1"/>
  <c r="CA358" i="2826" s="1"/>
  <c r="BK360" i="2826"/>
  <c r="BL360" i="2826"/>
  <c r="BX360" i="2826"/>
  <c r="BY360" i="2826"/>
  <c r="BW361" i="2826"/>
  <c r="BR361" i="2826"/>
  <c r="BJ361" i="2826"/>
  <c r="U362" i="2826"/>
  <c r="BN361" i="2826"/>
  <c r="CD356" i="2826"/>
  <c r="BP360" i="2826"/>
  <c r="BO360" i="2826"/>
  <c r="CB357" i="2826"/>
  <c r="BS357" i="2826"/>
  <c r="BE359" i="2826"/>
  <c r="BA359" i="2826"/>
  <c r="AW359" i="2826"/>
  <c r="AS359" i="2826"/>
  <c r="AO359" i="2826"/>
  <c r="AK359" i="2826"/>
  <c r="AG359" i="2826"/>
  <c r="AC359" i="2826"/>
  <c r="Y359" i="2826"/>
  <c r="BD359" i="2826"/>
  <c r="AZ359" i="2826"/>
  <c r="AV359" i="2826"/>
  <c r="AR359" i="2826"/>
  <c r="AN359" i="2826"/>
  <c r="AJ359" i="2826"/>
  <c r="AF359" i="2826"/>
  <c r="AB359" i="2826"/>
  <c r="X359" i="2826"/>
  <c r="BC359" i="2826"/>
  <c r="AY359" i="2826"/>
  <c r="AU359" i="2826"/>
  <c r="AQ359" i="2826"/>
  <c r="AM359" i="2826"/>
  <c r="AI359" i="2826"/>
  <c r="AE359" i="2826"/>
  <c r="AA359" i="2826"/>
  <c r="W359" i="2826"/>
  <c r="BB359" i="2826"/>
  <c r="AX359" i="2826"/>
  <c r="AT359" i="2826"/>
  <c r="AP359" i="2826"/>
  <c r="AL359" i="2826"/>
  <c r="AH359" i="2826"/>
  <c r="AD359" i="2826"/>
  <c r="Z359" i="2826"/>
  <c r="V359" i="2826"/>
  <c r="BF359" i="2826" l="1"/>
  <c r="BG359" i="2826" s="1"/>
  <c r="BH359" i="2826" s="1"/>
  <c r="CA359" i="2826" s="1"/>
  <c r="BS359" i="2826" s="1"/>
  <c r="CD357" i="2826"/>
  <c r="R354" i="2829"/>
  <c r="W354" i="2829" s="1"/>
  <c r="S353" i="264" s="1"/>
  <c r="C353" i="264"/>
  <c r="CB359" i="2826"/>
  <c r="U363" i="2826"/>
  <c r="BN362" i="2826"/>
  <c r="BW362" i="2826"/>
  <c r="BR362" i="2826"/>
  <c r="BJ362" i="2826"/>
  <c r="BB360" i="2826"/>
  <c r="AX360" i="2826"/>
  <c r="AT360" i="2826"/>
  <c r="AP360" i="2826"/>
  <c r="AL360" i="2826"/>
  <c r="AH360" i="2826"/>
  <c r="AD360" i="2826"/>
  <c r="Z360" i="2826"/>
  <c r="V360" i="2826"/>
  <c r="BE360" i="2826"/>
  <c r="BA360" i="2826"/>
  <c r="AW360" i="2826"/>
  <c r="AS360" i="2826"/>
  <c r="AO360" i="2826"/>
  <c r="AK360" i="2826"/>
  <c r="AG360" i="2826"/>
  <c r="AC360" i="2826"/>
  <c r="Y360" i="2826"/>
  <c r="BD360" i="2826"/>
  <c r="AZ360" i="2826"/>
  <c r="AV360" i="2826"/>
  <c r="AR360" i="2826"/>
  <c r="AN360" i="2826"/>
  <c r="AJ360" i="2826"/>
  <c r="AF360" i="2826"/>
  <c r="AB360" i="2826"/>
  <c r="X360" i="2826"/>
  <c r="BC360" i="2826"/>
  <c r="AY360" i="2826"/>
  <c r="AU360" i="2826"/>
  <c r="AQ360" i="2826"/>
  <c r="AM360" i="2826"/>
  <c r="AI360" i="2826"/>
  <c r="AE360" i="2826"/>
  <c r="AA360" i="2826"/>
  <c r="W360" i="2826"/>
  <c r="BO361" i="2826"/>
  <c r="BP361" i="2826"/>
  <c r="BL361" i="2826"/>
  <c r="BK361" i="2826"/>
  <c r="BY361" i="2826"/>
  <c r="BX361" i="2826"/>
  <c r="CB358" i="2826"/>
  <c r="BS358" i="2826"/>
  <c r="R355" i="2829" l="1"/>
  <c r="W355" i="2829" s="1"/>
  <c r="S354" i="264" s="1"/>
  <c r="C354" i="264"/>
  <c r="BC361" i="2826"/>
  <c r="AY361" i="2826"/>
  <c r="AU361" i="2826"/>
  <c r="AQ361" i="2826"/>
  <c r="AM361" i="2826"/>
  <c r="AI361" i="2826"/>
  <c r="AE361" i="2826"/>
  <c r="AA361" i="2826"/>
  <c r="W361" i="2826"/>
  <c r="BB361" i="2826"/>
  <c r="AX361" i="2826"/>
  <c r="AT361" i="2826"/>
  <c r="AP361" i="2826"/>
  <c r="AL361" i="2826"/>
  <c r="AH361" i="2826"/>
  <c r="AD361" i="2826"/>
  <c r="Z361" i="2826"/>
  <c r="V361" i="2826"/>
  <c r="BE361" i="2826"/>
  <c r="BA361" i="2826"/>
  <c r="AW361" i="2826"/>
  <c r="AS361" i="2826"/>
  <c r="AO361" i="2826"/>
  <c r="AK361" i="2826"/>
  <c r="AG361" i="2826"/>
  <c r="AC361" i="2826"/>
  <c r="Y361" i="2826"/>
  <c r="BD361" i="2826"/>
  <c r="AZ361" i="2826"/>
  <c r="AV361" i="2826"/>
  <c r="AR361" i="2826"/>
  <c r="AN361" i="2826"/>
  <c r="AJ361" i="2826"/>
  <c r="AF361" i="2826"/>
  <c r="AB361" i="2826"/>
  <c r="X361" i="2826"/>
  <c r="BF360" i="2826"/>
  <c r="BG360" i="2826" s="1"/>
  <c r="BH360" i="2826" s="1"/>
  <c r="CA360" i="2826" s="1"/>
  <c r="BK362" i="2826"/>
  <c r="BL362" i="2826"/>
  <c r="BX362" i="2826"/>
  <c r="BY362" i="2826"/>
  <c r="BW363" i="2826"/>
  <c r="BR363" i="2826"/>
  <c r="BJ363" i="2826"/>
  <c r="U364" i="2826"/>
  <c r="BN363" i="2826"/>
  <c r="CD358" i="2826"/>
  <c r="BP362" i="2826"/>
  <c r="BO362" i="2826"/>
  <c r="CD359" i="2826"/>
  <c r="R356" i="2829" l="1"/>
  <c r="W356" i="2829" s="1"/>
  <c r="S355" i="264" s="1"/>
  <c r="C355" i="264"/>
  <c r="R357" i="2829"/>
  <c r="W357" i="2829" s="1"/>
  <c r="S356" i="264" s="1"/>
  <c r="C356" i="264"/>
  <c r="BO363" i="2826"/>
  <c r="BP363" i="2826"/>
  <c r="BL363" i="2826"/>
  <c r="BK363" i="2826"/>
  <c r="BY363" i="2826"/>
  <c r="BX363" i="2826"/>
  <c r="CB360" i="2826"/>
  <c r="BS360" i="2826"/>
  <c r="U365" i="2826"/>
  <c r="BN364" i="2826"/>
  <c r="BW364" i="2826"/>
  <c r="BR364" i="2826"/>
  <c r="BJ364" i="2826"/>
  <c r="BB362" i="2826"/>
  <c r="AX362" i="2826"/>
  <c r="AT362" i="2826"/>
  <c r="AP362" i="2826"/>
  <c r="AL362" i="2826"/>
  <c r="AH362" i="2826"/>
  <c r="AD362" i="2826"/>
  <c r="Z362" i="2826"/>
  <c r="V362" i="2826"/>
  <c r="BE362" i="2826"/>
  <c r="BA362" i="2826"/>
  <c r="AW362" i="2826"/>
  <c r="AS362" i="2826"/>
  <c r="AO362" i="2826"/>
  <c r="AK362" i="2826"/>
  <c r="AG362" i="2826"/>
  <c r="AC362" i="2826"/>
  <c r="Y362" i="2826"/>
  <c r="BD362" i="2826"/>
  <c r="AZ362" i="2826"/>
  <c r="AV362" i="2826"/>
  <c r="AR362" i="2826"/>
  <c r="AN362" i="2826"/>
  <c r="AJ362" i="2826"/>
  <c r="AF362" i="2826"/>
  <c r="AB362" i="2826"/>
  <c r="X362" i="2826"/>
  <c r="BC362" i="2826"/>
  <c r="AY362" i="2826"/>
  <c r="AU362" i="2826"/>
  <c r="AQ362" i="2826"/>
  <c r="AM362" i="2826"/>
  <c r="AI362" i="2826"/>
  <c r="AE362" i="2826"/>
  <c r="AA362" i="2826"/>
  <c r="W362" i="2826"/>
  <c r="BF361" i="2826"/>
  <c r="BG361" i="2826" s="1"/>
  <c r="BH361" i="2826" s="1"/>
  <c r="CA361" i="2826" s="1"/>
  <c r="BF362" i="2826" l="1"/>
  <c r="BG362" i="2826" s="1"/>
  <c r="BH362" i="2826" s="1"/>
  <c r="CA362" i="2826" s="1"/>
  <c r="BK364" i="2826"/>
  <c r="BL364" i="2826"/>
  <c r="BX364" i="2826"/>
  <c r="BY364" i="2826"/>
  <c r="BW365" i="2826"/>
  <c r="BR365" i="2826"/>
  <c r="BJ365" i="2826"/>
  <c r="U366" i="2826"/>
  <c r="BN365" i="2826"/>
  <c r="BE363" i="2826"/>
  <c r="BA363" i="2826"/>
  <c r="AW363" i="2826"/>
  <c r="AS363" i="2826"/>
  <c r="AO363" i="2826"/>
  <c r="AK363" i="2826"/>
  <c r="AG363" i="2826"/>
  <c r="AC363" i="2826"/>
  <c r="Y363" i="2826"/>
  <c r="BD363" i="2826"/>
  <c r="AZ363" i="2826"/>
  <c r="AV363" i="2826"/>
  <c r="AR363" i="2826"/>
  <c r="AN363" i="2826"/>
  <c r="AJ363" i="2826"/>
  <c r="AF363" i="2826"/>
  <c r="AB363" i="2826"/>
  <c r="X363" i="2826"/>
  <c r="BC363" i="2826"/>
  <c r="AY363" i="2826"/>
  <c r="AU363" i="2826"/>
  <c r="AQ363" i="2826"/>
  <c r="AM363" i="2826"/>
  <c r="AI363" i="2826"/>
  <c r="AE363" i="2826"/>
  <c r="AA363" i="2826"/>
  <c r="W363" i="2826"/>
  <c r="BB363" i="2826"/>
  <c r="AX363" i="2826"/>
  <c r="AT363" i="2826"/>
  <c r="AP363" i="2826"/>
  <c r="AL363" i="2826"/>
  <c r="AH363" i="2826"/>
  <c r="AD363" i="2826"/>
  <c r="Z363" i="2826"/>
  <c r="V363" i="2826"/>
  <c r="CB361" i="2826"/>
  <c r="BS361" i="2826"/>
  <c r="BP364" i="2826"/>
  <c r="BO364" i="2826"/>
  <c r="CD360" i="2826"/>
  <c r="BF363" i="2826" l="1"/>
  <c r="BG363" i="2826" s="1"/>
  <c r="BH363" i="2826" s="1"/>
  <c r="CA363" i="2826" s="1"/>
  <c r="CB363" i="2826" s="1"/>
  <c r="R358" i="2829"/>
  <c r="W358" i="2829" s="1"/>
  <c r="S357" i="264" s="1"/>
  <c r="C357" i="264"/>
  <c r="U367" i="2826"/>
  <c r="BN366" i="2826"/>
  <c r="BW366" i="2826"/>
  <c r="BR366" i="2826"/>
  <c r="BJ366" i="2826"/>
  <c r="BB364" i="2826"/>
  <c r="AX364" i="2826"/>
  <c r="AT364" i="2826"/>
  <c r="AP364" i="2826"/>
  <c r="AL364" i="2826"/>
  <c r="AH364" i="2826"/>
  <c r="AD364" i="2826"/>
  <c r="Z364" i="2826"/>
  <c r="V364" i="2826"/>
  <c r="BE364" i="2826"/>
  <c r="BA364" i="2826"/>
  <c r="AW364" i="2826"/>
  <c r="AS364" i="2826"/>
  <c r="AO364" i="2826"/>
  <c r="AK364" i="2826"/>
  <c r="AG364" i="2826"/>
  <c r="AC364" i="2826"/>
  <c r="Y364" i="2826"/>
  <c r="BD364" i="2826"/>
  <c r="AZ364" i="2826"/>
  <c r="AV364" i="2826"/>
  <c r="AR364" i="2826"/>
  <c r="AN364" i="2826"/>
  <c r="AJ364" i="2826"/>
  <c r="AF364" i="2826"/>
  <c r="AB364" i="2826"/>
  <c r="X364" i="2826"/>
  <c r="BC364" i="2826"/>
  <c r="AY364" i="2826"/>
  <c r="AU364" i="2826"/>
  <c r="AQ364" i="2826"/>
  <c r="AM364" i="2826"/>
  <c r="AI364" i="2826"/>
  <c r="AE364" i="2826"/>
  <c r="AA364" i="2826"/>
  <c r="W364" i="2826"/>
  <c r="CD361" i="2826"/>
  <c r="BO365" i="2826"/>
  <c r="BP365" i="2826"/>
  <c r="BL365" i="2826"/>
  <c r="BK365" i="2826"/>
  <c r="BY365" i="2826"/>
  <c r="BX365" i="2826"/>
  <c r="CB362" i="2826"/>
  <c r="BS362" i="2826"/>
  <c r="BS363" i="2826" l="1"/>
  <c r="CD363" i="2826" s="1"/>
  <c r="C358" i="264"/>
  <c r="R359" i="2829"/>
  <c r="W359" i="2829" s="1"/>
  <c r="S358" i="264" s="1"/>
  <c r="CD362" i="2826"/>
  <c r="BF364" i="2826"/>
  <c r="BG364" i="2826" s="1"/>
  <c r="BH364" i="2826" s="1"/>
  <c r="CA364" i="2826" s="1"/>
  <c r="BK366" i="2826"/>
  <c r="BL366" i="2826"/>
  <c r="BX366" i="2826"/>
  <c r="BY366" i="2826"/>
  <c r="BW367" i="2826"/>
  <c r="BR367" i="2826"/>
  <c r="BJ367" i="2826"/>
  <c r="U368" i="2826"/>
  <c r="BN367" i="2826"/>
  <c r="BC365" i="2826"/>
  <c r="AY365" i="2826"/>
  <c r="AU365" i="2826"/>
  <c r="AQ365" i="2826"/>
  <c r="AM365" i="2826"/>
  <c r="AI365" i="2826"/>
  <c r="AE365" i="2826"/>
  <c r="AA365" i="2826"/>
  <c r="W365" i="2826"/>
  <c r="BB365" i="2826"/>
  <c r="AX365" i="2826"/>
  <c r="AT365" i="2826"/>
  <c r="AP365" i="2826"/>
  <c r="AL365" i="2826"/>
  <c r="AH365" i="2826"/>
  <c r="AD365" i="2826"/>
  <c r="Z365" i="2826"/>
  <c r="V365" i="2826"/>
  <c r="BE365" i="2826"/>
  <c r="BA365" i="2826"/>
  <c r="AW365" i="2826"/>
  <c r="AS365" i="2826"/>
  <c r="AO365" i="2826"/>
  <c r="AK365" i="2826"/>
  <c r="AG365" i="2826"/>
  <c r="AC365" i="2826"/>
  <c r="Y365" i="2826"/>
  <c r="BD365" i="2826"/>
  <c r="AZ365" i="2826"/>
  <c r="AV365" i="2826"/>
  <c r="AR365" i="2826"/>
  <c r="AN365" i="2826"/>
  <c r="AJ365" i="2826"/>
  <c r="AF365" i="2826"/>
  <c r="AB365" i="2826"/>
  <c r="X365" i="2826"/>
  <c r="BP366" i="2826"/>
  <c r="BO366" i="2826"/>
  <c r="R360" i="2829" l="1"/>
  <c r="W360" i="2829" s="1"/>
  <c r="S359" i="264" s="1"/>
  <c r="C359" i="264"/>
  <c r="R361" i="2829"/>
  <c r="W361" i="2829" s="1"/>
  <c r="S360" i="264" s="1"/>
  <c r="C360" i="264"/>
  <c r="BO367" i="2826"/>
  <c r="BP367" i="2826"/>
  <c r="BL367" i="2826"/>
  <c r="BK367" i="2826"/>
  <c r="BY367" i="2826"/>
  <c r="BX367" i="2826"/>
  <c r="CB364" i="2826"/>
  <c r="BS364" i="2826"/>
  <c r="BF365" i="2826"/>
  <c r="BG365" i="2826" s="1"/>
  <c r="BH365" i="2826" s="1"/>
  <c r="CA365" i="2826" s="1"/>
  <c r="BW368" i="2826"/>
  <c r="BR368" i="2826"/>
  <c r="BJ368" i="2826"/>
  <c r="U369" i="2826"/>
  <c r="BN368" i="2826"/>
  <c r="BB366" i="2826"/>
  <c r="AX366" i="2826"/>
  <c r="AT366" i="2826"/>
  <c r="AP366" i="2826"/>
  <c r="AL366" i="2826"/>
  <c r="AH366" i="2826"/>
  <c r="AD366" i="2826"/>
  <c r="Z366" i="2826"/>
  <c r="V366" i="2826"/>
  <c r="BE366" i="2826"/>
  <c r="BA366" i="2826"/>
  <c r="AW366" i="2826"/>
  <c r="AS366" i="2826"/>
  <c r="AO366" i="2826"/>
  <c r="AK366" i="2826"/>
  <c r="AG366" i="2826"/>
  <c r="AC366" i="2826"/>
  <c r="Y366" i="2826"/>
  <c r="BD366" i="2826"/>
  <c r="AZ366" i="2826"/>
  <c r="AV366" i="2826"/>
  <c r="AR366" i="2826"/>
  <c r="AN366" i="2826"/>
  <c r="AJ366" i="2826"/>
  <c r="AF366" i="2826"/>
  <c r="AB366" i="2826"/>
  <c r="X366" i="2826"/>
  <c r="BC366" i="2826"/>
  <c r="AY366" i="2826"/>
  <c r="AU366" i="2826"/>
  <c r="AQ366" i="2826"/>
  <c r="AM366" i="2826"/>
  <c r="AI366" i="2826"/>
  <c r="AE366" i="2826"/>
  <c r="AA366" i="2826"/>
  <c r="W366" i="2826"/>
  <c r="BF366" i="2826" l="1"/>
  <c r="BG366" i="2826" s="1"/>
  <c r="BH366" i="2826" s="1"/>
  <c r="CA366" i="2826" s="1"/>
  <c r="U370" i="2826"/>
  <c r="BN369" i="2826"/>
  <c r="BW369" i="2826"/>
  <c r="BR369" i="2826"/>
  <c r="BJ369" i="2826"/>
  <c r="BL368" i="2826"/>
  <c r="BK368" i="2826"/>
  <c r="BY368" i="2826"/>
  <c r="BX368" i="2826"/>
  <c r="CB365" i="2826"/>
  <c r="BS365" i="2826"/>
  <c r="BE367" i="2826"/>
  <c r="BA367" i="2826"/>
  <c r="AW367" i="2826"/>
  <c r="AS367" i="2826"/>
  <c r="AO367" i="2826"/>
  <c r="AK367" i="2826"/>
  <c r="AG367" i="2826"/>
  <c r="AC367" i="2826"/>
  <c r="Y367" i="2826"/>
  <c r="BD367" i="2826"/>
  <c r="AZ367" i="2826"/>
  <c r="AV367" i="2826"/>
  <c r="AR367" i="2826"/>
  <c r="AN367" i="2826"/>
  <c r="AJ367" i="2826"/>
  <c r="AF367" i="2826"/>
  <c r="AB367" i="2826"/>
  <c r="X367" i="2826"/>
  <c r="BC367" i="2826"/>
  <c r="AY367" i="2826"/>
  <c r="AU367" i="2826"/>
  <c r="AQ367" i="2826"/>
  <c r="AM367" i="2826"/>
  <c r="AI367" i="2826"/>
  <c r="AE367" i="2826"/>
  <c r="AA367" i="2826"/>
  <c r="W367" i="2826"/>
  <c r="BB367" i="2826"/>
  <c r="AX367" i="2826"/>
  <c r="AT367" i="2826"/>
  <c r="AP367" i="2826"/>
  <c r="AL367" i="2826"/>
  <c r="AH367" i="2826"/>
  <c r="AD367" i="2826"/>
  <c r="Z367" i="2826"/>
  <c r="V367" i="2826"/>
  <c r="BO368" i="2826"/>
  <c r="BP368" i="2826"/>
  <c r="CD364" i="2826"/>
  <c r="R362" i="2829" l="1"/>
  <c r="W362" i="2829" s="1"/>
  <c r="S361" i="264" s="1"/>
  <c r="C361" i="264"/>
  <c r="BF367" i="2826"/>
  <c r="BG367" i="2826" s="1"/>
  <c r="BH367" i="2826" s="1"/>
  <c r="CA367" i="2826" s="1"/>
  <c r="CD365" i="2826"/>
  <c r="BE368" i="2826"/>
  <c r="BA368" i="2826"/>
  <c r="AW368" i="2826"/>
  <c r="AS368" i="2826"/>
  <c r="AO368" i="2826"/>
  <c r="AK368" i="2826"/>
  <c r="AG368" i="2826"/>
  <c r="BB368" i="2826"/>
  <c r="AX368" i="2826"/>
  <c r="AT368" i="2826"/>
  <c r="AP368" i="2826"/>
  <c r="AJ368" i="2826"/>
  <c r="AD368" i="2826"/>
  <c r="Z368" i="2826"/>
  <c r="V368" i="2826"/>
  <c r="AH368" i="2826"/>
  <c r="AC368" i="2826"/>
  <c r="Y368" i="2826"/>
  <c r="BC368" i="2826"/>
  <c r="AY368" i="2826"/>
  <c r="AU368" i="2826"/>
  <c r="AQ368" i="2826"/>
  <c r="AM368" i="2826"/>
  <c r="AI368" i="2826"/>
  <c r="BD368" i="2826"/>
  <c r="AZ368" i="2826"/>
  <c r="AV368" i="2826"/>
  <c r="AR368" i="2826"/>
  <c r="AN368" i="2826"/>
  <c r="AF368" i="2826"/>
  <c r="AB368" i="2826"/>
  <c r="X368" i="2826"/>
  <c r="AL368" i="2826"/>
  <c r="AE368" i="2826"/>
  <c r="AA368" i="2826"/>
  <c r="W368" i="2826"/>
  <c r="BP369" i="2826"/>
  <c r="BO369" i="2826"/>
  <c r="BK369" i="2826"/>
  <c r="BL369" i="2826"/>
  <c r="BX369" i="2826"/>
  <c r="BY369" i="2826"/>
  <c r="BW370" i="2826"/>
  <c r="BR370" i="2826"/>
  <c r="BJ370" i="2826"/>
  <c r="U371" i="2826"/>
  <c r="BN370" i="2826"/>
  <c r="CB366" i="2826"/>
  <c r="BS366" i="2826"/>
  <c r="R363" i="2829" l="1"/>
  <c r="W363" i="2829" s="1"/>
  <c r="S362" i="264" s="1"/>
  <c r="C362" i="264"/>
  <c r="CD366" i="2826"/>
  <c r="BO370" i="2826"/>
  <c r="BP370" i="2826"/>
  <c r="BL370" i="2826"/>
  <c r="BK370" i="2826"/>
  <c r="BY370" i="2826"/>
  <c r="BX370" i="2826"/>
  <c r="U372" i="2826"/>
  <c r="BN371" i="2826"/>
  <c r="BW371" i="2826"/>
  <c r="BR371" i="2826"/>
  <c r="BJ371" i="2826"/>
  <c r="BD369" i="2826"/>
  <c r="AZ369" i="2826"/>
  <c r="AV369" i="2826"/>
  <c r="AR369" i="2826"/>
  <c r="AN369" i="2826"/>
  <c r="AJ369" i="2826"/>
  <c r="AF369" i="2826"/>
  <c r="AB369" i="2826"/>
  <c r="X369" i="2826"/>
  <c r="BC369" i="2826"/>
  <c r="AY369" i="2826"/>
  <c r="AU369" i="2826"/>
  <c r="AQ369" i="2826"/>
  <c r="AM369" i="2826"/>
  <c r="AI369" i="2826"/>
  <c r="AE369" i="2826"/>
  <c r="AA369" i="2826"/>
  <c r="W369" i="2826"/>
  <c r="BB369" i="2826"/>
  <c r="AX369" i="2826"/>
  <c r="AT369" i="2826"/>
  <c r="AP369" i="2826"/>
  <c r="AL369" i="2826"/>
  <c r="AH369" i="2826"/>
  <c r="AD369" i="2826"/>
  <c r="Z369" i="2826"/>
  <c r="V369" i="2826"/>
  <c r="BE369" i="2826"/>
  <c r="BA369" i="2826"/>
  <c r="AW369" i="2826"/>
  <c r="AS369" i="2826"/>
  <c r="AO369" i="2826"/>
  <c r="AK369" i="2826"/>
  <c r="AG369" i="2826"/>
  <c r="AC369" i="2826"/>
  <c r="Y369" i="2826"/>
  <c r="BF368" i="2826"/>
  <c r="BG368" i="2826" s="1"/>
  <c r="BH368" i="2826" s="1"/>
  <c r="CA368" i="2826" s="1"/>
  <c r="CB367" i="2826"/>
  <c r="BS367" i="2826"/>
  <c r="R364" i="2829" l="1"/>
  <c r="W364" i="2829" s="1"/>
  <c r="S363" i="264" s="1"/>
  <c r="C363" i="264"/>
  <c r="CD367" i="2826"/>
  <c r="BF369" i="2826"/>
  <c r="BG369" i="2826" s="1"/>
  <c r="BH369" i="2826" s="1"/>
  <c r="CA369" i="2826" s="1"/>
  <c r="BK371" i="2826"/>
  <c r="BL371" i="2826"/>
  <c r="BX371" i="2826"/>
  <c r="BY371" i="2826"/>
  <c r="BW372" i="2826"/>
  <c r="BR372" i="2826"/>
  <c r="BJ372" i="2826"/>
  <c r="U373" i="2826"/>
  <c r="BN372" i="2826"/>
  <c r="CB368" i="2826"/>
  <c r="BS368" i="2826"/>
  <c r="BP371" i="2826"/>
  <c r="BO371" i="2826"/>
  <c r="BE370" i="2826"/>
  <c r="BA370" i="2826"/>
  <c r="AW370" i="2826"/>
  <c r="AS370" i="2826"/>
  <c r="AO370" i="2826"/>
  <c r="AK370" i="2826"/>
  <c r="AG370" i="2826"/>
  <c r="AC370" i="2826"/>
  <c r="Y370" i="2826"/>
  <c r="BD370" i="2826"/>
  <c r="AZ370" i="2826"/>
  <c r="AV370" i="2826"/>
  <c r="AR370" i="2826"/>
  <c r="AN370" i="2826"/>
  <c r="AJ370" i="2826"/>
  <c r="AF370" i="2826"/>
  <c r="AB370" i="2826"/>
  <c r="X370" i="2826"/>
  <c r="BC370" i="2826"/>
  <c r="AY370" i="2826"/>
  <c r="AU370" i="2826"/>
  <c r="AQ370" i="2826"/>
  <c r="AM370" i="2826"/>
  <c r="AI370" i="2826"/>
  <c r="AE370" i="2826"/>
  <c r="AA370" i="2826"/>
  <c r="W370" i="2826"/>
  <c r="BB370" i="2826"/>
  <c r="AX370" i="2826"/>
  <c r="AT370" i="2826"/>
  <c r="AP370" i="2826"/>
  <c r="AL370" i="2826"/>
  <c r="AH370" i="2826"/>
  <c r="AD370" i="2826"/>
  <c r="Z370" i="2826"/>
  <c r="V370" i="2826"/>
  <c r="CD368" i="2826" l="1"/>
  <c r="R366" i="2829" s="1"/>
  <c r="W366" i="2829" s="1"/>
  <c r="S365" i="264" s="1"/>
  <c r="BF370" i="2826"/>
  <c r="BG370" i="2826" s="1"/>
  <c r="BH370" i="2826" s="1"/>
  <c r="CA370" i="2826" s="1"/>
  <c r="CB370" i="2826" s="1"/>
  <c r="R365" i="2829"/>
  <c r="W365" i="2829" s="1"/>
  <c r="S364" i="264" s="1"/>
  <c r="C364" i="264"/>
  <c r="BO372" i="2826"/>
  <c r="BP372" i="2826"/>
  <c r="BL372" i="2826"/>
  <c r="BK372" i="2826"/>
  <c r="BY372" i="2826"/>
  <c r="BX372" i="2826"/>
  <c r="CB369" i="2826"/>
  <c r="BS369" i="2826"/>
  <c r="U374" i="2826"/>
  <c r="BN373" i="2826"/>
  <c r="BW373" i="2826"/>
  <c r="BR373" i="2826"/>
  <c r="BJ373" i="2826"/>
  <c r="BB371" i="2826"/>
  <c r="AX371" i="2826"/>
  <c r="AT371" i="2826"/>
  <c r="AP371" i="2826"/>
  <c r="AL371" i="2826"/>
  <c r="AH371" i="2826"/>
  <c r="AD371" i="2826"/>
  <c r="Z371" i="2826"/>
  <c r="V371" i="2826"/>
  <c r="BE371" i="2826"/>
  <c r="BA371" i="2826"/>
  <c r="AW371" i="2826"/>
  <c r="AS371" i="2826"/>
  <c r="AO371" i="2826"/>
  <c r="AK371" i="2826"/>
  <c r="AG371" i="2826"/>
  <c r="AC371" i="2826"/>
  <c r="Y371" i="2826"/>
  <c r="BD371" i="2826"/>
  <c r="AZ371" i="2826"/>
  <c r="AV371" i="2826"/>
  <c r="AR371" i="2826"/>
  <c r="AN371" i="2826"/>
  <c r="AJ371" i="2826"/>
  <c r="AF371" i="2826"/>
  <c r="AB371" i="2826"/>
  <c r="X371" i="2826"/>
  <c r="BC371" i="2826"/>
  <c r="AY371" i="2826"/>
  <c r="AU371" i="2826"/>
  <c r="AQ371" i="2826"/>
  <c r="AM371" i="2826"/>
  <c r="AI371" i="2826"/>
  <c r="AE371" i="2826"/>
  <c r="AA371" i="2826"/>
  <c r="W371" i="2826"/>
  <c r="BS370" i="2826" l="1"/>
  <c r="C365" i="264"/>
  <c r="BP373" i="2826"/>
  <c r="BO373" i="2826"/>
  <c r="CD370" i="2826"/>
  <c r="CD369" i="2826"/>
  <c r="BE372" i="2826"/>
  <c r="BA372" i="2826"/>
  <c r="AW372" i="2826"/>
  <c r="AS372" i="2826"/>
  <c r="AO372" i="2826"/>
  <c r="AK372" i="2826"/>
  <c r="AG372" i="2826"/>
  <c r="AC372" i="2826"/>
  <c r="Y372" i="2826"/>
  <c r="BD372" i="2826"/>
  <c r="AZ372" i="2826"/>
  <c r="AV372" i="2826"/>
  <c r="AR372" i="2826"/>
  <c r="AN372" i="2826"/>
  <c r="AJ372" i="2826"/>
  <c r="AF372" i="2826"/>
  <c r="AB372" i="2826"/>
  <c r="X372" i="2826"/>
  <c r="BC372" i="2826"/>
  <c r="AY372" i="2826"/>
  <c r="AU372" i="2826"/>
  <c r="AQ372" i="2826"/>
  <c r="AM372" i="2826"/>
  <c r="AI372" i="2826"/>
  <c r="AE372" i="2826"/>
  <c r="AA372" i="2826"/>
  <c r="W372" i="2826"/>
  <c r="BB372" i="2826"/>
  <c r="AX372" i="2826"/>
  <c r="AT372" i="2826"/>
  <c r="AP372" i="2826"/>
  <c r="AL372" i="2826"/>
  <c r="AH372" i="2826"/>
  <c r="AD372" i="2826"/>
  <c r="Z372" i="2826"/>
  <c r="V372" i="2826"/>
  <c r="BF371" i="2826"/>
  <c r="BG371" i="2826" s="1"/>
  <c r="BH371" i="2826" s="1"/>
  <c r="CA371" i="2826" s="1"/>
  <c r="BK373" i="2826"/>
  <c r="BL373" i="2826"/>
  <c r="BX373" i="2826"/>
  <c r="BY373" i="2826"/>
  <c r="BW374" i="2826"/>
  <c r="BR374" i="2826"/>
  <c r="BJ374" i="2826"/>
  <c r="U375" i="2826"/>
  <c r="BN374" i="2826"/>
  <c r="R367" i="2829" l="1"/>
  <c r="W367" i="2829" s="1"/>
  <c r="S366" i="264" s="1"/>
  <c r="C366" i="264"/>
  <c r="R368" i="2829"/>
  <c r="W368" i="2829" s="1"/>
  <c r="S367" i="264" s="1"/>
  <c r="C367" i="264"/>
  <c r="BO374" i="2826"/>
  <c r="BP374" i="2826"/>
  <c r="BL374" i="2826"/>
  <c r="BK374" i="2826"/>
  <c r="BY374" i="2826"/>
  <c r="BX374" i="2826"/>
  <c r="CB371" i="2826"/>
  <c r="BS371" i="2826"/>
  <c r="U376" i="2826"/>
  <c r="BN375" i="2826"/>
  <c r="BW375" i="2826"/>
  <c r="BR375" i="2826"/>
  <c r="BJ375" i="2826"/>
  <c r="BD373" i="2826"/>
  <c r="AZ373" i="2826"/>
  <c r="AV373" i="2826"/>
  <c r="AR373" i="2826"/>
  <c r="AN373" i="2826"/>
  <c r="AJ373" i="2826"/>
  <c r="AF373" i="2826"/>
  <c r="AB373" i="2826"/>
  <c r="X373" i="2826"/>
  <c r="BC373" i="2826"/>
  <c r="AY373" i="2826"/>
  <c r="AU373" i="2826"/>
  <c r="AQ373" i="2826"/>
  <c r="AM373" i="2826"/>
  <c r="AI373" i="2826"/>
  <c r="AE373" i="2826"/>
  <c r="AA373" i="2826"/>
  <c r="W373" i="2826"/>
  <c r="BB373" i="2826"/>
  <c r="AX373" i="2826"/>
  <c r="AT373" i="2826"/>
  <c r="AP373" i="2826"/>
  <c r="AL373" i="2826"/>
  <c r="AH373" i="2826"/>
  <c r="AD373" i="2826"/>
  <c r="Z373" i="2826"/>
  <c r="V373" i="2826"/>
  <c r="BE373" i="2826"/>
  <c r="BA373" i="2826"/>
  <c r="AW373" i="2826"/>
  <c r="AS373" i="2826"/>
  <c r="AO373" i="2826"/>
  <c r="AK373" i="2826"/>
  <c r="AG373" i="2826"/>
  <c r="AC373" i="2826"/>
  <c r="Y373" i="2826"/>
  <c r="BF372" i="2826"/>
  <c r="BG372" i="2826" s="1"/>
  <c r="BH372" i="2826" s="1"/>
  <c r="CA372" i="2826" s="1"/>
  <c r="BP375" i="2826" l="1"/>
  <c r="BO375" i="2826"/>
  <c r="CB372" i="2826"/>
  <c r="BS372" i="2826"/>
  <c r="BF373" i="2826"/>
  <c r="BG373" i="2826" s="1"/>
  <c r="BH373" i="2826" s="1"/>
  <c r="CA373" i="2826" s="1"/>
  <c r="BK375" i="2826"/>
  <c r="BL375" i="2826"/>
  <c r="BX375" i="2826"/>
  <c r="BY375" i="2826"/>
  <c r="BW376" i="2826"/>
  <c r="BR376" i="2826"/>
  <c r="BJ376" i="2826"/>
  <c r="U377" i="2826"/>
  <c r="BN376" i="2826"/>
  <c r="CD371" i="2826"/>
  <c r="BE374" i="2826"/>
  <c r="BA374" i="2826"/>
  <c r="AW374" i="2826"/>
  <c r="AS374" i="2826"/>
  <c r="AO374" i="2826"/>
  <c r="AK374" i="2826"/>
  <c r="AG374" i="2826"/>
  <c r="AC374" i="2826"/>
  <c r="Y374" i="2826"/>
  <c r="BD374" i="2826"/>
  <c r="AZ374" i="2826"/>
  <c r="AV374" i="2826"/>
  <c r="AR374" i="2826"/>
  <c r="AN374" i="2826"/>
  <c r="AJ374" i="2826"/>
  <c r="AF374" i="2826"/>
  <c r="AB374" i="2826"/>
  <c r="X374" i="2826"/>
  <c r="W374" i="2826"/>
  <c r="AX374" i="2826"/>
  <c r="AP374" i="2826"/>
  <c r="AH374" i="2826"/>
  <c r="Z374" i="2826"/>
  <c r="V374" i="2826"/>
  <c r="BC374" i="2826"/>
  <c r="AY374" i="2826"/>
  <c r="AU374" i="2826"/>
  <c r="AQ374" i="2826"/>
  <c r="AM374" i="2826"/>
  <c r="AI374" i="2826"/>
  <c r="AE374" i="2826"/>
  <c r="AA374" i="2826"/>
  <c r="BB374" i="2826"/>
  <c r="AT374" i="2826"/>
  <c r="AL374" i="2826"/>
  <c r="AD374" i="2826"/>
  <c r="R369" i="2829" l="1"/>
  <c r="W369" i="2829" s="1"/>
  <c r="S368" i="264" s="1"/>
  <c r="C368" i="264"/>
  <c r="CD372" i="2826"/>
  <c r="BF374" i="2826"/>
  <c r="BG374" i="2826" s="1"/>
  <c r="BH374" i="2826" s="1"/>
  <c r="CA374" i="2826" s="1"/>
  <c r="BO376" i="2826"/>
  <c r="BP376" i="2826"/>
  <c r="BL376" i="2826"/>
  <c r="BK376" i="2826"/>
  <c r="BY376" i="2826"/>
  <c r="BX376" i="2826"/>
  <c r="CB373" i="2826"/>
  <c r="BS373" i="2826"/>
  <c r="U378" i="2826"/>
  <c r="BN377" i="2826"/>
  <c r="BW377" i="2826"/>
  <c r="BR377" i="2826"/>
  <c r="BJ377" i="2826"/>
  <c r="BD375" i="2826"/>
  <c r="AZ375" i="2826"/>
  <c r="AV375" i="2826"/>
  <c r="AR375" i="2826"/>
  <c r="AN375" i="2826"/>
  <c r="AJ375" i="2826"/>
  <c r="AF375" i="2826"/>
  <c r="AB375" i="2826"/>
  <c r="X375" i="2826"/>
  <c r="BC375" i="2826"/>
  <c r="AY375" i="2826"/>
  <c r="AU375" i="2826"/>
  <c r="AQ375" i="2826"/>
  <c r="AM375" i="2826"/>
  <c r="AI375" i="2826"/>
  <c r="AE375" i="2826"/>
  <c r="AA375" i="2826"/>
  <c r="W375" i="2826"/>
  <c r="BB375" i="2826"/>
  <c r="AX375" i="2826"/>
  <c r="AT375" i="2826"/>
  <c r="AP375" i="2826"/>
  <c r="AL375" i="2826"/>
  <c r="AH375" i="2826"/>
  <c r="AD375" i="2826"/>
  <c r="Z375" i="2826"/>
  <c r="V375" i="2826"/>
  <c r="BE375" i="2826"/>
  <c r="BA375" i="2826"/>
  <c r="AW375" i="2826"/>
  <c r="AS375" i="2826"/>
  <c r="AO375" i="2826"/>
  <c r="AK375" i="2826"/>
  <c r="AG375" i="2826"/>
  <c r="AC375" i="2826"/>
  <c r="Y375" i="2826"/>
  <c r="R370" i="2829" l="1"/>
  <c r="W370" i="2829" s="1"/>
  <c r="S369" i="264" s="1"/>
  <c r="C369" i="264"/>
  <c r="BP377" i="2826"/>
  <c r="BO377" i="2826"/>
  <c r="CD373" i="2826"/>
  <c r="BE376" i="2826"/>
  <c r="BA376" i="2826"/>
  <c r="AW376" i="2826"/>
  <c r="AS376" i="2826"/>
  <c r="AO376" i="2826"/>
  <c r="AK376" i="2826"/>
  <c r="AG376" i="2826"/>
  <c r="AC376" i="2826"/>
  <c r="Y376" i="2826"/>
  <c r="BD376" i="2826"/>
  <c r="AZ376" i="2826"/>
  <c r="AV376" i="2826"/>
  <c r="AR376" i="2826"/>
  <c r="AN376" i="2826"/>
  <c r="AJ376" i="2826"/>
  <c r="AF376" i="2826"/>
  <c r="AB376" i="2826"/>
  <c r="X376" i="2826"/>
  <c r="BC376" i="2826"/>
  <c r="AY376" i="2826"/>
  <c r="AU376" i="2826"/>
  <c r="AQ376" i="2826"/>
  <c r="AM376" i="2826"/>
  <c r="AI376" i="2826"/>
  <c r="AE376" i="2826"/>
  <c r="AA376" i="2826"/>
  <c r="W376" i="2826"/>
  <c r="BB376" i="2826"/>
  <c r="AX376" i="2826"/>
  <c r="AT376" i="2826"/>
  <c r="AP376" i="2826"/>
  <c r="AL376" i="2826"/>
  <c r="AH376" i="2826"/>
  <c r="AD376" i="2826"/>
  <c r="Z376" i="2826"/>
  <c r="V376" i="2826"/>
  <c r="BF375" i="2826"/>
  <c r="BG375" i="2826" s="1"/>
  <c r="BH375" i="2826" s="1"/>
  <c r="CA375" i="2826" s="1"/>
  <c r="BK377" i="2826"/>
  <c r="BL377" i="2826"/>
  <c r="BX377" i="2826"/>
  <c r="BY377" i="2826"/>
  <c r="BW378" i="2826"/>
  <c r="BR378" i="2826"/>
  <c r="BJ378" i="2826"/>
  <c r="U379" i="2826"/>
  <c r="BN378" i="2826"/>
  <c r="CB374" i="2826"/>
  <c r="BS374" i="2826"/>
  <c r="BF376" i="2826" l="1"/>
  <c r="BG376" i="2826" s="1"/>
  <c r="BH376" i="2826" s="1"/>
  <c r="CA376" i="2826" s="1"/>
  <c r="CB376" i="2826" s="1"/>
  <c r="CD374" i="2826"/>
  <c r="R371" i="2829"/>
  <c r="W371" i="2829" s="1"/>
  <c r="S370" i="264" s="1"/>
  <c r="C370" i="264"/>
  <c r="U380" i="2826"/>
  <c r="BN379" i="2826"/>
  <c r="BW379" i="2826"/>
  <c r="BR379" i="2826"/>
  <c r="BJ379" i="2826"/>
  <c r="BD377" i="2826"/>
  <c r="AZ377" i="2826"/>
  <c r="AV377" i="2826"/>
  <c r="AR377" i="2826"/>
  <c r="AN377" i="2826"/>
  <c r="AJ377" i="2826"/>
  <c r="AF377" i="2826"/>
  <c r="AB377" i="2826"/>
  <c r="X377" i="2826"/>
  <c r="BC377" i="2826"/>
  <c r="AY377" i="2826"/>
  <c r="AU377" i="2826"/>
  <c r="AQ377" i="2826"/>
  <c r="AM377" i="2826"/>
  <c r="AI377" i="2826"/>
  <c r="AE377" i="2826"/>
  <c r="AA377" i="2826"/>
  <c r="W377" i="2826"/>
  <c r="BB377" i="2826"/>
  <c r="AX377" i="2826"/>
  <c r="AT377" i="2826"/>
  <c r="AP377" i="2826"/>
  <c r="AL377" i="2826"/>
  <c r="AH377" i="2826"/>
  <c r="AD377" i="2826"/>
  <c r="Z377" i="2826"/>
  <c r="V377" i="2826"/>
  <c r="BE377" i="2826"/>
  <c r="BA377" i="2826"/>
  <c r="AW377" i="2826"/>
  <c r="AS377" i="2826"/>
  <c r="AO377" i="2826"/>
  <c r="AK377" i="2826"/>
  <c r="AG377" i="2826"/>
  <c r="AC377" i="2826"/>
  <c r="Y377" i="2826"/>
  <c r="BO378" i="2826"/>
  <c r="BP378" i="2826"/>
  <c r="BL378" i="2826"/>
  <c r="BK378" i="2826"/>
  <c r="BY378" i="2826"/>
  <c r="BX378" i="2826"/>
  <c r="CB375" i="2826"/>
  <c r="BS375" i="2826"/>
  <c r="BS376" i="2826" l="1"/>
  <c r="R372" i="2829"/>
  <c r="W372" i="2829" s="1"/>
  <c r="S371" i="264" s="1"/>
  <c r="C371" i="264"/>
  <c r="CD375" i="2826"/>
  <c r="BC378" i="2826"/>
  <c r="AY378" i="2826"/>
  <c r="AU378" i="2826"/>
  <c r="AQ378" i="2826"/>
  <c r="AM378" i="2826"/>
  <c r="AI378" i="2826"/>
  <c r="AE378" i="2826"/>
  <c r="AA378" i="2826"/>
  <c r="W378" i="2826"/>
  <c r="BB378" i="2826"/>
  <c r="AX378" i="2826"/>
  <c r="AT378" i="2826"/>
  <c r="AP378" i="2826"/>
  <c r="AL378" i="2826"/>
  <c r="AH378" i="2826"/>
  <c r="AD378" i="2826"/>
  <c r="Z378" i="2826"/>
  <c r="V378" i="2826"/>
  <c r="AB378" i="2826"/>
  <c r="BE378" i="2826"/>
  <c r="BA378" i="2826"/>
  <c r="AW378" i="2826"/>
  <c r="AS378" i="2826"/>
  <c r="AO378" i="2826"/>
  <c r="AK378" i="2826"/>
  <c r="AG378" i="2826"/>
  <c r="AC378" i="2826"/>
  <c r="Y378" i="2826"/>
  <c r="BD378" i="2826"/>
  <c r="AZ378" i="2826"/>
  <c r="AV378" i="2826"/>
  <c r="AR378" i="2826"/>
  <c r="AN378" i="2826"/>
  <c r="AJ378" i="2826"/>
  <c r="AF378" i="2826"/>
  <c r="X378" i="2826"/>
  <c r="CD376" i="2826"/>
  <c r="BP379" i="2826"/>
  <c r="BO379" i="2826"/>
  <c r="BF377" i="2826"/>
  <c r="BG377" i="2826" s="1"/>
  <c r="BH377" i="2826" s="1"/>
  <c r="CA377" i="2826" s="1"/>
  <c r="BK379" i="2826"/>
  <c r="BL379" i="2826"/>
  <c r="BX379" i="2826"/>
  <c r="BY379" i="2826"/>
  <c r="BW380" i="2826"/>
  <c r="BR380" i="2826"/>
  <c r="BJ380" i="2826"/>
  <c r="U381" i="2826"/>
  <c r="BN380" i="2826"/>
  <c r="R374" i="2829" l="1"/>
  <c r="W374" i="2829" s="1"/>
  <c r="S373" i="264" s="1"/>
  <c r="C373" i="264"/>
  <c r="R373" i="2829"/>
  <c r="W373" i="2829" s="1"/>
  <c r="S372" i="264" s="1"/>
  <c r="C372" i="264"/>
  <c r="U382" i="2826"/>
  <c r="BN381" i="2826"/>
  <c r="BW381" i="2826"/>
  <c r="BR381" i="2826"/>
  <c r="BJ381" i="2826"/>
  <c r="BD379" i="2826"/>
  <c r="AZ379" i="2826"/>
  <c r="AV379" i="2826"/>
  <c r="AR379" i="2826"/>
  <c r="AN379" i="2826"/>
  <c r="AJ379" i="2826"/>
  <c r="AF379" i="2826"/>
  <c r="AB379" i="2826"/>
  <c r="X379" i="2826"/>
  <c r="BC379" i="2826"/>
  <c r="AY379" i="2826"/>
  <c r="AU379" i="2826"/>
  <c r="AQ379" i="2826"/>
  <c r="AM379" i="2826"/>
  <c r="AI379" i="2826"/>
  <c r="AE379" i="2826"/>
  <c r="AA379" i="2826"/>
  <c r="W379" i="2826"/>
  <c r="BB379" i="2826"/>
  <c r="AX379" i="2826"/>
  <c r="AT379" i="2826"/>
  <c r="AP379" i="2826"/>
  <c r="AL379" i="2826"/>
  <c r="AH379" i="2826"/>
  <c r="AD379" i="2826"/>
  <c r="Z379" i="2826"/>
  <c r="V379" i="2826"/>
  <c r="BE379" i="2826"/>
  <c r="BA379" i="2826"/>
  <c r="AW379" i="2826"/>
  <c r="AS379" i="2826"/>
  <c r="AO379" i="2826"/>
  <c r="AK379" i="2826"/>
  <c r="AG379" i="2826"/>
  <c r="AC379" i="2826"/>
  <c r="Y379" i="2826"/>
  <c r="BO380" i="2826"/>
  <c r="BP380" i="2826"/>
  <c r="BL380" i="2826"/>
  <c r="BK380" i="2826"/>
  <c r="BY380" i="2826"/>
  <c r="BX380" i="2826"/>
  <c r="CB377" i="2826"/>
  <c r="BS377" i="2826"/>
  <c r="BF378" i="2826"/>
  <c r="BG378" i="2826" s="1"/>
  <c r="BH378" i="2826" s="1"/>
  <c r="CA378" i="2826" s="1"/>
  <c r="BP381" i="2826" l="1"/>
  <c r="BO381" i="2826"/>
  <c r="CB378" i="2826"/>
  <c r="BS378" i="2826"/>
  <c r="CD377" i="2826"/>
  <c r="BC380" i="2826"/>
  <c r="AY380" i="2826"/>
  <c r="AU380" i="2826"/>
  <c r="AQ380" i="2826"/>
  <c r="AM380" i="2826"/>
  <c r="AI380" i="2826"/>
  <c r="AE380" i="2826"/>
  <c r="AA380" i="2826"/>
  <c r="W380" i="2826"/>
  <c r="BB380" i="2826"/>
  <c r="AX380" i="2826"/>
  <c r="AT380" i="2826"/>
  <c r="AP380" i="2826"/>
  <c r="AL380" i="2826"/>
  <c r="AH380" i="2826"/>
  <c r="AD380" i="2826"/>
  <c r="Z380" i="2826"/>
  <c r="V380" i="2826"/>
  <c r="BE380" i="2826"/>
  <c r="BA380" i="2826"/>
  <c r="AW380" i="2826"/>
  <c r="AS380" i="2826"/>
  <c r="AO380" i="2826"/>
  <c r="AK380" i="2826"/>
  <c r="AG380" i="2826"/>
  <c r="AC380" i="2826"/>
  <c r="Y380" i="2826"/>
  <c r="BD380" i="2826"/>
  <c r="AZ380" i="2826"/>
  <c r="AV380" i="2826"/>
  <c r="AR380" i="2826"/>
  <c r="AN380" i="2826"/>
  <c r="AJ380" i="2826"/>
  <c r="AF380" i="2826"/>
  <c r="AB380" i="2826"/>
  <c r="X380" i="2826"/>
  <c r="BF379" i="2826"/>
  <c r="BG379" i="2826" s="1"/>
  <c r="BH379" i="2826" s="1"/>
  <c r="CA379" i="2826" s="1"/>
  <c r="BK381" i="2826"/>
  <c r="BL381" i="2826"/>
  <c r="BX381" i="2826"/>
  <c r="BY381" i="2826"/>
  <c r="BW382" i="2826"/>
  <c r="BR382" i="2826"/>
  <c r="BJ382" i="2826"/>
  <c r="U383" i="2826"/>
  <c r="BN382" i="2826"/>
  <c r="R375" i="2829" l="1"/>
  <c r="W375" i="2829" s="1"/>
  <c r="S374" i="264" s="1"/>
  <c r="C374" i="264"/>
  <c r="BO382" i="2826"/>
  <c r="BP382" i="2826"/>
  <c r="BL382" i="2826"/>
  <c r="BK382" i="2826"/>
  <c r="BY382" i="2826"/>
  <c r="BX382" i="2826"/>
  <c r="CB379" i="2826"/>
  <c r="BS379" i="2826"/>
  <c r="U384" i="2826"/>
  <c r="BN383" i="2826"/>
  <c r="BW383" i="2826"/>
  <c r="BR383" i="2826"/>
  <c r="BJ383" i="2826"/>
  <c r="BD381" i="2826"/>
  <c r="AZ381" i="2826"/>
  <c r="AV381" i="2826"/>
  <c r="AR381" i="2826"/>
  <c r="AN381" i="2826"/>
  <c r="AJ381" i="2826"/>
  <c r="AF381" i="2826"/>
  <c r="AB381" i="2826"/>
  <c r="X381" i="2826"/>
  <c r="BC381" i="2826"/>
  <c r="AY381" i="2826"/>
  <c r="AU381" i="2826"/>
  <c r="AQ381" i="2826"/>
  <c r="AM381" i="2826"/>
  <c r="AI381" i="2826"/>
  <c r="AE381" i="2826"/>
  <c r="AA381" i="2826"/>
  <c r="W381" i="2826"/>
  <c r="BB381" i="2826"/>
  <c r="AX381" i="2826"/>
  <c r="AT381" i="2826"/>
  <c r="AP381" i="2826"/>
  <c r="AL381" i="2826"/>
  <c r="AH381" i="2826"/>
  <c r="AD381" i="2826"/>
  <c r="Z381" i="2826"/>
  <c r="V381" i="2826"/>
  <c r="BE381" i="2826"/>
  <c r="BA381" i="2826"/>
  <c r="AW381" i="2826"/>
  <c r="AS381" i="2826"/>
  <c r="AO381" i="2826"/>
  <c r="AK381" i="2826"/>
  <c r="AG381" i="2826"/>
  <c r="AC381" i="2826"/>
  <c r="Y381" i="2826"/>
  <c r="BF380" i="2826"/>
  <c r="BG380" i="2826" s="1"/>
  <c r="BH380" i="2826" s="1"/>
  <c r="CA380" i="2826" s="1"/>
  <c r="CD378" i="2826"/>
  <c r="C375" i="264" l="1"/>
  <c r="R376" i="2829"/>
  <c r="W376" i="2829" s="1"/>
  <c r="S375" i="264" s="1"/>
  <c r="CB380" i="2826"/>
  <c r="BS380" i="2826"/>
  <c r="BF381" i="2826"/>
  <c r="BG381" i="2826" s="1"/>
  <c r="BH381" i="2826" s="1"/>
  <c r="CA381" i="2826" s="1"/>
  <c r="BK383" i="2826"/>
  <c r="BL383" i="2826"/>
  <c r="BX383" i="2826"/>
  <c r="BY383" i="2826"/>
  <c r="BW384" i="2826"/>
  <c r="BR384" i="2826"/>
  <c r="BJ384" i="2826"/>
  <c r="U385" i="2826"/>
  <c r="BN384" i="2826"/>
  <c r="BP383" i="2826"/>
  <c r="BO383" i="2826"/>
  <c r="CD379" i="2826"/>
  <c r="BE382" i="2826"/>
  <c r="BA382" i="2826"/>
  <c r="AW382" i="2826"/>
  <c r="AS382" i="2826"/>
  <c r="AO382" i="2826"/>
  <c r="AK382" i="2826"/>
  <c r="AG382" i="2826"/>
  <c r="AC382" i="2826"/>
  <c r="Y382" i="2826"/>
  <c r="BD382" i="2826"/>
  <c r="AZ382" i="2826"/>
  <c r="AV382" i="2826"/>
  <c r="AR382" i="2826"/>
  <c r="AN382" i="2826"/>
  <c r="AJ382" i="2826"/>
  <c r="AF382" i="2826"/>
  <c r="AB382" i="2826"/>
  <c r="X382" i="2826"/>
  <c r="AT382" i="2826"/>
  <c r="AH382" i="2826"/>
  <c r="Z382" i="2826"/>
  <c r="BC382" i="2826"/>
  <c r="AY382" i="2826"/>
  <c r="AU382" i="2826"/>
  <c r="AQ382" i="2826"/>
  <c r="AM382" i="2826"/>
  <c r="AI382" i="2826"/>
  <c r="AE382" i="2826"/>
  <c r="AA382" i="2826"/>
  <c r="W382" i="2826"/>
  <c r="BB382" i="2826"/>
  <c r="AX382" i="2826"/>
  <c r="AP382" i="2826"/>
  <c r="AL382" i="2826"/>
  <c r="AD382" i="2826"/>
  <c r="V382" i="2826"/>
  <c r="BF382" i="2826" l="1"/>
  <c r="BG382" i="2826" s="1"/>
  <c r="BH382" i="2826" s="1"/>
  <c r="CA382" i="2826" s="1"/>
  <c r="BS382" i="2826" s="1"/>
  <c r="R377" i="2829"/>
  <c r="W377" i="2829" s="1"/>
  <c r="S376" i="264" s="1"/>
  <c r="C376" i="264"/>
  <c r="CD380" i="2826"/>
  <c r="CB382" i="2826"/>
  <c r="BO384" i="2826"/>
  <c r="BP384" i="2826"/>
  <c r="BL384" i="2826"/>
  <c r="BK384" i="2826"/>
  <c r="BY384" i="2826"/>
  <c r="BX384" i="2826"/>
  <c r="CB381" i="2826"/>
  <c r="BS381" i="2826"/>
  <c r="U386" i="2826"/>
  <c r="BN385" i="2826"/>
  <c r="BW385" i="2826"/>
  <c r="BR385" i="2826"/>
  <c r="BJ385" i="2826"/>
  <c r="BB383" i="2826"/>
  <c r="AX383" i="2826"/>
  <c r="AT383" i="2826"/>
  <c r="AP383" i="2826"/>
  <c r="AL383" i="2826"/>
  <c r="AH383" i="2826"/>
  <c r="AD383" i="2826"/>
  <c r="Z383" i="2826"/>
  <c r="V383" i="2826"/>
  <c r="BE383" i="2826"/>
  <c r="BA383" i="2826"/>
  <c r="AW383" i="2826"/>
  <c r="AS383" i="2826"/>
  <c r="AO383" i="2826"/>
  <c r="AK383" i="2826"/>
  <c r="AG383" i="2826"/>
  <c r="AC383" i="2826"/>
  <c r="Y383" i="2826"/>
  <c r="BD383" i="2826"/>
  <c r="AZ383" i="2826"/>
  <c r="AV383" i="2826"/>
  <c r="AR383" i="2826"/>
  <c r="AN383" i="2826"/>
  <c r="AJ383" i="2826"/>
  <c r="AF383" i="2826"/>
  <c r="AB383" i="2826"/>
  <c r="X383" i="2826"/>
  <c r="BC383" i="2826"/>
  <c r="AY383" i="2826"/>
  <c r="AU383" i="2826"/>
  <c r="AQ383" i="2826"/>
  <c r="AM383" i="2826"/>
  <c r="AI383" i="2826"/>
  <c r="AE383" i="2826"/>
  <c r="AA383" i="2826"/>
  <c r="W383" i="2826"/>
  <c r="R378" i="2829" l="1"/>
  <c r="W378" i="2829" s="1"/>
  <c r="S377" i="264" s="1"/>
  <c r="C377" i="264"/>
  <c r="BF383" i="2826"/>
  <c r="BG383" i="2826" s="1"/>
  <c r="BH383" i="2826" s="1"/>
  <c r="CA383" i="2826" s="1"/>
  <c r="BK385" i="2826"/>
  <c r="BL385" i="2826"/>
  <c r="BX385" i="2826"/>
  <c r="BY385" i="2826"/>
  <c r="BW386" i="2826"/>
  <c r="BR386" i="2826"/>
  <c r="BJ386" i="2826"/>
  <c r="U387" i="2826"/>
  <c r="BN386" i="2826"/>
  <c r="CD381" i="2826"/>
  <c r="BE384" i="2826"/>
  <c r="BA384" i="2826"/>
  <c r="AW384" i="2826"/>
  <c r="AS384" i="2826"/>
  <c r="AO384" i="2826"/>
  <c r="AK384" i="2826"/>
  <c r="AG384" i="2826"/>
  <c r="AC384" i="2826"/>
  <c r="Y384" i="2826"/>
  <c r="BD384" i="2826"/>
  <c r="AZ384" i="2826"/>
  <c r="AV384" i="2826"/>
  <c r="AR384" i="2826"/>
  <c r="AN384" i="2826"/>
  <c r="AJ384" i="2826"/>
  <c r="AF384" i="2826"/>
  <c r="AB384" i="2826"/>
  <c r="X384" i="2826"/>
  <c r="BC384" i="2826"/>
  <c r="AY384" i="2826"/>
  <c r="AU384" i="2826"/>
  <c r="AQ384" i="2826"/>
  <c r="AM384" i="2826"/>
  <c r="AI384" i="2826"/>
  <c r="AE384" i="2826"/>
  <c r="AA384" i="2826"/>
  <c r="W384" i="2826"/>
  <c r="BB384" i="2826"/>
  <c r="AX384" i="2826"/>
  <c r="AT384" i="2826"/>
  <c r="AP384" i="2826"/>
  <c r="AL384" i="2826"/>
  <c r="AH384" i="2826"/>
  <c r="AD384" i="2826"/>
  <c r="Z384" i="2826"/>
  <c r="V384" i="2826"/>
  <c r="BP385" i="2826"/>
  <c r="BO385" i="2826"/>
  <c r="CD382" i="2826"/>
  <c r="R380" i="2829" l="1"/>
  <c r="W380" i="2829" s="1"/>
  <c r="S379" i="264" s="1"/>
  <c r="C379" i="264"/>
  <c r="R379" i="2829"/>
  <c r="W379" i="2829" s="1"/>
  <c r="S378" i="264" s="1"/>
  <c r="C378" i="264"/>
  <c r="BO386" i="2826"/>
  <c r="BP386" i="2826"/>
  <c r="BL386" i="2826"/>
  <c r="BK386" i="2826"/>
  <c r="BY386" i="2826"/>
  <c r="BX386" i="2826"/>
  <c r="CB383" i="2826"/>
  <c r="BS383" i="2826"/>
  <c r="BF384" i="2826"/>
  <c r="BG384" i="2826" s="1"/>
  <c r="BH384" i="2826" s="1"/>
  <c r="CA384" i="2826" s="1"/>
  <c r="U388" i="2826"/>
  <c r="BN387" i="2826"/>
  <c r="BW387" i="2826"/>
  <c r="BR387" i="2826"/>
  <c r="BJ387" i="2826"/>
  <c r="BB385" i="2826"/>
  <c r="AX385" i="2826"/>
  <c r="AT385" i="2826"/>
  <c r="AP385" i="2826"/>
  <c r="AL385" i="2826"/>
  <c r="AH385" i="2826"/>
  <c r="AD385" i="2826"/>
  <c r="Z385" i="2826"/>
  <c r="V385" i="2826"/>
  <c r="BE385" i="2826"/>
  <c r="BA385" i="2826"/>
  <c r="AW385" i="2826"/>
  <c r="AS385" i="2826"/>
  <c r="AO385" i="2826"/>
  <c r="AK385" i="2826"/>
  <c r="AG385" i="2826"/>
  <c r="AC385" i="2826"/>
  <c r="Y385" i="2826"/>
  <c r="BD385" i="2826"/>
  <c r="AZ385" i="2826"/>
  <c r="AV385" i="2826"/>
  <c r="AR385" i="2826"/>
  <c r="AN385" i="2826"/>
  <c r="AJ385" i="2826"/>
  <c r="AF385" i="2826"/>
  <c r="AB385" i="2826"/>
  <c r="X385" i="2826"/>
  <c r="BC385" i="2826"/>
  <c r="AY385" i="2826"/>
  <c r="AU385" i="2826"/>
  <c r="AQ385" i="2826"/>
  <c r="AM385" i="2826"/>
  <c r="AI385" i="2826"/>
  <c r="AE385" i="2826"/>
  <c r="AA385" i="2826"/>
  <c r="W385" i="2826"/>
  <c r="BF385" i="2826" l="1"/>
  <c r="BG385" i="2826" s="1"/>
  <c r="BH385" i="2826" s="1"/>
  <c r="CA385" i="2826" s="1"/>
  <c r="BK387" i="2826"/>
  <c r="BL387" i="2826"/>
  <c r="BX387" i="2826"/>
  <c r="BY387" i="2826"/>
  <c r="BW388" i="2826"/>
  <c r="BR388" i="2826"/>
  <c r="BJ388" i="2826"/>
  <c r="U389" i="2826"/>
  <c r="BN388" i="2826"/>
  <c r="BP387" i="2826"/>
  <c r="BO387" i="2826"/>
  <c r="CB384" i="2826"/>
  <c r="BS384" i="2826"/>
  <c r="CD383" i="2826"/>
  <c r="BE386" i="2826"/>
  <c r="BA386" i="2826"/>
  <c r="AW386" i="2826"/>
  <c r="AS386" i="2826"/>
  <c r="AO386" i="2826"/>
  <c r="AK386" i="2826"/>
  <c r="AG386" i="2826"/>
  <c r="AC386" i="2826"/>
  <c r="Y386" i="2826"/>
  <c r="BD386" i="2826"/>
  <c r="AZ386" i="2826"/>
  <c r="AV386" i="2826"/>
  <c r="AR386" i="2826"/>
  <c r="AN386" i="2826"/>
  <c r="AJ386" i="2826"/>
  <c r="AF386" i="2826"/>
  <c r="AB386" i="2826"/>
  <c r="X386" i="2826"/>
  <c r="BC386" i="2826"/>
  <c r="AY386" i="2826"/>
  <c r="AU386" i="2826"/>
  <c r="AQ386" i="2826"/>
  <c r="AM386" i="2826"/>
  <c r="AI386" i="2826"/>
  <c r="AE386" i="2826"/>
  <c r="AA386" i="2826"/>
  <c r="W386" i="2826"/>
  <c r="BB386" i="2826"/>
  <c r="AX386" i="2826"/>
  <c r="AT386" i="2826"/>
  <c r="AP386" i="2826"/>
  <c r="AL386" i="2826"/>
  <c r="AH386" i="2826"/>
  <c r="AD386" i="2826"/>
  <c r="Z386" i="2826"/>
  <c r="V386" i="2826"/>
  <c r="R381" i="2829" l="1"/>
  <c r="W381" i="2829" s="1"/>
  <c r="S380" i="264" s="1"/>
  <c r="C380" i="264"/>
  <c r="U390" i="2826"/>
  <c r="BN389" i="2826"/>
  <c r="BW389" i="2826"/>
  <c r="BR389" i="2826"/>
  <c r="BJ389" i="2826"/>
  <c r="BB387" i="2826"/>
  <c r="AX387" i="2826"/>
  <c r="AT387" i="2826"/>
  <c r="AP387" i="2826"/>
  <c r="AL387" i="2826"/>
  <c r="AH387" i="2826"/>
  <c r="AD387" i="2826"/>
  <c r="Z387" i="2826"/>
  <c r="V387" i="2826"/>
  <c r="BE387" i="2826"/>
  <c r="BA387" i="2826"/>
  <c r="AW387" i="2826"/>
  <c r="AS387" i="2826"/>
  <c r="AO387" i="2826"/>
  <c r="AK387" i="2826"/>
  <c r="AG387" i="2826"/>
  <c r="AC387" i="2826"/>
  <c r="Y387" i="2826"/>
  <c r="BD387" i="2826"/>
  <c r="AZ387" i="2826"/>
  <c r="AV387" i="2826"/>
  <c r="AR387" i="2826"/>
  <c r="AN387" i="2826"/>
  <c r="AJ387" i="2826"/>
  <c r="AF387" i="2826"/>
  <c r="AB387" i="2826"/>
  <c r="X387" i="2826"/>
  <c r="BC387" i="2826"/>
  <c r="AY387" i="2826"/>
  <c r="AU387" i="2826"/>
  <c r="AQ387" i="2826"/>
  <c r="AM387" i="2826"/>
  <c r="AI387" i="2826"/>
  <c r="AE387" i="2826"/>
  <c r="AA387" i="2826"/>
  <c r="W387" i="2826"/>
  <c r="BF386" i="2826"/>
  <c r="BG386" i="2826" s="1"/>
  <c r="BH386" i="2826" s="1"/>
  <c r="CA386" i="2826" s="1"/>
  <c r="CD384" i="2826"/>
  <c r="BO388" i="2826"/>
  <c r="BP388" i="2826"/>
  <c r="BL388" i="2826"/>
  <c r="BK388" i="2826"/>
  <c r="BY388" i="2826"/>
  <c r="BX388" i="2826"/>
  <c r="CB385" i="2826"/>
  <c r="BS385" i="2826"/>
  <c r="R382" i="2829" l="1"/>
  <c r="W382" i="2829" s="1"/>
  <c r="S381" i="264" s="1"/>
  <c r="C381" i="264"/>
  <c r="CB386" i="2826"/>
  <c r="BS386" i="2826"/>
  <c r="BF387" i="2826"/>
  <c r="BG387" i="2826" s="1"/>
  <c r="BH387" i="2826" s="1"/>
  <c r="CA387" i="2826" s="1"/>
  <c r="BK389" i="2826"/>
  <c r="BL389" i="2826"/>
  <c r="BX389" i="2826"/>
  <c r="BY389" i="2826"/>
  <c r="BW390" i="2826"/>
  <c r="BR390" i="2826"/>
  <c r="BJ390" i="2826"/>
  <c r="U391" i="2826"/>
  <c r="BN390" i="2826"/>
  <c r="CD385" i="2826"/>
  <c r="BC388" i="2826"/>
  <c r="AY388" i="2826"/>
  <c r="AU388" i="2826"/>
  <c r="AQ388" i="2826"/>
  <c r="AM388" i="2826"/>
  <c r="AI388" i="2826"/>
  <c r="AE388" i="2826"/>
  <c r="AA388" i="2826"/>
  <c r="W388" i="2826"/>
  <c r="BB388" i="2826"/>
  <c r="AX388" i="2826"/>
  <c r="AT388" i="2826"/>
  <c r="AP388" i="2826"/>
  <c r="AL388" i="2826"/>
  <c r="AH388" i="2826"/>
  <c r="AD388" i="2826"/>
  <c r="Z388" i="2826"/>
  <c r="V388" i="2826"/>
  <c r="BE388" i="2826"/>
  <c r="BA388" i="2826"/>
  <c r="AW388" i="2826"/>
  <c r="AS388" i="2826"/>
  <c r="AO388" i="2826"/>
  <c r="AK388" i="2826"/>
  <c r="AG388" i="2826"/>
  <c r="AC388" i="2826"/>
  <c r="Y388" i="2826"/>
  <c r="BD388" i="2826"/>
  <c r="AZ388" i="2826"/>
  <c r="AV388" i="2826"/>
  <c r="AR388" i="2826"/>
  <c r="AN388" i="2826"/>
  <c r="AJ388" i="2826"/>
  <c r="AF388" i="2826"/>
  <c r="AB388" i="2826"/>
  <c r="X388" i="2826"/>
  <c r="BP389" i="2826"/>
  <c r="BO389" i="2826"/>
  <c r="R383" i="2829" l="1"/>
  <c r="W383" i="2829" s="1"/>
  <c r="S382" i="264" s="1"/>
  <c r="C382" i="264"/>
  <c r="CD386" i="2826"/>
  <c r="BO390" i="2826"/>
  <c r="BP390" i="2826"/>
  <c r="BL390" i="2826"/>
  <c r="BK390" i="2826"/>
  <c r="BY390" i="2826"/>
  <c r="BX390" i="2826"/>
  <c r="CB387" i="2826"/>
  <c r="BS387" i="2826"/>
  <c r="BF388" i="2826"/>
  <c r="BG388" i="2826" s="1"/>
  <c r="BH388" i="2826" s="1"/>
  <c r="CA388" i="2826" s="1"/>
  <c r="U392" i="2826"/>
  <c r="BN391" i="2826"/>
  <c r="BW391" i="2826"/>
  <c r="BR391" i="2826"/>
  <c r="BJ391" i="2826"/>
  <c r="BB389" i="2826"/>
  <c r="AX389" i="2826"/>
  <c r="AT389" i="2826"/>
  <c r="AP389" i="2826"/>
  <c r="AL389" i="2826"/>
  <c r="AH389" i="2826"/>
  <c r="AD389" i="2826"/>
  <c r="Z389" i="2826"/>
  <c r="V389" i="2826"/>
  <c r="BE389" i="2826"/>
  <c r="BA389" i="2826"/>
  <c r="AW389" i="2826"/>
  <c r="AS389" i="2826"/>
  <c r="AO389" i="2826"/>
  <c r="AK389" i="2826"/>
  <c r="AG389" i="2826"/>
  <c r="AC389" i="2826"/>
  <c r="Y389" i="2826"/>
  <c r="BD389" i="2826"/>
  <c r="AZ389" i="2826"/>
  <c r="AV389" i="2826"/>
  <c r="AR389" i="2826"/>
  <c r="AN389" i="2826"/>
  <c r="AJ389" i="2826"/>
  <c r="AF389" i="2826"/>
  <c r="AB389" i="2826"/>
  <c r="X389" i="2826"/>
  <c r="BC389" i="2826"/>
  <c r="AY389" i="2826"/>
  <c r="AU389" i="2826"/>
  <c r="AQ389" i="2826"/>
  <c r="AM389" i="2826"/>
  <c r="AI389" i="2826"/>
  <c r="AE389" i="2826"/>
  <c r="AA389" i="2826"/>
  <c r="W389" i="2826"/>
  <c r="C383" i="264" l="1"/>
  <c r="R384" i="2829"/>
  <c r="W384" i="2829" s="1"/>
  <c r="S383" i="264" s="1"/>
  <c r="BF389" i="2826"/>
  <c r="BG389" i="2826" s="1"/>
  <c r="BH389" i="2826" s="1"/>
  <c r="CA389" i="2826" s="1"/>
  <c r="BK391" i="2826"/>
  <c r="BL391" i="2826"/>
  <c r="BX391" i="2826"/>
  <c r="BY391" i="2826"/>
  <c r="BW392" i="2826"/>
  <c r="BR392" i="2826"/>
  <c r="BJ392" i="2826"/>
  <c r="U393" i="2826"/>
  <c r="BN392" i="2826"/>
  <c r="BP391" i="2826"/>
  <c r="BO391" i="2826"/>
  <c r="CB388" i="2826"/>
  <c r="BS388" i="2826"/>
  <c r="CD387" i="2826"/>
  <c r="BE390" i="2826"/>
  <c r="BA390" i="2826"/>
  <c r="AW390" i="2826"/>
  <c r="AS390" i="2826"/>
  <c r="AO390" i="2826"/>
  <c r="AK390" i="2826"/>
  <c r="AG390" i="2826"/>
  <c r="AC390" i="2826"/>
  <c r="Y390" i="2826"/>
  <c r="BD390" i="2826"/>
  <c r="AZ390" i="2826"/>
  <c r="AV390" i="2826"/>
  <c r="AR390" i="2826"/>
  <c r="AN390" i="2826"/>
  <c r="AJ390" i="2826"/>
  <c r="AF390" i="2826"/>
  <c r="AB390" i="2826"/>
  <c r="X390" i="2826"/>
  <c r="BC390" i="2826"/>
  <c r="AY390" i="2826"/>
  <c r="AU390" i="2826"/>
  <c r="AQ390" i="2826"/>
  <c r="AM390" i="2826"/>
  <c r="AI390" i="2826"/>
  <c r="AE390" i="2826"/>
  <c r="AA390" i="2826"/>
  <c r="W390" i="2826"/>
  <c r="BB390" i="2826"/>
  <c r="AX390" i="2826"/>
  <c r="AT390" i="2826"/>
  <c r="AP390" i="2826"/>
  <c r="AL390" i="2826"/>
  <c r="AH390" i="2826"/>
  <c r="AD390" i="2826"/>
  <c r="Z390" i="2826"/>
  <c r="V390" i="2826"/>
  <c r="R385" i="2829" l="1"/>
  <c r="W385" i="2829" s="1"/>
  <c r="S384" i="264" s="1"/>
  <c r="C384" i="264"/>
  <c r="U394" i="2826"/>
  <c r="BN393" i="2826"/>
  <c r="BW393" i="2826"/>
  <c r="BR393" i="2826"/>
  <c r="BJ393" i="2826"/>
  <c r="BB391" i="2826"/>
  <c r="AX391" i="2826"/>
  <c r="AT391" i="2826"/>
  <c r="AP391" i="2826"/>
  <c r="AL391" i="2826"/>
  <c r="AH391" i="2826"/>
  <c r="AD391" i="2826"/>
  <c r="Z391" i="2826"/>
  <c r="V391" i="2826"/>
  <c r="BE391" i="2826"/>
  <c r="BA391" i="2826"/>
  <c r="AW391" i="2826"/>
  <c r="AS391" i="2826"/>
  <c r="AO391" i="2826"/>
  <c r="AK391" i="2826"/>
  <c r="AG391" i="2826"/>
  <c r="AC391" i="2826"/>
  <c r="Y391" i="2826"/>
  <c r="BD391" i="2826"/>
  <c r="AZ391" i="2826"/>
  <c r="AV391" i="2826"/>
  <c r="AR391" i="2826"/>
  <c r="AN391" i="2826"/>
  <c r="AJ391" i="2826"/>
  <c r="AF391" i="2826"/>
  <c r="AB391" i="2826"/>
  <c r="X391" i="2826"/>
  <c r="BC391" i="2826"/>
  <c r="AY391" i="2826"/>
  <c r="AU391" i="2826"/>
  <c r="AQ391" i="2826"/>
  <c r="AM391" i="2826"/>
  <c r="AI391" i="2826"/>
  <c r="AE391" i="2826"/>
  <c r="AA391" i="2826"/>
  <c r="W391" i="2826"/>
  <c r="BF390" i="2826"/>
  <c r="BG390" i="2826" s="1"/>
  <c r="BH390" i="2826" s="1"/>
  <c r="CA390" i="2826" s="1"/>
  <c r="CD388" i="2826"/>
  <c r="BO392" i="2826"/>
  <c r="BP392" i="2826"/>
  <c r="BL392" i="2826"/>
  <c r="BK392" i="2826"/>
  <c r="BY392" i="2826"/>
  <c r="BX392" i="2826"/>
  <c r="CB389" i="2826"/>
  <c r="BS389" i="2826"/>
  <c r="R386" i="2829" l="1"/>
  <c r="W386" i="2829" s="1"/>
  <c r="S385" i="264" s="1"/>
  <c r="C385" i="264"/>
  <c r="CB390" i="2826"/>
  <c r="BS390" i="2826"/>
  <c r="BF391" i="2826"/>
  <c r="BG391" i="2826" s="1"/>
  <c r="BH391" i="2826" s="1"/>
  <c r="CA391" i="2826" s="1"/>
  <c r="BK393" i="2826"/>
  <c r="BL393" i="2826"/>
  <c r="BX393" i="2826"/>
  <c r="BY393" i="2826"/>
  <c r="BW394" i="2826"/>
  <c r="BR394" i="2826"/>
  <c r="BJ394" i="2826"/>
  <c r="U395" i="2826"/>
  <c r="BN394" i="2826"/>
  <c r="CD389" i="2826"/>
  <c r="BC392" i="2826"/>
  <c r="AY392" i="2826"/>
  <c r="AU392" i="2826"/>
  <c r="AQ392" i="2826"/>
  <c r="AM392" i="2826"/>
  <c r="AI392" i="2826"/>
  <c r="AE392" i="2826"/>
  <c r="AA392" i="2826"/>
  <c r="W392" i="2826"/>
  <c r="BB392" i="2826"/>
  <c r="AX392" i="2826"/>
  <c r="AT392" i="2826"/>
  <c r="AP392" i="2826"/>
  <c r="AL392" i="2826"/>
  <c r="AH392" i="2826"/>
  <c r="AD392" i="2826"/>
  <c r="Z392" i="2826"/>
  <c r="V392" i="2826"/>
  <c r="BE392" i="2826"/>
  <c r="BA392" i="2826"/>
  <c r="AW392" i="2826"/>
  <c r="AS392" i="2826"/>
  <c r="AO392" i="2826"/>
  <c r="AK392" i="2826"/>
  <c r="AG392" i="2826"/>
  <c r="AC392" i="2826"/>
  <c r="Y392" i="2826"/>
  <c r="BD392" i="2826"/>
  <c r="AZ392" i="2826"/>
  <c r="AV392" i="2826"/>
  <c r="AR392" i="2826"/>
  <c r="AN392" i="2826"/>
  <c r="AJ392" i="2826"/>
  <c r="AF392" i="2826"/>
  <c r="AB392" i="2826"/>
  <c r="X392" i="2826"/>
  <c r="BP393" i="2826"/>
  <c r="BO393" i="2826"/>
  <c r="R387" i="2829" l="1"/>
  <c r="W387" i="2829" s="1"/>
  <c r="S386" i="264" s="1"/>
  <c r="C386" i="264"/>
  <c r="BO394" i="2826"/>
  <c r="BP394" i="2826"/>
  <c r="BL394" i="2826"/>
  <c r="BK394" i="2826"/>
  <c r="BY394" i="2826"/>
  <c r="BX394" i="2826"/>
  <c r="CB391" i="2826"/>
  <c r="BS391" i="2826"/>
  <c r="BF392" i="2826"/>
  <c r="BG392" i="2826" s="1"/>
  <c r="BH392" i="2826" s="1"/>
  <c r="CA392" i="2826" s="1"/>
  <c r="U396" i="2826"/>
  <c r="BN395" i="2826"/>
  <c r="BW395" i="2826"/>
  <c r="BR395" i="2826"/>
  <c r="BJ395" i="2826"/>
  <c r="BB393" i="2826"/>
  <c r="AX393" i="2826"/>
  <c r="AT393" i="2826"/>
  <c r="AP393" i="2826"/>
  <c r="AL393" i="2826"/>
  <c r="AH393" i="2826"/>
  <c r="AD393" i="2826"/>
  <c r="Z393" i="2826"/>
  <c r="V393" i="2826"/>
  <c r="BE393" i="2826"/>
  <c r="BA393" i="2826"/>
  <c r="AW393" i="2826"/>
  <c r="AS393" i="2826"/>
  <c r="AO393" i="2826"/>
  <c r="AK393" i="2826"/>
  <c r="AG393" i="2826"/>
  <c r="AC393" i="2826"/>
  <c r="Y393" i="2826"/>
  <c r="BD393" i="2826"/>
  <c r="AZ393" i="2826"/>
  <c r="AV393" i="2826"/>
  <c r="AR393" i="2826"/>
  <c r="AN393" i="2826"/>
  <c r="AJ393" i="2826"/>
  <c r="AF393" i="2826"/>
  <c r="AB393" i="2826"/>
  <c r="X393" i="2826"/>
  <c r="BC393" i="2826"/>
  <c r="AY393" i="2826"/>
  <c r="AU393" i="2826"/>
  <c r="AQ393" i="2826"/>
  <c r="AM393" i="2826"/>
  <c r="AI393" i="2826"/>
  <c r="AE393" i="2826"/>
  <c r="AA393" i="2826"/>
  <c r="W393" i="2826"/>
  <c r="CD390" i="2826"/>
  <c r="R388" i="2829" l="1"/>
  <c r="W388" i="2829" s="1"/>
  <c r="S387" i="264" s="1"/>
  <c r="C387" i="264"/>
  <c r="BF393" i="2826"/>
  <c r="BG393" i="2826" s="1"/>
  <c r="BH393" i="2826" s="1"/>
  <c r="CA393" i="2826" s="1"/>
  <c r="BK395" i="2826"/>
  <c r="BL395" i="2826"/>
  <c r="BX395" i="2826"/>
  <c r="BY395" i="2826"/>
  <c r="BW396" i="2826"/>
  <c r="BR396" i="2826"/>
  <c r="BJ396" i="2826"/>
  <c r="U397" i="2826"/>
  <c r="BN396" i="2826"/>
  <c r="BP395" i="2826"/>
  <c r="BO395" i="2826"/>
  <c r="CB392" i="2826"/>
  <c r="BS392" i="2826"/>
  <c r="CD391" i="2826"/>
  <c r="BE394" i="2826"/>
  <c r="BA394" i="2826"/>
  <c r="AW394" i="2826"/>
  <c r="AS394" i="2826"/>
  <c r="AO394" i="2826"/>
  <c r="AK394" i="2826"/>
  <c r="AG394" i="2826"/>
  <c r="AC394" i="2826"/>
  <c r="Y394" i="2826"/>
  <c r="BD394" i="2826"/>
  <c r="AZ394" i="2826"/>
  <c r="AV394" i="2826"/>
  <c r="AR394" i="2826"/>
  <c r="AN394" i="2826"/>
  <c r="AJ394" i="2826"/>
  <c r="AF394" i="2826"/>
  <c r="AB394" i="2826"/>
  <c r="X394" i="2826"/>
  <c r="BC394" i="2826"/>
  <c r="AY394" i="2826"/>
  <c r="AU394" i="2826"/>
  <c r="AQ394" i="2826"/>
  <c r="AM394" i="2826"/>
  <c r="AI394" i="2826"/>
  <c r="AE394" i="2826"/>
  <c r="AA394" i="2826"/>
  <c r="W394" i="2826"/>
  <c r="BB394" i="2826"/>
  <c r="AX394" i="2826"/>
  <c r="AT394" i="2826"/>
  <c r="AP394" i="2826"/>
  <c r="AL394" i="2826"/>
  <c r="AH394" i="2826"/>
  <c r="AD394" i="2826"/>
  <c r="Z394" i="2826"/>
  <c r="V394" i="2826"/>
  <c r="BF394" i="2826" l="1"/>
  <c r="BG394" i="2826" s="1"/>
  <c r="BH394" i="2826" s="1"/>
  <c r="CA394" i="2826" s="1"/>
  <c r="BS394" i="2826" s="1"/>
  <c r="CD392" i="2826"/>
  <c r="R390" i="2829" s="1"/>
  <c r="W390" i="2829" s="1"/>
  <c r="S389" i="264" s="1"/>
  <c r="R389" i="2829"/>
  <c r="W389" i="2829" s="1"/>
  <c r="S388" i="264" s="1"/>
  <c r="C388" i="264"/>
  <c r="CB394" i="2826"/>
  <c r="BO396" i="2826"/>
  <c r="BP396" i="2826"/>
  <c r="BL396" i="2826"/>
  <c r="BK396" i="2826"/>
  <c r="BY396" i="2826"/>
  <c r="BX396" i="2826"/>
  <c r="CB393" i="2826"/>
  <c r="BS393" i="2826"/>
  <c r="U398" i="2826"/>
  <c r="BN397" i="2826"/>
  <c r="BW397" i="2826"/>
  <c r="BR397" i="2826"/>
  <c r="BJ397" i="2826"/>
  <c r="BB395" i="2826"/>
  <c r="AX395" i="2826"/>
  <c r="AT395" i="2826"/>
  <c r="AP395" i="2826"/>
  <c r="AL395" i="2826"/>
  <c r="AH395" i="2826"/>
  <c r="AD395" i="2826"/>
  <c r="Z395" i="2826"/>
  <c r="V395" i="2826"/>
  <c r="BE395" i="2826"/>
  <c r="BA395" i="2826"/>
  <c r="AW395" i="2826"/>
  <c r="AS395" i="2826"/>
  <c r="AO395" i="2826"/>
  <c r="AK395" i="2826"/>
  <c r="AG395" i="2826"/>
  <c r="AC395" i="2826"/>
  <c r="Y395" i="2826"/>
  <c r="BD395" i="2826"/>
  <c r="AZ395" i="2826"/>
  <c r="AV395" i="2826"/>
  <c r="AR395" i="2826"/>
  <c r="AN395" i="2826"/>
  <c r="AJ395" i="2826"/>
  <c r="AF395" i="2826"/>
  <c r="AB395" i="2826"/>
  <c r="X395" i="2826"/>
  <c r="BC395" i="2826"/>
  <c r="AY395" i="2826"/>
  <c r="AU395" i="2826"/>
  <c r="AQ395" i="2826"/>
  <c r="AM395" i="2826"/>
  <c r="AI395" i="2826"/>
  <c r="AE395" i="2826"/>
  <c r="AA395" i="2826"/>
  <c r="W395" i="2826"/>
  <c r="C389" i="264" l="1"/>
  <c r="BP397" i="2826"/>
  <c r="BO397" i="2826"/>
  <c r="CD393" i="2826"/>
  <c r="BE396" i="2826"/>
  <c r="BA396" i="2826"/>
  <c r="AW396" i="2826"/>
  <c r="AS396" i="2826"/>
  <c r="AO396" i="2826"/>
  <c r="AK396" i="2826"/>
  <c r="AG396" i="2826"/>
  <c r="AC396" i="2826"/>
  <c r="Y396" i="2826"/>
  <c r="BD396" i="2826"/>
  <c r="AZ396" i="2826"/>
  <c r="AV396" i="2826"/>
  <c r="AR396" i="2826"/>
  <c r="AN396" i="2826"/>
  <c r="AJ396" i="2826"/>
  <c r="AF396" i="2826"/>
  <c r="AB396" i="2826"/>
  <c r="X396" i="2826"/>
  <c r="BC396" i="2826"/>
  <c r="AY396" i="2826"/>
  <c r="AU396" i="2826"/>
  <c r="AQ396" i="2826"/>
  <c r="AM396" i="2826"/>
  <c r="AI396" i="2826"/>
  <c r="AE396" i="2826"/>
  <c r="AA396" i="2826"/>
  <c r="W396" i="2826"/>
  <c r="BB396" i="2826"/>
  <c r="AX396" i="2826"/>
  <c r="AT396" i="2826"/>
  <c r="AP396" i="2826"/>
  <c r="AL396" i="2826"/>
  <c r="AH396" i="2826"/>
  <c r="AD396" i="2826"/>
  <c r="Z396" i="2826"/>
  <c r="V396" i="2826"/>
  <c r="BF395" i="2826"/>
  <c r="BG395" i="2826" s="1"/>
  <c r="BH395" i="2826" s="1"/>
  <c r="CA395" i="2826" s="1"/>
  <c r="BK397" i="2826"/>
  <c r="BL397" i="2826"/>
  <c r="BX397" i="2826"/>
  <c r="BY397" i="2826"/>
  <c r="BW398" i="2826"/>
  <c r="BR398" i="2826"/>
  <c r="BJ398" i="2826"/>
  <c r="U399" i="2826"/>
  <c r="BN398" i="2826"/>
  <c r="CD394" i="2826"/>
  <c r="C391" i="264" l="1"/>
  <c r="R392" i="2829"/>
  <c r="W392" i="2829" s="1"/>
  <c r="S391" i="264" s="1"/>
  <c r="BF396" i="2826"/>
  <c r="BG396" i="2826" s="1"/>
  <c r="BH396" i="2826" s="1"/>
  <c r="CA396" i="2826" s="1"/>
  <c r="BS396" i="2826" s="1"/>
  <c r="R391" i="2829"/>
  <c r="W391" i="2829" s="1"/>
  <c r="S390" i="264" s="1"/>
  <c r="C390" i="264"/>
  <c r="BO398" i="2826"/>
  <c r="BP398" i="2826"/>
  <c r="BL398" i="2826"/>
  <c r="BK398" i="2826"/>
  <c r="BY398" i="2826"/>
  <c r="BX398" i="2826"/>
  <c r="CB395" i="2826"/>
  <c r="BS395" i="2826"/>
  <c r="U400" i="2826"/>
  <c r="BN399" i="2826"/>
  <c r="BW399" i="2826"/>
  <c r="BR399" i="2826"/>
  <c r="BJ399" i="2826"/>
  <c r="BD397" i="2826"/>
  <c r="AZ397" i="2826"/>
  <c r="AV397" i="2826"/>
  <c r="AR397" i="2826"/>
  <c r="AN397" i="2826"/>
  <c r="AJ397" i="2826"/>
  <c r="AF397" i="2826"/>
  <c r="AB397" i="2826"/>
  <c r="X397" i="2826"/>
  <c r="BC397" i="2826"/>
  <c r="AY397" i="2826"/>
  <c r="AU397" i="2826"/>
  <c r="AQ397" i="2826"/>
  <c r="AM397" i="2826"/>
  <c r="AI397" i="2826"/>
  <c r="AE397" i="2826"/>
  <c r="AA397" i="2826"/>
  <c r="W397" i="2826"/>
  <c r="BB397" i="2826"/>
  <c r="AX397" i="2826"/>
  <c r="AT397" i="2826"/>
  <c r="AP397" i="2826"/>
  <c r="AL397" i="2826"/>
  <c r="AH397" i="2826"/>
  <c r="AD397" i="2826"/>
  <c r="Z397" i="2826"/>
  <c r="V397" i="2826"/>
  <c r="BE397" i="2826"/>
  <c r="BA397" i="2826"/>
  <c r="AW397" i="2826"/>
  <c r="AS397" i="2826"/>
  <c r="AO397" i="2826"/>
  <c r="AK397" i="2826"/>
  <c r="AG397" i="2826"/>
  <c r="AC397" i="2826"/>
  <c r="Y397" i="2826"/>
  <c r="CB396" i="2826"/>
  <c r="CD396" i="2826" l="1"/>
  <c r="C393" i="264" s="1"/>
  <c r="CD395" i="2826"/>
  <c r="R394" i="2829"/>
  <c r="W394" i="2829" s="1"/>
  <c r="S393" i="264" s="1"/>
  <c r="BP399" i="2826"/>
  <c r="BO399" i="2826"/>
  <c r="BE398" i="2826"/>
  <c r="BA398" i="2826"/>
  <c r="AW398" i="2826"/>
  <c r="AS398" i="2826"/>
  <c r="AO398" i="2826"/>
  <c r="AK398" i="2826"/>
  <c r="AG398" i="2826"/>
  <c r="AC398" i="2826"/>
  <c r="Y398" i="2826"/>
  <c r="BD398" i="2826"/>
  <c r="AZ398" i="2826"/>
  <c r="AV398" i="2826"/>
  <c r="AR398" i="2826"/>
  <c r="AN398" i="2826"/>
  <c r="AJ398" i="2826"/>
  <c r="AF398" i="2826"/>
  <c r="AB398" i="2826"/>
  <c r="X398" i="2826"/>
  <c r="BC398" i="2826"/>
  <c r="AY398" i="2826"/>
  <c r="AU398" i="2826"/>
  <c r="AQ398" i="2826"/>
  <c r="AM398" i="2826"/>
  <c r="AI398" i="2826"/>
  <c r="AE398" i="2826"/>
  <c r="AA398" i="2826"/>
  <c r="W398" i="2826"/>
  <c r="BB398" i="2826"/>
  <c r="AX398" i="2826"/>
  <c r="AT398" i="2826"/>
  <c r="AP398" i="2826"/>
  <c r="AL398" i="2826"/>
  <c r="AH398" i="2826"/>
  <c r="AD398" i="2826"/>
  <c r="Z398" i="2826"/>
  <c r="V398" i="2826"/>
  <c r="BF397" i="2826"/>
  <c r="BG397" i="2826" s="1"/>
  <c r="BH397" i="2826" s="1"/>
  <c r="CA397" i="2826" s="1"/>
  <c r="BK399" i="2826"/>
  <c r="BL399" i="2826"/>
  <c r="BX399" i="2826"/>
  <c r="BY399" i="2826"/>
  <c r="BW400" i="2826"/>
  <c r="BR400" i="2826"/>
  <c r="BJ400" i="2826"/>
  <c r="U401" i="2826"/>
  <c r="BN400" i="2826"/>
  <c r="R393" i="2829" l="1"/>
  <c r="W393" i="2829" s="1"/>
  <c r="S392" i="264" s="1"/>
  <c r="C392" i="264"/>
  <c r="U402" i="2826"/>
  <c r="BN401" i="2826"/>
  <c r="BW401" i="2826"/>
  <c r="BR401" i="2826"/>
  <c r="BJ401" i="2826"/>
  <c r="BD399" i="2826"/>
  <c r="AZ399" i="2826"/>
  <c r="AV399" i="2826"/>
  <c r="AR399" i="2826"/>
  <c r="AN399" i="2826"/>
  <c r="AJ399" i="2826"/>
  <c r="AF399" i="2826"/>
  <c r="AB399" i="2826"/>
  <c r="X399" i="2826"/>
  <c r="BC399" i="2826"/>
  <c r="AY399" i="2826"/>
  <c r="AU399" i="2826"/>
  <c r="AQ399" i="2826"/>
  <c r="AM399" i="2826"/>
  <c r="AI399" i="2826"/>
  <c r="AE399" i="2826"/>
  <c r="AA399" i="2826"/>
  <c r="W399" i="2826"/>
  <c r="BB399" i="2826"/>
  <c r="AX399" i="2826"/>
  <c r="AT399" i="2826"/>
  <c r="AP399" i="2826"/>
  <c r="AL399" i="2826"/>
  <c r="AH399" i="2826"/>
  <c r="AD399" i="2826"/>
  <c r="Z399" i="2826"/>
  <c r="V399" i="2826"/>
  <c r="BE399" i="2826"/>
  <c r="BA399" i="2826"/>
  <c r="AW399" i="2826"/>
  <c r="AS399" i="2826"/>
  <c r="AO399" i="2826"/>
  <c r="AK399" i="2826"/>
  <c r="AG399" i="2826"/>
  <c r="AC399" i="2826"/>
  <c r="Y399" i="2826"/>
  <c r="BO400" i="2826"/>
  <c r="BP400" i="2826"/>
  <c r="BL400" i="2826"/>
  <c r="BK400" i="2826"/>
  <c r="BY400" i="2826"/>
  <c r="BX400" i="2826"/>
  <c r="CB397" i="2826"/>
  <c r="BS397" i="2826"/>
  <c r="BF398" i="2826"/>
  <c r="BG398" i="2826" s="1"/>
  <c r="BH398" i="2826" s="1"/>
  <c r="CA398" i="2826" s="1"/>
  <c r="CD397" i="2826" l="1"/>
  <c r="BC400" i="2826"/>
  <c r="AY400" i="2826"/>
  <c r="AU400" i="2826"/>
  <c r="AQ400" i="2826"/>
  <c r="AM400" i="2826"/>
  <c r="AI400" i="2826"/>
  <c r="AE400" i="2826"/>
  <c r="AA400" i="2826"/>
  <c r="W400" i="2826"/>
  <c r="BB400" i="2826"/>
  <c r="AX400" i="2826"/>
  <c r="AT400" i="2826"/>
  <c r="AP400" i="2826"/>
  <c r="AL400" i="2826"/>
  <c r="AH400" i="2826"/>
  <c r="AD400" i="2826"/>
  <c r="Z400" i="2826"/>
  <c r="V400" i="2826"/>
  <c r="BE400" i="2826"/>
  <c r="BA400" i="2826"/>
  <c r="AW400" i="2826"/>
  <c r="AS400" i="2826"/>
  <c r="AO400" i="2826"/>
  <c r="AK400" i="2826"/>
  <c r="AG400" i="2826"/>
  <c r="AC400" i="2826"/>
  <c r="Y400" i="2826"/>
  <c r="BD400" i="2826"/>
  <c r="AZ400" i="2826"/>
  <c r="AV400" i="2826"/>
  <c r="AR400" i="2826"/>
  <c r="AN400" i="2826"/>
  <c r="AJ400" i="2826"/>
  <c r="AF400" i="2826"/>
  <c r="AB400" i="2826"/>
  <c r="X400" i="2826"/>
  <c r="BP401" i="2826"/>
  <c r="BO401" i="2826"/>
  <c r="CB398" i="2826"/>
  <c r="BS398" i="2826"/>
  <c r="BF399" i="2826"/>
  <c r="BG399" i="2826" s="1"/>
  <c r="BH399" i="2826" s="1"/>
  <c r="CA399" i="2826" s="1"/>
  <c r="BK401" i="2826"/>
  <c r="BL401" i="2826"/>
  <c r="BX401" i="2826"/>
  <c r="BY401" i="2826"/>
  <c r="BW402" i="2826"/>
  <c r="BR402" i="2826"/>
  <c r="BJ402" i="2826"/>
  <c r="U403" i="2826"/>
  <c r="BN402" i="2826"/>
  <c r="R395" i="2829" l="1"/>
  <c r="W395" i="2829" s="1"/>
  <c r="S394" i="264" s="1"/>
  <c r="C394" i="264"/>
  <c r="BO402" i="2826"/>
  <c r="BP402" i="2826"/>
  <c r="BL402" i="2826"/>
  <c r="BK402" i="2826"/>
  <c r="BY402" i="2826"/>
  <c r="BX402" i="2826"/>
  <c r="CB399" i="2826"/>
  <c r="BS399" i="2826"/>
  <c r="U404" i="2826"/>
  <c r="BN403" i="2826"/>
  <c r="BW403" i="2826"/>
  <c r="BR403" i="2826"/>
  <c r="BJ403" i="2826"/>
  <c r="BD401" i="2826"/>
  <c r="AZ401" i="2826"/>
  <c r="AV401" i="2826"/>
  <c r="AR401" i="2826"/>
  <c r="AN401" i="2826"/>
  <c r="AJ401" i="2826"/>
  <c r="AF401" i="2826"/>
  <c r="AB401" i="2826"/>
  <c r="X401" i="2826"/>
  <c r="BC401" i="2826"/>
  <c r="AY401" i="2826"/>
  <c r="AU401" i="2826"/>
  <c r="AQ401" i="2826"/>
  <c r="AM401" i="2826"/>
  <c r="AI401" i="2826"/>
  <c r="AE401" i="2826"/>
  <c r="AA401" i="2826"/>
  <c r="W401" i="2826"/>
  <c r="BB401" i="2826"/>
  <c r="AX401" i="2826"/>
  <c r="AT401" i="2826"/>
  <c r="AP401" i="2826"/>
  <c r="AL401" i="2826"/>
  <c r="AH401" i="2826"/>
  <c r="AD401" i="2826"/>
  <c r="Z401" i="2826"/>
  <c r="V401" i="2826"/>
  <c r="BE401" i="2826"/>
  <c r="BA401" i="2826"/>
  <c r="AW401" i="2826"/>
  <c r="AS401" i="2826"/>
  <c r="AO401" i="2826"/>
  <c r="AK401" i="2826"/>
  <c r="AG401" i="2826"/>
  <c r="AC401" i="2826"/>
  <c r="Y401" i="2826"/>
  <c r="CD398" i="2826"/>
  <c r="BF400" i="2826"/>
  <c r="BG400" i="2826" s="1"/>
  <c r="BH400" i="2826" s="1"/>
  <c r="CA400" i="2826" s="1"/>
  <c r="R396" i="2829" l="1"/>
  <c r="W396" i="2829" s="1"/>
  <c r="S395" i="264" s="1"/>
  <c r="C395" i="264"/>
  <c r="BP403" i="2826"/>
  <c r="BO403" i="2826"/>
  <c r="CB400" i="2826"/>
  <c r="BS400" i="2826"/>
  <c r="BF401" i="2826"/>
  <c r="BG401" i="2826" s="1"/>
  <c r="BH401" i="2826" s="1"/>
  <c r="CA401" i="2826" s="1"/>
  <c r="BK403" i="2826"/>
  <c r="BL403" i="2826"/>
  <c r="BX403" i="2826"/>
  <c r="BY403" i="2826"/>
  <c r="BW404" i="2826"/>
  <c r="BR404" i="2826"/>
  <c r="BJ404" i="2826"/>
  <c r="U405" i="2826"/>
  <c r="BN404" i="2826"/>
  <c r="CD399" i="2826"/>
  <c r="BE402" i="2826"/>
  <c r="BA402" i="2826"/>
  <c r="AW402" i="2826"/>
  <c r="AS402" i="2826"/>
  <c r="AO402" i="2826"/>
  <c r="AK402" i="2826"/>
  <c r="AG402" i="2826"/>
  <c r="AC402" i="2826"/>
  <c r="Y402" i="2826"/>
  <c r="BD402" i="2826"/>
  <c r="AZ402" i="2826"/>
  <c r="AV402" i="2826"/>
  <c r="AR402" i="2826"/>
  <c r="AN402" i="2826"/>
  <c r="AJ402" i="2826"/>
  <c r="AF402" i="2826"/>
  <c r="AB402" i="2826"/>
  <c r="X402" i="2826"/>
  <c r="AA402" i="2826"/>
  <c r="BB402" i="2826"/>
  <c r="AT402" i="2826"/>
  <c r="AL402" i="2826"/>
  <c r="AD402" i="2826"/>
  <c r="V402" i="2826"/>
  <c r="BC402" i="2826"/>
  <c r="AY402" i="2826"/>
  <c r="AU402" i="2826"/>
  <c r="AQ402" i="2826"/>
  <c r="AM402" i="2826"/>
  <c r="AI402" i="2826"/>
  <c r="AE402" i="2826"/>
  <c r="W402" i="2826"/>
  <c r="AX402" i="2826"/>
  <c r="AP402" i="2826"/>
  <c r="AH402" i="2826"/>
  <c r="Z402" i="2826"/>
  <c r="R397" i="2829" l="1"/>
  <c r="W397" i="2829" s="1"/>
  <c r="S396" i="264" s="1"/>
  <c r="C396" i="264"/>
  <c r="BF402" i="2826"/>
  <c r="BG402" i="2826" s="1"/>
  <c r="BH402" i="2826" s="1"/>
  <c r="CA402" i="2826" s="1"/>
  <c r="U406" i="2826"/>
  <c r="BN405" i="2826"/>
  <c r="BW405" i="2826"/>
  <c r="BR405" i="2826"/>
  <c r="BJ405" i="2826"/>
  <c r="BD403" i="2826"/>
  <c r="AZ403" i="2826"/>
  <c r="AV403" i="2826"/>
  <c r="AR403" i="2826"/>
  <c r="AN403" i="2826"/>
  <c r="AJ403" i="2826"/>
  <c r="AF403" i="2826"/>
  <c r="AB403" i="2826"/>
  <c r="X403" i="2826"/>
  <c r="BC403" i="2826"/>
  <c r="AY403" i="2826"/>
  <c r="AU403" i="2826"/>
  <c r="AQ403" i="2826"/>
  <c r="AM403" i="2826"/>
  <c r="AI403" i="2826"/>
  <c r="AE403" i="2826"/>
  <c r="AA403" i="2826"/>
  <c r="W403" i="2826"/>
  <c r="BB403" i="2826"/>
  <c r="AX403" i="2826"/>
  <c r="AT403" i="2826"/>
  <c r="AP403" i="2826"/>
  <c r="AL403" i="2826"/>
  <c r="AH403" i="2826"/>
  <c r="AD403" i="2826"/>
  <c r="Z403" i="2826"/>
  <c r="V403" i="2826"/>
  <c r="BE403" i="2826"/>
  <c r="BA403" i="2826"/>
  <c r="AW403" i="2826"/>
  <c r="AS403" i="2826"/>
  <c r="AO403" i="2826"/>
  <c r="AK403" i="2826"/>
  <c r="AG403" i="2826"/>
  <c r="AC403" i="2826"/>
  <c r="Y403" i="2826"/>
  <c r="CD400" i="2826"/>
  <c r="BO404" i="2826"/>
  <c r="BP404" i="2826"/>
  <c r="BL404" i="2826"/>
  <c r="BK404" i="2826"/>
  <c r="BY404" i="2826"/>
  <c r="BX404" i="2826"/>
  <c r="CB401" i="2826"/>
  <c r="BS401" i="2826"/>
  <c r="R398" i="2829" l="1"/>
  <c r="W398" i="2829" s="1"/>
  <c r="S397" i="264" s="1"/>
  <c r="C397" i="264"/>
  <c r="BF403" i="2826"/>
  <c r="BG403" i="2826" s="1"/>
  <c r="BH403" i="2826" s="1"/>
  <c r="CA403" i="2826" s="1"/>
  <c r="BK405" i="2826"/>
  <c r="BL405" i="2826"/>
  <c r="BX405" i="2826"/>
  <c r="BY405" i="2826"/>
  <c r="BW406" i="2826"/>
  <c r="BR406" i="2826"/>
  <c r="BJ406" i="2826"/>
  <c r="U407" i="2826"/>
  <c r="BN406" i="2826"/>
  <c r="CD401" i="2826"/>
  <c r="BC404" i="2826"/>
  <c r="AY404" i="2826"/>
  <c r="AU404" i="2826"/>
  <c r="AQ404" i="2826"/>
  <c r="AM404" i="2826"/>
  <c r="AI404" i="2826"/>
  <c r="AE404" i="2826"/>
  <c r="AA404" i="2826"/>
  <c r="W404" i="2826"/>
  <c r="BB404" i="2826"/>
  <c r="AX404" i="2826"/>
  <c r="AT404" i="2826"/>
  <c r="AP404" i="2826"/>
  <c r="AL404" i="2826"/>
  <c r="AH404" i="2826"/>
  <c r="AD404" i="2826"/>
  <c r="Z404" i="2826"/>
  <c r="V404" i="2826"/>
  <c r="BE404" i="2826"/>
  <c r="BA404" i="2826"/>
  <c r="AW404" i="2826"/>
  <c r="AS404" i="2826"/>
  <c r="AO404" i="2826"/>
  <c r="AK404" i="2826"/>
  <c r="AG404" i="2826"/>
  <c r="AC404" i="2826"/>
  <c r="Y404" i="2826"/>
  <c r="BD404" i="2826"/>
  <c r="AZ404" i="2826"/>
  <c r="AV404" i="2826"/>
  <c r="AR404" i="2826"/>
  <c r="AN404" i="2826"/>
  <c r="AJ404" i="2826"/>
  <c r="AF404" i="2826"/>
  <c r="AB404" i="2826"/>
  <c r="X404" i="2826"/>
  <c r="BP405" i="2826"/>
  <c r="BO405" i="2826"/>
  <c r="CB402" i="2826"/>
  <c r="BS402" i="2826"/>
  <c r="CD402" i="2826" l="1"/>
  <c r="C399" i="264" s="1"/>
  <c r="R399" i="2829"/>
  <c r="W399" i="2829" s="1"/>
  <c r="S398" i="264" s="1"/>
  <c r="C398" i="264"/>
  <c r="BO406" i="2826"/>
  <c r="BP406" i="2826"/>
  <c r="BL406" i="2826"/>
  <c r="BK406" i="2826"/>
  <c r="BY406" i="2826"/>
  <c r="BX406" i="2826"/>
  <c r="CB403" i="2826"/>
  <c r="BS403" i="2826"/>
  <c r="BF404" i="2826"/>
  <c r="BG404" i="2826" s="1"/>
  <c r="BH404" i="2826" s="1"/>
  <c r="CA404" i="2826" s="1"/>
  <c r="U408" i="2826"/>
  <c r="BN407" i="2826"/>
  <c r="BW407" i="2826"/>
  <c r="BR407" i="2826"/>
  <c r="BJ407" i="2826"/>
  <c r="BB405" i="2826"/>
  <c r="AX405" i="2826"/>
  <c r="AT405" i="2826"/>
  <c r="AP405" i="2826"/>
  <c r="AL405" i="2826"/>
  <c r="AH405" i="2826"/>
  <c r="AD405" i="2826"/>
  <c r="Z405" i="2826"/>
  <c r="V405" i="2826"/>
  <c r="BE405" i="2826"/>
  <c r="BA405" i="2826"/>
  <c r="AW405" i="2826"/>
  <c r="AS405" i="2826"/>
  <c r="AO405" i="2826"/>
  <c r="AK405" i="2826"/>
  <c r="AG405" i="2826"/>
  <c r="AC405" i="2826"/>
  <c r="Y405" i="2826"/>
  <c r="BD405" i="2826"/>
  <c r="AZ405" i="2826"/>
  <c r="AV405" i="2826"/>
  <c r="AR405" i="2826"/>
  <c r="AN405" i="2826"/>
  <c r="AJ405" i="2826"/>
  <c r="AF405" i="2826"/>
  <c r="AB405" i="2826"/>
  <c r="X405" i="2826"/>
  <c r="BC405" i="2826"/>
  <c r="AY405" i="2826"/>
  <c r="AU405" i="2826"/>
  <c r="AQ405" i="2826"/>
  <c r="AM405" i="2826"/>
  <c r="AI405" i="2826"/>
  <c r="AE405" i="2826"/>
  <c r="AA405" i="2826"/>
  <c r="W405" i="2826"/>
  <c r="R400" i="2829" l="1"/>
  <c r="W400" i="2829" s="1"/>
  <c r="S399" i="264" s="1"/>
  <c r="BF405" i="2826"/>
  <c r="BG405" i="2826" s="1"/>
  <c r="BH405" i="2826" s="1"/>
  <c r="CA405" i="2826" s="1"/>
  <c r="BK407" i="2826"/>
  <c r="BL407" i="2826"/>
  <c r="BX407" i="2826"/>
  <c r="BY407" i="2826"/>
  <c r="BW408" i="2826"/>
  <c r="BR408" i="2826"/>
  <c r="BJ408" i="2826"/>
  <c r="U409" i="2826"/>
  <c r="BN408" i="2826"/>
  <c r="BP407" i="2826"/>
  <c r="BO407" i="2826"/>
  <c r="CB404" i="2826"/>
  <c r="BS404" i="2826"/>
  <c r="CD403" i="2826"/>
  <c r="BE406" i="2826"/>
  <c r="BA406" i="2826"/>
  <c r="AW406" i="2826"/>
  <c r="AS406" i="2826"/>
  <c r="AO406" i="2826"/>
  <c r="AK406" i="2826"/>
  <c r="AG406" i="2826"/>
  <c r="AC406" i="2826"/>
  <c r="Y406" i="2826"/>
  <c r="BD406" i="2826"/>
  <c r="AZ406" i="2826"/>
  <c r="AV406" i="2826"/>
  <c r="AR406" i="2826"/>
  <c r="AN406" i="2826"/>
  <c r="AJ406" i="2826"/>
  <c r="AF406" i="2826"/>
  <c r="AB406" i="2826"/>
  <c r="X406" i="2826"/>
  <c r="BC406" i="2826"/>
  <c r="AY406" i="2826"/>
  <c r="AU406" i="2826"/>
  <c r="AQ406" i="2826"/>
  <c r="AM406" i="2826"/>
  <c r="AI406" i="2826"/>
  <c r="AE406" i="2826"/>
  <c r="AA406" i="2826"/>
  <c r="W406" i="2826"/>
  <c r="BB406" i="2826"/>
  <c r="AX406" i="2826"/>
  <c r="AT406" i="2826"/>
  <c r="AP406" i="2826"/>
  <c r="AL406" i="2826"/>
  <c r="AH406" i="2826"/>
  <c r="AD406" i="2826"/>
  <c r="Z406" i="2826"/>
  <c r="V406" i="2826"/>
  <c r="BF406" i="2826" l="1"/>
  <c r="BG406" i="2826" s="1"/>
  <c r="BH406" i="2826" s="1"/>
  <c r="CA406" i="2826" s="1"/>
  <c r="BS406" i="2826" s="1"/>
  <c r="CD404" i="2826"/>
  <c r="R402" i="2829" s="1"/>
  <c r="W402" i="2829" s="1"/>
  <c r="S401" i="264" s="1"/>
  <c r="R401" i="2829"/>
  <c r="W401" i="2829" s="1"/>
  <c r="S400" i="264" s="1"/>
  <c r="C400" i="264"/>
  <c r="BO408" i="2826"/>
  <c r="BP408" i="2826"/>
  <c r="BL408" i="2826"/>
  <c r="BK408" i="2826"/>
  <c r="BY408" i="2826"/>
  <c r="BX408" i="2826"/>
  <c r="CB405" i="2826"/>
  <c r="BS405" i="2826"/>
  <c r="CB406" i="2826"/>
  <c r="U410" i="2826"/>
  <c r="BN409" i="2826"/>
  <c r="BW409" i="2826"/>
  <c r="BR409" i="2826"/>
  <c r="BJ409" i="2826"/>
  <c r="BB407" i="2826"/>
  <c r="AX407" i="2826"/>
  <c r="AT407" i="2826"/>
  <c r="AP407" i="2826"/>
  <c r="AL407" i="2826"/>
  <c r="AH407" i="2826"/>
  <c r="AD407" i="2826"/>
  <c r="Z407" i="2826"/>
  <c r="V407" i="2826"/>
  <c r="BE407" i="2826"/>
  <c r="BA407" i="2826"/>
  <c r="AW407" i="2826"/>
  <c r="AS407" i="2826"/>
  <c r="AO407" i="2826"/>
  <c r="AK407" i="2826"/>
  <c r="AG407" i="2826"/>
  <c r="AC407" i="2826"/>
  <c r="Y407" i="2826"/>
  <c r="BD407" i="2826"/>
  <c r="AZ407" i="2826"/>
  <c r="AV407" i="2826"/>
  <c r="AR407" i="2826"/>
  <c r="AN407" i="2826"/>
  <c r="AJ407" i="2826"/>
  <c r="AF407" i="2826"/>
  <c r="AB407" i="2826"/>
  <c r="X407" i="2826"/>
  <c r="BC407" i="2826"/>
  <c r="AY407" i="2826"/>
  <c r="AU407" i="2826"/>
  <c r="AQ407" i="2826"/>
  <c r="AM407" i="2826"/>
  <c r="AI407" i="2826"/>
  <c r="AE407" i="2826"/>
  <c r="AA407" i="2826"/>
  <c r="W407" i="2826"/>
  <c r="C401" i="264" l="1"/>
  <c r="CD406" i="2826"/>
  <c r="CD405" i="2826"/>
  <c r="BP409" i="2826"/>
  <c r="BO409" i="2826"/>
  <c r="BE408" i="2826"/>
  <c r="BA408" i="2826"/>
  <c r="AW408" i="2826"/>
  <c r="AS408" i="2826"/>
  <c r="AO408" i="2826"/>
  <c r="AK408" i="2826"/>
  <c r="AG408" i="2826"/>
  <c r="AC408" i="2826"/>
  <c r="Y408" i="2826"/>
  <c r="BD408" i="2826"/>
  <c r="AZ408" i="2826"/>
  <c r="AV408" i="2826"/>
  <c r="AR408" i="2826"/>
  <c r="AN408" i="2826"/>
  <c r="AJ408" i="2826"/>
  <c r="AF408" i="2826"/>
  <c r="AB408" i="2826"/>
  <c r="X408" i="2826"/>
  <c r="BC408" i="2826"/>
  <c r="AY408" i="2826"/>
  <c r="AU408" i="2826"/>
  <c r="AQ408" i="2826"/>
  <c r="AM408" i="2826"/>
  <c r="AI408" i="2826"/>
  <c r="AE408" i="2826"/>
  <c r="AA408" i="2826"/>
  <c r="W408" i="2826"/>
  <c r="BB408" i="2826"/>
  <c r="AX408" i="2826"/>
  <c r="AT408" i="2826"/>
  <c r="AP408" i="2826"/>
  <c r="AL408" i="2826"/>
  <c r="AH408" i="2826"/>
  <c r="AD408" i="2826"/>
  <c r="Z408" i="2826"/>
  <c r="V408" i="2826"/>
  <c r="BF407" i="2826"/>
  <c r="BG407" i="2826" s="1"/>
  <c r="BH407" i="2826" s="1"/>
  <c r="CA407" i="2826" s="1"/>
  <c r="BK409" i="2826"/>
  <c r="BL409" i="2826"/>
  <c r="BX409" i="2826"/>
  <c r="BY409" i="2826"/>
  <c r="BW410" i="2826"/>
  <c r="BR410" i="2826"/>
  <c r="BJ410" i="2826"/>
  <c r="U411" i="2826"/>
  <c r="BN410" i="2826"/>
  <c r="BF408" i="2826" l="1"/>
  <c r="BG408" i="2826" s="1"/>
  <c r="BH408" i="2826" s="1"/>
  <c r="CA408" i="2826" s="1"/>
  <c r="BS408" i="2826" s="1"/>
  <c r="R403" i="2829"/>
  <c r="W403" i="2829" s="1"/>
  <c r="S402" i="264" s="1"/>
  <c r="C402" i="264"/>
  <c r="R404" i="2829"/>
  <c r="W404" i="2829" s="1"/>
  <c r="S403" i="264" s="1"/>
  <c r="C403" i="264"/>
  <c r="BO410" i="2826"/>
  <c r="BP410" i="2826"/>
  <c r="BL410" i="2826"/>
  <c r="BK410" i="2826"/>
  <c r="BY410" i="2826"/>
  <c r="BX410" i="2826"/>
  <c r="CB407" i="2826"/>
  <c r="BS407" i="2826"/>
  <c r="U412" i="2826"/>
  <c r="BN411" i="2826"/>
  <c r="BW411" i="2826"/>
  <c r="BR411" i="2826"/>
  <c r="BJ411" i="2826"/>
  <c r="BD409" i="2826"/>
  <c r="AZ409" i="2826"/>
  <c r="AV409" i="2826"/>
  <c r="AR409" i="2826"/>
  <c r="AN409" i="2826"/>
  <c r="AJ409" i="2826"/>
  <c r="AF409" i="2826"/>
  <c r="AB409" i="2826"/>
  <c r="X409" i="2826"/>
  <c r="BC409" i="2826"/>
  <c r="AY409" i="2826"/>
  <c r="AU409" i="2826"/>
  <c r="AQ409" i="2826"/>
  <c r="AM409" i="2826"/>
  <c r="AI409" i="2826"/>
  <c r="AE409" i="2826"/>
  <c r="AA409" i="2826"/>
  <c r="W409" i="2826"/>
  <c r="BB409" i="2826"/>
  <c r="AX409" i="2826"/>
  <c r="AT409" i="2826"/>
  <c r="AP409" i="2826"/>
  <c r="AL409" i="2826"/>
  <c r="AH409" i="2826"/>
  <c r="AD409" i="2826"/>
  <c r="Z409" i="2826"/>
  <c r="V409" i="2826"/>
  <c r="BE409" i="2826"/>
  <c r="BA409" i="2826"/>
  <c r="AW409" i="2826"/>
  <c r="AS409" i="2826"/>
  <c r="AO409" i="2826"/>
  <c r="AK409" i="2826"/>
  <c r="AG409" i="2826"/>
  <c r="AC409" i="2826"/>
  <c r="Y409" i="2826"/>
  <c r="CB408" i="2826"/>
  <c r="CD408" i="2826" l="1"/>
  <c r="R406" i="2829" s="1"/>
  <c r="W406" i="2829" s="1"/>
  <c r="S405" i="264" s="1"/>
  <c r="BF409" i="2826"/>
  <c r="BG409" i="2826" s="1"/>
  <c r="BH409" i="2826" s="1"/>
  <c r="CA409" i="2826" s="1"/>
  <c r="BK411" i="2826"/>
  <c r="BL411" i="2826"/>
  <c r="BX411" i="2826"/>
  <c r="BY411" i="2826"/>
  <c r="BW412" i="2826"/>
  <c r="BR412" i="2826"/>
  <c r="BJ412" i="2826"/>
  <c r="U413" i="2826"/>
  <c r="BN412" i="2826"/>
  <c r="CD407" i="2826"/>
  <c r="BE410" i="2826"/>
  <c r="BA410" i="2826"/>
  <c r="AW410" i="2826"/>
  <c r="AS410" i="2826"/>
  <c r="AO410" i="2826"/>
  <c r="AK410" i="2826"/>
  <c r="AG410" i="2826"/>
  <c r="AC410" i="2826"/>
  <c r="Y410" i="2826"/>
  <c r="BD410" i="2826"/>
  <c r="AZ410" i="2826"/>
  <c r="AV410" i="2826"/>
  <c r="AR410" i="2826"/>
  <c r="AN410" i="2826"/>
  <c r="AJ410" i="2826"/>
  <c r="AF410" i="2826"/>
  <c r="AB410" i="2826"/>
  <c r="X410" i="2826"/>
  <c r="BC410" i="2826"/>
  <c r="AY410" i="2826"/>
  <c r="AU410" i="2826"/>
  <c r="AQ410" i="2826"/>
  <c r="AM410" i="2826"/>
  <c r="AI410" i="2826"/>
  <c r="AE410" i="2826"/>
  <c r="AA410" i="2826"/>
  <c r="W410" i="2826"/>
  <c r="BB410" i="2826"/>
  <c r="AX410" i="2826"/>
  <c r="AT410" i="2826"/>
  <c r="AP410" i="2826"/>
  <c r="AL410" i="2826"/>
  <c r="AH410" i="2826"/>
  <c r="AD410" i="2826"/>
  <c r="Z410" i="2826"/>
  <c r="V410" i="2826"/>
  <c r="BP411" i="2826"/>
  <c r="BO411" i="2826"/>
  <c r="C405" i="264" l="1"/>
  <c r="R405" i="2829"/>
  <c r="W405" i="2829" s="1"/>
  <c r="S404" i="264" s="1"/>
  <c r="C404" i="264"/>
  <c r="BO412" i="2826"/>
  <c r="BP412" i="2826"/>
  <c r="BL412" i="2826"/>
  <c r="BK412" i="2826"/>
  <c r="BY412" i="2826"/>
  <c r="BX412" i="2826"/>
  <c r="CB409" i="2826"/>
  <c r="BS409" i="2826"/>
  <c r="BF410" i="2826"/>
  <c r="BG410" i="2826" s="1"/>
  <c r="BH410" i="2826" s="1"/>
  <c r="CA410" i="2826" s="1"/>
  <c r="U414" i="2826"/>
  <c r="BN413" i="2826"/>
  <c r="BW413" i="2826"/>
  <c r="BR413" i="2826"/>
  <c r="BJ413" i="2826"/>
  <c r="BB411" i="2826"/>
  <c r="AX411" i="2826"/>
  <c r="AT411" i="2826"/>
  <c r="AP411" i="2826"/>
  <c r="AL411" i="2826"/>
  <c r="AH411" i="2826"/>
  <c r="AD411" i="2826"/>
  <c r="Z411" i="2826"/>
  <c r="V411" i="2826"/>
  <c r="BE411" i="2826"/>
  <c r="BA411" i="2826"/>
  <c r="AW411" i="2826"/>
  <c r="AS411" i="2826"/>
  <c r="AO411" i="2826"/>
  <c r="AK411" i="2826"/>
  <c r="AG411" i="2826"/>
  <c r="AC411" i="2826"/>
  <c r="Y411" i="2826"/>
  <c r="BD411" i="2826"/>
  <c r="AZ411" i="2826"/>
  <c r="AV411" i="2826"/>
  <c r="AR411" i="2826"/>
  <c r="AN411" i="2826"/>
  <c r="AJ411" i="2826"/>
  <c r="AF411" i="2826"/>
  <c r="AB411" i="2826"/>
  <c r="X411" i="2826"/>
  <c r="BC411" i="2826"/>
  <c r="AY411" i="2826"/>
  <c r="AU411" i="2826"/>
  <c r="AQ411" i="2826"/>
  <c r="AM411" i="2826"/>
  <c r="AI411" i="2826"/>
  <c r="AE411" i="2826"/>
  <c r="AA411" i="2826"/>
  <c r="W411" i="2826"/>
  <c r="BF411" i="2826" l="1"/>
  <c r="BG411" i="2826" s="1"/>
  <c r="BH411" i="2826" s="1"/>
  <c r="CA411" i="2826" s="1"/>
  <c r="BK413" i="2826"/>
  <c r="BL413" i="2826"/>
  <c r="BX413" i="2826"/>
  <c r="BY413" i="2826"/>
  <c r="BW414" i="2826"/>
  <c r="BR414" i="2826"/>
  <c r="BJ414" i="2826"/>
  <c r="U415" i="2826"/>
  <c r="BN414" i="2826"/>
  <c r="CB410" i="2826"/>
  <c r="BS410" i="2826"/>
  <c r="CD409" i="2826"/>
  <c r="BE412" i="2826"/>
  <c r="BA412" i="2826"/>
  <c r="AW412" i="2826"/>
  <c r="AS412" i="2826"/>
  <c r="AO412" i="2826"/>
  <c r="AK412" i="2826"/>
  <c r="AG412" i="2826"/>
  <c r="AC412" i="2826"/>
  <c r="Y412" i="2826"/>
  <c r="BD412" i="2826"/>
  <c r="AZ412" i="2826"/>
  <c r="AV412" i="2826"/>
  <c r="AR412" i="2826"/>
  <c r="AN412" i="2826"/>
  <c r="AJ412" i="2826"/>
  <c r="AF412" i="2826"/>
  <c r="AB412" i="2826"/>
  <c r="X412" i="2826"/>
  <c r="BC412" i="2826"/>
  <c r="AY412" i="2826"/>
  <c r="AU412" i="2826"/>
  <c r="AQ412" i="2826"/>
  <c r="AM412" i="2826"/>
  <c r="AI412" i="2826"/>
  <c r="AE412" i="2826"/>
  <c r="AA412" i="2826"/>
  <c r="W412" i="2826"/>
  <c r="BB412" i="2826"/>
  <c r="AX412" i="2826"/>
  <c r="AT412" i="2826"/>
  <c r="AP412" i="2826"/>
  <c r="AL412" i="2826"/>
  <c r="AH412" i="2826"/>
  <c r="AD412" i="2826"/>
  <c r="Z412" i="2826"/>
  <c r="V412" i="2826"/>
  <c r="BP413" i="2826"/>
  <c r="BO413" i="2826"/>
  <c r="R407" i="2829" l="1"/>
  <c r="W407" i="2829" s="1"/>
  <c r="S406" i="264" s="1"/>
  <c r="C406" i="264"/>
  <c r="BO414" i="2826"/>
  <c r="BP414" i="2826"/>
  <c r="BL414" i="2826"/>
  <c r="BK414" i="2826"/>
  <c r="BY414" i="2826"/>
  <c r="BX414" i="2826"/>
  <c r="CB411" i="2826"/>
  <c r="BS411" i="2826"/>
  <c r="BF412" i="2826"/>
  <c r="BG412" i="2826" s="1"/>
  <c r="BH412" i="2826" s="1"/>
  <c r="CA412" i="2826" s="1"/>
  <c r="CD410" i="2826"/>
  <c r="U416" i="2826"/>
  <c r="BN415" i="2826"/>
  <c r="BW415" i="2826"/>
  <c r="BR415" i="2826"/>
  <c r="BJ415" i="2826"/>
  <c r="BB413" i="2826"/>
  <c r="AX413" i="2826"/>
  <c r="AT413" i="2826"/>
  <c r="AP413" i="2826"/>
  <c r="AL413" i="2826"/>
  <c r="AH413" i="2826"/>
  <c r="AD413" i="2826"/>
  <c r="Z413" i="2826"/>
  <c r="V413" i="2826"/>
  <c r="BE413" i="2826"/>
  <c r="BA413" i="2826"/>
  <c r="AW413" i="2826"/>
  <c r="AS413" i="2826"/>
  <c r="AO413" i="2826"/>
  <c r="AK413" i="2826"/>
  <c r="AG413" i="2826"/>
  <c r="AC413" i="2826"/>
  <c r="Y413" i="2826"/>
  <c r="BD413" i="2826"/>
  <c r="AZ413" i="2826"/>
  <c r="AV413" i="2826"/>
  <c r="AR413" i="2826"/>
  <c r="AN413" i="2826"/>
  <c r="AJ413" i="2826"/>
  <c r="AF413" i="2826"/>
  <c r="AB413" i="2826"/>
  <c r="X413" i="2826"/>
  <c r="BC413" i="2826"/>
  <c r="AY413" i="2826"/>
  <c r="AU413" i="2826"/>
  <c r="AQ413" i="2826"/>
  <c r="AM413" i="2826"/>
  <c r="AI413" i="2826"/>
  <c r="AE413" i="2826"/>
  <c r="AA413" i="2826"/>
  <c r="W413" i="2826"/>
  <c r="R408" i="2829" l="1"/>
  <c r="W408" i="2829" s="1"/>
  <c r="S407" i="264" s="1"/>
  <c r="C407" i="264"/>
  <c r="BP415" i="2826"/>
  <c r="BO415" i="2826"/>
  <c r="BF413" i="2826"/>
  <c r="BG413" i="2826" s="1"/>
  <c r="BH413" i="2826" s="1"/>
  <c r="CA413" i="2826" s="1"/>
  <c r="BK415" i="2826"/>
  <c r="BL415" i="2826"/>
  <c r="BX415" i="2826"/>
  <c r="BY415" i="2826"/>
  <c r="BW416" i="2826"/>
  <c r="BR416" i="2826"/>
  <c r="BJ416" i="2826"/>
  <c r="U417" i="2826"/>
  <c r="BN416" i="2826"/>
  <c r="CB412" i="2826"/>
  <c r="BS412" i="2826"/>
  <c r="CD411" i="2826"/>
  <c r="BE414" i="2826"/>
  <c r="BA414" i="2826"/>
  <c r="AW414" i="2826"/>
  <c r="AS414" i="2826"/>
  <c r="AO414" i="2826"/>
  <c r="AK414" i="2826"/>
  <c r="AG414" i="2826"/>
  <c r="AC414" i="2826"/>
  <c r="Y414" i="2826"/>
  <c r="BD414" i="2826"/>
  <c r="AZ414" i="2826"/>
  <c r="AV414" i="2826"/>
  <c r="AR414" i="2826"/>
  <c r="AN414" i="2826"/>
  <c r="AJ414" i="2826"/>
  <c r="AF414" i="2826"/>
  <c r="AB414" i="2826"/>
  <c r="X414" i="2826"/>
  <c r="BC414" i="2826"/>
  <c r="AY414" i="2826"/>
  <c r="AU414" i="2826"/>
  <c r="AQ414" i="2826"/>
  <c r="AM414" i="2826"/>
  <c r="AI414" i="2826"/>
  <c r="AE414" i="2826"/>
  <c r="AA414" i="2826"/>
  <c r="W414" i="2826"/>
  <c r="BB414" i="2826"/>
  <c r="AX414" i="2826"/>
  <c r="AT414" i="2826"/>
  <c r="AP414" i="2826"/>
  <c r="AL414" i="2826"/>
  <c r="AH414" i="2826"/>
  <c r="AD414" i="2826"/>
  <c r="Z414" i="2826"/>
  <c r="V414" i="2826"/>
  <c r="R409" i="2829" l="1"/>
  <c r="W409" i="2829" s="1"/>
  <c r="S408" i="264" s="1"/>
  <c r="C408" i="264"/>
  <c r="BO416" i="2826"/>
  <c r="BP416" i="2826"/>
  <c r="BL416" i="2826"/>
  <c r="BK416" i="2826"/>
  <c r="BY416" i="2826"/>
  <c r="BX416" i="2826"/>
  <c r="CB413" i="2826"/>
  <c r="BS413" i="2826"/>
  <c r="BF414" i="2826"/>
  <c r="BG414" i="2826" s="1"/>
  <c r="BH414" i="2826" s="1"/>
  <c r="CA414" i="2826" s="1"/>
  <c r="CD412" i="2826"/>
  <c r="U418" i="2826"/>
  <c r="BN417" i="2826"/>
  <c r="BW417" i="2826"/>
  <c r="BR417" i="2826"/>
  <c r="BJ417" i="2826"/>
  <c r="BD415" i="2826"/>
  <c r="AZ415" i="2826"/>
  <c r="AV415" i="2826"/>
  <c r="AR415" i="2826"/>
  <c r="AN415" i="2826"/>
  <c r="AJ415" i="2826"/>
  <c r="AF415" i="2826"/>
  <c r="AB415" i="2826"/>
  <c r="X415" i="2826"/>
  <c r="BC415" i="2826"/>
  <c r="AY415" i="2826"/>
  <c r="AU415" i="2826"/>
  <c r="AQ415" i="2826"/>
  <c r="AM415" i="2826"/>
  <c r="AI415" i="2826"/>
  <c r="AE415" i="2826"/>
  <c r="AA415" i="2826"/>
  <c r="W415" i="2826"/>
  <c r="BB415" i="2826"/>
  <c r="AX415" i="2826"/>
  <c r="AT415" i="2826"/>
  <c r="AP415" i="2826"/>
  <c r="AL415" i="2826"/>
  <c r="AH415" i="2826"/>
  <c r="AD415" i="2826"/>
  <c r="Z415" i="2826"/>
  <c r="V415" i="2826"/>
  <c r="BE415" i="2826"/>
  <c r="BA415" i="2826"/>
  <c r="AW415" i="2826"/>
  <c r="AS415" i="2826"/>
  <c r="AO415" i="2826"/>
  <c r="AK415" i="2826"/>
  <c r="AG415" i="2826"/>
  <c r="AC415" i="2826"/>
  <c r="Y415" i="2826"/>
  <c r="R410" i="2829" l="1"/>
  <c r="W410" i="2829" s="1"/>
  <c r="S409" i="264" s="1"/>
  <c r="C409" i="264"/>
  <c r="BP417" i="2826"/>
  <c r="BO417" i="2826"/>
  <c r="BF415" i="2826"/>
  <c r="BG415" i="2826" s="1"/>
  <c r="BH415" i="2826" s="1"/>
  <c r="CA415" i="2826" s="1"/>
  <c r="BK417" i="2826"/>
  <c r="BL417" i="2826"/>
  <c r="BX417" i="2826"/>
  <c r="BY417" i="2826"/>
  <c r="BW418" i="2826"/>
  <c r="BR418" i="2826"/>
  <c r="BJ418" i="2826"/>
  <c r="U419" i="2826"/>
  <c r="BN418" i="2826"/>
  <c r="CB414" i="2826"/>
  <c r="BS414" i="2826"/>
  <c r="CD413" i="2826"/>
  <c r="BE416" i="2826"/>
  <c r="BA416" i="2826"/>
  <c r="AW416" i="2826"/>
  <c r="AS416" i="2826"/>
  <c r="AO416" i="2826"/>
  <c r="AK416" i="2826"/>
  <c r="AG416" i="2826"/>
  <c r="AC416" i="2826"/>
  <c r="Y416" i="2826"/>
  <c r="BD416" i="2826"/>
  <c r="AZ416" i="2826"/>
  <c r="AV416" i="2826"/>
  <c r="AR416" i="2826"/>
  <c r="AN416" i="2826"/>
  <c r="AJ416" i="2826"/>
  <c r="AF416" i="2826"/>
  <c r="AB416" i="2826"/>
  <c r="X416" i="2826"/>
  <c r="BC416" i="2826"/>
  <c r="AY416" i="2826"/>
  <c r="AU416" i="2826"/>
  <c r="AQ416" i="2826"/>
  <c r="AM416" i="2826"/>
  <c r="AI416" i="2826"/>
  <c r="AE416" i="2826"/>
  <c r="AA416" i="2826"/>
  <c r="W416" i="2826"/>
  <c r="BB416" i="2826"/>
  <c r="AX416" i="2826"/>
  <c r="AT416" i="2826"/>
  <c r="AP416" i="2826"/>
  <c r="AL416" i="2826"/>
  <c r="AH416" i="2826"/>
  <c r="AD416" i="2826"/>
  <c r="Z416" i="2826"/>
  <c r="V416" i="2826"/>
  <c r="R411" i="2829" l="1"/>
  <c r="W411" i="2829" s="1"/>
  <c r="S410" i="264" s="1"/>
  <c r="C410" i="264"/>
  <c r="BF416" i="2826"/>
  <c r="BG416" i="2826" s="1"/>
  <c r="BH416" i="2826" s="1"/>
  <c r="CA416" i="2826" s="1"/>
  <c r="CD414" i="2826"/>
  <c r="U420" i="2826"/>
  <c r="BN419" i="2826"/>
  <c r="BW419" i="2826"/>
  <c r="BR419" i="2826"/>
  <c r="BJ419" i="2826"/>
  <c r="BD417" i="2826"/>
  <c r="AZ417" i="2826"/>
  <c r="AV417" i="2826"/>
  <c r="AR417" i="2826"/>
  <c r="AN417" i="2826"/>
  <c r="AJ417" i="2826"/>
  <c r="AF417" i="2826"/>
  <c r="AB417" i="2826"/>
  <c r="X417" i="2826"/>
  <c r="BC417" i="2826"/>
  <c r="AY417" i="2826"/>
  <c r="AU417" i="2826"/>
  <c r="AQ417" i="2826"/>
  <c r="AM417" i="2826"/>
  <c r="AI417" i="2826"/>
  <c r="AE417" i="2826"/>
  <c r="AA417" i="2826"/>
  <c r="W417" i="2826"/>
  <c r="BB417" i="2826"/>
  <c r="AX417" i="2826"/>
  <c r="AT417" i="2826"/>
  <c r="AP417" i="2826"/>
  <c r="AL417" i="2826"/>
  <c r="AH417" i="2826"/>
  <c r="AD417" i="2826"/>
  <c r="Z417" i="2826"/>
  <c r="V417" i="2826"/>
  <c r="BE417" i="2826"/>
  <c r="BA417" i="2826"/>
  <c r="AW417" i="2826"/>
  <c r="AS417" i="2826"/>
  <c r="AO417" i="2826"/>
  <c r="AK417" i="2826"/>
  <c r="AG417" i="2826"/>
  <c r="AC417" i="2826"/>
  <c r="Y417" i="2826"/>
  <c r="BO418" i="2826"/>
  <c r="BP418" i="2826"/>
  <c r="BL418" i="2826"/>
  <c r="BK418" i="2826"/>
  <c r="BY418" i="2826"/>
  <c r="BX418" i="2826"/>
  <c r="CB415" i="2826"/>
  <c r="BS415" i="2826"/>
  <c r="R412" i="2829" l="1"/>
  <c r="W412" i="2829" s="1"/>
  <c r="S411" i="264" s="1"/>
  <c r="C411" i="264"/>
  <c r="CD415" i="2826"/>
  <c r="BE418" i="2826"/>
  <c r="BA418" i="2826"/>
  <c r="AW418" i="2826"/>
  <c r="AS418" i="2826"/>
  <c r="AO418" i="2826"/>
  <c r="AK418" i="2826"/>
  <c r="AG418" i="2826"/>
  <c r="AC418" i="2826"/>
  <c r="Y418" i="2826"/>
  <c r="BB418" i="2826"/>
  <c r="AX418" i="2826"/>
  <c r="AT418" i="2826"/>
  <c r="AP418" i="2826"/>
  <c r="AL418" i="2826"/>
  <c r="AH418" i="2826"/>
  <c r="AD418" i="2826"/>
  <c r="Z418" i="2826"/>
  <c r="V418" i="2826"/>
  <c r="BC418" i="2826"/>
  <c r="AY418" i="2826"/>
  <c r="AU418" i="2826"/>
  <c r="AQ418" i="2826"/>
  <c r="AM418" i="2826"/>
  <c r="AI418" i="2826"/>
  <c r="AE418" i="2826"/>
  <c r="AA418" i="2826"/>
  <c r="W418" i="2826"/>
  <c r="BD418" i="2826"/>
  <c r="AZ418" i="2826"/>
  <c r="AV418" i="2826"/>
  <c r="AR418" i="2826"/>
  <c r="AN418" i="2826"/>
  <c r="AJ418" i="2826"/>
  <c r="AF418" i="2826"/>
  <c r="AB418" i="2826"/>
  <c r="X418" i="2826"/>
  <c r="BP419" i="2826"/>
  <c r="BO419" i="2826"/>
  <c r="BF417" i="2826"/>
  <c r="BG417" i="2826" s="1"/>
  <c r="BH417" i="2826" s="1"/>
  <c r="CA417" i="2826" s="1"/>
  <c r="BK419" i="2826"/>
  <c r="BL419" i="2826"/>
  <c r="BX419" i="2826"/>
  <c r="BY419" i="2826"/>
  <c r="BW420" i="2826"/>
  <c r="BR420" i="2826"/>
  <c r="BJ420" i="2826"/>
  <c r="U421" i="2826"/>
  <c r="BN420" i="2826"/>
  <c r="CB416" i="2826"/>
  <c r="BS416" i="2826"/>
  <c r="R413" i="2829" l="1"/>
  <c r="W413" i="2829" s="1"/>
  <c r="S412" i="264" s="1"/>
  <c r="C412" i="264"/>
  <c r="BO420" i="2826"/>
  <c r="BP420" i="2826"/>
  <c r="BL420" i="2826"/>
  <c r="BK420" i="2826"/>
  <c r="BY420" i="2826"/>
  <c r="BX420" i="2826"/>
  <c r="CB417" i="2826"/>
  <c r="BS417" i="2826"/>
  <c r="CD416" i="2826"/>
  <c r="U422" i="2826"/>
  <c r="BN421" i="2826"/>
  <c r="BW421" i="2826"/>
  <c r="BR421" i="2826"/>
  <c r="BJ421" i="2826"/>
  <c r="BD419" i="2826"/>
  <c r="AZ419" i="2826"/>
  <c r="AV419" i="2826"/>
  <c r="AR419" i="2826"/>
  <c r="AN419" i="2826"/>
  <c r="AJ419" i="2826"/>
  <c r="AF419" i="2826"/>
  <c r="AB419" i="2826"/>
  <c r="X419" i="2826"/>
  <c r="BC419" i="2826"/>
  <c r="AY419" i="2826"/>
  <c r="AU419" i="2826"/>
  <c r="AQ419" i="2826"/>
  <c r="AM419" i="2826"/>
  <c r="AI419" i="2826"/>
  <c r="AE419" i="2826"/>
  <c r="AA419" i="2826"/>
  <c r="W419" i="2826"/>
  <c r="BB419" i="2826"/>
  <c r="AX419" i="2826"/>
  <c r="AT419" i="2826"/>
  <c r="AP419" i="2826"/>
  <c r="AL419" i="2826"/>
  <c r="AH419" i="2826"/>
  <c r="AD419" i="2826"/>
  <c r="Z419" i="2826"/>
  <c r="V419" i="2826"/>
  <c r="BE419" i="2826"/>
  <c r="BA419" i="2826"/>
  <c r="AW419" i="2826"/>
  <c r="AS419" i="2826"/>
  <c r="AO419" i="2826"/>
  <c r="AK419" i="2826"/>
  <c r="AG419" i="2826"/>
  <c r="AC419" i="2826"/>
  <c r="Y419" i="2826"/>
  <c r="BF418" i="2826"/>
  <c r="BG418" i="2826" s="1"/>
  <c r="BH418" i="2826" s="1"/>
  <c r="CA418" i="2826" s="1"/>
  <c r="R414" i="2829" l="1"/>
  <c r="W414" i="2829" s="1"/>
  <c r="S413" i="264" s="1"/>
  <c r="C413" i="264"/>
  <c r="CB418" i="2826"/>
  <c r="BS418" i="2826"/>
  <c r="BP421" i="2826"/>
  <c r="BO421" i="2826"/>
  <c r="BF419" i="2826"/>
  <c r="BG419" i="2826" s="1"/>
  <c r="BH419" i="2826" s="1"/>
  <c r="CA419" i="2826" s="1"/>
  <c r="BK421" i="2826"/>
  <c r="BL421" i="2826"/>
  <c r="BX421" i="2826"/>
  <c r="BY421" i="2826"/>
  <c r="BW422" i="2826"/>
  <c r="BR422" i="2826"/>
  <c r="BJ422" i="2826"/>
  <c r="U423" i="2826"/>
  <c r="BN422" i="2826"/>
  <c r="CD417" i="2826"/>
  <c r="BE420" i="2826"/>
  <c r="BA420" i="2826"/>
  <c r="AW420" i="2826"/>
  <c r="AS420" i="2826"/>
  <c r="AO420" i="2826"/>
  <c r="AK420" i="2826"/>
  <c r="AG420" i="2826"/>
  <c r="AC420" i="2826"/>
  <c r="Y420" i="2826"/>
  <c r="BD420" i="2826"/>
  <c r="AZ420" i="2826"/>
  <c r="AV420" i="2826"/>
  <c r="AR420" i="2826"/>
  <c r="AN420" i="2826"/>
  <c r="AJ420" i="2826"/>
  <c r="AF420" i="2826"/>
  <c r="AB420" i="2826"/>
  <c r="X420" i="2826"/>
  <c r="BC420" i="2826"/>
  <c r="AY420" i="2826"/>
  <c r="AU420" i="2826"/>
  <c r="AQ420" i="2826"/>
  <c r="AM420" i="2826"/>
  <c r="AI420" i="2826"/>
  <c r="AE420" i="2826"/>
  <c r="AA420" i="2826"/>
  <c r="W420" i="2826"/>
  <c r="BB420" i="2826"/>
  <c r="AX420" i="2826"/>
  <c r="AT420" i="2826"/>
  <c r="AP420" i="2826"/>
  <c r="AL420" i="2826"/>
  <c r="AH420" i="2826"/>
  <c r="AD420" i="2826"/>
  <c r="Z420" i="2826"/>
  <c r="V420" i="2826"/>
  <c r="R415" i="2829" l="1"/>
  <c r="W415" i="2829" s="1"/>
  <c r="S414" i="264" s="1"/>
  <c r="C414" i="264"/>
  <c r="BO422" i="2826"/>
  <c r="BP422" i="2826"/>
  <c r="BL422" i="2826"/>
  <c r="BK422" i="2826"/>
  <c r="BY422" i="2826"/>
  <c r="BX422" i="2826"/>
  <c r="CB419" i="2826"/>
  <c r="BS419" i="2826"/>
  <c r="BF420" i="2826"/>
  <c r="BG420" i="2826" s="1"/>
  <c r="BH420" i="2826" s="1"/>
  <c r="CA420" i="2826" s="1"/>
  <c r="U424" i="2826"/>
  <c r="BN423" i="2826"/>
  <c r="BW423" i="2826"/>
  <c r="BR423" i="2826"/>
  <c r="BJ423" i="2826"/>
  <c r="BD421" i="2826"/>
  <c r="AZ421" i="2826"/>
  <c r="AV421" i="2826"/>
  <c r="AR421" i="2826"/>
  <c r="AN421" i="2826"/>
  <c r="AJ421" i="2826"/>
  <c r="AF421" i="2826"/>
  <c r="AB421" i="2826"/>
  <c r="X421" i="2826"/>
  <c r="BC421" i="2826"/>
  <c r="AY421" i="2826"/>
  <c r="AU421" i="2826"/>
  <c r="AQ421" i="2826"/>
  <c r="AM421" i="2826"/>
  <c r="AI421" i="2826"/>
  <c r="AE421" i="2826"/>
  <c r="AA421" i="2826"/>
  <c r="W421" i="2826"/>
  <c r="BB421" i="2826"/>
  <c r="AX421" i="2826"/>
  <c r="AT421" i="2826"/>
  <c r="AP421" i="2826"/>
  <c r="AL421" i="2826"/>
  <c r="AH421" i="2826"/>
  <c r="AD421" i="2826"/>
  <c r="Z421" i="2826"/>
  <c r="V421" i="2826"/>
  <c r="BE421" i="2826"/>
  <c r="BA421" i="2826"/>
  <c r="AW421" i="2826"/>
  <c r="AS421" i="2826"/>
  <c r="AO421" i="2826"/>
  <c r="AK421" i="2826"/>
  <c r="AG421" i="2826"/>
  <c r="AC421" i="2826"/>
  <c r="Y421" i="2826"/>
  <c r="CD418" i="2826"/>
  <c r="C415" i="264" l="1"/>
  <c r="R416" i="2829"/>
  <c r="W416" i="2829" s="1"/>
  <c r="S415" i="264" s="1"/>
  <c r="BF421" i="2826"/>
  <c r="BG421" i="2826" s="1"/>
  <c r="BH421" i="2826" s="1"/>
  <c r="CA421" i="2826" s="1"/>
  <c r="BK423" i="2826"/>
  <c r="BL423" i="2826"/>
  <c r="BX423" i="2826"/>
  <c r="BY423" i="2826"/>
  <c r="BW424" i="2826"/>
  <c r="BR424" i="2826"/>
  <c r="BJ424" i="2826"/>
  <c r="U425" i="2826"/>
  <c r="BN424" i="2826"/>
  <c r="BP423" i="2826"/>
  <c r="BO423" i="2826"/>
  <c r="CB420" i="2826"/>
  <c r="BS420" i="2826"/>
  <c r="CD419" i="2826"/>
  <c r="BE422" i="2826"/>
  <c r="BA422" i="2826"/>
  <c r="AW422" i="2826"/>
  <c r="AS422" i="2826"/>
  <c r="AO422" i="2826"/>
  <c r="AK422" i="2826"/>
  <c r="AG422" i="2826"/>
  <c r="AC422" i="2826"/>
  <c r="Y422" i="2826"/>
  <c r="BD422" i="2826"/>
  <c r="AZ422" i="2826"/>
  <c r="AV422" i="2826"/>
  <c r="AR422" i="2826"/>
  <c r="AN422" i="2826"/>
  <c r="AJ422" i="2826"/>
  <c r="AF422" i="2826"/>
  <c r="AB422" i="2826"/>
  <c r="X422" i="2826"/>
  <c r="BC422" i="2826"/>
  <c r="AY422" i="2826"/>
  <c r="AU422" i="2826"/>
  <c r="AQ422" i="2826"/>
  <c r="AM422" i="2826"/>
  <c r="AI422" i="2826"/>
  <c r="AE422" i="2826"/>
  <c r="AA422" i="2826"/>
  <c r="W422" i="2826"/>
  <c r="BB422" i="2826"/>
  <c r="AX422" i="2826"/>
  <c r="AT422" i="2826"/>
  <c r="AP422" i="2826"/>
  <c r="AL422" i="2826"/>
  <c r="AH422" i="2826"/>
  <c r="AD422" i="2826"/>
  <c r="Z422" i="2826"/>
  <c r="V422" i="2826"/>
  <c r="BF422" i="2826" l="1"/>
  <c r="BG422" i="2826" s="1"/>
  <c r="BH422" i="2826" s="1"/>
  <c r="CA422" i="2826" s="1"/>
  <c r="BS422" i="2826" s="1"/>
  <c r="R417" i="2829"/>
  <c r="W417" i="2829" s="1"/>
  <c r="S416" i="264" s="1"/>
  <c r="C416" i="264"/>
  <c r="CD420" i="2826"/>
  <c r="CB422" i="2826"/>
  <c r="BO424" i="2826"/>
  <c r="BP424" i="2826"/>
  <c r="BL424" i="2826"/>
  <c r="BK424" i="2826"/>
  <c r="BY424" i="2826"/>
  <c r="BX424" i="2826"/>
  <c r="CB421" i="2826"/>
  <c r="BS421" i="2826"/>
  <c r="U426" i="2826"/>
  <c r="BN425" i="2826"/>
  <c r="BW425" i="2826"/>
  <c r="BR425" i="2826"/>
  <c r="BJ425" i="2826"/>
  <c r="BB423" i="2826"/>
  <c r="AX423" i="2826"/>
  <c r="AT423" i="2826"/>
  <c r="AP423" i="2826"/>
  <c r="AL423" i="2826"/>
  <c r="AH423" i="2826"/>
  <c r="AD423" i="2826"/>
  <c r="Z423" i="2826"/>
  <c r="V423" i="2826"/>
  <c r="BE423" i="2826"/>
  <c r="BA423" i="2826"/>
  <c r="AW423" i="2826"/>
  <c r="AS423" i="2826"/>
  <c r="AO423" i="2826"/>
  <c r="AK423" i="2826"/>
  <c r="AG423" i="2826"/>
  <c r="AC423" i="2826"/>
  <c r="Y423" i="2826"/>
  <c r="BD423" i="2826"/>
  <c r="AZ423" i="2826"/>
  <c r="AV423" i="2826"/>
  <c r="AR423" i="2826"/>
  <c r="AN423" i="2826"/>
  <c r="AJ423" i="2826"/>
  <c r="AF423" i="2826"/>
  <c r="AB423" i="2826"/>
  <c r="X423" i="2826"/>
  <c r="BC423" i="2826"/>
  <c r="AY423" i="2826"/>
  <c r="AU423" i="2826"/>
  <c r="AQ423" i="2826"/>
  <c r="AM423" i="2826"/>
  <c r="AI423" i="2826"/>
  <c r="AE423" i="2826"/>
  <c r="AA423" i="2826"/>
  <c r="W423" i="2826"/>
  <c r="CD421" i="2826" l="1"/>
  <c r="R418" i="2829"/>
  <c r="W418" i="2829" s="1"/>
  <c r="S417" i="264" s="1"/>
  <c r="C417" i="264"/>
  <c r="BF423" i="2826"/>
  <c r="BG423" i="2826" s="1"/>
  <c r="BH423" i="2826" s="1"/>
  <c r="CA423" i="2826" s="1"/>
  <c r="BK425" i="2826"/>
  <c r="BL425" i="2826"/>
  <c r="BX425" i="2826"/>
  <c r="BY425" i="2826"/>
  <c r="BW426" i="2826"/>
  <c r="BR426" i="2826"/>
  <c r="BJ426" i="2826"/>
  <c r="U427" i="2826"/>
  <c r="BN426" i="2826"/>
  <c r="BE424" i="2826"/>
  <c r="BA424" i="2826"/>
  <c r="AW424" i="2826"/>
  <c r="AS424" i="2826"/>
  <c r="AO424" i="2826"/>
  <c r="AK424" i="2826"/>
  <c r="AG424" i="2826"/>
  <c r="AC424" i="2826"/>
  <c r="Y424" i="2826"/>
  <c r="BD424" i="2826"/>
  <c r="AZ424" i="2826"/>
  <c r="AV424" i="2826"/>
  <c r="AR424" i="2826"/>
  <c r="AN424" i="2826"/>
  <c r="AJ424" i="2826"/>
  <c r="AF424" i="2826"/>
  <c r="AB424" i="2826"/>
  <c r="X424" i="2826"/>
  <c r="BC424" i="2826"/>
  <c r="AY424" i="2826"/>
  <c r="AU424" i="2826"/>
  <c r="AQ424" i="2826"/>
  <c r="AM424" i="2826"/>
  <c r="AI424" i="2826"/>
  <c r="AE424" i="2826"/>
  <c r="AA424" i="2826"/>
  <c r="W424" i="2826"/>
  <c r="BB424" i="2826"/>
  <c r="AX424" i="2826"/>
  <c r="AT424" i="2826"/>
  <c r="AP424" i="2826"/>
  <c r="AL424" i="2826"/>
  <c r="AH424" i="2826"/>
  <c r="AD424" i="2826"/>
  <c r="Z424" i="2826"/>
  <c r="V424" i="2826"/>
  <c r="BP425" i="2826"/>
  <c r="BO425" i="2826"/>
  <c r="CD422" i="2826"/>
  <c r="BF424" i="2826" l="1"/>
  <c r="BG424" i="2826" s="1"/>
  <c r="BH424" i="2826" s="1"/>
  <c r="CA424" i="2826" s="1"/>
  <c r="CB424" i="2826" s="1"/>
  <c r="R420" i="2829"/>
  <c r="W420" i="2829" s="1"/>
  <c r="S419" i="264" s="1"/>
  <c r="C419" i="264"/>
  <c r="R419" i="2829"/>
  <c r="W419" i="2829" s="1"/>
  <c r="S418" i="264" s="1"/>
  <c r="C418" i="264"/>
  <c r="BO426" i="2826"/>
  <c r="BP426" i="2826"/>
  <c r="BL426" i="2826"/>
  <c r="BK426" i="2826"/>
  <c r="BY426" i="2826"/>
  <c r="BX426" i="2826"/>
  <c r="CB423" i="2826"/>
  <c r="BS423" i="2826"/>
  <c r="U428" i="2826"/>
  <c r="BN427" i="2826"/>
  <c r="BW427" i="2826"/>
  <c r="BR427" i="2826"/>
  <c r="BJ427" i="2826"/>
  <c r="BB425" i="2826"/>
  <c r="AX425" i="2826"/>
  <c r="AT425" i="2826"/>
  <c r="AP425" i="2826"/>
  <c r="AL425" i="2826"/>
  <c r="AH425" i="2826"/>
  <c r="AD425" i="2826"/>
  <c r="Z425" i="2826"/>
  <c r="V425" i="2826"/>
  <c r="BE425" i="2826"/>
  <c r="BA425" i="2826"/>
  <c r="AW425" i="2826"/>
  <c r="AS425" i="2826"/>
  <c r="AO425" i="2826"/>
  <c r="AK425" i="2826"/>
  <c r="AG425" i="2826"/>
  <c r="AC425" i="2826"/>
  <c r="Y425" i="2826"/>
  <c r="BD425" i="2826"/>
  <c r="AZ425" i="2826"/>
  <c r="AV425" i="2826"/>
  <c r="AR425" i="2826"/>
  <c r="AN425" i="2826"/>
  <c r="AJ425" i="2826"/>
  <c r="AF425" i="2826"/>
  <c r="AB425" i="2826"/>
  <c r="X425" i="2826"/>
  <c r="BC425" i="2826"/>
  <c r="AY425" i="2826"/>
  <c r="AU425" i="2826"/>
  <c r="AQ425" i="2826"/>
  <c r="AM425" i="2826"/>
  <c r="AI425" i="2826"/>
  <c r="AE425" i="2826"/>
  <c r="AA425" i="2826"/>
  <c r="W425" i="2826"/>
  <c r="BS424" i="2826" l="1"/>
  <c r="BP427" i="2826"/>
  <c r="BO427" i="2826"/>
  <c r="CD423" i="2826"/>
  <c r="BE426" i="2826"/>
  <c r="BA426" i="2826"/>
  <c r="AW426" i="2826"/>
  <c r="AS426" i="2826"/>
  <c r="AO426" i="2826"/>
  <c r="AK426" i="2826"/>
  <c r="AG426" i="2826"/>
  <c r="AC426" i="2826"/>
  <c r="Y426" i="2826"/>
  <c r="BD426" i="2826"/>
  <c r="AZ426" i="2826"/>
  <c r="AV426" i="2826"/>
  <c r="AR426" i="2826"/>
  <c r="AN426" i="2826"/>
  <c r="AJ426" i="2826"/>
  <c r="AF426" i="2826"/>
  <c r="AB426" i="2826"/>
  <c r="X426" i="2826"/>
  <c r="BC426" i="2826"/>
  <c r="AY426" i="2826"/>
  <c r="AU426" i="2826"/>
  <c r="AQ426" i="2826"/>
  <c r="AM426" i="2826"/>
  <c r="AI426" i="2826"/>
  <c r="AE426" i="2826"/>
  <c r="AA426" i="2826"/>
  <c r="W426" i="2826"/>
  <c r="BB426" i="2826"/>
  <c r="AX426" i="2826"/>
  <c r="AT426" i="2826"/>
  <c r="AP426" i="2826"/>
  <c r="AL426" i="2826"/>
  <c r="AH426" i="2826"/>
  <c r="AD426" i="2826"/>
  <c r="Z426" i="2826"/>
  <c r="V426" i="2826"/>
  <c r="CD424" i="2826"/>
  <c r="BF425" i="2826"/>
  <c r="BG425" i="2826" s="1"/>
  <c r="BH425" i="2826" s="1"/>
  <c r="CA425" i="2826" s="1"/>
  <c r="BK427" i="2826"/>
  <c r="BL427" i="2826"/>
  <c r="BX427" i="2826"/>
  <c r="BY427" i="2826"/>
  <c r="BW428" i="2826"/>
  <c r="BR428" i="2826"/>
  <c r="BJ428" i="2826"/>
  <c r="U429" i="2826"/>
  <c r="BN428" i="2826"/>
  <c r="R422" i="2829" l="1"/>
  <c r="W422" i="2829" s="1"/>
  <c r="S421" i="264" s="1"/>
  <c r="C421" i="264"/>
  <c r="R421" i="2829"/>
  <c r="W421" i="2829" s="1"/>
  <c r="S420" i="264" s="1"/>
  <c r="C420" i="264"/>
  <c r="U430" i="2826"/>
  <c r="BN429" i="2826"/>
  <c r="BW429" i="2826"/>
  <c r="BR429" i="2826"/>
  <c r="BJ429" i="2826"/>
  <c r="BD427" i="2826"/>
  <c r="AZ427" i="2826"/>
  <c r="AV427" i="2826"/>
  <c r="AR427" i="2826"/>
  <c r="AN427" i="2826"/>
  <c r="AJ427" i="2826"/>
  <c r="AF427" i="2826"/>
  <c r="AB427" i="2826"/>
  <c r="X427" i="2826"/>
  <c r="BC427" i="2826"/>
  <c r="AY427" i="2826"/>
  <c r="AU427" i="2826"/>
  <c r="AQ427" i="2826"/>
  <c r="AM427" i="2826"/>
  <c r="AI427" i="2826"/>
  <c r="AE427" i="2826"/>
  <c r="AA427" i="2826"/>
  <c r="W427" i="2826"/>
  <c r="BB427" i="2826"/>
  <c r="AX427" i="2826"/>
  <c r="AT427" i="2826"/>
  <c r="AP427" i="2826"/>
  <c r="AL427" i="2826"/>
  <c r="AH427" i="2826"/>
  <c r="AD427" i="2826"/>
  <c r="Z427" i="2826"/>
  <c r="V427" i="2826"/>
  <c r="BE427" i="2826"/>
  <c r="BA427" i="2826"/>
  <c r="AW427" i="2826"/>
  <c r="AS427" i="2826"/>
  <c r="AO427" i="2826"/>
  <c r="AK427" i="2826"/>
  <c r="AG427" i="2826"/>
  <c r="AC427" i="2826"/>
  <c r="Y427" i="2826"/>
  <c r="BF426" i="2826"/>
  <c r="BG426" i="2826" s="1"/>
  <c r="BH426" i="2826" s="1"/>
  <c r="CA426" i="2826" s="1"/>
  <c r="BO428" i="2826"/>
  <c r="BP428" i="2826"/>
  <c r="BL428" i="2826"/>
  <c r="BK428" i="2826"/>
  <c r="BY428" i="2826"/>
  <c r="BX428" i="2826"/>
  <c r="CB425" i="2826"/>
  <c r="BS425" i="2826"/>
  <c r="CD425" i="2826" l="1"/>
  <c r="BC428" i="2826"/>
  <c r="AY428" i="2826"/>
  <c r="AU428" i="2826"/>
  <c r="AQ428" i="2826"/>
  <c r="AM428" i="2826"/>
  <c r="AI428" i="2826"/>
  <c r="AE428" i="2826"/>
  <c r="AA428" i="2826"/>
  <c r="W428" i="2826"/>
  <c r="BB428" i="2826"/>
  <c r="AX428" i="2826"/>
  <c r="AT428" i="2826"/>
  <c r="AP428" i="2826"/>
  <c r="AL428" i="2826"/>
  <c r="AH428" i="2826"/>
  <c r="AD428" i="2826"/>
  <c r="Z428" i="2826"/>
  <c r="V428" i="2826"/>
  <c r="BE428" i="2826"/>
  <c r="BA428" i="2826"/>
  <c r="AW428" i="2826"/>
  <c r="AS428" i="2826"/>
  <c r="AO428" i="2826"/>
  <c r="AK428" i="2826"/>
  <c r="AG428" i="2826"/>
  <c r="AC428" i="2826"/>
  <c r="Y428" i="2826"/>
  <c r="BD428" i="2826"/>
  <c r="AZ428" i="2826"/>
  <c r="AV428" i="2826"/>
  <c r="AR428" i="2826"/>
  <c r="AN428" i="2826"/>
  <c r="AJ428" i="2826"/>
  <c r="AF428" i="2826"/>
  <c r="AB428" i="2826"/>
  <c r="X428" i="2826"/>
  <c r="BP429" i="2826"/>
  <c r="BO429" i="2826"/>
  <c r="CB426" i="2826"/>
  <c r="BS426" i="2826"/>
  <c r="BF427" i="2826"/>
  <c r="BG427" i="2826" s="1"/>
  <c r="BH427" i="2826" s="1"/>
  <c r="CA427" i="2826" s="1"/>
  <c r="BK429" i="2826"/>
  <c r="BL429" i="2826"/>
  <c r="BX429" i="2826"/>
  <c r="BY429" i="2826"/>
  <c r="BW430" i="2826"/>
  <c r="BR430" i="2826"/>
  <c r="BJ430" i="2826"/>
  <c r="U431" i="2826"/>
  <c r="BN430" i="2826"/>
  <c r="R423" i="2829" l="1"/>
  <c r="W423" i="2829" s="1"/>
  <c r="S422" i="264" s="1"/>
  <c r="C422" i="264"/>
  <c r="BO430" i="2826"/>
  <c r="BP430" i="2826"/>
  <c r="BL430" i="2826"/>
  <c r="BK430" i="2826"/>
  <c r="BY430" i="2826"/>
  <c r="BX430" i="2826"/>
  <c r="CB427" i="2826"/>
  <c r="BS427" i="2826"/>
  <c r="U432" i="2826"/>
  <c r="BN431" i="2826"/>
  <c r="BW431" i="2826"/>
  <c r="BR431" i="2826"/>
  <c r="BJ431" i="2826"/>
  <c r="BD429" i="2826"/>
  <c r="AZ429" i="2826"/>
  <c r="AV429" i="2826"/>
  <c r="AR429" i="2826"/>
  <c r="AN429" i="2826"/>
  <c r="AJ429" i="2826"/>
  <c r="AF429" i="2826"/>
  <c r="AB429" i="2826"/>
  <c r="X429" i="2826"/>
  <c r="BC429" i="2826"/>
  <c r="AY429" i="2826"/>
  <c r="AU429" i="2826"/>
  <c r="AQ429" i="2826"/>
  <c r="AM429" i="2826"/>
  <c r="AI429" i="2826"/>
  <c r="AE429" i="2826"/>
  <c r="AA429" i="2826"/>
  <c r="W429" i="2826"/>
  <c r="BB429" i="2826"/>
  <c r="AX429" i="2826"/>
  <c r="AT429" i="2826"/>
  <c r="AP429" i="2826"/>
  <c r="AL429" i="2826"/>
  <c r="AH429" i="2826"/>
  <c r="AD429" i="2826"/>
  <c r="Z429" i="2826"/>
  <c r="V429" i="2826"/>
  <c r="BE429" i="2826"/>
  <c r="BA429" i="2826"/>
  <c r="AW429" i="2826"/>
  <c r="AS429" i="2826"/>
  <c r="AO429" i="2826"/>
  <c r="AK429" i="2826"/>
  <c r="AG429" i="2826"/>
  <c r="AC429" i="2826"/>
  <c r="Y429" i="2826"/>
  <c r="CD426" i="2826"/>
  <c r="BF428" i="2826"/>
  <c r="BG428" i="2826" s="1"/>
  <c r="BH428" i="2826" s="1"/>
  <c r="CA428" i="2826" s="1"/>
  <c r="R424" i="2829" l="1"/>
  <c r="W424" i="2829" s="1"/>
  <c r="S423" i="264" s="1"/>
  <c r="C423" i="264"/>
  <c r="CB428" i="2826"/>
  <c r="BS428" i="2826"/>
  <c r="BP431" i="2826"/>
  <c r="BO431" i="2826"/>
  <c r="BF429" i="2826"/>
  <c r="BG429" i="2826" s="1"/>
  <c r="BH429" i="2826" s="1"/>
  <c r="CA429" i="2826" s="1"/>
  <c r="BK431" i="2826"/>
  <c r="BL431" i="2826"/>
  <c r="BX431" i="2826"/>
  <c r="BY431" i="2826"/>
  <c r="BW432" i="2826"/>
  <c r="BR432" i="2826"/>
  <c r="BJ432" i="2826"/>
  <c r="U433" i="2826"/>
  <c r="BN432" i="2826"/>
  <c r="CD427" i="2826"/>
  <c r="BE430" i="2826"/>
  <c r="BA430" i="2826"/>
  <c r="AW430" i="2826"/>
  <c r="AS430" i="2826"/>
  <c r="AO430" i="2826"/>
  <c r="AK430" i="2826"/>
  <c r="AG430" i="2826"/>
  <c r="AC430" i="2826"/>
  <c r="Y430" i="2826"/>
  <c r="BD430" i="2826"/>
  <c r="AZ430" i="2826"/>
  <c r="AV430" i="2826"/>
  <c r="AR430" i="2826"/>
  <c r="AN430" i="2826"/>
  <c r="AJ430" i="2826"/>
  <c r="AF430" i="2826"/>
  <c r="AB430" i="2826"/>
  <c r="X430" i="2826"/>
  <c r="AL430" i="2826"/>
  <c r="Z430" i="2826"/>
  <c r="BC430" i="2826"/>
  <c r="AY430" i="2826"/>
  <c r="AU430" i="2826"/>
  <c r="AQ430" i="2826"/>
  <c r="AM430" i="2826"/>
  <c r="AI430" i="2826"/>
  <c r="AE430" i="2826"/>
  <c r="AA430" i="2826"/>
  <c r="W430" i="2826"/>
  <c r="BB430" i="2826"/>
  <c r="AX430" i="2826"/>
  <c r="AT430" i="2826"/>
  <c r="AP430" i="2826"/>
  <c r="AH430" i="2826"/>
  <c r="AD430" i="2826"/>
  <c r="V430" i="2826"/>
  <c r="BF430" i="2826" l="1"/>
  <c r="BG430" i="2826" s="1"/>
  <c r="BH430" i="2826" s="1"/>
  <c r="CA430" i="2826" s="1"/>
  <c r="BS430" i="2826" s="1"/>
  <c r="R425" i="2829"/>
  <c r="W425" i="2829" s="1"/>
  <c r="S424" i="264" s="1"/>
  <c r="C424" i="264"/>
  <c r="U434" i="2826"/>
  <c r="BN433" i="2826"/>
  <c r="BW433" i="2826"/>
  <c r="BR433" i="2826"/>
  <c r="BJ433" i="2826"/>
  <c r="BD431" i="2826"/>
  <c r="AZ431" i="2826"/>
  <c r="AV431" i="2826"/>
  <c r="AR431" i="2826"/>
  <c r="AN431" i="2826"/>
  <c r="AJ431" i="2826"/>
  <c r="AF431" i="2826"/>
  <c r="AB431" i="2826"/>
  <c r="X431" i="2826"/>
  <c r="BC431" i="2826"/>
  <c r="AY431" i="2826"/>
  <c r="AU431" i="2826"/>
  <c r="AQ431" i="2826"/>
  <c r="AM431" i="2826"/>
  <c r="AI431" i="2826"/>
  <c r="AE431" i="2826"/>
  <c r="AA431" i="2826"/>
  <c r="W431" i="2826"/>
  <c r="BB431" i="2826"/>
  <c r="AX431" i="2826"/>
  <c r="AT431" i="2826"/>
  <c r="AP431" i="2826"/>
  <c r="AL431" i="2826"/>
  <c r="AH431" i="2826"/>
  <c r="AD431" i="2826"/>
  <c r="Z431" i="2826"/>
  <c r="V431" i="2826"/>
  <c r="BE431" i="2826"/>
  <c r="BA431" i="2826"/>
  <c r="AW431" i="2826"/>
  <c r="AS431" i="2826"/>
  <c r="AO431" i="2826"/>
  <c r="AK431" i="2826"/>
  <c r="AG431" i="2826"/>
  <c r="AC431" i="2826"/>
  <c r="Y431" i="2826"/>
  <c r="CB430" i="2826"/>
  <c r="BO432" i="2826"/>
  <c r="BP432" i="2826"/>
  <c r="BL432" i="2826"/>
  <c r="BK432" i="2826"/>
  <c r="BY432" i="2826"/>
  <c r="BX432" i="2826"/>
  <c r="CB429" i="2826"/>
  <c r="BS429" i="2826"/>
  <c r="CD428" i="2826"/>
  <c r="R426" i="2829" l="1"/>
  <c r="W426" i="2829" s="1"/>
  <c r="S425" i="264" s="1"/>
  <c r="C425" i="264"/>
  <c r="CD429" i="2826"/>
  <c r="BC432" i="2826"/>
  <c r="AY432" i="2826"/>
  <c r="AU432" i="2826"/>
  <c r="AQ432" i="2826"/>
  <c r="AM432" i="2826"/>
  <c r="AI432" i="2826"/>
  <c r="AE432" i="2826"/>
  <c r="AA432" i="2826"/>
  <c r="W432" i="2826"/>
  <c r="BB432" i="2826"/>
  <c r="AX432" i="2826"/>
  <c r="AT432" i="2826"/>
  <c r="AP432" i="2826"/>
  <c r="AL432" i="2826"/>
  <c r="AH432" i="2826"/>
  <c r="AD432" i="2826"/>
  <c r="Z432" i="2826"/>
  <c r="V432" i="2826"/>
  <c r="BE432" i="2826"/>
  <c r="BA432" i="2826"/>
  <c r="AW432" i="2826"/>
  <c r="AS432" i="2826"/>
  <c r="AO432" i="2826"/>
  <c r="AK432" i="2826"/>
  <c r="AG432" i="2826"/>
  <c r="AC432" i="2826"/>
  <c r="Y432" i="2826"/>
  <c r="BD432" i="2826"/>
  <c r="AZ432" i="2826"/>
  <c r="AV432" i="2826"/>
  <c r="AR432" i="2826"/>
  <c r="AN432" i="2826"/>
  <c r="AJ432" i="2826"/>
  <c r="AF432" i="2826"/>
  <c r="AB432" i="2826"/>
  <c r="X432" i="2826"/>
  <c r="CD430" i="2826"/>
  <c r="BP433" i="2826"/>
  <c r="BO433" i="2826"/>
  <c r="BF431" i="2826"/>
  <c r="BG431" i="2826" s="1"/>
  <c r="BH431" i="2826" s="1"/>
  <c r="CA431" i="2826" s="1"/>
  <c r="BK433" i="2826"/>
  <c r="BL433" i="2826"/>
  <c r="BX433" i="2826"/>
  <c r="BY433" i="2826"/>
  <c r="BW434" i="2826"/>
  <c r="BR434" i="2826"/>
  <c r="BJ434" i="2826"/>
  <c r="U435" i="2826"/>
  <c r="BN434" i="2826"/>
  <c r="R428" i="2829" l="1"/>
  <c r="W428" i="2829" s="1"/>
  <c r="S427" i="264" s="1"/>
  <c r="C427" i="264"/>
  <c r="R427" i="2829"/>
  <c r="W427" i="2829" s="1"/>
  <c r="S426" i="264" s="1"/>
  <c r="C426" i="264"/>
  <c r="U436" i="2826"/>
  <c r="BN435" i="2826"/>
  <c r="BW435" i="2826"/>
  <c r="BR435" i="2826"/>
  <c r="BJ435" i="2826"/>
  <c r="BD433" i="2826"/>
  <c r="AZ433" i="2826"/>
  <c r="AV433" i="2826"/>
  <c r="AR433" i="2826"/>
  <c r="AN433" i="2826"/>
  <c r="AJ433" i="2826"/>
  <c r="AF433" i="2826"/>
  <c r="AB433" i="2826"/>
  <c r="X433" i="2826"/>
  <c r="BC433" i="2826"/>
  <c r="AY433" i="2826"/>
  <c r="AU433" i="2826"/>
  <c r="AQ433" i="2826"/>
  <c r="AM433" i="2826"/>
  <c r="AI433" i="2826"/>
  <c r="AE433" i="2826"/>
  <c r="AA433" i="2826"/>
  <c r="W433" i="2826"/>
  <c r="BB433" i="2826"/>
  <c r="AX433" i="2826"/>
  <c r="AT433" i="2826"/>
  <c r="AP433" i="2826"/>
  <c r="AL433" i="2826"/>
  <c r="AH433" i="2826"/>
  <c r="AD433" i="2826"/>
  <c r="Z433" i="2826"/>
  <c r="V433" i="2826"/>
  <c r="BE433" i="2826"/>
  <c r="BA433" i="2826"/>
  <c r="AW433" i="2826"/>
  <c r="AS433" i="2826"/>
  <c r="AO433" i="2826"/>
  <c r="AK433" i="2826"/>
  <c r="AG433" i="2826"/>
  <c r="AC433" i="2826"/>
  <c r="Y433" i="2826"/>
  <c r="BF432" i="2826"/>
  <c r="BG432" i="2826" s="1"/>
  <c r="BH432" i="2826" s="1"/>
  <c r="CA432" i="2826" s="1"/>
  <c r="BO434" i="2826"/>
  <c r="BP434" i="2826"/>
  <c r="BL434" i="2826"/>
  <c r="BK434" i="2826"/>
  <c r="BY434" i="2826"/>
  <c r="BX434" i="2826"/>
  <c r="CB431" i="2826"/>
  <c r="BS431" i="2826"/>
  <c r="CD431" i="2826" l="1"/>
  <c r="BC434" i="2826"/>
  <c r="AY434" i="2826"/>
  <c r="AU434" i="2826"/>
  <c r="AQ434" i="2826"/>
  <c r="AM434" i="2826"/>
  <c r="AI434" i="2826"/>
  <c r="AE434" i="2826"/>
  <c r="AA434" i="2826"/>
  <c r="W434" i="2826"/>
  <c r="BB434" i="2826"/>
  <c r="AX434" i="2826"/>
  <c r="AT434" i="2826"/>
  <c r="AP434" i="2826"/>
  <c r="AL434" i="2826"/>
  <c r="AH434" i="2826"/>
  <c r="AD434" i="2826"/>
  <c r="Z434" i="2826"/>
  <c r="V434" i="2826"/>
  <c r="BE434" i="2826"/>
  <c r="BA434" i="2826"/>
  <c r="AW434" i="2826"/>
  <c r="AS434" i="2826"/>
  <c r="AO434" i="2826"/>
  <c r="AK434" i="2826"/>
  <c r="AG434" i="2826"/>
  <c r="AC434" i="2826"/>
  <c r="Y434" i="2826"/>
  <c r="BD434" i="2826"/>
  <c r="AZ434" i="2826"/>
  <c r="AV434" i="2826"/>
  <c r="AR434" i="2826"/>
  <c r="AN434" i="2826"/>
  <c r="AJ434" i="2826"/>
  <c r="AF434" i="2826"/>
  <c r="AB434" i="2826"/>
  <c r="X434" i="2826"/>
  <c r="BP435" i="2826"/>
  <c r="BO435" i="2826"/>
  <c r="CB432" i="2826"/>
  <c r="BS432" i="2826"/>
  <c r="BF433" i="2826"/>
  <c r="BG433" i="2826" s="1"/>
  <c r="BH433" i="2826" s="1"/>
  <c r="CA433" i="2826" s="1"/>
  <c r="BK435" i="2826"/>
  <c r="BL435" i="2826"/>
  <c r="BX435" i="2826"/>
  <c r="BY435" i="2826"/>
  <c r="BW436" i="2826"/>
  <c r="BR436" i="2826"/>
  <c r="BJ436" i="2826"/>
  <c r="U437" i="2826"/>
  <c r="BN436" i="2826"/>
  <c r="R429" i="2829" l="1"/>
  <c r="W429" i="2829" s="1"/>
  <c r="S428" i="264" s="1"/>
  <c r="C428" i="264"/>
  <c r="BO436" i="2826"/>
  <c r="BP436" i="2826"/>
  <c r="BL436" i="2826"/>
  <c r="BK436" i="2826"/>
  <c r="BY436" i="2826"/>
  <c r="BX436" i="2826"/>
  <c r="CB433" i="2826"/>
  <c r="BS433" i="2826"/>
  <c r="CD432" i="2826"/>
  <c r="U438" i="2826"/>
  <c r="BN437" i="2826"/>
  <c r="BW437" i="2826"/>
  <c r="BR437" i="2826"/>
  <c r="BJ437" i="2826"/>
  <c r="BD435" i="2826"/>
  <c r="AZ435" i="2826"/>
  <c r="AV435" i="2826"/>
  <c r="AR435" i="2826"/>
  <c r="AN435" i="2826"/>
  <c r="AJ435" i="2826"/>
  <c r="AF435" i="2826"/>
  <c r="AB435" i="2826"/>
  <c r="X435" i="2826"/>
  <c r="BC435" i="2826"/>
  <c r="AY435" i="2826"/>
  <c r="AU435" i="2826"/>
  <c r="AQ435" i="2826"/>
  <c r="AM435" i="2826"/>
  <c r="AI435" i="2826"/>
  <c r="AE435" i="2826"/>
  <c r="AA435" i="2826"/>
  <c r="W435" i="2826"/>
  <c r="BB435" i="2826"/>
  <c r="AX435" i="2826"/>
  <c r="AT435" i="2826"/>
  <c r="AP435" i="2826"/>
  <c r="AL435" i="2826"/>
  <c r="AH435" i="2826"/>
  <c r="AD435" i="2826"/>
  <c r="Z435" i="2826"/>
  <c r="V435" i="2826"/>
  <c r="BE435" i="2826"/>
  <c r="BA435" i="2826"/>
  <c r="AW435" i="2826"/>
  <c r="AS435" i="2826"/>
  <c r="AO435" i="2826"/>
  <c r="AK435" i="2826"/>
  <c r="AG435" i="2826"/>
  <c r="AC435" i="2826"/>
  <c r="Y435" i="2826"/>
  <c r="BF434" i="2826"/>
  <c r="BG434" i="2826" s="1"/>
  <c r="BH434" i="2826" s="1"/>
  <c r="CA434" i="2826" s="1"/>
  <c r="CD433" i="2826" l="1"/>
  <c r="R431" i="2829" s="1"/>
  <c r="W431" i="2829" s="1"/>
  <c r="S430" i="264" s="1"/>
  <c r="R430" i="2829"/>
  <c r="W430" i="2829" s="1"/>
  <c r="S429" i="264" s="1"/>
  <c r="C429" i="264"/>
  <c r="CB434" i="2826"/>
  <c r="BS434" i="2826"/>
  <c r="BP437" i="2826"/>
  <c r="BO437" i="2826"/>
  <c r="BF435" i="2826"/>
  <c r="BG435" i="2826" s="1"/>
  <c r="BH435" i="2826" s="1"/>
  <c r="CA435" i="2826" s="1"/>
  <c r="BK437" i="2826"/>
  <c r="BL437" i="2826"/>
  <c r="BX437" i="2826"/>
  <c r="BY437" i="2826"/>
  <c r="BW438" i="2826"/>
  <c r="BR438" i="2826"/>
  <c r="BJ438" i="2826"/>
  <c r="U439" i="2826"/>
  <c r="BN438" i="2826"/>
  <c r="BE436" i="2826"/>
  <c r="BA436" i="2826"/>
  <c r="AW436" i="2826"/>
  <c r="AS436" i="2826"/>
  <c r="AO436" i="2826"/>
  <c r="AK436" i="2826"/>
  <c r="AG436" i="2826"/>
  <c r="AC436" i="2826"/>
  <c r="Y436" i="2826"/>
  <c r="BD436" i="2826"/>
  <c r="AZ436" i="2826"/>
  <c r="AV436" i="2826"/>
  <c r="AR436" i="2826"/>
  <c r="AN436" i="2826"/>
  <c r="AJ436" i="2826"/>
  <c r="AF436" i="2826"/>
  <c r="AB436" i="2826"/>
  <c r="X436" i="2826"/>
  <c r="BC436" i="2826"/>
  <c r="AY436" i="2826"/>
  <c r="AU436" i="2826"/>
  <c r="AQ436" i="2826"/>
  <c r="AM436" i="2826"/>
  <c r="AI436" i="2826"/>
  <c r="AE436" i="2826"/>
  <c r="AA436" i="2826"/>
  <c r="W436" i="2826"/>
  <c r="BB436" i="2826"/>
  <c r="AX436" i="2826"/>
  <c r="AT436" i="2826"/>
  <c r="AP436" i="2826"/>
  <c r="AL436" i="2826"/>
  <c r="AH436" i="2826"/>
  <c r="AD436" i="2826"/>
  <c r="Z436" i="2826"/>
  <c r="V436" i="2826"/>
  <c r="C430" i="264" l="1"/>
  <c r="BF436" i="2826"/>
  <c r="BG436" i="2826" s="1"/>
  <c r="BH436" i="2826" s="1"/>
  <c r="CA436" i="2826" s="1"/>
  <c r="BO438" i="2826"/>
  <c r="BP438" i="2826"/>
  <c r="BL438" i="2826"/>
  <c r="BK438" i="2826"/>
  <c r="BY438" i="2826"/>
  <c r="BX438" i="2826"/>
  <c r="CB435" i="2826"/>
  <c r="BS435" i="2826"/>
  <c r="U440" i="2826"/>
  <c r="BN439" i="2826"/>
  <c r="BW439" i="2826"/>
  <c r="BR439" i="2826"/>
  <c r="BJ439" i="2826"/>
  <c r="BD437" i="2826"/>
  <c r="AZ437" i="2826"/>
  <c r="AV437" i="2826"/>
  <c r="AR437" i="2826"/>
  <c r="AN437" i="2826"/>
  <c r="AJ437" i="2826"/>
  <c r="AF437" i="2826"/>
  <c r="AB437" i="2826"/>
  <c r="X437" i="2826"/>
  <c r="BC437" i="2826"/>
  <c r="AY437" i="2826"/>
  <c r="AU437" i="2826"/>
  <c r="AQ437" i="2826"/>
  <c r="AM437" i="2826"/>
  <c r="AI437" i="2826"/>
  <c r="AE437" i="2826"/>
  <c r="AA437" i="2826"/>
  <c r="W437" i="2826"/>
  <c r="BB437" i="2826"/>
  <c r="AX437" i="2826"/>
  <c r="AT437" i="2826"/>
  <c r="AP437" i="2826"/>
  <c r="AL437" i="2826"/>
  <c r="AH437" i="2826"/>
  <c r="AD437" i="2826"/>
  <c r="Z437" i="2826"/>
  <c r="V437" i="2826"/>
  <c r="BE437" i="2826"/>
  <c r="BA437" i="2826"/>
  <c r="AW437" i="2826"/>
  <c r="AS437" i="2826"/>
  <c r="AO437" i="2826"/>
  <c r="AK437" i="2826"/>
  <c r="AG437" i="2826"/>
  <c r="AC437" i="2826"/>
  <c r="Y437" i="2826"/>
  <c r="CD434" i="2826"/>
  <c r="C431" i="264" l="1"/>
  <c r="R432" i="2829"/>
  <c r="W432" i="2829" s="1"/>
  <c r="S431" i="264" s="1"/>
  <c r="BP439" i="2826"/>
  <c r="BO439" i="2826"/>
  <c r="CD435" i="2826"/>
  <c r="BF437" i="2826"/>
  <c r="BG437" i="2826" s="1"/>
  <c r="BH437" i="2826" s="1"/>
  <c r="CA437" i="2826" s="1"/>
  <c r="BK439" i="2826"/>
  <c r="BL439" i="2826"/>
  <c r="BX439" i="2826"/>
  <c r="BY439" i="2826"/>
  <c r="BW440" i="2826"/>
  <c r="BR440" i="2826"/>
  <c r="BJ440" i="2826"/>
  <c r="U441" i="2826"/>
  <c r="BN440" i="2826"/>
  <c r="BE438" i="2826"/>
  <c r="BA438" i="2826"/>
  <c r="AW438" i="2826"/>
  <c r="AS438" i="2826"/>
  <c r="AO438" i="2826"/>
  <c r="AK438" i="2826"/>
  <c r="AG438" i="2826"/>
  <c r="AC438" i="2826"/>
  <c r="Y438" i="2826"/>
  <c r="BD438" i="2826"/>
  <c r="AZ438" i="2826"/>
  <c r="AV438" i="2826"/>
  <c r="AR438" i="2826"/>
  <c r="AN438" i="2826"/>
  <c r="AJ438" i="2826"/>
  <c r="AF438" i="2826"/>
  <c r="AB438" i="2826"/>
  <c r="X438" i="2826"/>
  <c r="BC438" i="2826"/>
  <c r="AY438" i="2826"/>
  <c r="AU438" i="2826"/>
  <c r="AQ438" i="2826"/>
  <c r="AM438" i="2826"/>
  <c r="AI438" i="2826"/>
  <c r="AE438" i="2826"/>
  <c r="AA438" i="2826"/>
  <c r="W438" i="2826"/>
  <c r="BB438" i="2826"/>
  <c r="AX438" i="2826"/>
  <c r="AT438" i="2826"/>
  <c r="AP438" i="2826"/>
  <c r="AL438" i="2826"/>
  <c r="AH438" i="2826"/>
  <c r="AD438" i="2826"/>
  <c r="Z438" i="2826"/>
  <c r="V438" i="2826"/>
  <c r="CB436" i="2826"/>
  <c r="BS436" i="2826"/>
  <c r="CD436" i="2826" l="1"/>
  <c r="R434" i="2829" s="1"/>
  <c r="W434" i="2829" s="1"/>
  <c r="S433" i="264" s="1"/>
  <c r="R433" i="2829"/>
  <c r="W433" i="2829" s="1"/>
  <c r="S432" i="264" s="1"/>
  <c r="C432" i="264"/>
  <c r="BF438" i="2826"/>
  <c r="BG438" i="2826" s="1"/>
  <c r="BH438" i="2826" s="1"/>
  <c r="CA438" i="2826" s="1"/>
  <c r="U442" i="2826"/>
  <c r="BN441" i="2826"/>
  <c r="BW441" i="2826"/>
  <c r="BR441" i="2826"/>
  <c r="BJ441" i="2826"/>
  <c r="BD439" i="2826"/>
  <c r="AZ439" i="2826"/>
  <c r="AV439" i="2826"/>
  <c r="AR439" i="2826"/>
  <c r="AN439" i="2826"/>
  <c r="AJ439" i="2826"/>
  <c r="AF439" i="2826"/>
  <c r="AB439" i="2826"/>
  <c r="X439" i="2826"/>
  <c r="BC439" i="2826"/>
  <c r="AY439" i="2826"/>
  <c r="AU439" i="2826"/>
  <c r="AQ439" i="2826"/>
  <c r="AM439" i="2826"/>
  <c r="AI439" i="2826"/>
  <c r="AE439" i="2826"/>
  <c r="AA439" i="2826"/>
  <c r="W439" i="2826"/>
  <c r="BB439" i="2826"/>
  <c r="AX439" i="2826"/>
  <c r="AT439" i="2826"/>
  <c r="AP439" i="2826"/>
  <c r="AL439" i="2826"/>
  <c r="AH439" i="2826"/>
  <c r="AD439" i="2826"/>
  <c r="Z439" i="2826"/>
  <c r="V439" i="2826"/>
  <c r="BE439" i="2826"/>
  <c r="BA439" i="2826"/>
  <c r="AW439" i="2826"/>
  <c r="AS439" i="2826"/>
  <c r="AO439" i="2826"/>
  <c r="AK439" i="2826"/>
  <c r="AG439" i="2826"/>
  <c r="AC439" i="2826"/>
  <c r="Y439" i="2826"/>
  <c r="BO440" i="2826"/>
  <c r="BP440" i="2826"/>
  <c r="BL440" i="2826"/>
  <c r="BK440" i="2826"/>
  <c r="BY440" i="2826"/>
  <c r="BX440" i="2826"/>
  <c r="CB437" i="2826"/>
  <c r="BS437" i="2826"/>
  <c r="C433" i="264" l="1"/>
  <c r="CD437" i="2826"/>
  <c r="BF439" i="2826"/>
  <c r="BG439" i="2826" s="1"/>
  <c r="BH439" i="2826" s="1"/>
  <c r="CA439" i="2826" s="1"/>
  <c r="BK441" i="2826"/>
  <c r="BL441" i="2826"/>
  <c r="BX441" i="2826"/>
  <c r="BY441" i="2826"/>
  <c r="BW442" i="2826"/>
  <c r="BR442" i="2826"/>
  <c r="BJ442" i="2826"/>
  <c r="U443" i="2826"/>
  <c r="BN442" i="2826"/>
  <c r="BC440" i="2826"/>
  <c r="AY440" i="2826"/>
  <c r="AU440" i="2826"/>
  <c r="AQ440" i="2826"/>
  <c r="AM440" i="2826"/>
  <c r="AI440" i="2826"/>
  <c r="AE440" i="2826"/>
  <c r="AA440" i="2826"/>
  <c r="W440" i="2826"/>
  <c r="BB440" i="2826"/>
  <c r="AX440" i="2826"/>
  <c r="AT440" i="2826"/>
  <c r="AP440" i="2826"/>
  <c r="AL440" i="2826"/>
  <c r="AH440" i="2826"/>
  <c r="AD440" i="2826"/>
  <c r="Z440" i="2826"/>
  <c r="V440" i="2826"/>
  <c r="BE440" i="2826"/>
  <c r="BA440" i="2826"/>
  <c r="AW440" i="2826"/>
  <c r="AS440" i="2826"/>
  <c r="AO440" i="2826"/>
  <c r="AK440" i="2826"/>
  <c r="AG440" i="2826"/>
  <c r="AC440" i="2826"/>
  <c r="Y440" i="2826"/>
  <c r="BD440" i="2826"/>
  <c r="AZ440" i="2826"/>
  <c r="AV440" i="2826"/>
  <c r="AR440" i="2826"/>
  <c r="AN440" i="2826"/>
  <c r="AJ440" i="2826"/>
  <c r="AF440" i="2826"/>
  <c r="AB440" i="2826"/>
  <c r="X440" i="2826"/>
  <c r="BP441" i="2826"/>
  <c r="BO441" i="2826"/>
  <c r="CB438" i="2826"/>
  <c r="BS438" i="2826"/>
  <c r="R435" i="2829" l="1"/>
  <c r="W435" i="2829" s="1"/>
  <c r="S434" i="264" s="1"/>
  <c r="C434" i="264"/>
  <c r="BF440" i="2826"/>
  <c r="BG440" i="2826" s="1"/>
  <c r="BH440" i="2826" s="1"/>
  <c r="CA440" i="2826" s="1"/>
  <c r="BO442" i="2826"/>
  <c r="BP442" i="2826"/>
  <c r="BL442" i="2826"/>
  <c r="BK442" i="2826"/>
  <c r="BY442" i="2826"/>
  <c r="BX442" i="2826"/>
  <c r="CB439" i="2826"/>
  <c r="BS439" i="2826"/>
  <c r="CD438" i="2826"/>
  <c r="U444" i="2826"/>
  <c r="BN443" i="2826"/>
  <c r="BW443" i="2826"/>
  <c r="BR443" i="2826"/>
  <c r="BJ443" i="2826"/>
  <c r="BB441" i="2826"/>
  <c r="AX441" i="2826"/>
  <c r="AT441" i="2826"/>
  <c r="AP441" i="2826"/>
  <c r="AL441" i="2826"/>
  <c r="AH441" i="2826"/>
  <c r="AD441" i="2826"/>
  <c r="Z441" i="2826"/>
  <c r="V441" i="2826"/>
  <c r="BE441" i="2826"/>
  <c r="BA441" i="2826"/>
  <c r="AW441" i="2826"/>
  <c r="AS441" i="2826"/>
  <c r="AO441" i="2826"/>
  <c r="AK441" i="2826"/>
  <c r="AG441" i="2826"/>
  <c r="AC441" i="2826"/>
  <c r="Y441" i="2826"/>
  <c r="BD441" i="2826"/>
  <c r="AZ441" i="2826"/>
  <c r="AV441" i="2826"/>
  <c r="AR441" i="2826"/>
  <c r="AN441" i="2826"/>
  <c r="AJ441" i="2826"/>
  <c r="AF441" i="2826"/>
  <c r="AB441" i="2826"/>
  <c r="X441" i="2826"/>
  <c r="BC441" i="2826"/>
  <c r="AY441" i="2826"/>
  <c r="AU441" i="2826"/>
  <c r="AQ441" i="2826"/>
  <c r="AM441" i="2826"/>
  <c r="AI441" i="2826"/>
  <c r="AE441" i="2826"/>
  <c r="AA441" i="2826"/>
  <c r="W441" i="2826"/>
  <c r="R436" i="2829" l="1"/>
  <c r="W436" i="2829" s="1"/>
  <c r="S435" i="264" s="1"/>
  <c r="C435" i="264"/>
  <c r="BP443" i="2826"/>
  <c r="BO443" i="2826"/>
  <c r="BE442" i="2826"/>
  <c r="BA442" i="2826"/>
  <c r="AW442" i="2826"/>
  <c r="AS442" i="2826"/>
  <c r="AO442" i="2826"/>
  <c r="AK442" i="2826"/>
  <c r="AG442" i="2826"/>
  <c r="AC442" i="2826"/>
  <c r="Y442" i="2826"/>
  <c r="BD442" i="2826"/>
  <c r="AZ442" i="2826"/>
  <c r="AV442" i="2826"/>
  <c r="AR442" i="2826"/>
  <c r="AN442" i="2826"/>
  <c r="AJ442" i="2826"/>
  <c r="AF442" i="2826"/>
  <c r="AB442" i="2826"/>
  <c r="X442" i="2826"/>
  <c r="BC442" i="2826"/>
  <c r="AY442" i="2826"/>
  <c r="AU442" i="2826"/>
  <c r="AQ442" i="2826"/>
  <c r="AM442" i="2826"/>
  <c r="AI442" i="2826"/>
  <c r="AE442" i="2826"/>
  <c r="AA442" i="2826"/>
  <c r="W442" i="2826"/>
  <c r="BB442" i="2826"/>
  <c r="AX442" i="2826"/>
  <c r="AT442" i="2826"/>
  <c r="AP442" i="2826"/>
  <c r="AL442" i="2826"/>
  <c r="AH442" i="2826"/>
  <c r="AD442" i="2826"/>
  <c r="Z442" i="2826"/>
  <c r="V442" i="2826"/>
  <c r="BF441" i="2826"/>
  <c r="BG441" i="2826" s="1"/>
  <c r="BH441" i="2826" s="1"/>
  <c r="CA441" i="2826" s="1"/>
  <c r="BK443" i="2826"/>
  <c r="BL443" i="2826"/>
  <c r="BX443" i="2826"/>
  <c r="BY443" i="2826"/>
  <c r="BW444" i="2826"/>
  <c r="BR444" i="2826"/>
  <c r="BJ444" i="2826"/>
  <c r="U445" i="2826"/>
  <c r="BN444" i="2826"/>
  <c r="CD439" i="2826"/>
  <c r="CB440" i="2826"/>
  <c r="BS440" i="2826"/>
  <c r="BF442" i="2826" l="1"/>
  <c r="BG442" i="2826" s="1"/>
  <c r="BH442" i="2826" s="1"/>
  <c r="CA442" i="2826" s="1"/>
  <c r="CB442" i="2826" s="1"/>
  <c r="R437" i="2829"/>
  <c r="W437" i="2829" s="1"/>
  <c r="S436" i="264" s="1"/>
  <c r="C436" i="264"/>
  <c r="CD440" i="2826"/>
  <c r="BO444" i="2826"/>
  <c r="BP444" i="2826"/>
  <c r="BL444" i="2826"/>
  <c r="BK444" i="2826"/>
  <c r="BY444" i="2826"/>
  <c r="BX444" i="2826"/>
  <c r="CB441" i="2826"/>
  <c r="BS441" i="2826"/>
  <c r="U446" i="2826"/>
  <c r="BN445" i="2826"/>
  <c r="BW445" i="2826"/>
  <c r="BR445" i="2826"/>
  <c r="BJ445" i="2826"/>
  <c r="BD443" i="2826"/>
  <c r="AZ443" i="2826"/>
  <c r="AV443" i="2826"/>
  <c r="AR443" i="2826"/>
  <c r="AN443" i="2826"/>
  <c r="AJ443" i="2826"/>
  <c r="AF443" i="2826"/>
  <c r="AB443" i="2826"/>
  <c r="X443" i="2826"/>
  <c r="BC443" i="2826"/>
  <c r="AY443" i="2826"/>
  <c r="AU443" i="2826"/>
  <c r="AQ443" i="2826"/>
  <c r="AM443" i="2826"/>
  <c r="AI443" i="2826"/>
  <c r="AE443" i="2826"/>
  <c r="AA443" i="2826"/>
  <c r="W443" i="2826"/>
  <c r="BB443" i="2826"/>
  <c r="AX443" i="2826"/>
  <c r="AT443" i="2826"/>
  <c r="AP443" i="2826"/>
  <c r="AL443" i="2826"/>
  <c r="AH443" i="2826"/>
  <c r="AD443" i="2826"/>
  <c r="Z443" i="2826"/>
  <c r="V443" i="2826"/>
  <c r="BE443" i="2826"/>
  <c r="BA443" i="2826"/>
  <c r="AW443" i="2826"/>
  <c r="AS443" i="2826"/>
  <c r="AO443" i="2826"/>
  <c r="AK443" i="2826"/>
  <c r="AG443" i="2826"/>
  <c r="AC443" i="2826"/>
  <c r="Y443" i="2826"/>
  <c r="BS442" i="2826" l="1"/>
  <c r="CD442" i="2826" s="1"/>
  <c r="R440" i="2829" s="1"/>
  <c r="W440" i="2829" s="1"/>
  <c r="S439" i="264" s="1"/>
  <c r="R438" i="2829"/>
  <c r="W438" i="2829" s="1"/>
  <c r="S437" i="264" s="1"/>
  <c r="C437" i="264"/>
  <c r="BP445" i="2826"/>
  <c r="BO445" i="2826"/>
  <c r="CD441" i="2826"/>
  <c r="BF443" i="2826"/>
  <c r="BG443" i="2826" s="1"/>
  <c r="BH443" i="2826" s="1"/>
  <c r="CA443" i="2826" s="1"/>
  <c r="BK445" i="2826"/>
  <c r="BL445" i="2826"/>
  <c r="BX445" i="2826"/>
  <c r="BY445" i="2826"/>
  <c r="BW446" i="2826"/>
  <c r="BR446" i="2826"/>
  <c r="BJ446" i="2826"/>
  <c r="U447" i="2826"/>
  <c r="BN446" i="2826"/>
  <c r="BE444" i="2826"/>
  <c r="BA444" i="2826"/>
  <c r="AW444" i="2826"/>
  <c r="AS444" i="2826"/>
  <c r="AO444" i="2826"/>
  <c r="AK444" i="2826"/>
  <c r="AG444" i="2826"/>
  <c r="AC444" i="2826"/>
  <c r="Y444" i="2826"/>
  <c r="BD444" i="2826"/>
  <c r="AZ444" i="2826"/>
  <c r="AV444" i="2826"/>
  <c r="AR444" i="2826"/>
  <c r="AN444" i="2826"/>
  <c r="AJ444" i="2826"/>
  <c r="AF444" i="2826"/>
  <c r="AB444" i="2826"/>
  <c r="X444" i="2826"/>
  <c r="BC444" i="2826"/>
  <c r="AY444" i="2826"/>
  <c r="AU444" i="2826"/>
  <c r="AQ444" i="2826"/>
  <c r="AM444" i="2826"/>
  <c r="AI444" i="2826"/>
  <c r="AE444" i="2826"/>
  <c r="AA444" i="2826"/>
  <c r="W444" i="2826"/>
  <c r="BB444" i="2826"/>
  <c r="AX444" i="2826"/>
  <c r="AT444" i="2826"/>
  <c r="AP444" i="2826"/>
  <c r="AL444" i="2826"/>
  <c r="AH444" i="2826"/>
  <c r="AD444" i="2826"/>
  <c r="Z444" i="2826"/>
  <c r="V444" i="2826"/>
  <c r="C439" i="264" l="1"/>
  <c r="R439" i="2829"/>
  <c r="W439" i="2829" s="1"/>
  <c r="S438" i="264" s="1"/>
  <c r="C438" i="264"/>
  <c r="BO446" i="2826"/>
  <c r="BP446" i="2826"/>
  <c r="BL446" i="2826"/>
  <c r="BK446" i="2826"/>
  <c r="BY446" i="2826"/>
  <c r="BX446" i="2826"/>
  <c r="CB443" i="2826"/>
  <c r="BS443" i="2826"/>
  <c r="BF444" i="2826"/>
  <c r="BG444" i="2826" s="1"/>
  <c r="BH444" i="2826" s="1"/>
  <c r="CA444" i="2826" s="1"/>
  <c r="U448" i="2826"/>
  <c r="BN447" i="2826"/>
  <c r="BW447" i="2826"/>
  <c r="BR447" i="2826"/>
  <c r="BJ447" i="2826"/>
  <c r="BD445" i="2826"/>
  <c r="AZ445" i="2826"/>
  <c r="AV445" i="2826"/>
  <c r="AR445" i="2826"/>
  <c r="AN445" i="2826"/>
  <c r="AJ445" i="2826"/>
  <c r="AF445" i="2826"/>
  <c r="AB445" i="2826"/>
  <c r="X445" i="2826"/>
  <c r="BC445" i="2826"/>
  <c r="AY445" i="2826"/>
  <c r="AU445" i="2826"/>
  <c r="AQ445" i="2826"/>
  <c r="AM445" i="2826"/>
  <c r="AI445" i="2826"/>
  <c r="AE445" i="2826"/>
  <c r="AA445" i="2826"/>
  <c r="W445" i="2826"/>
  <c r="BB445" i="2826"/>
  <c r="AX445" i="2826"/>
  <c r="AT445" i="2826"/>
  <c r="AP445" i="2826"/>
  <c r="AL445" i="2826"/>
  <c r="AH445" i="2826"/>
  <c r="AD445" i="2826"/>
  <c r="Z445" i="2826"/>
  <c r="V445" i="2826"/>
  <c r="BE445" i="2826"/>
  <c r="BA445" i="2826"/>
  <c r="AW445" i="2826"/>
  <c r="AS445" i="2826"/>
  <c r="AO445" i="2826"/>
  <c r="AK445" i="2826"/>
  <c r="AG445" i="2826"/>
  <c r="AC445" i="2826"/>
  <c r="Y445" i="2826"/>
  <c r="BP447" i="2826" l="1"/>
  <c r="BO447" i="2826"/>
  <c r="CB444" i="2826"/>
  <c r="BS444" i="2826"/>
  <c r="BE446" i="2826"/>
  <c r="BA446" i="2826"/>
  <c r="AW446" i="2826"/>
  <c r="AS446" i="2826"/>
  <c r="AO446" i="2826"/>
  <c r="AK446" i="2826"/>
  <c r="AG446" i="2826"/>
  <c r="AC446" i="2826"/>
  <c r="Y446" i="2826"/>
  <c r="BD446" i="2826"/>
  <c r="AZ446" i="2826"/>
  <c r="AV446" i="2826"/>
  <c r="AR446" i="2826"/>
  <c r="AN446" i="2826"/>
  <c r="AJ446" i="2826"/>
  <c r="AF446" i="2826"/>
  <c r="AB446" i="2826"/>
  <c r="X446" i="2826"/>
  <c r="BC446" i="2826"/>
  <c r="AY446" i="2826"/>
  <c r="AU446" i="2826"/>
  <c r="AQ446" i="2826"/>
  <c r="AM446" i="2826"/>
  <c r="AI446" i="2826"/>
  <c r="AE446" i="2826"/>
  <c r="AA446" i="2826"/>
  <c r="W446" i="2826"/>
  <c r="BB446" i="2826"/>
  <c r="AX446" i="2826"/>
  <c r="AT446" i="2826"/>
  <c r="AP446" i="2826"/>
  <c r="AL446" i="2826"/>
  <c r="AH446" i="2826"/>
  <c r="AD446" i="2826"/>
  <c r="Z446" i="2826"/>
  <c r="V446" i="2826"/>
  <c r="BF445" i="2826"/>
  <c r="BG445" i="2826" s="1"/>
  <c r="BH445" i="2826" s="1"/>
  <c r="CA445" i="2826" s="1"/>
  <c r="BK447" i="2826"/>
  <c r="BL447" i="2826"/>
  <c r="BX447" i="2826"/>
  <c r="BY447" i="2826"/>
  <c r="BW448" i="2826"/>
  <c r="BR448" i="2826"/>
  <c r="BJ448" i="2826"/>
  <c r="U449" i="2826"/>
  <c r="BN448" i="2826"/>
  <c r="CD443" i="2826"/>
  <c r="R441" i="2829" l="1"/>
  <c r="W441" i="2829" s="1"/>
  <c r="S440" i="264" s="1"/>
  <c r="C440" i="264"/>
  <c r="U450" i="2826"/>
  <c r="BN449" i="2826"/>
  <c r="BW449" i="2826"/>
  <c r="BR449" i="2826"/>
  <c r="BJ449" i="2826"/>
  <c r="BD447" i="2826"/>
  <c r="AZ447" i="2826"/>
  <c r="AV447" i="2826"/>
  <c r="AR447" i="2826"/>
  <c r="AN447" i="2826"/>
  <c r="AJ447" i="2826"/>
  <c r="AF447" i="2826"/>
  <c r="AB447" i="2826"/>
  <c r="X447" i="2826"/>
  <c r="BC447" i="2826"/>
  <c r="AY447" i="2826"/>
  <c r="AU447" i="2826"/>
  <c r="AQ447" i="2826"/>
  <c r="AM447" i="2826"/>
  <c r="AI447" i="2826"/>
  <c r="AE447" i="2826"/>
  <c r="AA447" i="2826"/>
  <c r="W447" i="2826"/>
  <c r="BB447" i="2826"/>
  <c r="AX447" i="2826"/>
  <c r="AT447" i="2826"/>
  <c r="AP447" i="2826"/>
  <c r="AL447" i="2826"/>
  <c r="AH447" i="2826"/>
  <c r="AD447" i="2826"/>
  <c r="Z447" i="2826"/>
  <c r="V447" i="2826"/>
  <c r="BE447" i="2826"/>
  <c r="BA447" i="2826"/>
  <c r="AW447" i="2826"/>
  <c r="AS447" i="2826"/>
  <c r="AO447" i="2826"/>
  <c r="AK447" i="2826"/>
  <c r="AG447" i="2826"/>
  <c r="AC447" i="2826"/>
  <c r="Y447" i="2826"/>
  <c r="BF446" i="2826"/>
  <c r="BG446" i="2826" s="1"/>
  <c r="BH446" i="2826" s="1"/>
  <c r="CA446" i="2826" s="1"/>
  <c r="CD444" i="2826"/>
  <c r="BO448" i="2826"/>
  <c r="BP448" i="2826"/>
  <c r="BL448" i="2826"/>
  <c r="BK448" i="2826"/>
  <c r="BY448" i="2826"/>
  <c r="BX448" i="2826"/>
  <c r="CB445" i="2826"/>
  <c r="BS445" i="2826"/>
  <c r="CD445" i="2826" l="1"/>
  <c r="R442" i="2829"/>
  <c r="W442" i="2829" s="1"/>
  <c r="S441" i="264" s="1"/>
  <c r="C441" i="264"/>
  <c r="BC448" i="2826"/>
  <c r="AY448" i="2826"/>
  <c r="AU448" i="2826"/>
  <c r="AQ448" i="2826"/>
  <c r="AM448" i="2826"/>
  <c r="AI448" i="2826"/>
  <c r="AE448" i="2826"/>
  <c r="AA448" i="2826"/>
  <c r="W448" i="2826"/>
  <c r="BB448" i="2826"/>
  <c r="AX448" i="2826"/>
  <c r="AT448" i="2826"/>
  <c r="AP448" i="2826"/>
  <c r="AL448" i="2826"/>
  <c r="AH448" i="2826"/>
  <c r="AD448" i="2826"/>
  <c r="Z448" i="2826"/>
  <c r="V448" i="2826"/>
  <c r="BE448" i="2826"/>
  <c r="BA448" i="2826"/>
  <c r="AW448" i="2826"/>
  <c r="AS448" i="2826"/>
  <c r="AO448" i="2826"/>
  <c r="AK448" i="2826"/>
  <c r="AG448" i="2826"/>
  <c r="AC448" i="2826"/>
  <c r="Y448" i="2826"/>
  <c r="BD448" i="2826"/>
  <c r="AZ448" i="2826"/>
  <c r="AV448" i="2826"/>
  <c r="AR448" i="2826"/>
  <c r="AN448" i="2826"/>
  <c r="AJ448" i="2826"/>
  <c r="AF448" i="2826"/>
  <c r="AB448" i="2826"/>
  <c r="X448" i="2826"/>
  <c r="BP449" i="2826"/>
  <c r="BO449" i="2826"/>
  <c r="CB446" i="2826"/>
  <c r="BS446" i="2826"/>
  <c r="BF447" i="2826"/>
  <c r="BG447" i="2826" s="1"/>
  <c r="BH447" i="2826" s="1"/>
  <c r="CA447" i="2826" s="1"/>
  <c r="BK449" i="2826"/>
  <c r="BL449" i="2826"/>
  <c r="BX449" i="2826"/>
  <c r="BY449" i="2826"/>
  <c r="BW450" i="2826"/>
  <c r="BR450" i="2826"/>
  <c r="BJ450" i="2826"/>
  <c r="U451" i="2826"/>
  <c r="BN450" i="2826"/>
  <c r="R443" i="2829" l="1"/>
  <c r="W443" i="2829" s="1"/>
  <c r="S442" i="264" s="1"/>
  <c r="C442" i="264"/>
  <c r="BO450" i="2826"/>
  <c r="BP450" i="2826"/>
  <c r="BL450" i="2826"/>
  <c r="BK450" i="2826"/>
  <c r="BY450" i="2826"/>
  <c r="BX450" i="2826"/>
  <c r="CB447" i="2826"/>
  <c r="BS447" i="2826"/>
  <c r="CD446" i="2826"/>
  <c r="U452" i="2826"/>
  <c r="BN451" i="2826"/>
  <c r="BW451" i="2826"/>
  <c r="BR451" i="2826"/>
  <c r="BJ451" i="2826"/>
  <c r="BD449" i="2826"/>
  <c r="AZ449" i="2826"/>
  <c r="AV449" i="2826"/>
  <c r="AR449" i="2826"/>
  <c r="AN449" i="2826"/>
  <c r="AJ449" i="2826"/>
  <c r="AF449" i="2826"/>
  <c r="AB449" i="2826"/>
  <c r="X449" i="2826"/>
  <c r="BC449" i="2826"/>
  <c r="AY449" i="2826"/>
  <c r="AU449" i="2826"/>
  <c r="AQ449" i="2826"/>
  <c r="AM449" i="2826"/>
  <c r="AI449" i="2826"/>
  <c r="AE449" i="2826"/>
  <c r="AA449" i="2826"/>
  <c r="W449" i="2826"/>
  <c r="BB449" i="2826"/>
  <c r="AX449" i="2826"/>
  <c r="AT449" i="2826"/>
  <c r="AP449" i="2826"/>
  <c r="AL449" i="2826"/>
  <c r="AH449" i="2826"/>
  <c r="AD449" i="2826"/>
  <c r="Z449" i="2826"/>
  <c r="V449" i="2826"/>
  <c r="BE449" i="2826"/>
  <c r="BA449" i="2826"/>
  <c r="AW449" i="2826"/>
  <c r="AS449" i="2826"/>
  <c r="AO449" i="2826"/>
  <c r="AK449" i="2826"/>
  <c r="AG449" i="2826"/>
  <c r="AC449" i="2826"/>
  <c r="Y449" i="2826"/>
  <c r="BF448" i="2826"/>
  <c r="BG448" i="2826" s="1"/>
  <c r="BH448" i="2826" s="1"/>
  <c r="CA448" i="2826" s="1"/>
  <c r="R444" i="2829" l="1"/>
  <c r="W444" i="2829" s="1"/>
  <c r="S443" i="264" s="1"/>
  <c r="C443" i="264"/>
  <c r="CB448" i="2826"/>
  <c r="BS448" i="2826"/>
  <c r="BF449" i="2826"/>
  <c r="BG449" i="2826" s="1"/>
  <c r="BH449" i="2826" s="1"/>
  <c r="CA449" i="2826" s="1"/>
  <c r="BK451" i="2826"/>
  <c r="BL451" i="2826"/>
  <c r="BX451" i="2826"/>
  <c r="BY451" i="2826"/>
  <c r="BW452" i="2826"/>
  <c r="BR452" i="2826"/>
  <c r="BJ452" i="2826"/>
  <c r="U453" i="2826"/>
  <c r="BN452" i="2826"/>
  <c r="CD447" i="2826"/>
  <c r="BP451" i="2826"/>
  <c r="BO451" i="2826"/>
  <c r="BE450" i="2826"/>
  <c r="BA450" i="2826"/>
  <c r="AW450" i="2826"/>
  <c r="AS450" i="2826"/>
  <c r="AO450" i="2826"/>
  <c r="AK450" i="2826"/>
  <c r="AG450" i="2826"/>
  <c r="AC450" i="2826"/>
  <c r="Y450" i="2826"/>
  <c r="BD450" i="2826"/>
  <c r="AZ450" i="2826"/>
  <c r="AV450" i="2826"/>
  <c r="AR450" i="2826"/>
  <c r="AJ450" i="2826"/>
  <c r="AB450" i="2826"/>
  <c r="BC450" i="2826"/>
  <c r="AY450" i="2826"/>
  <c r="AU450" i="2826"/>
  <c r="AQ450" i="2826"/>
  <c r="AM450" i="2826"/>
  <c r="AI450" i="2826"/>
  <c r="AE450" i="2826"/>
  <c r="AA450" i="2826"/>
  <c r="W450" i="2826"/>
  <c r="BB450" i="2826"/>
  <c r="AX450" i="2826"/>
  <c r="AT450" i="2826"/>
  <c r="AP450" i="2826"/>
  <c r="AL450" i="2826"/>
  <c r="AH450" i="2826"/>
  <c r="AD450" i="2826"/>
  <c r="Z450" i="2826"/>
  <c r="V450" i="2826"/>
  <c r="AN450" i="2826"/>
  <c r="AF450" i="2826"/>
  <c r="X450" i="2826"/>
  <c r="R445" i="2829" l="1"/>
  <c r="W445" i="2829" s="1"/>
  <c r="S444" i="264" s="1"/>
  <c r="C444" i="264"/>
  <c r="BF450" i="2826"/>
  <c r="BG450" i="2826" s="1"/>
  <c r="BH450" i="2826" s="1"/>
  <c r="CA450" i="2826" s="1"/>
  <c r="BO452" i="2826"/>
  <c r="BP452" i="2826"/>
  <c r="BL452" i="2826"/>
  <c r="BK452" i="2826"/>
  <c r="BY452" i="2826"/>
  <c r="BX452" i="2826"/>
  <c r="CB449" i="2826"/>
  <c r="BS449" i="2826"/>
  <c r="U454" i="2826"/>
  <c r="BN453" i="2826"/>
  <c r="BW453" i="2826"/>
  <c r="BR453" i="2826"/>
  <c r="BJ453" i="2826"/>
  <c r="BB451" i="2826"/>
  <c r="AX451" i="2826"/>
  <c r="AT451" i="2826"/>
  <c r="AP451" i="2826"/>
  <c r="AL451" i="2826"/>
  <c r="AH451" i="2826"/>
  <c r="AD451" i="2826"/>
  <c r="Z451" i="2826"/>
  <c r="V451" i="2826"/>
  <c r="BE451" i="2826"/>
  <c r="BA451" i="2826"/>
  <c r="AW451" i="2826"/>
  <c r="AS451" i="2826"/>
  <c r="AO451" i="2826"/>
  <c r="AK451" i="2826"/>
  <c r="AG451" i="2826"/>
  <c r="AC451" i="2826"/>
  <c r="Y451" i="2826"/>
  <c r="BD451" i="2826"/>
  <c r="AZ451" i="2826"/>
  <c r="AV451" i="2826"/>
  <c r="AR451" i="2826"/>
  <c r="AN451" i="2826"/>
  <c r="AJ451" i="2826"/>
  <c r="AF451" i="2826"/>
  <c r="AB451" i="2826"/>
  <c r="X451" i="2826"/>
  <c r="BC451" i="2826"/>
  <c r="AY451" i="2826"/>
  <c r="AU451" i="2826"/>
  <c r="AQ451" i="2826"/>
  <c r="AM451" i="2826"/>
  <c r="AI451" i="2826"/>
  <c r="AE451" i="2826"/>
  <c r="AA451" i="2826"/>
  <c r="W451" i="2826"/>
  <c r="CD448" i="2826"/>
  <c r="R446" i="2829" l="1"/>
  <c r="W446" i="2829" s="1"/>
  <c r="S445" i="264" s="1"/>
  <c r="C445" i="264"/>
  <c r="BP453" i="2826"/>
  <c r="BO453" i="2826"/>
  <c r="CD449" i="2826"/>
  <c r="BF451" i="2826"/>
  <c r="BG451" i="2826" s="1"/>
  <c r="BH451" i="2826" s="1"/>
  <c r="CA451" i="2826" s="1"/>
  <c r="BK453" i="2826"/>
  <c r="BL453" i="2826"/>
  <c r="BX453" i="2826"/>
  <c r="BY453" i="2826"/>
  <c r="BW454" i="2826"/>
  <c r="BR454" i="2826"/>
  <c r="BJ454" i="2826"/>
  <c r="U455" i="2826"/>
  <c r="BN454" i="2826"/>
  <c r="BE452" i="2826"/>
  <c r="BA452" i="2826"/>
  <c r="AW452" i="2826"/>
  <c r="AS452" i="2826"/>
  <c r="AO452" i="2826"/>
  <c r="AK452" i="2826"/>
  <c r="AG452" i="2826"/>
  <c r="AC452" i="2826"/>
  <c r="Y452" i="2826"/>
  <c r="BD452" i="2826"/>
  <c r="AZ452" i="2826"/>
  <c r="AV452" i="2826"/>
  <c r="AR452" i="2826"/>
  <c r="AN452" i="2826"/>
  <c r="AJ452" i="2826"/>
  <c r="AF452" i="2826"/>
  <c r="AB452" i="2826"/>
  <c r="X452" i="2826"/>
  <c r="BC452" i="2826"/>
  <c r="AY452" i="2826"/>
  <c r="AU452" i="2826"/>
  <c r="AQ452" i="2826"/>
  <c r="AM452" i="2826"/>
  <c r="AI452" i="2826"/>
  <c r="AE452" i="2826"/>
  <c r="AA452" i="2826"/>
  <c r="W452" i="2826"/>
  <c r="BB452" i="2826"/>
  <c r="AX452" i="2826"/>
  <c r="AT452" i="2826"/>
  <c r="AP452" i="2826"/>
  <c r="AL452" i="2826"/>
  <c r="AH452" i="2826"/>
  <c r="AD452" i="2826"/>
  <c r="Z452" i="2826"/>
  <c r="V452" i="2826"/>
  <c r="CB450" i="2826"/>
  <c r="BS450" i="2826"/>
  <c r="BF452" i="2826" l="1"/>
  <c r="BG452" i="2826" s="1"/>
  <c r="BH452" i="2826" s="1"/>
  <c r="CA452" i="2826" s="1"/>
  <c r="BS452" i="2826" s="1"/>
  <c r="R447" i="2829"/>
  <c r="W447" i="2829" s="1"/>
  <c r="S446" i="264" s="1"/>
  <c r="C446" i="264"/>
  <c r="CD450" i="2826"/>
  <c r="BO454" i="2826"/>
  <c r="BP454" i="2826"/>
  <c r="BL454" i="2826"/>
  <c r="BK454" i="2826"/>
  <c r="BY454" i="2826"/>
  <c r="BX454" i="2826"/>
  <c r="CB451" i="2826"/>
  <c r="BS451" i="2826"/>
  <c r="CB452" i="2826"/>
  <c r="U456" i="2826"/>
  <c r="BN455" i="2826"/>
  <c r="BW455" i="2826"/>
  <c r="BR455" i="2826"/>
  <c r="BJ455" i="2826"/>
  <c r="BD453" i="2826"/>
  <c r="AZ453" i="2826"/>
  <c r="AV453" i="2826"/>
  <c r="AR453" i="2826"/>
  <c r="AN453" i="2826"/>
  <c r="AJ453" i="2826"/>
  <c r="AF453" i="2826"/>
  <c r="AB453" i="2826"/>
  <c r="X453" i="2826"/>
  <c r="BC453" i="2826"/>
  <c r="AY453" i="2826"/>
  <c r="AU453" i="2826"/>
  <c r="AQ453" i="2826"/>
  <c r="AM453" i="2826"/>
  <c r="AI453" i="2826"/>
  <c r="AE453" i="2826"/>
  <c r="AA453" i="2826"/>
  <c r="W453" i="2826"/>
  <c r="BB453" i="2826"/>
  <c r="AX453" i="2826"/>
  <c r="AT453" i="2826"/>
  <c r="AP453" i="2826"/>
  <c r="AL453" i="2826"/>
  <c r="AH453" i="2826"/>
  <c r="AD453" i="2826"/>
  <c r="Z453" i="2826"/>
  <c r="V453" i="2826"/>
  <c r="BE453" i="2826"/>
  <c r="BA453" i="2826"/>
  <c r="AW453" i="2826"/>
  <c r="AS453" i="2826"/>
  <c r="AO453" i="2826"/>
  <c r="AK453" i="2826"/>
  <c r="AG453" i="2826"/>
  <c r="AC453" i="2826"/>
  <c r="Y453" i="2826"/>
  <c r="R448" i="2829" l="1"/>
  <c r="W448" i="2829" s="1"/>
  <c r="S447" i="264" s="1"/>
  <c r="C447" i="264"/>
  <c r="BP455" i="2826"/>
  <c r="BO455" i="2826"/>
  <c r="CD451" i="2826"/>
  <c r="BF453" i="2826"/>
  <c r="BG453" i="2826" s="1"/>
  <c r="BH453" i="2826" s="1"/>
  <c r="CA453" i="2826" s="1"/>
  <c r="BK455" i="2826"/>
  <c r="BL455" i="2826"/>
  <c r="BX455" i="2826"/>
  <c r="BY455" i="2826"/>
  <c r="BW456" i="2826"/>
  <c r="BR456" i="2826"/>
  <c r="BJ456" i="2826"/>
  <c r="U457" i="2826"/>
  <c r="BN456" i="2826"/>
  <c r="CD452" i="2826"/>
  <c r="BE454" i="2826"/>
  <c r="BA454" i="2826"/>
  <c r="AW454" i="2826"/>
  <c r="AS454" i="2826"/>
  <c r="AO454" i="2826"/>
  <c r="AK454" i="2826"/>
  <c r="AG454" i="2826"/>
  <c r="AC454" i="2826"/>
  <c r="Y454" i="2826"/>
  <c r="BD454" i="2826"/>
  <c r="AZ454" i="2826"/>
  <c r="AV454" i="2826"/>
  <c r="AR454" i="2826"/>
  <c r="AN454" i="2826"/>
  <c r="AJ454" i="2826"/>
  <c r="AF454" i="2826"/>
  <c r="AB454" i="2826"/>
  <c r="X454" i="2826"/>
  <c r="BC454" i="2826"/>
  <c r="AY454" i="2826"/>
  <c r="AU454" i="2826"/>
  <c r="AQ454" i="2826"/>
  <c r="AM454" i="2826"/>
  <c r="AI454" i="2826"/>
  <c r="AE454" i="2826"/>
  <c r="AA454" i="2826"/>
  <c r="W454" i="2826"/>
  <c r="BB454" i="2826"/>
  <c r="AX454" i="2826"/>
  <c r="AT454" i="2826"/>
  <c r="AP454" i="2826"/>
  <c r="AL454" i="2826"/>
  <c r="AH454" i="2826"/>
  <c r="AD454" i="2826"/>
  <c r="Z454" i="2826"/>
  <c r="V454" i="2826"/>
  <c r="R450" i="2829" l="1"/>
  <c r="W450" i="2829" s="1"/>
  <c r="S449" i="264" s="1"/>
  <c r="C449" i="264"/>
  <c r="R449" i="2829"/>
  <c r="W449" i="2829" s="1"/>
  <c r="S448" i="264" s="1"/>
  <c r="C448" i="264"/>
  <c r="U458" i="2826"/>
  <c r="BN457" i="2826"/>
  <c r="BW457" i="2826"/>
  <c r="BR457" i="2826"/>
  <c r="BJ457" i="2826"/>
  <c r="BD455" i="2826"/>
  <c r="AZ455" i="2826"/>
  <c r="AV455" i="2826"/>
  <c r="AR455" i="2826"/>
  <c r="AN455" i="2826"/>
  <c r="AJ455" i="2826"/>
  <c r="AF455" i="2826"/>
  <c r="AB455" i="2826"/>
  <c r="X455" i="2826"/>
  <c r="BC455" i="2826"/>
  <c r="AY455" i="2826"/>
  <c r="AU455" i="2826"/>
  <c r="AQ455" i="2826"/>
  <c r="AM455" i="2826"/>
  <c r="AI455" i="2826"/>
  <c r="AE455" i="2826"/>
  <c r="AA455" i="2826"/>
  <c r="W455" i="2826"/>
  <c r="BB455" i="2826"/>
  <c r="AX455" i="2826"/>
  <c r="AT455" i="2826"/>
  <c r="AP455" i="2826"/>
  <c r="AL455" i="2826"/>
  <c r="AH455" i="2826"/>
  <c r="AD455" i="2826"/>
  <c r="Z455" i="2826"/>
  <c r="V455" i="2826"/>
  <c r="BE455" i="2826"/>
  <c r="BA455" i="2826"/>
  <c r="AW455" i="2826"/>
  <c r="AS455" i="2826"/>
  <c r="AO455" i="2826"/>
  <c r="AK455" i="2826"/>
  <c r="AG455" i="2826"/>
  <c r="AC455" i="2826"/>
  <c r="Y455" i="2826"/>
  <c r="BF454" i="2826"/>
  <c r="BG454" i="2826" s="1"/>
  <c r="BH454" i="2826" s="1"/>
  <c r="CA454" i="2826" s="1"/>
  <c r="BO456" i="2826"/>
  <c r="BP456" i="2826"/>
  <c r="BL456" i="2826"/>
  <c r="BK456" i="2826"/>
  <c r="BY456" i="2826"/>
  <c r="BX456" i="2826"/>
  <c r="CB453" i="2826"/>
  <c r="BS453" i="2826"/>
  <c r="CD453" i="2826" l="1"/>
  <c r="CB454" i="2826"/>
  <c r="BS454" i="2826"/>
  <c r="BF455" i="2826"/>
  <c r="BG455" i="2826" s="1"/>
  <c r="BH455" i="2826" s="1"/>
  <c r="CA455" i="2826" s="1"/>
  <c r="BK457" i="2826"/>
  <c r="BL457" i="2826"/>
  <c r="BX457" i="2826"/>
  <c r="BY457" i="2826"/>
  <c r="BW458" i="2826"/>
  <c r="BR458" i="2826"/>
  <c r="BJ458" i="2826"/>
  <c r="U459" i="2826"/>
  <c r="BN458" i="2826"/>
  <c r="BC456" i="2826"/>
  <c r="AY456" i="2826"/>
  <c r="AU456" i="2826"/>
  <c r="AQ456" i="2826"/>
  <c r="AM456" i="2826"/>
  <c r="AI456" i="2826"/>
  <c r="AE456" i="2826"/>
  <c r="AA456" i="2826"/>
  <c r="W456" i="2826"/>
  <c r="BB456" i="2826"/>
  <c r="AX456" i="2826"/>
  <c r="AT456" i="2826"/>
  <c r="AP456" i="2826"/>
  <c r="AL456" i="2826"/>
  <c r="AH456" i="2826"/>
  <c r="AD456" i="2826"/>
  <c r="Z456" i="2826"/>
  <c r="V456" i="2826"/>
  <c r="BE456" i="2826"/>
  <c r="BA456" i="2826"/>
  <c r="AW456" i="2826"/>
  <c r="AS456" i="2826"/>
  <c r="AO456" i="2826"/>
  <c r="AK456" i="2826"/>
  <c r="AG456" i="2826"/>
  <c r="AC456" i="2826"/>
  <c r="Y456" i="2826"/>
  <c r="BD456" i="2826"/>
  <c r="AZ456" i="2826"/>
  <c r="AV456" i="2826"/>
  <c r="AR456" i="2826"/>
  <c r="AN456" i="2826"/>
  <c r="AJ456" i="2826"/>
  <c r="AF456" i="2826"/>
  <c r="AB456" i="2826"/>
  <c r="X456" i="2826"/>
  <c r="BP457" i="2826"/>
  <c r="BO457" i="2826"/>
  <c r="R451" i="2829" l="1"/>
  <c r="W451" i="2829" s="1"/>
  <c r="S450" i="264" s="1"/>
  <c r="C450" i="264"/>
  <c r="U460" i="2826"/>
  <c r="BN459" i="2826"/>
  <c r="BW459" i="2826"/>
  <c r="BR459" i="2826"/>
  <c r="BJ459" i="2826"/>
  <c r="BB457" i="2826"/>
  <c r="AX457" i="2826"/>
  <c r="AT457" i="2826"/>
  <c r="AP457" i="2826"/>
  <c r="AL457" i="2826"/>
  <c r="AH457" i="2826"/>
  <c r="AD457" i="2826"/>
  <c r="Z457" i="2826"/>
  <c r="V457" i="2826"/>
  <c r="BE457" i="2826"/>
  <c r="BA457" i="2826"/>
  <c r="AW457" i="2826"/>
  <c r="AS457" i="2826"/>
  <c r="AO457" i="2826"/>
  <c r="AK457" i="2826"/>
  <c r="AG457" i="2826"/>
  <c r="AC457" i="2826"/>
  <c r="Y457" i="2826"/>
  <c r="BD457" i="2826"/>
  <c r="AZ457" i="2826"/>
  <c r="AV457" i="2826"/>
  <c r="AR457" i="2826"/>
  <c r="AN457" i="2826"/>
  <c r="AJ457" i="2826"/>
  <c r="AF457" i="2826"/>
  <c r="AB457" i="2826"/>
  <c r="X457" i="2826"/>
  <c r="BC457" i="2826"/>
  <c r="AY457" i="2826"/>
  <c r="AU457" i="2826"/>
  <c r="AQ457" i="2826"/>
  <c r="AM457" i="2826"/>
  <c r="AI457" i="2826"/>
  <c r="AE457" i="2826"/>
  <c r="AA457" i="2826"/>
  <c r="W457" i="2826"/>
  <c r="CD454" i="2826"/>
  <c r="BF456" i="2826"/>
  <c r="BG456" i="2826" s="1"/>
  <c r="BH456" i="2826" s="1"/>
  <c r="CA456" i="2826" s="1"/>
  <c r="BO458" i="2826"/>
  <c r="BP458" i="2826"/>
  <c r="BL458" i="2826"/>
  <c r="BK458" i="2826"/>
  <c r="BY458" i="2826"/>
  <c r="BX458" i="2826"/>
  <c r="CB455" i="2826"/>
  <c r="BS455" i="2826"/>
  <c r="R452" i="2829" l="1"/>
  <c r="W452" i="2829" s="1"/>
  <c r="S451" i="264" s="1"/>
  <c r="C451" i="264"/>
  <c r="CD455" i="2826"/>
  <c r="CB456" i="2826"/>
  <c r="BS456" i="2826"/>
  <c r="BF457" i="2826"/>
  <c r="BG457" i="2826" s="1"/>
  <c r="BH457" i="2826" s="1"/>
  <c r="CA457" i="2826" s="1"/>
  <c r="BK459" i="2826"/>
  <c r="BL459" i="2826"/>
  <c r="BX459" i="2826"/>
  <c r="BY459" i="2826"/>
  <c r="BW460" i="2826"/>
  <c r="BR460" i="2826"/>
  <c r="BJ460" i="2826"/>
  <c r="U461" i="2826"/>
  <c r="BN460" i="2826"/>
  <c r="BC458" i="2826"/>
  <c r="AY458" i="2826"/>
  <c r="AU458" i="2826"/>
  <c r="AQ458" i="2826"/>
  <c r="AM458" i="2826"/>
  <c r="AI458" i="2826"/>
  <c r="AE458" i="2826"/>
  <c r="AA458" i="2826"/>
  <c r="W458" i="2826"/>
  <c r="BB458" i="2826"/>
  <c r="AX458" i="2826"/>
  <c r="AT458" i="2826"/>
  <c r="AP458" i="2826"/>
  <c r="AL458" i="2826"/>
  <c r="AH458" i="2826"/>
  <c r="AD458" i="2826"/>
  <c r="Z458" i="2826"/>
  <c r="V458" i="2826"/>
  <c r="BE458" i="2826"/>
  <c r="BA458" i="2826"/>
  <c r="AW458" i="2826"/>
  <c r="AS458" i="2826"/>
  <c r="AO458" i="2826"/>
  <c r="AK458" i="2826"/>
  <c r="AG458" i="2826"/>
  <c r="AC458" i="2826"/>
  <c r="Y458" i="2826"/>
  <c r="BD458" i="2826"/>
  <c r="AZ458" i="2826"/>
  <c r="AV458" i="2826"/>
  <c r="AR458" i="2826"/>
  <c r="AN458" i="2826"/>
  <c r="AJ458" i="2826"/>
  <c r="AF458" i="2826"/>
  <c r="AB458" i="2826"/>
  <c r="X458" i="2826"/>
  <c r="BP459" i="2826"/>
  <c r="BO459" i="2826"/>
  <c r="R453" i="2829" l="1"/>
  <c r="W453" i="2829" s="1"/>
  <c r="S452" i="264" s="1"/>
  <c r="C452" i="264"/>
  <c r="BF458" i="2826"/>
  <c r="BG458" i="2826" s="1"/>
  <c r="BH458" i="2826" s="1"/>
  <c r="CA458" i="2826" s="1"/>
  <c r="U462" i="2826"/>
  <c r="BN461" i="2826"/>
  <c r="BW461" i="2826"/>
  <c r="BR461" i="2826"/>
  <c r="BJ461" i="2826"/>
  <c r="BB459" i="2826"/>
  <c r="AX459" i="2826"/>
  <c r="AT459" i="2826"/>
  <c r="AP459" i="2826"/>
  <c r="AL459" i="2826"/>
  <c r="AH459" i="2826"/>
  <c r="AD459" i="2826"/>
  <c r="Z459" i="2826"/>
  <c r="V459" i="2826"/>
  <c r="BE459" i="2826"/>
  <c r="BA459" i="2826"/>
  <c r="AW459" i="2826"/>
  <c r="AS459" i="2826"/>
  <c r="AO459" i="2826"/>
  <c r="AK459" i="2826"/>
  <c r="AG459" i="2826"/>
  <c r="AC459" i="2826"/>
  <c r="Y459" i="2826"/>
  <c r="BD459" i="2826"/>
  <c r="AZ459" i="2826"/>
  <c r="AV459" i="2826"/>
  <c r="AR459" i="2826"/>
  <c r="AN459" i="2826"/>
  <c r="AJ459" i="2826"/>
  <c r="AF459" i="2826"/>
  <c r="AB459" i="2826"/>
  <c r="X459" i="2826"/>
  <c r="BC459" i="2826"/>
  <c r="AY459" i="2826"/>
  <c r="AU459" i="2826"/>
  <c r="AQ459" i="2826"/>
  <c r="AM459" i="2826"/>
  <c r="AI459" i="2826"/>
  <c r="AE459" i="2826"/>
  <c r="AA459" i="2826"/>
  <c r="W459" i="2826"/>
  <c r="BO460" i="2826"/>
  <c r="BP460" i="2826"/>
  <c r="BL460" i="2826"/>
  <c r="BK460" i="2826"/>
  <c r="BY460" i="2826"/>
  <c r="BX460" i="2826"/>
  <c r="CB457" i="2826"/>
  <c r="BS457" i="2826"/>
  <c r="CD456" i="2826"/>
  <c r="R454" i="2829" l="1"/>
  <c r="W454" i="2829" s="1"/>
  <c r="S453" i="264" s="1"/>
  <c r="C453" i="264"/>
  <c r="CD457" i="2826"/>
  <c r="BF459" i="2826"/>
  <c r="BG459" i="2826" s="1"/>
  <c r="BH459" i="2826" s="1"/>
  <c r="CA459" i="2826" s="1"/>
  <c r="BK461" i="2826"/>
  <c r="BL461" i="2826"/>
  <c r="BX461" i="2826"/>
  <c r="BY461" i="2826"/>
  <c r="BW462" i="2826"/>
  <c r="BR462" i="2826"/>
  <c r="BJ462" i="2826"/>
  <c r="U463" i="2826"/>
  <c r="BN462" i="2826"/>
  <c r="BC460" i="2826"/>
  <c r="AY460" i="2826"/>
  <c r="AU460" i="2826"/>
  <c r="AQ460" i="2826"/>
  <c r="AM460" i="2826"/>
  <c r="AI460" i="2826"/>
  <c r="AE460" i="2826"/>
  <c r="AA460" i="2826"/>
  <c r="W460" i="2826"/>
  <c r="BB460" i="2826"/>
  <c r="AX460" i="2826"/>
  <c r="AT460" i="2826"/>
  <c r="AP460" i="2826"/>
  <c r="AL460" i="2826"/>
  <c r="AH460" i="2826"/>
  <c r="AD460" i="2826"/>
  <c r="Z460" i="2826"/>
  <c r="V460" i="2826"/>
  <c r="BE460" i="2826"/>
  <c r="BA460" i="2826"/>
  <c r="AW460" i="2826"/>
  <c r="AS460" i="2826"/>
  <c r="AO460" i="2826"/>
  <c r="AK460" i="2826"/>
  <c r="AG460" i="2826"/>
  <c r="AC460" i="2826"/>
  <c r="Y460" i="2826"/>
  <c r="BD460" i="2826"/>
  <c r="AZ460" i="2826"/>
  <c r="AV460" i="2826"/>
  <c r="AR460" i="2826"/>
  <c r="AN460" i="2826"/>
  <c r="AJ460" i="2826"/>
  <c r="AF460" i="2826"/>
  <c r="AB460" i="2826"/>
  <c r="X460" i="2826"/>
  <c r="BP461" i="2826"/>
  <c r="BO461" i="2826"/>
  <c r="CB458" i="2826"/>
  <c r="BS458" i="2826"/>
  <c r="R455" i="2829" l="1"/>
  <c r="W455" i="2829" s="1"/>
  <c r="S454" i="264" s="1"/>
  <c r="C454" i="264"/>
  <c r="CD458" i="2826"/>
  <c r="U464" i="2826"/>
  <c r="BN463" i="2826"/>
  <c r="BW463" i="2826"/>
  <c r="BR463" i="2826"/>
  <c r="BJ463" i="2826"/>
  <c r="BB461" i="2826"/>
  <c r="AX461" i="2826"/>
  <c r="AT461" i="2826"/>
  <c r="AP461" i="2826"/>
  <c r="AL461" i="2826"/>
  <c r="AH461" i="2826"/>
  <c r="AD461" i="2826"/>
  <c r="Z461" i="2826"/>
  <c r="V461" i="2826"/>
  <c r="BE461" i="2826"/>
  <c r="BA461" i="2826"/>
  <c r="AW461" i="2826"/>
  <c r="AS461" i="2826"/>
  <c r="AO461" i="2826"/>
  <c r="AK461" i="2826"/>
  <c r="AG461" i="2826"/>
  <c r="AC461" i="2826"/>
  <c r="Y461" i="2826"/>
  <c r="BD461" i="2826"/>
  <c r="AZ461" i="2826"/>
  <c r="AV461" i="2826"/>
  <c r="AR461" i="2826"/>
  <c r="AN461" i="2826"/>
  <c r="AJ461" i="2826"/>
  <c r="AF461" i="2826"/>
  <c r="AB461" i="2826"/>
  <c r="X461" i="2826"/>
  <c r="BC461" i="2826"/>
  <c r="AY461" i="2826"/>
  <c r="AU461" i="2826"/>
  <c r="AQ461" i="2826"/>
  <c r="AM461" i="2826"/>
  <c r="AI461" i="2826"/>
  <c r="AE461" i="2826"/>
  <c r="AA461" i="2826"/>
  <c r="W461" i="2826"/>
  <c r="BF460" i="2826"/>
  <c r="BG460" i="2826" s="1"/>
  <c r="BH460" i="2826" s="1"/>
  <c r="CA460" i="2826" s="1"/>
  <c r="BO462" i="2826"/>
  <c r="BP462" i="2826"/>
  <c r="BL462" i="2826"/>
  <c r="BK462" i="2826"/>
  <c r="BY462" i="2826"/>
  <c r="BX462" i="2826"/>
  <c r="CB459" i="2826"/>
  <c r="BS459" i="2826"/>
  <c r="R456" i="2829" l="1"/>
  <c r="W456" i="2829" s="1"/>
  <c r="S455" i="264" s="1"/>
  <c r="C455" i="264"/>
  <c r="CB460" i="2826"/>
  <c r="BS460" i="2826"/>
  <c r="BP463" i="2826"/>
  <c r="BO463" i="2826"/>
  <c r="CD459" i="2826"/>
  <c r="BC462" i="2826"/>
  <c r="AY462" i="2826"/>
  <c r="AU462" i="2826"/>
  <c r="AQ462" i="2826"/>
  <c r="AM462" i="2826"/>
  <c r="AI462" i="2826"/>
  <c r="AE462" i="2826"/>
  <c r="AA462" i="2826"/>
  <c r="W462" i="2826"/>
  <c r="BB462" i="2826"/>
  <c r="AX462" i="2826"/>
  <c r="AT462" i="2826"/>
  <c r="AP462" i="2826"/>
  <c r="AL462" i="2826"/>
  <c r="AH462" i="2826"/>
  <c r="AD462" i="2826"/>
  <c r="Z462" i="2826"/>
  <c r="V462" i="2826"/>
  <c r="BE462" i="2826"/>
  <c r="BA462" i="2826"/>
  <c r="AW462" i="2826"/>
  <c r="AS462" i="2826"/>
  <c r="AO462" i="2826"/>
  <c r="AK462" i="2826"/>
  <c r="AG462" i="2826"/>
  <c r="AC462" i="2826"/>
  <c r="Y462" i="2826"/>
  <c r="BD462" i="2826"/>
  <c r="AZ462" i="2826"/>
  <c r="AV462" i="2826"/>
  <c r="AR462" i="2826"/>
  <c r="AN462" i="2826"/>
  <c r="AJ462" i="2826"/>
  <c r="AF462" i="2826"/>
  <c r="AB462" i="2826"/>
  <c r="X462" i="2826"/>
  <c r="BF461" i="2826"/>
  <c r="BG461" i="2826" s="1"/>
  <c r="BH461" i="2826" s="1"/>
  <c r="CA461" i="2826" s="1"/>
  <c r="BK463" i="2826"/>
  <c r="BL463" i="2826"/>
  <c r="BX463" i="2826"/>
  <c r="BY463" i="2826"/>
  <c r="BW464" i="2826"/>
  <c r="BR464" i="2826"/>
  <c r="BJ464" i="2826"/>
  <c r="U465" i="2826"/>
  <c r="BN464" i="2826"/>
  <c r="R457" i="2829" l="1"/>
  <c r="W457" i="2829" s="1"/>
  <c r="S456" i="264" s="1"/>
  <c r="C456" i="264"/>
  <c r="U466" i="2826"/>
  <c r="BN465" i="2826"/>
  <c r="BW465" i="2826"/>
  <c r="BR465" i="2826"/>
  <c r="BJ465" i="2826"/>
  <c r="BD463" i="2826"/>
  <c r="AZ463" i="2826"/>
  <c r="AV463" i="2826"/>
  <c r="AR463" i="2826"/>
  <c r="AN463" i="2826"/>
  <c r="AJ463" i="2826"/>
  <c r="AF463" i="2826"/>
  <c r="AB463" i="2826"/>
  <c r="X463" i="2826"/>
  <c r="BC463" i="2826"/>
  <c r="AY463" i="2826"/>
  <c r="AU463" i="2826"/>
  <c r="AQ463" i="2826"/>
  <c r="AM463" i="2826"/>
  <c r="AI463" i="2826"/>
  <c r="AE463" i="2826"/>
  <c r="AA463" i="2826"/>
  <c r="W463" i="2826"/>
  <c r="BB463" i="2826"/>
  <c r="AX463" i="2826"/>
  <c r="AT463" i="2826"/>
  <c r="AP463" i="2826"/>
  <c r="AL463" i="2826"/>
  <c r="AH463" i="2826"/>
  <c r="AD463" i="2826"/>
  <c r="Z463" i="2826"/>
  <c r="V463" i="2826"/>
  <c r="BE463" i="2826"/>
  <c r="BA463" i="2826"/>
  <c r="AW463" i="2826"/>
  <c r="AS463" i="2826"/>
  <c r="AO463" i="2826"/>
  <c r="AK463" i="2826"/>
  <c r="AG463" i="2826"/>
  <c r="AC463" i="2826"/>
  <c r="Y463" i="2826"/>
  <c r="BO464" i="2826"/>
  <c r="BP464" i="2826"/>
  <c r="BL464" i="2826"/>
  <c r="BK464" i="2826"/>
  <c r="BY464" i="2826"/>
  <c r="BX464" i="2826"/>
  <c r="CB461" i="2826"/>
  <c r="BS461" i="2826"/>
  <c r="BF462" i="2826"/>
  <c r="BG462" i="2826" s="1"/>
  <c r="BH462" i="2826" s="1"/>
  <c r="CA462" i="2826" s="1"/>
  <c r="CD460" i="2826"/>
  <c r="R458" i="2829" l="1"/>
  <c r="W458" i="2829" s="1"/>
  <c r="S457" i="264" s="1"/>
  <c r="C457" i="264"/>
  <c r="CB462" i="2826"/>
  <c r="BS462" i="2826"/>
  <c r="CD461" i="2826"/>
  <c r="BC464" i="2826"/>
  <c r="AY464" i="2826"/>
  <c r="AU464" i="2826"/>
  <c r="AQ464" i="2826"/>
  <c r="AM464" i="2826"/>
  <c r="AI464" i="2826"/>
  <c r="AE464" i="2826"/>
  <c r="AA464" i="2826"/>
  <c r="W464" i="2826"/>
  <c r="BB464" i="2826"/>
  <c r="AX464" i="2826"/>
  <c r="AT464" i="2826"/>
  <c r="AP464" i="2826"/>
  <c r="AL464" i="2826"/>
  <c r="AH464" i="2826"/>
  <c r="AD464" i="2826"/>
  <c r="Z464" i="2826"/>
  <c r="V464" i="2826"/>
  <c r="BE464" i="2826"/>
  <c r="BA464" i="2826"/>
  <c r="AW464" i="2826"/>
  <c r="AS464" i="2826"/>
  <c r="AO464" i="2826"/>
  <c r="AK464" i="2826"/>
  <c r="AG464" i="2826"/>
  <c r="AC464" i="2826"/>
  <c r="Y464" i="2826"/>
  <c r="BD464" i="2826"/>
  <c r="AZ464" i="2826"/>
  <c r="AV464" i="2826"/>
  <c r="AR464" i="2826"/>
  <c r="AN464" i="2826"/>
  <c r="AJ464" i="2826"/>
  <c r="AF464" i="2826"/>
  <c r="AB464" i="2826"/>
  <c r="X464" i="2826"/>
  <c r="BP465" i="2826"/>
  <c r="BO465" i="2826"/>
  <c r="BF463" i="2826"/>
  <c r="BG463" i="2826" s="1"/>
  <c r="BH463" i="2826" s="1"/>
  <c r="CA463" i="2826" s="1"/>
  <c r="BK465" i="2826"/>
  <c r="BL465" i="2826"/>
  <c r="BX465" i="2826"/>
  <c r="BY465" i="2826"/>
  <c r="BW466" i="2826"/>
  <c r="BR466" i="2826"/>
  <c r="BJ466" i="2826"/>
  <c r="U467" i="2826"/>
  <c r="BN466" i="2826"/>
  <c r="R459" i="2829" l="1"/>
  <c r="W459" i="2829" s="1"/>
  <c r="S458" i="264" s="1"/>
  <c r="C458" i="264"/>
  <c r="BO466" i="2826"/>
  <c r="BP466" i="2826"/>
  <c r="BL466" i="2826"/>
  <c r="BK466" i="2826"/>
  <c r="BY466" i="2826"/>
  <c r="BX466" i="2826"/>
  <c r="CB463" i="2826"/>
  <c r="BS463" i="2826"/>
  <c r="U468" i="2826"/>
  <c r="BN467" i="2826"/>
  <c r="BW467" i="2826"/>
  <c r="BR467" i="2826"/>
  <c r="BJ467" i="2826"/>
  <c r="BD465" i="2826"/>
  <c r="AZ465" i="2826"/>
  <c r="AV465" i="2826"/>
  <c r="AR465" i="2826"/>
  <c r="AN465" i="2826"/>
  <c r="AJ465" i="2826"/>
  <c r="AF465" i="2826"/>
  <c r="AB465" i="2826"/>
  <c r="X465" i="2826"/>
  <c r="BC465" i="2826"/>
  <c r="AY465" i="2826"/>
  <c r="AU465" i="2826"/>
  <c r="AQ465" i="2826"/>
  <c r="AM465" i="2826"/>
  <c r="AI465" i="2826"/>
  <c r="AE465" i="2826"/>
  <c r="AA465" i="2826"/>
  <c r="W465" i="2826"/>
  <c r="BB465" i="2826"/>
  <c r="AX465" i="2826"/>
  <c r="AT465" i="2826"/>
  <c r="AP465" i="2826"/>
  <c r="AL465" i="2826"/>
  <c r="AH465" i="2826"/>
  <c r="AD465" i="2826"/>
  <c r="Z465" i="2826"/>
  <c r="V465" i="2826"/>
  <c r="BE465" i="2826"/>
  <c r="BA465" i="2826"/>
  <c r="AW465" i="2826"/>
  <c r="AS465" i="2826"/>
  <c r="AO465" i="2826"/>
  <c r="AK465" i="2826"/>
  <c r="AG465" i="2826"/>
  <c r="AC465" i="2826"/>
  <c r="Y465" i="2826"/>
  <c r="BF464" i="2826"/>
  <c r="BG464" i="2826" s="1"/>
  <c r="BH464" i="2826" s="1"/>
  <c r="CA464" i="2826" s="1"/>
  <c r="CD462" i="2826"/>
  <c r="R460" i="2829" l="1"/>
  <c r="W460" i="2829" s="1"/>
  <c r="S459" i="264" s="1"/>
  <c r="C459" i="264"/>
  <c r="CB464" i="2826"/>
  <c r="BS464" i="2826"/>
  <c r="BP467" i="2826"/>
  <c r="BO467" i="2826"/>
  <c r="BF465" i="2826"/>
  <c r="BG465" i="2826" s="1"/>
  <c r="BH465" i="2826" s="1"/>
  <c r="CA465" i="2826" s="1"/>
  <c r="BK467" i="2826"/>
  <c r="BL467" i="2826"/>
  <c r="BX467" i="2826"/>
  <c r="BY467" i="2826"/>
  <c r="BW468" i="2826"/>
  <c r="BR468" i="2826"/>
  <c r="BJ468" i="2826"/>
  <c r="U469" i="2826"/>
  <c r="BN468" i="2826"/>
  <c r="CD463" i="2826"/>
  <c r="BE466" i="2826"/>
  <c r="BA466" i="2826"/>
  <c r="AW466" i="2826"/>
  <c r="AS466" i="2826"/>
  <c r="AO466" i="2826"/>
  <c r="AK466" i="2826"/>
  <c r="AG466" i="2826"/>
  <c r="AC466" i="2826"/>
  <c r="Y466" i="2826"/>
  <c r="BD466" i="2826"/>
  <c r="AZ466" i="2826"/>
  <c r="AV466" i="2826"/>
  <c r="AR466" i="2826"/>
  <c r="AN466" i="2826"/>
  <c r="AJ466" i="2826"/>
  <c r="AF466" i="2826"/>
  <c r="X466" i="2826"/>
  <c r="BC466" i="2826"/>
  <c r="AY466" i="2826"/>
  <c r="AU466" i="2826"/>
  <c r="AQ466" i="2826"/>
  <c r="AM466" i="2826"/>
  <c r="AI466" i="2826"/>
  <c r="AE466" i="2826"/>
  <c r="AA466" i="2826"/>
  <c r="W466" i="2826"/>
  <c r="BB466" i="2826"/>
  <c r="AX466" i="2826"/>
  <c r="AT466" i="2826"/>
  <c r="AP466" i="2826"/>
  <c r="AL466" i="2826"/>
  <c r="AH466" i="2826"/>
  <c r="AD466" i="2826"/>
  <c r="Z466" i="2826"/>
  <c r="V466" i="2826"/>
  <c r="AB466" i="2826"/>
  <c r="R461" i="2829" l="1"/>
  <c r="W461" i="2829" s="1"/>
  <c r="S460" i="264" s="1"/>
  <c r="C460" i="264"/>
  <c r="U470" i="2826"/>
  <c r="BN469" i="2826"/>
  <c r="BW469" i="2826"/>
  <c r="BR469" i="2826"/>
  <c r="BJ469" i="2826"/>
  <c r="BD467" i="2826"/>
  <c r="AZ467" i="2826"/>
  <c r="AV467" i="2826"/>
  <c r="AR467" i="2826"/>
  <c r="AN467" i="2826"/>
  <c r="AJ467" i="2826"/>
  <c r="AF467" i="2826"/>
  <c r="AB467" i="2826"/>
  <c r="X467" i="2826"/>
  <c r="BC467" i="2826"/>
  <c r="AY467" i="2826"/>
  <c r="AU467" i="2826"/>
  <c r="AQ467" i="2826"/>
  <c r="AM467" i="2826"/>
  <c r="AI467" i="2826"/>
  <c r="AE467" i="2826"/>
  <c r="AA467" i="2826"/>
  <c r="W467" i="2826"/>
  <c r="BB467" i="2826"/>
  <c r="AX467" i="2826"/>
  <c r="AT467" i="2826"/>
  <c r="AP467" i="2826"/>
  <c r="AL467" i="2826"/>
  <c r="AH467" i="2826"/>
  <c r="AD467" i="2826"/>
  <c r="Z467" i="2826"/>
  <c r="V467" i="2826"/>
  <c r="BE467" i="2826"/>
  <c r="BA467" i="2826"/>
  <c r="AW467" i="2826"/>
  <c r="AS467" i="2826"/>
  <c r="AO467" i="2826"/>
  <c r="AK467" i="2826"/>
  <c r="AG467" i="2826"/>
  <c r="AC467" i="2826"/>
  <c r="Y467" i="2826"/>
  <c r="BF466" i="2826"/>
  <c r="BG466" i="2826" s="1"/>
  <c r="BH466" i="2826" s="1"/>
  <c r="CA466" i="2826" s="1"/>
  <c r="BO468" i="2826"/>
  <c r="BP468" i="2826"/>
  <c r="BL468" i="2826"/>
  <c r="BK468" i="2826"/>
  <c r="BY468" i="2826"/>
  <c r="BX468" i="2826"/>
  <c r="CB465" i="2826"/>
  <c r="BS465" i="2826"/>
  <c r="CD464" i="2826"/>
  <c r="R462" i="2829" l="1"/>
  <c r="W462" i="2829" s="1"/>
  <c r="S461" i="264" s="1"/>
  <c r="C461" i="264"/>
  <c r="CD465" i="2826"/>
  <c r="BC468" i="2826"/>
  <c r="AY468" i="2826"/>
  <c r="AU468" i="2826"/>
  <c r="AQ468" i="2826"/>
  <c r="AM468" i="2826"/>
  <c r="AI468" i="2826"/>
  <c r="AE468" i="2826"/>
  <c r="AA468" i="2826"/>
  <c r="W468" i="2826"/>
  <c r="BB468" i="2826"/>
  <c r="AX468" i="2826"/>
  <c r="AT468" i="2826"/>
  <c r="AP468" i="2826"/>
  <c r="AL468" i="2826"/>
  <c r="AH468" i="2826"/>
  <c r="AD468" i="2826"/>
  <c r="Z468" i="2826"/>
  <c r="V468" i="2826"/>
  <c r="BE468" i="2826"/>
  <c r="BA468" i="2826"/>
  <c r="AW468" i="2826"/>
  <c r="AS468" i="2826"/>
  <c r="AO468" i="2826"/>
  <c r="AK468" i="2826"/>
  <c r="AG468" i="2826"/>
  <c r="AC468" i="2826"/>
  <c r="Y468" i="2826"/>
  <c r="BD468" i="2826"/>
  <c r="AZ468" i="2826"/>
  <c r="AV468" i="2826"/>
  <c r="AR468" i="2826"/>
  <c r="AN468" i="2826"/>
  <c r="AJ468" i="2826"/>
  <c r="AF468" i="2826"/>
  <c r="AB468" i="2826"/>
  <c r="X468" i="2826"/>
  <c r="BP469" i="2826"/>
  <c r="BO469" i="2826"/>
  <c r="CB466" i="2826"/>
  <c r="BS466" i="2826"/>
  <c r="BF467" i="2826"/>
  <c r="BG467" i="2826" s="1"/>
  <c r="BH467" i="2826" s="1"/>
  <c r="CA467" i="2826" s="1"/>
  <c r="BK469" i="2826"/>
  <c r="BL469" i="2826"/>
  <c r="BX469" i="2826"/>
  <c r="BY469" i="2826"/>
  <c r="BW470" i="2826"/>
  <c r="BR470" i="2826"/>
  <c r="BJ470" i="2826"/>
  <c r="U471" i="2826"/>
  <c r="BN470" i="2826"/>
  <c r="CD466" i="2826" l="1"/>
  <c r="C463" i="264" s="1"/>
  <c r="R463" i="2829"/>
  <c r="W463" i="2829" s="1"/>
  <c r="S462" i="264" s="1"/>
  <c r="C462" i="264"/>
  <c r="BO470" i="2826"/>
  <c r="BP470" i="2826"/>
  <c r="U472" i="2826"/>
  <c r="BN471" i="2826"/>
  <c r="BW471" i="2826"/>
  <c r="BR471" i="2826"/>
  <c r="BJ471" i="2826"/>
  <c r="BD469" i="2826"/>
  <c r="AZ469" i="2826"/>
  <c r="AV469" i="2826"/>
  <c r="AR469" i="2826"/>
  <c r="AN469" i="2826"/>
  <c r="AJ469" i="2826"/>
  <c r="BC469" i="2826"/>
  <c r="AY469" i="2826"/>
  <c r="AU469" i="2826"/>
  <c r="AQ469" i="2826"/>
  <c r="AM469" i="2826"/>
  <c r="AI469" i="2826"/>
  <c r="AD469" i="2826"/>
  <c r="Z469" i="2826"/>
  <c r="V469" i="2826"/>
  <c r="AE469" i="2826"/>
  <c r="AA469" i="2826"/>
  <c r="W469" i="2826"/>
  <c r="BB469" i="2826"/>
  <c r="AX469" i="2826"/>
  <c r="AT469" i="2826"/>
  <c r="AP469" i="2826"/>
  <c r="AL469" i="2826"/>
  <c r="AH469" i="2826"/>
  <c r="BE469" i="2826"/>
  <c r="BA469" i="2826"/>
  <c r="AW469" i="2826"/>
  <c r="AS469" i="2826"/>
  <c r="AO469" i="2826"/>
  <c r="AK469" i="2826"/>
  <c r="AF469" i="2826"/>
  <c r="AB469" i="2826"/>
  <c r="X469" i="2826"/>
  <c r="AG469" i="2826"/>
  <c r="AC469" i="2826"/>
  <c r="Y469" i="2826"/>
  <c r="BL470" i="2826"/>
  <c r="BK470" i="2826"/>
  <c r="BY470" i="2826"/>
  <c r="BX470" i="2826"/>
  <c r="CB467" i="2826"/>
  <c r="BS467" i="2826"/>
  <c r="BF468" i="2826"/>
  <c r="BG468" i="2826" s="1"/>
  <c r="BH468" i="2826" s="1"/>
  <c r="CA468" i="2826" s="1"/>
  <c r="R464" i="2829" l="1"/>
  <c r="W464" i="2829" s="1"/>
  <c r="S463" i="264" s="1"/>
  <c r="CB468" i="2826"/>
  <c r="BS468" i="2826"/>
  <c r="CD467" i="2826"/>
  <c r="BC470" i="2826"/>
  <c r="AY470" i="2826"/>
  <c r="AU470" i="2826"/>
  <c r="AQ470" i="2826"/>
  <c r="AM470" i="2826"/>
  <c r="AI470" i="2826"/>
  <c r="AE470" i="2826"/>
  <c r="AA470" i="2826"/>
  <c r="W470" i="2826"/>
  <c r="BB470" i="2826"/>
  <c r="AT470" i="2826"/>
  <c r="AL470" i="2826"/>
  <c r="AD470" i="2826"/>
  <c r="V470" i="2826"/>
  <c r="BE470" i="2826"/>
  <c r="BA470" i="2826"/>
  <c r="AW470" i="2826"/>
  <c r="AS470" i="2826"/>
  <c r="AO470" i="2826"/>
  <c r="AK470" i="2826"/>
  <c r="AG470" i="2826"/>
  <c r="AC470" i="2826"/>
  <c r="Y470" i="2826"/>
  <c r="BD470" i="2826"/>
  <c r="AZ470" i="2826"/>
  <c r="AV470" i="2826"/>
  <c r="AR470" i="2826"/>
  <c r="AN470" i="2826"/>
  <c r="AJ470" i="2826"/>
  <c r="AF470" i="2826"/>
  <c r="AB470" i="2826"/>
  <c r="X470" i="2826"/>
  <c r="AX470" i="2826"/>
  <c r="AP470" i="2826"/>
  <c r="AH470" i="2826"/>
  <c r="Z470" i="2826"/>
  <c r="BP471" i="2826"/>
  <c r="BO471" i="2826"/>
  <c r="BF469" i="2826"/>
  <c r="BG469" i="2826" s="1"/>
  <c r="BH469" i="2826" s="1"/>
  <c r="CA469" i="2826" s="1"/>
  <c r="BK471" i="2826"/>
  <c r="BL471" i="2826"/>
  <c r="BX471" i="2826"/>
  <c r="BY471" i="2826"/>
  <c r="BW472" i="2826"/>
  <c r="BR472" i="2826"/>
  <c r="BJ472" i="2826"/>
  <c r="U473" i="2826"/>
  <c r="BN472" i="2826"/>
  <c r="R465" i="2829" l="1"/>
  <c r="W465" i="2829" s="1"/>
  <c r="S464" i="264" s="1"/>
  <c r="C464" i="264"/>
  <c r="BO472" i="2826"/>
  <c r="BP472" i="2826"/>
  <c r="BL472" i="2826"/>
  <c r="BK472" i="2826"/>
  <c r="BY472" i="2826"/>
  <c r="BX472" i="2826"/>
  <c r="CB469" i="2826"/>
  <c r="BS469" i="2826"/>
  <c r="U474" i="2826"/>
  <c r="BN473" i="2826"/>
  <c r="BW473" i="2826"/>
  <c r="BR473" i="2826"/>
  <c r="BJ473" i="2826"/>
  <c r="BD471" i="2826"/>
  <c r="AZ471" i="2826"/>
  <c r="AV471" i="2826"/>
  <c r="AR471" i="2826"/>
  <c r="AN471" i="2826"/>
  <c r="AJ471" i="2826"/>
  <c r="AF471" i="2826"/>
  <c r="AB471" i="2826"/>
  <c r="X471" i="2826"/>
  <c r="BC471" i="2826"/>
  <c r="AY471" i="2826"/>
  <c r="AU471" i="2826"/>
  <c r="AQ471" i="2826"/>
  <c r="AM471" i="2826"/>
  <c r="AI471" i="2826"/>
  <c r="AE471" i="2826"/>
  <c r="AA471" i="2826"/>
  <c r="W471" i="2826"/>
  <c r="BB471" i="2826"/>
  <c r="AX471" i="2826"/>
  <c r="AT471" i="2826"/>
  <c r="AP471" i="2826"/>
  <c r="AL471" i="2826"/>
  <c r="AH471" i="2826"/>
  <c r="AD471" i="2826"/>
  <c r="Z471" i="2826"/>
  <c r="V471" i="2826"/>
  <c r="BE471" i="2826"/>
  <c r="BA471" i="2826"/>
  <c r="AW471" i="2826"/>
  <c r="AS471" i="2826"/>
  <c r="AO471" i="2826"/>
  <c r="AK471" i="2826"/>
  <c r="AG471" i="2826"/>
  <c r="AC471" i="2826"/>
  <c r="Y471" i="2826"/>
  <c r="BF470" i="2826"/>
  <c r="BG470" i="2826" s="1"/>
  <c r="BH470" i="2826" s="1"/>
  <c r="CA470" i="2826" s="1"/>
  <c r="CD468" i="2826"/>
  <c r="R466" i="2829" l="1"/>
  <c r="W466" i="2829" s="1"/>
  <c r="S465" i="264" s="1"/>
  <c r="C465" i="264"/>
  <c r="CB470" i="2826"/>
  <c r="BS470" i="2826"/>
  <c r="BP473" i="2826"/>
  <c r="BO473" i="2826"/>
  <c r="BF471" i="2826"/>
  <c r="BG471" i="2826" s="1"/>
  <c r="BH471" i="2826" s="1"/>
  <c r="CA471" i="2826" s="1"/>
  <c r="BK473" i="2826"/>
  <c r="BL473" i="2826"/>
  <c r="BX473" i="2826"/>
  <c r="BY473" i="2826"/>
  <c r="BW474" i="2826"/>
  <c r="BR474" i="2826"/>
  <c r="BJ474" i="2826"/>
  <c r="U475" i="2826"/>
  <c r="BN474" i="2826"/>
  <c r="CD469" i="2826"/>
  <c r="BE472" i="2826"/>
  <c r="BA472" i="2826"/>
  <c r="AW472" i="2826"/>
  <c r="AS472" i="2826"/>
  <c r="AO472" i="2826"/>
  <c r="AK472" i="2826"/>
  <c r="AG472" i="2826"/>
  <c r="AC472" i="2826"/>
  <c r="Y472" i="2826"/>
  <c r="BD472" i="2826"/>
  <c r="AZ472" i="2826"/>
  <c r="AV472" i="2826"/>
  <c r="AR472" i="2826"/>
  <c r="AN472" i="2826"/>
  <c r="AF472" i="2826"/>
  <c r="BC472" i="2826"/>
  <c r="AY472" i="2826"/>
  <c r="AU472" i="2826"/>
  <c r="AQ472" i="2826"/>
  <c r="AM472" i="2826"/>
  <c r="AI472" i="2826"/>
  <c r="AE472" i="2826"/>
  <c r="AA472" i="2826"/>
  <c r="W472" i="2826"/>
  <c r="BB472" i="2826"/>
  <c r="AX472" i="2826"/>
  <c r="AT472" i="2826"/>
  <c r="AP472" i="2826"/>
  <c r="AL472" i="2826"/>
  <c r="AH472" i="2826"/>
  <c r="AD472" i="2826"/>
  <c r="Z472" i="2826"/>
  <c r="V472" i="2826"/>
  <c r="AJ472" i="2826"/>
  <c r="AB472" i="2826"/>
  <c r="X472" i="2826"/>
  <c r="BF472" i="2826" l="1"/>
  <c r="BG472" i="2826" s="1"/>
  <c r="BH472" i="2826" s="1"/>
  <c r="CA472" i="2826" s="1"/>
  <c r="CB472" i="2826" s="1"/>
  <c r="R467" i="2829"/>
  <c r="W467" i="2829" s="1"/>
  <c r="S466" i="264" s="1"/>
  <c r="C466" i="264"/>
  <c r="BO474" i="2826"/>
  <c r="BP474" i="2826"/>
  <c r="BL474" i="2826"/>
  <c r="BK474" i="2826"/>
  <c r="BY474" i="2826"/>
  <c r="BX474" i="2826"/>
  <c r="CB471" i="2826"/>
  <c r="BS471" i="2826"/>
  <c r="U476" i="2826"/>
  <c r="BN475" i="2826"/>
  <c r="BW475" i="2826"/>
  <c r="BR475" i="2826"/>
  <c r="BJ475" i="2826"/>
  <c r="BD473" i="2826"/>
  <c r="AZ473" i="2826"/>
  <c r="AV473" i="2826"/>
  <c r="AR473" i="2826"/>
  <c r="AN473" i="2826"/>
  <c r="AJ473" i="2826"/>
  <c r="AF473" i="2826"/>
  <c r="AB473" i="2826"/>
  <c r="X473" i="2826"/>
  <c r="BC473" i="2826"/>
  <c r="AY473" i="2826"/>
  <c r="AU473" i="2826"/>
  <c r="AQ473" i="2826"/>
  <c r="AM473" i="2826"/>
  <c r="AI473" i="2826"/>
  <c r="AE473" i="2826"/>
  <c r="AA473" i="2826"/>
  <c r="W473" i="2826"/>
  <c r="BB473" i="2826"/>
  <c r="AX473" i="2826"/>
  <c r="AT473" i="2826"/>
  <c r="AP473" i="2826"/>
  <c r="AL473" i="2826"/>
  <c r="AH473" i="2826"/>
  <c r="AD473" i="2826"/>
  <c r="Z473" i="2826"/>
  <c r="V473" i="2826"/>
  <c r="BE473" i="2826"/>
  <c r="BA473" i="2826"/>
  <c r="AW473" i="2826"/>
  <c r="AS473" i="2826"/>
  <c r="AO473" i="2826"/>
  <c r="AK473" i="2826"/>
  <c r="AG473" i="2826"/>
  <c r="AC473" i="2826"/>
  <c r="Y473" i="2826"/>
  <c r="CD470" i="2826"/>
  <c r="BS472" i="2826" l="1"/>
  <c r="R468" i="2829"/>
  <c r="W468" i="2829" s="1"/>
  <c r="S467" i="264" s="1"/>
  <c r="C467" i="264"/>
  <c r="BF473" i="2826"/>
  <c r="BG473" i="2826" s="1"/>
  <c r="BH473" i="2826" s="1"/>
  <c r="CA473" i="2826" s="1"/>
  <c r="BK475" i="2826"/>
  <c r="BL475" i="2826"/>
  <c r="BX475" i="2826"/>
  <c r="BY475" i="2826"/>
  <c r="BW476" i="2826"/>
  <c r="BR476" i="2826"/>
  <c r="BJ476" i="2826"/>
  <c r="U477" i="2826"/>
  <c r="BN476" i="2826"/>
  <c r="BP475" i="2826"/>
  <c r="BO475" i="2826"/>
  <c r="CD471" i="2826"/>
  <c r="BE474" i="2826"/>
  <c r="BA474" i="2826"/>
  <c r="AW474" i="2826"/>
  <c r="AS474" i="2826"/>
  <c r="AO474" i="2826"/>
  <c r="AK474" i="2826"/>
  <c r="AG474" i="2826"/>
  <c r="AC474" i="2826"/>
  <c r="Y474" i="2826"/>
  <c r="BD474" i="2826"/>
  <c r="AZ474" i="2826"/>
  <c r="AV474" i="2826"/>
  <c r="AR474" i="2826"/>
  <c r="AN474" i="2826"/>
  <c r="AJ474" i="2826"/>
  <c r="AF474" i="2826"/>
  <c r="AB474" i="2826"/>
  <c r="X474" i="2826"/>
  <c r="BC474" i="2826"/>
  <c r="AY474" i="2826"/>
  <c r="AU474" i="2826"/>
  <c r="AQ474" i="2826"/>
  <c r="AM474" i="2826"/>
  <c r="AI474" i="2826"/>
  <c r="AE474" i="2826"/>
  <c r="AA474" i="2826"/>
  <c r="W474" i="2826"/>
  <c r="BB474" i="2826"/>
  <c r="AX474" i="2826"/>
  <c r="AT474" i="2826"/>
  <c r="AP474" i="2826"/>
  <c r="AL474" i="2826"/>
  <c r="AH474" i="2826"/>
  <c r="AD474" i="2826"/>
  <c r="Z474" i="2826"/>
  <c r="V474" i="2826"/>
  <c r="CD472" i="2826"/>
  <c r="R470" i="2829" l="1"/>
  <c r="W470" i="2829" s="1"/>
  <c r="S469" i="264" s="1"/>
  <c r="C469" i="264"/>
  <c r="R469" i="2829"/>
  <c r="W469" i="2829" s="1"/>
  <c r="S468" i="264" s="1"/>
  <c r="C468" i="264"/>
  <c r="BO476" i="2826"/>
  <c r="BP476" i="2826"/>
  <c r="BL476" i="2826"/>
  <c r="BK476" i="2826"/>
  <c r="BY476" i="2826"/>
  <c r="BX476" i="2826"/>
  <c r="CB473" i="2826"/>
  <c r="BS473" i="2826"/>
  <c r="BF474" i="2826"/>
  <c r="BG474" i="2826" s="1"/>
  <c r="BH474" i="2826" s="1"/>
  <c r="CA474" i="2826" s="1"/>
  <c r="U478" i="2826"/>
  <c r="BN477" i="2826"/>
  <c r="BW477" i="2826"/>
  <c r="BR477" i="2826"/>
  <c r="BJ477" i="2826"/>
  <c r="BB475" i="2826"/>
  <c r="AX475" i="2826"/>
  <c r="AT475" i="2826"/>
  <c r="AP475" i="2826"/>
  <c r="AL475" i="2826"/>
  <c r="AH475" i="2826"/>
  <c r="AD475" i="2826"/>
  <c r="Z475" i="2826"/>
  <c r="V475" i="2826"/>
  <c r="BE475" i="2826"/>
  <c r="BA475" i="2826"/>
  <c r="AW475" i="2826"/>
  <c r="AS475" i="2826"/>
  <c r="AO475" i="2826"/>
  <c r="AK475" i="2826"/>
  <c r="AG475" i="2826"/>
  <c r="AC475" i="2826"/>
  <c r="Y475" i="2826"/>
  <c r="BD475" i="2826"/>
  <c r="AZ475" i="2826"/>
  <c r="AV475" i="2826"/>
  <c r="AR475" i="2826"/>
  <c r="AN475" i="2826"/>
  <c r="AJ475" i="2826"/>
  <c r="AF475" i="2826"/>
  <c r="AB475" i="2826"/>
  <c r="X475" i="2826"/>
  <c r="BC475" i="2826"/>
  <c r="AY475" i="2826"/>
  <c r="AU475" i="2826"/>
  <c r="AQ475" i="2826"/>
  <c r="AM475" i="2826"/>
  <c r="AI475" i="2826"/>
  <c r="AE475" i="2826"/>
  <c r="AA475" i="2826"/>
  <c r="W475" i="2826"/>
  <c r="BF475" i="2826" l="1"/>
  <c r="BG475" i="2826" s="1"/>
  <c r="BH475" i="2826" s="1"/>
  <c r="CA475" i="2826" s="1"/>
  <c r="BK477" i="2826"/>
  <c r="BL477" i="2826"/>
  <c r="BX477" i="2826"/>
  <c r="BY477" i="2826"/>
  <c r="BW478" i="2826"/>
  <c r="BR478" i="2826"/>
  <c r="BJ478" i="2826"/>
  <c r="U479" i="2826"/>
  <c r="BN478" i="2826"/>
  <c r="BP477" i="2826"/>
  <c r="BO477" i="2826"/>
  <c r="CB474" i="2826"/>
  <c r="BS474" i="2826"/>
  <c r="CD473" i="2826"/>
  <c r="BE476" i="2826"/>
  <c r="BA476" i="2826"/>
  <c r="AW476" i="2826"/>
  <c r="AS476" i="2826"/>
  <c r="AO476" i="2826"/>
  <c r="AK476" i="2826"/>
  <c r="AG476" i="2826"/>
  <c r="AC476" i="2826"/>
  <c r="Y476" i="2826"/>
  <c r="BD476" i="2826"/>
  <c r="AZ476" i="2826"/>
  <c r="AV476" i="2826"/>
  <c r="AR476" i="2826"/>
  <c r="AN476" i="2826"/>
  <c r="AJ476" i="2826"/>
  <c r="AF476" i="2826"/>
  <c r="AB476" i="2826"/>
  <c r="X476" i="2826"/>
  <c r="BC476" i="2826"/>
  <c r="AY476" i="2826"/>
  <c r="AU476" i="2826"/>
  <c r="AQ476" i="2826"/>
  <c r="AM476" i="2826"/>
  <c r="AI476" i="2826"/>
  <c r="AE476" i="2826"/>
  <c r="AA476" i="2826"/>
  <c r="W476" i="2826"/>
  <c r="BB476" i="2826"/>
  <c r="AX476" i="2826"/>
  <c r="AT476" i="2826"/>
  <c r="AP476" i="2826"/>
  <c r="AL476" i="2826"/>
  <c r="AH476" i="2826"/>
  <c r="AD476" i="2826"/>
  <c r="Z476" i="2826"/>
  <c r="V476" i="2826"/>
  <c r="R471" i="2829" l="1"/>
  <c r="W471" i="2829" s="1"/>
  <c r="S470" i="264" s="1"/>
  <c r="C470" i="264"/>
  <c r="BF476" i="2826"/>
  <c r="BG476" i="2826" s="1"/>
  <c r="BH476" i="2826" s="1"/>
  <c r="CA476" i="2826" s="1"/>
  <c r="CD474" i="2826"/>
  <c r="BO478" i="2826"/>
  <c r="BP478" i="2826"/>
  <c r="BL478" i="2826"/>
  <c r="BK478" i="2826"/>
  <c r="BY478" i="2826"/>
  <c r="BX478" i="2826"/>
  <c r="CB475" i="2826"/>
  <c r="BS475" i="2826"/>
  <c r="U480" i="2826"/>
  <c r="BN479" i="2826"/>
  <c r="BW479" i="2826"/>
  <c r="BR479" i="2826"/>
  <c r="BJ479" i="2826"/>
  <c r="BB477" i="2826"/>
  <c r="AX477" i="2826"/>
  <c r="AT477" i="2826"/>
  <c r="AP477" i="2826"/>
  <c r="AL477" i="2826"/>
  <c r="AH477" i="2826"/>
  <c r="AD477" i="2826"/>
  <c r="Z477" i="2826"/>
  <c r="V477" i="2826"/>
  <c r="BE477" i="2826"/>
  <c r="BA477" i="2826"/>
  <c r="AW477" i="2826"/>
  <c r="AS477" i="2826"/>
  <c r="AO477" i="2826"/>
  <c r="AK477" i="2826"/>
  <c r="AG477" i="2826"/>
  <c r="AC477" i="2826"/>
  <c r="Y477" i="2826"/>
  <c r="BD477" i="2826"/>
  <c r="AZ477" i="2826"/>
  <c r="AV477" i="2826"/>
  <c r="AR477" i="2826"/>
  <c r="AN477" i="2826"/>
  <c r="AJ477" i="2826"/>
  <c r="AF477" i="2826"/>
  <c r="AB477" i="2826"/>
  <c r="X477" i="2826"/>
  <c r="BC477" i="2826"/>
  <c r="AY477" i="2826"/>
  <c r="AU477" i="2826"/>
  <c r="AQ477" i="2826"/>
  <c r="AM477" i="2826"/>
  <c r="AI477" i="2826"/>
  <c r="AE477" i="2826"/>
  <c r="AA477" i="2826"/>
  <c r="W477" i="2826"/>
  <c r="R472" i="2829" l="1"/>
  <c r="W472" i="2829" s="1"/>
  <c r="S471" i="264" s="1"/>
  <c r="C471" i="264"/>
  <c r="BF477" i="2826"/>
  <c r="BG477" i="2826" s="1"/>
  <c r="BH477" i="2826" s="1"/>
  <c r="CA477" i="2826" s="1"/>
  <c r="BK479" i="2826"/>
  <c r="BL479" i="2826"/>
  <c r="BX479" i="2826"/>
  <c r="BY479" i="2826"/>
  <c r="BW480" i="2826"/>
  <c r="BR480" i="2826"/>
  <c r="BJ480" i="2826"/>
  <c r="U481" i="2826"/>
  <c r="BN480" i="2826"/>
  <c r="BP479" i="2826"/>
  <c r="BO479" i="2826"/>
  <c r="CD475" i="2826"/>
  <c r="BE478" i="2826"/>
  <c r="BA478" i="2826"/>
  <c r="AW478" i="2826"/>
  <c r="AS478" i="2826"/>
  <c r="AO478" i="2826"/>
  <c r="AK478" i="2826"/>
  <c r="AG478" i="2826"/>
  <c r="AC478" i="2826"/>
  <c r="Y478" i="2826"/>
  <c r="BD478" i="2826"/>
  <c r="AZ478" i="2826"/>
  <c r="AV478" i="2826"/>
  <c r="AR478" i="2826"/>
  <c r="AN478" i="2826"/>
  <c r="AJ478" i="2826"/>
  <c r="AF478" i="2826"/>
  <c r="AB478" i="2826"/>
  <c r="X478" i="2826"/>
  <c r="BC478" i="2826"/>
  <c r="AY478" i="2826"/>
  <c r="AU478" i="2826"/>
  <c r="AQ478" i="2826"/>
  <c r="AM478" i="2826"/>
  <c r="AI478" i="2826"/>
  <c r="AE478" i="2826"/>
  <c r="AA478" i="2826"/>
  <c r="W478" i="2826"/>
  <c r="BB478" i="2826"/>
  <c r="AX478" i="2826"/>
  <c r="AT478" i="2826"/>
  <c r="AP478" i="2826"/>
  <c r="AL478" i="2826"/>
  <c r="AH478" i="2826"/>
  <c r="AD478" i="2826"/>
  <c r="Z478" i="2826"/>
  <c r="V478" i="2826"/>
  <c r="CB476" i="2826"/>
  <c r="BS476" i="2826"/>
  <c r="BF478" i="2826" l="1"/>
  <c r="BG478" i="2826" s="1"/>
  <c r="BH478" i="2826" s="1"/>
  <c r="CA478" i="2826" s="1"/>
  <c r="CB478" i="2826" s="1"/>
  <c r="R473" i="2829"/>
  <c r="W473" i="2829" s="1"/>
  <c r="S472" i="264" s="1"/>
  <c r="C472" i="264"/>
  <c r="BO480" i="2826"/>
  <c r="BP480" i="2826"/>
  <c r="BL480" i="2826"/>
  <c r="BK480" i="2826"/>
  <c r="BY480" i="2826"/>
  <c r="BX480" i="2826"/>
  <c r="CB477" i="2826"/>
  <c r="BS477" i="2826"/>
  <c r="CD476" i="2826"/>
  <c r="U482" i="2826"/>
  <c r="BW481" i="2826"/>
  <c r="BR481" i="2826"/>
  <c r="BJ481" i="2826"/>
  <c r="BN481" i="2826"/>
  <c r="BB479" i="2826"/>
  <c r="AX479" i="2826"/>
  <c r="AT479" i="2826"/>
  <c r="AP479" i="2826"/>
  <c r="AL479" i="2826"/>
  <c r="AH479" i="2826"/>
  <c r="AD479" i="2826"/>
  <c r="Z479" i="2826"/>
  <c r="V479" i="2826"/>
  <c r="BE479" i="2826"/>
  <c r="BA479" i="2826"/>
  <c r="AW479" i="2826"/>
  <c r="AS479" i="2826"/>
  <c r="AO479" i="2826"/>
  <c r="AK479" i="2826"/>
  <c r="AG479" i="2826"/>
  <c r="AC479" i="2826"/>
  <c r="Y479" i="2826"/>
  <c r="BD479" i="2826"/>
  <c r="AZ479" i="2826"/>
  <c r="AV479" i="2826"/>
  <c r="AR479" i="2826"/>
  <c r="AN479" i="2826"/>
  <c r="AJ479" i="2826"/>
  <c r="AF479" i="2826"/>
  <c r="AB479" i="2826"/>
  <c r="X479" i="2826"/>
  <c r="BC479" i="2826"/>
  <c r="AY479" i="2826"/>
  <c r="AU479" i="2826"/>
  <c r="AQ479" i="2826"/>
  <c r="AM479" i="2826"/>
  <c r="AI479" i="2826"/>
  <c r="AE479" i="2826"/>
  <c r="AA479" i="2826"/>
  <c r="W479" i="2826"/>
  <c r="BS478" i="2826" l="1"/>
  <c r="R474" i="2829"/>
  <c r="W474" i="2829" s="1"/>
  <c r="S473" i="264" s="1"/>
  <c r="C473" i="264"/>
  <c r="BF479" i="2826"/>
  <c r="BG479" i="2826" s="1"/>
  <c r="BH479" i="2826" s="1"/>
  <c r="CA479" i="2826" s="1"/>
  <c r="BO481" i="2826"/>
  <c r="BP481" i="2826"/>
  <c r="BW482" i="2826"/>
  <c r="BR482" i="2826"/>
  <c r="BJ482" i="2826"/>
  <c r="U483" i="2826"/>
  <c r="BN482" i="2826"/>
  <c r="CD477" i="2826"/>
  <c r="BE480" i="2826"/>
  <c r="BA480" i="2826"/>
  <c r="AW480" i="2826"/>
  <c r="AS480" i="2826"/>
  <c r="AO480" i="2826"/>
  <c r="AK480" i="2826"/>
  <c r="AG480" i="2826"/>
  <c r="AC480" i="2826"/>
  <c r="Y480" i="2826"/>
  <c r="BD480" i="2826"/>
  <c r="AZ480" i="2826"/>
  <c r="AV480" i="2826"/>
  <c r="AR480" i="2826"/>
  <c r="AN480" i="2826"/>
  <c r="AJ480" i="2826"/>
  <c r="AF480" i="2826"/>
  <c r="AB480" i="2826"/>
  <c r="X480" i="2826"/>
  <c r="BC480" i="2826"/>
  <c r="AY480" i="2826"/>
  <c r="AU480" i="2826"/>
  <c r="AQ480" i="2826"/>
  <c r="AM480" i="2826"/>
  <c r="AI480" i="2826"/>
  <c r="AE480" i="2826"/>
  <c r="AA480" i="2826"/>
  <c r="W480" i="2826"/>
  <c r="BB480" i="2826"/>
  <c r="AX480" i="2826"/>
  <c r="AT480" i="2826"/>
  <c r="AP480" i="2826"/>
  <c r="AL480" i="2826"/>
  <c r="AH480" i="2826"/>
  <c r="AD480" i="2826"/>
  <c r="Z480" i="2826"/>
  <c r="V480" i="2826"/>
  <c r="BL481" i="2826"/>
  <c r="BK481" i="2826"/>
  <c r="BY481" i="2826"/>
  <c r="BX481" i="2826"/>
  <c r="CD478" i="2826"/>
  <c r="BF480" i="2826" l="1"/>
  <c r="BG480" i="2826" s="1"/>
  <c r="BH480" i="2826" s="1"/>
  <c r="CA480" i="2826" s="1"/>
  <c r="CB480" i="2826" s="1"/>
  <c r="R476" i="2829"/>
  <c r="W476" i="2829" s="1"/>
  <c r="S475" i="264" s="1"/>
  <c r="C475" i="264"/>
  <c r="R475" i="2829"/>
  <c r="W475" i="2829" s="1"/>
  <c r="S474" i="264" s="1"/>
  <c r="C474" i="264"/>
  <c r="BD481" i="2826"/>
  <c r="AZ481" i="2826"/>
  <c r="AV481" i="2826"/>
  <c r="AR481" i="2826"/>
  <c r="AN481" i="2826"/>
  <c r="AJ481" i="2826"/>
  <c r="AF481" i="2826"/>
  <c r="AB481" i="2826"/>
  <c r="X481" i="2826"/>
  <c r="BE481" i="2826"/>
  <c r="BA481" i="2826"/>
  <c r="AW481" i="2826"/>
  <c r="AS481" i="2826"/>
  <c r="AO481" i="2826"/>
  <c r="AK481" i="2826"/>
  <c r="AG481" i="2826"/>
  <c r="AC481" i="2826"/>
  <c r="Y481" i="2826"/>
  <c r="BB481" i="2826"/>
  <c r="AX481" i="2826"/>
  <c r="AT481" i="2826"/>
  <c r="AP481" i="2826"/>
  <c r="AL481" i="2826"/>
  <c r="AH481" i="2826"/>
  <c r="AD481" i="2826"/>
  <c r="Z481" i="2826"/>
  <c r="V481" i="2826"/>
  <c r="BC481" i="2826"/>
  <c r="AY481" i="2826"/>
  <c r="AU481" i="2826"/>
  <c r="AQ481" i="2826"/>
  <c r="AM481" i="2826"/>
  <c r="AI481" i="2826"/>
  <c r="AE481" i="2826"/>
  <c r="AA481" i="2826"/>
  <c r="W481" i="2826"/>
  <c r="BO482" i="2826"/>
  <c r="BP482" i="2826"/>
  <c r="BL482" i="2826"/>
  <c r="BK482" i="2826"/>
  <c r="BY482" i="2826"/>
  <c r="BX482" i="2826"/>
  <c r="U484" i="2826"/>
  <c r="BN483" i="2826"/>
  <c r="BW483" i="2826"/>
  <c r="BR483" i="2826"/>
  <c r="BJ483" i="2826"/>
  <c r="CB479" i="2826"/>
  <c r="BS479" i="2826"/>
  <c r="BS480" i="2826" l="1"/>
  <c r="CD480" i="2826" s="1"/>
  <c r="CD479" i="2826"/>
  <c r="BP483" i="2826"/>
  <c r="BO483" i="2826"/>
  <c r="BE482" i="2826"/>
  <c r="BA482" i="2826"/>
  <c r="AW482" i="2826"/>
  <c r="AS482" i="2826"/>
  <c r="AO482" i="2826"/>
  <c r="AK482" i="2826"/>
  <c r="AG482" i="2826"/>
  <c r="AC482" i="2826"/>
  <c r="Y482" i="2826"/>
  <c r="BD482" i="2826"/>
  <c r="AZ482" i="2826"/>
  <c r="AV482" i="2826"/>
  <c r="AR482" i="2826"/>
  <c r="AN482" i="2826"/>
  <c r="AJ482" i="2826"/>
  <c r="AF482" i="2826"/>
  <c r="AB482" i="2826"/>
  <c r="X482" i="2826"/>
  <c r="BC482" i="2826"/>
  <c r="AY482" i="2826"/>
  <c r="AU482" i="2826"/>
  <c r="AQ482" i="2826"/>
  <c r="AM482" i="2826"/>
  <c r="AI482" i="2826"/>
  <c r="AE482" i="2826"/>
  <c r="AA482" i="2826"/>
  <c r="W482" i="2826"/>
  <c r="BB482" i="2826"/>
  <c r="AX482" i="2826"/>
  <c r="AT482" i="2826"/>
  <c r="AP482" i="2826"/>
  <c r="AL482" i="2826"/>
  <c r="AH482" i="2826"/>
  <c r="AD482" i="2826"/>
  <c r="Z482" i="2826"/>
  <c r="V482" i="2826"/>
  <c r="BK483" i="2826"/>
  <c r="BL483" i="2826"/>
  <c r="BX483" i="2826"/>
  <c r="BY483" i="2826"/>
  <c r="BW484" i="2826"/>
  <c r="BR484" i="2826"/>
  <c r="BJ484" i="2826"/>
  <c r="U485" i="2826"/>
  <c r="BN484" i="2826"/>
  <c r="BF481" i="2826"/>
  <c r="BG481" i="2826" s="1"/>
  <c r="BH481" i="2826" s="1"/>
  <c r="CA481" i="2826" s="1"/>
  <c r="R478" i="2829" l="1"/>
  <c r="W478" i="2829" s="1"/>
  <c r="S477" i="264" s="1"/>
  <c r="C477" i="264"/>
  <c r="R477" i="2829"/>
  <c r="W477" i="2829" s="1"/>
  <c r="S476" i="264" s="1"/>
  <c r="C476" i="264"/>
  <c r="U486" i="2826"/>
  <c r="BN485" i="2826"/>
  <c r="BW485" i="2826"/>
  <c r="BR485" i="2826"/>
  <c r="BJ485" i="2826"/>
  <c r="BD483" i="2826"/>
  <c r="AZ483" i="2826"/>
  <c r="AV483" i="2826"/>
  <c r="AR483" i="2826"/>
  <c r="AN483" i="2826"/>
  <c r="AJ483" i="2826"/>
  <c r="AF483" i="2826"/>
  <c r="AB483" i="2826"/>
  <c r="X483" i="2826"/>
  <c r="BC483" i="2826"/>
  <c r="AY483" i="2826"/>
  <c r="AU483" i="2826"/>
  <c r="AQ483" i="2826"/>
  <c r="AM483" i="2826"/>
  <c r="AI483" i="2826"/>
  <c r="AE483" i="2826"/>
  <c r="AA483" i="2826"/>
  <c r="W483" i="2826"/>
  <c r="BB483" i="2826"/>
  <c r="AX483" i="2826"/>
  <c r="AT483" i="2826"/>
  <c r="AP483" i="2826"/>
  <c r="AL483" i="2826"/>
  <c r="AH483" i="2826"/>
  <c r="AD483" i="2826"/>
  <c r="Z483" i="2826"/>
  <c r="V483" i="2826"/>
  <c r="BE483" i="2826"/>
  <c r="BA483" i="2826"/>
  <c r="AW483" i="2826"/>
  <c r="AS483" i="2826"/>
  <c r="AO483" i="2826"/>
  <c r="AK483" i="2826"/>
  <c r="AG483" i="2826"/>
  <c r="AC483" i="2826"/>
  <c r="Y483" i="2826"/>
  <c r="CB481" i="2826"/>
  <c r="BS481" i="2826"/>
  <c r="BO484" i="2826"/>
  <c r="BP484" i="2826"/>
  <c r="BL484" i="2826"/>
  <c r="BK484" i="2826"/>
  <c r="BY484" i="2826"/>
  <c r="BX484" i="2826"/>
  <c r="BF482" i="2826"/>
  <c r="BG482" i="2826" s="1"/>
  <c r="BH482" i="2826" s="1"/>
  <c r="CA482" i="2826" s="1"/>
  <c r="CD481" i="2826" l="1"/>
  <c r="BC484" i="2826"/>
  <c r="AY484" i="2826"/>
  <c r="AU484" i="2826"/>
  <c r="AQ484" i="2826"/>
  <c r="AM484" i="2826"/>
  <c r="AI484" i="2826"/>
  <c r="AE484" i="2826"/>
  <c r="AA484" i="2826"/>
  <c r="W484" i="2826"/>
  <c r="BB484" i="2826"/>
  <c r="AX484" i="2826"/>
  <c r="AT484" i="2826"/>
  <c r="AP484" i="2826"/>
  <c r="AL484" i="2826"/>
  <c r="AH484" i="2826"/>
  <c r="AD484" i="2826"/>
  <c r="Z484" i="2826"/>
  <c r="V484" i="2826"/>
  <c r="BE484" i="2826"/>
  <c r="BA484" i="2826"/>
  <c r="AW484" i="2826"/>
  <c r="AS484" i="2826"/>
  <c r="AO484" i="2826"/>
  <c r="AK484" i="2826"/>
  <c r="AG484" i="2826"/>
  <c r="AC484" i="2826"/>
  <c r="Y484" i="2826"/>
  <c r="BD484" i="2826"/>
  <c r="AZ484" i="2826"/>
  <c r="AV484" i="2826"/>
  <c r="AR484" i="2826"/>
  <c r="AN484" i="2826"/>
  <c r="AJ484" i="2826"/>
  <c r="AF484" i="2826"/>
  <c r="AB484" i="2826"/>
  <c r="X484" i="2826"/>
  <c r="BP485" i="2826"/>
  <c r="BO485" i="2826"/>
  <c r="CB482" i="2826"/>
  <c r="BS482" i="2826"/>
  <c r="BF483" i="2826"/>
  <c r="BG483" i="2826" s="1"/>
  <c r="BH483" i="2826" s="1"/>
  <c r="CA483" i="2826" s="1"/>
  <c r="BK485" i="2826"/>
  <c r="BL485" i="2826"/>
  <c r="BX485" i="2826"/>
  <c r="BY485" i="2826"/>
  <c r="BW486" i="2826"/>
  <c r="BR486" i="2826"/>
  <c r="BJ486" i="2826"/>
  <c r="U487" i="2826"/>
  <c r="BN486" i="2826"/>
  <c r="R479" i="2829" l="1"/>
  <c r="W479" i="2829" s="1"/>
  <c r="S478" i="264" s="1"/>
  <c r="C478" i="264"/>
  <c r="BO486" i="2826"/>
  <c r="BP486" i="2826"/>
  <c r="BL486" i="2826"/>
  <c r="BK486" i="2826"/>
  <c r="BY486" i="2826"/>
  <c r="BX486" i="2826"/>
  <c r="CD482" i="2826"/>
  <c r="BF484" i="2826"/>
  <c r="BG484" i="2826" s="1"/>
  <c r="BH484" i="2826" s="1"/>
  <c r="CA484" i="2826" s="1"/>
  <c r="U488" i="2826"/>
  <c r="BN487" i="2826"/>
  <c r="BW487" i="2826"/>
  <c r="BR487" i="2826"/>
  <c r="BJ487" i="2826"/>
  <c r="BD485" i="2826"/>
  <c r="AZ485" i="2826"/>
  <c r="AV485" i="2826"/>
  <c r="AR485" i="2826"/>
  <c r="AN485" i="2826"/>
  <c r="AJ485" i="2826"/>
  <c r="AF485" i="2826"/>
  <c r="AB485" i="2826"/>
  <c r="X485" i="2826"/>
  <c r="BC485" i="2826"/>
  <c r="AY485" i="2826"/>
  <c r="AU485" i="2826"/>
  <c r="AQ485" i="2826"/>
  <c r="AM485" i="2826"/>
  <c r="AI485" i="2826"/>
  <c r="AE485" i="2826"/>
  <c r="AA485" i="2826"/>
  <c r="W485" i="2826"/>
  <c r="BB485" i="2826"/>
  <c r="AX485" i="2826"/>
  <c r="AT485" i="2826"/>
  <c r="AP485" i="2826"/>
  <c r="AL485" i="2826"/>
  <c r="AH485" i="2826"/>
  <c r="AD485" i="2826"/>
  <c r="Z485" i="2826"/>
  <c r="V485" i="2826"/>
  <c r="BE485" i="2826"/>
  <c r="BA485" i="2826"/>
  <c r="AW485" i="2826"/>
  <c r="AS485" i="2826"/>
  <c r="AO485" i="2826"/>
  <c r="AK485" i="2826"/>
  <c r="AG485" i="2826"/>
  <c r="AC485" i="2826"/>
  <c r="Y485" i="2826"/>
  <c r="CB483" i="2826"/>
  <c r="BS483" i="2826"/>
  <c r="C479" i="264" l="1"/>
  <c r="R480" i="2829"/>
  <c r="W480" i="2829" s="1"/>
  <c r="S479" i="264" s="1"/>
  <c r="BP487" i="2826"/>
  <c r="BO487" i="2826"/>
  <c r="CD483" i="2826"/>
  <c r="BF485" i="2826"/>
  <c r="BG485" i="2826" s="1"/>
  <c r="BH485" i="2826" s="1"/>
  <c r="CA485" i="2826" s="1"/>
  <c r="BK487" i="2826"/>
  <c r="BL487" i="2826"/>
  <c r="BX487" i="2826"/>
  <c r="BY487" i="2826"/>
  <c r="BW488" i="2826"/>
  <c r="BR488" i="2826"/>
  <c r="BJ488" i="2826"/>
  <c r="U489" i="2826"/>
  <c r="BN488" i="2826"/>
  <c r="CB484" i="2826"/>
  <c r="BS484" i="2826"/>
  <c r="BE486" i="2826"/>
  <c r="BA486" i="2826"/>
  <c r="AW486" i="2826"/>
  <c r="AS486" i="2826"/>
  <c r="AO486" i="2826"/>
  <c r="AK486" i="2826"/>
  <c r="AG486" i="2826"/>
  <c r="AC486" i="2826"/>
  <c r="Y486" i="2826"/>
  <c r="BD486" i="2826"/>
  <c r="AZ486" i="2826"/>
  <c r="AR486" i="2826"/>
  <c r="AJ486" i="2826"/>
  <c r="X486" i="2826"/>
  <c r="BC486" i="2826"/>
  <c r="AY486" i="2826"/>
  <c r="AU486" i="2826"/>
  <c r="AQ486" i="2826"/>
  <c r="AM486" i="2826"/>
  <c r="AI486" i="2826"/>
  <c r="AE486" i="2826"/>
  <c r="AA486" i="2826"/>
  <c r="W486" i="2826"/>
  <c r="BB486" i="2826"/>
  <c r="AX486" i="2826"/>
  <c r="AT486" i="2826"/>
  <c r="AP486" i="2826"/>
  <c r="AL486" i="2826"/>
  <c r="AH486" i="2826"/>
  <c r="AD486" i="2826"/>
  <c r="Z486" i="2826"/>
  <c r="V486" i="2826"/>
  <c r="AV486" i="2826"/>
  <c r="AN486" i="2826"/>
  <c r="AF486" i="2826"/>
  <c r="AB486" i="2826"/>
  <c r="CD484" i="2826" l="1"/>
  <c r="R482" i="2829" s="1"/>
  <c r="W482" i="2829" s="1"/>
  <c r="S481" i="264" s="1"/>
  <c r="C480" i="264"/>
  <c r="R481" i="2829"/>
  <c r="W481" i="2829" s="1"/>
  <c r="S480" i="264" s="1"/>
  <c r="U490" i="2826"/>
  <c r="BN489" i="2826"/>
  <c r="BW489" i="2826"/>
  <c r="BR489" i="2826"/>
  <c r="BJ489" i="2826"/>
  <c r="BD487" i="2826"/>
  <c r="AZ487" i="2826"/>
  <c r="AV487" i="2826"/>
  <c r="AR487" i="2826"/>
  <c r="AN487" i="2826"/>
  <c r="AJ487" i="2826"/>
  <c r="AF487" i="2826"/>
  <c r="AB487" i="2826"/>
  <c r="X487" i="2826"/>
  <c r="BC487" i="2826"/>
  <c r="AY487" i="2826"/>
  <c r="AU487" i="2826"/>
  <c r="AQ487" i="2826"/>
  <c r="AM487" i="2826"/>
  <c r="AI487" i="2826"/>
  <c r="AE487" i="2826"/>
  <c r="AA487" i="2826"/>
  <c r="W487" i="2826"/>
  <c r="BB487" i="2826"/>
  <c r="AX487" i="2826"/>
  <c r="AT487" i="2826"/>
  <c r="AP487" i="2826"/>
  <c r="AL487" i="2826"/>
  <c r="AH487" i="2826"/>
  <c r="AD487" i="2826"/>
  <c r="Z487" i="2826"/>
  <c r="V487" i="2826"/>
  <c r="BE487" i="2826"/>
  <c r="BA487" i="2826"/>
  <c r="AW487" i="2826"/>
  <c r="AS487" i="2826"/>
  <c r="AO487" i="2826"/>
  <c r="AK487" i="2826"/>
  <c r="AG487" i="2826"/>
  <c r="AC487" i="2826"/>
  <c r="Y487" i="2826"/>
  <c r="BF486" i="2826"/>
  <c r="BG486" i="2826" s="1"/>
  <c r="BH486" i="2826" s="1"/>
  <c r="CA486" i="2826" s="1"/>
  <c r="BO488" i="2826"/>
  <c r="BP488" i="2826"/>
  <c r="BL488" i="2826"/>
  <c r="BK488" i="2826"/>
  <c r="BY488" i="2826"/>
  <c r="BX488" i="2826"/>
  <c r="CB485" i="2826"/>
  <c r="BS485" i="2826"/>
  <c r="C481" i="264" l="1"/>
  <c r="CD485" i="2826"/>
  <c r="R483" i="2829" s="1"/>
  <c r="W483" i="2829" s="1"/>
  <c r="S482" i="264" s="1"/>
  <c r="CB486" i="2826"/>
  <c r="BS486" i="2826"/>
  <c r="BP489" i="2826"/>
  <c r="BO489" i="2826"/>
  <c r="BC488" i="2826"/>
  <c r="AY488" i="2826"/>
  <c r="AU488" i="2826"/>
  <c r="AQ488" i="2826"/>
  <c r="AM488" i="2826"/>
  <c r="AI488" i="2826"/>
  <c r="AE488" i="2826"/>
  <c r="AA488" i="2826"/>
  <c r="W488" i="2826"/>
  <c r="BB488" i="2826"/>
  <c r="AX488" i="2826"/>
  <c r="AT488" i="2826"/>
  <c r="AP488" i="2826"/>
  <c r="AL488" i="2826"/>
  <c r="AH488" i="2826"/>
  <c r="AD488" i="2826"/>
  <c r="Z488" i="2826"/>
  <c r="V488" i="2826"/>
  <c r="BE488" i="2826"/>
  <c r="BA488" i="2826"/>
  <c r="AW488" i="2826"/>
  <c r="AS488" i="2826"/>
  <c r="AO488" i="2826"/>
  <c r="AK488" i="2826"/>
  <c r="AG488" i="2826"/>
  <c r="AC488" i="2826"/>
  <c r="Y488" i="2826"/>
  <c r="BD488" i="2826"/>
  <c r="AZ488" i="2826"/>
  <c r="AV488" i="2826"/>
  <c r="AR488" i="2826"/>
  <c r="AN488" i="2826"/>
  <c r="AJ488" i="2826"/>
  <c r="AF488" i="2826"/>
  <c r="AB488" i="2826"/>
  <c r="X488" i="2826"/>
  <c r="BF487" i="2826"/>
  <c r="BG487" i="2826" s="1"/>
  <c r="BH487" i="2826" s="1"/>
  <c r="CA487" i="2826" s="1"/>
  <c r="BK489" i="2826"/>
  <c r="BL489" i="2826"/>
  <c r="BX489" i="2826"/>
  <c r="BY489" i="2826"/>
  <c r="BW490" i="2826"/>
  <c r="BR490" i="2826"/>
  <c r="BJ490" i="2826"/>
  <c r="U491" i="2826"/>
  <c r="BN490" i="2826"/>
  <c r="C482" i="264" l="1"/>
  <c r="BO490" i="2826"/>
  <c r="BP490" i="2826"/>
  <c r="BL490" i="2826"/>
  <c r="BK490" i="2826"/>
  <c r="BY490" i="2826"/>
  <c r="BX490" i="2826"/>
  <c r="CD486" i="2826"/>
  <c r="U492" i="2826"/>
  <c r="BN491" i="2826"/>
  <c r="BW491" i="2826"/>
  <c r="BR491" i="2826"/>
  <c r="BJ491" i="2826"/>
  <c r="BD489" i="2826"/>
  <c r="AZ489" i="2826"/>
  <c r="AV489" i="2826"/>
  <c r="AR489" i="2826"/>
  <c r="AN489" i="2826"/>
  <c r="AJ489" i="2826"/>
  <c r="AF489" i="2826"/>
  <c r="AB489" i="2826"/>
  <c r="X489" i="2826"/>
  <c r="BC489" i="2826"/>
  <c r="AY489" i="2826"/>
  <c r="AU489" i="2826"/>
  <c r="AQ489" i="2826"/>
  <c r="AM489" i="2826"/>
  <c r="AI489" i="2826"/>
  <c r="AE489" i="2826"/>
  <c r="AA489" i="2826"/>
  <c r="W489" i="2826"/>
  <c r="BB489" i="2826"/>
  <c r="AX489" i="2826"/>
  <c r="AT489" i="2826"/>
  <c r="AP489" i="2826"/>
  <c r="AL489" i="2826"/>
  <c r="AH489" i="2826"/>
  <c r="AD489" i="2826"/>
  <c r="Z489" i="2826"/>
  <c r="V489" i="2826"/>
  <c r="BE489" i="2826"/>
  <c r="BA489" i="2826"/>
  <c r="AW489" i="2826"/>
  <c r="AS489" i="2826"/>
  <c r="AO489" i="2826"/>
  <c r="AK489" i="2826"/>
  <c r="AG489" i="2826"/>
  <c r="AC489" i="2826"/>
  <c r="Y489" i="2826"/>
  <c r="CB487" i="2826"/>
  <c r="BS487" i="2826"/>
  <c r="BF488" i="2826"/>
  <c r="BG488" i="2826" s="1"/>
  <c r="BH488" i="2826" s="1"/>
  <c r="CA488" i="2826" s="1"/>
  <c r="CD487" i="2826" l="1"/>
  <c r="R485" i="2829" s="1"/>
  <c r="W485" i="2829" s="1"/>
  <c r="S484" i="264" s="1"/>
  <c r="R484" i="2829"/>
  <c r="W484" i="2829" s="1"/>
  <c r="S483" i="264" s="1"/>
  <c r="C483" i="264"/>
  <c r="BF489" i="2826"/>
  <c r="BG489" i="2826" s="1"/>
  <c r="BH489" i="2826" s="1"/>
  <c r="CA489" i="2826" s="1"/>
  <c r="BK491" i="2826"/>
  <c r="BL491" i="2826"/>
  <c r="BX491" i="2826"/>
  <c r="BY491" i="2826"/>
  <c r="BW492" i="2826"/>
  <c r="BR492" i="2826"/>
  <c r="BJ492" i="2826"/>
  <c r="U493" i="2826"/>
  <c r="BN492" i="2826"/>
  <c r="CB488" i="2826"/>
  <c r="BS488" i="2826"/>
  <c r="BP491" i="2826"/>
  <c r="BO491" i="2826"/>
  <c r="BE490" i="2826"/>
  <c r="BA490" i="2826"/>
  <c r="AW490" i="2826"/>
  <c r="AS490" i="2826"/>
  <c r="AO490" i="2826"/>
  <c r="AC490" i="2826"/>
  <c r="AZ490" i="2826"/>
  <c r="AN490" i="2826"/>
  <c r="AF490" i="2826"/>
  <c r="X490" i="2826"/>
  <c r="BC490" i="2826"/>
  <c r="AY490" i="2826"/>
  <c r="AU490" i="2826"/>
  <c r="AQ490" i="2826"/>
  <c r="AM490" i="2826"/>
  <c r="AI490" i="2826"/>
  <c r="AE490" i="2826"/>
  <c r="AA490" i="2826"/>
  <c r="W490" i="2826"/>
  <c r="BB490" i="2826"/>
  <c r="AX490" i="2826"/>
  <c r="AT490" i="2826"/>
  <c r="AP490" i="2826"/>
  <c r="AL490" i="2826"/>
  <c r="AH490" i="2826"/>
  <c r="AD490" i="2826"/>
  <c r="Z490" i="2826"/>
  <c r="V490" i="2826"/>
  <c r="AK490" i="2826"/>
  <c r="AG490" i="2826"/>
  <c r="Y490" i="2826"/>
  <c r="BD490" i="2826"/>
  <c r="AV490" i="2826"/>
  <c r="AR490" i="2826"/>
  <c r="AJ490" i="2826"/>
  <c r="AB490" i="2826"/>
  <c r="C484" i="264" l="1"/>
  <c r="BF490" i="2826"/>
  <c r="BG490" i="2826" s="1"/>
  <c r="BH490" i="2826" s="1"/>
  <c r="CA490" i="2826" s="1"/>
  <c r="BO492" i="2826"/>
  <c r="BP492" i="2826"/>
  <c r="BL492" i="2826"/>
  <c r="BK492" i="2826"/>
  <c r="BY492" i="2826"/>
  <c r="BX492" i="2826"/>
  <c r="CB489" i="2826"/>
  <c r="BS489" i="2826"/>
  <c r="CD488" i="2826"/>
  <c r="U494" i="2826"/>
  <c r="BN493" i="2826"/>
  <c r="BW493" i="2826"/>
  <c r="BR493" i="2826"/>
  <c r="BJ493" i="2826"/>
  <c r="BB491" i="2826"/>
  <c r="AX491" i="2826"/>
  <c r="AT491" i="2826"/>
  <c r="AP491" i="2826"/>
  <c r="AL491" i="2826"/>
  <c r="AH491" i="2826"/>
  <c r="AD491" i="2826"/>
  <c r="Z491" i="2826"/>
  <c r="V491" i="2826"/>
  <c r="BE491" i="2826"/>
  <c r="BA491" i="2826"/>
  <c r="AW491" i="2826"/>
  <c r="AS491" i="2826"/>
  <c r="AO491" i="2826"/>
  <c r="AK491" i="2826"/>
  <c r="AG491" i="2826"/>
  <c r="AC491" i="2826"/>
  <c r="Y491" i="2826"/>
  <c r="BD491" i="2826"/>
  <c r="AZ491" i="2826"/>
  <c r="AV491" i="2826"/>
  <c r="AR491" i="2826"/>
  <c r="AN491" i="2826"/>
  <c r="AJ491" i="2826"/>
  <c r="AF491" i="2826"/>
  <c r="AB491" i="2826"/>
  <c r="X491" i="2826"/>
  <c r="BC491" i="2826"/>
  <c r="AY491" i="2826"/>
  <c r="AU491" i="2826"/>
  <c r="AQ491" i="2826"/>
  <c r="AM491" i="2826"/>
  <c r="AI491" i="2826"/>
  <c r="AE491" i="2826"/>
  <c r="AA491" i="2826"/>
  <c r="W491" i="2826"/>
  <c r="R486" i="2829" l="1"/>
  <c r="W486" i="2829" s="1"/>
  <c r="S485" i="264" s="1"/>
  <c r="C485" i="264"/>
  <c r="BF491" i="2826"/>
  <c r="BG491" i="2826" s="1"/>
  <c r="BH491" i="2826" s="1"/>
  <c r="CA491" i="2826" s="1"/>
  <c r="BK493" i="2826"/>
  <c r="BL493" i="2826"/>
  <c r="BX493" i="2826"/>
  <c r="BY493" i="2826"/>
  <c r="BW494" i="2826"/>
  <c r="BR494" i="2826"/>
  <c r="BJ494" i="2826"/>
  <c r="U495" i="2826"/>
  <c r="BN494" i="2826"/>
  <c r="BE492" i="2826"/>
  <c r="BA492" i="2826"/>
  <c r="AW492" i="2826"/>
  <c r="AS492" i="2826"/>
  <c r="AO492" i="2826"/>
  <c r="AK492" i="2826"/>
  <c r="AG492" i="2826"/>
  <c r="AC492" i="2826"/>
  <c r="Y492" i="2826"/>
  <c r="BD492" i="2826"/>
  <c r="AZ492" i="2826"/>
  <c r="AV492" i="2826"/>
  <c r="AR492" i="2826"/>
  <c r="AN492" i="2826"/>
  <c r="AJ492" i="2826"/>
  <c r="AF492" i="2826"/>
  <c r="AB492" i="2826"/>
  <c r="X492" i="2826"/>
  <c r="BC492" i="2826"/>
  <c r="AY492" i="2826"/>
  <c r="AU492" i="2826"/>
  <c r="AQ492" i="2826"/>
  <c r="AM492" i="2826"/>
  <c r="AI492" i="2826"/>
  <c r="AE492" i="2826"/>
  <c r="AA492" i="2826"/>
  <c r="W492" i="2826"/>
  <c r="BB492" i="2826"/>
  <c r="AX492" i="2826"/>
  <c r="AT492" i="2826"/>
  <c r="AP492" i="2826"/>
  <c r="AL492" i="2826"/>
  <c r="AH492" i="2826"/>
  <c r="AD492" i="2826"/>
  <c r="Z492" i="2826"/>
  <c r="V492" i="2826"/>
  <c r="BP493" i="2826"/>
  <c r="BO493" i="2826"/>
  <c r="CD489" i="2826"/>
  <c r="CB490" i="2826"/>
  <c r="BS490" i="2826"/>
  <c r="CD490" i="2826" l="1"/>
  <c r="R487" i="2829"/>
  <c r="W487" i="2829" s="1"/>
  <c r="S486" i="264" s="1"/>
  <c r="C486" i="264"/>
  <c r="BF492" i="2826"/>
  <c r="BG492" i="2826" s="1"/>
  <c r="BH492" i="2826" s="1"/>
  <c r="CA492" i="2826" s="1"/>
  <c r="U496" i="2826"/>
  <c r="BN495" i="2826"/>
  <c r="BW495" i="2826"/>
  <c r="BR495" i="2826"/>
  <c r="BJ495" i="2826"/>
  <c r="BL494" i="2826"/>
  <c r="BK494" i="2826"/>
  <c r="BY494" i="2826"/>
  <c r="BX494" i="2826"/>
  <c r="BO494" i="2826"/>
  <c r="BP494" i="2826"/>
  <c r="BB493" i="2826"/>
  <c r="AX493" i="2826"/>
  <c r="AT493" i="2826"/>
  <c r="AP493" i="2826"/>
  <c r="AL493" i="2826"/>
  <c r="AH493" i="2826"/>
  <c r="AD493" i="2826"/>
  <c r="Z493" i="2826"/>
  <c r="V493" i="2826"/>
  <c r="BE493" i="2826"/>
  <c r="BA493" i="2826"/>
  <c r="AW493" i="2826"/>
  <c r="AS493" i="2826"/>
  <c r="AO493" i="2826"/>
  <c r="AK493" i="2826"/>
  <c r="AG493" i="2826"/>
  <c r="AC493" i="2826"/>
  <c r="Y493" i="2826"/>
  <c r="BD493" i="2826"/>
  <c r="AZ493" i="2826"/>
  <c r="AV493" i="2826"/>
  <c r="AR493" i="2826"/>
  <c r="AN493" i="2826"/>
  <c r="AJ493" i="2826"/>
  <c r="AF493" i="2826"/>
  <c r="AB493" i="2826"/>
  <c r="X493" i="2826"/>
  <c r="BC493" i="2826"/>
  <c r="AY493" i="2826"/>
  <c r="AU493" i="2826"/>
  <c r="AQ493" i="2826"/>
  <c r="AM493" i="2826"/>
  <c r="AI493" i="2826"/>
  <c r="AE493" i="2826"/>
  <c r="AA493" i="2826"/>
  <c r="W493" i="2826"/>
  <c r="CB491" i="2826"/>
  <c r="BS491" i="2826"/>
  <c r="CD491" i="2826" l="1"/>
  <c r="R489" i="2829" s="1"/>
  <c r="W489" i="2829" s="1"/>
  <c r="S488" i="264" s="1"/>
  <c r="R488" i="2829"/>
  <c r="W488" i="2829" s="1"/>
  <c r="S487" i="264" s="1"/>
  <c r="C487" i="264"/>
  <c r="BF493" i="2826"/>
  <c r="BG493" i="2826" s="1"/>
  <c r="BH493" i="2826" s="1"/>
  <c r="CA493" i="2826" s="1"/>
  <c r="BE494" i="2826"/>
  <c r="BA494" i="2826"/>
  <c r="AW494" i="2826"/>
  <c r="AS494" i="2826"/>
  <c r="AO494" i="2826"/>
  <c r="BB494" i="2826"/>
  <c r="AX494" i="2826"/>
  <c r="AT494" i="2826"/>
  <c r="AP494" i="2826"/>
  <c r="AK494" i="2826"/>
  <c r="AG494" i="2826"/>
  <c r="AC494" i="2826"/>
  <c r="Y494" i="2826"/>
  <c r="AN494" i="2826"/>
  <c r="AJ494" i="2826"/>
  <c r="AF494" i="2826"/>
  <c r="AB494" i="2826"/>
  <c r="X494" i="2826"/>
  <c r="BC494" i="2826"/>
  <c r="AY494" i="2826"/>
  <c r="AU494" i="2826"/>
  <c r="AQ494" i="2826"/>
  <c r="BD494" i="2826"/>
  <c r="AZ494" i="2826"/>
  <c r="AV494" i="2826"/>
  <c r="AR494" i="2826"/>
  <c r="AM494" i="2826"/>
  <c r="AI494" i="2826"/>
  <c r="AE494" i="2826"/>
  <c r="AA494" i="2826"/>
  <c r="W494" i="2826"/>
  <c r="AL494" i="2826"/>
  <c r="AH494" i="2826"/>
  <c r="AD494" i="2826"/>
  <c r="Z494" i="2826"/>
  <c r="V494" i="2826"/>
  <c r="BP495" i="2826"/>
  <c r="BO495" i="2826"/>
  <c r="CB492" i="2826"/>
  <c r="BS492" i="2826"/>
  <c r="BK495" i="2826"/>
  <c r="BL495" i="2826"/>
  <c r="BX495" i="2826"/>
  <c r="BY495" i="2826"/>
  <c r="BW496" i="2826"/>
  <c r="BR496" i="2826"/>
  <c r="BJ496" i="2826"/>
  <c r="U497" i="2826"/>
  <c r="BN496" i="2826"/>
  <c r="C488" i="264" l="1"/>
  <c r="BF494" i="2826"/>
  <c r="BG494" i="2826" s="1"/>
  <c r="BH494" i="2826" s="1"/>
  <c r="CA494" i="2826" s="1"/>
  <c r="CB494" i="2826" s="1"/>
  <c r="CD492" i="2826"/>
  <c r="BO496" i="2826"/>
  <c r="BP496" i="2826"/>
  <c r="BL496" i="2826"/>
  <c r="BK496" i="2826"/>
  <c r="BY496" i="2826"/>
  <c r="BX496" i="2826"/>
  <c r="U498" i="2826"/>
  <c r="BN497" i="2826"/>
  <c r="BW497" i="2826"/>
  <c r="BR497" i="2826"/>
  <c r="BJ497" i="2826"/>
  <c r="BD495" i="2826"/>
  <c r="AZ495" i="2826"/>
  <c r="AV495" i="2826"/>
  <c r="AR495" i="2826"/>
  <c r="AN495" i="2826"/>
  <c r="AJ495" i="2826"/>
  <c r="AF495" i="2826"/>
  <c r="AB495" i="2826"/>
  <c r="X495" i="2826"/>
  <c r="BC495" i="2826"/>
  <c r="AY495" i="2826"/>
  <c r="AU495" i="2826"/>
  <c r="AQ495" i="2826"/>
  <c r="AM495" i="2826"/>
  <c r="AI495" i="2826"/>
  <c r="AE495" i="2826"/>
  <c r="AA495" i="2826"/>
  <c r="W495" i="2826"/>
  <c r="BB495" i="2826"/>
  <c r="AX495" i="2826"/>
  <c r="AT495" i="2826"/>
  <c r="AP495" i="2826"/>
  <c r="AL495" i="2826"/>
  <c r="AH495" i="2826"/>
  <c r="AD495" i="2826"/>
  <c r="Z495" i="2826"/>
  <c r="V495" i="2826"/>
  <c r="BE495" i="2826"/>
  <c r="BA495" i="2826"/>
  <c r="AW495" i="2826"/>
  <c r="AS495" i="2826"/>
  <c r="AO495" i="2826"/>
  <c r="AK495" i="2826"/>
  <c r="AG495" i="2826"/>
  <c r="AC495" i="2826"/>
  <c r="Y495" i="2826"/>
  <c r="CB493" i="2826"/>
  <c r="BS493" i="2826"/>
  <c r="BS494" i="2826" l="1"/>
  <c r="R490" i="2829"/>
  <c r="W490" i="2829" s="1"/>
  <c r="S489" i="264" s="1"/>
  <c r="C489" i="264"/>
  <c r="BP497" i="2826"/>
  <c r="BO497" i="2826"/>
  <c r="CD493" i="2826"/>
  <c r="CD494" i="2826"/>
  <c r="BF495" i="2826"/>
  <c r="BG495" i="2826" s="1"/>
  <c r="BH495" i="2826" s="1"/>
  <c r="CA495" i="2826" s="1"/>
  <c r="BK497" i="2826"/>
  <c r="BL497" i="2826"/>
  <c r="BX497" i="2826"/>
  <c r="BY497" i="2826"/>
  <c r="BW498" i="2826"/>
  <c r="BR498" i="2826"/>
  <c r="BJ498" i="2826"/>
  <c r="U499" i="2826"/>
  <c r="BN498" i="2826"/>
  <c r="BE496" i="2826"/>
  <c r="BA496" i="2826"/>
  <c r="AW496" i="2826"/>
  <c r="AS496" i="2826"/>
  <c r="AO496" i="2826"/>
  <c r="AK496" i="2826"/>
  <c r="AG496" i="2826"/>
  <c r="AC496" i="2826"/>
  <c r="Y496" i="2826"/>
  <c r="BD496" i="2826"/>
  <c r="AZ496" i="2826"/>
  <c r="AV496" i="2826"/>
  <c r="AR496" i="2826"/>
  <c r="AN496" i="2826"/>
  <c r="AF496" i="2826"/>
  <c r="X496" i="2826"/>
  <c r="BC496" i="2826"/>
  <c r="AY496" i="2826"/>
  <c r="AU496" i="2826"/>
  <c r="AQ496" i="2826"/>
  <c r="AM496" i="2826"/>
  <c r="AI496" i="2826"/>
  <c r="AE496" i="2826"/>
  <c r="AA496" i="2826"/>
  <c r="W496" i="2826"/>
  <c r="BB496" i="2826"/>
  <c r="AX496" i="2826"/>
  <c r="AT496" i="2826"/>
  <c r="AP496" i="2826"/>
  <c r="AL496" i="2826"/>
  <c r="AH496" i="2826"/>
  <c r="AD496" i="2826"/>
  <c r="Z496" i="2826"/>
  <c r="V496" i="2826"/>
  <c r="AJ496" i="2826"/>
  <c r="AB496" i="2826"/>
  <c r="R492" i="2829" l="1"/>
  <c r="W492" i="2829" s="1"/>
  <c r="S491" i="264" s="1"/>
  <c r="C491" i="264"/>
  <c r="R491" i="2829"/>
  <c r="W491" i="2829" s="1"/>
  <c r="S490" i="264" s="1"/>
  <c r="C490" i="264"/>
  <c r="BF496" i="2826"/>
  <c r="BG496" i="2826" s="1"/>
  <c r="BH496" i="2826" s="1"/>
  <c r="CA496" i="2826" s="1"/>
  <c r="BO498" i="2826"/>
  <c r="BP498" i="2826"/>
  <c r="BL498" i="2826"/>
  <c r="BK498" i="2826"/>
  <c r="BY498" i="2826"/>
  <c r="BX498" i="2826"/>
  <c r="U500" i="2826"/>
  <c r="BN499" i="2826"/>
  <c r="BW499" i="2826"/>
  <c r="BR499" i="2826"/>
  <c r="BJ499" i="2826"/>
  <c r="BD497" i="2826"/>
  <c r="AZ497" i="2826"/>
  <c r="AV497" i="2826"/>
  <c r="AR497" i="2826"/>
  <c r="AN497" i="2826"/>
  <c r="AJ497" i="2826"/>
  <c r="AF497" i="2826"/>
  <c r="AB497" i="2826"/>
  <c r="X497" i="2826"/>
  <c r="BC497" i="2826"/>
  <c r="AY497" i="2826"/>
  <c r="AU497" i="2826"/>
  <c r="AQ497" i="2826"/>
  <c r="AM497" i="2826"/>
  <c r="AI497" i="2826"/>
  <c r="AE497" i="2826"/>
  <c r="AA497" i="2826"/>
  <c r="W497" i="2826"/>
  <c r="BB497" i="2826"/>
  <c r="AX497" i="2826"/>
  <c r="AT497" i="2826"/>
  <c r="AP497" i="2826"/>
  <c r="AL497" i="2826"/>
  <c r="AH497" i="2826"/>
  <c r="AD497" i="2826"/>
  <c r="Z497" i="2826"/>
  <c r="V497" i="2826"/>
  <c r="BE497" i="2826"/>
  <c r="BA497" i="2826"/>
  <c r="AW497" i="2826"/>
  <c r="AS497" i="2826"/>
  <c r="AO497" i="2826"/>
  <c r="AK497" i="2826"/>
  <c r="AG497" i="2826"/>
  <c r="AC497" i="2826"/>
  <c r="Y497" i="2826"/>
  <c r="CB495" i="2826"/>
  <c r="BS495" i="2826"/>
  <c r="BP499" i="2826" l="1"/>
  <c r="BO499" i="2826"/>
  <c r="BE498" i="2826"/>
  <c r="BA498" i="2826"/>
  <c r="AW498" i="2826"/>
  <c r="AS498" i="2826"/>
  <c r="AO498" i="2826"/>
  <c r="AK498" i="2826"/>
  <c r="AG498" i="2826"/>
  <c r="AC498" i="2826"/>
  <c r="Y498" i="2826"/>
  <c r="BD498" i="2826"/>
  <c r="AZ498" i="2826"/>
  <c r="AV498" i="2826"/>
  <c r="AR498" i="2826"/>
  <c r="AN498" i="2826"/>
  <c r="AJ498" i="2826"/>
  <c r="AF498" i="2826"/>
  <c r="AB498" i="2826"/>
  <c r="X498" i="2826"/>
  <c r="BC498" i="2826"/>
  <c r="AY498" i="2826"/>
  <c r="AU498" i="2826"/>
  <c r="AQ498" i="2826"/>
  <c r="AM498" i="2826"/>
  <c r="AI498" i="2826"/>
  <c r="AE498" i="2826"/>
  <c r="AA498" i="2826"/>
  <c r="W498" i="2826"/>
  <c r="BB498" i="2826"/>
  <c r="AX498" i="2826"/>
  <c r="AT498" i="2826"/>
  <c r="AP498" i="2826"/>
  <c r="AL498" i="2826"/>
  <c r="AH498" i="2826"/>
  <c r="AD498" i="2826"/>
  <c r="Z498" i="2826"/>
  <c r="V498" i="2826"/>
  <c r="CD495" i="2826"/>
  <c r="BF497" i="2826"/>
  <c r="BG497" i="2826" s="1"/>
  <c r="BH497" i="2826" s="1"/>
  <c r="CA497" i="2826" s="1"/>
  <c r="BK499" i="2826"/>
  <c r="BL499" i="2826"/>
  <c r="BX499" i="2826"/>
  <c r="BY499" i="2826"/>
  <c r="U501" i="2826"/>
  <c r="BN500" i="2826"/>
  <c r="BW500" i="2826"/>
  <c r="BR500" i="2826"/>
  <c r="BJ500" i="2826"/>
  <c r="CB496" i="2826"/>
  <c r="BS496" i="2826"/>
  <c r="BF498" i="2826" l="1"/>
  <c r="BG498" i="2826" s="1"/>
  <c r="BH498" i="2826" s="1"/>
  <c r="CA498" i="2826" s="1"/>
  <c r="BS498" i="2826" s="1"/>
  <c r="R493" i="2829"/>
  <c r="W493" i="2829" s="1"/>
  <c r="S492" i="264" s="1"/>
  <c r="C492" i="264"/>
  <c r="BK500" i="2826"/>
  <c r="BL500" i="2826"/>
  <c r="BX500" i="2826"/>
  <c r="BY500" i="2826"/>
  <c r="BW501" i="2826"/>
  <c r="BR501" i="2826"/>
  <c r="BJ501" i="2826"/>
  <c r="U502" i="2826"/>
  <c r="BN501" i="2826"/>
  <c r="CB498" i="2826"/>
  <c r="CD496" i="2826"/>
  <c r="BP500" i="2826"/>
  <c r="BO500" i="2826"/>
  <c r="BD499" i="2826"/>
  <c r="AZ499" i="2826"/>
  <c r="AV499" i="2826"/>
  <c r="AR499" i="2826"/>
  <c r="AN499" i="2826"/>
  <c r="AJ499" i="2826"/>
  <c r="AF499" i="2826"/>
  <c r="AB499" i="2826"/>
  <c r="X499" i="2826"/>
  <c r="BC499" i="2826"/>
  <c r="AY499" i="2826"/>
  <c r="AU499" i="2826"/>
  <c r="AQ499" i="2826"/>
  <c r="AM499" i="2826"/>
  <c r="AI499" i="2826"/>
  <c r="AE499" i="2826"/>
  <c r="AA499" i="2826"/>
  <c r="W499" i="2826"/>
  <c r="BB499" i="2826"/>
  <c r="AX499" i="2826"/>
  <c r="AT499" i="2826"/>
  <c r="AP499" i="2826"/>
  <c r="AL499" i="2826"/>
  <c r="AH499" i="2826"/>
  <c r="AD499" i="2826"/>
  <c r="Z499" i="2826"/>
  <c r="V499" i="2826"/>
  <c r="BE499" i="2826"/>
  <c r="BA499" i="2826"/>
  <c r="AW499" i="2826"/>
  <c r="AS499" i="2826"/>
  <c r="AO499" i="2826"/>
  <c r="AK499" i="2826"/>
  <c r="AG499" i="2826"/>
  <c r="AC499" i="2826"/>
  <c r="Y499" i="2826"/>
  <c r="CB497" i="2826"/>
  <c r="BS497" i="2826"/>
  <c r="R494" i="2829" l="1"/>
  <c r="W494" i="2829" s="1"/>
  <c r="S493" i="264" s="1"/>
  <c r="C493" i="264"/>
  <c r="U503" i="2826"/>
  <c r="BN502" i="2826"/>
  <c r="BW502" i="2826"/>
  <c r="BR502" i="2826"/>
  <c r="BJ502" i="2826"/>
  <c r="BB500" i="2826"/>
  <c r="BE500" i="2826"/>
  <c r="AY500" i="2826"/>
  <c r="AU500" i="2826"/>
  <c r="AQ500" i="2826"/>
  <c r="AM500" i="2826"/>
  <c r="AI500" i="2826"/>
  <c r="AE500" i="2826"/>
  <c r="AA500" i="2826"/>
  <c r="W500" i="2826"/>
  <c r="AZ500" i="2826"/>
  <c r="AV500" i="2826"/>
  <c r="AR500" i="2826"/>
  <c r="AN500" i="2826"/>
  <c r="AJ500" i="2826"/>
  <c r="AF500" i="2826"/>
  <c r="AB500" i="2826"/>
  <c r="X500" i="2826"/>
  <c r="AK500" i="2826"/>
  <c r="AC500" i="2826"/>
  <c r="BC500" i="2826"/>
  <c r="AT500" i="2826"/>
  <c r="AL500" i="2826"/>
  <c r="AD500" i="2826"/>
  <c r="V500" i="2826"/>
  <c r="BD500" i="2826"/>
  <c r="BA500" i="2826"/>
  <c r="AW500" i="2826"/>
  <c r="AS500" i="2826"/>
  <c r="AO500" i="2826"/>
  <c r="AG500" i="2826"/>
  <c r="Y500" i="2826"/>
  <c r="AX500" i="2826"/>
  <c r="AP500" i="2826"/>
  <c r="AH500" i="2826"/>
  <c r="Z500" i="2826"/>
  <c r="CD497" i="2826"/>
  <c r="BF499" i="2826"/>
  <c r="BG499" i="2826" s="1"/>
  <c r="BH499" i="2826" s="1"/>
  <c r="CA499" i="2826" s="1"/>
  <c r="CD498" i="2826"/>
  <c r="BO501" i="2826"/>
  <c r="BP501" i="2826"/>
  <c r="BL501" i="2826"/>
  <c r="BK501" i="2826"/>
  <c r="BY501" i="2826"/>
  <c r="BX501" i="2826"/>
  <c r="R496" i="2829" l="1"/>
  <c r="W496" i="2829" s="1"/>
  <c r="S495" i="264" s="1"/>
  <c r="C495" i="264"/>
  <c r="R495" i="2829"/>
  <c r="W495" i="2829" s="1"/>
  <c r="S494" i="264" s="1"/>
  <c r="C494" i="264"/>
  <c r="BF500" i="2826"/>
  <c r="BG500" i="2826" s="1"/>
  <c r="BH500" i="2826" s="1"/>
  <c r="CA500" i="2826" s="1"/>
  <c r="BK502" i="2826"/>
  <c r="BL502" i="2826"/>
  <c r="BX502" i="2826"/>
  <c r="BY502" i="2826"/>
  <c r="BW503" i="2826"/>
  <c r="BR503" i="2826"/>
  <c r="BJ503" i="2826"/>
  <c r="U504" i="2826"/>
  <c r="BN503" i="2826"/>
  <c r="BC501" i="2826"/>
  <c r="AY501" i="2826"/>
  <c r="AU501" i="2826"/>
  <c r="AQ501" i="2826"/>
  <c r="AM501" i="2826"/>
  <c r="AI501" i="2826"/>
  <c r="AE501" i="2826"/>
  <c r="AA501" i="2826"/>
  <c r="W501" i="2826"/>
  <c r="BB501" i="2826"/>
  <c r="AX501" i="2826"/>
  <c r="AT501" i="2826"/>
  <c r="AP501" i="2826"/>
  <c r="AL501" i="2826"/>
  <c r="AH501" i="2826"/>
  <c r="AD501" i="2826"/>
  <c r="Z501" i="2826"/>
  <c r="V501" i="2826"/>
  <c r="BE501" i="2826"/>
  <c r="BA501" i="2826"/>
  <c r="AW501" i="2826"/>
  <c r="AS501" i="2826"/>
  <c r="AO501" i="2826"/>
  <c r="AK501" i="2826"/>
  <c r="AG501" i="2826"/>
  <c r="AC501" i="2826"/>
  <c r="Y501" i="2826"/>
  <c r="BD501" i="2826"/>
  <c r="AZ501" i="2826"/>
  <c r="AV501" i="2826"/>
  <c r="AR501" i="2826"/>
  <c r="AN501" i="2826"/>
  <c r="AJ501" i="2826"/>
  <c r="AF501" i="2826"/>
  <c r="AB501" i="2826"/>
  <c r="X501" i="2826"/>
  <c r="CB499" i="2826"/>
  <c r="BS499" i="2826"/>
  <c r="BP502" i="2826"/>
  <c r="BO502" i="2826"/>
  <c r="CD499" i="2826" l="1"/>
  <c r="U505" i="2826"/>
  <c r="BN504" i="2826"/>
  <c r="BW504" i="2826"/>
  <c r="BR504" i="2826"/>
  <c r="BJ504" i="2826"/>
  <c r="BB502" i="2826"/>
  <c r="AX502" i="2826"/>
  <c r="AT502" i="2826"/>
  <c r="AP502" i="2826"/>
  <c r="AL502" i="2826"/>
  <c r="AH502" i="2826"/>
  <c r="AD502" i="2826"/>
  <c r="Z502" i="2826"/>
  <c r="V502" i="2826"/>
  <c r="BE502" i="2826"/>
  <c r="BA502" i="2826"/>
  <c r="AW502" i="2826"/>
  <c r="AS502" i="2826"/>
  <c r="AO502" i="2826"/>
  <c r="AK502" i="2826"/>
  <c r="AG502" i="2826"/>
  <c r="AC502" i="2826"/>
  <c r="Y502" i="2826"/>
  <c r="BD502" i="2826"/>
  <c r="AZ502" i="2826"/>
  <c r="AV502" i="2826"/>
  <c r="AR502" i="2826"/>
  <c r="AN502" i="2826"/>
  <c r="AJ502" i="2826"/>
  <c r="AF502" i="2826"/>
  <c r="AB502" i="2826"/>
  <c r="X502" i="2826"/>
  <c r="BC502" i="2826"/>
  <c r="AY502" i="2826"/>
  <c r="AU502" i="2826"/>
  <c r="AQ502" i="2826"/>
  <c r="AM502" i="2826"/>
  <c r="AI502" i="2826"/>
  <c r="AE502" i="2826"/>
  <c r="AA502" i="2826"/>
  <c r="W502" i="2826"/>
  <c r="BF501" i="2826"/>
  <c r="BG501" i="2826" s="1"/>
  <c r="BH501" i="2826" s="1"/>
  <c r="CA501" i="2826" s="1"/>
  <c r="BO503" i="2826"/>
  <c r="BP503" i="2826"/>
  <c r="BL503" i="2826"/>
  <c r="BK503" i="2826"/>
  <c r="BY503" i="2826"/>
  <c r="BX503" i="2826"/>
  <c r="CB500" i="2826"/>
  <c r="BS500" i="2826"/>
  <c r="R497" i="2829" l="1"/>
  <c r="W497" i="2829" s="1"/>
  <c r="S496" i="264" s="1"/>
  <c r="C496" i="264"/>
  <c r="CB501" i="2826"/>
  <c r="BS501" i="2826"/>
  <c r="BP504" i="2826"/>
  <c r="BO504" i="2826"/>
  <c r="CD500" i="2826"/>
  <c r="BC503" i="2826"/>
  <c r="AY503" i="2826"/>
  <c r="AU503" i="2826"/>
  <c r="AQ503" i="2826"/>
  <c r="AM503" i="2826"/>
  <c r="AI503" i="2826"/>
  <c r="AE503" i="2826"/>
  <c r="AA503" i="2826"/>
  <c r="W503" i="2826"/>
  <c r="BB503" i="2826"/>
  <c r="AX503" i="2826"/>
  <c r="AT503" i="2826"/>
  <c r="AP503" i="2826"/>
  <c r="AL503" i="2826"/>
  <c r="AH503" i="2826"/>
  <c r="AD503" i="2826"/>
  <c r="Z503" i="2826"/>
  <c r="V503" i="2826"/>
  <c r="BE503" i="2826"/>
  <c r="BA503" i="2826"/>
  <c r="AW503" i="2826"/>
  <c r="AS503" i="2826"/>
  <c r="AO503" i="2826"/>
  <c r="AK503" i="2826"/>
  <c r="AG503" i="2826"/>
  <c r="AC503" i="2826"/>
  <c r="Y503" i="2826"/>
  <c r="BD503" i="2826"/>
  <c r="AZ503" i="2826"/>
  <c r="AV503" i="2826"/>
  <c r="AR503" i="2826"/>
  <c r="AN503" i="2826"/>
  <c r="AJ503" i="2826"/>
  <c r="AF503" i="2826"/>
  <c r="AB503" i="2826"/>
  <c r="X503" i="2826"/>
  <c r="BF502" i="2826"/>
  <c r="BG502" i="2826" s="1"/>
  <c r="BH502" i="2826" s="1"/>
  <c r="CA502" i="2826" s="1"/>
  <c r="BK504" i="2826"/>
  <c r="BL504" i="2826"/>
  <c r="BX504" i="2826"/>
  <c r="BY504" i="2826"/>
  <c r="BW505" i="2826"/>
  <c r="BR505" i="2826"/>
  <c r="BJ505" i="2826"/>
  <c r="U506" i="2826"/>
  <c r="BN505" i="2826"/>
  <c r="R498" i="2829" l="1"/>
  <c r="W498" i="2829" s="1"/>
  <c r="S497" i="264" s="1"/>
  <c r="C497" i="264"/>
  <c r="BW506" i="2826"/>
  <c r="U507" i="2826"/>
  <c r="BN506" i="2826"/>
  <c r="BR506" i="2826"/>
  <c r="BJ506" i="2826"/>
  <c r="BD504" i="2826"/>
  <c r="AZ504" i="2826"/>
  <c r="AV504" i="2826"/>
  <c r="AR504" i="2826"/>
  <c r="AN504" i="2826"/>
  <c r="AJ504" i="2826"/>
  <c r="AF504" i="2826"/>
  <c r="AB504" i="2826"/>
  <c r="X504" i="2826"/>
  <c r="BC504" i="2826"/>
  <c r="AY504" i="2826"/>
  <c r="AU504" i="2826"/>
  <c r="AQ504" i="2826"/>
  <c r="AM504" i="2826"/>
  <c r="AI504" i="2826"/>
  <c r="AE504" i="2826"/>
  <c r="AA504" i="2826"/>
  <c r="W504" i="2826"/>
  <c r="BB504" i="2826"/>
  <c r="AX504" i="2826"/>
  <c r="AT504" i="2826"/>
  <c r="AP504" i="2826"/>
  <c r="AL504" i="2826"/>
  <c r="AH504" i="2826"/>
  <c r="AD504" i="2826"/>
  <c r="Z504" i="2826"/>
  <c r="V504" i="2826"/>
  <c r="BE504" i="2826"/>
  <c r="BA504" i="2826"/>
  <c r="AW504" i="2826"/>
  <c r="AS504" i="2826"/>
  <c r="AO504" i="2826"/>
  <c r="AK504" i="2826"/>
  <c r="AG504" i="2826"/>
  <c r="AC504" i="2826"/>
  <c r="Y504" i="2826"/>
  <c r="BF503" i="2826"/>
  <c r="BG503" i="2826" s="1"/>
  <c r="BH503" i="2826" s="1"/>
  <c r="CA503" i="2826" s="1"/>
  <c r="BO505" i="2826"/>
  <c r="BP505" i="2826"/>
  <c r="BL505" i="2826"/>
  <c r="BK505" i="2826"/>
  <c r="BY505" i="2826"/>
  <c r="BX505" i="2826"/>
  <c r="CB502" i="2826"/>
  <c r="BS502" i="2826"/>
  <c r="CD501" i="2826"/>
  <c r="R499" i="2829" l="1"/>
  <c r="W499" i="2829" s="1"/>
  <c r="S498" i="264" s="1"/>
  <c r="C498" i="264"/>
  <c r="U508" i="2826"/>
  <c r="BN507" i="2826"/>
  <c r="BW507" i="2826"/>
  <c r="BR507" i="2826"/>
  <c r="BJ507" i="2826"/>
  <c r="CD502" i="2826"/>
  <c r="BC505" i="2826"/>
  <c r="AY505" i="2826"/>
  <c r="AU505" i="2826"/>
  <c r="AQ505" i="2826"/>
  <c r="AM505" i="2826"/>
  <c r="AI505" i="2826"/>
  <c r="AE505" i="2826"/>
  <c r="AA505" i="2826"/>
  <c r="W505" i="2826"/>
  <c r="BB505" i="2826"/>
  <c r="AX505" i="2826"/>
  <c r="AT505" i="2826"/>
  <c r="AP505" i="2826"/>
  <c r="AL505" i="2826"/>
  <c r="AH505" i="2826"/>
  <c r="AD505" i="2826"/>
  <c r="Z505" i="2826"/>
  <c r="V505" i="2826"/>
  <c r="BE505" i="2826"/>
  <c r="BA505" i="2826"/>
  <c r="AW505" i="2826"/>
  <c r="AS505" i="2826"/>
  <c r="AO505" i="2826"/>
  <c r="AK505" i="2826"/>
  <c r="AG505" i="2826"/>
  <c r="AC505" i="2826"/>
  <c r="Y505" i="2826"/>
  <c r="BD505" i="2826"/>
  <c r="AZ505" i="2826"/>
  <c r="AV505" i="2826"/>
  <c r="AR505" i="2826"/>
  <c r="AN505" i="2826"/>
  <c r="AJ505" i="2826"/>
  <c r="AF505" i="2826"/>
  <c r="AB505" i="2826"/>
  <c r="X505" i="2826"/>
  <c r="CB503" i="2826"/>
  <c r="BS503" i="2826"/>
  <c r="BF504" i="2826"/>
  <c r="BG504" i="2826" s="1"/>
  <c r="BH504" i="2826" s="1"/>
  <c r="CA504" i="2826" s="1"/>
  <c r="BK506" i="2826"/>
  <c r="BL506" i="2826"/>
  <c r="BP506" i="2826"/>
  <c r="BO506" i="2826"/>
  <c r="BY506" i="2826"/>
  <c r="BX506" i="2826"/>
  <c r="R500" i="2829" l="1"/>
  <c r="W500" i="2829" s="1"/>
  <c r="S499" i="264" s="1"/>
  <c r="C499" i="264"/>
  <c r="CB504" i="2826"/>
  <c r="BS504" i="2826"/>
  <c r="CD503" i="2826"/>
  <c r="BP507" i="2826"/>
  <c r="BO507" i="2826"/>
  <c r="BB506" i="2826"/>
  <c r="AX506" i="2826"/>
  <c r="AT506" i="2826"/>
  <c r="AP506" i="2826"/>
  <c r="AL506" i="2826"/>
  <c r="AH506" i="2826"/>
  <c r="AD506" i="2826"/>
  <c r="Z506" i="2826"/>
  <c r="V506" i="2826"/>
  <c r="BC506" i="2826"/>
  <c r="AY506" i="2826"/>
  <c r="AU506" i="2826"/>
  <c r="AQ506" i="2826"/>
  <c r="AM506" i="2826"/>
  <c r="AI506" i="2826"/>
  <c r="AE506" i="2826"/>
  <c r="AA506" i="2826"/>
  <c r="W506" i="2826"/>
  <c r="BD506" i="2826"/>
  <c r="AZ506" i="2826"/>
  <c r="AV506" i="2826"/>
  <c r="AR506" i="2826"/>
  <c r="AN506" i="2826"/>
  <c r="AJ506" i="2826"/>
  <c r="AF506" i="2826"/>
  <c r="AB506" i="2826"/>
  <c r="X506" i="2826"/>
  <c r="BE506" i="2826"/>
  <c r="BA506" i="2826"/>
  <c r="AW506" i="2826"/>
  <c r="AS506" i="2826"/>
  <c r="AO506" i="2826"/>
  <c r="AK506" i="2826"/>
  <c r="AG506" i="2826"/>
  <c r="AC506" i="2826"/>
  <c r="Y506" i="2826"/>
  <c r="BF505" i="2826"/>
  <c r="BG505" i="2826" s="1"/>
  <c r="BH505" i="2826" s="1"/>
  <c r="CA505" i="2826" s="1"/>
  <c r="BK507" i="2826"/>
  <c r="BL507" i="2826"/>
  <c r="BX507" i="2826"/>
  <c r="BY507" i="2826"/>
  <c r="BW508" i="2826"/>
  <c r="BR508" i="2826"/>
  <c r="BJ508" i="2826"/>
  <c r="U509" i="2826"/>
  <c r="BN508" i="2826"/>
  <c r="R501" i="2829" l="1"/>
  <c r="W501" i="2829" s="1"/>
  <c r="S500" i="264" s="1"/>
  <c r="C500" i="264"/>
  <c r="BW509" i="2826"/>
  <c r="BR509" i="2826"/>
  <c r="U510" i="2826"/>
  <c r="BN509" i="2826"/>
  <c r="BJ509" i="2826"/>
  <c r="BD507" i="2826"/>
  <c r="AZ507" i="2826"/>
  <c r="AV507" i="2826"/>
  <c r="AR507" i="2826"/>
  <c r="AN507" i="2826"/>
  <c r="AJ507" i="2826"/>
  <c r="AF507" i="2826"/>
  <c r="AB507" i="2826"/>
  <c r="X507" i="2826"/>
  <c r="BC507" i="2826"/>
  <c r="AY507" i="2826"/>
  <c r="AU507" i="2826"/>
  <c r="AQ507" i="2826"/>
  <c r="AM507" i="2826"/>
  <c r="AI507" i="2826"/>
  <c r="AE507" i="2826"/>
  <c r="AA507" i="2826"/>
  <c r="W507" i="2826"/>
  <c r="BB507" i="2826"/>
  <c r="AX507" i="2826"/>
  <c r="AT507" i="2826"/>
  <c r="AP507" i="2826"/>
  <c r="AL507" i="2826"/>
  <c r="AH507" i="2826"/>
  <c r="AD507" i="2826"/>
  <c r="Z507" i="2826"/>
  <c r="V507" i="2826"/>
  <c r="BE507" i="2826"/>
  <c r="BA507" i="2826"/>
  <c r="AW507" i="2826"/>
  <c r="AS507" i="2826"/>
  <c r="AO507" i="2826"/>
  <c r="AK507" i="2826"/>
  <c r="AG507" i="2826"/>
  <c r="AC507" i="2826"/>
  <c r="Y507" i="2826"/>
  <c r="CB505" i="2826"/>
  <c r="BS505" i="2826"/>
  <c r="BO508" i="2826"/>
  <c r="BP508" i="2826"/>
  <c r="BL508" i="2826"/>
  <c r="BK508" i="2826"/>
  <c r="BY508" i="2826"/>
  <c r="BX508" i="2826"/>
  <c r="BF506" i="2826"/>
  <c r="BG506" i="2826" s="1"/>
  <c r="BH506" i="2826" s="1"/>
  <c r="CA506" i="2826" s="1"/>
  <c r="CD504" i="2826"/>
  <c r="R502" i="2829" l="1"/>
  <c r="W502" i="2829" s="1"/>
  <c r="S501" i="264" s="1"/>
  <c r="C501" i="264"/>
  <c r="BP509" i="2826"/>
  <c r="BO509" i="2826"/>
  <c r="CB506" i="2826"/>
  <c r="BS506" i="2826"/>
  <c r="BC508" i="2826"/>
  <c r="AY508" i="2826"/>
  <c r="AU508" i="2826"/>
  <c r="AQ508" i="2826"/>
  <c r="AM508" i="2826"/>
  <c r="AI508" i="2826"/>
  <c r="AE508" i="2826"/>
  <c r="AA508" i="2826"/>
  <c r="W508" i="2826"/>
  <c r="BB508" i="2826"/>
  <c r="AX508" i="2826"/>
  <c r="AT508" i="2826"/>
  <c r="AP508" i="2826"/>
  <c r="AL508" i="2826"/>
  <c r="AH508" i="2826"/>
  <c r="Z508" i="2826"/>
  <c r="BE508" i="2826"/>
  <c r="BA508" i="2826"/>
  <c r="AW508" i="2826"/>
  <c r="AS508" i="2826"/>
  <c r="AO508" i="2826"/>
  <c r="AK508" i="2826"/>
  <c r="AG508" i="2826"/>
  <c r="AC508" i="2826"/>
  <c r="Y508" i="2826"/>
  <c r="BD508" i="2826"/>
  <c r="AZ508" i="2826"/>
  <c r="AV508" i="2826"/>
  <c r="AR508" i="2826"/>
  <c r="AN508" i="2826"/>
  <c r="AJ508" i="2826"/>
  <c r="AF508" i="2826"/>
  <c r="AB508" i="2826"/>
  <c r="X508" i="2826"/>
  <c r="AD508" i="2826"/>
  <c r="V508" i="2826"/>
  <c r="CD505" i="2826"/>
  <c r="BF507" i="2826"/>
  <c r="BG507" i="2826" s="1"/>
  <c r="BH507" i="2826" s="1"/>
  <c r="CA507" i="2826" s="1"/>
  <c r="BK509" i="2826"/>
  <c r="BL509" i="2826"/>
  <c r="BW510" i="2826"/>
  <c r="BR510" i="2826"/>
  <c r="BJ510" i="2826"/>
  <c r="U511" i="2826"/>
  <c r="BN510" i="2826"/>
  <c r="BY509" i="2826"/>
  <c r="BX509" i="2826"/>
  <c r="R503" i="2829" l="1"/>
  <c r="W503" i="2829" s="1"/>
  <c r="S502" i="264" s="1"/>
  <c r="C502" i="264"/>
  <c r="BF508" i="2826"/>
  <c r="BG508" i="2826" s="1"/>
  <c r="BH508" i="2826" s="1"/>
  <c r="CA508" i="2826" s="1"/>
  <c r="CB508" i="2826" s="1"/>
  <c r="U512" i="2826"/>
  <c r="BN511" i="2826"/>
  <c r="BW511" i="2826"/>
  <c r="BR511" i="2826"/>
  <c r="BJ511" i="2826"/>
  <c r="BL510" i="2826"/>
  <c r="BK510" i="2826"/>
  <c r="BY510" i="2826"/>
  <c r="BX510" i="2826"/>
  <c r="CD506" i="2826"/>
  <c r="BO510" i="2826"/>
  <c r="BP510" i="2826"/>
  <c r="BD509" i="2826"/>
  <c r="AZ509" i="2826"/>
  <c r="AV509" i="2826"/>
  <c r="AR509" i="2826"/>
  <c r="AN509" i="2826"/>
  <c r="AJ509" i="2826"/>
  <c r="AF509" i="2826"/>
  <c r="AB509" i="2826"/>
  <c r="X509" i="2826"/>
  <c r="BC509" i="2826"/>
  <c r="AY509" i="2826"/>
  <c r="AU509" i="2826"/>
  <c r="AQ509" i="2826"/>
  <c r="AM509" i="2826"/>
  <c r="AI509" i="2826"/>
  <c r="AE509" i="2826"/>
  <c r="AA509" i="2826"/>
  <c r="W509" i="2826"/>
  <c r="BB509" i="2826"/>
  <c r="AX509" i="2826"/>
  <c r="AT509" i="2826"/>
  <c r="AP509" i="2826"/>
  <c r="AL509" i="2826"/>
  <c r="AH509" i="2826"/>
  <c r="AD509" i="2826"/>
  <c r="Z509" i="2826"/>
  <c r="V509" i="2826"/>
  <c r="BE509" i="2826"/>
  <c r="BA509" i="2826"/>
  <c r="AW509" i="2826"/>
  <c r="AS509" i="2826"/>
  <c r="AO509" i="2826"/>
  <c r="AK509" i="2826"/>
  <c r="AG509" i="2826"/>
  <c r="AC509" i="2826"/>
  <c r="Y509" i="2826"/>
  <c r="CB507" i="2826"/>
  <c r="BS507" i="2826"/>
  <c r="BS508" i="2826" l="1"/>
  <c r="CD508" i="2826" s="1"/>
  <c r="CD507" i="2826"/>
  <c r="R505" i="2829" s="1"/>
  <c r="W505" i="2829" s="1"/>
  <c r="S504" i="264" s="1"/>
  <c r="R504" i="2829"/>
  <c r="W504" i="2829" s="1"/>
  <c r="S503" i="264" s="1"/>
  <c r="C503" i="264"/>
  <c r="BE510" i="2826"/>
  <c r="BA510" i="2826"/>
  <c r="AW510" i="2826"/>
  <c r="AS510" i="2826"/>
  <c r="AO510" i="2826"/>
  <c r="AG510" i="2826"/>
  <c r="AX510" i="2826"/>
  <c r="AP510" i="2826"/>
  <c r="AH510" i="2826"/>
  <c r="Z510" i="2826"/>
  <c r="Y510" i="2826"/>
  <c r="BC510" i="2826"/>
  <c r="AY510" i="2826"/>
  <c r="AU510" i="2826"/>
  <c r="AQ510" i="2826"/>
  <c r="AM510" i="2826"/>
  <c r="AI510" i="2826"/>
  <c r="BD510" i="2826"/>
  <c r="AZ510" i="2826"/>
  <c r="AV510" i="2826"/>
  <c r="AR510" i="2826"/>
  <c r="AN510" i="2826"/>
  <c r="AJ510" i="2826"/>
  <c r="AF510" i="2826"/>
  <c r="AB510" i="2826"/>
  <c r="X510" i="2826"/>
  <c r="AC510" i="2826"/>
  <c r="AE510" i="2826"/>
  <c r="W510" i="2826"/>
  <c r="AK510" i="2826"/>
  <c r="BB510" i="2826"/>
  <c r="AT510" i="2826"/>
  <c r="AL510" i="2826"/>
  <c r="AD510" i="2826"/>
  <c r="V510" i="2826"/>
  <c r="AA510" i="2826"/>
  <c r="BP511" i="2826"/>
  <c r="BO511" i="2826"/>
  <c r="BF509" i="2826"/>
  <c r="BG509" i="2826" s="1"/>
  <c r="BH509" i="2826" s="1"/>
  <c r="CA509" i="2826" s="1"/>
  <c r="BK511" i="2826"/>
  <c r="BL511" i="2826"/>
  <c r="BX511" i="2826"/>
  <c r="BY511" i="2826"/>
  <c r="BW512" i="2826"/>
  <c r="BR512" i="2826"/>
  <c r="BJ512" i="2826"/>
  <c r="BN512" i="2826"/>
  <c r="C505" i="264" l="1"/>
  <c r="R506" i="2829"/>
  <c r="W506" i="2829" s="1"/>
  <c r="S505" i="264" s="1"/>
  <c r="C504" i="264"/>
  <c r="BL512" i="2826"/>
  <c r="BK512" i="2826"/>
  <c r="BY512" i="2826"/>
  <c r="BX512" i="2826"/>
  <c r="BO512" i="2826"/>
  <c r="BP512" i="2826"/>
  <c r="BD511" i="2826"/>
  <c r="AZ511" i="2826"/>
  <c r="AV511" i="2826"/>
  <c r="AR511" i="2826"/>
  <c r="AN511" i="2826"/>
  <c r="AJ511" i="2826"/>
  <c r="AF511" i="2826"/>
  <c r="AB511" i="2826"/>
  <c r="X511" i="2826"/>
  <c r="BC511" i="2826"/>
  <c r="AY511" i="2826"/>
  <c r="AU511" i="2826"/>
  <c r="AQ511" i="2826"/>
  <c r="AM511" i="2826"/>
  <c r="AI511" i="2826"/>
  <c r="AE511" i="2826"/>
  <c r="AA511" i="2826"/>
  <c r="W511" i="2826"/>
  <c r="BB511" i="2826"/>
  <c r="AX511" i="2826"/>
  <c r="AT511" i="2826"/>
  <c r="AP511" i="2826"/>
  <c r="AL511" i="2826"/>
  <c r="AH511" i="2826"/>
  <c r="AD511" i="2826"/>
  <c r="Z511" i="2826"/>
  <c r="V511" i="2826"/>
  <c r="BE511" i="2826"/>
  <c r="BA511" i="2826"/>
  <c r="AW511" i="2826"/>
  <c r="AS511" i="2826"/>
  <c r="AO511" i="2826"/>
  <c r="AK511" i="2826"/>
  <c r="AG511" i="2826"/>
  <c r="AC511" i="2826"/>
  <c r="Y511" i="2826"/>
  <c r="CB509" i="2826"/>
  <c r="BS509" i="2826"/>
  <c r="BF510" i="2826"/>
  <c r="BG510" i="2826" s="1"/>
  <c r="BH510" i="2826" s="1"/>
  <c r="CA510" i="2826" s="1"/>
  <c r="CD509" i="2826" l="1"/>
  <c r="CB510" i="2826"/>
  <c r="BS510" i="2826"/>
  <c r="BF511" i="2826"/>
  <c r="BG511" i="2826" s="1"/>
  <c r="BH511" i="2826" s="1"/>
  <c r="CA511" i="2826" s="1"/>
  <c r="BE512" i="2826"/>
  <c r="BA512" i="2826"/>
  <c r="AW512" i="2826"/>
  <c r="AS512" i="2826"/>
  <c r="AO512" i="2826"/>
  <c r="AK512" i="2826"/>
  <c r="AG512" i="2826"/>
  <c r="AC512" i="2826"/>
  <c r="Y512" i="2826"/>
  <c r="BB512" i="2826"/>
  <c r="AX512" i="2826"/>
  <c r="AT512" i="2826"/>
  <c r="AP512" i="2826"/>
  <c r="AL512" i="2826"/>
  <c r="AH512" i="2826"/>
  <c r="AD512" i="2826"/>
  <c r="Z512" i="2826"/>
  <c r="BC512" i="2826"/>
  <c r="AY512" i="2826"/>
  <c r="AU512" i="2826"/>
  <c r="AQ512" i="2826"/>
  <c r="AM512" i="2826"/>
  <c r="AI512" i="2826"/>
  <c r="AE512" i="2826"/>
  <c r="AA512" i="2826"/>
  <c r="W512" i="2826"/>
  <c r="BD512" i="2826"/>
  <c r="AZ512" i="2826"/>
  <c r="AV512" i="2826"/>
  <c r="AR512" i="2826"/>
  <c r="AN512" i="2826"/>
  <c r="AJ512" i="2826"/>
  <c r="AF512" i="2826"/>
  <c r="AB512" i="2826"/>
  <c r="X512" i="2826"/>
  <c r="V512" i="2826"/>
  <c r="BF512" i="2826" l="1"/>
  <c r="BG512" i="2826" s="1"/>
  <c r="BH512" i="2826" s="1"/>
  <c r="CA512" i="2826" s="1"/>
  <c r="BS512" i="2826" s="1"/>
  <c r="R507" i="2829"/>
  <c r="W507" i="2829" s="1"/>
  <c r="S506" i="264" s="1"/>
  <c r="C506" i="264"/>
  <c r="CB511" i="2826"/>
  <c r="BS511" i="2826"/>
  <c r="CD510" i="2826"/>
  <c r="CB512" i="2826" l="1"/>
  <c r="CD512" i="2826" s="1"/>
  <c r="R508" i="2829"/>
  <c r="W508" i="2829" s="1"/>
  <c r="S507" i="264" s="1"/>
  <c r="C507" i="264"/>
  <c r="CD511" i="2826"/>
  <c r="R509" i="2829" l="1"/>
  <c r="W509" i="2829" s="1"/>
  <c r="S508" i="264" s="1"/>
  <c r="C508" i="264"/>
  <c r="R510" i="2829"/>
  <c r="W510" i="2829" s="1"/>
  <c r="S509" i="264" s="1"/>
  <c r="C509" i="264"/>
</calcChain>
</file>

<file path=xl/comments1.xml><?xml version="1.0" encoding="utf-8"?>
<comments xmlns="http://schemas.openxmlformats.org/spreadsheetml/2006/main">
  <authors>
    <author>Jeff Bagby</author>
  </authors>
  <commentList>
    <comment ref="A2" authorId="0" shapeId="0">
      <text>
        <r>
          <rPr>
            <b/>
            <sz val="8"/>
            <color indexed="12"/>
            <rFont val="Tahoma"/>
            <family val="2"/>
          </rPr>
          <t xml:space="preserve">"The Diffraction and Boundary Simulator"
</t>
        </r>
        <r>
          <rPr>
            <b/>
            <sz val="8"/>
            <color indexed="8"/>
            <rFont val="Tahoma"/>
            <family val="2"/>
          </rPr>
          <t>Version</t>
        </r>
        <r>
          <rPr>
            <b/>
            <sz val="8"/>
            <color indexed="81"/>
            <rFont val="Tahoma"/>
            <family val="2"/>
          </rPr>
          <t xml:space="preserve"> 1.30 spreadsheet and it's VBA modules
 © Copyright 2004 - 2009, 2019  by Jeff Bagby
Acknowledgement to Yavuz Aksan for the graphics.
</t>
        </r>
        <r>
          <rPr>
            <b/>
            <sz val="8"/>
            <color indexed="10"/>
            <rFont val="Tahoma"/>
            <family val="2"/>
          </rPr>
          <t xml:space="preserve">File is free for personal use. Commercial use prohibited. 
</t>
        </r>
        <r>
          <rPr>
            <b/>
            <sz val="8"/>
            <color indexed="81"/>
            <rFont val="Tahoma"/>
            <family val="2"/>
          </rPr>
          <t xml:space="preserve">
Contact Jeff Bagby at </t>
        </r>
        <r>
          <rPr>
            <b/>
            <sz val="8"/>
            <color indexed="12"/>
            <rFont val="Tahoma"/>
            <family val="2"/>
          </rPr>
          <t xml:space="preserve">jeffb1836@yahoo.com
</t>
        </r>
        <r>
          <rPr>
            <b/>
            <sz val="8"/>
            <color indexed="81"/>
            <rFont val="Tahoma"/>
            <family val="2"/>
          </rPr>
          <t xml:space="preserve"> for information.
</t>
        </r>
        <r>
          <rPr>
            <sz val="8"/>
            <color indexed="81"/>
            <rFont val="Tahoma"/>
            <family val="2"/>
          </rPr>
          <t xml:space="preserve">
</t>
        </r>
      </text>
    </comment>
    <comment ref="G6" authorId="0" shapeId="0">
      <text>
        <r>
          <rPr>
            <b/>
            <sz val="8"/>
            <color indexed="81"/>
            <rFont val="Tahoma"/>
            <family val="2"/>
          </rPr>
          <t>If far field simulations are desired manually enter 9999 into this cell.</t>
        </r>
        <r>
          <rPr>
            <sz val="8"/>
            <color indexed="81"/>
            <rFont val="Tahoma"/>
            <family val="2"/>
          </rPr>
          <t xml:space="preserve">
</t>
        </r>
      </text>
    </comment>
    <comment ref="G9" authorId="0" shapeId="0">
      <text>
        <r>
          <rPr>
            <b/>
            <sz val="8"/>
            <color indexed="81"/>
            <rFont val="Tahoma"/>
            <family val="2"/>
          </rPr>
          <t>The Vertical Axis Control will allow you to move the mic or listener location to any vertical postion +/- 90 degrees off-axis.</t>
        </r>
        <r>
          <rPr>
            <sz val="8"/>
            <color indexed="81"/>
            <rFont val="Tahoma"/>
            <family val="2"/>
          </rPr>
          <t xml:space="preserve">
</t>
        </r>
      </text>
    </comment>
    <comment ref="G13" authorId="0" shapeId="0">
      <text>
        <r>
          <rPr>
            <b/>
            <sz val="8"/>
            <color indexed="81"/>
            <rFont val="Tahoma"/>
            <family val="2"/>
          </rPr>
          <t>The Horizontal Axis Control will allow you to move the mic or listener location to any horizontal postion +/- 90 degrees off-axis.</t>
        </r>
        <r>
          <rPr>
            <sz val="8"/>
            <color indexed="81"/>
            <rFont val="Tahoma"/>
            <family val="2"/>
          </rPr>
          <t xml:space="preserve">
</t>
        </r>
      </text>
    </comment>
    <comment ref="G17" authorId="0" shapeId="0">
      <text>
        <r>
          <rPr>
            <b/>
            <sz val="8"/>
            <color indexed="81"/>
            <rFont val="Tahoma"/>
            <family val="2"/>
          </rPr>
          <t>Checking this box will include the off-axis roll-off due to driver directivity and off-axis angle in the response calculations. If point source is selected then there will be no roll-off even when checked.</t>
        </r>
        <r>
          <rPr>
            <sz val="8"/>
            <color indexed="81"/>
            <rFont val="Tahoma"/>
            <family val="2"/>
          </rPr>
          <t xml:space="preserve">
</t>
        </r>
      </text>
    </comment>
    <comment ref="E21" authorId="0" shapeId="0">
      <text>
        <r>
          <rPr>
            <b/>
            <sz val="8"/>
            <color indexed="81"/>
            <rFont val="Tahoma"/>
            <family val="2"/>
          </rPr>
          <t xml:space="preserve">This is effective piston diameter. For example a 1" dome tweeter would be 1", but a 6.5" woofer may only be 5". </t>
        </r>
        <r>
          <rPr>
            <sz val="8"/>
            <color indexed="81"/>
            <rFont val="Tahoma"/>
            <family val="2"/>
          </rPr>
          <t xml:space="preserve">
</t>
        </r>
      </text>
    </comment>
    <comment ref="F53" authorId="0" shapeId="0">
      <text>
        <r>
          <rPr>
            <b/>
            <sz val="8"/>
            <color indexed="81"/>
            <rFont val="Tahoma"/>
            <family val="2"/>
          </rPr>
          <t>Typically this would be the distance in inches that the front baffle is from the wall behind the speaker and the distance that the center of the driver is from the side wall and the floor.</t>
        </r>
        <r>
          <rPr>
            <sz val="8"/>
            <color indexed="81"/>
            <rFont val="Tahoma"/>
            <family val="2"/>
          </rPr>
          <t xml:space="preserve">
</t>
        </r>
      </text>
    </comment>
    <comment ref="G53" authorId="0" shapeId="0">
      <text>
        <r>
          <rPr>
            <b/>
            <sz val="8"/>
            <color indexed="81"/>
            <rFont val="Tahoma"/>
            <family val="2"/>
          </rPr>
          <t>Note: 
Select "</t>
        </r>
        <r>
          <rPr>
            <b/>
            <sz val="8"/>
            <color indexed="10"/>
            <rFont val="Tahoma"/>
            <family val="2"/>
          </rPr>
          <t>Axial Response</t>
        </r>
        <r>
          <rPr>
            <b/>
            <sz val="8"/>
            <color indexed="81"/>
            <rFont val="Tahoma"/>
            <family val="2"/>
          </rPr>
          <t>" when combining with the Baffle Diffraction. 
Select "</t>
        </r>
        <r>
          <rPr>
            <b/>
            <sz val="8"/>
            <color indexed="12"/>
            <rFont val="Tahoma"/>
            <family val="2"/>
          </rPr>
          <t>Power Response</t>
        </r>
        <r>
          <rPr>
            <b/>
            <sz val="8"/>
            <color indexed="81"/>
            <rFont val="Tahoma"/>
            <family val="2"/>
          </rPr>
          <t>" when estimating room augmentation and placement</t>
        </r>
        <r>
          <rPr>
            <sz val="8"/>
            <color indexed="81"/>
            <rFont val="Tahoma"/>
            <family val="2"/>
          </rPr>
          <t xml:space="preserve">
</t>
        </r>
      </text>
    </comment>
    <comment ref="M56" authorId="0" shapeId="0">
      <text>
        <r>
          <rPr>
            <b/>
            <sz val="8"/>
            <color indexed="81"/>
            <rFont val="Tahoma"/>
            <family val="2"/>
          </rPr>
          <t>Typically the longest distance between two walls in the room.</t>
        </r>
        <r>
          <rPr>
            <sz val="8"/>
            <color indexed="81"/>
            <rFont val="Tahoma"/>
            <family val="2"/>
          </rPr>
          <t xml:space="preserve">
</t>
        </r>
      </text>
    </comment>
    <comment ref="M58" authorId="0" shapeId="0">
      <text>
        <r>
          <rPr>
            <b/>
            <sz val="8"/>
            <color indexed="81"/>
            <rFont val="Tahoma"/>
            <family val="2"/>
          </rPr>
          <t>Most room are not structurally strong enough to continue to support rising pressure levels at very low frequencies to very high pressures, consequently there will be "leakage" of the pressurization. If 0% is entered then the room gain will follow the textbook rise with no losses. 100% leakage will yield no gain at all. A typical room will likely fall in the 40-60% leakage range, but some may still lie outside these numbers.</t>
        </r>
        <r>
          <rPr>
            <sz val="8"/>
            <color indexed="81"/>
            <rFont val="Tahoma"/>
            <family val="2"/>
          </rPr>
          <t xml:space="preserve">
</t>
        </r>
      </text>
    </comment>
    <comment ref="H82" authorId="0" shapeId="0">
      <text>
        <r>
          <rPr>
            <b/>
            <sz val="8"/>
            <color indexed="81"/>
            <rFont val="Tahoma"/>
            <family val="2"/>
          </rPr>
          <t>Note: 
Select "</t>
        </r>
        <r>
          <rPr>
            <b/>
            <sz val="8"/>
            <color indexed="10"/>
            <rFont val="Tahoma"/>
            <family val="2"/>
          </rPr>
          <t>Axial Response</t>
        </r>
        <r>
          <rPr>
            <b/>
            <sz val="8"/>
            <color indexed="81"/>
            <rFont val="Tahoma"/>
            <family val="2"/>
          </rPr>
          <t>" when combining with the Baffle Diffraction. 
Select "</t>
        </r>
        <r>
          <rPr>
            <b/>
            <sz val="8"/>
            <color indexed="12"/>
            <rFont val="Tahoma"/>
            <family val="2"/>
          </rPr>
          <t>Power Response</t>
        </r>
        <r>
          <rPr>
            <b/>
            <sz val="8"/>
            <color indexed="81"/>
            <rFont val="Tahoma"/>
            <family val="2"/>
          </rPr>
          <t>" when estimating room augmentation and placement</t>
        </r>
        <r>
          <rPr>
            <sz val="8"/>
            <color indexed="81"/>
            <rFont val="Tahoma"/>
            <family val="2"/>
          </rPr>
          <t xml:space="preserve">
</t>
        </r>
      </text>
    </comment>
  </commentList>
</comments>
</file>

<file path=xl/sharedStrings.xml><?xml version="1.0" encoding="utf-8"?>
<sst xmlns="http://schemas.openxmlformats.org/spreadsheetml/2006/main" count="209" uniqueCount="162">
  <si>
    <t>Deg</t>
  </si>
  <si>
    <t>Phi</t>
  </si>
  <si>
    <t>dB</t>
  </si>
  <si>
    <t>Freq</t>
  </si>
  <si>
    <t>Frequency</t>
  </si>
  <si>
    <t xml:space="preserve">   Frequency Output Data</t>
  </si>
  <si>
    <t>Width (in)</t>
  </si>
  <si>
    <t>Gain</t>
  </si>
  <si>
    <t>Gain/</t>
  </si>
  <si>
    <t>Selected</t>
  </si>
  <si>
    <t>Baffle Dimensions</t>
  </si>
  <si>
    <t>Loss</t>
  </si>
  <si>
    <t>Response</t>
  </si>
  <si>
    <t>Height (in)</t>
  </si>
  <si>
    <r>
      <t>x</t>
    </r>
    <r>
      <rPr>
        <b/>
        <sz val="8"/>
        <rFont val="Arial"/>
        <family val="2"/>
      </rPr>
      <t xml:space="preserve"> (in)</t>
    </r>
  </si>
  <si>
    <r>
      <t>y</t>
    </r>
    <r>
      <rPr>
        <b/>
        <sz val="8"/>
        <rFont val="Arial"/>
        <family val="2"/>
      </rPr>
      <t xml:space="preserve"> (in)</t>
    </r>
  </si>
  <si>
    <r>
      <t xml:space="preserve">Radius </t>
    </r>
    <r>
      <rPr>
        <b/>
        <sz val="8"/>
        <rFont val="Arial"/>
        <family val="2"/>
      </rPr>
      <t>(in)</t>
    </r>
  </si>
  <si>
    <t>Diameter (in)</t>
  </si>
  <si>
    <t>Edge Geometry</t>
  </si>
  <si>
    <t>Open Baffle</t>
  </si>
  <si>
    <t>tt</t>
  </si>
  <si>
    <t>bt</t>
  </si>
  <si>
    <t>st</t>
  </si>
  <si>
    <t>w</t>
  </si>
  <si>
    <t>d</t>
  </si>
  <si>
    <t>h</t>
  </si>
  <si>
    <t>offset</t>
  </si>
  <si>
    <t>y</t>
  </si>
  <si>
    <t>Driver Diameter:</t>
  </si>
  <si>
    <t>Horizontal Location:</t>
  </si>
  <si>
    <t>3-D</t>
  </si>
  <si>
    <t>Front View</t>
  </si>
  <si>
    <t>Height from Bottom:</t>
  </si>
  <si>
    <t>x</t>
  </si>
  <si>
    <t>z</t>
  </si>
  <si>
    <t>xp</t>
  </si>
  <si>
    <t>yp</t>
  </si>
  <si>
    <t>ypp</t>
  </si>
  <si>
    <t>Box Width:</t>
  </si>
  <si>
    <t>Box Height:</t>
  </si>
  <si>
    <t>Box Depth:</t>
  </si>
  <si>
    <t>Radius T/B:</t>
  </si>
  <si>
    <t>Radius Sides:</t>
  </si>
  <si>
    <t>Acknowledgement to Yavuz Aksan for the graphics above</t>
  </si>
  <si>
    <t>Boundary and Room Gain Simulator</t>
  </si>
  <si>
    <t xml:space="preserve">   x, "</t>
  </si>
  <si>
    <t xml:space="preserve">   y, "</t>
  </si>
  <si>
    <t xml:space="preserve">   z, "</t>
  </si>
  <si>
    <t>Pressurization</t>
  </si>
  <si>
    <t>Leakage</t>
  </si>
  <si>
    <t xml:space="preserve">Total </t>
  </si>
  <si>
    <t xml:space="preserve">Boundary </t>
  </si>
  <si>
    <t>Room</t>
  </si>
  <si>
    <t>Room &amp;</t>
  </si>
  <si>
    <t>Combined</t>
  </si>
  <si>
    <t xml:space="preserve">  f, Hz</t>
  </si>
  <si>
    <t>Lambda</t>
  </si>
  <si>
    <t xml:space="preserve"> 4piX/L</t>
  </si>
  <si>
    <t xml:space="preserve"> sin(X)</t>
  </si>
  <si>
    <t xml:space="preserve"> 4piY/L</t>
  </si>
  <si>
    <t xml:space="preserve"> sin(Y)</t>
  </si>
  <si>
    <t xml:space="preserve"> 4piZ/L</t>
  </si>
  <si>
    <t xml:space="preserve"> sin(Z)</t>
  </si>
  <si>
    <t xml:space="preserve"> 4piX,Y/L</t>
  </si>
  <si>
    <t xml:space="preserve"> sin(X,Y)</t>
  </si>
  <si>
    <t xml:space="preserve"> 4piX,Z/L</t>
  </si>
  <si>
    <t xml:space="preserve"> sin(X,Z)</t>
  </si>
  <si>
    <t xml:space="preserve"> 4piY,Z/L</t>
  </si>
  <si>
    <t xml:space="preserve"> sin(Y,Z)</t>
  </si>
  <si>
    <t xml:space="preserve"> 4pi(X,Y,Z)/L</t>
  </si>
  <si>
    <t xml:space="preserve"> sin(X,Y,Z)</t>
  </si>
  <si>
    <t>Gain (dB)</t>
  </si>
  <si>
    <t>Diffraction</t>
  </si>
  <si>
    <t>Boundary</t>
  </si>
  <si>
    <t>Percent Pressurization Leakage</t>
  </si>
  <si>
    <t>Distance from Rear Wall (in)</t>
  </si>
  <si>
    <t>Distance from Side Wall (in)</t>
  </si>
  <si>
    <t>Height Above Floor (in)</t>
  </si>
  <si>
    <t>Longest Room Dimension (ft)</t>
  </si>
  <si>
    <t>Boundary Reinforcement Calculation</t>
  </si>
  <si>
    <t>Room Boundary Reinforcement</t>
  </si>
  <si>
    <t xml:space="preserve">        Diffraction Response</t>
  </si>
  <si>
    <t xml:space="preserve">     Boundary Reinforcement</t>
  </si>
  <si>
    <t xml:space="preserve">     Room Gain Response</t>
  </si>
  <si>
    <t xml:space="preserve">  Combined Room Response</t>
  </si>
  <si>
    <t xml:space="preserve">  Baffle  + Room Response</t>
  </si>
  <si>
    <t>Room Pressurization Gain Calculation</t>
  </si>
  <si>
    <t>Enter</t>
  </si>
  <si>
    <t xml:space="preserve">Point Source </t>
  </si>
  <si>
    <t>X=</t>
  </si>
  <si>
    <t>Y=</t>
  </si>
  <si>
    <t>Edge</t>
  </si>
  <si>
    <t xml:space="preserve">Radial </t>
  </si>
  <si>
    <t>Quadrant</t>
  </si>
  <si>
    <t>Ray</t>
  </si>
  <si>
    <t>Point</t>
  </si>
  <si>
    <t>d(x)</t>
  </si>
  <si>
    <t>d(y)</t>
  </si>
  <si>
    <t>B Side</t>
  </si>
  <si>
    <t>Ray(x)</t>
  </si>
  <si>
    <t>Ray(y)</t>
  </si>
  <si>
    <t>Length</t>
  </si>
  <si>
    <t>Speaker Piston Diameter Directivity</t>
  </si>
  <si>
    <t>Speaker Location</t>
  </si>
  <si>
    <t>(From Left Bottom Corner)</t>
  </si>
  <si>
    <t>Mean Path</t>
  </si>
  <si>
    <t>Edge Source</t>
  </si>
  <si>
    <t>Difference</t>
  </si>
  <si>
    <t>Distance to Axis</t>
  </si>
  <si>
    <t>Mean Difference</t>
  </si>
  <si>
    <t>Radial Ray Length from Center of Driver to Edge of Baffle</t>
  </si>
  <si>
    <t>Ray Length Recalculation for Axis Angle, Baffle Tilt, and Listening Distance</t>
  </si>
  <si>
    <t>PIston Directivity</t>
  </si>
  <si>
    <t>Edge Radius</t>
  </si>
  <si>
    <t>Radial</t>
  </si>
  <si>
    <t>Raw Ray</t>
  </si>
  <si>
    <t>Distance to</t>
  </si>
  <si>
    <t>Path</t>
  </si>
  <si>
    <t xml:space="preserve">Mean </t>
  </si>
  <si>
    <t>Axis Change</t>
  </si>
  <si>
    <t>Tilt Change</t>
  </si>
  <si>
    <t>Radial Angle</t>
  </si>
  <si>
    <t>Average</t>
  </si>
  <si>
    <t>H(s)</t>
  </si>
  <si>
    <t>Decibels</t>
  </si>
  <si>
    <t>Angle</t>
  </si>
  <si>
    <t>Axis Point</t>
  </si>
  <si>
    <t>Sin(Base)</t>
  </si>
  <si>
    <t>Cos(Base)</t>
  </si>
  <si>
    <t>Piston Diameter</t>
  </si>
  <si>
    <t>Baffle</t>
  </si>
  <si>
    <t>Driver Loc.</t>
  </si>
  <si>
    <r>
      <t>w</t>
    </r>
    <r>
      <rPr>
        <b/>
        <sz val="10"/>
        <rFont val="Verdana"/>
        <family val="2"/>
      </rPr>
      <t>Ray Length</t>
    </r>
  </si>
  <si>
    <t xml:space="preserve">Sharp Edge Source </t>
  </si>
  <si>
    <t>Width</t>
  </si>
  <si>
    <t>Height</t>
  </si>
  <si>
    <t>Distance</t>
  </si>
  <si>
    <t>Open Baffle Toggle</t>
  </si>
  <si>
    <t xml:space="preserve">Baffle </t>
  </si>
  <si>
    <t>+dB</t>
  </si>
  <si>
    <t>Vertical Axial Control</t>
  </si>
  <si>
    <t>Horizontal Axial Control</t>
  </si>
  <si>
    <t>Off-Axis Response</t>
  </si>
  <si>
    <t>Cos( H Angle)</t>
  </si>
  <si>
    <t>Sin( V Angle)</t>
  </si>
  <si>
    <t>H Angle</t>
  </si>
  <si>
    <t>V Angle</t>
  </si>
  <si>
    <t>Baffle Edge Radius</t>
  </si>
  <si>
    <t>Observation Point Settings</t>
  </si>
  <si>
    <t xml:space="preserve">Mic Distance </t>
  </si>
  <si>
    <t>Deg. Off-Axis</t>
  </si>
  <si>
    <t xml:space="preserve"> Include Off-Axis Roll-off</t>
  </si>
  <si>
    <t>No Pressurization in Dipole Mode</t>
  </si>
  <si>
    <t>Overlayed</t>
  </si>
  <si>
    <t>Active</t>
  </si>
  <si>
    <t xml:space="preserve"> On/Off</t>
  </si>
  <si>
    <t>Baffle Edge Diffraction Simulator</t>
  </si>
  <si>
    <r>
      <t>Selected Baffle Mode:</t>
    </r>
    <r>
      <rPr>
        <sz val="10"/>
        <color indexed="10"/>
        <rFont val="Arial"/>
        <family val="2"/>
      </rPr>
      <t xml:space="preserve">
Dipole Open Baffle</t>
    </r>
  </si>
  <si>
    <t>By Jeff Bagby Version 1.30</t>
  </si>
  <si>
    <t>"The Diffraction and Boundary Simulator" 1.30 spreadsheet and it's VBA modules</t>
  </si>
  <si>
    <t>© Copyright 2004 - 2009, 2019  by Jeff Bagby</t>
  </si>
  <si>
    <t>File is free for personal use. Commercial use prohibited without permission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</si>
</sst>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0000"/>
    <numFmt numFmtId="165" formatCode="0.000"/>
    <numFmt numFmtId="166" formatCode="0.0"/>
    <numFmt numFmtId="167" formatCode="0.00000"/>
    <numFmt numFmtId="168" formatCode="0.00\ &quot;in&quot;"/>
    <numFmt numFmtId="169" formatCode="0.00000000"/>
    <numFmt numFmtId="170" formatCode="#\ ?/8"/>
    <numFmt numFmtId="171" formatCode="0.0000_)"/>
    <numFmt numFmtId="172" formatCode="0.000000"/>
    <numFmt numFmtId="173" formatCode="0.00\ &quot;ft&quot;"/>
    <numFmt numFmtId="174" formatCode="0.0000000"/>
    <numFmt numFmtId="175" formatCode="0.0\ &quot;in&quot;"/>
    <numFmt numFmtId="176" formatCode="0.0\ &quot;deg&quot;"/>
    <numFmt numFmtId="177" formatCode="0.0\ &quot;(in)&quot;"/>
  </numFmts>
  <fonts count="57" x14ac:knownFonts="1">
    <font>
      <sz val="10"/>
      <name val="Arial"/>
    </font>
    <font>
      <sz val="10"/>
      <name val="Arial"/>
    </font>
    <font>
      <sz val="10"/>
      <name val="Arial"/>
      <family val="2"/>
    </font>
    <font>
      <b/>
      <sz val="10"/>
      <color indexed="9"/>
      <name val="Arial"/>
      <family val="2"/>
    </font>
    <font>
      <b/>
      <sz val="14"/>
      <color indexed="9"/>
      <name val="Arial"/>
      <family val="2"/>
    </font>
    <font>
      <b/>
      <sz val="10"/>
      <name val="Arial"/>
      <family val="2"/>
    </font>
    <font>
      <b/>
      <sz val="10"/>
      <color indexed="10"/>
      <name val="Arial"/>
      <family val="2"/>
    </font>
    <font>
      <b/>
      <sz val="10"/>
      <color indexed="13"/>
      <name val="Arial"/>
      <family val="2"/>
    </font>
    <font>
      <b/>
      <sz val="10"/>
      <color indexed="8"/>
      <name val="Arial"/>
      <family val="2"/>
    </font>
    <font>
      <b/>
      <u/>
      <sz val="10"/>
      <name val="Arial"/>
      <family val="2"/>
    </font>
    <font>
      <b/>
      <sz val="10"/>
      <color indexed="12"/>
      <name val="Arial"/>
      <family val="2"/>
    </font>
    <font>
      <b/>
      <sz val="8"/>
      <name val="Arial"/>
      <family val="2"/>
    </font>
    <font>
      <sz val="10"/>
      <color indexed="8"/>
      <name val="Arial"/>
      <family val="2"/>
    </font>
    <font>
      <b/>
      <sz val="12"/>
      <name val="Arial"/>
      <family val="2"/>
    </font>
    <font>
      <b/>
      <sz val="8"/>
      <color indexed="10"/>
      <name val="Arial"/>
      <family val="2"/>
    </font>
    <font>
      <sz val="10"/>
      <color indexed="13"/>
      <name val="Arial"/>
      <family val="2"/>
    </font>
    <font>
      <sz val="10"/>
      <color indexed="44"/>
      <name val="Arial"/>
      <family val="2"/>
    </font>
    <font>
      <sz val="10"/>
      <color indexed="10"/>
      <name val="Arial"/>
      <family val="2"/>
    </font>
    <font>
      <sz val="8"/>
      <color indexed="10"/>
      <name val="Arial"/>
      <family val="2"/>
    </font>
    <font>
      <sz val="10"/>
      <color indexed="22"/>
      <name val="Arial"/>
    </font>
    <font>
      <b/>
      <sz val="10"/>
      <color indexed="26"/>
      <name val="Comic Sans MS"/>
      <family val="4"/>
    </font>
    <font>
      <sz val="10"/>
      <color indexed="23"/>
      <name val="Arial"/>
      <family val="2"/>
    </font>
    <font>
      <b/>
      <sz val="10"/>
      <color indexed="62"/>
      <name val="Arial"/>
      <family val="2"/>
    </font>
    <font>
      <b/>
      <sz val="14"/>
      <name val="Arial"/>
      <family val="2"/>
    </font>
    <font>
      <sz val="7"/>
      <name val="Arial"/>
    </font>
    <font>
      <sz val="6"/>
      <name val="Arial"/>
    </font>
    <font>
      <b/>
      <sz val="12"/>
      <color indexed="9"/>
      <name val="Arial"/>
      <family val="2"/>
    </font>
    <font>
      <sz val="10"/>
      <name val="Arial"/>
    </font>
    <font>
      <sz val="10"/>
      <color indexed="9"/>
      <name val="Arial"/>
      <family val="2"/>
    </font>
    <font>
      <sz val="10"/>
      <color indexed="8"/>
      <name val="Arial"/>
    </font>
    <font>
      <b/>
      <sz val="8"/>
      <color indexed="8"/>
      <name val="Arial"/>
      <family val="2"/>
    </font>
    <font>
      <sz val="10"/>
      <name val="Verdana"/>
    </font>
    <font>
      <b/>
      <sz val="10"/>
      <name val="Verdana"/>
    </font>
    <font>
      <sz val="10"/>
      <color indexed="12"/>
      <name val="Arial"/>
      <family val="2"/>
    </font>
    <font>
      <sz val="10"/>
      <color indexed="9"/>
      <name val="Arial"/>
    </font>
    <font>
      <b/>
      <sz val="12"/>
      <color indexed="9"/>
      <name val="Arial"/>
    </font>
    <font>
      <b/>
      <sz val="10"/>
      <name val="Verdana"/>
      <family val="2"/>
    </font>
    <font>
      <sz val="14"/>
      <name val="Monotype Corsiva"/>
      <family val="4"/>
    </font>
    <font>
      <sz val="10"/>
      <color indexed="9"/>
      <name val="Verdana"/>
    </font>
    <font>
      <sz val="10"/>
      <color indexed="17"/>
      <name val="Arial"/>
      <family val="2"/>
    </font>
    <font>
      <sz val="11"/>
      <name val="Arial"/>
      <family val="2"/>
    </font>
    <font>
      <b/>
      <sz val="11"/>
      <color indexed="9"/>
      <name val="Arial"/>
      <family val="2"/>
    </font>
    <font>
      <b/>
      <sz val="8"/>
      <color indexed="9"/>
      <name val="Arial"/>
      <family val="2"/>
    </font>
    <font>
      <b/>
      <sz val="12"/>
      <color indexed="11"/>
      <name val="Arial"/>
      <family val="2"/>
    </font>
    <font>
      <b/>
      <sz val="10"/>
      <color indexed="11"/>
      <name val="Arial"/>
      <family val="2"/>
    </font>
    <font>
      <sz val="10"/>
      <color indexed="15"/>
      <name val="Arial"/>
    </font>
    <font>
      <b/>
      <sz val="10"/>
      <color indexed="11"/>
      <name val="Arial"/>
    </font>
    <font>
      <b/>
      <sz val="8"/>
      <color indexed="12"/>
      <name val="Tahoma"/>
      <family val="2"/>
    </font>
    <font>
      <b/>
      <sz val="8"/>
      <color indexed="8"/>
      <name val="Tahoma"/>
      <family val="2"/>
    </font>
    <font>
      <b/>
      <sz val="8"/>
      <color indexed="10"/>
      <name val="Tahoma"/>
      <family val="2"/>
    </font>
    <font>
      <b/>
      <sz val="8"/>
      <color indexed="81"/>
      <name val="Tahoma"/>
      <family val="2"/>
    </font>
    <font>
      <sz val="8"/>
      <color indexed="81"/>
      <name val="Tahoma"/>
      <family val="2"/>
    </font>
    <font>
      <b/>
      <sz val="10"/>
      <color rgb="FF000000"/>
      <name val="Arial"/>
      <family val="2"/>
    </font>
    <font>
      <b/>
      <sz val="10"/>
      <color rgb="FFFF0000"/>
      <name val="Arial"/>
      <family val="2"/>
    </font>
    <font>
      <b/>
      <sz val="10"/>
      <color rgb="FF0000FF"/>
      <name val="Arial"/>
      <family val="2"/>
    </font>
    <font>
      <b/>
      <sz val="10"/>
      <color rgb="FF008000"/>
      <name val="Arial"/>
      <family val="2"/>
    </font>
    <font>
      <b/>
      <sz val="10"/>
      <color rgb="FF800080"/>
      <name val="Arial"/>
      <family val="2"/>
    </font>
  </fonts>
  <fills count="16">
    <fill>
      <patternFill patternType="none"/>
    </fill>
    <fill>
      <patternFill patternType="gray125"/>
    </fill>
    <fill>
      <patternFill patternType="solid">
        <fgColor indexed="44"/>
        <bgColor indexed="64"/>
      </patternFill>
    </fill>
    <fill>
      <patternFill patternType="solid">
        <fgColor indexed="10"/>
        <bgColor indexed="64"/>
      </patternFill>
    </fill>
    <fill>
      <patternFill patternType="solid">
        <fgColor indexed="8"/>
        <bgColor indexed="64"/>
      </patternFill>
    </fill>
    <fill>
      <patternFill patternType="solid">
        <fgColor indexed="12"/>
        <bgColor indexed="64"/>
      </patternFill>
    </fill>
    <fill>
      <patternFill patternType="solid">
        <fgColor indexed="22"/>
        <bgColor indexed="64"/>
      </patternFill>
    </fill>
    <fill>
      <patternFill patternType="solid">
        <fgColor indexed="9"/>
        <bgColor indexed="64"/>
      </patternFill>
    </fill>
    <fill>
      <patternFill patternType="solid">
        <fgColor indexed="17"/>
        <bgColor indexed="64"/>
      </patternFill>
    </fill>
    <fill>
      <patternFill patternType="solid">
        <fgColor indexed="20"/>
        <bgColor indexed="64"/>
      </patternFill>
    </fill>
    <fill>
      <patternFill patternType="solid">
        <fgColor indexed="50"/>
        <bgColor indexed="64"/>
      </patternFill>
    </fill>
    <fill>
      <patternFill patternType="solid">
        <fgColor indexed="13"/>
        <bgColor indexed="64"/>
      </patternFill>
    </fill>
    <fill>
      <patternFill patternType="solid">
        <fgColor indexed="47"/>
        <bgColor indexed="64"/>
      </patternFill>
    </fill>
    <fill>
      <patternFill patternType="solid">
        <fgColor indexed="40"/>
        <bgColor indexed="64"/>
      </patternFill>
    </fill>
    <fill>
      <patternFill patternType="solid">
        <fgColor indexed="46"/>
        <bgColor indexed="64"/>
      </patternFill>
    </fill>
    <fill>
      <patternFill patternType="solid">
        <fgColor indexed="45"/>
        <bgColor indexed="64"/>
      </patternFill>
    </fill>
  </fills>
  <borders count="11">
    <border>
      <left/>
      <right/>
      <top/>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9"/>
      </left>
      <right/>
      <top style="thick">
        <color indexed="9"/>
      </top>
      <bottom/>
      <diagonal/>
    </border>
    <border>
      <left/>
      <right/>
      <top style="thick">
        <color indexed="9"/>
      </top>
      <bottom/>
      <diagonal/>
    </border>
    <border>
      <left/>
      <right style="thick">
        <color indexed="9"/>
      </right>
      <top style="thick">
        <color indexed="9"/>
      </top>
      <bottom/>
      <diagonal/>
    </border>
    <border>
      <left style="thick">
        <color indexed="9"/>
      </left>
      <right/>
      <top/>
      <bottom style="thick">
        <color indexed="9"/>
      </bottom>
      <diagonal/>
    </border>
    <border>
      <left/>
      <right/>
      <top/>
      <bottom style="thick">
        <color indexed="9"/>
      </bottom>
      <diagonal/>
    </border>
    <border>
      <left/>
      <right style="thick">
        <color indexed="9"/>
      </right>
      <top/>
      <bottom style="thick">
        <color indexed="9"/>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31" fillId="0" borderId="0"/>
    <xf numFmtId="0" fontId="2" fillId="0" borderId="0"/>
    <xf numFmtId="0" fontId="1" fillId="0" borderId="0"/>
  </cellStyleXfs>
  <cellXfs count="234">
    <xf numFmtId="0" fontId="0" fillId="0" borderId="0" xfId="0"/>
    <xf numFmtId="2" fontId="0" fillId="0" borderId="0" xfId="0" applyNumberFormat="1"/>
    <xf numFmtId="0" fontId="0" fillId="2" borderId="0" xfId="0" applyFill="1"/>
    <xf numFmtId="0" fontId="3" fillId="3" borderId="0" xfId="0" applyFont="1" applyFill="1" applyAlignment="1">
      <alignment horizontal="center"/>
    </xf>
    <xf numFmtId="0" fontId="0" fillId="4" borderId="0" xfId="0" applyFill="1"/>
    <xf numFmtId="0" fontId="7" fillId="4" borderId="0" xfId="0" applyFont="1" applyFill="1"/>
    <xf numFmtId="0" fontId="3" fillId="5" borderId="0" xfId="0" applyFont="1" applyFill="1"/>
    <xf numFmtId="0" fontId="3" fillId="3" borderId="0" xfId="0" applyFont="1" applyFill="1"/>
    <xf numFmtId="2" fontId="0" fillId="0" borderId="0" xfId="0" applyNumberFormat="1" applyAlignment="1">
      <alignment horizontal="right"/>
    </xf>
    <xf numFmtId="0" fontId="3" fillId="5" borderId="0" xfId="0" quotePrefix="1" applyFont="1" applyFill="1"/>
    <xf numFmtId="0" fontId="11" fillId="6" borderId="0" xfId="2" applyFont="1" applyFill="1" applyBorder="1" applyAlignment="1">
      <alignment horizontal="center"/>
    </xf>
    <xf numFmtId="168" fontId="10" fillId="7" borderId="0" xfId="0" applyNumberFormat="1" applyFont="1" applyFill="1" applyBorder="1" applyAlignment="1" applyProtection="1">
      <alignment horizontal="center"/>
      <protection locked="0"/>
    </xf>
    <xf numFmtId="0" fontId="3" fillId="8" borderId="0" xfId="0" applyFont="1" applyFill="1" applyAlignment="1">
      <alignment horizontal="center"/>
    </xf>
    <xf numFmtId="0" fontId="3" fillId="9" borderId="0" xfId="0" applyFont="1" applyFill="1" applyAlignment="1">
      <alignment horizontal="center"/>
    </xf>
    <xf numFmtId="0" fontId="5" fillId="2" borderId="0" xfId="0" applyFont="1" applyFill="1" applyAlignment="1">
      <alignment horizontal="right"/>
    </xf>
    <xf numFmtId="0" fontId="2" fillId="4" borderId="0" xfId="2" applyFill="1"/>
    <xf numFmtId="0" fontId="5" fillId="4" borderId="0" xfId="0" applyFont="1" applyFill="1"/>
    <xf numFmtId="0" fontId="0" fillId="4" borderId="0" xfId="0" applyFill="1" applyProtection="1">
      <protection locked="0"/>
    </xf>
    <xf numFmtId="168" fontId="10" fillId="0" borderId="0" xfId="0" applyNumberFormat="1" applyFont="1" applyAlignment="1" applyProtection="1">
      <alignment horizontal="center"/>
      <protection locked="0"/>
    </xf>
    <xf numFmtId="168" fontId="0" fillId="4" borderId="0" xfId="0" applyNumberFormat="1" applyFill="1" applyProtection="1">
      <protection locked="0"/>
    </xf>
    <xf numFmtId="0" fontId="13" fillId="6" borderId="0" xfId="2" applyFont="1" applyFill="1" applyBorder="1" applyAlignment="1">
      <alignment horizontal="center"/>
    </xf>
    <xf numFmtId="0" fontId="12" fillId="2" borderId="0" xfId="0" applyFont="1" applyFill="1"/>
    <xf numFmtId="0" fontId="0" fillId="4" borderId="0" xfId="0" applyNumberFormat="1" applyFill="1" applyAlignment="1">
      <alignment wrapText="1"/>
    </xf>
    <xf numFmtId="0" fontId="5" fillId="6" borderId="0" xfId="2" applyFont="1" applyFill="1" applyBorder="1" applyAlignment="1">
      <alignment horizontal="center"/>
    </xf>
    <xf numFmtId="0" fontId="15" fillId="4" borderId="0" xfId="2" applyFont="1" applyFill="1" applyAlignment="1" applyProtection="1">
      <alignment horizontal="center"/>
      <protection locked="0"/>
    </xf>
    <xf numFmtId="0" fontId="15" fillId="4" borderId="0" xfId="0" applyFont="1" applyFill="1"/>
    <xf numFmtId="0" fontId="16" fillId="2" borderId="0" xfId="0" applyFont="1" applyFill="1" applyProtection="1">
      <protection locked="0"/>
    </xf>
    <xf numFmtId="0" fontId="16" fillId="2" borderId="0" xfId="0" applyFont="1" applyFill="1"/>
    <xf numFmtId="0" fontId="16" fillId="2" borderId="0" xfId="0" applyFont="1" applyFill="1" applyAlignment="1">
      <alignment horizontal="center"/>
    </xf>
    <xf numFmtId="0" fontId="16" fillId="2" borderId="0" xfId="2" applyFont="1" applyFill="1" applyProtection="1">
      <protection locked="0"/>
    </xf>
    <xf numFmtId="1" fontId="16" fillId="2" borderId="0" xfId="0" applyNumberFormat="1" applyFont="1" applyFill="1" applyProtection="1">
      <protection locked="0"/>
    </xf>
    <xf numFmtId="0" fontId="17" fillId="2" borderId="0" xfId="0" applyFont="1" applyFill="1"/>
    <xf numFmtId="0" fontId="0" fillId="6" borderId="0" xfId="0" applyFill="1"/>
    <xf numFmtId="0" fontId="0" fillId="0" borderId="0" xfId="0" applyAlignment="1">
      <alignment horizontal="center"/>
    </xf>
    <xf numFmtId="0" fontId="0" fillId="6" borderId="0" xfId="0" applyFill="1" applyAlignment="1">
      <alignment horizontal="right"/>
    </xf>
    <xf numFmtId="0" fontId="6" fillId="6" borderId="0" xfId="0" applyFont="1" applyFill="1" applyAlignment="1">
      <alignment vertical="center"/>
    </xf>
    <xf numFmtId="0" fontId="6" fillId="6" borderId="0" xfId="0" applyFont="1" applyFill="1" applyAlignment="1" applyProtection="1">
      <alignment vertical="center"/>
    </xf>
    <xf numFmtId="0" fontId="0" fillId="6" borderId="0" xfId="0" applyFill="1" applyAlignment="1">
      <alignment horizontal="right" vertical="center"/>
    </xf>
    <xf numFmtId="0" fontId="0" fillId="6" borderId="0" xfId="0" applyFill="1" applyAlignment="1">
      <alignment vertical="center"/>
    </xf>
    <xf numFmtId="0" fontId="14" fillId="6" borderId="0" xfId="0" applyFont="1" applyFill="1" applyAlignment="1" applyProtection="1">
      <alignment vertical="center"/>
    </xf>
    <xf numFmtId="0" fontId="18" fillId="6" borderId="0" xfId="0" applyFont="1" applyFill="1" applyAlignment="1" applyProtection="1">
      <alignment vertical="center"/>
    </xf>
    <xf numFmtId="0" fontId="5" fillId="6" borderId="0" xfId="0" applyFont="1" applyFill="1"/>
    <xf numFmtId="0" fontId="19" fillId="6" borderId="0" xfId="0" applyFont="1" applyFill="1" applyBorder="1" applyAlignment="1" applyProtection="1">
      <alignment horizontal="right" vertical="center"/>
    </xf>
    <xf numFmtId="0" fontId="0" fillId="6" borderId="0" xfId="0" applyFill="1" applyProtection="1"/>
    <xf numFmtId="0" fontId="20" fillId="6" borderId="0" xfId="0" applyFont="1" applyFill="1" applyBorder="1" applyAlignment="1" applyProtection="1">
      <alignment vertical="center"/>
    </xf>
    <xf numFmtId="0" fontId="21" fillId="6" borderId="0" xfId="0" applyFont="1" applyFill="1" applyBorder="1" applyAlignment="1" applyProtection="1">
      <alignment vertical="center"/>
    </xf>
    <xf numFmtId="0" fontId="0" fillId="6" borderId="0" xfId="0" quotePrefix="1" applyFill="1"/>
    <xf numFmtId="169" fontId="0" fillId="6" borderId="0" xfId="0" applyNumberFormat="1" applyFill="1"/>
    <xf numFmtId="165" fontId="0" fillId="6" borderId="0" xfId="0" applyNumberFormat="1" applyFill="1"/>
    <xf numFmtId="0" fontId="19" fillId="6" borderId="0" xfId="0" applyFont="1" applyFill="1" applyAlignment="1" applyProtection="1">
      <alignment vertical="center"/>
      <protection hidden="1"/>
    </xf>
    <xf numFmtId="0" fontId="0" fillId="6" borderId="0" xfId="0" applyFill="1" applyAlignment="1" applyProtection="1">
      <alignment vertical="center"/>
      <protection locked="0"/>
    </xf>
    <xf numFmtId="0" fontId="22" fillId="6" borderId="0" xfId="0" applyFont="1" applyFill="1" applyBorder="1" applyAlignment="1">
      <alignment vertical="center"/>
    </xf>
    <xf numFmtId="13" fontId="23" fillId="6" borderId="0" xfId="0" applyNumberFormat="1" applyFont="1" applyFill="1" applyBorder="1" applyAlignment="1">
      <alignment horizontal="right" vertical="center"/>
    </xf>
    <xf numFmtId="0" fontId="0" fillId="6" borderId="0" xfId="0" applyFill="1" applyBorder="1" applyAlignment="1">
      <alignment vertical="center"/>
    </xf>
    <xf numFmtId="13" fontId="0" fillId="6" borderId="0" xfId="0" applyNumberFormat="1" applyFill="1" applyAlignment="1">
      <alignment vertical="center"/>
    </xf>
    <xf numFmtId="0" fontId="24" fillId="2" borderId="0" xfId="0" applyFont="1" applyFill="1"/>
    <xf numFmtId="0" fontId="25" fillId="2" borderId="0" xfId="0" applyFont="1" applyFill="1"/>
    <xf numFmtId="0" fontId="2" fillId="0" borderId="0" xfId="0" applyFont="1"/>
    <xf numFmtId="165" fontId="2" fillId="0" borderId="0" xfId="0" applyNumberFormat="1" applyFont="1" applyAlignment="1">
      <alignment horizontal="center"/>
    </xf>
    <xf numFmtId="0" fontId="2" fillId="0" borderId="0" xfId="0" applyFont="1" applyAlignment="1">
      <alignment horizontal="center"/>
    </xf>
    <xf numFmtId="2" fontId="2" fillId="0" borderId="0" xfId="0" applyNumberFormat="1" applyFont="1" applyAlignment="1">
      <alignment horizontal="center"/>
    </xf>
    <xf numFmtId="0" fontId="26" fillId="3" borderId="0" xfId="0" applyFont="1" applyFill="1"/>
    <xf numFmtId="0" fontId="5" fillId="10" borderId="0" xfId="0" quotePrefix="1" applyFont="1" applyFill="1" applyAlignment="1" applyProtection="1">
      <alignment horizontal="right"/>
    </xf>
    <xf numFmtId="0" fontId="3" fillId="10" borderId="0" xfId="0" applyNumberFormat="1" applyFont="1" applyFill="1" applyAlignment="1" applyProtection="1">
      <alignment horizontal="center"/>
    </xf>
    <xf numFmtId="0" fontId="8" fillId="11" borderId="0" xfId="0" applyFont="1" applyFill="1" applyAlignment="1">
      <alignment horizontal="center"/>
    </xf>
    <xf numFmtId="0" fontId="5" fillId="6" borderId="0" xfId="0" applyFont="1" applyFill="1" applyAlignment="1">
      <alignment horizontal="center"/>
    </xf>
    <xf numFmtId="171" fontId="5" fillId="6" borderId="0" xfId="0" applyNumberFormat="1" applyFont="1" applyFill="1" applyBorder="1" applyAlignment="1" applyProtection="1">
      <alignment horizontal="left"/>
    </xf>
    <xf numFmtId="165" fontId="2" fillId="3" borderId="0" xfId="0" applyNumberFormat="1" applyFont="1" applyFill="1" applyAlignment="1">
      <alignment horizontal="center"/>
    </xf>
    <xf numFmtId="165" fontId="3" fillId="5" borderId="0" xfId="0" applyNumberFormat="1" applyFont="1" applyFill="1" applyAlignment="1" applyProtection="1">
      <alignment horizontal="center"/>
    </xf>
    <xf numFmtId="0" fontId="3" fillId="5" borderId="0" xfId="0" applyFont="1" applyFill="1" applyAlignment="1" applyProtection="1">
      <alignment horizontal="right"/>
    </xf>
    <xf numFmtId="0" fontId="29" fillId="4" borderId="0" xfId="0" applyFont="1" applyFill="1"/>
    <xf numFmtId="165" fontId="28" fillId="0" borderId="0" xfId="0" applyNumberFormat="1" applyFont="1" applyAlignment="1">
      <alignment horizontal="center"/>
    </xf>
    <xf numFmtId="0" fontId="28" fillId="0" borderId="0" xfId="0" applyFont="1" applyProtection="1"/>
    <xf numFmtId="2" fontId="28" fillId="0" borderId="0" xfId="0" applyNumberFormat="1" applyFont="1" applyAlignment="1">
      <alignment horizontal="center"/>
    </xf>
    <xf numFmtId="168" fontId="10" fillId="7" borderId="0" xfId="0" applyNumberFormat="1" applyFont="1" applyFill="1" applyAlignment="1" applyProtection="1">
      <alignment horizontal="center"/>
      <protection locked="0"/>
    </xf>
    <xf numFmtId="173" fontId="10" fillId="7" borderId="0" xfId="0" applyNumberFormat="1" applyFont="1" applyFill="1" applyAlignment="1" applyProtection="1">
      <alignment horizontal="center"/>
      <protection locked="0"/>
    </xf>
    <xf numFmtId="9" fontId="10" fillId="7" borderId="0" xfId="0" applyNumberFormat="1" applyFont="1" applyFill="1" applyAlignment="1" applyProtection="1">
      <alignment horizontal="center"/>
      <protection locked="0"/>
    </xf>
    <xf numFmtId="0" fontId="12" fillId="4" borderId="0" xfId="0" applyFont="1" applyFill="1" applyBorder="1"/>
    <xf numFmtId="0" fontId="8" fillId="4" borderId="0" xfId="0" quotePrefix="1" applyFont="1" applyFill="1" applyBorder="1"/>
    <xf numFmtId="2" fontId="30" fillId="4" borderId="0" xfId="0" applyNumberFormat="1" applyFont="1" applyFill="1" applyBorder="1"/>
    <xf numFmtId="0" fontId="1" fillId="0" borderId="0" xfId="3"/>
    <xf numFmtId="0" fontId="31" fillId="0" borderId="0" xfId="1"/>
    <xf numFmtId="0" fontId="31" fillId="0" borderId="0" xfId="1" applyNumberFormat="1"/>
    <xf numFmtId="0" fontId="31" fillId="0" borderId="0" xfId="1" applyAlignment="1">
      <alignment horizontal="center"/>
    </xf>
    <xf numFmtId="0" fontId="31" fillId="0" borderId="0" xfId="1" applyFill="1"/>
    <xf numFmtId="0" fontId="3" fillId="5" borderId="0" xfId="1" applyFont="1" applyFill="1" applyAlignment="1">
      <alignment horizontal="center"/>
    </xf>
    <xf numFmtId="0" fontId="2" fillId="0" borderId="0" xfId="1" applyFont="1" applyAlignment="1">
      <alignment horizontal="center"/>
    </xf>
    <xf numFmtId="0" fontId="2" fillId="0" borderId="0" xfId="1" applyFont="1"/>
    <xf numFmtId="0" fontId="10" fillId="0" borderId="0" xfId="1" applyFont="1" applyAlignment="1">
      <alignment horizontal="center"/>
    </xf>
    <xf numFmtId="0" fontId="2" fillId="0" borderId="0" xfId="1" applyNumberFormat="1" applyFont="1"/>
    <xf numFmtId="0" fontId="5" fillId="11" borderId="0" xfId="1" applyFont="1" applyFill="1" applyAlignment="1">
      <alignment horizontal="center"/>
    </xf>
    <xf numFmtId="0" fontId="32" fillId="2" borderId="0" xfId="1" applyFont="1" applyFill="1" applyAlignment="1">
      <alignment horizontal="center"/>
    </xf>
    <xf numFmtId="0" fontId="5" fillId="0" borderId="0" xfId="1" applyFont="1" applyFill="1"/>
    <xf numFmtId="172" fontId="2" fillId="0" borderId="0" xfId="1" applyNumberFormat="1" applyFont="1" applyFill="1"/>
    <xf numFmtId="0" fontId="5" fillId="11" borderId="0" xfId="1" applyFont="1" applyFill="1" applyBorder="1" applyAlignment="1" applyProtection="1">
      <alignment horizontal="center"/>
      <protection hidden="1"/>
    </xf>
    <xf numFmtId="0" fontId="5" fillId="11" borderId="0" xfId="1" applyFont="1" applyFill="1" applyAlignment="1" applyProtection="1">
      <alignment horizontal="center"/>
      <protection hidden="1"/>
    </xf>
    <xf numFmtId="0" fontId="34" fillId="5" borderId="0" xfId="3" applyFont="1" applyFill="1"/>
    <xf numFmtId="0" fontId="35" fillId="5" borderId="0" xfId="3" applyFont="1" applyFill="1"/>
    <xf numFmtId="0" fontId="26" fillId="9" borderId="0" xfId="1" applyFont="1" applyFill="1" applyAlignment="1">
      <alignment horizontal="left"/>
    </xf>
    <xf numFmtId="165" fontId="37" fillId="12" borderId="0" xfId="1" applyNumberFormat="1" applyFont="1" applyFill="1" applyBorder="1" applyAlignment="1">
      <alignment horizontal="center"/>
    </xf>
    <xf numFmtId="0" fontId="3" fillId="5" borderId="0" xfId="1" applyFont="1" applyFill="1" applyBorder="1" applyAlignment="1" applyProtection="1">
      <alignment horizontal="center"/>
    </xf>
    <xf numFmtId="0" fontId="5" fillId="0" borderId="0" xfId="1" applyFont="1" applyAlignment="1">
      <alignment horizontal="center"/>
    </xf>
    <xf numFmtId="167" fontId="5" fillId="13" borderId="0" xfId="1" applyNumberFormat="1" applyFont="1" applyFill="1" applyAlignment="1">
      <alignment horizontal="center"/>
    </xf>
    <xf numFmtId="0" fontId="5" fillId="14" borderId="0" xfId="1" applyFont="1" applyFill="1" applyAlignment="1">
      <alignment horizontal="center"/>
    </xf>
    <xf numFmtId="0" fontId="36" fillId="15" borderId="0" xfId="1" applyFont="1" applyFill="1" applyBorder="1" applyAlignment="1">
      <alignment horizontal="center"/>
    </xf>
    <xf numFmtId="1" fontId="5" fillId="15" borderId="0" xfId="1" applyNumberFormat="1" applyFont="1" applyFill="1" applyAlignment="1">
      <alignment horizontal="center"/>
    </xf>
    <xf numFmtId="0" fontId="39" fillId="0" borderId="0" xfId="1" applyFont="1" applyAlignment="1">
      <alignment horizontal="center"/>
    </xf>
    <xf numFmtId="2" fontId="39" fillId="0" borderId="0" xfId="1" applyNumberFormat="1" applyFont="1" applyAlignment="1">
      <alignment horizontal="center"/>
    </xf>
    <xf numFmtId="0" fontId="12" fillId="0" borderId="0" xfId="1" applyFont="1" applyAlignment="1">
      <alignment horizontal="center"/>
    </xf>
    <xf numFmtId="0" fontId="5" fillId="0" borderId="0" xfId="1" applyNumberFormat="1" applyFont="1" applyFill="1" applyAlignment="1" applyProtection="1">
      <alignment horizontal="center"/>
      <protection hidden="1"/>
    </xf>
    <xf numFmtId="0" fontId="2" fillId="0" borderId="0" xfId="1" applyFont="1" applyFill="1"/>
    <xf numFmtId="167" fontId="2" fillId="0" borderId="0" xfId="1" applyNumberFormat="1" applyFont="1" applyAlignment="1">
      <alignment horizontal="center"/>
    </xf>
    <xf numFmtId="164" fontId="39" fillId="0" borderId="0" xfId="1" applyNumberFormat="1" applyFont="1" applyAlignment="1">
      <alignment horizontal="center"/>
    </xf>
    <xf numFmtId="164" fontId="12" fillId="0" borderId="0" xfId="1" applyNumberFormat="1" applyFont="1" applyAlignment="1">
      <alignment horizontal="center"/>
    </xf>
    <xf numFmtId="0" fontId="40" fillId="0" borderId="0" xfId="1" applyFont="1"/>
    <xf numFmtId="167" fontId="12" fillId="0" borderId="0" xfId="1" applyNumberFormat="1" applyFont="1" applyAlignment="1">
      <alignment horizontal="center"/>
    </xf>
    <xf numFmtId="0" fontId="9" fillId="0" borderId="0" xfId="3" applyFont="1"/>
    <xf numFmtId="0" fontId="1" fillId="0" borderId="0" xfId="3" applyAlignment="1">
      <alignment horizontal="center"/>
    </xf>
    <xf numFmtId="0" fontId="1" fillId="0" borderId="0" xfId="3" applyAlignment="1"/>
    <xf numFmtId="0" fontId="3" fillId="4" borderId="0" xfId="0" applyFont="1" applyFill="1" applyAlignment="1">
      <alignment horizontal="center"/>
    </xf>
    <xf numFmtId="0" fontId="3" fillId="4" borderId="0" xfId="1" applyNumberFormat="1" applyFont="1" applyFill="1" applyAlignment="1">
      <alignment horizontal="center"/>
    </xf>
    <xf numFmtId="167" fontId="3" fillId="3" borderId="0" xfId="1" applyNumberFormat="1" applyFont="1" applyFill="1" applyBorder="1" applyAlignment="1">
      <alignment horizontal="center"/>
    </xf>
    <xf numFmtId="170" fontId="5" fillId="6" borderId="0" xfId="0" applyNumberFormat="1" applyFont="1" applyFill="1" applyAlignment="1">
      <alignment horizontal="center"/>
    </xf>
    <xf numFmtId="0" fontId="0" fillId="6" borderId="0" xfId="0" applyFill="1" applyAlignment="1">
      <alignment horizontal="center"/>
    </xf>
    <xf numFmtId="166" fontId="0" fillId="6" borderId="0" xfId="0" applyNumberFormat="1" applyFill="1"/>
    <xf numFmtId="12" fontId="0" fillId="6" borderId="0" xfId="0" applyNumberFormat="1" applyFill="1" applyAlignment="1">
      <alignment horizontal="center"/>
    </xf>
    <xf numFmtId="2" fontId="0" fillId="6" borderId="0" xfId="0" applyNumberFormat="1" applyFill="1" applyAlignment="1">
      <alignment horizontal="right"/>
    </xf>
    <xf numFmtId="2" fontId="0" fillId="6" borderId="0" xfId="0" applyNumberFormat="1" applyFill="1"/>
    <xf numFmtId="1" fontId="0" fillId="6" borderId="0" xfId="0" applyNumberFormat="1" applyFill="1"/>
    <xf numFmtId="170" fontId="0" fillId="6" borderId="0" xfId="0" applyNumberFormat="1" applyFill="1"/>
    <xf numFmtId="176" fontId="10" fillId="7" borderId="0" xfId="0" applyNumberFormat="1" applyFont="1" applyFill="1" applyBorder="1" applyAlignment="1" applyProtection="1">
      <alignment horizontal="center"/>
      <protection locked="0"/>
    </xf>
    <xf numFmtId="0" fontId="28" fillId="0" borderId="0" xfId="0" applyFont="1" applyAlignment="1" applyProtection="1">
      <alignment horizontal="center"/>
    </xf>
    <xf numFmtId="0" fontId="28" fillId="0" borderId="0" xfId="0" applyFont="1" applyAlignment="1">
      <alignment horizontal="center"/>
    </xf>
    <xf numFmtId="0" fontId="2" fillId="6" borderId="0" xfId="0" applyFont="1" applyFill="1" applyAlignment="1">
      <alignment horizontal="center"/>
    </xf>
    <xf numFmtId="0" fontId="2" fillId="9" borderId="0" xfId="0" applyFont="1" applyFill="1" applyAlignment="1">
      <alignment horizontal="center"/>
    </xf>
    <xf numFmtId="0" fontId="34" fillId="0" borderId="0" xfId="3" applyFont="1" applyFill="1" applyAlignment="1" applyProtection="1">
      <alignment horizontal="center"/>
      <protection hidden="1"/>
    </xf>
    <xf numFmtId="2" fontId="34" fillId="0" borderId="0" xfId="3" applyNumberFormat="1" applyFont="1" applyFill="1" applyAlignment="1" applyProtection="1">
      <alignment horizontal="center"/>
      <protection hidden="1"/>
    </xf>
    <xf numFmtId="0" fontId="38" fillId="0" borderId="0" xfId="1" applyFont="1" applyProtection="1">
      <protection hidden="1"/>
    </xf>
    <xf numFmtId="0" fontId="28" fillId="0" borderId="0" xfId="1" applyNumberFormat="1" applyFont="1" applyFill="1" applyAlignment="1" applyProtection="1">
      <alignment horizontal="center"/>
      <protection hidden="1"/>
    </xf>
    <xf numFmtId="165" fontId="28" fillId="0" borderId="0" xfId="1" applyNumberFormat="1" applyFont="1" applyFill="1" applyAlignment="1" applyProtection="1">
      <alignment horizontal="center"/>
      <protection hidden="1"/>
    </xf>
    <xf numFmtId="165" fontId="28" fillId="0" borderId="0" xfId="1" applyNumberFormat="1" applyFont="1" applyFill="1" applyBorder="1" applyAlignment="1" applyProtection="1">
      <alignment horizontal="center"/>
      <protection hidden="1"/>
    </xf>
    <xf numFmtId="174" fontId="28" fillId="0" borderId="0" xfId="1" applyNumberFormat="1" applyFont="1" applyFill="1" applyBorder="1" applyAlignment="1" applyProtection="1">
      <alignment horizontal="center"/>
      <protection hidden="1"/>
    </xf>
    <xf numFmtId="164" fontId="28" fillId="0" borderId="0" xfId="1" applyNumberFormat="1" applyFont="1" applyFill="1" applyAlignment="1" applyProtection="1">
      <alignment horizontal="center"/>
      <protection hidden="1"/>
    </xf>
    <xf numFmtId="0" fontId="34" fillId="0" borderId="0" xfId="3" applyFont="1" applyAlignment="1" applyProtection="1">
      <alignment horizontal="center"/>
      <protection hidden="1"/>
    </xf>
    <xf numFmtId="0" fontId="28" fillId="0" borderId="0" xfId="1" applyNumberFormat="1" applyFont="1" applyFill="1" applyProtection="1">
      <protection hidden="1"/>
    </xf>
    <xf numFmtId="0" fontId="28" fillId="0" borderId="0" xfId="1" applyFont="1" applyFill="1" applyAlignment="1" applyProtection="1">
      <alignment horizontal="center"/>
      <protection hidden="1"/>
    </xf>
    <xf numFmtId="0" fontId="28" fillId="0" borderId="0" xfId="1" applyFont="1" applyFill="1" applyProtection="1">
      <protection hidden="1"/>
    </xf>
    <xf numFmtId="0" fontId="1" fillId="0" borderId="0" xfId="3" applyAlignment="1" applyProtection="1">
      <alignment horizontal="center"/>
      <protection hidden="1"/>
    </xf>
    <xf numFmtId="0" fontId="1" fillId="0" borderId="0" xfId="3" applyProtection="1">
      <protection hidden="1"/>
    </xf>
    <xf numFmtId="0" fontId="31" fillId="0" borderId="0" xfId="1" applyProtection="1">
      <protection hidden="1"/>
    </xf>
    <xf numFmtId="0" fontId="2" fillId="0" borderId="0" xfId="1" applyNumberFormat="1" applyFont="1" applyFill="1" applyProtection="1">
      <protection hidden="1"/>
    </xf>
    <xf numFmtId="0" fontId="2" fillId="0" borderId="0" xfId="1" applyFont="1" applyFill="1" applyProtection="1">
      <protection hidden="1"/>
    </xf>
    <xf numFmtId="2" fontId="28" fillId="0" borderId="0" xfId="1" applyNumberFormat="1" applyFont="1" applyFill="1" applyAlignment="1" applyProtection="1">
      <alignment horizontal="center"/>
      <protection hidden="1"/>
    </xf>
    <xf numFmtId="167" fontId="28" fillId="0" borderId="0" xfId="1" applyNumberFormat="1" applyFont="1" applyAlignment="1" applyProtection="1">
      <alignment horizontal="center"/>
      <protection hidden="1"/>
    </xf>
    <xf numFmtId="172" fontId="28" fillId="0" borderId="0" xfId="1" applyNumberFormat="1" applyFont="1" applyFill="1" applyProtection="1">
      <protection hidden="1"/>
    </xf>
    <xf numFmtId="2" fontId="28" fillId="0" borderId="0" xfId="1" applyNumberFormat="1" applyFont="1" applyAlignment="1" applyProtection="1">
      <alignment horizontal="center"/>
      <protection hidden="1"/>
    </xf>
    <xf numFmtId="164" fontId="28" fillId="0" borderId="0" xfId="1" applyNumberFormat="1" applyFont="1" applyProtection="1">
      <protection hidden="1"/>
    </xf>
    <xf numFmtId="2" fontId="28" fillId="0" borderId="0" xfId="0" applyNumberFormat="1" applyFont="1" applyAlignment="1" applyProtection="1">
      <alignment horizontal="center"/>
      <protection hidden="1"/>
    </xf>
    <xf numFmtId="0" fontId="28" fillId="0" borderId="0" xfId="0" applyFont="1" applyAlignment="1" applyProtection="1">
      <alignment horizontal="center"/>
      <protection hidden="1"/>
    </xf>
    <xf numFmtId="165" fontId="8" fillId="11" borderId="0" xfId="1" applyNumberFormat="1" applyFont="1" applyFill="1" applyBorder="1" applyAlignment="1" applyProtection="1">
      <alignment horizontal="center"/>
      <protection hidden="1"/>
    </xf>
    <xf numFmtId="0" fontId="31" fillId="0" borderId="0" xfId="1" applyAlignment="1" applyProtection="1">
      <alignment horizontal="center"/>
      <protection hidden="1"/>
    </xf>
    <xf numFmtId="167" fontId="5" fillId="11" borderId="0" xfId="1" applyNumberFormat="1" applyFont="1" applyFill="1" applyAlignment="1" applyProtection="1">
      <alignment horizontal="center"/>
      <protection hidden="1"/>
    </xf>
    <xf numFmtId="174" fontId="5" fillId="2" borderId="0" xfId="1" applyNumberFormat="1" applyFont="1" applyFill="1" applyBorder="1" applyAlignment="1" applyProtection="1">
      <alignment horizontal="center"/>
      <protection hidden="1"/>
    </xf>
    <xf numFmtId="167" fontId="5" fillId="0" borderId="0" xfId="1" applyNumberFormat="1" applyFont="1" applyFill="1" applyAlignment="1" applyProtection="1">
      <alignment horizontal="center"/>
      <protection hidden="1"/>
    </xf>
    <xf numFmtId="172" fontId="3" fillId="5" borderId="0" xfId="1" applyNumberFormat="1" applyFont="1" applyFill="1" applyAlignment="1" applyProtection="1">
      <alignment horizontal="center"/>
      <protection hidden="1"/>
    </xf>
    <xf numFmtId="164" fontId="5" fillId="12" borderId="0" xfId="1" applyNumberFormat="1" applyFont="1" applyFill="1" applyAlignment="1" applyProtection="1">
      <alignment horizontal="center"/>
      <protection hidden="1"/>
    </xf>
    <xf numFmtId="0" fontId="3" fillId="3" borderId="0" xfId="1" applyFont="1" applyFill="1" applyProtection="1">
      <protection hidden="1"/>
    </xf>
    <xf numFmtId="0" fontId="3" fillId="3" borderId="0" xfId="1" applyFont="1" applyFill="1" applyAlignment="1" applyProtection="1">
      <alignment horizontal="right"/>
      <protection hidden="1"/>
    </xf>
    <xf numFmtId="0" fontId="41" fillId="4" borderId="0" xfId="1" applyFont="1" applyFill="1" applyAlignment="1" applyProtection="1">
      <alignment horizontal="center"/>
      <protection hidden="1"/>
    </xf>
    <xf numFmtId="0" fontId="2" fillId="0" borderId="0" xfId="1" applyFont="1" applyProtection="1">
      <protection hidden="1"/>
    </xf>
    <xf numFmtId="0" fontId="3" fillId="3" borderId="0" xfId="0" applyFont="1" applyFill="1" applyAlignment="1" applyProtection="1">
      <alignment horizontal="center"/>
      <protection hidden="1"/>
    </xf>
    <xf numFmtId="0" fontId="3" fillId="3" borderId="0" xfId="0" applyFont="1" applyFill="1" applyAlignment="1" applyProtection="1">
      <alignment horizontal="right"/>
      <protection hidden="1"/>
    </xf>
    <xf numFmtId="0" fontId="2" fillId="11" borderId="0" xfId="1" applyFont="1" applyFill="1" applyBorder="1" applyAlignment="1" applyProtection="1">
      <alignment horizontal="center"/>
      <protection hidden="1"/>
    </xf>
    <xf numFmtId="0" fontId="33" fillId="0" borderId="0" xfId="1" applyFont="1" applyAlignment="1" applyProtection="1">
      <alignment horizontal="center"/>
      <protection hidden="1"/>
    </xf>
    <xf numFmtId="0" fontId="2" fillId="0" borderId="0" xfId="1" applyFont="1" applyAlignment="1" applyProtection="1">
      <alignment horizontal="center"/>
      <protection hidden="1"/>
    </xf>
    <xf numFmtId="0" fontId="0" fillId="11" borderId="0" xfId="0" applyFill="1" applyAlignment="1" applyProtection="1">
      <alignment horizontal="center"/>
      <protection hidden="1"/>
    </xf>
    <xf numFmtId="0" fontId="5" fillId="11" borderId="0" xfId="0" applyFont="1" applyFill="1" applyAlignment="1" applyProtection="1">
      <alignment horizontal="right"/>
      <protection hidden="1"/>
    </xf>
    <xf numFmtId="0" fontId="8" fillId="11" borderId="0" xfId="0" applyFont="1" applyFill="1" applyAlignment="1" applyProtection="1">
      <alignment horizontal="center"/>
      <protection hidden="1"/>
    </xf>
    <xf numFmtId="0" fontId="3" fillId="5" borderId="0" xfId="1" applyFont="1" applyFill="1" applyBorder="1" applyAlignment="1" applyProtection="1">
      <alignment horizontal="left"/>
      <protection hidden="1"/>
    </xf>
    <xf numFmtId="0" fontId="3" fillId="5" borderId="0" xfId="1" applyFont="1" applyFill="1" applyBorder="1" applyAlignment="1" applyProtection="1">
      <alignment horizontal="center"/>
      <protection hidden="1"/>
    </xf>
    <xf numFmtId="0" fontId="38" fillId="5" borderId="0" xfId="1" applyFont="1" applyFill="1" applyBorder="1" applyProtection="1">
      <protection hidden="1"/>
    </xf>
    <xf numFmtId="0" fontId="38" fillId="5" borderId="0" xfId="1" applyFont="1" applyFill="1" applyBorder="1" applyAlignment="1" applyProtection="1">
      <alignment horizontal="center"/>
      <protection hidden="1"/>
    </xf>
    <xf numFmtId="0" fontId="3" fillId="4" borderId="0" xfId="0" applyFont="1" applyFill="1" applyAlignment="1" applyProtection="1">
      <alignment horizontal="center"/>
      <protection locked="0"/>
    </xf>
    <xf numFmtId="167" fontId="3" fillId="3" borderId="0" xfId="1" applyNumberFormat="1" applyFont="1" applyFill="1" applyBorder="1" applyAlignment="1" applyProtection="1">
      <alignment horizontal="center"/>
      <protection hidden="1"/>
    </xf>
    <xf numFmtId="164" fontId="5" fillId="11" borderId="0" xfId="1" applyNumberFormat="1" applyFont="1" applyFill="1" applyBorder="1" applyAlignment="1" applyProtection="1">
      <alignment horizontal="center"/>
      <protection hidden="1"/>
    </xf>
    <xf numFmtId="0" fontId="3" fillId="4" borderId="0" xfId="1" applyNumberFormat="1" applyFont="1" applyFill="1" applyAlignment="1" applyProtection="1">
      <alignment horizontal="center"/>
      <protection hidden="1"/>
    </xf>
    <xf numFmtId="0" fontId="12" fillId="0" borderId="0" xfId="1" applyFont="1" applyAlignment="1" applyProtection="1">
      <alignment horizontal="center"/>
      <protection hidden="1"/>
    </xf>
    <xf numFmtId="0" fontId="0" fillId="0" borderId="0" xfId="0" applyProtection="1">
      <protection hidden="1"/>
    </xf>
    <xf numFmtId="167" fontId="3" fillId="4" borderId="0" xfId="1" applyNumberFormat="1" applyFont="1" applyFill="1" applyAlignment="1" applyProtection="1">
      <alignment horizontal="center"/>
      <protection hidden="1"/>
    </xf>
    <xf numFmtId="2" fontId="3" fillId="4" borderId="0" xfId="1" applyNumberFormat="1" applyFont="1" applyFill="1" applyAlignment="1" applyProtection="1">
      <alignment horizontal="center"/>
      <protection hidden="1"/>
    </xf>
    <xf numFmtId="0" fontId="31" fillId="0" borderId="0" xfId="1" applyFont="1" applyFill="1"/>
    <xf numFmtId="0" fontId="31" fillId="0" borderId="0" xfId="1" applyFont="1"/>
    <xf numFmtId="0" fontId="27" fillId="0" borderId="0" xfId="0" applyFont="1"/>
    <xf numFmtId="167" fontId="5" fillId="13" borderId="0" xfId="1" quotePrefix="1" applyNumberFormat="1" applyFont="1" applyFill="1" applyAlignment="1">
      <alignment horizontal="center"/>
    </xf>
    <xf numFmtId="173" fontId="10" fillId="7" borderId="0" xfId="0" applyNumberFormat="1" applyFont="1" applyFill="1" applyBorder="1" applyAlignment="1" applyProtection="1">
      <alignment horizontal="center"/>
      <protection locked="0"/>
    </xf>
    <xf numFmtId="165" fontId="28" fillId="2" borderId="0" xfId="1" applyNumberFormat="1" applyFont="1" applyFill="1" applyBorder="1" applyAlignment="1" applyProtection="1">
      <alignment horizontal="center"/>
      <protection hidden="1"/>
    </xf>
    <xf numFmtId="165" fontId="28" fillId="13" borderId="0" xfId="1" applyNumberFormat="1" applyFont="1" applyFill="1" applyAlignment="1" applyProtection="1">
      <alignment horizontal="center"/>
      <protection hidden="1"/>
    </xf>
    <xf numFmtId="0" fontId="43" fillId="4" borderId="0" xfId="0" quotePrefix="1" applyFont="1" applyFill="1" applyAlignment="1">
      <alignment horizontal="center"/>
    </xf>
    <xf numFmtId="0" fontId="0" fillId="4" borderId="0" xfId="0" applyFill="1" applyProtection="1">
      <protection hidden="1"/>
    </xf>
    <xf numFmtId="0" fontId="5" fillId="11" borderId="0" xfId="0" applyFont="1" applyFill="1" applyAlignment="1" applyProtection="1">
      <alignment horizontal="center"/>
      <protection hidden="1"/>
    </xf>
    <xf numFmtId="0" fontId="3" fillId="4" borderId="1" xfId="0" applyFont="1" applyFill="1" applyBorder="1" applyAlignment="1" applyProtection="1">
      <alignment horizontal="center"/>
      <protection locked="0"/>
    </xf>
    <xf numFmtId="2" fontId="3" fillId="4" borderId="2" xfId="0" applyNumberFormat="1" applyFont="1" applyFill="1" applyBorder="1" applyAlignment="1" applyProtection="1">
      <alignment horizontal="center"/>
      <protection locked="0"/>
    </xf>
    <xf numFmtId="0" fontId="5" fillId="11" borderId="0" xfId="0" applyFont="1" applyFill="1" applyProtection="1">
      <protection hidden="1"/>
    </xf>
    <xf numFmtId="0" fontId="0" fillId="11" borderId="0" xfId="0" applyFill="1" applyAlignment="1">
      <alignment horizontal="center"/>
    </xf>
    <xf numFmtId="0" fontId="7" fillId="4" borderId="0" xfId="0" applyFont="1" applyFill="1" applyAlignment="1">
      <alignment horizontal="right"/>
    </xf>
    <xf numFmtId="0" fontId="3" fillId="3" borderId="0" xfId="0" applyFont="1" applyFill="1" applyBorder="1" applyAlignment="1" applyProtection="1">
      <alignment horizontal="center"/>
    </xf>
    <xf numFmtId="165" fontId="34" fillId="0" borderId="0" xfId="0" applyNumberFormat="1" applyFont="1" applyFill="1"/>
    <xf numFmtId="0" fontId="34" fillId="0" borderId="0" xfId="0" applyNumberFormat="1" applyFont="1" applyFill="1" applyProtection="1">
      <protection hidden="1"/>
    </xf>
    <xf numFmtId="0" fontId="34" fillId="0" borderId="0" xfId="0" applyFont="1"/>
    <xf numFmtId="173" fontId="5" fillId="6" borderId="0" xfId="0" applyNumberFormat="1" applyFont="1" applyFill="1" applyAlignment="1">
      <alignment horizontal="center"/>
    </xf>
    <xf numFmtId="0" fontId="2" fillId="4" borderId="0" xfId="0" applyFont="1" applyFill="1"/>
    <xf numFmtId="0" fontId="45" fillId="2" borderId="0" xfId="0" applyFont="1" applyFill="1"/>
    <xf numFmtId="168" fontId="10" fillId="0" borderId="0" xfId="0" applyNumberFormat="1" applyFont="1" applyBorder="1" applyAlignment="1" applyProtection="1">
      <alignment horizontal="center"/>
      <protection locked="0"/>
    </xf>
    <xf numFmtId="175" fontId="44" fillId="4" borderId="0" xfId="0" applyNumberFormat="1" applyFont="1" applyFill="1" applyAlignment="1" applyProtection="1">
      <alignment horizontal="left"/>
      <protection hidden="1"/>
    </xf>
    <xf numFmtId="0" fontId="1" fillId="0" borderId="0" xfId="3" applyFont="1" applyAlignment="1" applyProtection="1">
      <alignment horizontal="center"/>
      <protection hidden="1"/>
    </xf>
    <xf numFmtId="0" fontId="1" fillId="0" borderId="0" xfId="3" applyFont="1" applyProtection="1">
      <protection hidden="1"/>
    </xf>
    <xf numFmtId="0" fontId="44" fillId="4" borderId="0" xfId="0" quotePrefix="1" applyFont="1" applyFill="1"/>
    <xf numFmtId="177" fontId="44" fillId="4" borderId="0" xfId="0" applyNumberFormat="1" applyFont="1" applyFill="1" applyAlignment="1" applyProtection="1">
      <alignment horizontal="right"/>
      <protection hidden="1"/>
    </xf>
    <xf numFmtId="177" fontId="46" fillId="4" borderId="0" xfId="0" applyNumberFormat="1" applyFont="1" applyFill="1" applyAlignment="1" applyProtection="1">
      <alignment horizontal="center"/>
      <protection hidden="1"/>
    </xf>
    <xf numFmtId="0" fontId="29" fillId="4" borderId="0" xfId="0" applyFont="1" applyFill="1" applyProtection="1">
      <protection locked="0"/>
    </xf>
    <xf numFmtId="0" fontId="5" fillId="2" borderId="0" xfId="0" applyFont="1" applyFill="1" applyBorder="1"/>
    <xf numFmtId="0" fontId="2" fillId="0" borderId="0" xfId="0" applyFont="1" applyAlignment="1">
      <alignment wrapText="1"/>
    </xf>
    <xf numFmtId="0" fontId="5" fillId="4" borderId="0" xfId="0" applyFont="1" applyFill="1" applyAlignment="1">
      <alignment horizont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168" fontId="5" fillId="4" borderId="9" xfId="0" applyNumberFormat="1" applyFont="1" applyFill="1" applyBorder="1" applyAlignment="1" applyProtection="1">
      <alignment horizontal="center"/>
      <protection locked="0"/>
    </xf>
    <xf numFmtId="168" fontId="5" fillId="4" borderId="10" xfId="0" applyNumberFormat="1" applyFont="1" applyFill="1" applyBorder="1" applyAlignment="1" applyProtection="1">
      <alignment horizontal="center"/>
      <protection locked="0"/>
    </xf>
    <xf numFmtId="0" fontId="42" fillId="4" borderId="6" xfId="0" applyFont="1" applyFill="1" applyBorder="1" applyAlignment="1">
      <alignment horizontal="center" vertical="top"/>
    </xf>
    <xf numFmtId="0" fontId="42" fillId="4" borderId="7" xfId="0" applyFont="1" applyFill="1" applyBorder="1" applyAlignment="1">
      <alignment horizontal="center" vertical="top"/>
    </xf>
    <xf numFmtId="0" fontId="42" fillId="4" borderId="8" xfId="0" applyFont="1" applyFill="1" applyBorder="1" applyAlignment="1">
      <alignment horizontal="center" vertical="top"/>
    </xf>
  </cellXfs>
  <cellStyles count="4">
    <cellStyle name="Normal" xfId="0" builtinId="0"/>
    <cellStyle name="Normal_BDSBeta6.07-278 UP-Extended-jb9c" xfId="1"/>
    <cellStyle name="Normal_Box-Imp-modules" xfId="2"/>
    <cellStyle name="Normal_Radial Ray Length - 10 Degree Resorted" xfId="3"/>
  </cellStyles>
  <dxfs count="10">
    <dxf>
      <fill>
        <patternFill>
          <bgColor indexed="8"/>
        </patternFill>
      </fill>
    </dxf>
    <dxf>
      <font>
        <b/>
        <i val="0"/>
        <condense val="0"/>
        <extend val="0"/>
        <color indexed="8"/>
      </font>
      <fill>
        <patternFill>
          <bgColor indexed="34"/>
        </patternFill>
      </fill>
    </dxf>
    <dxf>
      <font>
        <b/>
        <i val="0"/>
        <condense val="0"/>
        <extend val="0"/>
        <color indexed="15"/>
      </font>
      <fill>
        <patternFill>
          <bgColor indexed="8"/>
        </patternFill>
      </fill>
    </dxf>
    <dxf>
      <font>
        <b/>
        <i val="0"/>
        <condense val="0"/>
        <extend val="0"/>
        <color indexed="11"/>
      </font>
      <fill>
        <patternFill>
          <bgColor indexed="8"/>
        </patternFill>
      </fill>
    </dxf>
    <dxf>
      <font>
        <b/>
        <i val="0"/>
        <condense val="0"/>
        <extend val="0"/>
        <color indexed="15"/>
      </font>
      <fill>
        <patternFill>
          <bgColor indexed="8"/>
        </patternFill>
      </fill>
    </dxf>
    <dxf>
      <font>
        <b/>
        <i val="0"/>
        <condense val="0"/>
        <extend val="0"/>
        <color indexed="11"/>
      </font>
      <fill>
        <patternFill>
          <bgColor indexed="8"/>
        </patternFill>
      </fill>
    </dxf>
    <dxf>
      <fill>
        <patternFill>
          <bgColor indexed="8"/>
        </patternFill>
      </fill>
    </dxf>
    <dxf>
      <font>
        <b/>
        <i val="0"/>
        <condense val="0"/>
        <extend val="0"/>
      </font>
      <fill>
        <patternFill>
          <bgColor indexed="34"/>
        </patternFill>
      </fill>
    </dxf>
    <dxf>
      <fill>
        <patternFill>
          <bgColor indexed="8"/>
        </patternFill>
      </fill>
    </dxf>
    <dxf>
      <font>
        <b/>
        <i val="0"/>
        <condense val="0"/>
        <extend val="0"/>
      </font>
      <fill>
        <patternFill>
          <bgColor indexed="34"/>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activeX/activeX2.xml><?xml version="1.0" encoding="utf-8"?>
<ax:ocx xmlns:ax="http://schemas.microsoft.com/office/2006/activeX" xmlns:r="http://schemas.openxmlformats.org/officeDocument/2006/relationships" ax:classid="{79176FB0-B7F2-11CE-97EF-00AA006D2776}" ax:persistence="persistStreamInit" r:id="rId1"/>
</file>

<file path=xl/activeX/activeX3.xml><?xml version="1.0" encoding="utf-8"?>
<ax:ocx xmlns:ax="http://schemas.microsoft.com/office/2006/activeX" xmlns:r="http://schemas.openxmlformats.org/officeDocument/2006/relationships" ax:classid="{79176FB0-B7F2-11CE-97EF-00AA006D2776}" ax:persistence="persistStreamInit" r:id="rId1"/>
</file>

<file path=xl/activeX/activeX4.xml><?xml version="1.0" encoding="utf-8"?>
<ax:ocx xmlns:ax="http://schemas.microsoft.com/office/2006/activeX" xmlns:r="http://schemas.openxmlformats.org/officeDocument/2006/relationships" ax:classid="{79176FB0-B7F2-11CE-97EF-00AA006D2776}" ax:persistence="persistStreamInit" r:id="rId1"/>
</file>

<file path=xl/activeX/activeX5.xml><?xml version="1.0" encoding="utf-8"?>
<ax:ocx xmlns:ax="http://schemas.microsoft.com/office/2006/activeX" xmlns:r="http://schemas.openxmlformats.org/officeDocument/2006/relationships" ax:classid="{79176FB0-B7F2-11CE-97EF-00AA006D2776}" ax:persistence="persistStreamInit" r:id="rId1"/>
</file>

<file path=xl/activeX/activeX6.xml><?xml version="1.0" encoding="utf-8"?>
<ax:ocx xmlns:ax="http://schemas.microsoft.com/office/2006/activeX" xmlns:r="http://schemas.openxmlformats.org/officeDocument/2006/relationships" ax:classid="{79176FB0-B7F2-11CE-97EF-00AA006D2776}" ax:persistence="persistStreamInit" r:id="rId1"/>
</file>

<file path=xl/activeX/activeX7.xml><?xml version="1.0" encoding="utf-8"?>
<ax:ocx xmlns:ax="http://schemas.microsoft.com/office/2006/activeX" xmlns:r="http://schemas.openxmlformats.org/officeDocument/2006/relationships" ax:classid="{79176FB0-B7F2-11CE-97EF-00AA006D2776}" ax:persistence="persistStreamInit" r:id="rId1"/>
</file>

<file path=xl/activeX/activeX8.xml><?xml version="1.0" encoding="utf-8"?>
<ax:ocx xmlns:ax="http://schemas.microsoft.com/office/2006/activeX" xmlns:r="http://schemas.openxmlformats.org/officeDocument/2006/relationships" ax:classid="{79176FB0-B7F2-11CE-97EF-00AA006D2776}" ax:persistence="persistStreamInit" r:id="rId1"/>
</file>

<file path=xl/activeX/activeX9.xml><?xml version="1.0" encoding="utf-8"?>
<ax:ocx xmlns:ax="http://schemas.microsoft.com/office/2006/activeX" xmlns:r="http://schemas.openxmlformats.org/officeDocument/2006/relationships" ax:classid="{79176FB0-B7F2-11CE-97EF-00AA006D2776}" ax:persistence="persistStreamInit" r:id="rId1"/>
</file>

<file path=xl/activeX/activeX10.xml><?xml version="1.0" encoding="utf-8"?>
<ax:ocx xmlns:ax="http://schemas.microsoft.com/office/2006/activeX" xmlns:r="http://schemas.openxmlformats.org/officeDocument/2006/relationships" ax:classid="{79176FB0-B7F2-11CE-97EF-00AA006D2776}" ax:persistence="persistStreamInit" r:id="rId1"/>
</file>

<file path=xl/activeX/activeX11.xml><?xml version="1.0" encoding="utf-8"?>
<ax:ocx xmlns:ax="http://schemas.microsoft.com/office/2006/activeX" xmlns:r="http://schemas.openxmlformats.org/officeDocument/2006/relationships" ax:classid="{79176FB0-B7F2-11CE-97EF-00AA006D2776}" ax:persistence="persistStreamInit" r:id="rId1"/>
</file>

<file path=xl/activeX/activeX12.xml><?xml version="1.0" encoding="utf-8"?>
<ax:ocx xmlns:ax="http://schemas.microsoft.com/office/2006/activeX" xmlns:r="http://schemas.openxmlformats.org/officeDocument/2006/relationships" ax:classid="{79176FB0-B7F2-11CE-97EF-00AA006D2776}" ax:persistence="persistStreamInit" r:id="rId1"/>
</file>

<file path=xl/activeX/activeX13.xml><?xml version="1.0" encoding="utf-8"?>
<ax:ocx xmlns:ax="http://schemas.microsoft.com/office/2006/activeX" xmlns:r="http://schemas.openxmlformats.org/officeDocument/2006/relationships" ax:classid="{79176FB0-B7F2-11CE-97EF-00AA006D2776}" ax:persistence="persistStreamInit" r:id="rId1"/>
</file>

<file path=xl/activeX/activeX14.xml><?xml version="1.0" encoding="utf-8"?>
<ax:ocx xmlns:ax="http://schemas.microsoft.com/office/2006/activeX" xmlns:r="http://schemas.openxmlformats.org/officeDocument/2006/relationships" ax:classid="{79176FB0-B7F2-11CE-97EF-00AA006D2776}"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Modeled Baffle Diffraction Response</a:t>
            </a:r>
          </a:p>
        </c:rich>
      </c:tx>
      <c:layout>
        <c:manualLayout>
          <c:xMode val="edge"/>
          <c:yMode val="edge"/>
          <c:x val="0.35587951089880687"/>
          <c:y val="1.4527845036319615E-2"/>
        </c:manualLayout>
      </c:layout>
      <c:overlay val="0"/>
      <c:spPr>
        <a:noFill/>
        <a:ln w="25400">
          <a:noFill/>
        </a:ln>
      </c:spPr>
    </c:title>
    <c:autoTitleDeleted val="0"/>
    <c:plotArea>
      <c:layout>
        <c:manualLayout>
          <c:layoutTarget val="inner"/>
          <c:xMode val="edge"/>
          <c:yMode val="edge"/>
          <c:x val="5.8272662282464478E-2"/>
          <c:y val="0.11622276029055693"/>
          <c:w val="0.90842918165341968"/>
          <c:h val="0.74576271186440679"/>
        </c:manualLayout>
      </c:layout>
      <c:scatterChart>
        <c:scatterStyle val="lineMarker"/>
        <c:varyColors val="0"/>
        <c:ser>
          <c:idx val="0"/>
          <c:order val="0"/>
          <c:spPr>
            <a:ln w="25400">
              <a:solidFill>
                <a:srgbClr val="969696"/>
              </a:solidFill>
              <a:prstDash val="solid"/>
            </a:ln>
          </c:spPr>
          <c:marker>
            <c:symbol val="none"/>
          </c:marker>
          <c:xVal>
            <c:numRef>
              <c:f>BDS!$U$7:$U$512</c:f>
              <c:numCache>
                <c:formatCode>0.000</c:formatCode>
                <c:ptCount val="506"/>
                <c:pt idx="0">
                  <c:v>10</c:v>
                </c:pt>
                <c:pt idx="1">
                  <c:v>10.1516513312945</c:v>
                </c:pt>
                <c:pt idx="2">
                  <c:v>10.30560247521734</c:v>
                </c:pt>
                <c:pt idx="3">
                  <c:v>10.461888308733201</c:v>
                </c:pt>
                <c:pt idx="4">
                  <c:v>10.620544237720576</c:v>
                </c:pt>
                <c:pt idx="5">
                  <c:v>10.781606204992823</c:v>
                </c:pt>
                <c:pt idx="6">
                  <c:v>10.945110698440843</c:v>
                </c:pt>
                <c:pt idx="7">
                  <c:v>11.111094759299265</c:v>
                </c:pt>
                <c:pt idx="8">
                  <c:v>11.279595990537972</c:v>
                </c:pt>
                <c:pt idx="9">
                  <c:v>11.45065256538089</c:v>
                </c:pt>
                <c:pt idx="10">
                  <c:v>11.62430323595397</c:v>
                </c:pt>
                <c:pt idx="11">
                  <c:v>11.800587342064309</c:v>
                </c:pt>
                <c:pt idx="12">
                  <c:v>11.979544820112418</c:v>
                </c:pt>
                <c:pt idx="13">
                  <c:v>12.161216212139635</c:v>
                </c:pt>
                <c:pt idx="14">
                  <c:v>12.345642675012758</c:v>
                </c:pt>
                <c:pt idx="15">
                  <c:v>12.532865989747947</c:v>
                </c:pt>
                <c:pt idx="16">
                  <c:v>12.72292857097603</c:v>
                </c:pt>
                <c:pt idx="17">
                  <c:v>12.915873476551365</c:v>
                </c:pt>
                <c:pt idx="18">
                  <c:v>13.111744417306399</c:v>
                </c:pt>
                <c:pt idx="19">
                  <c:v>13.310585766954173</c:v>
                </c:pt>
                <c:pt idx="20">
                  <c:v>13.512442572140996</c:v>
                </c:pt>
                <c:pt idx="21">
                  <c:v>13.717360562651562</c:v>
                </c:pt>
                <c:pt idx="22">
                  <c:v>13.92538616176884</c:v>
                </c:pt>
                <c:pt idx="23">
                  <c:v>14.136566496791065</c:v>
                </c:pt>
                <c:pt idx="24">
                  <c:v>14.350949409708225</c:v>
                </c:pt>
                <c:pt idx="25">
                  <c:v>14.568583468040451</c:v>
                </c:pt>
                <c:pt idx="26">
                  <c:v>14.78951797584079</c:v>
                </c:pt>
                <c:pt idx="27">
                  <c:v>15.013802984864808</c:v>
                </c:pt>
                <c:pt idx="28">
                  <c:v>15.241489305909617</c:v>
                </c:pt>
                <c:pt idx="29">
                  <c:v>15.472628520324825</c:v>
                </c:pt>
                <c:pt idx="30">
                  <c:v>15.707272991698076</c:v>
                </c:pt>
                <c:pt idx="31">
                  <c:v>15.945475877717792</c:v>
                </c:pt>
                <c:pt idx="32">
                  <c:v>16.187291142215816</c:v>
                </c:pt>
                <c:pt idx="33">
                  <c:v>16.432773567392687</c:v>
                </c:pt>
                <c:pt idx="34">
                  <c:v>16.681978766228305</c:v>
                </c:pt>
                <c:pt idx="35">
                  <c:v>16.934963195080815</c:v>
                </c:pt>
                <c:pt idx="36">
                  <c:v>17.191784166476552</c:v>
                </c:pt>
                <c:pt idx="37">
                  <c:v>17.452499862093941</c:v>
                </c:pt>
                <c:pt idx="38">
                  <c:v>17.717169345944303</c:v>
                </c:pt>
                <c:pt idx="39">
                  <c:v>17.98585257775256</c:v>
                </c:pt>
                <c:pt idx="40">
                  <c:v>18.258610426540837</c:v>
                </c:pt>
                <c:pt idx="41">
                  <c:v>18.535504684418093</c:v>
                </c:pt>
                <c:pt idx="42">
                  <c:v>18.816598080578839</c:v>
                </c:pt>
                <c:pt idx="43">
                  <c:v>19.101954295514169</c:v>
                </c:pt>
                <c:pt idx="44">
                  <c:v>19.391637975438311</c:v>
                </c:pt>
                <c:pt idx="45">
                  <c:v>19.685714746933932</c:v>
                </c:pt>
                <c:pt idx="46">
                  <c:v>19.984251231819563</c:v>
                </c:pt>
                <c:pt idx="47">
                  <c:v>20.287315062242481</c:v>
                </c:pt>
                <c:pt idx="48">
                  <c:v>20.594974896000483</c:v>
                </c:pt>
                <c:pt idx="49">
                  <c:v>20.907300432096012</c:v>
                </c:pt>
                <c:pt idx="50">
                  <c:v>21.224362426526156</c:v>
                </c:pt>
                <c:pt idx="51">
                  <c:v>21.546232708312122</c:v>
                </c:pt>
                <c:pt idx="52">
                  <c:v>21.872984195771785</c:v>
                </c:pt>
                <c:pt idx="53">
                  <c:v>22.20469091303902</c:v>
                </c:pt>
                <c:pt idx="54">
                  <c:v>22.541428006833545</c:v>
                </c:pt>
                <c:pt idx="55">
                  <c:v>22.883271763485087</c:v>
                </c:pt>
                <c:pt idx="56">
                  <c:v>23.230299626215722</c:v>
                </c:pt>
                <c:pt idx="57">
                  <c:v>23.582590212684295</c:v>
                </c:pt>
                <c:pt idx="58">
                  <c:v>23.940223332796918</c:v>
                </c:pt>
                <c:pt idx="59">
                  <c:v>24.303280006787549</c:v>
                </c:pt>
                <c:pt idx="60">
                  <c:v>24.671842483572782</c:v>
                </c:pt>
                <c:pt idx="61">
                  <c:v>25.045994259384983</c:v>
                </c:pt>
                <c:pt idx="62">
                  <c:v>25.425820096687996</c:v>
                </c:pt>
                <c:pt idx="63">
                  <c:v>25.811406043379716</c:v>
                </c:pt>
                <c:pt idx="64">
                  <c:v>26.202839452285861</c:v>
                </c:pt>
                <c:pt idx="65">
                  <c:v>26.600209000949381</c:v>
                </c:pt>
                <c:pt idx="66">
                  <c:v>27.003604711719973</c:v>
                </c:pt>
                <c:pt idx="67">
                  <c:v>27.41311797214825</c:v>
                </c:pt>
                <c:pt idx="68">
                  <c:v>27.828841555689195</c:v>
                </c:pt>
                <c:pt idx="69">
                  <c:v>28.250869642719593</c:v>
                </c:pt>
                <c:pt idx="70">
                  <c:v>28.679297841874174</c:v>
                </c:pt>
                <c:pt idx="71">
                  <c:v>29.114223211705344</c:v>
                </c:pt>
                <c:pt idx="72">
                  <c:v>29.55574428267138</c:v>
                </c:pt>
                <c:pt idx="73">
                  <c:v>30.003961079458072</c:v>
                </c:pt>
                <c:pt idx="74">
                  <c:v>30.458975143638892</c:v>
                </c:pt>
                <c:pt idx="75">
                  <c:v>30.920889556678784</c:v>
                </c:pt>
                <c:pt idx="76">
                  <c:v>31.389808963286839</c:v>
                </c:pt>
                <c:pt idx="77">
                  <c:v>31.865839595123088</c:v>
                </c:pt>
                <c:pt idx="78">
                  <c:v>32.349089294864832</c:v>
                </c:pt>
                <c:pt idx="79">
                  <c:v>32.839667540637926</c:v>
                </c:pt>
                <c:pt idx="80">
                  <c:v>33.337685470818577</c:v>
                </c:pt>
                <c:pt idx="81">
                  <c:v>33.843255909211273</c:v>
                </c:pt>
                <c:pt idx="82">
                  <c:v>34.356493390608506</c:v>
                </c:pt>
                <c:pt idx="83">
                  <c:v>34.877514186738154</c:v>
                </c:pt>
                <c:pt idx="84">
                  <c:v>35.406436332604322</c:v>
                </c:pt>
                <c:pt idx="85">
                  <c:v>35.943379653227659</c:v>
                </c:pt>
                <c:pt idx="86">
                  <c:v>36.488465790791224</c:v>
                </c:pt>
                <c:pt idx="87">
                  <c:v>37.041818232197954</c:v>
                </c:pt>
                <c:pt idx="88">
                  <c:v>37.603562337046128</c:v>
                </c:pt>
                <c:pt idx="89">
                  <c:v>38.173825366029007</c:v>
                </c:pt>
                <c:pt idx="90">
                  <c:v>38.752736509765214</c:v>
                </c:pt>
                <c:pt idx="91">
                  <c:v>39.340426918066299</c:v>
                </c:pt>
                <c:pt idx="92">
                  <c:v>39.937029729648174</c:v>
                </c:pt>
                <c:pt idx="93">
                  <c:v>40.54268010229309</c:v>
                </c:pt>
                <c:pt idx="94">
                  <c:v>41.157515243469071</c:v>
                </c:pt>
                <c:pt idx="95">
                  <c:v>41.781674441413649</c:v>
                </c:pt>
                <c:pt idx="96">
                  <c:v>42.415299096689026</c:v>
                </c:pt>
                <c:pt idx="97">
                  <c:v>43.058532754215754</c:v>
                </c:pt>
                <c:pt idx="98">
                  <c:v>43.711521135792218</c:v>
                </c:pt>
                <c:pt idx="99">
                  <c:v>44.374412173107274</c:v>
                </c:pt>
                <c:pt idx="100">
                  <c:v>45.047356041253529</c:v>
                </c:pt>
                <c:pt idx="101">
                  <c:v>45.730505192748872</c:v>
                </c:pt>
                <c:pt idx="102">
                  <c:v>46.424014392073914</c:v>
                </c:pt>
                <c:pt idx="103">
                  <c:v>47.12804075073322</c:v>
                </c:pt>
                <c:pt idx="104">
                  <c:v>47.842743762848237</c:v>
                </c:pt>
                <c:pt idx="105">
                  <c:v>48.568285341289993</c:v>
                </c:pt>
                <c:pt idx="106">
                  <c:v>49.304829854359774</c:v>
                </c:pt>
                <c:pt idx="107">
                  <c:v>50.05254416302602</c:v>
                </c:pt>
                <c:pt idx="108">
                  <c:v>50.811597658725987</c:v>
                </c:pt>
                <c:pt idx="109">
                  <c:v>51.582162301740617</c:v>
                </c:pt>
                <c:pt idx="110">
                  <c:v>52.364412660151409</c:v>
                </c:pt>
                <c:pt idx="111">
                  <c:v>53.158525949388064</c:v>
                </c:pt>
                <c:pt idx="112">
                  <c:v>53.964682072375858</c:v>
                </c:pt>
                <c:pt idx="113">
                  <c:v>54.78306366029188</c:v>
                </c:pt>
                <c:pt idx="114">
                  <c:v>55.613856113939342</c:v>
                </c:pt>
                <c:pt idx="115">
                  <c:v>56.457247645749305</c:v>
                </c:pt>
                <c:pt idx="116">
                  <c:v>57.313429322419424</c:v>
                </c:pt>
                <c:pt idx="117">
                  <c:v>58.182595108199237</c:v>
                </c:pt>
                <c:pt idx="118">
                  <c:v>59.064941908831962</c:v>
                </c:pt>
                <c:pt idx="119">
                  <c:v>59.960669616162626</c:v>
                </c:pt>
                <c:pt idx="120">
                  <c:v>60.8699811534227</c:v>
                </c:pt>
                <c:pt idx="121">
                  <c:v>61.79308252120147</c:v>
                </c:pt>
                <c:pt idx="122">
                  <c:v>62.73018284411458</c:v>
                </c:pt>
                <c:pt idx="123">
                  <c:v>63.681494418180321</c:v>
                </c:pt>
                <c:pt idx="124">
                  <c:v>64.647232758914356</c:v>
                </c:pt>
                <c:pt idx="125">
                  <c:v>65.62761665015384</c:v>
                </c:pt>
                <c:pt idx="126">
                  <c:v>66.622868193621926</c:v>
                </c:pt>
                <c:pt idx="127">
                  <c:v>67.633212859243997</c:v>
                </c:pt>
                <c:pt idx="128">
                  <c:v>68.658879536226863</c:v>
                </c:pt>
                <c:pt idx="129">
                  <c:v>69.700100584912619</c:v>
                </c:pt>
                <c:pt idx="130">
                  <c:v>70.75711188941888</c:v>
                </c:pt>
                <c:pt idx="131">
                  <c:v>71.830152911077306</c:v>
                </c:pt>
                <c:pt idx="132">
                  <c:v>72.919466742682545</c:v>
                </c:pt>
                <c:pt idx="133">
                  <c:v>74.025300163563827</c:v>
                </c:pt>
                <c:pt idx="134">
                  <c:v>75.147903695491763</c:v>
                </c:pt>
                <c:pt idx="135">
                  <c:v>76.287531659432986</c:v>
                </c:pt>
                <c:pt idx="136">
                  <c:v>77.444442233165418</c:v>
                </c:pt>
                <c:pt idx="137">
                  <c:v>78.618897509767379</c:v>
                </c:pt>
                <c:pt idx="138">
                  <c:v>79.811163556993591</c:v>
                </c:pt>
                <c:pt idx="139">
                  <c:v>81.021510477551701</c:v>
                </c:pt>
                <c:pt idx="140">
                  <c:v>82.250212470292894</c:v>
                </c:pt>
                <c:pt idx="141">
                  <c:v>83.497547892330431</c:v>
                </c:pt>
                <c:pt idx="142">
                  <c:v>84.763799322100255</c:v>
                </c:pt>
                <c:pt idx="143">
                  <c:v>86.049253623377894</c:v>
                </c:pt>
                <c:pt idx="144">
                  <c:v>87.354202010266221</c:v>
                </c:pt>
                <c:pt idx="145">
                  <c:v>88.678940113168778</c:v>
                </c:pt>
                <c:pt idx="146">
                  <c:v>90.023768045763504</c:v>
                </c:pt>
                <c:pt idx="147">
                  <c:v>91.388990472992234</c:v>
                </c:pt>
                <c:pt idx="148">
                  <c:v>92.774916680081205</c:v>
                </c:pt>
                <c:pt idx="149">
                  <c:v>94.181860642608271</c:v>
                </c:pt>
                <c:pt idx="150">
                  <c:v>95.610141097632734</c:v>
                </c:pt>
                <c:pt idx="151">
                  <c:v>97.06008161590384</c:v>
                </c:pt>
                <c:pt idx="152">
                  <c:v>98.532010675164301</c:v>
                </c:pt>
                <c:pt idx="153">
                  <c:v>100.02626173456555</c:v>
                </c:pt>
                <c:pt idx="154">
                  <c:v>101.54317331021144</c:v>
                </c:pt>
                <c:pt idx="155">
                  <c:v>103.08308905184761</c:v>
                </c:pt>
                <c:pt idx="156">
                  <c:v>104.64635782071383</c:v>
                </c:pt>
                <c:pt idx="157">
                  <c:v>106.23333376857701</c:v>
                </c:pt>
                <c:pt idx="158">
                  <c:v>107.84437641796278</c:v>
                </c:pt>
                <c:pt idx="159">
                  <c:v>109.47985074360371</c:v>
                </c:pt>
                <c:pt idx="160">
                  <c:v>111.14012725512278</c:v>
                </c:pt>
                <c:pt idx="161">
                  <c:v>112.82558208097073</c:v>
                </c:pt>
                <c:pt idx="162">
                  <c:v>114.53659705363634</c:v>
                </c:pt>
                <c:pt idx="163">
                  <c:v>116.2735597961489</c:v>
                </c:pt>
                <c:pt idx="164">
                  <c:v>118.03686380989257</c:v>
                </c:pt>
                <c:pt idx="165">
                  <c:v>119.82690856375234</c:v>
                </c:pt>
                <c:pt idx="166">
                  <c:v>121.64409958461208</c:v>
                </c:pt>
                <c:pt idx="167">
                  <c:v>123.4888485492248</c:v>
                </c:pt>
                <c:pt idx="168">
                  <c:v>125.36157337747628</c:v>
                </c:pt>
                <c:pt idx="169">
                  <c:v>127.26269832706302</c:v>
                </c:pt>
                <c:pt idx="170">
                  <c:v>129.19265408960595</c:v>
                </c:pt>
                <c:pt idx="171">
                  <c:v>131.1518778882218</c:v>
                </c:pt>
                <c:pt idx="172">
                  <c:v>133.14081357657406</c:v>
                </c:pt>
                <c:pt idx="173">
                  <c:v>135.15991173942609</c:v>
                </c:pt>
                <c:pt idx="174">
                  <c:v>137.20962979471921</c:v>
                </c:pt>
                <c:pt idx="175">
                  <c:v>139.29043209719867</c:v>
                </c:pt>
                <c:pt idx="176">
                  <c:v>141.4027900436113</c:v>
                </c:pt>
                <c:pt idx="177">
                  <c:v>143.54718217949835</c:v>
                </c:pt>
                <c:pt idx="178">
                  <c:v>145.72409430760786</c:v>
                </c:pt>
                <c:pt idx="179">
                  <c:v>147.93401959795125</c:v>
                </c:pt>
                <c:pt idx="180">
                  <c:v>150.17745869952884</c:v>
                </c:pt>
                <c:pt idx="181">
                  <c:v>152.45491985374969</c:v>
                </c:pt>
                <c:pt idx="182">
                  <c:v>154.76691900957144</c:v>
                </c:pt>
                <c:pt idx="183">
                  <c:v>157.1139799403864</c:v>
                </c:pt>
                <c:pt idx="184">
                  <c:v>159.49663436268008</c:v>
                </c:pt>
                <c:pt idx="185">
                  <c:v>161.91542205648935</c:v>
                </c:pt>
                <c:pt idx="186">
                  <c:v>164.37089098768709</c:v>
                </c:pt>
                <c:pt idx="187">
                  <c:v>166.86359743212168</c:v>
                </c:pt>
                <c:pt idx="188">
                  <c:v>169.39410610163876</c:v>
                </c:pt>
                <c:pt idx="189">
                  <c:v>171.96299027201428</c:v>
                </c:pt>
                <c:pt idx="190">
                  <c:v>174.57083191282769</c:v>
                </c:pt>
                <c:pt idx="191">
                  <c:v>177.21822181930455</c:v>
                </c:pt>
                <c:pt idx="192">
                  <c:v>179.90575974615871</c:v>
                </c:pt>
                <c:pt idx="193">
                  <c:v>182.63405454346406</c:v>
                </c:pt>
                <c:pt idx="194">
                  <c:v>185.40372429458694</c:v>
                </c:pt>
                <c:pt idx="195">
                  <c:v>188.21539645621019</c:v>
                </c:pt>
                <c:pt idx="196">
                  <c:v>191.06970800048083</c:v>
                </c:pt>
                <c:pt idx="197">
                  <c:v>193.96730555931325</c:v>
                </c:pt>
                <c:pt idx="198">
                  <c:v>196.90884557088094</c:v>
                </c:pt>
                <c:pt idx="199">
                  <c:v>199.89499442832965</c:v>
                </c:pt>
                <c:pt idx="200">
                  <c:v>202.92642863074593</c:v>
                </c:pt>
                <c:pt idx="201">
                  <c:v>206.00383493641502</c:v>
                </c:pt>
                <c:pt idx="202">
                  <c:v>209.12791051840298</c:v>
                </c:pt>
                <c:pt idx="203">
                  <c:v>212.29936312249828</c:v>
                </c:pt>
                <c:pt idx="204">
                  <c:v>215.51891122754841</c:v>
                </c:pt>
                <c:pt idx="205">
                  <c:v>218.7872842082283</c:v>
                </c:pt>
                <c:pt idx="206">
                  <c:v>222.10522250027691</c:v>
                </c:pt>
                <c:pt idx="207">
                  <c:v>225.47347776823972</c:v>
                </c:pt>
                <c:pt idx="208">
                  <c:v>228.89281307575516</c:v>
                </c:pt>
                <c:pt idx="209">
                  <c:v>232.36400305842329</c:v>
                </c:pt>
                <c:pt idx="210">
                  <c:v>235.88783409929621</c:v>
                </c:pt>
                <c:pt idx="211">
                  <c:v>239.46510450702965</c:v>
                </c:pt>
                <c:pt idx="212">
                  <c:v>243.09662469673643</c:v>
                </c:pt>
                <c:pt idx="213">
                  <c:v>246.78321737358237</c:v>
                </c:pt>
                <c:pt idx="214">
                  <c:v>250.52571771916675</c:v>
                </c:pt>
                <c:pt idx="215">
                  <c:v>254.32497358072894</c:v>
                </c:pt>
                <c:pt idx="216">
                  <c:v>258.18184566322452</c:v>
                </c:pt>
                <c:pt idx="217">
                  <c:v>262.09720772431444</c:v>
                </c:pt>
                <c:pt idx="218">
                  <c:v>266.07194677231081</c:v>
                </c:pt>
                <c:pt idx="219">
                  <c:v>270.10696326712485</c:v>
                </c:pt>
                <c:pt idx="220">
                  <c:v>274.20317132426226</c:v>
                </c:pt>
                <c:pt idx="221">
                  <c:v>278.36149892191207</c:v>
                </c:pt>
                <c:pt idx="222">
                  <c:v>282.58288811117615</c:v>
                </c:pt>
                <c:pt idx="223">
                  <c:v>286.86829522948659</c:v>
                </c:pt>
                <c:pt idx="224">
                  <c:v>291.21869111726011</c:v>
                </c:pt>
                <c:pt idx="225">
                  <c:v>295.63506133783756</c:v>
                </c:pt>
                <c:pt idx="226">
                  <c:v>300.118406400759</c:v>
                </c:pt>
                <c:pt idx="227">
                  <c:v>304.6697419884249</c:v>
                </c:pt>
                <c:pt idx="228">
                  <c:v>309.29009918619454</c:v>
                </c:pt>
                <c:pt idx="229">
                  <c:v>313.98052471597396</c:v>
                </c:pt>
                <c:pt idx="230">
                  <c:v>318.74208117334626</c:v>
                </c:pt>
                <c:pt idx="231">
                  <c:v>323.57584726829805</c:v>
                </c:pt>
                <c:pt idx="232">
                  <c:v>328.48291806959639</c:v>
                </c:pt>
                <c:pt idx="233">
                  <c:v>333.46440525287204</c:v>
                </c:pt>
                <c:pt idx="234">
                  <c:v>338.52143735246472</c:v>
                </c:pt>
                <c:pt idx="235">
                  <c:v>343.65516001708761</c:v>
                </c:pt>
                <c:pt idx="236">
                  <c:v>348.8667362693692</c:v>
                </c:pt>
                <c:pt idx="237">
                  <c:v>354.1573467693309</c:v>
                </c:pt>
                <c:pt idx="238">
                  <c:v>359.5281900818606</c:v>
                </c:pt>
                <c:pt idx="239">
                  <c:v>364.98048294824224</c:v>
                </c:pt>
                <c:pt idx="240">
                  <c:v>370.51546056180331</c:v>
                </c:pt>
                <c:pt idx="241">
                  <c:v>376.13437684774254</c:v>
                </c:pt>
                <c:pt idx="242">
                  <c:v>381.83850474720128</c:v>
                </c:pt>
                <c:pt idx="243">
                  <c:v>387.62913650564269</c:v>
                </c:pt>
                <c:pt idx="244">
                  <c:v>393.50758396560451</c:v>
                </c:pt>
                <c:pt idx="245">
                  <c:v>399.47517886389113</c:v>
                </c:pt>
                <c:pt idx="246">
                  <c:v>405.53327313327287</c:v>
                </c:pt>
                <c:pt idx="247">
                  <c:v>411.68323920876054</c:v>
                </c:pt>
                <c:pt idx="248">
                  <c:v>417.92647033852461</c:v>
                </c:pt>
                <c:pt idx="249">
                  <c:v>424.2643808995295</c:v>
                </c:pt>
                <c:pt idx="250">
                  <c:v>430.69840671795453</c:v>
                </c:pt>
                <c:pt idx="251">
                  <c:v>437.23000539447429</c:v>
                </c:pt>
                <c:pt idx="252">
                  <c:v>443.86065663447164</c:v>
                </c:pt>
                <c:pt idx="253">
                  <c:v>450.59186258325849</c:v>
                </c:pt>
                <c:pt idx="254">
                  <c:v>457.42514816638044</c:v>
                </c:pt>
                <c:pt idx="255">
                  <c:v>464.36206143508201</c:v>
                </c:pt>
                <c:pt idx="256">
                  <c:v>471.40417391701089</c:v>
                </c:pt>
                <c:pt idx="257">
                  <c:v>478.55308097224076</c:v>
                </c:pt>
                <c:pt idx="258">
                  <c:v>485.81040215469324</c:v>
                </c:pt>
                <c:pt idx="259">
                  <c:v>493.17778157904081</c:v>
                </c:pt>
                <c:pt idx="260">
                  <c:v>500.65688829317378</c:v>
                </c:pt>
                <c:pt idx="261">
                  <c:v>508.24941665631593</c:v>
                </c:pt>
                <c:pt idx="262">
                  <c:v>515.95708672287424</c:v>
                </c:pt>
                <c:pt idx="263">
                  <c:v>523.78164463210976</c:v>
                </c:pt>
                <c:pt idx="264">
                  <c:v>531.72486300371793</c:v>
                </c:pt>
                <c:pt idx="265">
                  <c:v>539.78854133940786</c:v>
                </c:pt>
                <c:pt idx="266">
                  <c:v>547.97450643057164</c:v>
                </c:pt>
                <c:pt idx="267">
                  <c:v>556.28461277213592</c:v>
                </c:pt>
                <c:pt idx="268">
                  <c:v>564.7207429826899</c:v>
                </c:pt>
                <c:pt idx="269">
                  <c:v>573.28480823098425</c:v>
                </c:pt>
                <c:pt idx="270">
                  <c:v>581.97874866889833</c:v>
                </c:pt>
                <c:pt idx="271">
                  <c:v>590.80453387097293</c:v>
                </c:pt>
                <c:pt idx="272">
                  <c:v>599.76416328060884</c:v>
                </c:pt>
                <c:pt idx="273">
                  <c:v>608.8596666630325</c:v>
                </c:pt>
                <c:pt idx="274">
                  <c:v>618.09310456512992</c:v>
                </c:pt>
                <c:pt idx="275">
                  <c:v>627.46656878225519</c:v>
                </c:pt>
                <c:pt idx="276">
                  <c:v>636.98218283211725</c:v>
                </c:pt>
                <c:pt idx="277">
                  <c:v>646.64210243585399</c:v>
                </c:pt>
                <c:pt idx="278">
                  <c:v>656.44851600640118</c:v>
                </c:pt>
                <c:pt idx="279">
                  <c:v>666.40364514426813</c:v>
                </c:pt>
                <c:pt idx="280">
                  <c:v>676.50974514083168</c:v>
                </c:pt>
                <c:pt idx="281">
                  <c:v>686.76910548926264</c:v>
                </c:pt>
                <c:pt idx="282">
                  <c:v>697.18405040320056</c:v>
                </c:pt>
                <c:pt idx="283">
                  <c:v>707.75693934329422</c:v>
                </c:pt>
                <c:pt idx="284">
                  <c:v>718.49016755172738</c:v>
                </c:pt>
                <c:pt idx="285">
                  <c:v>729.38616659485012</c:v>
                </c:pt>
                <c:pt idx="286">
                  <c:v>740.44740491404025</c:v>
                </c:pt>
                <c:pt idx="287">
                  <c:v>751.67638838491746</c:v>
                </c:pt>
                <c:pt idx="288">
                  <c:v>763.07566088503893</c:v>
                </c:pt>
                <c:pt idx="289">
                  <c:v>774.64780487020357</c:v>
                </c:pt>
                <c:pt idx="290">
                  <c:v>786.39544195949645</c:v>
                </c:pt>
                <c:pt idx="291">
                  <c:v>798.32123352920485</c:v>
                </c:pt>
                <c:pt idx="292">
                  <c:v>810.42788131574196</c:v>
                </c:pt>
                <c:pt idx="293">
                  <c:v>822.71812802771331</c:v>
                </c:pt>
                <c:pt idx="294">
                  <c:v>835.19475796726545</c:v>
                </c:pt>
                <c:pt idx="295">
                  <c:v>847.86059766085782</c:v>
                </c:pt>
                <c:pt idx="296">
                  <c:v>860.71851649959979</c:v>
                </c:pt>
                <c:pt idx="297">
                  <c:v>873.77142738929888</c:v>
                </c:pt>
                <c:pt idx="298">
                  <c:v>887.0222874103672</c:v>
                </c:pt>
                <c:pt idx="299">
                  <c:v>900.47409848773464</c:v>
                </c:pt>
                <c:pt idx="300">
                  <c:v>914.12990807092262</c:v>
                </c:pt>
                <c:pt idx="301">
                  <c:v>927.99280982443008</c:v>
                </c:pt>
                <c:pt idx="302">
                  <c:v>942.06594432858992</c:v>
                </c:pt>
                <c:pt idx="303">
                  <c:v>956.35249979105402</c:v>
                </c:pt>
                <c:pt idx="304">
                  <c:v>970.85571276906762</c:v>
                </c:pt>
                <c:pt idx="305">
                  <c:v>985.57886890269765</c:v>
                </c:pt>
                <c:pt idx="306">
                  <c:v>1000.5253036591798</c:v>
                </c:pt>
                <c:pt idx="307">
                  <c:v>1015.6984030885546</c:v>
                </c:pt>
                <c:pt idx="308">
                  <c:v>1031.1016045907622</c:v>
                </c:pt>
                <c:pt idx="309">
                  <c:v>1046.7383976943706</c:v>
                </c:pt>
                <c:pt idx="310">
                  <c:v>1062.6123248471129</c:v>
                </c:pt>
                <c:pt idx="311">
                  <c:v>1078.7269822184137</c:v>
                </c:pt>
                <c:pt idx="312">
                  <c:v>1095.0860205140857</c:v>
                </c:pt>
                <c:pt idx="313">
                  <c:v>1111.6931458033814</c:v>
                </c:pt>
                <c:pt idx="314">
                  <c:v>1128.5521203585868</c:v>
                </c:pt>
                <c:pt idx="315">
                  <c:v>1145.6667635073479</c:v>
                </c:pt>
                <c:pt idx="316">
                  <c:v>1163.0409524979229</c:v>
                </c:pt>
                <c:pt idx="317">
                  <c:v>1180.6786233775563</c:v>
                </c:pt>
                <c:pt idx="318">
                  <c:v>1198.5837718841726</c:v>
                </c:pt>
                <c:pt idx="319">
                  <c:v>1216.7604543515945</c:v>
                </c:pt>
                <c:pt idx="320">
                  <c:v>1235.2127886284866</c:v>
                </c:pt>
                <c:pt idx="321">
                  <c:v>1253.9449550112367</c:v>
                </c:pt>
                <c:pt idx="322">
                  <c:v>1272.9611971909844</c:v>
                </c:pt>
                <c:pt idx="323">
                  <c:v>1292.2658232150097</c:v>
                </c:pt>
                <c:pt idx="324">
                  <c:v>1311.8632064627036</c:v>
                </c:pt>
                <c:pt idx="325">
                  <c:v>1331.7577866363376</c:v>
                </c:pt>
                <c:pt idx="326">
                  <c:v>1351.9540707668593</c:v>
                </c:pt>
                <c:pt idx="327">
                  <c:v>1372.4566342349406</c:v>
                </c:pt>
                <c:pt idx="328">
                  <c:v>1393.2701218075103</c:v>
                </c:pt>
                <c:pt idx="329">
                  <c:v>1414.3992486900063</c:v>
                </c:pt>
                <c:pt idx="330">
                  <c:v>1435.8488015945843</c:v>
                </c:pt>
                <c:pt idx="331">
                  <c:v>1457.6236398245273</c:v>
                </c:pt>
                <c:pt idx="332">
                  <c:v>1479.7286963750998</c:v>
                </c:pt>
                <c:pt idx="333">
                  <c:v>1502.1689790510957</c:v>
                </c:pt>
                <c:pt idx="334">
                  <c:v>1524.9495716013355</c:v>
                </c:pt>
                <c:pt idx="335">
                  <c:v>1548.0756348703676</c:v>
                </c:pt>
                <c:pt idx="336">
                  <c:v>1571.5524079676345</c:v>
                </c:pt>
                <c:pt idx="337">
                  <c:v>1595.3852094543713</c:v>
                </c:pt>
                <c:pt idx="338">
                  <c:v>1619.5794385485024</c:v>
                </c:pt>
                <c:pt idx="339">
                  <c:v>1644.1405763478103</c:v>
                </c:pt>
                <c:pt idx="340">
                  <c:v>1669.0741870716556</c:v>
                </c:pt>
                <c:pt idx="341">
                  <c:v>1694.3859193215258</c:v>
                </c:pt>
                <c:pt idx="342">
                  <c:v>1720.0815073607023</c:v>
                </c:pt>
                <c:pt idx="343">
                  <c:v>1746.1667724133324</c:v>
                </c:pt>
                <c:pt idx="344">
                  <c:v>1772.6476239832027</c:v>
                </c:pt>
                <c:pt idx="345">
                  <c:v>1799.5300611925113</c:v>
                </c:pt>
                <c:pt idx="346">
                  <c:v>1826.820174140943</c:v>
                </c:pt>
                <c:pt idx="347">
                  <c:v>1854.5241452853554</c:v>
                </c:pt>
                <c:pt idx="348">
                  <c:v>1882.6482508403874</c:v>
                </c:pt>
                <c:pt idx="349">
                  <c:v>1911.198862200308</c:v>
                </c:pt>
                <c:pt idx="350">
                  <c:v>1940.182447382429</c:v>
                </c:pt>
                <c:pt idx="351">
                  <c:v>1969.6055724924056</c:v>
                </c:pt>
                <c:pt idx="352">
                  <c:v>1999.4749032117595</c:v>
                </c:pt>
                <c:pt idx="353">
                  <c:v>2029.7972063079601</c:v>
                </c:pt>
                <c:pt idx="354">
                  <c:v>2060.579351167406</c:v>
                </c:pt>
                <c:pt idx="355">
                  <c:v>2091.8283113516554</c:v>
                </c:pt>
                <c:pt idx="356">
                  <c:v>2123.5511661772557</c:v>
                </c:pt>
                <c:pt idx="357">
                  <c:v>2155.7551023195324</c:v>
                </c:pt>
                <c:pt idx="358">
                  <c:v>2188.4474154406994</c:v>
                </c:pt>
                <c:pt idx="359">
                  <c:v>2221.6355118426582</c:v>
                </c:pt>
                <c:pt idx="360">
                  <c:v>2255.3269101448659</c:v>
                </c:pt>
                <c:pt idx="361">
                  <c:v>2289.529242987644</c:v>
                </c:pt>
                <c:pt idx="362">
                  <c:v>2324.2502587613203</c:v>
                </c:pt>
                <c:pt idx="363">
                  <c:v>2359.4978233615943</c:v>
                </c:pt>
                <c:pt idx="364">
                  <c:v>2395.2799219715203</c:v>
                </c:pt>
                <c:pt idx="365">
                  <c:v>2431.6046608705169</c:v>
                </c:pt>
                <c:pt idx="366">
                  <c:v>2468.4802692708095</c:v>
                </c:pt>
                <c:pt idx="367">
                  <c:v>2505.9151011817221</c:v>
                </c:pt>
                <c:pt idx="368">
                  <c:v>2543.9176373022419</c:v>
                </c:pt>
                <c:pt idx="369">
                  <c:v>2582.4964869422865</c:v>
                </c:pt>
                <c:pt idx="370">
                  <c:v>2621.6603899731031</c:v>
                </c:pt>
                <c:pt idx="371">
                  <c:v>2661.4182188072509</c:v>
                </c:pt>
                <c:pt idx="372">
                  <c:v>2701.7789804086065</c:v>
                </c:pt>
                <c:pt idx="373">
                  <c:v>2742.7518183328525</c:v>
                </c:pt>
                <c:pt idx="374">
                  <c:v>2784.3460147989113</c:v>
                </c:pt>
                <c:pt idx="375">
                  <c:v>2826.5709927917901</c:v>
                </c:pt>
                <c:pt idx="376">
                  <c:v>2869.4363181973195</c:v>
                </c:pt>
                <c:pt idx="377">
                  <c:v>2912.9517019692607</c:v>
                </c:pt>
                <c:pt idx="378">
                  <c:v>2957.1270023292827</c:v>
                </c:pt>
                <c:pt idx="379">
                  <c:v>3001.9722270002976</c:v>
                </c:pt>
                <c:pt idx="380">
                  <c:v>3047.4975354736684</c:v>
                </c:pt>
                <c:pt idx="381">
                  <c:v>3093.7132413107975</c:v>
                </c:pt>
                <c:pt idx="382">
                  <c:v>3140.6298144796178</c:v>
                </c:pt>
                <c:pt idx="383">
                  <c:v>3188.257883726521</c:v>
                </c:pt>
                <c:pt idx="384">
                  <c:v>3236.6082389842522</c:v>
                </c:pt>
                <c:pt idx="385">
                  <c:v>3285.6918338163232</c:v>
                </c:pt>
                <c:pt idx="386">
                  <c:v>3335.5197878984945</c:v>
                </c:pt>
                <c:pt idx="387">
                  <c:v>3386.1033895378901</c:v>
                </c:pt>
                <c:pt idx="388">
                  <c:v>3437.4540982303142</c:v>
                </c:pt>
                <c:pt idx="389">
                  <c:v>3489.5835472563504</c:v>
                </c:pt>
                <c:pt idx="390">
                  <c:v>3542.5035463168315</c:v>
                </c:pt>
                <c:pt idx="391">
                  <c:v>3596.2260842082751</c:v>
                </c:pt>
                <c:pt idx="392">
                  <c:v>3650.7633315388944</c:v>
                </c:pt>
                <c:pt idx="393">
                  <c:v>3706.1276434857959</c:v>
                </c:pt>
                <c:pt idx="394">
                  <c:v>3762.3315625939927</c:v>
                </c:pt>
                <c:pt idx="395">
                  <c:v>3819.3878216178623</c:v>
                </c:pt>
                <c:pt idx="396">
                  <c:v>3877.3093464056974</c:v>
                </c:pt>
                <c:pt idx="397">
                  <c:v>3936.1092588280007</c:v>
                </c:pt>
                <c:pt idx="398">
                  <c:v>3995.800879750188</c:v>
                </c:pt>
                <c:pt idx="399">
                  <c:v>4056.3977320503732</c:v>
                </c:pt>
                <c:pt idx="400">
                  <c:v>4117.9135436829165</c:v>
                </c:pt>
                <c:pt idx="401">
                  <c:v>4180.3622507884329</c:v>
                </c:pt>
                <c:pt idx="402">
                  <c:v>4243.7580008509667</c:v>
                </c:pt>
                <c:pt idx="403">
                  <c:v>4308.1151559030404</c:v>
                </c:pt>
                <c:pt idx="404">
                  <c:v>4373.4482957793116</c:v>
                </c:pt>
                <c:pt idx="405">
                  <c:v>4439.772221419571</c:v>
                </c:pt>
                <c:pt idx="406">
                  <c:v>4507.1019582218323</c:v>
                </c:pt>
                <c:pt idx="407">
                  <c:v>4575.4527594462716</c:v>
                </c:pt>
                <c:pt idx="408">
                  <c:v>4644.8401096707839</c:v>
                </c:pt>
                <c:pt idx="409">
                  <c:v>4715.2797282989504</c:v>
                </c:pt>
                <c:pt idx="410">
                  <c:v>4786.7875731212007</c:v>
                </c:pt>
                <c:pt idx="411">
                  <c:v>4859.3798439299808</c:v>
                </c:pt>
                <c:pt idx="412">
                  <c:v>4933.0729861897453</c:v>
                </c:pt>
                <c:pt idx="413">
                  <c:v>5007.883694762606</c:v>
                </c:pt>
                <c:pt idx="414">
                  <c:v>5083.8289176904827</c:v>
                </c:pt>
                <c:pt idx="415">
                  <c:v>5160.9258600346066</c:v>
                </c:pt>
                <c:pt idx="416">
                  <c:v>5239.1919877732525</c:v>
                </c:pt>
                <c:pt idx="417">
                  <c:v>5318.6450317585814</c:v>
                </c:pt>
                <c:pt idx="418">
                  <c:v>5399.3029917334879</c:v>
                </c:pt>
                <c:pt idx="419">
                  <c:v>5481.1841404093639</c:v>
                </c:pt>
                <c:pt idx="420">
                  <c:v>5564.3070276057015</c:v>
                </c:pt>
                <c:pt idx="421">
                  <c:v>5648.6904844524761</c:v>
                </c:pt>
                <c:pt idx="422">
                  <c:v>5734.3536276562554</c:v>
                </c:pt>
                <c:pt idx="423">
                  <c:v>5821.3158638310069</c:v>
                </c:pt>
                <c:pt idx="424">
                  <c:v>5909.5968938945834</c:v>
                </c:pt>
                <c:pt idx="425">
                  <c:v>5999.2167175318791</c:v>
                </c:pt>
                <c:pt idx="426">
                  <c:v>6090.195637725672</c:v>
                </c:pt>
                <c:pt idx="427">
                  <c:v>6182.5542653561779</c:v>
                </c:pt>
                <c:pt idx="428">
                  <c:v>6276.3135238703535</c:v>
                </c:pt>
                <c:pt idx="429">
                  <c:v>6371.4946540220153</c:v>
                </c:pt>
                <c:pt idx="430">
                  <c:v>6468.119218683838</c:v>
                </c:pt>
                <c:pt idx="431">
                  <c:v>6566.2091077323321</c:v>
                </c:pt>
                <c:pt idx="432">
                  <c:v>6665.7865430068996</c:v>
                </c:pt>
                <c:pt idx="433">
                  <c:v>6766.8740833440952</c:v>
                </c:pt>
                <c:pt idx="434">
                  <c:v>6869.4946296882335</c:v>
                </c:pt>
                <c:pt idx="435">
                  <c:v>6973.6714302794971</c:v>
                </c:pt>
                <c:pt idx="436">
                  <c:v>7079.4280859207274</c:v>
                </c:pt>
                <c:pt idx="437">
                  <c:v>7186.7885553240831</c:v>
                </c:pt>
                <c:pt idx="438">
                  <c:v>7295.7771605387807</c:v>
                </c:pt>
                <c:pt idx="439">
                  <c:v>7406.418592461152</c:v>
                </c:pt>
                <c:pt idx="440">
                  <c:v>7518.7379164282593</c:v>
                </c:pt>
                <c:pt idx="441">
                  <c:v>7632.7605778963371</c:v>
                </c:pt>
                <c:pt idx="442">
                  <c:v>7748.5124082053526</c:v>
                </c:pt>
                <c:pt idx="443">
                  <c:v>7866.019630430982</c:v>
                </c:pt>
                <c:pt idx="444">
                  <c:v>7985.3088653253353</c:v>
                </c:pt>
                <c:pt idx="445">
                  <c:v>8106.4071373477718</c:v>
                </c:pt>
                <c:pt idx="446">
                  <c:v>8229.3418807871749</c:v>
                </c:pt>
                <c:pt idx="447">
                  <c:v>8354.1409459770712</c:v>
                </c:pt>
                <c:pt idx="448">
                  <c:v>8480.8326056050028</c:v>
                </c:pt>
                <c:pt idx="449">
                  <c:v>8609.4455611175836</c:v>
                </c:pt>
                <c:pt idx="450">
                  <c:v>8740.0089492226834</c:v>
                </c:pt>
                <c:pt idx="451">
                  <c:v>8872.5523484902296</c:v>
                </c:pt>
                <c:pt idx="452">
                  <c:v>9007.1057860530982</c:v>
                </c:pt>
                <c:pt idx="453">
                  <c:v>9143.6997444096323</c:v>
                </c:pt>
                <c:pt idx="454">
                  <c:v>9282.3651683293228</c:v>
                </c:pt>
                <c:pt idx="455">
                  <c:v>9423.1334718632061</c:v>
                </c:pt>
                <c:pt idx="456">
                  <c:v>9566.0365454605871</c:v>
                </c:pt>
                <c:pt idx="457">
                  <c:v>9711.1067631936803</c:v>
                </c:pt>
                <c:pt idx="458">
                  <c:v>9858.3769900918142</c:v>
                </c:pt>
                <c:pt idx="459">
                  <c:v>10007.880589586863</c:v>
                </c:pt>
                <c:pt idx="460">
                  <c:v>10159.651431071587</c:v>
                </c:pt>
                <c:pt idx="461">
                  <c:v>10313.723897572594</c:v>
                </c:pt>
                <c:pt idx="462">
                  <c:v>10470.132893539672</c:v>
                </c:pt>
                <c:pt idx="463">
                  <c:v>10628.913852753236</c:v>
                </c:pt>
                <c:pt idx="464">
                  <c:v>10790.102746351695</c:v>
                </c:pt>
                <c:pt idx="465">
                  <c:v>10953.736090980563</c:v>
                </c:pt>
                <c:pt idx="466">
                  <c:v>11119.850957065144</c:v>
                </c:pt>
                <c:pt idx="467">
                  <c:v>11288.484977208678</c:v>
                </c:pt>
                <c:pt idx="468">
                  <c:v>11459.676354717843</c:v>
                </c:pt>
                <c:pt idx="469">
                  <c:v>11633.463872257549</c:v>
                </c:pt>
                <c:pt idx="470">
                  <c:v>11809.886900636982</c:v>
                </c:pt>
                <c:pt idx="471">
                  <c:v>11988.985407728889</c:v>
                </c:pt>
                <c:pt idx="472">
                  <c:v>12170.799967524132</c:v>
                </c:pt>
                <c:pt idx="473">
                  <c:v>12355.371769323541</c:v>
                </c:pt>
                <c:pt idx="474">
                  <c:v>12542.742627069181</c:v>
                </c:pt>
                <c:pt idx="475">
                  <c:v>12732.954988817113</c:v>
                </c:pt>
                <c:pt idx="476">
                  <c:v>12926.051946353818</c:v>
                </c:pt>
                <c:pt idx="477">
                  <c:v>13122.07724495846</c:v>
                </c:pt>
                <c:pt idx="478">
                  <c:v>13321.075293313183</c:v>
                </c:pt>
                <c:pt idx="479">
                  <c:v>13523.091173563704</c:v>
                </c:pt>
                <c:pt idx="480">
                  <c:v>13728.170651532488</c:v>
                </c:pt>
                <c:pt idx="481">
                  <c:v>13936.360187086786</c:v>
                </c:pt>
                <c:pt idx="482">
                  <c:v>14147.706944663923</c:v>
                </c:pt>
                <c:pt idx="483">
                  <c:v>14362.258803956196</c:v>
                </c:pt>
                <c:pt idx="484">
                  <c:v>14580.064370757807</c:v>
                </c:pt>
                <c:pt idx="485">
                  <c:v>14801.172987976301</c:v>
                </c:pt>
                <c:pt idx="486">
                  <c:v>15025.63474681098</c:v>
                </c:pt>
                <c:pt idx="487">
                  <c:v>15253.500498100859</c:v>
                </c:pt>
                <c:pt idx="488">
                  <c:v>15484.821863844691</c:v>
                </c:pt>
                <c:pt idx="489">
                  <c:v>15719.651248895714</c:v>
                </c:pt>
                <c:pt idx="490">
                  <c:v>15958.041852833743</c:v>
                </c:pt>
                <c:pt idx="491">
                  <c:v>16200.047682017303</c:v>
                </c:pt>
                <c:pt idx="492">
                  <c:v>16445.723561818533</c:v>
                </c:pt>
                <c:pt idx="493">
                  <c:v>16695.125149043644</c:v>
                </c:pt>
                <c:pt idx="494">
                  <c:v>16948.308944541721</c:v>
                </c:pt>
                <c:pt idx="495">
                  <c:v>17205.332306004744</c:v>
                </c:pt>
                <c:pt idx="496">
                  <c:v>17466.253460961732</c:v>
                </c:pt>
                <c:pt idx="497">
                  <c:v>17731.131519969935</c:v>
                </c:pt>
                <c:pt idx="498">
                  <c:v>18000.026490006065</c:v>
                </c:pt>
                <c:pt idx="499">
                  <c:v>18272.999288060633</c:v>
                </c:pt>
                <c:pt idx="500">
                  <c:v>18550.111754938418</c:v>
                </c:pt>
                <c:pt idx="501">
                  <c:v>18831.426669268236</c:v>
                </c:pt>
                <c:pt idx="502">
                  <c:v>19117.007761725163</c:v>
                </c:pt>
                <c:pt idx="503">
                  <c:v>19406.919729468453</c:v>
                </c:pt>
                <c:pt idx="504">
                  <c:v>19701.228250798391</c:v>
                </c:pt>
                <c:pt idx="505">
                  <c:v>20000.00000003543</c:v>
                </c:pt>
              </c:numCache>
            </c:numRef>
          </c:xVal>
          <c:yVal>
            <c:numRef>
              <c:f>BDS!$CH$7:$CH$512</c:f>
              <c:numCache>
                <c:formatCode>General</c:formatCode>
                <c:ptCount val="50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numCache>
            </c:numRef>
          </c:yVal>
          <c:smooth val="0"/>
          <c:extLst>
            <c:ext xmlns:c16="http://schemas.microsoft.com/office/drawing/2014/chart" uri="{C3380CC4-5D6E-409C-BE32-E72D297353CC}">
              <c16:uniqueId val="{00000000-4D86-413E-9365-0FD9FE475F2D}"/>
            </c:ext>
          </c:extLst>
        </c:ser>
        <c:ser>
          <c:idx val="2"/>
          <c:order val="1"/>
          <c:tx>
            <c:v>Diffraction Magnitude</c:v>
          </c:tx>
          <c:spPr>
            <a:ln w="25400">
              <a:solidFill>
                <a:srgbClr val="0000FF"/>
              </a:solidFill>
              <a:prstDash val="solid"/>
            </a:ln>
          </c:spPr>
          <c:marker>
            <c:symbol val="none"/>
          </c:marker>
          <c:xVal>
            <c:numRef>
              <c:f>BDS!$BR$7:$BR$512</c:f>
              <c:numCache>
                <c:formatCode>0.00</c:formatCode>
                <c:ptCount val="506"/>
                <c:pt idx="0">
                  <c:v>10</c:v>
                </c:pt>
                <c:pt idx="1">
                  <c:v>10.1516513312945</c:v>
                </c:pt>
                <c:pt idx="2">
                  <c:v>10.30560247521734</c:v>
                </c:pt>
                <c:pt idx="3">
                  <c:v>10.461888308733201</c:v>
                </c:pt>
                <c:pt idx="4">
                  <c:v>10.620544237720576</c:v>
                </c:pt>
                <c:pt idx="5">
                  <c:v>10.781606204992823</c:v>
                </c:pt>
                <c:pt idx="6">
                  <c:v>10.945110698440843</c:v>
                </c:pt>
                <c:pt idx="7">
                  <c:v>11.111094759299265</c:v>
                </c:pt>
                <c:pt idx="8">
                  <c:v>11.279595990537972</c:v>
                </c:pt>
                <c:pt idx="9">
                  <c:v>11.45065256538089</c:v>
                </c:pt>
                <c:pt idx="10">
                  <c:v>11.62430323595397</c:v>
                </c:pt>
                <c:pt idx="11">
                  <c:v>11.800587342064309</c:v>
                </c:pt>
                <c:pt idx="12">
                  <c:v>11.979544820112418</c:v>
                </c:pt>
                <c:pt idx="13">
                  <c:v>12.161216212139635</c:v>
                </c:pt>
                <c:pt idx="14">
                  <c:v>12.345642675012758</c:v>
                </c:pt>
                <c:pt idx="15">
                  <c:v>12.532865989747947</c:v>
                </c:pt>
                <c:pt idx="16">
                  <c:v>12.72292857097603</c:v>
                </c:pt>
                <c:pt idx="17">
                  <c:v>12.915873476551365</c:v>
                </c:pt>
                <c:pt idx="18">
                  <c:v>13.111744417306399</c:v>
                </c:pt>
                <c:pt idx="19">
                  <c:v>13.310585766954173</c:v>
                </c:pt>
                <c:pt idx="20">
                  <c:v>13.512442572140996</c:v>
                </c:pt>
                <c:pt idx="21">
                  <c:v>13.717360562651562</c:v>
                </c:pt>
                <c:pt idx="22">
                  <c:v>13.92538616176884</c:v>
                </c:pt>
                <c:pt idx="23">
                  <c:v>14.136566496791065</c:v>
                </c:pt>
                <c:pt idx="24">
                  <c:v>14.350949409708225</c:v>
                </c:pt>
                <c:pt idx="25">
                  <c:v>14.568583468040451</c:v>
                </c:pt>
                <c:pt idx="26">
                  <c:v>14.78951797584079</c:v>
                </c:pt>
                <c:pt idx="27">
                  <c:v>15.013802984864808</c:v>
                </c:pt>
                <c:pt idx="28">
                  <c:v>15.241489305909617</c:v>
                </c:pt>
                <c:pt idx="29">
                  <c:v>15.472628520324825</c:v>
                </c:pt>
                <c:pt idx="30">
                  <c:v>15.707272991698076</c:v>
                </c:pt>
                <c:pt idx="31">
                  <c:v>15.945475877717792</c:v>
                </c:pt>
                <c:pt idx="32">
                  <c:v>16.187291142215816</c:v>
                </c:pt>
                <c:pt idx="33">
                  <c:v>16.432773567392687</c:v>
                </c:pt>
                <c:pt idx="34">
                  <c:v>16.681978766228305</c:v>
                </c:pt>
                <c:pt idx="35">
                  <c:v>16.934963195080815</c:v>
                </c:pt>
                <c:pt idx="36">
                  <c:v>17.191784166476552</c:v>
                </c:pt>
                <c:pt idx="37">
                  <c:v>17.452499862093941</c:v>
                </c:pt>
                <c:pt idx="38">
                  <c:v>17.717169345944303</c:v>
                </c:pt>
                <c:pt idx="39">
                  <c:v>17.98585257775256</c:v>
                </c:pt>
                <c:pt idx="40">
                  <c:v>18.258610426540837</c:v>
                </c:pt>
                <c:pt idx="41">
                  <c:v>18.535504684418093</c:v>
                </c:pt>
                <c:pt idx="42">
                  <c:v>18.816598080578839</c:v>
                </c:pt>
                <c:pt idx="43">
                  <c:v>19.101954295514169</c:v>
                </c:pt>
                <c:pt idx="44">
                  <c:v>19.391637975438311</c:v>
                </c:pt>
                <c:pt idx="45">
                  <c:v>19.685714746933932</c:v>
                </c:pt>
                <c:pt idx="46">
                  <c:v>19.984251231819563</c:v>
                </c:pt>
                <c:pt idx="47">
                  <c:v>20.287315062242481</c:v>
                </c:pt>
                <c:pt idx="48">
                  <c:v>20.594974896000483</c:v>
                </c:pt>
                <c:pt idx="49">
                  <c:v>20.907300432096012</c:v>
                </c:pt>
                <c:pt idx="50">
                  <c:v>21.224362426526156</c:v>
                </c:pt>
                <c:pt idx="51">
                  <c:v>21.546232708312122</c:v>
                </c:pt>
                <c:pt idx="52">
                  <c:v>21.872984195771785</c:v>
                </c:pt>
                <c:pt idx="53">
                  <c:v>22.20469091303902</c:v>
                </c:pt>
                <c:pt idx="54">
                  <c:v>22.541428006833545</c:v>
                </c:pt>
                <c:pt idx="55">
                  <c:v>22.883271763485087</c:v>
                </c:pt>
                <c:pt idx="56">
                  <c:v>23.230299626215722</c:v>
                </c:pt>
                <c:pt idx="57">
                  <c:v>23.582590212684295</c:v>
                </c:pt>
                <c:pt idx="58">
                  <c:v>23.940223332796918</c:v>
                </c:pt>
                <c:pt idx="59">
                  <c:v>24.303280006787549</c:v>
                </c:pt>
                <c:pt idx="60">
                  <c:v>24.671842483572782</c:v>
                </c:pt>
                <c:pt idx="61">
                  <c:v>25.045994259384983</c:v>
                </c:pt>
                <c:pt idx="62">
                  <c:v>25.425820096687996</c:v>
                </c:pt>
                <c:pt idx="63">
                  <c:v>25.811406043379716</c:v>
                </c:pt>
                <c:pt idx="64">
                  <c:v>26.202839452285861</c:v>
                </c:pt>
                <c:pt idx="65">
                  <c:v>26.600209000949381</c:v>
                </c:pt>
                <c:pt idx="66">
                  <c:v>27.003604711719973</c:v>
                </c:pt>
                <c:pt idx="67">
                  <c:v>27.41311797214825</c:v>
                </c:pt>
                <c:pt idx="68">
                  <c:v>27.828841555689195</c:v>
                </c:pt>
                <c:pt idx="69">
                  <c:v>28.250869642719593</c:v>
                </c:pt>
                <c:pt idx="70">
                  <c:v>28.679297841874174</c:v>
                </c:pt>
                <c:pt idx="71">
                  <c:v>29.114223211705344</c:v>
                </c:pt>
                <c:pt idx="72">
                  <c:v>29.55574428267138</c:v>
                </c:pt>
                <c:pt idx="73">
                  <c:v>30.003961079458072</c:v>
                </c:pt>
                <c:pt idx="74">
                  <c:v>30.458975143638892</c:v>
                </c:pt>
                <c:pt idx="75">
                  <c:v>30.920889556678784</c:v>
                </c:pt>
                <c:pt idx="76">
                  <c:v>31.389808963286839</c:v>
                </c:pt>
                <c:pt idx="77">
                  <c:v>31.865839595123088</c:v>
                </c:pt>
                <c:pt idx="78">
                  <c:v>32.349089294864832</c:v>
                </c:pt>
                <c:pt idx="79">
                  <c:v>32.839667540637926</c:v>
                </c:pt>
                <c:pt idx="80">
                  <c:v>33.337685470818577</c:v>
                </c:pt>
                <c:pt idx="81">
                  <c:v>33.843255909211273</c:v>
                </c:pt>
                <c:pt idx="82">
                  <c:v>34.356493390608506</c:v>
                </c:pt>
                <c:pt idx="83">
                  <c:v>34.877514186738154</c:v>
                </c:pt>
                <c:pt idx="84">
                  <c:v>35.406436332604322</c:v>
                </c:pt>
                <c:pt idx="85">
                  <c:v>35.943379653227659</c:v>
                </c:pt>
                <c:pt idx="86">
                  <c:v>36.488465790791224</c:v>
                </c:pt>
                <c:pt idx="87">
                  <c:v>37.041818232197954</c:v>
                </c:pt>
                <c:pt idx="88">
                  <c:v>37.603562337046128</c:v>
                </c:pt>
                <c:pt idx="89">
                  <c:v>38.173825366029007</c:v>
                </c:pt>
                <c:pt idx="90">
                  <c:v>38.752736509765214</c:v>
                </c:pt>
                <c:pt idx="91">
                  <c:v>39.340426918066299</c:v>
                </c:pt>
                <c:pt idx="92">
                  <c:v>39.937029729648174</c:v>
                </c:pt>
                <c:pt idx="93">
                  <c:v>40.54268010229309</c:v>
                </c:pt>
                <c:pt idx="94">
                  <c:v>41.157515243469071</c:v>
                </c:pt>
                <c:pt idx="95">
                  <c:v>41.781674441413649</c:v>
                </c:pt>
                <c:pt idx="96">
                  <c:v>42.415299096689026</c:v>
                </c:pt>
                <c:pt idx="97">
                  <c:v>43.058532754215754</c:v>
                </c:pt>
                <c:pt idx="98">
                  <c:v>43.711521135792218</c:v>
                </c:pt>
                <c:pt idx="99">
                  <c:v>44.374412173107274</c:v>
                </c:pt>
                <c:pt idx="100">
                  <c:v>45.047356041253529</c:v>
                </c:pt>
                <c:pt idx="101">
                  <c:v>45.730505192748872</c:v>
                </c:pt>
                <c:pt idx="102">
                  <c:v>46.424014392073914</c:v>
                </c:pt>
                <c:pt idx="103">
                  <c:v>47.12804075073322</c:v>
                </c:pt>
                <c:pt idx="104">
                  <c:v>47.842743762848237</c:v>
                </c:pt>
                <c:pt idx="105">
                  <c:v>48.568285341289993</c:v>
                </c:pt>
                <c:pt idx="106">
                  <c:v>49.304829854359774</c:v>
                </c:pt>
                <c:pt idx="107">
                  <c:v>50.05254416302602</c:v>
                </c:pt>
                <c:pt idx="108">
                  <c:v>50.811597658725987</c:v>
                </c:pt>
                <c:pt idx="109">
                  <c:v>51.582162301740617</c:v>
                </c:pt>
                <c:pt idx="110">
                  <c:v>52.364412660151409</c:v>
                </c:pt>
                <c:pt idx="111">
                  <c:v>53.158525949388064</c:v>
                </c:pt>
                <c:pt idx="112">
                  <c:v>53.964682072375858</c:v>
                </c:pt>
                <c:pt idx="113">
                  <c:v>54.78306366029188</c:v>
                </c:pt>
                <c:pt idx="114">
                  <c:v>55.613856113939342</c:v>
                </c:pt>
                <c:pt idx="115">
                  <c:v>56.457247645749305</c:v>
                </c:pt>
                <c:pt idx="116">
                  <c:v>57.313429322419424</c:v>
                </c:pt>
                <c:pt idx="117">
                  <c:v>58.182595108199237</c:v>
                </c:pt>
                <c:pt idx="118">
                  <c:v>59.064941908831962</c:v>
                </c:pt>
                <c:pt idx="119">
                  <c:v>59.960669616162626</c:v>
                </c:pt>
                <c:pt idx="120">
                  <c:v>60.8699811534227</c:v>
                </c:pt>
                <c:pt idx="121">
                  <c:v>61.79308252120147</c:v>
                </c:pt>
                <c:pt idx="122">
                  <c:v>62.73018284411458</c:v>
                </c:pt>
                <c:pt idx="123">
                  <c:v>63.681494418180321</c:v>
                </c:pt>
                <c:pt idx="124">
                  <c:v>64.647232758914356</c:v>
                </c:pt>
                <c:pt idx="125">
                  <c:v>65.62761665015384</c:v>
                </c:pt>
                <c:pt idx="126">
                  <c:v>66.622868193621926</c:v>
                </c:pt>
                <c:pt idx="127">
                  <c:v>67.633212859243997</c:v>
                </c:pt>
                <c:pt idx="128">
                  <c:v>68.658879536226863</c:v>
                </c:pt>
                <c:pt idx="129">
                  <c:v>69.700100584912619</c:v>
                </c:pt>
                <c:pt idx="130">
                  <c:v>70.75711188941888</c:v>
                </c:pt>
                <c:pt idx="131">
                  <c:v>71.830152911077306</c:v>
                </c:pt>
                <c:pt idx="132">
                  <c:v>72.919466742682545</c:v>
                </c:pt>
                <c:pt idx="133">
                  <c:v>74.025300163563827</c:v>
                </c:pt>
                <c:pt idx="134">
                  <c:v>75.147903695491763</c:v>
                </c:pt>
                <c:pt idx="135">
                  <c:v>76.287531659432986</c:v>
                </c:pt>
                <c:pt idx="136">
                  <c:v>77.444442233165418</c:v>
                </c:pt>
                <c:pt idx="137">
                  <c:v>78.618897509767379</c:v>
                </c:pt>
                <c:pt idx="138">
                  <c:v>79.811163556993591</c:v>
                </c:pt>
                <c:pt idx="139">
                  <c:v>81.021510477551701</c:v>
                </c:pt>
                <c:pt idx="140">
                  <c:v>82.250212470292894</c:v>
                </c:pt>
                <c:pt idx="141">
                  <c:v>83.497547892330431</c:v>
                </c:pt>
                <c:pt idx="142">
                  <c:v>84.763799322100255</c:v>
                </c:pt>
                <c:pt idx="143">
                  <c:v>86.049253623377894</c:v>
                </c:pt>
                <c:pt idx="144">
                  <c:v>87.354202010266221</c:v>
                </c:pt>
                <c:pt idx="145">
                  <c:v>88.678940113168778</c:v>
                </c:pt>
                <c:pt idx="146">
                  <c:v>90.023768045763504</c:v>
                </c:pt>
                <c:pt idx="147">
                  <c:v>91.388990472992234</c:v>
                </c:pt>
                <c:pt idx="148">
                  <c:v>92.774916680081205</c:v>
                </c:pt>
                <c:pt idx="149">
                  <c:v>94.181860642608271</c:v>
                </c:pt>
                <c:pt idx="150">
                  <c:v>95.610141097632734</c:v>
                </c:pt>
                <c:pt idx="151">
                  <c:v>97.06008161590384</c:v>
                </c:pt>
                <c:pt idx="152">
                  <c:v>98.532010675164301</c:v>
                </c:pt>
                <c:pt idx="153">
                  <c:v>100.02626173456555</c:v>
                </c:pt>
                <c:pt idx="154">
                  <c:v>101.54317331021144</c:v>
                </c:pt>
                <c:pt idx="155">
                  <c:v>103.08308905184761</c:v>
                </c:pt>
                <c:pt idx="156">
                  <c:v>104.64635782071383</c:v>
                </c:pt>
                <c:pt idx="157">
                  <c:v>106.23333376857701</c:v>
                </c:pt>
                <c:pt idx="158">
                  <c:v>107.84437641796278</c:v>
                </c:pt>
                <c:pt idx="159">
                  <c:v>109.47985074360371</c:v>
                </c:pt>
                <c:pt idx="160">
                  <c:v>111.14012725512278</c:v>
                </c:pt>
                <c:pt idx="161">
                  <c:v>112.82558208097073</c:v>
                </c:pt>
                <c:pt idx="162">
                  <c:v>114.53659705363634</c:v>
                </c:pt>
                <c:pt idx="163">
                  <c:v>116.2735597961489</c:v>
                </c:pt>
                <c:pt idx="164">
                  <c:v>118.03686380989257</c:v>
                </c:pt>
                <c:pt idx="165">
                  <c:v>119.82690856375234</c:v>
                </c:pt>
                <c:pt idx="166">
                  <c:v>121.64409958461208</c:v>
                </c:pt>
                <c:pt idx="167">
                  <c:v>123.4888485492248</c:v>
                </c:pt>
                <c:pt idx="168">
                  <c:v>125.36157337747628</c:v>
                </c:pt>
                <c:pt idx="169">
                  <c:v>127.26269832706302</c:v>
                </c:pt>
                <c:pt idx="170">
                  <c:v>129.19265408960595</c:v>
                </c:pt>
                <c:pt idx="171">
                  <c:v>131.1518778882218</c:v>
                </c:pt>
                <c:pt idx="172">
                  <c:v>133.14081357657406</c:v>
                </c:pt>
                <c:pt idx="173">
                  <c:v>135.15991173942609</c:v>
                </c:pt>
                <c:pt idx="174">
                  <c:v>137.20962979471921</c:v>
                </c:pt>
                <c:pt idx="175">
                  <c:v>139.29043209719867</c:v>
                </c:pt>
                <c:pt idx="176">
                  <c:v>141.4027900436113</c:v>
                </c:pt>
                <c:pt idx="177">
                  <c:v>143.54718217949835</c:v>
                </c:pt>
                <c:pt idx="178">
                  <c:v>145.72409430760786</c:v>
                </c:pt>
                <c:pt idx="179">
                  <c:v>147.93401959795125</c:v>
                </c:pt>
                <c:pt idx="180">
                  <c:v>150.17745869952884</c:v>
                </c:pt>
                <c:pt idx="181">
                  <c:v>152.45491985374969</c:v>
                </c:pt>
                <c:pt idx="182">
                  <c:v>154.76691900957144</c:v>
                </c:pt>
                <c:pt idx="183">
                  <c:v>157.1139799403864</c:v>
                </c:pt>
                <c:pt idx="184">
                  <c:v>159.49663436268008</c:v>
                </c:pt>
                <c:pt idx="185">
                  <c:v>161.91542205648935</c:v>
                </c:pt>
                <c:pt idx="186">
                  <c:v>164.37089098768709</c:v>
                </c:pt>
                <c:pt idx="187">
                  <c:v>166.86359743212168</c:v>
                </c:pt>
                <c:pt idx="188">
                  <c:v>169.39410610163876</c:v>
                </c:pt>
                <c:pt idx="189">
                  <c:v>171.96299027201428</c:v>
                </c:pt>
                <c:pt idx="190">
                  <c:v>174.57083191282769</c:v>
                </c:pt>
                <c:pt idx="191">
                  <c:v>177.21822181930455</c:v>
                </c:pt>
                <c:pt idx="192">
                  <c:v>179.90575974615871</c:v>
                </c:pt>
                <c:pt idx="193">
                  <c:v>182.63405454346406</c:v>
                </c:pt>
                <c:pt idx="194">
                  <c:v>185.40372429458694</c:v>
                </c:pt>
                <c:pt idx="195">
                  <c:v>188.21539645621019</c:v>
                </c:pt>
                <c:pt idx="196">
                  <c:v>191.06970800048083</c:v>
                </c:pt>
                <c:pt idx="197">
                  <c:v>193.96730555931325</c:v>
                </c:pt>
                <c:pt idx="198">
                  <c:v>196.90884557088094</c:v>
                </c:pt>
                <c:pt idx="199">
                  <c:v>199.89499442832965</c:v>
                </c:pt>
                <c:pt idx="200">
                  <c:v>202.92642863074593</c:v>
                </c:pt>
                <c:pt idx="201">
                  <c:v>206.00383493641502</c:v>
                </c:pt>
                <c:pt idx="202">
                  <c:v>209.12791051840298</c:v>
                </c:pt>
                <c:pt idx="203">
                  <c:v>212.29936312249828</c:v>
                </c:pt>
                <c:pt idx="204">
                  <c:v>215.51891122754841</c:v>
                </c:pt>
                <c:pt idx="205">
                  <c:v>218.7872842082283</c:v>
                </c:pt>
                <c:pt idx="206">
                  <c:v>222.10522250027691</c:v>
                </c:pt>
                <c:pt idx="207">
                  <c:v>225.47347776823972</c:v>
                </c:pt>
                <c:pt idx="208">
                  <c:v>228.89281307575516</c:v>
                </c:pt>
                <c:pt idx="209">
                  <c:v>232.36400305842329</c:v>
                </c:pt>
                <c:pt idx="210">
                  <c:v>235.88783409929621</c:v>
                </c:pt>
                <c:pt idx="211">
                  <c:v>239.46510450702965</c:v>
                </c:pt>
                <c:pt idx="212">
                  <c:v>243.09662469673643</c:v>
                </c:pt>
                <c:pt idx="213">
                  <c:v>246.78321737358237</c:v>
                </c:pt>
                <c:pt idx="214">
                  <c:v>250.52571771916675</c:v>
                </c:pt>
                <c:pt idx="215">
                  <c:v>254.32497358072894</c:v>
                </c:pt>
                <c:pt idx="216">
                  <c:v>258.18184566322452</c:v>
                </c:pt>
                <c:pt idx="217">
                  <c:v>262.09720772431444</c:v>
                </c:pt>
                <c:pt idx="218">
                  <c:v>266.07194677231081</c:v>
                </c:pt>
                <c:pt idx="219">
                  <c:v>270.10696326712485</c:v>
                </c:pt>
                <c:pt idx="220">
                  <c:v>274.20317132426226</c:v>
                </c:pt>
                <c:pt idx="221">
                  <c:v>278.36149892191207</c:v>
                </c:pt>
                <c:pt idx="222">
                  <c:v>282.58288811117615</c:v>
                </c:pt>
                <c:pt idx="223">
                  <c:v>286.86829522948659</c:v>
                </c:pt>
                <c:pt idx="224">
                  <c:v>291.21869111726011</c:v>
                </c:pt>
                <c:pt idx="225">
                  <c:v>295.63506133783756</c:v>
                </c:pt>
                <c:pt idx="226">
                  <c:v>300.118406400759</c:v>
                </c:pt>
                <c:pt idx="227">
                  <c:v>304.6697419884249</c:v>
                </c:pt>
                <c:pt idx="228">
                  <c:v>309.29009918619454</c:v>
                </c:pt>
                <c:pt idx="229">
                  <c:v>313.98052471597396</c:v>
                </c:pt>
                <c:pt idx="230">
                  <c:v>318.74208117334626</c:v>
                </c:pt>
                <c:pt idx="231">
                  <c:v>323.57584726829805</c:v>
                </c:pt>
                <c:pt idx="232">
                  <c:v>328.48291806959639</c:v>
                </c:pt>
                <c:pt idx="233">
                  <c:v>333.46440525287204</c:v>
                </c:pt>
                <c:pt idx="234">
                  <c:v>338.52143735246472</c:v>
                </c:pt>
                <c:pt idx="235">
                  <c:v>343.65516001708761</c:v>
                </c:pt>
                <c:pt idx="236">
                  <c:v>348.8667362693692</c:v>
                </c:pt>
                <c:pt idx="237">
                  <c:v>354.1573467693309</c:v>
                </c:pt>
                <c:pt idx="238">
                  <c:v>359.5281900818606</c:v>
                </c:pt>
                <c:pt idx="239">
                  <c:v>364.98048294824224</c:v>
                </c:pt>
                <c:pt idx="240">
                  <c:v>370.51546056180331</c:v>
                </c:pt>
                <c:pt idx="241">
                  <c:v>376.13437684774254</c:v>
                </c:pt>
                <c:pt idx="242">
                  <c:v>381.83850474720128</c:v>
                </c:pt>
                <c:pt idx="243">
                  <c:v>387.62913650564269</c:v>
                </c:pt>
                <c:pt idx="244">
                  <c:v>393.50758396560451</c:v>
                </c:pt>
                <c:pt idx="245">
                  <c:v>399.47517886389113</c:v>
                </c:pt>
                <c:pt idx="246">
                  <c:v>405.53327313327287</c:v>
                </c:pt>
                <c:pt idx="247">
                  <c:v>411.68323920876054</c:v>
                </c:pt>
                <c:pt idx="248">
                  <c:v>417.92647033852461</c:v>
                </c:pt>
                <c:pt idx="249">
                  <c:v>424.2643808995295</c:v>
                </c:pt>
                <c:pt idx="250">
                  <c:v>430.69840671795453</c:v>
                </c:pt>
                <c:pt idx="251">
                  <c:v>437.23000539447429</c:v>
                </c:pt>
                <c:pt idx="252">
                  <c:v>443.86065663447164</c:v>
                </c:pt>
                <c:pt idx="253">
                  <c:v>450.59186258325849</c:v>
                </c:pt>
                <c:pt idx="254">
                  <c:v>457.42514816638044</c:v>
                </c:pt>
                <c:pt idx="255">
                  <c:v>464.36206143508201</c:v>
                </c:pt>
                <c:pt idx="256">
                  <c:v>471.40417391701089</c:v>
                </c:pt>
                <c:pt idx="257">
                  <c:v>478.55308097224076</c:v>
                </c:pt>
                <c:pt idx="258">
                  <c:v>485.81040215469324</c:v>
                </c:pt>
                <c:pt idx="259">
                  <c:v>493.17778157904081</c:v>
                </c:pt>
                <c:pt idx="260">
                  <c:v>500.65688829317378</c:v>
                </c:pt>
                <c:pt idx="261">
                  <c:v>508.24941665631593</c:v>
                </c:pt>
                <c:pt idx="262">
                  <c:v>515.95708672287424</c:v>
                </c:pt>
                <c:pt idx="263">
                  <c:v>523.78164463210976</c:v>
                </c:pt>
                <c:pt idx="264">
                  <c:v>531.72486300371793</c:v>
                </c:pt>
                <c:pt idx="265">
                  <c:v>539.78854133940786</c:v>
                </c:pt>
                <c:pt idx="266">
                  <c:v>547.97450643057164</c:v>
                </c:pt>
                <c:pt idx="267">
                  <c:v>556.28461277213592</c:v>
                </c:pt>
                <c:pt idx="268">
                  <c:v>564.7207429826899</c:v>
                </c:pt>
                <c:pt idx="269">
                  <c:v>573.28480823098425</c:v>
                </c:pt>
                <c:pt idx="270">
                  <c:v>581.97874866889833</c:v>
                </c:pt>
                <c:pt idx="271">
                  <c:v>590.80453387097293</c:v>
                </c:pt>
                <c:pt idx="272">
                  <c:v>599.76416328060884</c:v>
                </c:pt>
                <c:pt idx="273">
                  <c:v>608.8596666630325</c:v>
                </c:pt>
                <c:pt idx="274">
                  <c:v>618.09310456512992</c:v>
                </c:pt>
                <c:pt idx="275">
                  <c:v>627.46656878225519</c:v>
                </c:pt>
                <c:pt idx="276">
                  <c:v>636.98218283211725</c:v>
                </c:pt>
                <c:pt idx="277">
                  <c:v>646.64210243585399</c:v>
                </c:pt>
                <c:pt idx="278">
                  <c:v>656.44851600640118</c:v>
                </c:pt>
                <c:pt idx="279">
                  <c:v>666.40364514426813</c:v>
                </c:pt>
                <c:pt idx="280">
                  <c:v>676.50974514083168</c:v>
                </c:pt>
                <c:pt idx="281">
                  <c:v>686.76910548926264</c:v>
                </c:pt>
                <c:pt idx="282">
                  <c:v>697.18405040320056</c:v>
                </c:pt>
                <c:pt idx="283">
                  <c:v>707.75693934329422</c:v>
                </c:pt>
                <c:pt idx="284">
                  <c:v>718.49016755172738</c:v>
                </c:pt>
                <c:pt idx="285">
                  <c:v>729.38616659485012</c:v>
                </c:pt>
                <c:pt idx="286">
                  <c:v>740.44740491404025</c:v>
                </c:pt>
                <c:pt idx="287">
                  <c:v>751.67638838491746</c:v>
                </c:pt>
                <c:pt idx="288">
                  <c:v>763.07566088503893</c:v>
                </c:pt>
                <c:pt idx="289">
                  <c:v>774.64780487020357</c:v>
                </c:pt>
                <c:pt idx="290">
                  <c:v>786.39544195949645</c:v>
                </c:pt>
                <c:pt idx="291">
                  <c:v>798.32123352920485</c:v>
                </c:pt>
                <c:pt idx="292">
                  <c:v>810.42788131574196</c:v>
                </c:pt>
                <c:pt idx="293">
                  <c:v>822.71812802771331</c:v>
                </c:pt>
                <c:pt idx="294">
                  <c:v>835.19475796726545</c:v>
                </c:pt>
                <c:pt idx="295">
                  <c:v>847.86059766085782</c:v>
                </c:pt>
                <c:pt idx="296">
                  <c:v>860.71851649959979</c:v>
                </c:pt>
                <c:pt idx="297">
                  <c:v>873.77142738929888</c:v>
                </c:pt>
                <c:pt idx="298">
                  <c:v>887.0222874103672</c:v>
                </c:pt>
                <c:pt idx="299">
                  <c:v>900.47409848773464</c:v>
                </c:pt>
                <c:pt idx="300">
                  <c:v>914.12990807092262</c:v>
                </c:pt>
                <c:pt idx="301">
                  <c:v>927.99280982443008</c:v>
                </c:pt>
                <c:pt idx="302">
                  <c:v>942.06594432858992</c:v>
                </c:pt>
                <c:pt idx="303">
                  <c:v>956.35249979105402</c:v>
                </c:pt>
                <c:pt idx="304">
                  <c:v>970.85571276906762</c:v>
                </c:pt>
                <c:pt idx="305">
                  <c:v>985.57886890269765</c:v>
                </c:pt>
                <c:pt idx="306">
                  <c:v>1000.5253036591798</c:v>
                </c:pt>
                <c:pt idx="307">
                  <c:v>1015.6984030885546</c:v>
                </c:pt>
                <c:pt idx="308">
                  <c:v>1031.1016045907622</c:v>
                </c:pt>
                <c:pt idx="309">
                  <c:v>1046.7383976943706</c:v>
                </c:pt>
                <c:pt idx="310">
                  <c:v>1062.6123248471129</c:v>
                </c:pt>
                <c:pt idx="311">
                  <c:v>1078.7269822184137</c:v>
                </c:pt>
                <c:pt idx="312">
                  <c:v>1095.0860205140857</c:v>
                </c:pt>
                <c:pt idx="313">
                  <c:v>1111.6931458033814</c:v>
                </c:pt>
                <c:pt idx="314">
                  <c:v>1128.5521203585868</c:v>
                </c:pt>
                <c:pt idx="315">
                  <c:v>1145.6667635073479</c:v>
                </c:pt>
                <c:pt idx="316">
                  <c:v>1163.0409524979229</c:v>
                </c:pt>
                <c:pt idx="317">
                  <c:v>1180.6786233775563</c:v>
                </c:pt>
                <c:pt idx="318">
                  <c:v>1198.5837718841726</c:v>
                </c:pt>
                <c:pt idx="319">
                  <c:v>1216.7604543515945</c:v>
                </c:pt>
                <c:pt idx="320">
                  <c:v>1235.2127886284866</c:v>
                </c:pt>
                <c:pt idx="321">
                  <c:v>1253.9449550112367</c:v>
                </c:pt>
                <c:pt idx="322">
                  <c:v>1272.9611971909844</c:v>
                </c:pt>
                <c:pt idx="323">
                  <c:v>1292.2658232150097</c:v>
                </c:pt>
                <c:pt idx="324">
                  <c:v>1311.8632064627036</c:v>
                </c:pt>
                <c:pt idx="325">
                  <c:v>1331.7577866363376</c:v>
                </c:pt>
                <c:pt idx="326">
                  <c:v>1351.9540707668593</c:v>
                </c:pt>
                <c:pt idx="327">
                  <c:v>1372.4566342349406</c:v>
                </c:pt>
                <c:pt idx="328">
                  <c:v>1393.2701218075103</c:v>
                </c:pt>
                <c:pt idx="329">
                  <c:v>1414.3992486900063</c:v>
                </c:pt>
                <c:pt idx="330">
                  <c:v>1435.8488015945843</c:v>
                </c:pt>
                <c:pt idx="331">
                  <c:v>1457.6236398245273</c:v>
                </c:pt>
                <c:pt idx="332">
                  <c:v>1479.7286963750998</c:v>
                </c:pt>
                <c:pt idx="333">
                  <c:v>1502.1689790510957</c:v>
                </c:pt>
                <c:pt idx="334">
                  <c:v>1524.9495716013355</c:v>
                </c:pt>
                <c:pt idx="335">
                  <c:v>1548.0756348703676</c:v>
                </c:pt>
                <c:pt idx="336">
                  <c:v>1571.5524079676345</c:v>
                </c:pt>
                <c:pt idx="337">
                  <c:v>1595.3852094543713</c:v>
                </c:pt>
                <c:pt idx="338">
                  <c:v>1619.5794385485024</c:v>
                </c:pt>
                <c:pt idx="339">
                  <c:v>1644.1405763478103</c:v>
                </c:pt>
                <c:pt idx="340">
                  <c:v>1669.0741870716556</c:v>
                </c:pt>
                <c:pt idx="341">
                  <c:v>1694.3859193215258</c:v>
                </c:pt>
                <c:pt idx="342">
                  <c:v>1720.0815073607023</c:v>
                </c:pt>
                <c:pt idx="343">
                  <c:v>1746.1667724133324</c:v>
                </c:pt>
                <c:pt idx="344">
                  <c:v>1772.6476239832027</c:v>
                </c:pt>
                <c:pt idx="345">
                  <c:v>1799.5300611925113</c:v>
                </c:pt>
                <c:pt idx="346">
                  <c:v>1826.820174140943</c:v>
                </c:pt>
                <c:pt idx="347">
                  <c:v>1854.5241452853554</c:v>
                </c:pt>
                <c:pt idx="348">
                  <c:v>1882.6482508403874</c:v>
                </c:pt>
                <c:pt idx="349">
                  <c:v>1911.198862200308</c:v>
                </c:pt>
                <c:pt idx="350">
                  <c:v>1940.182447382429</c:v>
                </c:pt>
                <c:pt idx="351">
                  <c:v>1969.6055724924056</c:v>
                </c:pt>
                <c:pt idx="352">
                  <c:v>1999.4749032117595</c:v>
                </c:pt>
                <c:pt idx="353">
                  <c:v>2029.7972063079601</c:v>
                </c:pt>
                <c:pt idx="354">
                  <c:v>2060.579351167406</c:v>
                </c:pt>
                <c:pt idx="355">
                  <c:v>2091.8283113516554</c:v>
                </c:pt>
                <c:pt idx="356">
                  <c:v>2123.5511661772557</c:v>
                </c:pt>
                <c:pt idx="357">
                  <c:v>2155.7551023195324</c:v>
                </c:pt>
                <c:pt idx="358">
                  <c:v>2188.4474154406994</c:v>
                </c:pt>
                <c:pt idx="359">
                  <c:v>2221.6355118426582</c:v>
                </c:pt>
                <c:pt idx="360">
                  <c:v>2255.3269101448659</c:v>
                </c:pt>
                <c:pt idx="361">
                  <c:v>2289.529242987644</c:v>
                </c:pt>
                <c:pt idx="362">
                  <c:v>2324.2502587613203</c:v>
                </c:pt>
                <c:pt idx="363">
                  <c:v>2359.4978233615943</c:v>
                </c:pt>
                <c:pt idx="364">
                  <c:v>2395.2799219715203</c:v>
                </c:pt>
                <c:pt idx="365">
                  <c:v>2431.6046608705169</c:v>
                </c:pt>
                <c:pt idx="366">
                  <c:v>2468.4802692708095</c:v>
                </c:pt>
                <c:pt idx="367">
                  <c:v>2505.9151011817221</c:v>
                </c:pt>
                <c:pt idx="368">
                  <c:v>2543.9176373022419</c:v>
                </c:pt>
                <c:pt idx="369">
                  <c:v>2582.4964869422865</c:v>
                </c:pt>
                <c:pt idx="370">
                  <c:v>2621.6603899731031</c:v>
                </c:pt>
                <c:pt idx="371">
                  <c:v>2661.4182188072509</c:v>
                </c:pt>
                <c:pt idx="372">
                  <c:v>2701.7789804086065</c:v>
                </c:pt>
                <c:pt idx="373">
                  <c:v>2742.7518183328525</c:v>
                </c:pt>
                <c:pt idx="374">
                  <c:v>2784.3460147989113</c:v>
                </c:pt>
                <c:pt idx="375">
                  <c:v>2826.5709927917901</c:v>
                </c:pt>
                <c:pt idx="376">
                  <c:v>2869.4363181973195</c:v>
                </c:pt>
                <c:pt idx="377">
                  <c:v>2912.9517019692607</c:v>
                </c:pt>
                <c:pt idx="378">
                  <c:v>2957.1270023292827</c:v>
                </c:pt>
                <c:pt idx="379">
                  <c:v>3001.9722270002976</c:v>
                </c:pt>
                <c:pt idx="380">
                  <c:v>3047.4975354736684</c:v>
                </c:pt>
                <c:pt idx="381">
                  <c:v>3093.7132413107975</c:v>
                </c:pt>
                <c:pt idx="382">
                  <c:v>3140.6298144796178</c:v>
                </c:pt>
                <c:pt idx="383">
                  <c:v>3188.257883726521</c:v>
                </c:pt>
                <c:pt idx="384">
                  <c:v>3236.6082389842522</c:v>
                </c:pt>
                <c:pt idx="385">
                  <c:v>3285.6918338163232</c:v>
                </c:pt>
                <c:pt idx="386">
                  <c:v>3335.5197878984945</c:v>
                </c:pt>
                <c:pt idx="387">
                  <c:v>3386.1033895378901</c:v>
                </c:pt>
                <c:pt idx="388">
                  <c:v>3437.4540982303142</c:v>
                </c:pt>
                <c:pt idx="389">
                  <c:v>3489.5835472563504</c:v>
                </c:pt>
                <c:pt idx="390">
                  <c:v>3542.5035463168315</c:v>
                </c:pt>
                <c:pt idx="391">
                  <c:v>3596.2260842082751</c:v>
                </c:pt>
                <c:pt idx="392">
                  <c:v>3650.7633315388944</c:v>
                </c:pt>
                <c:pt idx="393">
                  <c:v>3706.1276434857959</c:v>
                </c:pt>
                <c:pt idx="394">
                  <c:v>3762.3315625939927</c:v>
                </c:pt>
                <c:pt idx="395">
                  <c:v>3819.3878216178623</c:v>
                </c:pt>
                <c:pt idx="396">
                  <c:v>3877.3093464056974</c:v>
                </c:pt>
                <c:pt idx="397">
                  <c:v>3936.1092588280007</c:v>
                </c:pt>
                <c:pt idx="398">
                  <c:v>3995.800879750188</c:v>
                </c:pt>
                <c:pt idx="399">
                  <c:v>4056.3977320503732</c:v>
                </c:pt>
                <c:pt idx="400">
                  <c:v>4117.9135436829165</c:v>
                </c:pt>
                <c:pt idx="401">
                  <c:v>4180.3622507884329</c:v>
                </c:pt>
                <c:pt idx="402">
                  <c:v>4243.7580008509667</c:v>
                </c:pt>
                <c:pt idx="403">
                  <c:v>4308.1151559030404</c:v>
                </c:pt>
                <c:pt idx="404">
                  <c:v>4373.4482957793116</c:v>
                </c:pt>
                <c:pt idx="405">
                  <c:v>4439.772221419571</c:v>
                </c:pt>
                <c:pt idx="406">
                  <c:v>4507.1019582218323</c:v>
                </c:pt>
                <c:pt idx="407">
                  <c:v>4575.4527594462716</c:v>
                </c:pt>
                <c:pt idx="408">
                  <c:v>4644.8401096707839</c:v>
                </c:pt>
                <c:pt idx="409">
                  <c:v>4715.2797282989504</c:v>
                </c:pt>
                <c:pt idx="410">
                  <c:v>4786.7875731212007</c:v>
                </c:pt>
                <c:pt idx="411">
                  <c:v>4859.3798439299808</c:v>
                </c:pt>
                <c:pt idx="412">
                  <c:v>4933.0729861897453</c:v>
                </c:pt>
                <c:pt idx="413">
                  <c:v>5007.883694762606</c:v>
                </c:pt>
                <c:pt idx="414">
                  <c:v>5083.8289176904827</c:v>
                </c:pt>
                <c:pt idx="415">
                  <c:v>5160.9258600346066</c:v>
                </c:pt>
                <c:pt idx="416">
                  <c:v>5239.1919877732525</c:v>
                </c:pt>
                <c:pt idx="417">
                  <c:v>5318.6450317585814</c:v>
                </c:pt>
                <c:pt idx="418">
                  <c:v>5399.3029917334879</c:v>
                </c:pt>
                <c:pt idx="419">
                  <c:v>5481.1841404093639</c:v>
                </c:pt>
                <c:pt idx="420">
                  <c:v>5564.3070276057015</c:v>
                </c:pt>
                <c:pt idx="421">
                  <c:v>5648.6904844524761</c:v>
                </c:pt>
                <c:pt idx="422">
                  <c:v>5734.3536276562554</c:v>
                </c:pt>
                <c:pt idx="423">
                  <c:v>5821.3158638310069</c:v>
                </c:pt>
                <c:pt idx="424">
                  <c:v>5909.5968938945834</c:v>
                </c:pt>
                <c:pt idx="425">
                  <c:v>5999.2167175318791</c:v>
                </c:pt>
                <c:pt idx="426">
                  <c:v>6090.195637725672</c:v>
                </c:pt>
                <c:pt idx="427">
                  <c:v>6182.5542653561779</c:v>
                </c:pt>
                <c:pt idx="428">
                  <c:v>6276.3135238703535</c:v>
                </c:pt>
                <c:pt idx="429">
                  <c:v>6371.4946540220153</c:v>
                </c:pt>
                <c:pt idx="430">
                  <c:v>6468.119218683838</c:v>
                </c:pt>
                <c:pt idx="431">
                  <c:v>6566.2091077323321</c:v>
                </c:pt>
                <c:pt idx="432">
                  <c:v>6665.7865430068996</c:v>
                </c:pt>
                <c:pt idx="433">
                  <c:v>6766.8740833440952</c:v>
                </c:pt>
                <c:pt idx="434">
                  <c:v>6869.4946296882335</c:v>
                </c:pt>
                <c:pt idx="435">
                  <c:v>6973.6714302794971</c:v>
                </c:pt>
                <c:pt idx="436">
                  <c:v>7079.4280859207274</c:v>
                </c:pt>
                <c:pt idx="437">
                  <c:v>7186.7885553240831</c:v>
                </c:pt>
                <c:pt idx="438">
                  <c:v>7295.7771605387807</c:v>
                </c:pt>
                <c:pt idx="439">
                  <c:v>7406.418592461152</c:v>
                </c:pt>
                <c:pt idx="440">
                  <c:v>7518.7379164282593</c:v>
                </c:pt>
                <c:pt idx="441">
                  <c:v>7632.7605778963371</c:v>
                </c:pt>
                <c:pt idx="442">
                  <c:v>7748.5124082053526</c:v>
                </c:pt>
                <c:pt idx="443">
                  <c:v>7866.019630430982</c:v>
                </c:pt>
                <c:pt idx="444">
                  <c:v>7985.3088653253353</c:v>
                </c:pt>
                <c:pt idx="445">
                  <c:v>8106.4071373477718</c:v>
                </c:pt>
                <c:pt idx="446">
                  <c:v>8229.3418807871749</c:v>
                </c:pt>
                <c:pt idx="447">
                  <c:v>8354.1409459770712</c:v>
                </c:pt>
                <c:pt idx="448">
                  <c:v>8480.8326056050028</c:v>
                </c:pt>
                <c:pt idx="449">
                  <c:v>8609.4455611175836</c:v>
                </c:pt>
                <c:pt idx="450">
                  <c:v>8740.0089492226834</c:v>
                </c:pt>
                <c:pt idx="451">
                  <c:v>8872.5523484902296</c:v>
                </c:pt>
                <c:pt idx="452">
                  <c:v>9007.1057860530982</c:v>
                </c:pt>
                <c:pt idx="453">
                  <c:v>9143.6997444096323</c:v>
                </c:pt>
                <c:pt idx="454">
                  <c:v>9282.3651683293228</c:v>
                </c:pt>
                <c:pt idx="455">
                  <c:v>9423.1334718632061</c:v>
                </c:pt>
                <c:pt idx="456">
                  <c:v>9566.0365454605871</c:v>
                </c:pt>
                <c:pt idx="457">
                  <c:v>9711.1067631936803</c:v>
                </c:pt>
                <c:pt idx="458">
                  <c:v>9858.3769900918142</c:v>
                </c:pt>
                <c:pt idx="459">
                  <c:v>10007.880589586863</c:v>
                </c:pt>
                <c:pt idx="460">
                  <c:v>10159.651431071587</c:v>
                </c:pt>
                <c:pt idx="461">
                  <c:v>10313.723897572594</c:v>
                </c:pt>
                <c:pt idx="462">
                  <c:v>10470.132893539672</c:v>
                </c:pt>
                <c:pt idx="463">
                  <c:v>10628.913852753236</c:v>
                </c:pt>
                <c:pt idx="464">
                  <c:v>10790.102746351695</c:v>
                </c:pt>
                <c:pt idx="465">
                  <c:v>10953.736090980563</c:v>
                </c:pt>
                <c:pt idx="466">
                  <c:v>11119.850957065144</c:v>
                </c:pt>
                <c:pt idx="467">
                  <c:v>11288.484977208678</c:v>
                </c:pt>
                <c:pt idx="468">
                  <c:v>11459.676354717843</c:v>
                </c:pt>
                <c:pt idx="469">
                  <c:v>11633.463872257549</c:v>
                </c:pt>
                <c:pt idx="470">
                  <c:v>11809.886900636982</c:v>
                </c:pt>
                <c:pt idx="471">
                  <c:v>11988.985407728889</c:v>
                </c:pt>
                <c:pt idx="472">
                  <c:v>12170.799967524132</c:v>
                </c:pt>
                <c:pt idx="473">
                  <c:v>12355.371769323541</c:v>
                </c:pt>
                <c:pt idx="474">
                  <c:v>12542.742627069181</c:v>
                </c:pt>
                <c:pt idx="475">
                  <c:v>12732.954988817113</c:v>
                </c:pt>
                <c:pt idx="476">
                  <c:v>12926.051946353818</c:v>
                </c:pt>
                <c:pt idx="477">
                  <c:v>13122.07724495846</c:v>
                </c:pt>
                <c:pt idx="478">
                  <c:v>13321.075293313183</c:v>
                </c:pt>
                <c:pt idx="479">
                  <c:v>13523.091173563704</c:v>
                </c:pt>
                <c:pt idx="480">
                  <c:v>13728.170651532488</c:v>
                </c:pt>
                <c:pt idx="481">
                  <c:v>13936.360187086786</c:v>
                </c:pt>
                <c:pt idx="482">
                  <c:v>14147.706944663923</c:v>
                </c:pt>
                <c:pt idx="483">
                  <c:v>14362.258803956196</c:v>
                </c:pt>
                <c:pt idx="484">
                  <c:v>14580.064370757807</c:v>
                </c:pt>
                <c:pt idx="485">
                  <c:v>14801.172987976301</c:v>
                </c:pt>
                <c:pt idx="486">
                  <c:v>15025.63474681098</c:v>
                </c:pt>
                <c:pt idx="487">
                  <c:v>15253.500498100859</c:v>
                </c:pt>
                <c:pt idx="488">
                  <c:v>15484.821863844691</c:v>
                </c:pt>
                <c:pt idx="489">
                  <c:v>15719.651248895714</c:v>
                </c:pt>
                <c:pt idx="490">
                  <c:v>15958.041852833743</c:v>
                </c:pt>
                <c:pt idx="491">
                  <c:v>16200.047682017303</c:v>
                </c:pt>
                <c:pt idx="492">
                  <c:v>16445.723561818533</c:v>
                </c:pt>
                <c:pt idx="493">
                  <c:v>16695.125149043644</c:v>
                </c:pt>
                <c:pt idx="494">
                  <c:v>16948.308944541721</c:v>
                </c:pt>
                <c:pt idx="495">
                  <c:v>17205.332306004744</c:v>
                </c:pt>
                <c:pt idx="496">
                  <c:v>17466.253460961732</c:v>
                </c:pt>
                <c:pt idx="497">
                  <c:v>17731.131519969935</c:v>
                </c:pt>
                <c:pt idx="498">
                  <c:v>18000.026490006065</c:v>
                </c:pt>
                <c:pt idx="499">
                  <c:v>18272.999288060633</c:v>
                </c:pt>
                <c:pt idx="500">
                  <c:v>18550.111754938418</c:v>
                </c:pt>
                <c:pt idx="501">
                  <c:v>18831.426669268236</c:v>
                </c:pt>
                <c:pt idx="502">
                  <c:v>19117.007761725163</c:v>
                </c:pt>
                <c:pt idx="503">
                  <c:v>19406.919729468453</c:v>
                </c:pt>
                <c:pt idx="504">
                  <c:v>19701.228250798391</c:v>
                </c:pt>
                <c:pt idx="505">
                  <c:v>20000.00000003543</c:v>
                </c:pt>
              </c:numCache>
            </c:numRef>
          </c:xVal>
          <c:yVal>
            <c:numRef>
              <c:f>BDS!$CD$7:$CD$512</c:f>
              <c:numCache>
                <c:formatCode>0.00</c:formatCode>
                <c:ptCount val="506"/>
                <c:pt idx="0">
                  <c:v>-5.994081860238583</c:v>
                </c:pt>
                <c:pt idx="1">
                  <c:v>-5.9938985659644457</c:v>
                </c:pt>
                <c:pt idx="2">
                  <c:v>-5.9937096753239549</c:v>
                </c:pt>
                <c:pt idx="3">
                  <c:v>-5.9935150176501892</c:v>
                </c:pt>
                <c:pt idx="4">
                  <c:v>-5.9933144170844139</c:v>
                </c:pt>
                <c:pt idx="5">
                  <c:v>-5.9931076924189375</c:v>
                </c:pt>
                <c:pt idx="6">
                  <c:v>-5.9928946569353032</c:v>
                </c:pt>
                <c:pt idx="7">
                  <c:v>-5.992675118237579</c:v>
                </c:pt>
                <c:pt idx="8">
                  <c:v>-5.9924488780807268</c:v>
                </c:pt>
                <c:pt idx="9">
                  <c:v>-5.992215732193805</c:v>
                </c:pt>
                <c:pt idx="10">
                  <c:v>-5.9919754700978771</c:v>
                </c:pt>
                <c:pt idx="11">
                  <c:v>-5.9917278749185376</c:v>
                </c:pt>
                <c:pt idx="12">
                  <c:v>-5.9914727231928104</c:v>
                </c:pt>
                <c:pt idx="13">
                  <c:v>-5.991209784670291</c:v>
                </c:pt>
                <c:pt idx="14">
                  <c:v>-5.990938822108399</c:v>
                </c:pt>
                <c:pt idx="15">
                  <c:v>-5.9906595910615144</c:v>
                </c:pt>
                <c:pt idx="16">
                  <c:v>-5.990371839663867</c:v>
                </c:pt>
                <c:pt idx="17">
                  <c:v>-5.9900753084059559</c:v>
                </c:pt>
                <c:pt idx="18">
                  <c:v>-5.9897697299043715</c:v>
                </c:pt>
                <c:pt idx="19">
                  <c:v>-5.9894548286647504</c:v>
                </c:pt>
                <c:pt idx="20">
                  <c:v>-5.9891303208377815</c:v>
                </c:pt>
                <c:pt idx="21">
                  <c:v>-5.9887959139679099</c:v>
                </c:pt>
                <c:pt idx="22">
                  <c:v>-5.9884513067346887</c:v>
                </c:pt>
                <c:pt idx="23">
                  <c:v>-5.9880961886864714</c:v>
                </c:pt>
                <c:pt idx="24">
                  <c:v>-5.9877302399662282</c:v>
                </c:pt>
                <c:pt idx="25">
                  <c:v>-5.9873531310293595</c:v>
                </c:pt>
                <c:pt idx="26">
                  <c:v>-5.9869645223531354</c:v>
                </c:pt>
                <c:pt idx="27">
                  <c:v>-5.9865640641376388</c:v>
                </c:pt>
                <c:pt idx="28">
                  <c:v>-5.9861513959979398</c:v>
                </c:pt>
                <c:pt idx="29">
                  <c:v>-5.985726146647246</c:v>
                </c:pt>
                <c:pt idx="30">
                  <c:v>-5.985287933570774</c:v>
                </c:pt>
                <c:pt idx="31">
                  <c:v>-5.9848363626901051</c:v>
                </c:pt>
                <c:pt idx="32">
                  <c:v>-5.9843710280177644</c:v>
                </c:pt>
                <c:pt idx="33">
                  <c:v>-5.9838915113016924</c:v>
                </c:pt>
                <c:pt idx="34">
                  <c:v>-5.983397381659449</c:v>
                </c:pt>
                <c:pt idx="35">
                  <c:v>-5.9828881952017126</c:v>
                </c:pt>
                <c:pt idx="36">
                  <c:v>-5.9823634946449653</c:v>
                </c:pt>
                <c:pt idx="37">
                  <c:v>-5.9818228089128862</c:v>
                </c:pt>
                <c:pt idx="38">
                  <c:v>-5.9812656527262584</c:v>
                </c:pt>
                <c:pt idx="39">
                  <c:v>-5.9806915261811024</c:v>
                </c:pt>
                <c:pt idx="40">
                  <c:v>-5.9800999143145868</c:v>
                </c:pt>
                <c:pt idx="41">
                  <c:v>-5.9794902866585407</c:v>
                </c:pt>
                <c:pt idx="42">
                  <c:v>-5.978862096780154</c:v>
                </c:pt>
                <c:pt idx="43">
                  <c:v>-5.9782147818095277</c:v>
                </c:pt>
                <c:pt idx="44">
                  <c:v>-5.9775477619537396</c:v>
                </c:pt>
                <c:pt idx="45">
                  <c:v>-5.9768604399971261</c:v>
                </c:pt>
                <c:pt idx="46">
                  <c:v>-5.9761522007873102</c:v>
                </c:pt>
                <c:pt idx="47">
                  <c:v>-5.9754224107067122</c:v>
                </c:pt>
                <c:pt idx="48">
                  <c:v>-5.974670417129083</c:v>
                </c:pt>
                <c:pt idx="49">
                  <c:v>-5.9738955478607743</c:v>
                </c:pt>
                <c:pt idx="50">
                  <c:v>-5.9730971105662469</c:v>
                </c:pt>
                <c:pt idx="51">
                  <c:v>-5.9722743921775097</c:v>
                </c:pt>
                <c:pt idx="52">
                  <c:v>-5.9714266582870454</c:v>
                </c:pt>
                <c:pt idx="53">
                  <c:v>-5.9705531525238014</c:v>
                </c:pt>
                <c:pt idx="54">
                  <c:v>-5.9696530959118927</c:v>
                </c:pt>
                <c:pt idx="55">
                  <c:v>-5.968725686211485</c:v>
                </c:pt>
                <c:pt idx="56">
                  <c:v>-5.9677700972415382</c:v>
                </c:pt>
                <c:pt idx="57">
                  <c:v>-5.9667854781839083</c:v>
                </c:pt>
                <c:pt idx="58">
                  <c:v>-5.9657709528683744</c:v>
                </c:pt>
                <c:pt idx="59">
                  <c:v>-5.9647256190381528</c:v>
                </c:pt>
                <c:pt idx="60">
                  <c:v>-5.9636485475954562</c:v>
                </c:pt>
                <c:pt idx="61">
                  <c:v>-5.9625387818265896</c:v>
                </c:pt>
                <c:pt idx="62">
                  <c:v>-5.9613953366061825</c:v>
                </c:pt>
                <c:pt idx="63">
                  <c:v>-5.9602171975800102</c:v>
                </c:pt>
                <c:pt idx="64">
                  <c:v>-5.9590033203260306</c:v>
                </c:pt>
                <c:pt idx="65">
                  <c:v>-5.9577526294930454</c:v>
                </c:pt>
                <c:pt idx="66">
                  <c:v>-5.9564640179165949</c:v>
                </c:pt>
                <c:pt idx="67">
                  <c:v>-5.9551363457115567</c:v>
                </c:pt>
                <c:pt idx="68">
                  <c:v>-5.9537684393409602</c:v>
                </c:pt>
                <c:pt idx="69">
                  <c:v>-5.9523590906605586</c:v>
                </c:pt>
                <c:pt idx="70">
                  <c:v>-5.9509070559386297</c:v>
                </c:pt>
                <c:pt idx="71">
                  <c:v>-5.9494110548505779</c:v>
                </c:pt>
                <c:pt idx="72">
                  <c:v>-5.9478697694477241</c:v>
                </c:pt>
                <c:pt idx="73">
                  <c:v>-5.9462818430999898</c:v>
                </c:pt>
                <c:pt idx="74">
                  <c:v>-5.9446458794117927</c:v>
                </c:pt>
                <c:pt idx="75">
                  <c:v>-5.9429604411107935</c:v>
                </c:pt>
                <c:pt idx="76">
                  <c:v>-5.9412240489090182</c:v>
                </c:pt>
                <c:pt idx="77">
                  <c:v>-5.9394351803357699</c:v>
                </c:pt>
                <c:pt idx="78">
                  <c:v>-5.9375922685420592</c:v>
                </c:pt>
                <c:pt idx="79">
                  <c:v>-5.9356937010759108</c:v>
                </c:pt>
                <c:pt idx="80">
                  <c:v>-5.933737818628205</c:v>
                </c:pt>
                <c:pt idx="81">
                  <c:v>-5.9317229137486445</c:v>
                </c:pt>
                <c:pt idx="82">
                  <c:v>-5.9296472295313309</c:v>
                </c:pt>
                <c:pt idx="83">
                  <c:v>-5.9275089582696321</c:v>
                </c:pt>
                <c:pt idx="84">
                  <c:v>-5.925306240079947</c:v>
                </c:pt>
                <c:pt idx="85">
                  <c:v>-5.9230371614939656</c:v>
                </c:pt>
                <c:pt idx="86">
                  <c:v>-5.9206997540190995</c:v>
                </c:pt>
                <c:pt idx="87">
                  <c:v>-5.9182919926668118</c:v>
                </c:pt>
                <c:pt idx="88">
                  <c:v>-5.9158117944484871</c:v>
                </c:pt>
                <c:pt idx="89">
                  <c:v>-5.9132570168385987</c:v>
                </c:pt>
                <c:pt idx="90">
                  <c:v>-5.910625456205012</c:v>
                </c:pt>
                <c:pt idx="91">
                  <c:v>-5.9079148462061299</c:v>
                </c:pt>
                <c:pt idx="92">
                  <c:v>-5.9051228561548168</c:v>
                </c:pt>
                <c:pt idx="93">
                  <c:v>-5.9022470893489576</c:v>
                </c:pt>
                <c:pt idx="94">
                  <c:v>-5.8992850813685687</c:v>
                </c:pt>
                <c:pt idx="95">
                  <c:v>-5.8962342983395235</c:v>
                </c:pt>
                <c:pt idx="96">
                  <c:v>-5.8930921351638466</c:v>
                </c:pt>
                <c:pt idx="97">
                  <c:v>-5.8898559137167572</c:v>
                </c:pt>
                <c:pt idx="98">
                  <c:v>-5.8865228810106069</c:v>
                </c:pt>
                <c:pt idx="99">
                  <c:v>-5.8830902073259148</c:v>
                </c:pt>
                <c:pt idx="100">
                  <c:v>-5.8795549843099124</c:v>
                </c:pt>
                <c:pt idx="101">
                  <c:v>-5.8759142230428267</c:v>
                </c:pt>
                <c:pt idx="102">
                  <c:v>-5.8721648520726104</c:v>
                </c:pt>
                <c:pt idx="103">
                  <c:v>-5.8683037154184294</c:v>
                </c:pt>
                <c:pt idx="104">
                  <c:v>-5.8643275705438516</c:v>
                </c:pt>
                <c:pt idx="105">
                  <c:v>-5.860233086300239</c:v>
                </c:pt>
                <c:pt idx="106">
                  <c:v>-5.8560168408414919</c:v>
                </c:pt>
                <c:pt idx="107">
                  <c:v>-5.8516753195109423</c:v>
                </c:pt>
                <c:pt idx="108">
                  <c:v>-5.8472049127016623</c:v>
                </c:pt>
                <c:pt idx="109">
                  <c:v>-5.8426019136914347</c:v>
                </c:pt>
                <c:pt idx="110">
                  <c:v>-5.8378625164537539</c:v>
                </c:pt>
                <c:pt idx="111">
                  <c:v>-5.8329828134464714</c:v>
                </c:pt>
                <c:pt idx="112">
                  <c:v>-5.8279587933798469</c:v>
                </c:pt>
                <c:pt idx="113">
                  <c:v>-5.8227863389658356</c:v>
                </c:pt>
                <c:pt idx="114">
                  <c:v>-5.817461224650752</c:v>
                </c:pt>
                <c:pt idx="115">
                  <c:v>-5.8119791143335897</c:v>
                </c:pt>
                <c:pt idx="116">
                  <c:v>-5.8063355590724681</c:v>
                </c:pt>
                <c:pt idx="117">
                  <c:v>-5.8005259947819203</c:v>
                </c:pt>
                <c:pt idx="118">
                  <c:v>-5.7945457399239304</c:v>
                </c:pt>
                <c:pt idx="119">
                  <c:v>-5.7883899931958798</c:v>
                </c:pt>
                <c:pt idx="120">
                  <c:v>-5.7820538312189189</c:v>
                </c:pt>
                <c:pt idx="121">
                  <c:v>-5.7755322062302596</c:v>
                </c:pt>
                <c:pt idx="122">
                  <c:v>-5.7688199437835452</c:v>
                </c:pt>
                <c:pt idx="123">
                  <c:v>-5.7619117404614215</c:v>
                </c:pt>
                <c:pt idx="124">
                  <c:v>-5.7548021616049114</c:v>
                </c:pt>
                <c:pt idx="125">
                  <c:v>-5.7474856390644611</c:v>
                </c:pt>
                <c:pt idx="126">
                  <c:v>-5.7399564689779066</c:v>
                </c:pt>
                <c:pt idx="127">
                  <c:v>-5.7322088095808139</c:v>
                </c:pt>
                <c:pt idx="128">
                  <c:v>-5.7242366790552719</c:v>
                </c:pt>
                <c:pt idx="129">
                  <c:v>-5.7160339534233087</c:v>
                </c:pt>
                <c:pt idx="130">
                  <c:v>-5.7075943644916611</c:v>
                </c:pt>
                <c:pt idx="131">
                  <c:v>-5.6989114978550859</c:v>
                </c:pt>
                <c:pt idx="132">
                  <c:v>-5.6899787909656299</c:v>
                </c:pt>
                <c:pt idx="133">
                  <c:v>-5.6807895312759111</c:v>
                </c:pt>
                <c:pt idx="134">
                  <c:v>-5.6713368544648333</c:v>
                </c:pt>
                <c:pt idx="135">
                  <c:v>-5.6616137427546072</c:v>
                </c:pt>
                <c:pt idx="136">
                  <c:v>-5.6516130233285304</c:v>
                </c:pt>
                <c:pt idx="137">
                  <c:v>-5.6413273668593602</c:v>
                </c:pt>
                <c:pt idx="138">
                  <c:v>-5.6307492861587747</c:v>
                </c:pt>
                <c:pt idx="139">
                  <c:v>-5.6198711349587747</c:v>
                </c:pt>
                <c:pt idx="140">
                  <c:v>-5.6086851068366057</c:v>
                </c:pt>
                <c:pt idx="141">
                  <c:v>-5.5971832342952057</c:v>
                </c:pt>
                <c:pt idx="142">
                  <c:v>-5.5853573880118184</c:v>
                </c:pt>
                <c:pt idx="143">
                  <c:v>-5.5731992762679425</c:v>
                </c:pt>
                <c:pt idx="144">
                  <c:v>-5.5607004445744712</c:v>
                </c:pt>
                <c:pt idx="145">
                  <c:v>-5.5478522755063704</c:v>
                </c:pt>
                <c:pt idx="146">
                  <c:v>-5.5346459887618469</c:v>
                </c:pt>
                <c:pt idx="147">
                  <c:v>-5.5210726414617479</c:v>
                </c:pt>
                <c:pt idx="148">
                  <c:v>-5.5071231287052465</c:v>
                </c:pt>
                <c:pt idx="149">
                  <c:v>-5.4927881843987851</c:v>
                </c:pt>
                <c:pt idx="150">
                  <c:v>-5.4780583823756395</c:v>
                </c:pt>
                <c:pt idx="151">
                  <c:v>-5.4629241378241966</c:v>
                </c:pt>
                <c:pt idx="152">
                  <c:v>-5.4473757090436079</c:v>
                </c:pt>
                <c:pt idx="153">
                  <c:v>-5.4314031995460166</c:v>
                </c:pt>
                <c:pt idx="154">
                  <c:v>-5.4149965605253145</c:v>
                </c:pt>
                <c:pt idx="155">
                  <c:v>-5.398145593712659</c:v>
                </c:pt>
                <c:pt idx="156">
                  <c:v>-5.3808399546398409</c:v>
                </c:pt>
                <c:pt idx="157">
                  <c:v>-5.3630691563318589</c:v>
                </c:pt>
                <c:pt idx="158">
                  <c:v>-5.3448225734506964</c:v>
                </c:pt>
                <c:pt idx="159">
                  <c:v>-5.3260894469127216</c:v>
                </c:pt>
                <c:pt idx="160">
                  <c:v>-5.3068588890024699</c:v>
                </c:pt>
                <c:pt idx="161">
                  <c:v>-5.2871198890060791</c:v>
                </c:pt>
                <c:pt idx="162">
                  <c:v>-5.26686131938785</c:v>
                </c:pt>
                <c:pt idx="163">
                  <c:v>-5.2460719425337841</c:v>
                </c:pt>
                <c:pt idx="164">
                  <c:v>-5.2247404180860197</c:v>
                </c:pt>
                <c:pt idx="165">
                  <c:v>-5.2028553108924331</c:v>
                </c:pt>
                <c:pt idx="166">
                  <c:v>-5.1804050995955215</c:v>
                </c:pt>
                <c:pt idx="167">
                  <c:v>-5.1573781858848431</c:v>
                </c:pt>
                <c:pt idx="168">
                  <c:v>-5.1337629044371349</c:v>
                </c:pt>
                <c:pt idx="169">
                  <c:v>-5.1095475335679925</c:v>
                </c:pt>
                <c:pt idx="170">
                  <c:v>-5.0847203066188023</c:v>
                </c:pt>
                <c:pt idx="171">
                  <c:v>-5.059269424102137</c:v>
                </c:pt>
                <c:pt idx="172">
                  <c:v>-5.0331830666283865</c:v>
                </c:pt>
                <c:pt idx="173">
                  <c:v>-5.0064494086356595</c:v>
                </c:pt>
                <c:pt idx="174">
                  <c:v>-4.9790566329443511</c:v>
                </c:pt>
                <c:pt idx="175">
                  <c:v>-4.9509929461567879</c:v>
                </c:pt>
                <c:pt idx="176">
                  <c:v>-4.9222465949213232</c:v>
                </c:pt>
                <c:pt idx="177">
                  <c:v>-4.8928058830791326</c:v>
                </c:pt>
                <c:pt idx="178">
                  <c:v>-4.8626591897105094</c:v>
                </c:pt>
                <c:pt idx="179">
                  <c:v>-4.8317949880960542</c:v>
                </c:pt>
                <c:pt idx="180">
                  <c:v>-4.8002018656063639</c:v>
                </c:pt>
                <c:pt idx="181">
                  <c:v>-4.7678685445321074</c:v>
                </c:pt>
                <c:pt idx="182">
                  <c:v>-4.7347839038641926</c:v>
                </c:pt>
                <c:pt idx="183">
                  <c:v>-4.7009370020317123</c:v>
                </c:pt>
                <c:pt idx="184">
                  <c:v>-4.6663171006027211</c:v>
                </c:pt>
                <c:pt idx="185">
                  <c:v>-4.6309136889505673</c:v>
                </c:pt>
                <c:pt idx="186">
                  <c:v>-4.5947165098855489</c:v>
                </c:pt>
                <c:pt idx="187">
                  <c:v>-4.5577155862488317</c:v>
                </c:pt>
                <c:pt idx="188">
                  <c:v>-4.5199012484622738</c:v>
                </c:pt>
                <c:pt idx="189">
                  <c:v>-4.4812641630246919</c:v>
                </c:pt>
                <c:pt idx="190">
                  <c:v>-4.4417953619413515</c:v>
                </c:pt>
                <c:pt idx="191">
                  <c:v>-4.4014862730699038</c:v>
                </c:pt>
                <c:pt idx="192">
                  <c:v>-4.3603287513621041</c:v>
                </c:pt>
                <c:pt idx="193">
                  <c:v>-4.3183151109765756</c:v>
                </c:pt>
                <c:pt idx="194">
                  <c:v>-4.2754381582336425</c:v>
                </c:pt>
                <c:pt idx="195">
                  <c:v>-4.2316912253789738</c:v>
                </c:pt>
                <c:pt idx="196">
                  <c:v>-4.1870682051181856</c:v>
                </c:pt>
                <c:pt idx="197">
                  <c:v>-4.1415635858799433</c:v>
                </c:pt>
                <c:pt idx="198">
                  <c:v>-4.0951724877603102</c:v>
                </c:pt>
                <c:pt idx="199">
                  <c:v>-4.047890699096202</c:v>
                </c:pt>
                <c:pt idx="200">
                  <c:v>-3.9997147136108309</c:v>
                </c:pt>
                <c:pt idx="201">
                  <c:v>-3.9506417680688464</c:v>
                </c:pt>
                <c:pt idx="202">
                  <c:v>-3.9006698803739117</c:v>
                </c:pt>
                <c:pt idx="203">
                  <c:v>-3.8497978880359769</c:v>
                </c:pt>
                <c:pt idx="204">
                  <c:v>-3.7980254869304662</c:v>
                </c:pt>
                <c:pt idx="205">
                  <c:v>-3.7453532702661025</c:v>
                </c:pt>
                <c:pt idx="206">
                  <c:v>-3.6917827676728971</c:v>
                </c:pt>
                <c:pt idx="207">
                  <c:v>-3.6373164843163686</c:v>
                </c:pt>
                <c:pt idx="208">
                  <c:v>-3.5819579399387687</c:v>
                </c:pt>
                <c:pt idx="209">
                  <c:v>-3.5257117077226803</c:v>
                </c:pt>
                <c:pt idx="210">
                  <c:v>-3.4685834528670902</c:v>
                </c:pt>
                <c:pt idx="211">
                  <c:v>-3.4105799707605962</c:v>
                </c:pt>
                <c:pt idx="212">
                  <c:v>-3.3517092246312439</c:v>
                </c:pt>
                <c:pt idx="213">
                  <c:v>-3.2919803825470142</c:v>
                </c:pt>
                <c:pt idx="214">
                  <c:v>-3.2314038536358711</c:v>
                </c:pt>
                <c:pt idx="215">
                  <c:v>-3.1699913233888517</c:v>
                </c:pt>
                <c:pt idx="216">
                  <c:v>-3.1077557879045123</c:v>
                </c:pt>
                <c:pt idx="217">
                  <c:v>-3.0447115869275825</c:v>
                </c:pt>
                <c:pt idx="218">
                  <c:v>-2.9808744355294383</c:v>
                </c:pt>
                <c:pt idx="219">
                  <c:v>-2.916261454272485</c:v>
                </c:pt>
                <c:pt idx="220">
                  <c:v>-2.8508911976950122</c:v>
                </c:pt>
                <c:pt idx="221">
                  <c:v>-2.7847836809473709</c:v>
                </c:pt>
                <c:pt idx="222">
                  <c:v>-2.7179604044045247</c:v>
                </c:pt>
                <c:pt idx="223">
                  <c:v>-2.650444376073763</c:v>
                </c:pt>
                <c:pt idx="224">
                  <c:v>-2.5822601316101634</c:v>
                </c:pt>
                <c:pt idx="225">
                  <c:v>-2.5134337517455161</c:v>
                </c:pt>
                <c:pt idx="226">
                  <c:v>-2.4439928769293702</c:v>
                </c:pt>
                <c:pt idx="227">
                  <c:v>-2.3739667189732363</c:v>
                </c:pt>
                <c:pt idx="228">
                  <c:v>-2.3033860694808332</c:v>
                </c:pt>
                <c:pt idx="229">
                  <c:v>-2.23228330483858</c:v>
                </c:pt>
                <c:pt idx="230">
                  <c:v>-2.1606923875310144</c:v>
                </c:pt>
                <c:pt idx="231">
                  <c:v>-2.0886488635357008</c:v>
                </c:pt>
                <c:pt idx="232">
                  <c:v>-2.0161898555411502</c:v>
                </c:pt>
                <c:pt idx="233">
                  <c:v>-1.9433540517192887</c:v>
                </c:pt>
                <c:pt idx="234">
                  <c:v>-1.8701816897711456</c:v>
                </c:pt>
                <c:pt idx="235">
                  <c:v>-1.7967145359504544</c:v>
                </c:pt>
                <c:pt idx="236">
                  <c:v>-1.722995858754766</c:v>
                </c:pt>
                <c:pt idx="237">
                  <c:v>-1.649070396957506</c:v>
                </c:pt>
                <c:pt idx="238">
                  <c:v>-1.5749843216370127</c:v>
                </c:pt>
                <c:pt idx="239">
                  <c:v>-1.5007851918399879</c:v>
                </c:pt>
                <c:pt idx="240">
                  <c:v>-1.4265219034971848</c:v>
                </c:pt>
                <c:pt idx="241">
                  <c:v>-1.3522446311881868</c:v>
                </c:pt>
                <c:pt idx="242">
                  <c:v>-1.2780047623303217</c:v>
                </c:pt>
                <c:pt idx="243">
                  <c:v>-1.2038548233439945</c:v>
                </c:pt>
                <c:pt idx="244">
                  <c:v>-1.1298483973231415</c:v>
                </c:pt>
                <c:pt idx="245">
                  <c:v>-1.0560400327156039</c:v>
                </c:pt>
                <c:pt idx="246">
                  <c:v>-0.98248514249393093</c:v>
                </c:pt>
                <c:pt idx="247">
                  <c:v>-0.90923989327334276</c:v>
                </c:pt>
                <c:pt idx="248">
                  <c:v>-0.8363610838102602</c:v>
                </c:pt>
                <c:pt idx="249">
                  <c:v>-0.76390601229305322</c:v>
                </c:pt>
                <c:pt idx="250">
                  <c:v>-0.69193233181691483</c:v>
                </c:pt>
                <c:pt idx="251">
                  <c:v>-0.62049789341813621</c:v>
                </c:pt>
                <c:pt idx="252">
                  <c:v>-0.54966057603045559</c:v>
                </c:pt>
                <c:pt idx="253">
                  <c:v>-0.47947810271911795</c:v>
                </c:pt>
                <c:pt idx="254">
                  <c:v>-0.41000784254811062</c:v>
                </c:pt>
                <c:pt idx="255">
                  <c:v>-0.34130659744466385</c:v>
                </c:pt>
                <c:pt idx="256">
                  <c:v>-0.27343037344465948</c:v>
                </c:pt>
                <c:pt idx="257">
                  <c:v>-0.20643413573528857</c:v>
                </c:pt>
                <c:pt idx="258">
                  <c:v>-0.14037154696019893</c:v>
                </c:pt>
                <c:pt idx="259">
                  <c:v>-7.529468832041708E-2</c:v>
                </c:pt>
                <c:pt idx="260">
                  <c:v>-1.1253763095245617E-2</c:v>
                </c:pt>
                <c:pt idx="261">
                  <c:v>5.1703217674861968E-2</c:v>
                </c:pt>
                <c:pt idx="262">
                  <c:v>0.11353076745225099</c:v>
                </c:pt>
                <c:pt idx="263">
                  <c:v>0.17418627433590039</c:v>
                </c:pt>
                <c:pt idx="264">
                  <c:v>0.23363036876072751</c:v>
                </c:pt>
                <c:pt idx="265">
                  <c:v>0.2918273081823175</c:v>
                </c:pt>
                <c:pt idx="266">
                  <c:v>0.34874537783731796</c:v>
                </c:pt>
                <c:pt idx="267">
                  <c:v>0.40435730627887967</c:v>
                </c:pt>
                <c:pt idx="268">
                  <c:v>0.45864069392772855</c:v>
                </c:pt>
                <c:pt idx="269">
                  <c:v>0.51157845234570409</c:v>
                </c:pt>
                <c:pt idx="270">
                  <c:v>0.56315925132303946</c:v>
                </c:pt>
                <c:pt idx="271">
                  <c:v>0.61337797016692797</c:v>
                </c:pt>
                <c:pt idx="272">
                  <c:v>0.66223614878174164</c:v>
                </c:pt>
                <c:pt idx="273">
                  <c:v>0.70974243323627739</c:v>
                </c:pt>
                <c:pt idx="274">
                  <c:v>0.75591300951886797</c:v>
                </c:pt>
                <c:pt idx="275">
                  <c:v>0.80077201808748999</c:v>
                </c:pt>
                <c:pt idx="276">
                  <c:v>0.84435194063353869</c:v>
                </c:pt>
                <c:pt idx="277">
                  <c:v>0.88669394920336853</c:v>
                </c:pt>
                <c:pt idx="278">
                  <c:v>0.92784820647574229</c:v>
                </c:pt>
                <c:pt idx="279">
                  <c:v>0.96787410459688239</c:v>
                </c:pt>
                <c:pt idx="280">
                  <c:v>1.0068404285578847</c:v>
                </c:pt>
                <c:pt idx="281">
                  <c:v>1.0448254286999603</c:v>
                </c:pt>
                <c:pt idx="282">
                  <c:v>1.0819167856010345</c:v>
                </c:pt>
                <c:pt idx="283">
                  <c:v>1.118211449392728</c:v>
                </c:pt>
                <c:pt idx="284">
                  <c:v>1.1538153345524771</c:v>
                </c:pt>
                <c:pt idx="285">
                  <c:v>1.1888428504954112</c:v>
                </c:pt>
                <c:pt idx="286">
                  <c:v>1.2234162479501487</c:v>
                </c:pt>
                <c:pt idx="287">
                  <c:v>1.257664761246744</c:v>
                </c:pt>
                <c:pt idx="288">
                  <c:v>1.2917235273845034</c:v>
                </c:pt>
                <c:pt idx="289">
                  <c:v>1.3257322641961844</c:v>
                </c:pt>
                <c:pt idx="290">
                  <c:v>1.3598336921926872</c:v>
                </c:pt>
                <c:pt idx="291">
                  <c:v>1.3941716878581749</c:v>
                </c:pt>
                <c:pt idx="292">
                  <c:v>1.4288891603486196</c:v>
                </c:pt>
                <c:pt idx="293">
                  <c:v>1.4641256487774799</c:v>
                </c:pt>
                <c:pt idx="294">
                  <c:v>1.5000146435598349</c:v>
                </c:pt>
                <c:pt idx="295">
                  <c:v>1.5366806425907491</c:v>
                </c:pt>
                <c:pt idx="296">
                  <c:v>1.5742359612537475</c:v>
                </c:pt>
                <c:pt idx="297">
                  <c:v>1.6127773242238579</c:v>
                </c:pt>
                <c:pt idx="298">
                  <c:v>1.6523822765086731</c:v>
                </c:pt>
                <c:pt idx="299">
                  <c:v>1.6931054608532241</c:v>
                </c:pt>
                <c:pt idx="300">
                  <c:v>1.7349748181521463</c:v>
                </c:pt>
                <c:pt idx="301">
                  <c:v>1.7779877764504608</c:v>
                </c:pt>
                <c:pt idx="302">
                  <c:v>1.8221075020319004</c:v>
                </c:pt>
                <c:pt idx="303">
                  <c:v>1.8672592925536282</c:v>
                </c:pt>
                <c:pt idx="304">
                  <c:v>1.9133271967864331</c:v>
                </c:pt>
                <c:pt idx="305">
                  <c:v>1.9601509479301225</c:v>
                </c:pt>
                <c:pt idx="306">
                  <c:v>2.007523297471451</c:v>
                </c:pt>
                <c:pt idx="307">
                  <c:v>2.0551878340517291</c:v>
                </c:pt>
                <c:pt idx="308">
                  <c:v>2.1028373668895828</c:v>
                </c:pt>
                <c:pt idx="309">
                  <c:v>2.1501129462122375</c:v>
                </c:pt>
                <c:pt idx="310">
                  <c:v>2.1966035843091216</c:v>
                </c:pt>
                <c:pt idx="311">
                  <c:v>2.2418467308148422</c:v>
                </c:pt>
                <c:pt idx="312">
                  <c:v>2.2853295453606446</c:v>
                </c:pt>
                <c:pt idx="313">
                  <c:v>2.3264910005936645</c:v>
                </c:pt>
                <c:pt idx="314">
                  <c:v>2.3647248395721352</c:v>
                </c:pt>
                <c:pt idx="315">
                  <c:v>2.3993834044953761</c:v>
                </c:pt>
                <c:pt idx="316">
                  <c:v>2.4297823493287005</c:v>
                </c:pt>
                <c:pt idx="317">
                  <c:v>2.4552062477020229</c:v>
                </c:pt>
                <c:pt idx="318">
                  <c:v>2.474915109870766</c:v>
                </c:pt>
                <c:pt idx="319">
                  <c:v>2.4881518286624686</c:v>
                </c:pt>
                <c:pt idx="320">
                  <c:v>2.4941505840417282</c:v>
                </c:pt>
                <c:pt idx="321">
                  <c:v>2.492146248728206</c:v>
                </c:pt>
                <c:pt idx="322">
                  <c:v>2.4813848523304376</c:v>
                </c:pt>
                <c:pt idx="323">
                  <c:v>2.4611351773860513</c:v>
                </c:pt>
                <c:pt idx="324">
                  <c:v>2.4307015756447399</c:v>
                </c:pt>
                <c:pt idx="325">
                  <c:v>2.3894381043203783</c:v>
                </c:pt>
                <c:pt idx="326">
                  <c:v>2.3367640864375154</c:v>
                </c:pt>
                <c:pt idx="327">
                  <c:v>2.2721811922946991</c:v>
                </c:pt>
                <c:pt idx="328">
                  <c:v>2.1952921146452304</c:v>
                </c:pt>
                <c:pt idx="329">
                  <c:v>2.1058208611085742</c:v>
                </c:pt>
                <c:pt idx="330">
                  <c:v>2.0036346045566535</c:v>
                </c:pt>
                <c:pt idx="331">
                  <c:v>1.8887669051438909</c:v>
                </c:pt>
                <c:pt idx="332">
                  <c:v>1.761441934476375</c:v>
                </c:pt>
                <c:pt idx="333">
                  <c:v>1.6220990812816138</c:v>
                </c:pt>
                <c:pt idx="334">
                  <c:v>1.4714169890127025</c:v>
                </c:pt>
                <c:pt idx="335">
                  <c:v>1.3103356648043709</c:v>
                </c:pt>
                <c:pt idx="336">
                  <c:v>1.1400748126248814</c:v>
                </c:pt>
                <c:pt idx="337">
                  <c:v>0.96214600588007126</c:v>
                </c:pt>
                <c:pt idx="338">
                  <c:v>0.77835577730152572</c:v>
                </c:pt>
                <c:pt idx="339">
                  <c:v>0.59079625302798444</c:v>
                </c:pt>
                <c:pt idx="340">
                  <c:v>0.40181972016009304</c:v>
                </c:pt>
                <c:pt idx="341">
                  <c:v>0.21399365702855011</c:v>
                </c:pt>
                <c:pt idx="342">
                  <c:v>3.0033457146823928E-2</c:v>
                </c:pt>
                <c:pt idx="343">
                  <c:v>-0.14728849277406741</c:v>
                </c:pt>
                <c:pt idx="344">
                  <c:v>-0.31525647588954619</c:v>
                </c:pt>
                <c:pt idx="345">
                  <c:v>-0.4713439502333463</c:v>
                </c:pt>
                <c:pt idx="346">
                  <c:v>-0.61335753659374781</c:v>
                </c:pt>
                <c:pt idx="347">
                  <c:v>-0.73958173071150846</c:v>
                </c:pt>
                <c:pt idx="348">
                  <c:v>-0.84891095403702366</c:v>
                </c:pt>
                <c:pt idx="349">
                  <c:v>-0.94095444563370378</c:v>
                </c:pt>
                <c:pt idx="350">
                  <c:v>-1.016100449331117</c:v>
                </c:pt>
                <c:pt idx="351">
                  <c:v>-1.0755292902808851</c:v>
                </c:pt>
                <c:pt idx="352">
                  <c:v>-1.1211698431216348</c:v>
                </c:pt>
                <c:pt idx="353">
                  <c:v>-1.1555996624805642</c:v>
                </c:pt>
                <c:pt idx="354">
                  <c:v>-1.1818945278361994</c:v>
                </c:pt>
                <c:pt idx="355">
                  <c:v>-1.2034373107419425</c:v>
                </c:pt>
                <c:pt idx="356">
                  <c:v>-1.2236982895792696</c:v>
                </c:pt>
                <c:pt idx="357">
                  <c:v>-1.245999288316213</c:v>
                </c:pt>
                <c:pt idx="358">
                  <c:v>-1.2732728282802226</c:v>
                </c:pt>
                <c:pt idx="359">
                  <c:v>-1.307825755643262</c:v>
                </c:pt>
                <c:pt idx="360">
                  <c:v>-1.3511155743004819</c:v>
                </c:pt>
                <c:pt idx="361">
                  <c:v>-1.4035479142331324</c:v>
                </c:pt>
                <c:pt idx="362">
                  <c:v>-1.4643058615676603</c:v>
                </c:pt>
                <c:pt idx="363">
                  <c:v>-1.5312264701048273</c:v>
                </c:pt>
                <c:pt idx="364">
                  <c:v>-1.6007461660804054</c:v>
                </c:pt>
                <c:pt idx="365">
                  <c:v>-1.6679434259108756</c:v>
                </c:pt>
                <c:pt idx="366">
                  <c:v>-1.7267111949946132</c:v>
                </c:pt>
                <c:pt idx="367">
                  <c:v>-1.7700888385919802</c:v>
                </c:pt>
                <c:pt idx="368">
                  <c:v>-1.7907692809501219</c:v>
                </c:pt>
                <c:pt idx="369">
                  <c:v>-1.7817683124901249</c:v>
                </c:pt>
                <c:pt idx="370">
                  <c:v>-1.7372015909928313</c:v>
                </c:pt>
                <c:pt idx="371">
                  <c:v>-1.6530700641844813</c:v>
                </c:pt>
                <c:pt idx="372">
                  <c:v>-1.5279230338488494</c:v>
                </c:pt>
                <c:pt idx="373">
                  <c:v>-1.3632676292550947</c:v>
                </c:pt>
                <c:pt idx="374">
                  <c:v>-1.1636326908568364</c:v>
                </c:pt>
                <c:pt idx="375">
                  <c:v>-0.9362654442555165</c:v>
                </c:pt>
                <c:pt idx="376">
                  <c:v>-0.69051665818304908</c:v>
                </c:pt>
                <c:pt idx="377">
                  <c:v>-0.43702635576240034</c:v>
                </c:pt>
                <c:pt idx="378">
                  <c:v>-0.18684069816504589</c:v>
                </c:pt>
                <c:pt idx="379">
                  <c:v>4.9427470339566071E-2</c:v>
                </c:pt>
                <c:pt idx="380">
                  <c:v>0.26232165491899284</c:v>
                </c:pt>
                <c:pt idx="381">
                  <c:v>0.44411803751356604</c:v>
                </c:pt>
                <c:pt idx="382">
                  <c:v>0.58925601499548019</c:v>
                </c:pt>
                <c:pt idx="383">
                  <c:v>0.69463767208303739</c:v>
                </c:pt>
                <c:pt idx="384">
                  <c:v>0.75980775970964309</c:v>
                </c:pt>
                <c:pt idx="385">
                  <c:v>0.78700985782161492</c:v>
                </c:pt>
                <c:pt idx="386">
                  <c:v>0.78109205690341987</c:v>
                </c:pt>
                <c:pt idx="387">
                  <c:v>0.749214971876075</c:v>
                </c:pt>
                <c:pt idx="388">
                  <c:v>0.70030711535762258</c:v>
                </c:pt>
                <c:pt idx="389">
                  <c:v>0.64423040657183872</c:v>
                </c:pt>
                <c:pt idx="390">
                  <c:v>0.59067200234169359</c:v>
                </c:pt>
                <c:pt idx="391">
                  <c:v>0.54786602232855497</c:v>
                </c:pt>
                <c:pt idx="392">
                  <c:v>0.52134711570150571</c:v>
                </c:pt>
                <c:pt idx="393">
                  <c:v>0.51300315057074286</c:v>
                </c:pt>
                <c:pt idx="394">
                  <c:v>0.52068058080853508</c:v>
                </c:pt>
                <c:pt idx="395">
                  <c:v>0.53848741363765562</c:v>
                </c:pt>
                <c:pt idx="396">
                  <c:v>0.55776987241358267</c:v>
                </c:pt>
                <c:pt idx="397">
                  <c:v>0.56857981891166087</c:v>
                </c:pt>
                <c:pt idx="398">
                  <c:v>0.56136172574421206</c:v>
                </c:pt>
                <c:pt idx="399">
                  <c:v>0.52858520107804985</c:v>
                </c:pt>
                <c:pt idx="400">
                  <c:v>0.46609952754246375</c:v>
                </c:pt>
                <c:pt idx="401">
                  <c:v>0.37404171186263113</c:v>
                </c:pt>
                <c:pt idx="402">
                  <c:v>0.25715881952007003</c:v>
                </c:pt>
                <c:pt idx="403">
                  <c:v>0.12441600671957342</c:v>
                </c:pt>
                <c:pt idx="404">
                  <c:v>-1.2202533072258603E-2</c:v>
                </c:pt>
                <c:pt idx="405">
                  <c:v>-0.13967228082326333</c:v>
                </c:pt>
                <c:pt idx="406">
                  <c:v>-0.24642515609407933</c:v>
                </c:pt>
                <c:pt idx="407">
                  <c:v>-0.32481167416726286</c:v>
                </c:pt>
                <c:pt idx="408">
                  <c:v>-0.37278917170203751</c:v>
                </c:pt>
                <c:pt idx="409">
                  <c:v>-0.39419522544714614</c:v>
                </c:pt>
                <c:pt idx="410">
                  <c:v>-0.39738806587908115</c:v>
                </c:pt>
                <c:pt idx="411">
                  <c:v>-0.39259965763889593</c:v>
                </c:pt>
                <c:pt idx="412">
                  <c:v>-0.38877116798332434</c:v>
                </c:pt>
                <c:pt idx="413">
                  <c:v>-0.39076665095446206</c:v>
                </c:pt>
                <c:pt idx="414">
                  <c:v>-0.3977348081670371</c:v>
                </c:pt>
                <c:pt idx="415">
                  <c:v>-0.40313681320482786</c:v>
                </c:pt>
                <c:pt idx="416">
                  <c:v>-0.39662425054171191</c:v>
                </c:pt>
                <c:pt idx="417">
                  <c:v>-0.36747860167088664</c:v>
                </c:pt>
                <c:pt idx="418">
                  <c:v>-0.30871275835835821</c:v>
                </c:pt>
                <c:pt idx="419">
                  <c:v>-0.22042488953861383</c:v>
                </c:pt>
                <c:pt idx="420">
                  <c:v>-0.11100667235077832</c:v>
                </c:pt>
                <c:pt idx="421">
                  <c:v>4.4460228715470507E-3</c:v>
                </c:pt>
                <c:pt idx="422">
                  <c:v>0.10803147320181594</c:v>
                </c:pt>
                <c:pt idx="423">
                  <c:v>0.18390234168828812</c:v>
                </c:pt>
                <c:pt idx="424">
                  <c:v>0.22256190933790787</c:v>
                </c:pt>
                <c:pt idx="425">
                  <c:v>0.22341770855533749</c:v>
                </c:pt>
                <c:pt idx="426">
                  <c:v>0.19491261258940185</c:v>
                </c:pt>
                <c:pt idx="427">
                  <c:v>0.15205094207940029</c:v>
                </c:pt>
                <c:pt idx="428">
                  <c:v>0.11176704858960029</c:v>
                </c:pt>
                <c:pt idx="429">
                  <c:v>8.7429689071488959E-2</c:v>
                </c:pt>
                <c:pt idx="430">
                  <c:v>8.4486357192085748E-2</c:v>
                </c:pt>
                <c:pt idx="431">
                  <c:v>9.9128064488364309E-2</c:v>
                </c:pt>
                <c:pt idx="432">
                  <c:v>0.1205800122060765</c:v>
                </c:pt>
                <c:pt idx="433">
                  <c:v>0.13586652092858387</c:v>
                </c:pt>
                <c:pt idx="434">
                  <c:v>0.1348275658281981</c:v>
                </c:pt>
                <c:pt idx="435">
                  <c:v>0.11334508660179932</c:v>
                </c:pt>
                <c:pt idx="436">
                  <c:v>7.3807407522856749E-2</c:v>
                </c:pt>
                <c:pt idx="437">
                  <c:v>2.3114184342580835E-2</c:v>
                </c:pt>
                <c:pt idx="438">
                  <c:v>-3.0497014349823104E-2</c:v>
                </c:pt>
                <c:pt idx="439">
                  <c:v>-8.0168646695878643E-2</c:v>
                </c:pt>
                <c:pt idx="440">
                  <c:v>-0.12152650535829146</c:v>
                </c:pt>
                <c:pt idx="441">
                  <c:v>-0.15212573357463643</c:v>
                </c:pt>
                <c:pt idx="442">
                  <c:v>-0.17025412028859499</c:v>
                </c:pt>
                <c:pt idx="443">
                  <c:v>-0.17433655753500155</c:v>
                </c:pt>
                <c:pt idx="444">
                  <c:v>-0.16343010425991267</c:v>
                </c:pt>
                <c:pt idx="445">
                  <c:v>-0.13821312715200484</c:v>
                </c:pt>
                <c:pt idx="446">
                  <c:v>-0.10140795985176521</c:v>
                </c:pt>
                <c:pt idx="447">
                  <c:v>-5.7161370871791739E-2</c:v>
                </c:pt>
                <c:pt idx="448">
                  <c:v>-9.9730477547366192E-3</c:v>
                </c:pt>
                <c:pt idx="449">
                  <c:v>3.5801554086334342E-2</c:v>
                </c:pt>
                <c:pt idx="450">
                  <c:v>7.5591810866711739E-2</c:v>
                </c:pt>
                <c:pt idx="451">
                  <c:v>0.10434438431284754</c:v>
                </c:pt>
                <c:pt idx="452">
                  <c:v>0.11759664562969352</c:v>
                </c:pt>
                <c:pt idx="453">
                  <c:v>0.11380383168561803</c:v>
                </c:pt>
                <c:pt idx="454">
                  <c:v>9.5904941928789178E-2</c:v>
                </c:pt>
                <c:pt idx="455">
                  <c:v>6.9788485218555962E-2</c:v>
                </c:pt>
                <c:pt idx="456">
                  <c:v>3.9868895850125874E-2</c:v>
                </c:pt>
                <c:pt idx="457">
                  <c:v>5.749324997345262E-3</c:v>
                </c:pt>
                <c:pt idx="458">
                  <c:v>-3.5344531772788734E-2</c:v>
                </c:pt>
                <c:pt idx="459">
                  <c:v>-8.0692057381134497E-2</c:v>
                </c:pt>
                <c:pt idx="460">
                  <c:v>-0.11633854692760615</c:v>
                </c:pt>
                <c:pt idx="461">
                  <c:v>-0.12253592530887492</c:v>
                </c:pt>
                <c:pt idx="462">
                  <c:v>-9.0101584347969776E-2</c:v>
                </c:pt>
                <c:pt idx="463">
                  <c:v>-3.3331520725380592E-2</c:v>
                </c:pt>
                <c:pt idx="464">
                  <c:v>1.666351828000856E-2</c:v>
                </c:pt>
                <c:pt idx="465">
                  <c:v>3.589481506386516E-2</c:v>
                </c:pt>
                <c:pt idx="466">
                  <c:v>2.6669022972161116E-2</c:v>
                </c:pt>
                <c:pt idx="467">
                  <c:v>1.204113282794772E-2</c:v>
                </c:pt>
                <c:pt idx="468">
                  <c:v>9.7889685006773419E-3</c:v>
                </c:pt>
                <c:pt idx="469">
                  <c:v>1.4550918634412824E-2</c:v>
                </c:pt>
                <c:pt idx="470">
                  <c:v>1.0090657437746842E-2</c:v>
                </c:pt>
                <c:pt idx="471">
                  <c:v>-4.4305853754282865E-3</c:v>
                </c:pt>
                <c:pt idx="472">
                  <c:v>-1.1130437352775857E-2</c:v>
                </c:pt>
                <c:pt idx="473">
                  <c:v>-4.8117375748724101E-4</c:v>
                </c:pt>
                <c:pt idx="474">
                  <c:v>9.8097677123822891E-3</c:v>
                </c:pt>
                <c:pt idx="475">
                  <c:v>-2.7258066775459611E-3</c:v>
                </c:pt>
                <c:pt idx="476">
                  <c:v>-2.9558915395679897E-2</c:v>
                </c:pt>
                <c:pt idx="477">
                  <c:v>-3.802075912324554E-2</c:v>
                </c:pt>
                <c:pt idx="478">
                  <c:v>-1.8679395677004607E-2</c:v>
                </c:pt>
                <c:pt idx="479">
                  <c:v>-2.0363421321878405E-3</c:v>
                </c:pt>
                <c:pt idx="480">
                  <c:v>-1.1805517472163629E-2</c:v>
                </c:pt>
                <c:pt idx="481">
                  <c:v>-2.6020853195272586E-2</c:v>
                </c:pt>
                <c:pt idx="482">
                  <c:v>-1.2692281982938702E-2</c:v>
                </c:pt>
                <c:pt idx="483">
                  <c:v>1.4990883591583071E-2</c:v>
                </c:pt>
                <c:pt idx="484">
                  <c:v>2.0190433101725525E-2</c:v>
                </c:pt>
                <c:pt idx="485">
                  <c:v>4.4766985419757432E-3</c:v>
                </c:pt>
                <c:pt idx="486">
                  <c:v>-1.5827215542696393E-3</c:v>
                </c:pt>
                <c:pt idx="487">
                  <c:v>7.5707528822732684E-4</c:v>
                </c:pt>
                <c:pt idx="488">
                  <c:v>-1.2904526208590283E-2</c:v>
                </c:pt>
                <c:pt idx="489">
                  <c:v>-3.0391505848482936E-2</c:v>
                </c:pt>
                <c:pt idx="490">
                  <c:v>-2.2363024859730629E-2</c:v>
                </c:pt>
                <c:pt idx="491">
                  <c:v>-6.3302867523296058E-3</c:v>
                </c:pt>
                <c:pt idx="492">
                  <c:v>-1.2341521816238377E-2</c:v>
                </c:pt>
                <c:pt idx="493">
                  <c:v>-1.6982397250647985E-2</c:v>
                </c:pt>
                <c:pt idx="494">
                  <c:v>4.9009858312807353E-3</c:v>
                </c:pt>
                <c:pt idx="495">
                  <c:v>1.9842682105709386E-2</c:v>
                </c:pt>
                <c:pt idx="496">
                  <c:v>5.004567413540606E-3</c:v>
                </c:pt>
                <c:pt idx="497">
                  <c:v>-9.6345489733318246E-3</c:v>
                </c:pt>
                <c:pt idx="498">
                  <c:v>-1.4530282456226118E-2</c:v>
                </c:pt>
                <c:pt idx="499">
                  <c:v>-2.4537602330024555E-2</c:v>
                </c:pt>
                <c:pt idx="500">
                  <c:v>-2.1063024585980195E-2</c:v>
                </c:pt>
                <c:pt idx="501">
                  <c:v>-6.4168744084902585E-4</c:v>
                </c:pt>
                <c:pt idx="502">
                  <c:v>2.6789849566482005E-3</c:v>
                </c:pt>
                <c:pt idx="503">
                  <c:v>-3.7262364611079235E-3</c:v>
                </c:pt>
                <c:pt idx="504">
                  <c:v>4.6327111986599334E-4</c:v>
                </c:pt>
                <c:pt idx="505">
                  <c:v>-5.9910334653077157E-3</c:v>
                </c:pt>
              </c:numCache>
            </c:numRef>
          </c:yVal>
          <c:smooth val="0"/>
          <c:extLst>
            <c:ext xmlns:c16="http://schemas.microsoft.com/office/drawing/2014/chart" uri="{C3380CC4-5D6E-409C-BE32-E72D297353CC}">
              <c16:uniqueId val="{00000001-4D86-413E-9365-0FD9FE475F2D}"/>
            </c:ext>
          </c:extLst>
        </c:ser>
        <c:dLbls>
          <c:showLegendKey val="0"/>
          <c:showVal val="0"/>
          <c:showCatName val="0"/>
          <c:showSerName val="0"/>
          <c:showPercent val="0"/>
          <c:showBubbleSize val="0"/>
        </c:dLbls>
        <c:axId val="102572800"/>
        <c:axId val="102717696"/>
      </c:scatterChart>
      <c:valAx>
        <c:axId val="102572800"/>
        <c:scaling>
          <c:logBase val="10"/>
          <c:orientation val="minMax"/>
          <c:max val="100000"/>
          <c:min val="10"/>
        </c:scaling>
        <c:delete val="0"/>
        <c:axPos val="t"/>
        <c:majorGridlines>
          <c:spPr>
            <a:ln w="3175">
              <a:solidFill>
                <a:srgbClr val="000000"/>
              </a:solidFill>
              <a:prstDash val="solid"/>
            </a:ln>
          </c:spPr>
        </c:majorGridlines>
        <c:minorGridlines>
          <c:spPr>
            <a:ln w="3175">
              <a:solidFill>
                <a:srgbClr val="969696"/>
              </a:solidFill>
              <a:prstDash val="solid"/>
            </a:ln>
          </c:spPr>
        </c:minorGridlines>
        <c:title>
          <c:tx>
            <c:rich>
              <a:bodyPr/>
              <a:lstStyle/>
              <a:p>
                <a:pPr>
                  <a:defRPr sz="1000" b="1" i="0" u="none" strike="noStrike" baseline="0">
                    <a:solidFill>
                      <a:srgbClr val="000000"/>
                    </a:solidFill>
                    <a:latin typeface="Arial"/>
                    <a:ea typeface="Arial"/>
                    <a:cs typeface="Arial"/>
                  </a:defRPr>
                </a:pPr>
                <a:r>
                  <a:rPr lang="en-US"/>
                  <a:t>Frequency (Hz)</a:t>
                </a:r>
              </a:p>
            </c:rich>
          </c:tx>
          <c:layout>
            <c:manualLayout>
              <c:xMode val="edge"/>
              <c:yMode val="edge"/>
              <c:x val="0.44536962536290675"/>
              <c:y val="0.93462469733656184"/>
            </c:manualLayout>
          </c:layout>
          <c:overlay val="0"/>
          <c:spPr>
            <a:noFill/>
            <a:ln w="25400">
              <a:noFill/>
            </a:ln>
          </c:spPr>
        </c:title>
        <c:numFmt formatCode="0" sourceLinked="0"/>
        <c:majorTickMark val="none"/>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02717696"/>
        <c:crosses val="max"/>
        <c:crossBetween val="midCat"/>
        <c:majorUnit val="10"/>
        <c:minorUnit val="10"/>
      </c:valAx>
      <c:valAx>
        <c:axId val="102717696"/>
        <c:scaling>
          <c:orientation val="minMax"/>
          <c:max val="12"/>
          <c:min val="-12"/>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Amplitude (dB)</a:t>
                </a:r>
              </a:p>
            </c:rich>
          </c:tx>
          <c:layout>
            <c:manualLayout>
              <c:xMode val="edge"/>
              <c:yMode val="edge"/>
              <c:x val="5.2029136316337158E-3"/>
              <c:y val="0.37288135593220351"/>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02572800"/>
        <c:crosses val="autoZero"/>
        <c:crossBetween val="midCat"/>
        <c:majorUnit val="3"/>
        <c:minorUnit val="3"/>
      </c:valAx>
      <c:spPr>
        <a:noFill/>
        <a:ln w="12700">
          <a:solidFill>
            <a:srgbClr val="000000"/>
          </a:solidFill>
          <a:prstDash val="solid"/>
        </a:ln>
      </c:spPr>
    </c:plotArea>
    <c:plotVisOnly val="1"/>
    <c:dispBlanksAs val="gap"/>
    <c:showDLblsOverMax val="0"/>
  </c:chart>
  <c:spPr>
    <a:solidFill>
      <a:srgbClr val="FFFFFF"/>
    </a:solidFill>
    <a:ln w="38100">
      <a:solidFill>
        <a:srgbClr val="000000"/>
      </a:solidFill>
      <a:prstDash val="solid"/>
    </a:ln>
  </c:spPr>
  <c:txPr>
    <a:bodyPr/>
    <a:lstStyle/>
    <a:p>
      <a:pPr>
        <a:defRPr sz="2575"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Front Baffle View with Driver and Edge Radius</a:t>
            </a:r>
          </a:p>
        </c:rich>
      </c:tx>
      <c:layout>
        <c:manualLayout>
          <c:xMode val="edge"/>
          <c:yMode val="edge"/>
          <c:x val="1.7985611510791366E-2"/>
          <c:y val="2.4844720496894412E-2"/>
        </c:manualLayout>
      </c:layout>
      <c:overlay val="0"/>
      <c:spPr>
        <a:noFill/>
        <a:ln w="25400">
          <a:noFill/>
        </a:ln>
      </c:spPr>
    </c:title>
    <c:autoTitleDeleted val="0"/>
    <c:plotArea>
      <c:layout>
        <c:manualLayout>
          <c:layoutTarget val="inner"/>
          <c:xMode val="edge"/>
          <c:yMode val="edge"/>
          <c:x val="6.1151079136690656E-2"/>
          <c:y val="0.22049722877224379"/>
          <c:w val="0.85611510791366907"/>
          <c:h val="0.71428679743121204"/>
        </c:manualLayout>
      </c:layout>
      <c:scatterChart>
        <c:scatterStyle val="lineMarker"/>
        <c:varyColors val="0"/>
        <c:ser>
          <c:idx val="0"/>
          <c:order val="0"/>
          <c:tx>
            <c:v>Baffle</c:v>
          </c:tx>
          <c:spPr>
            <a:ln w="38100">
              <a:solidFill>
                <a:srgbClr val="0000FF"/>
              </a:solidFill>
              <a:prstDash val="solid"/>
            </a:ln>
          </c:spPr>
          <c:marker>
            <c:symbol val="none"/>
          </c:marker>
          <c:xVal>
            <c:numRef>
              <c:f>Graph!$AA$7:$AA$14</c:f>
              <c:numCache>
                <c:formatCode>General</c:formatCode>
                <c:ptCount val="8"/>
                <c:pt idx="0">
                  <c:v>0</c:v>
                </c:pt>
                <c:pt idx="1">
                  <c:v>10</c:v>
                </c:pt>
                <c:pt idx="2">
                  <c:v>10</c:v>
                </c:pt>
                <c:pt idx="3">
                  <c:v>0</c:v>
                </c:pt>
                <c:pt idx="4">
                  <c:v>0</c:v>
                </c:pt>
                <c:pt idx="6">
                  <c:v>18.25</c:v>
                </c:pt>
              </c:numCache>
            </c:numRef>
          </c:xVal>
          <c:yVal>
            <c:numRef>
              <c:f>Graph!$AB$7:$AB$14</c:f>
              <c:numCache>
                <c:formatCode>General</c:formatCode>
                <c:ptCount val="8"/>
                <c:pt idx="0">
                  <c:v>0</c:v>
                </c:pt>
                <c:pt idx="1">
                  <c:v>0</c:v>
                </c:pt>
                <c:pt idx="2">
                  <c:v>18.25</c:v>
                </c:pt>
                <c:pt idx="3">
                  <c:v>18.25</c:v>
                </c:pt>
                <c:pt idx="4">
                  <c:v>0</c:v>
                </c:pt>
                <c:pt idx="6">
                  <c:v>18.25</c:v>
                </c:pt>
              </c:numCache>
            </c:numRef>
          </c:yVal>
          <c:smooth val="0"/>
          <c:extLst>
            <c:ext xmlns:c16="http://schemas.microsoft.com/office/drawing/2014/chart" uri="{C3380CC4-5D6E-409C-BE32-E72D297353CC}">
              <c16:uniqueId val="{00000000-1CEC-4438-8914-670971EF9CE9}"/>
            </c:ext>
          </c:extLst>
        </c:ser>
        <c:ser>
          <c:idx val="3"/>
          <c:order val="1"/>
          <c:tx>
            <c:v>circle</c:v>
          </c:tx>
          <c:spPr>
            <a:ln w="25400">
              <a:solidFill>
                <a:srgbClr val="FF0000"/>
              </a:solidFill>
              <a:prstDash val="solid"/>
            </a:ln>
          </c:spPr>
          <c:marker>
            <c:symbol val="none"/>
          </c:marker>
          <c:xVal>
            <c:numRef>
              <c:f>Graph!$T$24:$T$48</c:f>
              <c:numCache>
                <c:formatCode>0.00</c:formatCode>
                <c:ptCount val="25"/>
                <c:pt idx="0">
                  <c:v>5.55</c:v>
                </c:pt>
                <c:pt idx="1">
                  <c:v>5.5312598290591657</c:v>
                </c:pt>
                <c:pt idx="2">
                  <c:v>5.4763163853526331</c:v>
                </c:pt>
                <c:pt idx="3">
                  <c:v>5.3889138489790867</c:v>
                </c:pt>
                <c:pt idx="4">
                  <c:v>5.2750083598378099</c:v>
                </c:pt>
                <c:pt idx="5">
                  <c:v>5.1423621300655551</c:v>
                </c:pt>
                <c:pt idx="6">
                  <c:v>5.0000144797371915</c:v>
                </c:pt>
                <c:pt idx="7">
                  <c:v>4.8576658426715547</c:v>
                </c:pt>
                <c:pt idx="8">
                  <c:v>4.7250167199297533</c:v>
                </c:pt>
                <c:pt idx="9">
                  <c:v>4.6111066287311804</c:v>
                </c:pt>
                <c:pt idx="10">
                  <c:v>4.5236980948247343</c:v>
                </c:pt>
                <c:pt idx="11">
                  <c:v>4.4687476668180324</c:v>
                </c:pt>
                <c:pt idx="12">
                  <c:v>4.4500000007624099</c:v>
                </c:pt>
                <c:pt idx="13">
                  <c:v>4.4687326765365016</c:v>
                </c:pt>
                <c:pt idx="14">
                  <c:v>4.5236691357905405</c:v>
                </c:pt>
                <c:pt idx="15">
                  <c:v>4.6110656743888718</c:v>
                </c:pt>
                <c:pt idx="16">
                  <c:v>4.7249665611570606</c:v>
                </c:pt>
                <c:pt idx="17">
                  <c:v>4.8576098975920203</c:v>
                </c:pt>
                <c:pt idx="18">
                  <c:v>4.9999565607884655</c:v>
                </c:pt>
                <c:pt idx="19">
                  <c:v>5.1423061841967277</c:v>
                </c:pt>
                <c:pt idx="20">
                  <c:v>5.2749581995403192</c:v>
                </c:pt>
                <c:pt idx="21">
                  <c:v>5.3888728924803848</c:v>
                </c:pt>
                <c:pt idx="22">
                  <c:v>5.4762874236773991</c:v>
                </c:pt>
                <c:pt idx="23">
                  <c:v>5.5312448358319264</c:v>
                </c:pt>
                <c:pt idx="24">
                  <c:v>5.5499999969503593</c:v>
                </c:pt>
              </c:numCache>
            </c:numRef>
          </c:xVal>
          <c:yVal>
            <c:numRef>
              <c:f>Graph!$V$24:$V$48</c:f>
              <c:numCache>
                <c:formatCode>0.0</c:formatCode>
                <c:ptCount val="25"/>
                <c:pt idx="0">
                  <c:v>13.5</c:v>
                </c:pt>
                <c:pt idx="1">
                  <c:v>13.642348143746331</c:v>
                </c:pt>
                <c:pt idx="2">
                  <c:v>13.774995820049329</c:v>
                </c:pt>
                <c:pt idx="3">
                  <c:v>13.888903610258728</c:v>
                </c:pt>
                <c:pt idx="4">
                  <c:v>13.976309145429013</c:v>
                </c:pt>
                <c:pt idx="5">
                  <c:v>14.031256081304674</c:v>
                </c:pt>
                <c:pt idx="6">
                  <c:v>14.049999999809398</c:v>
                </c:pt>
                <c:pt idx="7">
                  <c:v>14.031263576445442</c:v>
                </c:pt>
                <c:pt idx="8">
                  <c:v>13.976323624946117</c:v>
                </c:pt>
                <c:pt idx="9">
                  <c:v>13.888924087429888</c:v>
                </c:pt>
                <c:pt idx="10">
                  <c:v>13.775020899435683</c:v>
                </c:pt>
                <c:pt idx="11">
                  <c:v>13.642376116286108</c:v>
                </c:pt>
                <c:pt idx="12">
                  <c:v>13.500028959474372</c:v>
                </c:pt>
                <c:pt idx="13">
                  <c:v>13.357679829188092</c:v>
                </c:pt>
                <c:pt idx="14">
                  <c:v>13.225029260099426</c:v>
                </c:pt>
                <c:pt idx="15">
                  <c:v>13.11111686799063</c:v>
                </c:pt>
                <c:pt idx="16">
                  <c:v>13.023705335408607</c:v>
                </c:pt>
                <c:pt idx="17">
                  <c:v>12.968751415308949</c:v>
                </c:pt>
                <c:pt idx="18">
                  <c:v>12.950000001715424</c:v>
                </c:pt>
                <c:pt idx="19">
                  <c:v>12.968728929886666</c:v>
                </c:pt>
                <c:pt idx="20">
                  <c:v>13.023661896857341</c:v>
                </c:pt>
                <c:pt idx="21">
                  <c:v>13.111055436477203</c:v>
                </c:pt>
                <c:pt idx="22">
                  <c:v>13.22495402194043</c:v>
                </c:pt>
                <c:pt idx="23">
                  <c:v>13.357595911568838</c:v>
                </c:pt>
                <c:pt idx="24">
                  <c:v>13.499942081051335</c:v>
                </c:pt>
              </c:numCache>
            </c:numRef>
          </c:yVal>
          <c:smooth val="0"/>
          <c:extLst>
            <c:ext xmlns:c16="http://schemas.microsoft.com/office/drawing/2014/chart" uri="{C3380CC4-5D6E-409C-BE32-E72D297353CC}">
              <c16:uniqueId val="{00000001-1CEC-4438-8914-670971EF9CE9}"/>
            </c:ext>
          </c:extLst>
        </c:ser>
        <c:ser>
          <c:idx val="5"/>
          <c:order val="2"/>
          <c:tx>
            <c:v>Radius</c:v>
          </c:tx>
          <c:spPr>
            <a:ln w="12700">
              <a:solidFill>
                <a:srgbClr val="0000FF"/>
              </a:solidFill>
              <a:prstDash val="sysDash"/>
            </a:ln>
          </c:spPr>
          <c:marker>
            <c:symbol val="none"/>
          </c:marker>
          <c:xVal>
            <c:numRef>
              <c:f>Graph!$AA$19:$AA$35</c:f>
              <c:numCache>
                <c:formatCode>General</c:formatCode>
                <c:ptCount val="17"/>
                <c:pt idx="6">
                  <c:v>0.75</c:v>
                </c:pt>
                <c:pt idx="7">
                  <c:v>0.75</c:v>
                </c:pt>
                <c:pt idx="9">
                  <c:v>9.25</c:v>
                </c:pt>
                <c:pt idx="10">
                  <c:v>9.25</c:v>
                </c:pt>
                <c:pt idx="12">
                  <c:v>0.75</c:v>
                </c:pt>
                <c:pt idx="13">
                  <c:v>9.25</c:v>
                </c:pt>
                <c:pt idx="15">
                  <c:v>0.75</c:v>
                </c:pt>
                <c:pt idx="16">
                  <c:v>9.25</c:v>
                </c:pt>
              </c:numCache>
            </c:numRef>
          </c:xVal>
          <c:yVal>
            <c:numRef>
              <c:f>Graph!$AB$19:$AB$35</c:f>
              <c:numCache>
                <c:formatCode>General</c:formatCode>
                <c:ptCount val="17"/>
                <c:pt idx="0">
                  <c:v>0.75</c:v>
                </c:pt>
                <c:pt idx="1">
                  <c:v>0.75</c:v>
                </c:pt>
                <c:pt idx="3">
                  <c:v>17.5</c:v>
                </c:pt>
                <c:pt idx="4">
                  <c:v>17.5</c:v>
                </c:pt>
                <c:pt idx="6">
                  <c:v>0.75</c:v>
                </c:pt>
                <c:pt idx="7">
                  <c:v>17.5</c:v>
                </c:pt>
                <c:pt idx="9">
                  <c:v>0.75</c:v>
                </c:pt>
                <c:pt idx="10">
                  <c:v>17.5</c:v>
                </c:pt>
                <c:pt idx="12">
                  <c:v>0.75</c:v>
                </c:pt>
                <c:pt idx="13">
                  <c:v>0.75</c:v>
                </c:pt>
                <c:pt idx="15">
                  <c:v>17.5</c:v>
                </c:pt>
                <c:pt idx="16">
                  <c:v>17.5</c:v>
                </c:pt>
              </c:numCache>
            </c:numRef>
          </c:yVal>
          <c:smooth val="0"/>
          <c:extLst>
            <c:ext xmlns:c16="http://schemas.microsoft.com/office/drawing/2014/chart" uri="{C3380CC4-5D6E-409C-BE32-E72D297353CC}">
              <c16:uniqueId val="{00000002-1CEC-4438-8914-670971EF9CE9}"/>
            </c:ext>
          </c:extLst>
        </c:ser>
        <c:dLbls>
          <c:showLegendKey val="0"/>
          <c:showVal val="0"/>
          <c:showCatName val="0"/>
          <c:showSerName val="0"/>
          <c:showPercent val="0"/>
          <c:showBubbleSize val="0"/>
        </c:dLbls>
        <c:axId val="103101568"/>
        <c:axId val="103103104"/>
      </c:scatterChart>
      <c:valAx>
        <c:axId val="103101568"/>
        <c:scaling>
          <c:orientation val="minMax"/>
        </c:scaling>
        <c:delete val="0"/>
        <c:axPos val="b"/>
        <c:numFmt formatCode="General" sourceLinked="1"/>
        <c:majorTickMark val="out"/>
        <c:minorTickMark val="none"/>
        <c:tickLblPos val="nextTo"/>
        <c:spPr>
          <a:ln w="9525">
            <a:noFill/>
          </a:ln>
        </c:spPr>
        <c:txPr>
          <a:bodyPr rot="0" vert="horz"/>
          <a:lstStyle/>
          <a:p>
            <a:pPr>
              <a:defRPr sz="450" b="0" i="0" u="none" strike="noStrike" baseline="0">
                <a:solidFill>
                  <a:srgbClr val="FFFFFF"/>
                </a:solidFill>
                <a:latin typeface="Arial"/>
                <a:ea typeface="Arial"/>
                <a:cs typeface="Arial"/>
              </a:defRPr>
            </a:pPr>
            <a:endParaRPr lang="en-US"/>
          </a:p>
        </c:txPr>
        <c:crossAx val="103103104"/>
        <c:crosses val="autoZero"/>
        <c:crossBetween val="midCat"/>
      </c:valAx>
      <c:valAx>
        <c:axId val="103103104"/>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9525">
            <a:noFill/>
          </a:ln>
        </c:spPr>
        <c:txPr>
          <a:bodyPr rot="0" vert="horz"/>
          <a:lstStyle/>
          <a:p>
            <a:pPr>
              <a:defRPr sz="450" b="0" i="0" u="none" strike="noStrike" baseline="0">
                <a:solidFill>
                  <a:srgbClr val="FFFFFF"/>
                </a:solidFill>
                <a:latin typeface="Arial"/>
                <a:ea typeface="Arial"/>
                <a:cs typeface="Arial"/>
              </a:defRPr>
            </a:pPr>
            <a:endParaRPr lang="en-US"/>
          </a:p>
        </c:txPr>
        <c:crossAx val="103101568"/>
        <c:crosses val="autoZero"/>
        <c:crossBetween val="midCat"/>
      </c:valAx>
      <c:spPr>
        <a:noFill/>
        <a:ln w="25400">
          <a:noFill/>
        </a:ln>
      </c:spPr>
    </c:plotArea>
    <c:plotVisOnly val="1"/>
    <c:dispBlanksAs val="gap"/>
    <c:showDLblsOverMax val="0"/>
  </c:chart>
  <c:spPr>
    <a:solidFill>
      <a:srgbClr val="FFFFFF"/>
    </a:solidFill>
    <a:ln w="9525">
      <a:noFill/>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Closed or Open Baffle with Driver Placement</a:t>
            </a:r>
          </a:p>
        </c:rich>
      </c:tx>
      <c:layout>
        <c:manualLayout>
          <c:xMode val="edge"/>
          <c:yMode val="edge"/>
          <c:x val="0.1654676258992806"/>
          <c:y val="3.4161490683229816E-2"/>
        </c:manualLayout>
      </c:layout>
      <c:overlay val="0"/>
      <c:spPr>
        <a:noFill/>
        <a:ln w="25400">
          <a:noFill/>
        </a:ln>
      </c:spPr>
    </c:title>
    <c:autoTitleDeleted val="0"/>
    <c:plotArea>
      <c:layout>
        <c:manualLayout>
          <c:layoutTarget val="inner"/>
          <c:xMode val="edge"/>
          <c:yMode val="edge"/>
          <c:x val="0.20143884892086333"/>
          <c:y val="0.22049722877224379"/>
          <c:w val="0.7374100719424459"/>
          <c:h val="0.71428679743121204"/>
        </c:manualLayout>
      </c:layout>
      <c:scatterChart>
        <c:scatterStyle val="lineMarker"/>
        <c:varyColors val="0"/>
        <c:ser>
          <c:idx val="0"/>
          <c:order val="0"/>
          <c:tx>
            <c:v>box</c:v>
          </c:tx>
          <c:spPr>
            <a:ln w="25400">
              <a:solidFill>
                <a:srgbClr val="0000FF"/>
              </a:solidFill>
              <a:prstDash val="solid"/>
            </a:ln>
          </c:spPr>
          <c:marker>
            <c:symbol val="none"/>
          </c:marker>
          <c:xVal>
            <c:numRef>
              <c:f>Graph!$W$7:$W$20</c:f>
              <c:numCache>
                <c:formatCode>0.0</c:formatCode>
                <c:ptCount val="14"/>
                <c:pt idx="0">
                  <c:v>0</c:v>
                </c:pt>
                <c:pt idx="1">
                  <c:v>0</c:v>
                </c:pt>
                <c:pt idx="2">
                  <c:v>9.66</c:v>
                </c:pt>
                <c:pt idx="4">
                  <c:v>9.66</c:v>
                </c:pt>
                <c:pt idx="5">
                  <c:v>9.66</c:v>
                </c:pt>
                <c:pt idx="6">
                  <c:v>19.32</c:v>
                </c:pt>
                <c:pt idx="7">
                  <c:v>19.32</c:v>
                </c:pt>
                <c:pt idx="8">
                  <c:v>9.66</c:v>
                </c:pt>
                <c:pt idx="9">
                  <c:v>0</c:v>
                </c:pt>
                <c:pt idx="10">
                  <c:v>9.66</c:v>
                </c:pt>
                <c:pt idx="11">
                  <c:v>19.32</c:v>
                </c:pt>
                <c:pt idx="13">
                  <c:v>24.73728731316093</c:v>
                </c:pt>
              </c:numCache>
            </c:numRef>
          </c:xVal>
          <c:yVal>
            <c:numRef>
              <c:f>Graph!$Y$7:$Y$20</c:f>
              <c:numCache>
                <c:formatCode>0.0</c:formatCode>
                <c:ptCount val="14"/>
                <c:pt idx="0">
                  <c:v>22.14728731316093</c:v>
                </c:pt>
                <c:pt idx="1">
                  <c:v>2.59</c:v>
                </c:pt>
                <c:pt idx="2">
                  <c:v>0</c:v>
                </c:pt>
                <c:pt idx="4">
                  <c:v>19.557287313160931</c:v>
                </c:pt>
                <c:pt idx="5">
                  <c:v>0</c:v>
                </c:pt>
                <c:pt idx="6">
                  <c:v>2.59</c:v>
                </c:pt>
                <c:pt idx="7">
                  <c:v>22.14728731316093</c:v>
                </c:pt>
                <c:pt idx="8">
                  <c:v>24.73728731316093</c:v>
                </c:pt>
                <c:pt idx="9">
                  <c:v>22.14728731316093</c:v>
                </c:pt>
                <c:pt idx="10">
                  <c:v>19.557287313160931</c:v>
                </c:pt>
                <c:pt idx="11">
                  <c:v>22.14728731316093</c:v>
                </c:pt>
                <c:pt idx="13">
                  <c:v>24.73728731316093</c:v>
                </c:pt>
              </c:numCache>
            </c:numRef>
          </c:yVal>
          <c:smooth val="0"/>
          <c:extLst>
            <c:ext xmlns:c16="http://schemas.microsoft.com/office/drawing/2014/chart" uri="{C3380CC4-5D6E-409C-BE32-E72D297353CC}">
              <c16:uniqueId val="{00000000-D856-49F8-BB5D-3683B80EFBDA}"/>
            </c:ext>
          </c:extLst>
        </c:ser>
        <c:ser>
          <c:idx val="2"/>
          <c:order val="1"/>
          <c:tx>
            <c:v>circle</c:v>
          </c:tx>
          <c:spPr>
            <a:ln w="25400">
              <a:solidFill>
                <a:srgbClr val="FF0000"/>
              </a:solidFill>
              <a:prstDash val="solid"/>
            </a:ln>
          </c:spPr>
          <c:marker>
            <c:symbol val="none"/>
          </c:marker>
          <c:xVal>
            <c:numRef>
              <c:f>Graph!$W$24:$W$48</c:f>
              <c:numCache>
                <c:formatCode>0.0</c:formatCode>
                <c:ptCount val="25"/>
                <c:pt idx="0">
                  <c:v>5.3613</c:v>
                </c:pt>
                <c:pt idx="1">
                  <c:v>5.3431969948711542</c:v>
                </c:pt>
                <c:pt idx="2">
                  <c:v>5.2901216282506436</c:v>
                </c:pt>
                <c:pt idx="3">
                  <c:v>5.2056907781137971</c:v>
                </c:pt>
                <c:pt idx="4">
                  <c:v>5.0956580756033238</c:v>
                </c:pt>
                <c:pt idx="5">
                  <c:v>4.967521817643326</c:v>
                </c:pt>
                <c:pt idx="6">
                  <c:v>4.8300139874261268</c:v>
                </c:pt>
                <c:pt idx="7">
                  <c:v>4.6925052040207218</c:v>
                </c:pt>
                <c:pt idx="8">
                  <c:v>4.5643661514521412</c:v>
                </c:pt>
                <c:pt idx="9">
                  <c:v>4.4543290033543199</c:v>
                </c:pt>
                <c:pt idx="10">
                  <c:v>4.3698923596006933</c:v>
                </c:pt>
                <c:pt idx="11">
                  <c:v>4.3168102461462192</c:v>
                </c:pt>
                <c:pt idx="12">
                  <c:v>4.2987000007364875</c:v>
                </c:pt>
                <c:pt idx="13">
                  <c:v>4.3167957655342608</c:v>
                </c:pt>
                <c:pt idx="14">
                  <c:v>4.3698643851736616</c:v>
                </c:pt>
                <c:pt idx="15">
                  <c:v>4.4542894414596503</c:v>
                </c:pt>
                <c:pt idx="16">
                  <c:v>4.56431769807772</c:v>
                </c:pt>
                <c:pt idx="17">
                  <c:v>4.6924511610738913</c:v>
                </c:pt>
                <c:pt idx="18">
                  <c:v>4.8299580377216573</c:v>
                </c:pt>
                <c:pt idx="19">
                  <c:v>4.9674677739340387</c:v>
                </c:pt>
                <c:pt idx="20">
                  <c:v>5.0956096207559485</c:v>
                </c:pt>
                <c:pt idx="21">
                  <c:v>5.2056512141360516</c:v>
                </c:pt>
                <c:pt idx="22">
                  <c:v>5.2900936512723673</c:v>
                </c:pt>
                <c:pt idx="23">
                  <c:v>5.3431825114136409</c:v>
                </c:pt>
                <c:pt idx="24">
                  <c:v>5.3612999970540471</c:v>
                </c:pt>
              </c:numCache>
            </c:numRef>
          </c:xVal>
          <c:yVal>
            <c:numRef>
              <c:f>Graph!$Y$24:$Y$48</c:f>
              <c:numCache>
                <c:formatCode>0.0</c:formatCode>
                <c:ptCount val="25"/>
                <c:pt idx="0">
                  <c:v>15.619584450831374</c:v>
                </c:pt>
                <c:pt idx="1">
                  <c:v>15.776983006926535</c:v>
                </c:pt>
                <c:pt idx="2">
                  <c:v>15.933362877579727</c:v>
                </c:pt>
                <c:pt idx="3">
                  <c:v>16.078067388217324</c:v>
                </c:pt>
                <c:pt idx="4">
                  <c:v>16.201235494238386</c:v>
                </c:pt>
                <c:pt idx="5">
                  <c:v>16.294473772510941</c:v>
                </c:pt>
                <c:pt idx="6">
                  <c:v>16.35142840022387</c:v>
                </c:pt>
                <c:pt idx="7">
                  <c:v>16.368218142980041</c:v>
                </c:pt>
                <c:pt idx="8">
                  <c:v>16.343698845691076</c:v>
                </c:pt>
                <c:pt idx="9">
                  <c:v>16.279541402257134</c:v>
                </c:pt>
                <c:pt idx="10">
                  <c:v>16.180117890703965</c:v>
                </c:pt>
                <c:pt idx="11">
                  <c:v>16.052203633220813</c:v>
                </c:pt>
                <c:pt idx="12">
                  <c:v>15.904515484538605</c:v>
                </c:pt>
                <c:pt idx="13">
                  <c:v>15.747117812483673</c:v>
                </c:pt>
                <c:pt idx="14">
                  <c:v>15.590736650801462</c:v>
                </c:pt>
                <c:pt idx="15">
                  <c:v>15.446028762044154</c:v>
                </c:pt>
                <c:pt idx="16">
                  <c:v>15.322855421018298</c:v>
                </c:pt>
                <c:pt idx="17">
                  <c:v>15.229610407600903</c:v>
                </c:pt>
                <c:pt idx="18">
                  <c:v>15.172648003576777</c:v>
                </c:pt>
                <c:pt idx="19">
                  <c:v>15.15584997326815</c:v>
                </c:pt>
                <c:pt idx="20">
                  <c:v>15.180361036527577</c:v>
                </c:pt>
                <c:pt idx="21">
                  <c:v>15.244510860571703</c:v>
                </c:pt>
                <c:pt idx="22">
                  <c:v>15.343927886606306</c:v>
                </c:pt>
                <c:pt idx="23">
                  <c:v>15.471837234404767</c:v>
                </c:pt>
                <c:pt idx="24">
                  <c:v>15.619522383811919</c:v>
                </c:pt>
              </c:numCache>
            </c:numRef>
          </c:yVal>
          <c:smooth val="0"/>
          <c:extLst>
            <c:ext xmlns:c16="http://schemas.microsoft.com/office/drawing/2014/chart" uri="{C3380CC4-5D6E-409C-BE32-E72D297353CC}">
              <c16:uniqueId val="{00000001-D856-49F8-BB5D-3683B80EFBDA}"/>
            </c:ext>
          </c:extLst>
        </c:ser>
        <c:dLbls>
          <c:showLegendKey val="0"/>
          <c:showVal val="0"/>
          <c:showCatName val="0"/>
          <c:showSerName val="0"/>
          <c:showPercent val="0"/>
          <c:showBubbleSize val="0"/>
        </c:dLbls>
        <c:axId val="109105536"/>
        <c:axId val="109107072"/>
      </c:scatterChart>
      <c:valAx>
        <c:axId val="109105536"/>
        <c:scaling>
          <c:orientation val="minMax"/>
        </c:scaling>
        <c:delete val="0"/>
        <c:axPos val="b"/>
        <c:numFmt formatCode="0.0" sourceLinked="1"/>
        <c:majorTickMark val="out"/>
        <c:minorTickMark val="none"/>
        <c:tickLblPos val="nextTo"/>
        <c:spPr>
          <a:ln w="9525">
            <a:noFill/>
          </a:ln>
        </c:spPr>
        <c:txPr>
          <a:bodyPr rot="0" vert="horz"/>
          <a:lstStyle/>
          <a:p>
            <a:pPr>
              <a:defRPr sz="450" b="0" i="0" u="none" strike="noStrike" baseline="0">
                <a:solidFill>
                  <a:srgbClr val="FFFFFF"/>
                </a:solidFill>
                <a:latin typeface="Arial"/>
                <a:ea typeface="Arial"/>
                <a:cs typeface="Arial"/>
              </a:defRPr>
            </a:pPr>
            <a:endParaRPr lang="en-US"/>
          </a:p>
        </c:txPr>
        <c:crossAx val="109107072"/>
        <c:crosses val="autoZero"/>
        <c:crossBetween val="midCat"/>
      </c:valAx>
      <c:valAx>
        <c:axId val="109107072"/>
        <c:scaling>
          <c:orientation val="minMax"/>
        </c:scaling>
        <c:delete val="0"/>
        <c:axPos val="l"/>
        <c:majorGridlines>
          <c:spPr>
            <a:ln w="3175">
              <a:solidFill>
                <a:srgbClr val="FFFFFF"/>
              </a:solidFill>
              <a:prstDash val="solid"/>
            </a:ln>
          </c:spPr>
        </c:majorGridlines>
        <c:numFmt formatCode="0.0" sourceLinked="1"/>
        <c:majorTickMark val="out"/>
        <c:minorTickMark val="none"/>
        <c:tickLblPos val="nextTo"/>
        <c:spPr>
          <a:ln w="9525">
            <a:noFill/>
          </a:ln>
        </c:spPr>
        <c:txPr>
          <a:bodyPr rot="0" vert="horz"/>
          <a:lstStyle/>
          <a:p>
            <a:pPr>
              <a:defRPr sz="450" b="0" i="0" u="none" strike="noStrike" baseline="0">
                <a:solidFill>
                  <a:srgbClr val="FFFFFF"/>
                </a:solidFill>
                <a:latin typeface="Arial"/>
                <a:ea typeface="Arial"/>
                <a:cs typeface="Arial"/>
              </a:defRPr>
            </a:pPr>
            <a:endParaRPr lang="en-US"/>
          </a:p>
        </c:txPr>
        <c:crossAx val="109105536"/>
        <c:crosses val="autoZero"/>
        <c:crossBetween val="midCat"/>
      </c:valAx>
      <c:spPr>
        <a:noFill/>
        <a:ln w="25400">
          <a:noFill/>
        </a:ln>
      </c:spPr>
    </c:plotArea>
    <c:plotVisOnly val="1"/>
    <c:dispBlanksAs val="gap"/>
    <c:showDLblsOverMax val="0"/>
  </c:chart>
  <c:spPr>
    <a:solidFill>
      <a:srgbClr val="FFFFFF"/>
    </a:solidFill>
    <a:ln w="9525">
      <a:noFill/>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Room Boundary Reinforcement</a:t>
            </a:r>
          </a:p>
        </c:rich>
      </c:tx>
      <c:layout>
        <c:manualLayout>
          <c:xMode val="edge"/>
          <c:yMode val="edge"/>
          <c:x val="0.26458377077865275"/>
          <c:y val="1.9718309859154931E-2"/>
        </c:manualLayout>
      </c:layout>
      <c:overlay val="0"/>
      <c:spPr>
        <a:noFill/>
        <a:ln w="25400">
          <a:noFill/>
        </a:ln>
      </c:spPr>
    </c:title>
    <c:autoTitleDeleted val="0"/>
    <c:plotArea>
      <c:layout>
        <c:manualLayout>
          <c:layoutTarget val="inner"/>
          <c:xMode val="edge"/>
          <c:yMode val="edge"/>
          <c:x val="0.10833355373851268"/>
          <c:y val="0.13521145358089462"/>
          <c:w val="0.7937516148917948"/>
          <c:h val="0.71831084714850246"/>
        </c:manualLayout>
      </c:layout>
      <c:scatterChart>
        <c:scatterStyle val="lineMarker"/>
        <c:varyColors val="0"/>
        <c:ser>
          <c:idx val="2"/>
          <c:order val="0"/>
          <c:tx>
            <c:v>Boundary Gain</c:v>
          </c:tx>
          <c:spPr>
            <a:ln w="25400">
              <a:solidFill>
                <a:srgbClr val="0000FF"/>
              </a:solidFill>
              <a:prstDash val="solid"/>
            </a:ln>
          </c:spPr>
          <c:marker>
            <c:symbol val="none"/>
          </c:marker>
          <c:xVal>
            <c:numRef>
              <c:f>Room!$A$5:$A$510</c:f>
              <c:numCache>
                <c:formatCode>0.000</c:formatCode>
                <c:ptCount val="506"/>
                <c:pt idx="0">
                  <c:v>10</c:v>
                </c:pt>
                <c:pt idx="1">
                  <c:v>10.1516513312945</c:v>
                </c:pt>
                <c:pt idx="2">
                  <c:v>10.30560247521734</c:v>
                </c:pt>
                <c:pt idx="3">
                  <c:v>10.461888308733201</c:v>
                </c:pt>
                <c:pt idx="4">
                  <c:v>10.620544237720576</c:v>
                </c:pt>
                <c:pt idx="5">
                  <c:v>10.781606204992823</c:v>
                </c:pt>
                <c:pt idx="6">
                  <c:v>10.945110698440843</c:v>
                </c:pt>
                <c:pt idx="7">
                  <c:v>11.111094759299265</c:v>
                </c:pt>
                <c:pt idx="8">
                  <c:v>11.279595990537972</c:v>
                </c:pt>
                <c:pt idx="9">
                  <c:v>11.45065256538089</c:v>
                </c:pt>
                <c:pt idx="10">
                  <c:v>11.62430323595397</c:v>
                </c:pt>
                <c:pt idx="11">
                  <c:v>11.800587342064309</c:v>
                </c:pt>
                <c:pt idx="12">
                  <c:v>11.979544820112418</c:v>
                </c:pt>
                <c:pt idx="13">
                  <c:v>12.161216212139635</c:v>
                </c:pt>
                <c:pt idx="14">
                  <c:v>12.345642675012758</c:v>
                </c:pt>
                <c:pt idx="15">
                  <c:v>12.532865989747947</c:v>
                </c:pt>
                <c:pt idx="16">
                  <c:v>12.72292857097603</c:v>
                </c:pt>
                <c:pt idx="17">
                  <c:v>12.915873476551365</c:v>
                </c:pt>
                <c:pt idx="18">
                  <c:v>13.111744417306399</c:v>
                </c:pt>
                <c:pt idx="19">
                  <c:v>13.310585766954173</c:v>
                </c:pt>
                <c:pt idx="20">
                  <c:v>13.512442572140996</c:v>
                </c:pt>
                <c:pt idx="21">
                  <c:v>13.717360562651562</c:v>
                </c:pt>
                <c:pt idx="22">
                  <c:v>13.92538616176884</c:v>
                </c:pt>
                <c:pt idx="23">
                  <c:v>14.136566496791065</c:v>
                </c:pt>
                <c:pt idx="24">
                  <c:v>14.350949409708225</c:v>
                </c:pt>
                <c:pt idx="25">
                  <c:v>14.568583468040451</c:v>
                </c:pt>
                <c:pt idx="26">
                  <c:v>14.78951797584079</c:v>
                </c:pt>
                <c:pt idx="27">
                  <c:v>15.013802984864808</c:v>
                </c:pt>
                <c:pt idx="28">
                  <c:v>15.241489305909617</c:v>
                </c:pt>
                <c:pt idx="29">
                  <c:v>15.472628520324825</c:v>
                </c:pt>
                <c:pt idx="30">
                  <c:v>15.707272991698076</c:v>
                </c:pt>
                <c:pt idx="31">
                  <c:v>15.945475877717792</c:v>
                </c:pt>
                <c:pt idx="32">
                  <c:v>16.187291142215816</c:v>
                </c:pt>
                <c:pt idx="33">
                  <c:v>16.432773567392687</c:v>
                </c:pt>
                <c:pt idx="34">
                  <c:v>16.681978766228305</c:v>
                </c:pt>
                <c:pt idx="35">
                  <c:v>16.934963195080815</c:v>
                </c:pt>
                <c:pt idx="36">
                  <c:v>17.191784166476552</c:v>
                </c:pt>
                <c:pt idx="37">
                  <c:v>17.452499862093941</c:v>
                </c:pt>
                <c:pt idx="38">
                  <c:v>17.717169345944303</c:v>
                </c:pt>
                <c:pt idx="39">
                  <c:v>17.98585257775256</c:v>
                </c:pt>
                <c:pt idx="40">
                  <c:v>18.258610426540837</c:v>
                </c:pt>
                <c:pt idx="41">
                  <c:v>18.535504684418093</c:v>
                </c:pt>
                <c:pt idx="42">
                  <c:v>18.816598080578839</c:v>
                </c:pt>
                <c:pt idx="43">
                  <c:v>19.101954295514169</c:v>
                </c:pt>
                <c:pt idx="44">
                  <c:v>19.391637975438311</c:v>
                </c:pt>
                <c:pt idx="45">
                  <c:v>19.685714746933932</c:v>
                </c:pt>
                <c:pt idx="46">
                  <c:v>19.984251231819563</c:v>
                </c:pt>
                <c:pt idx="47">
                  <c:v>20.287315062242481</c:v>
                </c:pt>
                <c:pt idx="48">
                  <c:v>20.594974896000483</c:v>
                </c:pt>
                <c:pt idx="49">
                  <c:v>20.907300432096012</c:v>
                </c:pt>
                <c:pt idx="50">
                  <c:v>21.224362426526156</c:v>
                </c:pt>
                <c:pt idx="51">
                  <c:v>21.546232708312122</c:v>
                </c:pt>
                <c:pt idx="52">
                  <c:v>21.872984195771785</c:v>
                </c:pt>
                <c:pt idx="53">
                  <c:v>22.20469091303902</c:v>
                </c:pt>
                <c:pt idx="54">
                  <c:v>22.541428006833545</c:v>
                </c:pt>
                <c:pt idx="55">
                  <c:v>22.883271763485087</c:v>
                </c:pt>
                <c:pt idx="56">
                  <c:v>23.230299626215722</c:v>
                </c:pt>
                <c:pt idx="57">
                  <c:v>23.582590212684295</c:v>
                </c:pt>
                <c:pt idx="58">
                  <c:v>23.940223332796918</c:v>
                </c:pt>
                <c:pt idx="59">
                  <c:v>24.303280006787549</c:v>
                </c:pt>
                <c:pt idx="60">
                  <c:v>24.671842483572782</c:v>
                </c:pt>
                <c:pt idx="61">
                  <c:v>25.045994259384983</c:v>
                </c:pt>
                <c:pt idx="62">
                  <c:v>25.425820096687996</c:v>
                </c:pt>
                <c:pt idx="63">
                  <c:v>25.811406043379716</c:v>
                </c:pt>
                <c:pt idx="64">
                  <c:v>26.202839452285861</c:v>
                </c:pt>
                <c:pt idx="65">
                  <c:v>26.600209000949381</c:v>
                </c:pt>
                <c:pt idx="66">
                  <c:v>27.003604711719973</c:v>
                </c:pt>
                <c:pt idx="67">
                  <c:v>27.41311797214825</c:v>
                </c:pt>
                <c:pt idx="68">
                  <c:v>27.828841555689195</c:v>
                </c:pt>
                <c:pt idx="69">
                  <c:v>28.250869642719593</c:v>
                </c:pt>
                <c:pt idx="70">
                  <c:v>28.679297841874174</c:v>
                </c:pt>
                <c:pt idx="71">
                  <c:v>29.114223211705344</c:v>
                </c:pt>
                <c:pt idx="72">
                  <c:v>29.55574428267138</c:v>
                </c:pt>
                <c:pt idx="73">
                  <c:v>30.003961079458072</c:v>
                </c:pt>
                <c:pt idx="74">
                  <c:v>30.458975143638892</c:v>
                </c:pt>
                <c:pt idx="75">
                  <c:v>30.920889556678784</c:v>
                </c:pt>
                <c:pt idx="76">
                  <c:v>31.389808963286839</c:v>
                </c:pt>
                <c:pt idx="77">
                  <c:v>31.865839595123088</c:v>
                </c:pt>
                <c:pt idx="78">
                  <c:v>32.349089294864832</c:v>
                </c:pt>
                <c:pt idx="79">
                  <c:v>32.839667540637926</c:v>
                </c:pt>
                <c:pt idx="80">
                  <c:v>33.337685470818577</c:v>
                </c:pt>
                <c:pt idx="81">
                  <c:v>33.843255909211273</c:v>
                </c:pt>
                <c:pt idx="82">
                  <c:v>34.356493390608506</c:v>
                </c:pt>
                <c:pt idx="83">
                  <c:v>34.877514186738154</c:v>
                </c:pt>
                <c:pt idx="84">
                  <c:v>35.406436332604322</c:v>
                </c:pt>
                <c:pt idx="85">
                  <c:v>35.943379653227659</c:v>
                </c:pt>
                <c:pt idx="86">
                  <c:v>36.488465790791224</c:v>
                </c:pt>
                <c:pt idx="87">
                  <c:v>37.041818232197954</c:v>
                </c:pt>
                <c:pt idx="88">
                  <c:v>37.603562337046128</c:v>
                </c:pt>
                <c:pt idx="89">
                  <c:v>38.173825366029007</c:v>
                </c:pt>
                <c:pt idx="90">
                  <c:v>38.752736509765214</c:v>
                </c:pt>
                <c:pt idx="91">
                  <c:v>39.340426918066299</c:v>
                </c:pt>
                <c:pt idx="92">
                  <c:v>39.937029729648174</c:v>
                </c:pt>
                <c:pt idx="93">
                  <c:v>40.54268010229309</c:v>
                </c:pt>
                <c:pt idx="94">
                  <c:v>41.157515243469071</c:v>
                </c:pt>
                <c:pt idx="95">
                  <c:v>41.781674441413649</c:v>
                </c:pt>
                <c:pt idx="96">
                  <c:v>42.415299096689026</c:v>
                </c:pt>
                <c:pt idx="97">
                  <c:v>43.058532754215754</c:v>
                </c:pt>
                <c:pt idx="98">
                  <c:v>43.711521135792218</c:v>
                </c:pt>
                <c:pt idx="99">
                  <c:v>44.374412173107274</c:v>
                </c:pt>
                <c:pt idx="100">
                  <c:v>45.047356041253529</c:v>
                </c:pt>
                <c:pt idx="101">
                  <c:v>45.730505192748872</c:v>
                </c:pt>
                <c:pt idx="102">
                  <c:v>46.424014392073914</c:v>
                </c:pt>
                <c:pt idx="103">
                  <c:v>47.12804075073322</c:v>
                </c:pt>
                <c:pt idx="104">
                  <c:v>47.842743762848237</c:v>
                </c:pt>
                <c:pt idx="105">
                  <c:v>48.568285341289993</c:v>
                </c:pt>
                <c:pt idx="106">
                  <c:v>49.304829854359774</c:v>
                </c:pt>
                <c:pt idx="107">
                  <c:v>50.05254416302602</c:v>
                </c:pt>
                <c:pt idx="108">
                  <c:v>50.811597658725987</c:v>
                </c:pt>
                <c:pt idx="109">
                  <c:v>51.582162301740617</c:v>
                </c:pt>
                <c:pt idx="110">
                  <c:v>52.364412660151409</c:v>
                </c:pt>
                <c:pt idx="111">
                  <c:v>53.158525949388064</c:v>
                </c:pt>
                <c:pt idx="112">
                  <c:v>53.964682072375858</c:v>
                </c:pt>
                <c:pt idx="113">
                  <c:v>54.78306366029188</c:v>
                </c:pt>
                <c:pt idx="114">
                  <c:v>55.613856113939342</c:v>
                </c:pt>
                <c:pt idx="115">
                  <c:v>56.457247645749305</c:v>
                </c:pt>
                <c:pt idx="116">
                  <c:v>57.313429322419424</c:v>
                </c:pt>
                <c:pt idx="117">
                  <c:v>58.182595108199237</c:v>
                </c:pt>
                <c:pt idx="118">
                  <c:v>59.064941908831962</c:v>
                </c:pt>
                <c:pt idx="119">
                  <c:v>59.960669616162626</c:v>
                </c:pt>
                <c:pt idx="120">
                  <c:v>60.8699811534227</c:v>
                </c:pt>
                <c:pt idx="121">
                  <c:v>61.79308252120147</c:v>
                </c:pt>
                <c:pt idx="122">
                  <c:v>62.73018284411458</c:v>
                </c:pt>
                <c:pt idx="123">
                  <c:v>63.681494418180321</c:v>
                </c:pt>
                <c:pt idx="124">
                  <c:v>64.647232758914356</c:v>
                </c:pt>
                <c:pt idx="125">
                  <c:v>65.62761665015384</c:v>
                </c:pt>
                <c:pt idx="126">
                  <c:v>66.622868193621926</c:v>
                </c:pt>
                <c:pt idx="127">
                  <c:v>67.633212859243997</c:v>
                </c:pt>
                <c:pt idx="128">
                  <c:v>68.658879536226863</c:v>
                </c:pt>
                <c:pt idx="129">
                  <c:v>69.700100584912619</c:v>
                </c:pt>
                <c:pt idx="130">
                  <c:v>70.75711188941888</c:v>
                </c:pt>
                <c:pt idx="131">
                  <c:v>71.830152911077306</c:v>
                </c:pt>
                <c:pt idx="132">
                  <c:v>72.919466742682545</c:v>
                </c:pt>
                <c:pt idx="133">
                  <c:v>74.025300163563827</c:v>
                </c:pt>
                <c:pt idx="134">
                  <c:v>75.147903695491763</c:v>
                </c:pt>
                <c:pt idx="135">
                  <c:v>76.287531659432986</c:v>
                </c:pt>
                <c:pt idx="136">
                  <c:v>77.444442233165418</c:v>
                </c:pt>
                <c:pt idx="137">
                  <c:v>78.618897509767379</c:v>
                </c:pt>
                <c:pt idx="138">
                  <c:v>79.811163556993591</c:v>
                </c:pt>
                <c:pt idx="139">
                  <c:v>81.021510477551701</c:v>
                </c:pt>
                <c:pt idx="140">
                  <c:v>82.250212470292894</c:v>
                </c:pt>
                <c:pt idx="141">
                  <c:v>83.497547892330431</c:v>
                </c:pt>
                <c:pt idx="142">
                  <c:v>84.763799322100255</c:v>
                </c:pt>
                <c:pt idx="143">
                  <c:v>86.049253623377894</c:v>
                </c:pt>
                <c:pt idx="144">
                  <c:v>87.354202010266221</c:v>
                </c:pt>
                <c:pt idx="145">
                  <c:v>88.678940113168778</c:v>
                </c:pt>
                <c:pt idx="146">
                  <c:v>90.023768045763504</c:v>
                </c:pt>
                <c:pt idx="147">
                  <c:v>91.388990472992234</c:v>
                </c:pt>
                <c:pt idx="148">
                  <c:v>92.774916680081205</c:v>
                </c:pt>
                <c:pt idx="149">
                  <c:v>94.181860642608271</c:v>
                </c:pt>
                <c:pt idx="150">
                  <c:v>95.610141097632734</c:v>
                </c:pt>
                <c:pt idx="151">
                  <c:v>97.06008161590384</c:v>
                </c:pt>
                <c:pt idx="152">
                  <c:v>98.532010675164301</c:v>
                </c:pt>
                <c:pt idx="153">
                  <c:v>100.02626173456555</c:v>
                </c:pt>
                <c:pt idx="154">
                  <c:v>101.54317331021144</c:v>
                </c:pt>
                <c:pt idx="155">
                  <c:v>103.08308905184761</c:v>
                </c:pt>
                <c:pt idx="156">
                  <c:v>104.64635782071383</c:v>
                </c:pt>
                <c:pt idx="157">
                  <c:v>106.23333376857701</c:v>
                </c:pt>
                <c:pt idx="158">
                  <c:v>107.84437641796278</c:v>
                </c:pt>
                <c:pt idx="159">
                  <c:v>109.47985074360371</c:v>
                </c:pt>
                <c:pt idx="160">
                  <c:v>111.14012725512278</c:v>
                </c:pt>
                <c:pt idx="161">
                  <c:v>112.82558208097073</c:v>
                </c:pt>
                <c:pt idx="162">
                  <c:v>114.53659705363634</c:v>
                </c:pt>
                <c:pt idx="163">
                  <c:v>116.2735597961489</c:v>
                </c:pt>
                <c:pt idx="164">
                  <c:v>118.03686380989257</c:v>
                </c:pt>
                <c:pt idx="165">
                  <c:v>119.82690856375234</c:v>
                </c:pt>
                <c:pt idx="166">
                  <c:v>121.64409958461208</c:v>
                </c:pt>
                <c:pt idx="167">
                  <c:v>123.4888485492248</c:v>
                </c:pt>
                <c:pt idx="168">
                  <c:v>125.36157337747628</c:v>
                </c:pt>
                <c:pt idx="169">
                  <c:v>127.26269832706302</c:v>
                </c:pt>
                <c:pt idx="170">
                  <c:v>129.19265408960595</c:v>
                </c:pt>
                <c:pt idx="171">
                  <c:v>131.1518778882218</c:v>
                </c:pt>
                <c:pt idx="172">
                  <c:v>133.14081357657406</c:v>
                </c:pt>
                <c:pt idx="173">
                  <c:v>135.15991173942609</c:v>
                </c:pt>
                <c:pt idx="174">
                  <c:v>137.20962979471921</c:v>
                </c:pt>
                <c:pt idx="175">
                  <c:v>139.29043209719867</c:v>
                </c:pt>
                <c:pt idx="176">
                  <c:v>141.4027900436113</c:v>
                </c:pt>
                <c:pt idx="177">
                  <c:v>143.54718217949835</c:v>
                </c:pt>
                <c:pt idx="178">
                  <c:v>145.72409430760786</c:v>
                </c:pt>
                <c:pt idx="179">
                  <c:v>147.93401959795125</c:v>
                </c:pt>
                <c:pt idx="180">
                  <c:v>150.17745869952884</c:v>
                </c:pt>
                <c:pt idx="181">
                  <c:v>152.45491985374969</c:v>
                </c:pt>
                <c:pt idx="182">
                  <c:v>154.76691900957144</c:v>
                </c:pt>
                <c:pt idx="183">
                  <c:v>157.1139799403864</c:v>
                </c:pt>
                <c:pt idx="184">
                  <c:v>159.49663436268008</c:v>
                </c:pt>
                <c:pt idx="185">
                  <c:v>161.91542205648935</c:v>
                </c:pt>
                <c:pt idx="186">
                  <c:v>164.37089098768709</c:v>
                </c:pt>
                <c:pt idx="187">
                  <c:v>166.86359743212168</c:v>
                </c:pt>
                <c:pt idx="188">
                  <c:v>169.39410610163876</c:v>
                </c:pt>
                <c:pt idx="189">
                  <c:v>171.96299027201428</c:v>
                </c:pt>
                <c:pt idx="190">
                  <c:v>174.57083191282769</c:v>
                </c:pt>
                <c:pt idx="191">
                  <c:v>177.21822181930455</c:v>
                </c:pt>
                <c:pt idx="192">
                  <c:v>179.90575974615871</c:v>
                </c:pt>
                <c:pt idx="193">
                  <c:v>182.63405454346406</c:v>
                </c:pt>
                <c:pt idx="194">
                  <c:v>185.40372429458694</c:v>
                </c:pt>
                <c:pt idx="195">
                  <c:v>188.21539645621019</c:v>
                </c:pt>
                <c:pt idx="196">
                  <c:v>191.06970800048083</c:v>
                </c:pt>
                <c:pt idx="197">
                  <c:v>193.96730555931325</c:v>
                </c:pt>
                <c:pt idx="198">
                  <c:v>196.90884557088094</c:v>
                </c:pt>
                <c:pt idx="199">
                  <c:v>199.89499442832965</c:v>
                </c:pt>
                <c:pt idx="200">
                  <c:v>202.92642863074593</c:v>
                </c:pt>
                <c:pt idx="201">
                  <c:v>206.00383493641502</c:v>
                </c:pt>
                <c:pt idx="202">
                  <c:v>209.12791051840298</c:v>
                </c:pt>
                <c:pt idx="203">
                  <c:v>212.29936312249828</c:v>
                </c:pt>
                <c:pt idx="204">
                  <c:v>215.51891122754841</c:v>
                </c:pt>
                <c:pt idx="205">
                  <c:v>218.7872842082283</c:v>
                </c:pt>
                <c:pt idx="206">
                  <c:v>222.10522250027691</c:v>
                </c:pt>
                <c:pt idx="207">
                  <c:v>225.47347776823972</c:v>
                </c:pt>
                <c:pt idx="208">
                  <c:v>228.89281307575516</c:v>
                </c:pt>
                <c:pt idx="209">
                  <c:v>232.36400305842329</c:v>
                </c:pt>
                <c:pt idx="210">
                  <c:v>235.88783409929621</c:v>
                </c:pt>
                <c:pt idx="211">
                  <c:v>239.46510450702965</c:v>
                </c:pt>
                <c:pt idx="212">
                  <c:v>243.09662469673643</c:v>
                </c:pt>
                <c:pt idx="213">
                  <c:v>246.78321737358237</c:v>
                </c:pt>
                <c:pt idx="214">
                  <c:v>250.52571771916675</c:v>
                </c:pt>
                <c:pt idx="215">
                  <c:v>254.32497358072894</c:v>
                </c:pt>
                <c:pt idx="216">
                  <c:v>258.18184566322452</c:v>
                </c:pt>
                <c:pt idx="217">
                  <c:v>262.09720772431444</c:v>
                </c:pt>
                <c:pt idx="218">
                  <c:v>266.07194677231081</c:v>
                </c:pt>
                <c:pt idx="219">
                  <c:v>270.10696326712485</c:v>
                </c:pt>
                <c:pt idx="220">
                  <c:v>274.20317132426226</c:v>
                </c:pt>
                <c:pt idx="221">
                  <c:v>278.36149892191207</c:v>
                </c:pt>
                <c:pt idx="222">
                  <c:v>282.58288811117615</c:v>
                </c:pt>
                <c:pt idx="223">
                  <c:v>286.86829522948659</c:v>
                </c:pt>
                <c:pt idx="224">
                  <c:v>291.21869111726011</c:v>
                </c:pt>
                <c:pt idx="225">
                  <c:v>295.63506133783756</c:v>
                </c:pt>
                <c:pt idx="226">
                  <c:v>300.118406400759</c:v>
                </c:pt>
                <c:pt idx="227">
                  <c:v>304.6697419884249</c:v>
                </c:pt>
                <c:pt idx="228">
                  <c:v>309.29009918619454</c:v>
                </c:pt>
                <c:pt idx="229">
                  <c:v>313.98052471597396</c:v>
                </c:pt>
                <c:pt idx="230">
                  <c:v>318.74208117334626</c:v>
                </c:pt>
                <c:pt idx="231">
                  <c:v>323.57584726829805</c:v>
                </c:pt>
                <c:pt idx="232">
                  <c:v>328.48291806959639</c:v>
                </c:pt>
                <c:pt idx="233">
                  <c:v>333.46440525287204</c:v>
                </c:pt>
                <c:pt idx="234">
                  <c:v>338.52143735246472</c:v>
                </c:pt>
                <c:pt idx="235">
                  <c:v>343.65516001708761</c:v>
                </c:pt>
                <c:pt idx="236">
                  <c:v>348.8667362693692</c:v>
                </c:pt>
                <c:pt idx="237">
                  <c:v>354.1573467693309</c:v>
                </c:pt>
                <c:pt idx="238">
                  <c:v>359.5281900818606</c:v>
                </c:pt>
                <c:pt idx="239">
                  <c:v>364.98048294824224</c:v>
                </c:pt>
                <c:pt idx="240">
                  <c:v>370.51546056180331</c:v>
                </c:pt>
                <c:pt idx="241">
                  <c:v>376.13437684774254</c:v>
                </c:pt>
                <c:pt idx="242">
                  <c:v>381.83850474720128</c:v>
                </c:pt>
                <c:pt idx="243">
                  <c:v>387.62913650564269</c:v>
                </c:pt>
                <c:pt idx="244">
                  <c:v>393.50758396560451</c:v>
                </c:pt>
                <c:pt idx="245">
                  <c:v>399.47517886389113</c:v>
                </c:pt>
                <c:pt idx="246">
                  <c:v>405.53327313327287</c:v>
                </c:pt>
                <c:pt idx="247">
                  <c:v>411.68323920876054</c:v>
                </c:pt>
                <c:pt idx="248">
                  <c:v>417.92647033852461</c:v>
                </c:pt>
                <c:pt idx="249">
                  <c:v>424.2643808995295</c:v>
                </c:pt>
                <c:pt idx="250">
                  <c:v>430.69840671795453</c:v>
                </c:pt>
                <c:pt idx="251">
                  <c:v>437.23000539447429</c:v>
                </c:pt>
                <c:pt idx="252">
                  <c:v>443.86065663447164</c:v>
                </c:pt>
                <c:pt idx="253">
                  <c:v>450.59186258325849</c:v>
                </c:pt>
                <c:pt idx="254">
                  <c:v>457.42514816638044</c:v>
                </c:pt>
                <c:pt idx="255">
                  <c:v>464.36206143508201</c:v>
                </c:pt>
                <c:pt idx="256">
                  <c:v>471.40417391701089</c:v>
                </c:pt>
                <c:pt idx="257">
                  <c:v>478.55308097224076</c:v>
                </c:pt>
                <c:pt idx="258">
                  <c:v>485.81040215469324</c:v>
                </c:pt>
                <c:pt idx="259">
                  <c:v>493.17778157904081</c:v>
                </c:pt>
                <c:pt idx="260">
                  <c:v>500.65688829317378</c:v>
                </c:pt>
                <c:pt idx="261">
                  <c:v>508.24941665631593</c:v>
                </c:pt>
                <c:pt idx="262">
                  <c:v>515.95708672287424</c:v>
                </c:pt>
                <c:pt idx="263">
                  <c:v>523.78164463210976</c:v>
                </c:pt>
                <c:pt idx="264">
                  <c:v>531.72486300371793</c:v>
                </c:pt>
                <c:pt idx="265">
                  <c:v>539.78854133940786</c:v>
                </c:pt>
                <c:pt idx="266">
                  <c:v>547.97450643057164</c:v>
                </c:pt>
                <c:pt idx="267">
                  <c:v>556.28461277213592</c:v>
                </c:pt>
                <c:pt idx="268">
                  <c:v>564.7207429826899</c:v>
                </c:pt>
                <c:pt idx="269">
                  <c:v>573.28480823098425</c:v>
                </c:pt>
                <c:pt idx="270">
                  <c:v>581.97874866889833</c:v>
                </c:pt>
                <c:pt idx="271">
                  <c:v>590.80453387097293</c:v>
                </c:pt>
                <c:pt idx="272">
                  <c:v>599.76416328060884</c:v>
                </c:pt>
                <c:pt idx="273">
                  <c:v>608.8596666630325</c:v>
                </c:pt>
                <c:pt idx="274">
                  <c:v>618.09310456512992</c:v>
                </c:pt>
                <c:pt idx="275">
                  <c:v>627.46656878225519</c:v>
                </c:pt>
                <c:pt idx="276">
                  <c:v>636.98218283211725</c:v>
                </c:pt>
                <c:pt idx="277">
                  <c:v>646.64210243585399</c:v>
                </c:pt>
                <c:pt idx="278">
                  <c:v>656.44851600640118</c:v>
                </c:pt>
                <c:pt idx="279">
                  <c:v>666.40364514426813</c:v>
                </c:pt>
                <c:pt idx="280">
                  <c:v>676.50974514083168</c:v>
                </c:pt>
                <c:pt idx="281">
                  <c:v>686.76910548926264</c:v>
                </c:pt>
                <c:pt idx="282">
                  <c:v>697.18405040320056</c:v>
                </c:pt>
                <c:pt idx="283">
                  <c:v>707.75693934329422</c:v>
                </c:pt>
                <c:pt idx="284">
                  <c:v>718.49016755172738</c:v>
                </c:pt>
                <c:pt idx="285">
                  <c:v>729.38616659485012</c:v>
                </c:pt>
                <c:pt idx="286">
                  <c:v>740.44740491404025</c:v>
                </c:pt>
                <c:pt idx="287">
                  <c:v>751.67638838491746</c:v>
                </c:pt>
                <c:pt idx="288">
                  <c:v>763.07566088503893</c:v>
                </c:pt>
                <c:pt idx="289">
                  <c:v>774.64780487020357</c:v>
                </c:pt>
                <c:pt idx="290">
                  <c:v>786.39544195949645</c:v>
                </c:pt>
                <c:pt idx="291">
                  <c:v>798.32123352920485</c:v>
                </c:pt>
                <c:pt idx="292">
                  <c:v>810.42788131574196</c:v>
                </c:pt>
                <c:pt idx="293">
                  <c:v>822.71812802771331</c:v>
                </c:pt>
                <c:pt idx="294">
                  <c:v>835.19475796726545</c:v>
                </c:pt>
                <c:pt idx="295">
                  <c:v>847.86059766085782</c:v>
                </c:pt>
                <c:pt idx="296">
                  <c:v>860.71851649959979</c:v>
                </c:pt>
                <c:pt idx="297">
                  <c:v>873.77142738929888</c:v>
                </c:pt>
                <c:pt idx="298">
                  <c:v>887.0222874103672</c:v>
                </c:pt>
                <c:pt idx="299">
                  <c:v>900.47409848773464</c:v>
                </c:pt>
                <c:pt idx="300">
                  <c:v>914.12990807092262</c:v>
                </c:pt>
                <c:pt idx="301">
                  <c:v>927.99280982443008</c:v>
                </c:pt>
                <c:pt idx="302">
                  <c:v>942.06594432858992</c:v>
                </c:pt>
                <c:pt idx="303">
                  <c:v>956.35249979105402</c:v>
                </c:pt>
                <c:pt idx="304">
                  <c:v>970.85571276906762</c:v>
                </c:pt>
                <c:pt idx="305">
                  <c:v>985.57886890269765</c:v>
                </c:pt>
                <c:pt idx="306">
                  <c:v>1000.5253036591798</c:v>
                </c:pt>
                <c:pt idx="307">
                  <c:v>1015.6984030885546</c:v>
                </c:pt>
                <c:pt idx="308">
                  <c:v>1031.1016045907622</c:v>
                </c:pt>
                <c:pt idx="309">
                  <c:v>1046.7383976943706</c:v>
                </c:pt>
                <c:pt idx="310">
                  <c:v>1062.6123248471129</c:v>
                </c:pt>
                <c:pt idx="311">
                  <c:v>1078.7269822184137</c:v>
                </c:pt>
                <c:pt idx="312">
                  <c:v>1095.0860205140857</c:v>
                </c:pt>
                <c:pt idx="313">
                  <c:v>1111.6931458033814</c:v>
                </c:pt>
                <c:pt idx="314">
                  <c:v>1128.5521203585868</c:v>
                </c:pt>
                <c:pt idx="315">
                  <c:v>1145.6667635073479</c:v>
                </c:pt>
                <c:pt idx="316">
                  <c:v>1163.0409524979229</c:v>
                </c:pt>
                <c:pt idx="317">
                  <c:v>1180.6786233775563</c:v>
                </c:pt>
                <c:pt idx="318">
                  <c:v>1198.5837718841726</c:v>
                </c:pt>
                <c:pt idx="319">
                  <c:v>1216.7604543515945</c:v>
                </c:pt>
                <c:pt idx="320">
                  <c:v>1235.2127886284866</c:v>
                </c:pt>
                <c:pt idx="321">
                  <c:v>1253.9449550112367</c:v>
                </c:pt>
                <c:pt idx="322">
                  <c:v>1272.9611971909844</c:v>
                </c:pt>
                <c:pt idx="323">
                  <c:v>1292.2658232150097</c:v>
                </c:pt>
                <c:pt idx="324">
                  <c:v>1311.8632064627036</c:v>
                </c:pt>
                <c:pt idx="325">
                  <c:v>1331.7577866363376</c:v>
                </c:pt>
                <c:pt idx="326">
                  <c:v>1351.9540707668593</c:v>
                </c:pt>
                <c:pt idx="327">
                  <c:v>1372.4566342349406</c:v>
                </c:pt>
                <c:pt idx="328">
                  <c:v>1393.2701218075103</c:v>
                </c:pt>
                <c:pt idx="329">
                  <c:v>1414.3992486900063</c:v>
                </c:pt>
                <c:pt idx="330">
                  <c:v>1435.8488015945843</c:v>
                </c:pt>
                <c:pt idx="331">
                  <c:v>1457.6236398245273</c:v>
                </c:pt>
                <c:pt idx="332">
                  <c:v>1479.7286963750998</c:v>
                </c:pt>
                <c:pt idx="333">
                  <c:v>1502.1689790510957</c:v>
                </c:pt>
                <c:pt idx="334">
                  <c:v>1524.9495716013355</c:v>
                </c:pt>
                <c:pt idx="335">
                  <c:v>1548.0756348703676</c:v>
                </c:pt>
                <c:pt idx="336">
                  <c:v>1571.5524079676345</c:v>
                </c:pt>
                <c:pt idx="337">
                  <c:v>1595.3852094543713</c:v>
                </c:pt>
                <c:pt idx="338">
                  <c:v>1619.5794385485024</c:v>
                </c:pt>
                <c:pt idx="339">
                  <c:v>1644.1405763478103</c:v>
                </c:pt>
                <c:pt idx="340">
                  <c:v>1669.0741870716556</c:v>
                </c:pt>
                <c:pt idx="341">
                  <c:v>1694.3859193215258</c:v>
                </c:pt>
                <c:pt idx="342">
                  <c:v>1720.0815073607023</c:v>
                </c:pt>
                <c:pt idx="343">
                  <c:v>1746.1667724133324</c:v>
                </c:pt>
                <c:pt idx="344">
                  <c:v>1772.6476239832027</c:v>
                </c:pt>
                <c:pt idx="345">
                  <c:v>1799.5300611925113</c:v>
                </c:pt>
                <c:pt idx="346">
                  <c:v>1826.820174140943</c:v>
                </c:pt>
                <c:pt idx="347">
                  <c:v>1854.5241452853554</c:v>
                </c:pt>
                <c:pt idx="348">
                  <c:v>1882.6482508403874</c:v>
                </c:pt>
                <c:pt idx="349">
                  <c:v>1911.198862200308</c:v>
                </c:pt>
                <c:pt idx="350">
                  <c:v>1940.182447382429</c:v>
                </c:pt>
                <c:pt idx="351">
                  <c:v>1969.6055724924056</c:v>
                </c:pt>
                <c:pt idx="352">
                  <c:v>1999.4749032117595</c:v>
                </c:pt>
                <c:pt idx="353">
                  <c:v>2029.7972063079601</c:v>
                </c:pt>
                <c:pt idx="354">
                  <c:v>2060.579351167406</c:v>
                </c:pt>
                <c:pt idx="355">
                  <c:v>2091.8283113516554</c:v>
                </c:pt>
                <c:pt idx="356">
                  <c:v>2123.5511661772557</c:v>
                </c:pt>
                <c:pt idx="357">
                  <c:v>2155.7551023195324</c:v>
                </c:pt>
                <c:pt idx="358">
                  <c:v>2188.4474154406994</c:v>
                </c:pt>
                <c:pt idx="359">
                  <c:v>2221.6355118426582</c:v>
                </c:pt>
                <c:pt idx="360">
                  <c:v>2255.3269101448659</c:v>
                </c:pt>
                <c:pt idx="361">
                  <c:v>2289.529242987644</c:v>
                </c:pt>
                <c:pt idx="362">
                  <c:v>2324.2502587613203</c:v>
                </c:pt>
                <c:pt idx="363">
                  <c:v>2359.4978233615943</c:v>
                </c:pt>
                <c:pt idx="364">
                  <c:v>2395.2799219715203</c:v>
                </c:pt>
                <c:pt idx="365">
                  <c:v>2431.6046608705169</c:v>
                </c:pt>
                <c:pt idx="366">
                  <c:v>2468.4802692708095</c:v>
                </c:pt>
                <c:pt idx="367">
                  <c:v>2505.9151011817221</c:v>
                </c:pt>
                <c:pt idx="368">
                  <c:v>2543.9176373022419</c:v>
                </c:pt>
                <c:pt idx="369">
                  <c:v>2582.4964869422865</c:v>
                </c:pt>
                <c:pt idx="370">
                  <c:v>2621.6603899731031</c:v>
                </c:pt>
                <c:pt idx="371">
                  <c:v>2661.4182188072509</c:v>
                </c:pt>
                <c:pt idx="372">
                  <c:v>2701.7789804086065</c:v>
                </c:pt>
                <c:pt idx="373">
                  <c:v>2742.7518183328525</c:v>
                </c:pt>
                <c:pt idx="374">
                  <c:v>2784.3460147989113</c:v>
                </c:pt>
                <c:pt idx="375">
                  <c:v>2826.5709927917901</c:v>
                </c:pt>
                <c:pt idx="376">
                  <c:v>2869.4363181973195</c:v>
                </c:pt>
                <c:pt idx="377">
                  <c:v>2912.9517019692607</c:v>
                </c:pt>
                <c:pt idx="378">
                  <c:v>2957.1270023292827</c:v>
                </c:pt>
                <c:pt idx="379">
                  <c:v>3001.9722270002976</c:v>
                </c:pt>
                <c:pt idx="380">
                  <c:v>3047.4975354736684</c:v>
                </c:pt>
                <c:pt idx="381">
                  <c:v>3093.7132413107975</c:v>
                </c:pt>
                <c:pt idx="382">
                  <c:v>3140.6298144796178</c:v>
                </c:pt>
                <c:pt idx="383">
                  <c:v>3188.257883726521</c:v>
                </c:pt>
                <c:pt idx="384">
                  <c:v>3236.6082389842522</c:v>
                </c:pt>
                <c:pt idx="385">
                  <c:v>3285.6918338163232</c:v>
                </c:pt>
                <c:pt idx="386">
                  <c:v>3335.5197878984945</c:v>
                </c:pt>
                <c:pt idx="387">
                  <c:v>3386.1033895378901</c:v>
                </c:pt>
                <c:pt idx="388">
                  <c:v>3437.4540982303142</c:v>
                </c:pt>
                <c:pt idx="389">
                  <c:v>3489.5835472563504</c:v>
                </c:pt>
                <c:pt idx="390">
                  <c:v>3542.5035463168315</c:v>
                </c:pt>
                <c:pt idx="391">
                  <c:v>3596.2260842082751</c:v>
                </c:pt>
                <c:pt idx="392">
                  <c:v>3650.7633315388944</c:v>
                </c:pt>
                <c:pt idx="393">
                  <c:v>3706.1276434857959</c:v>
                </c:pt>
                <c:pt idx="394">
                  <c:v>3762.3315625939927</c:v>
                </c:pt>
                <c:pt idx="395">
                  <c:v>3819.3878216178623</c:v>
                </c:pt>
                <c:pt idx="396">
                  <c:v>3877.3093464056974</c:v>
                </c:pt>
                <c:pt idx="397">
                  <c:v>3936.1092588280007</c:v>
                </c:pt>
                <c:pt idx="398">
                  <c:v>3995.800879750188</c:v>
                </c:pt>
                <c:pt idx="399">
                  <c:v>4056.3977320503732</c:v>
                </c:pt>
                <c:pt idx="400">
                  <c:v>4117.9135436829165</c:v>
                </c:pt>
                <c:pt idx="401">
                  <c:v>4180.3622507884329</c:v>
                </c:pt>
                <c:pt idx="402">
                  <c:v>4243.7580008509667</c:v>
                </c:pt>
                <c:pt idx="403">
                  <c:v>4308.1151559030404</c:v>
                </c:pt>
                <c:pt idx="404">
                  <c:v>4373.4482957793116</c:v>
                </c:pt>
                <c:pt idx="405">
                  <c:v>4439.772221419571</c:v>
                </c:pt>
                <c:pt idx="406">
                  <c:v>4507.1019582218323</c:v>
                </c:pt>
                <c:pt idx="407">
                  <c:v>4575.4527594462716</c:v>
                </c:pt>
                <c:pt idx="408">
                  <c:v>4644.8401096707839</c:v>
                </c:pt>
                <c:pt idx="409">
                  <c:v>4715.2797282989504</c:v>
                </c:pt>
                <c:pt idx="410">
                  <c:v>4786.7875731212007</c:v>
                </c:pt>
                <c:pt idx="411">
                  <c:v>4859.3798439299808</c:v>
                </c:pt>
                <c:pt idx="412">
                  <c:v>4933.0729861897453</c:v>
                </c:pt>
                <c:pt idx="413">
                  <c:v>5007.883694762606</c:v>
                </c:pt>
                <c:pt idx="414">
                  <c:v>5083.8289176904827</c:v>
                </c:pt>
                <c:pt idx="415">
                  <c:v>5160.9258600346066</c:v>
                </c:pt>
                <c:pt idx="416">
                  <c:v>5239.1919877732525</c:v>
                </c:pt>
                <c:pt idx="417">
                  <c:v>5318.6450317585814</c:v>
                </c:pt>
                <c:pt idx="418">
                  <c:v>5399.3029917334879</c:v>
                </c:pt>
                <c:pt idx="419">
                  <c:v>5481.1841404093639</c:v>
                </c:pt>
                <c:pt idx="420">
                  <c:v>5564.3070276057015</c:v>
                </c:pt>
                <c:pt idx="421">
                  <c:v>5648.6904844524761</c:v>
                </c:pt>
                <c:pt idx="422">
                  <c:v>5734.3536276562554</c:v>
                </c:pt>
                <c:pt idx="423">
                  <c:v>5821.3158638310069</c:v>
                </c:pt>
                <c:pt idx="424">
                  <c:v>5909.5968938945834</c:v>
                </c:pt>
                <c:pt idx="425">
                  <c:v>5999.2167175318791</c:v>
                </c:pt>
                <c:pt idx="426">
                  <c:v>6090.195637725672</c:v>
                </c:pt>
                <c:pt idx="427">
                  <c:v>6182.5542653561779</c:v>
                </c:pt>
                <c:pt idx="428">
                  <c:v>6276.3135238703535</c:v>
                </c:pt>
                <c:pt idx="429">
                  <c:v>6371.4946540220153</c:v>
                </c:pt>
                <c:pt idx="430">
                  <c:v>6468.119218683838</c:v>
                </c:pt>
                <c:pt idx="431">
                  <c:v>6566.2091077323321</c:v>
                </c:pt>
                <c:pt idx="432">
                  <c:v>6665.7865430068996</c:v>
                </c:pt>
                <c:pt idx="433">
                  <c:v>6766.8740833440952</c:v>
                </c:pt>
                <c:pt idx="434">
                  <c:v>6869.4946296882335</c:v>
                </c:pt>
                <c:pt idx="435">
                  <c:v>6973.6714302794971</c:v>
                </c:pt>
                <c:pt idx="436">
                  <c:v>7079.4280859207274</c:v>
                </c:pt>
                <c:pt idx="437">
                  <c:v>7186.7885553240831</c:v>
                </c:pt>
                <c:pt idx="438">
                  <c:v>7295.7771605387807</c:v>
                </c:pt>
                <c:pt idx="439">
                  <c:v>7406.418592461152</c:v>
                </c:pt>
                <c:pt idx="440">
                  <c:v>7518.7379164282593</c:v>
                </c:pt>
                <c:pt idx="441">
                  <c:v>7632.7605778963371</c:v>
                </c:pt>
                <c:pt idx="442">
                  <c:v>7748.5124082053526</c:v>
                </c:pt>
                <c:pt idx="443">
                  <c:v>7866.019630430982</c:v>
                </c:pt>
                <c:pt idx="444">
                  <c:v>7985.3088653253353</c:v>
                </c:pt>
                <c:pt idx="445">
                  <c:v>8106.4071373477718</c:v>
                </c:pt>
                <c:pt idx="446">
                  <c:v>8229.3418807871749</c:v>
                </c:pt>
                <c:pt idx="447">
                  <c:v>8354.1409459770712</c:v>
                </c:pt>
                <c:pt idx="448">
                  <c:v>8480.8326056050028</c:v>
                </c:pt>
                <c:pt idx="449">
                  <c:v>8609.4455611175836</c:v>
                </c:pt>
                <c:pt idx="450">
                  <c:v>8740.0089492226834</c:v>
                </c:pt>
                <c:pt idx="451">
                  <c:v>8872.5523484902296</c:v>
                </c:pt>
                <c:pt idx="452">
                  <c:v>9007.1057860530982</c:v>
                </c:pt>
                <c:pt idx="453">
                  <c:v>9143.6997444096323</c:v>
                </c:pt>
                <c:pt idx="454">
                  <c:v>9282.3651683293228</c:v>
                </c:pt>
                <c:pt idx="455">
                  <c:v>9423.1334718632061</c:v>
                </c:pt>
                <c:pt idx="456">
                  <c:v>9566.0365454605871</c:v>
                </c:pt>
                <c:pt idx="457">
                  <c:v>9711.1067631936803</c:v>
                </c:pt>
                <c:pt idx="458">
                  <c:v>9858.3769900918142</c:v>
                </c:pt>
                <c:pt idx="459">
                  <c:v>10007.880589586863</c:v>
                </c:pt>
                <c:pt idx="460">
                  <c:v>10159.651431071587</c:v>
                </c:pt>
                <c:pt idx="461">
                  <c:v>10313.723897572594</c:v>
                </c:pt>
                <c:pt idx="462">
                  <c:v>10470.132893539672</c:v>
                </c:pt>
                <c:pt idx="463">
                  <c:v>10628.913852753236</c:v>
                </c:pt>
                <c:pt idx="464">
                  <c:v>10790.102746351695</c:v>
                </c:pt>
                <c:pt idx="465">
                  <c:v>10953.736090980563</c:v>
                </c:pt>
                <c:pt idx="466">
                  <c:v>11119.850957065144</c:v>
                </c:pt>
                <c:pt idx="467">
                  <c:v>11288.484977208678</c:v>
                </c:pt>
                <c:pt idx="468">
                  <c:v>11459.676354717843</c:v>
                </c:pt>
                <c:pt idx="469">
                  <c:v>11633.463872257549</c:v>
                </c:pt>
                <c:pt idx="470">
                  <c:v>11809.886900636982</c:v>
                </c:pt>
                <c:pt idx="471">
                  <c:v>11988.985407728889</c:v>
                </c:pt>
                <c:pt idx="472">
                  <c:v>12170.799967524132</c:v>
                </c:pt>
                <c:pt idx="473">
                  <c:v>12355.371769323541</c:v>
                </c:pt>
                <c:pt idx="474">
                  <c:v>12542.742627069181</c:v>
                </c:pt>
                <c:pt idx="475">
                  <c:v>12732.954988817113</c:v>
                </c:pt>
                <c:pt idx="476">
                  <c:v>12926.051946353818</c:v>
                </c:pt>
                <c:pt idx="477">
                  <c:v>13122.07724495846</c:v>
                </c:pt>
                <c:pt idx="478">
                  <c:v>13321.075293313183</c:v>
                </c:pt>
                <c:pt idx="479">
                  <c:v>13523.091173563704</c:v>
                </c:pt>
                <c:pt idx="480">
                  <c:v>13728.170651532488</c:v>
                </c:pt>
                <c:pt idx="481">
                  <c:v>13936.360187086786</c:v>
                </c:pt>
                <c:pt idx="482">
                  <c:v>14147.706944663923</c:v>
                </c:pt>
                <c:pt idx="483">
                  <c:v>14362.258803956196</c:v>
                </c:pt>
                <c:pt idx="484">
                  <c:v>14580.064370757807</c:v>
                </c:pt>
                <c:pt idx="485">
                  <c:v>14801.172987976301</c:v>
                </c:pt>
                <c:pt idx="486">
                  <c:v>15025.63474681098</c:v>
                </c:pt>
                <c:pt idx="487">
                  <c:v>15253.500498100859</c:v>
                </c:pt>
                <c:pt idx="488">
                  <c:v>15484.821863844691</c:v>
                </c:pt>
                <c:pt idx="489">
                  <c:v>15719.651248895714</c:v>
                </c:pt>
                <c:pt idx="490">
                  <c:v>15958.041852833743</c:v>
                </c:pt>
                <c:pt idx="491">
                  <c:v>16200.047682017303</c:v>
                </c:pt>
                <c:pt idx="492">
                  <c:v>16445.723561818533</c:v>
                </c:pt>
                <c:pt idx="493">
                  <c:v>16695.125149043644</c:v>
                </c:pt>
                <c:pt idx="494">
                  <c:v>16948.308944541721</c:v>
                </c:pt>
                <c:pt idx="495">
                  <c:v>17205.332306004744</c:v>
                </c:pt>
                <c:pt idx="496">
                  <c:v>17466.253460961732</c:v>
                </c:pt>
                <c:pt idx="497">
                  <c:v>17731.131519969935</c:v>
                </c:pt>
                <c:pt idx="498">
                  <c:v>18000.026490006065</c:v>
                </c:pt>
                <c:pt idx="499">
                  <c:v>18272.999288060633</c:v>
                </c:pt>
                <c:pt idx="500">
                  <c:v>18550.111754938418</c:v>
                </c:pt>
                <c:pt idx="501">
                  <c:v>18831.426669268236</c:v>
                </c:pt>
                <c:pt idx="502">
                  <c:v>19117.007761725163</c:v>
                </c:pt>
                <c:pt idx="503">
                  <c:v>19406.919729468453</c:v>
                </c:pt>
                <c:pt idx="504">
                  <c:v>19701.228250798391</c:v>
                </c:pt>
                <c:pt idx="505">
                  <c:v>20000.00000003543</c:v>
                </c:pt>
              </c:numCache>
            </c:numRef>
          </c:xVal>
          <c:yVal>
            <c:numRef>
              <c:f>Room!$Q$5:$Q$510</c:f>
              <c:numCache>
                <c:formatCode>0.000</c:formatCode>
                <c:ptCount val="506"/>
                <c:pt idx="0">
                  <c:v>8.8637334426840066</c:v>
                </c:pt>
                <c:pt idx="1">
                  <c:v>8.8586108034705084</c:v>
                </c:pt>
                <c:pt idx="2">
                  <c:v>8.853330746308151</c:v>
                </c:pt>
                <c:pt idx="3">
                  <c:v>8.8478884065037491</c:v>
                </c:pt>
                <c:pt idx="4">
                  <c:v>8.842278767345773</c:v>
                </c:pt>
                <c:pt idx="5">
                  <c:v>8.8364966552503912</c:v>
                </c:pt>
                <c:pt idx="6">
                  <c:v>8.830536734746266</c:v>
                </c:pt>
                <c:pt idx="7">
                  <c:v>8.8243935032923488</c:v>
                </c:pt>
                <c:pt idx="8">
                  <c:v>8.8180612859227168</c:v>
                </c:pt>
                <c:pt idx="9">
                  <c:v>8.8115342297122918</c:v>
                </c:pt>
                <c:pt idx="10">
                  <c:v>8.8048062980569917</c:v>
                </c:pt>
                <c:pt idx="11">
                  <c:v>8.7978712647616195</c:v>
                </c:pt>
                <c:pt idx="12">
                  <c:v>8.7907227079285661</c:v>
                </c:pt>
                <c:pt idx="13">
                  <c:v>8.7833540036400475</c:v>
                </c:pt>
                <c:pt idx="14">
                  <c:v>8.7757583194264139</c:v>
                </c:pt>
                <c:pt idx="15">
                  <c:v>8.7679286075126459</c:v>
                </c:pt>
                <c:pt idx="16">
                  <c:v>8.7598575978349373</c:v>
                </c:pt>
                <c:pt idx="17">
                  <c:v>8.7515377908188636</c:v>
                </c:pt>
                <c:pt idx="18">
                  <c:v>8.7429614499103145</c:v>
                </c:pt>
                <c:pt idx="19">
                  <c:v>8.734120593850033</c:v>
                </c:pt>
                <c:pt idx="20">
                  <c:v>8.7250069886821482</c:v>
                </c:pt>
                <c:pt idx="21">
                  <c:v>8.7156121394867938</c:v>
                </c:pt>
                <c:pt idx="22">
                  <c:v>8.7059272818263906</c:v>
                </c:pt>
                <c:pt idx="23">
                  <c:v>8.6959433728948294</c:v>
                </c:pt>
                <c:pt idx="24">
                  <c:v>8.6856510823582447</c:v>
                </c:pt>
                <c:pt idx="25">
                  <c:v>8.6750407828757119</c:v>
                </c:pt>
                <c:pt idx="26">
                  <c:v>8.6641025402875442</c:v>
                </c:pt>
                <c:pt idx="27">
                  <c:v>8.6528261034585601</c:v>
                </c:pt>
                <c:pt idx="28">
                  <c:v>8.641200893762921</c:v>
                </c:pt>
                <c:pt idx="29">
                  <c:v>8.6292159941967661</c:v>
                </c:pt>
                <c:pt idx="30">
                  <c:v>8.6168601381041618</c:v>
                </c:pt>
                <c:pt idx="31">
                  <c:v>8.6041216975013199</c:v>
                </c:pt>
                <c:pt idx="32">
                  <c:v>8.5909886709833554</c:v>
                </c:pt>
                <c:pt idx="33">
                  <c:v>8.5774486711972528</c:v>
                </c:pt>
                <c:pt idx="34">
                  <c:v>8.5634889118638888</c:v>
                </c:pt>
                <c:pt idx="35">
                  <c:v>8.5490961943313408</c:v>
                </c:pt>
                <c:pt idx="36">
                  <c:v>8.5342568936408938</c:v>
                </c:pt>
                <c:pt idx="37">
                  <c:v>8.5189569440863355</c:v>
                </c:pt>
                <c:pt idx="38">
                  <c:v>8.5031818242463455</c:v>
                </c:pt>
                <c:pt idx="39">
                  <c:v>8.4869165414688759</c:v>
                </c:pt>
                <c:pt idx="40">
                  <c:v>8.4701456157855759</c:v>
                </c:pt>
                <c:pt idx="41">
                  <c:v>8.4528530632332597</c:v>
                </c:pt>
                <c:pt idx="42">
                  <c:v>8.4350223785586191</c:v>
                </c:pt>
                <c:pt idx="43">
                  <c:v>8.4166365172811748</c:v>
                </c:pt>
                <c:pt idx="44">
                  <c:v>8.3976778770885669</c:v>
                </c:pt>
                <c:pt idx="45">
                  <c:v>8.3781282785371332</c:v>
                </c:pt>
                <c:pt idx="46">
                  <c:v>8.3579689450295813</c:v>
                </c:pt>
                <c:pt idx="47">
                  <c:v>8.3371804820404858</c:v>
                </c:pt>
                <c:pt idx="48">
                  <c:v>8.3157428555590851</c:v>
                </c:pt>
                <c:pt idx="49">
                  <c:v>8.2936353697176486</c:v>
                </c:pt>
                <c:pt idx="50">
                  <c:v>8.2708366435725047</c:v>
                </c:pt>
                <c:pt idx="51">
                  <c:v>8.2473245870034493</c:v>
                </c:pt>
                <c:pt idx="52">
                  <c:v>8.2230763756960528</c:v>
                </c:pt>
                <c:pt idx="53">
                  <c:v>8.1980684251701028</c:v>
                </c:pt>
                <c:pt idx="54">
                  <c:v>8.1722763638160156</c:v>
                </c:pt>
                <c:pt idx="55">
                  <c:v>8.1456750048999176</c:v>
                </c:pt>
                <c:pt idx="56">
                  <c:v>8.1182383174966848</c:v>
                </c:pt>
                <c:pt idx="57">
                  <c:v>8.0899393963091022</c:v>
                </c:pt>
                <c:pt idx="58">
                  <c:v>8.0607504303300797</c:v>
                </c:pt>
                <c:pt idx="59">
                  <c:v>8.0306426703037452</c:v>
                </c:pt>
                <c:pt idx="60">
                  <c:v>7.9995863949402848</c:v>
                </c:pt>
                <c:pt idx="61">
                  <c:v>7.967550875838465</c:v>
                </c:pt>
                <c:pt idx="62">
                  <c:v>7.9345043410691467</c:v>
                </c:pt>
                <c:pt idx="63">
                  <c:v>7.9004139373725026</c:v>
                </c:pt>
                <c:pt idx="64">
                  <c:v>7.8652456909215749</c:v>
                </c:pt>
                <c:pt idx="65">
                  <c:v>7.828964466604762</c:v>
                </c:pt>
                <c:pt idx="66">
                  <c:v>7.7915339257804277</c:v>
                </c:pt>
                <c:pt idx="67">
                  <c:v>7.7529164824577954</c:v>
                </c:pt>
                <c:pt idx="68">
                  <c:v>7.7130732578598451</c:v>
                </c:pt>
                <c:pt idx="69">
                  <c:v>7.6719640333262351</c:v>
                </c:pt>
                <c:pt idx="70">
                  <c:v>7.629547201517445</c:v>
                </c:pt>
                <c:pt idx="71">
                  <c:v>7.5857797158854599</c:v>
                </c:pt>
                <c:pt idx="72">
                  <c:v>7.5406170383817521</c:v>
                </c:pt>
                <c:pt idx="73">
                  <c:v>7.4940130853801108</c:v>
                </c:pt>
                <c:pt idx="74">
                  <c:v>7.4459201718005472</c:v>
                </c:pt>
                <c:pt idx="75">
                  <c:v>7.3962889534310658</c:v>
                </c:pt>
                <c:pt idx="76">
                  <c:v>7.3450683674572712</c:v>
                </c:pt>
                <c:pt idx="77">
                  <c:v>7.2922055712257787</c:v>
                </c:pt>
                <c:pt idx="78">
                  <c:v>7.2376458792868927</c:v>
                </c:pt>
                <c:pt idx="79">
                  <c:v>7.1813326987856199</c:v>
                </c:pt>
                <c:pt idx="80">
                  <c:v>7.1232074632985025</c:v>
                </c:pt>
                <c:pt idx="81">
                  <c:v>7.063209565248016</c:v>
                </c:pt>
                <c:pt idx="82">
                  <c:v>7.0012762870673093</c:v>
                </c:pt>
                <c:pt idx="83">
                  <c:v>6.9373427313371767</c:v>
                </c:pt>
                <c:pt idx="84">
                  <c:v>6.8713417501759402</c:v>
                </c:pt>
                <c:pt idx="85">
                  <c:v>6.8032038742329899</c:v>
                </c:pt>
                <c:pt idx="86">
                  <c:v>6.7328572417203425</c:v>
                </c:pt>
                <c:pt idx="87">
                  <c:v>6.6602275280161525</c:v>
                </c:pt>
                <c:pt idx="88">
                  <c:v>6.5852378764927071</c:v>
                </c:pt>
                <c:pt idx="89">
                  <c:v>6.5078088313624649</c:v>
                </c:pt>
                <c:pt idx="90">
                  <c:v>6.4278582735036158</c:v>
                </c:pt>
                <c:pt idx="91">
                  <c:v>6.3453013604261681</c:v>
                </c:pt>
                <c:pt idx="92">
                  <c:v>6.2600504717769132</c:v>
                </c:pt>
                <c:pt idx="93">
                  <c:v>6.1720151620639694</c:v>
                </c:pt>
                <c:pt idx="94">
                  <c:v>6.0811021226169801</c:v>
                </c:pt>
                <c:pt idx="95">
                  <c:v>5.9872151551983279</c:v>
                </c:pt>
                <c:pt idx="96">
                  <c:v>5.8902551601551725</c:v>
                </c:pt>
                <c:pt idx="97">
                  <c:v>5.7901201425666589</c:v>
                </c:pt>
                <c:pt idx="98">
                  <c:v>5.6867052405120315</c:v>
                </c:pt>
                <c:pt idx="99">
                  <c:v>5.5799027803840104</c:v>
                </c:pt>
                <c:pt idx="100">
                  <c:v>5.4696023651218475</c:v>
                </c:pt>
                <c:pt idx="101">
                  <c:v>5.3556910023682525</c:v>
                </c:pt>
                <c:pt idx="102">
                  <c:v>5.2380532808980256</c:v>
                </c:pt>
                <c:pt idx="103">
                  <c:v>5.1165716052631502</c:v>
                </c:pt>
                <c:pt idx="104">
                  <c:v>4.9911265004962937</c:v>
                </c:pt>
                <c:pt idx="105">
                  <c:v>4.8615970009664418</c:v>
                </c:pt>
                <c:pt idx="106">
                  <c:v>4.727861140150063</c:v>
                </c:pt>
                <c:pt idx="107">
                  <c:v>4.5897965612413847</c:v>
                </c:pt>
                <c:pt idx="108">
                  <c:v>4.4472812722581194</c:v>
                </c:pt>
                <c:pt idx="109">
                  <c:v>4.3001945736966816</c:v>
                </c:pt>
                <c:pt idx="110">
                  <c:v>4.1484181919533283</c:v>
                </c:pt>
                <c:pt idx="111">
                  <c:v>3.9918376577606081</c:v>
                </c:pt>
                <c:pt idx="112">
                  <c:v>3.8303439758975562</c:v>
                </c:pt>
                <c:pt idx="113">
                  <c:v>3.6638356405136276</c:v>
                </c:pt>
                <c:pt idx="114">
                  <c:v>3.4922210596320715</c:v>
                </c:pt>
                <c:pt idx="115">
                  <c:v>3.3154214627931484</c:v>
                </c:pt>
                <c:pt idx="116">
                  <c:v>3.1333743773014766</c:v>
                </c:pt>
                <c:pt idx="117">
                  <c:v>2.946037770961714</c:v>
                </c:pt>
                <c:pt idx="118">
                  <c:v>2.7533949721168143</c:v>
                </c:pt>
                <c:pt idx="119">
                  <c:v>2.555460490522004</c:v>
                </c:pt>
                <c:pt idx="120">
                  <c:v>2.3522868739088496</c:v>
                </c:pt>
                <c:pt idx="121">
                  <c:v>2.1439727431695972</c:v>
                </c:pt>
                <c:pt idx="122">
                  <c:v>1.9306721511558236</c:v>
                </c:pt>
                <c:pt idx="123">
                  <c:v>1.7126054021324688</c:v>
                </c:pt>
                <c:pt idx="124">
                  <c:v>1.4900714453416997</c:v>
                </c:pt>
                <c:pt idx="125">
                  <c:v>1.2634619092911894</c:v>
                </c:pt>
                <c:pt idx="126">
                  <c:v>1.0332767633361502</c:v>
                </c:pt>
                <c:pt idx="127">
                  <c:v>0.80014146747830539</c:v>
                </c:pt>
                <c:pt idx="128">
                  <c:v>0.56482528559410372</c:v>
                </c:pt>
                <c:pt idx="129">
                  <c:v>0.32826017627446535</c:v>
                </c:pt>
                <c:pt idx="130">
                  <c:v>9.1559325838163452E-2</c:v>
                </c:pt>
                <c:pt idx="131">
                  <c:v>-0.14396605643414578</c:v>
                </c:pt>
                <c:pt idx="132">
                  <c:v>-0.37679359167036269</c:v>
                </c:pt>
                <c:pt idx="133">
                  <c:v>-0.60518272706814991</c:v>
                </c:pt>
                <c:pt idx="134">
                  <c:v>-0.82717692903997975</c:v>
                </c:pt>
                <c:pt idx="135">
                  <c:v>-1.0406185447857277</c:v>
                </c:pt>
                <c:pt idx="136">
                  <c:v>-1.2431798932700948</c:v>
                </c:pt>
                <c:pt idx="137">
                  <c:v>-1.4324136885661463</c:v>
                </c:pt>
                <c:pt idx="138">
                  <c:v>-1.6058246701986802</c:v>
                </c:pt>
                <c:pt idx="139">
                  <c:v>-1.7609621730385641</c:v>
                </c:pt>
                <c:pt idx="140">
                  <c:v>-1.8955303562735728</c:v>
                </c:pt>
                <c:pt idx="141">
                  <c:v>-2.0075092595842268</c:v>
                </c:pt>
                <c:pt idx="142">
                  <c:v>-2.0952764279997012</c:v>
                </c:pt>
                <c:pt idx="143">
                  <c:v>-2.1577164513125884</c:v>
                </c:pt>
                <c:pt idx="144">
                  <c:v>-2.1943053042602352</c:v>
                </c:pt>
                <c:pt idx="145">
                  <c:v>-2.2051584048327051</c:v>
                </c:pt>
                <c:pt idx="146">
                  <c:v>-2.1910357276914207</c:v>
                </c:pt>
                <c:pt idx="147">
                  <c:v>-2.1533032683484974</c:v>
                </c:pt>
                <c:pt idx="148">
                  <c:v>-2.093856278069496</c:v>
                </c:pt>
                <c:pt idx="149">
                  <c:v>-2.0150145478804968</c:v>
                </c:pt>
                <c:pt idx="150">
                  <c:v>-1.9194026165496019</c:v>
                </c:pt>
                <c:pt idx="151">
                  <c:v>-1.8098278408662312</c:v>
                </c:pt>
                <c:pt idx="152">
                  <c:v>-1.6891672272679812</c:v>
                </c:pt>
                <c:pt idx="153">
                  <c:v>-1.5602706403542257</c:v>
                </c:pt>
                <c:pt idx="154">
                  <c:v>-1.4258844082821522</c:v>
                </c:pt>
                <c:pt idx="155">
                  <c:v>-1.2885961675299762</c:v>
                </c:pt>
                <c:pt idx="156">
                  <c:v>-1.1507994358976725</c:v>
                </c:pt>
                <c:pt idx="157">
                  <c:v>-1.014674972049058</c:v>
                </c:pt>
                <c:pt idx="158">
                  <c:v>-0.88218536018210003</c:v>
                </c:pt>
                <c:pt idx="159">
                  <c:v>-0.75507923638784047</c:v>
                </c:pt>
                <c:pt idx="160">
                  <c:v>-0.63490192131953271</c:v>
                </c:pt>
                <c:pt idx="161">
                  <c:v>-0.52300975013151652</c:v>
                </c:pt>
                <c:pt idx="162">
                  <c:v>-0.42058595796487847</c:v>
                </c:pt>
                <c:pt idx="163">
                  <c:v>-0.32865650324051093</c:v>
                </c:pt>
                <c:pt idx="164">
                  <c:v>-0.24810464927988901</c:v>
                </c:pt>
                <c:pt idx="165">
                  <c:v>-0.17968346362758186</c:v>
                </c:pt>
                <c:pt idx="166">
                  <c:v>-0.12402563743327094</c:v>
                </c:pt>
                <c:pt idx="167">
                  <c:v>-8.1650186748869591E-2</c:v>
                </c:pt>
                <c:pt idx="168">
                  <c:v>-5.2965689588918945E-2</c:v>
                </c:pt>
                <c:pt idx="169">
                  <c:v>-3.8269753972487532E-2</c:v>
                </c:pt>
                <c:pt idx="170">
                  <c:v>-3.7744419898181267E-2</c:v>
                </c:pt>
                <c:pt idx="171">
                  <c:v>-5.1447189956438669E-2</c:v>
                </c:pt>
                <c:pt idx="172">
                  <c:v>-7.9297378947301447E-2</c:v>
                </c:pt>
                <c:pt idx="173">
                  <c:v>-0.12105749691237788</c:v>
                </c:pt>
                <c:pt idx="174">
                  <c:v>-0.17630946433355005</c:v>
                </c:pt>
                <c:pt idx="175">
                  <c:v>-0.24442564535652411</c:v>
                </c:pt>
                <c:pt idx="176">
                  <c:v>-0.32453503019262675</c:v>
                </c:pt>
                <c:pt idx="177">
                  <c:v>-0.41548546990232033</c:v>
                </c:pt>
                <c:pt idx="178">
                  <c:v>-0.51580374218880642</c:v>
                </c:pt>
                <c:pt idx="179">
                  <c:v>-0.62365647524108825</c:v>
                </c:pt>
                <c:pt idx="180">
                  <c:v>-0.73681660924028702</c:v>
                </c:pt>
                <c:pt idx="181">
                  <c:v>-0.85264207053532104</c:v>
                </c:pt>
                <c:pt idx="182">
                  <c:v>-0.96807543973287458</c:v>
                </c:pt>
                <c:pt idx="183">
                  <c:v>-1.0796751205413486</c:v>
                </c:pt>
                <c:pt idx="184">
                  <c:v>-1.1836890517321905</c:v>
                </c:pt>
                <c:pt idx="185">
                  <c:v>-1.276180273656967</c:v>
                </c:pt>
                <c:pt idx="186">
                  <c:v>-1.353208583688398</c:v>
                </c:pt>
                <c:pt idx="187">
                  <c:v>-1.4110635500038278</c:v>
                </c:pt>
                <c:pt idx="188">
                  <c:v>-1.4465320239757569</c:v>
                </c:pt>
                <c:pt idx="189">
                  <c:v>-1.4571705422892742</c:v>
                </c:pt>
                <c:pt idx="190">
                  <c:v>-1.4415438168527881</c:v>
                </c:pt>
                <c:pt idx="191">
                  <c:v>-1.3993893285293104</c:v>
                </c:pt>
                <c:pt idx="192">
                  <c:v>-1.3316773697517414</c:v>
                </c:pt>
                <c:pt idx="193">
                  <c:v>-1.2405543578901514</c:v>
                </c:pt>
                <c:pt idx="194">
                  <c:v>-1.1291795349312199</c:v>
                </c:pt>
                <c:pt idx="195">
                  <c:v>-1.0014841734378079</c:v>
                </c:pt>
                <c:pt idx="196">
                  <c:v>-0.86189254619209665</c:v>
                </c:pt>
                <c:pt idx="197">
                  <c:v>-0.71504348274892326</c:v>
                </c:pt>
                <c:pt idx="198">
                  <c:v>-0.56554258018929904</c:v>
                </c:pt>
                <c:pt idx="199">
                  <c:v>-0.41776244802643892</c:v>
                </c:pt>
                <c:pt idx="200">
                  <c:v>-0.27569601832407437</c:v>
                </c:pt>
                <c:pt idx="201">
                  <c:v>-0.14285864695295153</c:v>
                </c:pt>
                <c:pt idx="202">
                  <c:v>-2.2229342398141502E-2</c:v>
                </c:pt>
                <c:pt idx="203">
                  <c:v>8.3780455374080562E-2</c:v>
                </c:pt>
                <c:pt idx="204">
                  <c:v>0.17334157878424519</c:v>
                </c:pt>
                <c:pt idx="205">
                  <c:v>0.24521437592480225</c:v>
                </c:pt>
                <c:pt idx="206">
                  <c:v>0.29875489208318062</c:v>
                </c:pt>
                <c:pt idx="207">
                  <c:v>0.3339234580273811</c:v>
                </c:pt>
                <c:pt idx="208">
                  <c:v>0.35129608439171878</c:v>
                </c:pt>
                <c:pt idx="209">
                  <c:v>0.35207583061513259</c:v>
                </c:pt>
                <c:pt idx="210">
                  <c:v>0.33809788720974832</c:v>
                </c:pt>
                <c:pt idx="211">
                  <c:v>0.31181858992661154</c:v>
                </c:pt>
                <c:pt idx="212">
                  <c:v>0.2762754007136039</c:v>
                </c:pt>
                <c:pt idx="213">
                  <c:v>0.23500294226693197</c:v>
                </c:pt>
                <c:pt idx="214">
                  <c:v>0.19189086872027994</c:v>
                </c:pt>
                <c:pt idx="215">
                  <c:v>0.15097437023694291</c:v>
                </c:pt>
                <c:pt idx="216">
                  <c:v>0.11615870116367083</c:v>
                </c:pt>
                <c:pt idx="217">
                  <c:v>9.0895012894953234E-2</c:v>
                </c:pt>
                <c:pt idx="218">
                  <c:v>7.7843042404894897E-2</c:v>
                </c:pt>
                <c:pt idx="219">
                  <c:v>7.8571102601294032E-2</c:v>
                </c:pt>
                <c:pt idx="220">
                  <c:v>9.3348413789763662E-2</c:v>
                </c:pt>
                <c:pt idx="221">
                  <c:v>0.12107442889423198</c:v>
                </c:pt>
                <c:pt idx="222">
                  <c:v>0.15936542726243241</c:v>
                </c:pt>
                <c:pt idx="223">
                  <c:v>0.20478768915069526</c:v>
                </c:pt>
                <c:pt idx="224">
                  <c:v>0.25319965959950275</c:v>
                </c:pt>
                <c:pt idx="225">
                  <c:v>0.30015117842432165</c:v>
                </c:pt>
                <c:pt idx="226">
                  <c:v>0.34128850834470037</c:v>
                </c:pt>
                <c:pt idx="227">
                  <c:v>0.37272569024349006</c:v>
                </c:pt>
                <c:pt idx="228">
                  <c:v>0.39135860502928899</c:v>
                </c:pt>
                <c:pt idx="229">
                  <c:v>0.3951113661564693</c:v>
                </c:pt>
                <c:pt idx="230">
                  <c:v>0.38311132022460581</c:v>
                </c:pt>
                <c:pt idx="231">
                  <c:v>0.35578812018620537</c:v>
                </c:pt>
                <c:pt idx="232">
                  <c:v>0.31488576868163887</c:v>
                </c:pt>
                <c:pt idx="233">
                  <c:v>0.26336798660433025</c:v>
                </c:pt>
                <c:pt idx="234">
                  <c:v>0.20519235976847114</c:v>
                </c:pt>
                <c:pt idx="235">
                  <c:v>0.14493437126619474</c:v>
                </c:pt>
                <c:pt idx="236">
                  <c:v>8.726484159144543E-2</c:v>
                </c:pt>
                <c:pt idx="237">
                  <c:v>3.6324716988438796E-2</c:v>
                </c:pt>
                <c:pt idx="238">
                  <c:v>-4.9092502144513659E-3</c:v>
                </c:pt>
                <c:pt idx="239">
                  <c:v>-3.5135912469345019E-2</c:v>
                </c:pt>
                <c:pt idx="240">
                  <c:v>-5.4983220258679195E-2</c:v>
                </c:pt>
                <c:pt idx="241">
                  <c:v>-6.6914036216664419E-2</c:v>
                </c:pt>
                <c:pt idx="242">
                  <c:v>-7.4776280100489603E-2</c:v>
                </c:pt>
                <c:pt idx="243">
                  <c:v>-8.3074984029177443E-2</c:v>
                </c:pt>
                <c:pt idx="244">
                  <c:v>-9.6099997641556162E-2</c:v>
                </c:pt>
                <c:pt idx="245">
                  <c:v>-0.11705737358746152</c:v>
                </c:pt>
                <c:pt idx="246">
                  <c:v>-0.14733756065210993</c:v>
                </c:pt>
                <c:pt idx="247">
                  <c:v>-0.18603326534130532</c:v>
                </c:pt>
                <c:pt idx="248">
                  <c:v>-0.22980931701824805</c:v>
                </c:pt>
                <c:pt idx="249">
                  <c:v>-0.27321904966173266</c:v>
                </c:pt>
                <c:pt idx="250">
                  <c:v>-0.30952651987876434</c:v>
                </c:pt>
                <c:pt idx="251">
                  <c:v>-0.33199428650264917</c:v>
                </c:pt>
                <c:pt idx="252">
                  <c:v>-0.33542422312689357</c:v>
                </c:pt>
                <c:pt idx="253">
                  <c:v>-0.31755381625376355</c:v>
                </c:pt>
                <c:pt idx="254">
                  <c:v>-0.27983646566661091</c:v>
                </c:pt>
                <c:pt idx="255">
                  <c:v>-0.22727376374496275</c:v>
                </c:pt>
                <c:pt idx="256">
                  <c:v>-0.16728909942578546</c:v>
                </c:pt>
                <c:pt idx="257">
                  <c:v>-0.10796371576383729</c:v>
                </c:pt>
                <c:pt idx="258">
                  <c:v>-5.6126262425511081E-2</c:v>
                </c:pt>
                <c:pt idx="259">
                  <c:v>-1.5761688899196356E-2</c:v>
                </c:pt>
                <c:pt idx="260">
                  <c:v>1.2917912120338841E-2</c:v>
                </c:pt>
                <c:pt idx="261">
                  <c:v>3.351574583421392E-2</c:v>
                </c:pt>
                <c:pt idx="262">
                  <c:v>5.2484562266901222E-2</c:v>
                </c:pt>
                <c:pt idx="263">
                  <c:v>7.7202886928438311E-2</c:v>
                </c:pt>
                <c:pt idx="264">
                  <c:v>0.11345713403558094</c:v>
                </c:pt>
                <c:pt idx="265">
                  <c:v>0.16307165508929164</c:v>
                </c:pt>
                <c:pt idx="266">
                  <c:v>0.2226004019601785</c:v>
                </c:pt>
                <c:pt idx="267">
                  <c:v>0.28369955959775883</c:v>
                </c:pt>
                <c:pt idx="268">
                  <c:v>0.33511500653538451</c:v>
                </c:pt>
                <c:pt idx="269">
                  <c:v>0.36556936636900289</c:v>
                </c:pt>
                <c:pt idx="270">
                  <c:v>0.36659729488956216</c:v>
                </c:pt>
                <c:pt idx="271">
                  <c:v>0.3345439064499498</c:v>
                </c:pt>
                <c:pt idx="272">
                  <c:v>0.27124271824362256</c:v>
                </c:pt>
                <c:pt idx="273">
                  <c:v>0.18316080336999019</c:v>
                </c:pt>
                <c:pt idx="274">
                  <c:v>7.9130466690137832E-2</c:v>
                </c:pt>
                <c:pt idx="275">
                  <c:v>-3.2652517708157254E-2</c:v>
                </c:pt>
                <c:pt idx="276">
                  <c:v>-0.14700065036575596</c:v>
                </c:pt>
                <c:pt idx="277">
                  <c:v>-0.26185105371754036</c:v>
                </c:pt>
                <c:pt idx="278">
                  <c:v>-0.37524191246442568</c:v>
                </c:pt>
                <c:pt idx="279">
                  <c:v>-0.47997269913686369</c:v>
                </c:pt>
                <c:pt idx="280">
                  <c:v>-0.55879581680798729</c:v>
                </c:pt>
                <c:pt idx="281">
                  <c:v>-0.58449991295630999</c:v>
                </c:pt>
                <c:pt idx="282">
                  <c:v>-0.52869968832646841</c:v>
                </c:pt>
                <c:pt idx="283">
                  <c:v>-0.37802789574742196</c:v>
                </c:pt>
                <c:pt idx="284">
                  <c:v>-0.1480082893546267</c:v>
                </c:pt>
                <c:pt idx="285">
                  <c:v>0.11696293068659896</c:v>
                </c:pt>
                <c:pt idx="286">
                  <c:v>0.3582942947040712</c:v>
                </c:pt>
                <c:pt idx="287">
                  <c:v>0.52215076945420591</c:v>
                </c:pt>
                <c:pt idx="288">
                  <c:v>0.57352461163674606</c:v>
                </c:pt>
                <c:pt idx="289">
                  <c:v>0.50394668017428634</c:v>
                </c:pt>
                <c:pt idx="290">
                  <c:v>0.33480324716451959</c:v>
                </c:pt>
                <c:pt idx="291">
                  <c:v>0.11560222328282084</c:v>
                </c:pt>
                <c:pt idx="292">
                  <c:v>-8.7786189853257673E-2</c:v>
                </c:pt>
                <c:pt idx="293">
                  <c:v>-0.21795927316225006</c:v>
                </c:pt>
                <c:pt idx="294">
                  <c:v>-0.25297282754947537</c:v>
                </c:pt>
                <c:pt idx="295">
                  <c:v>-0.21305180187007461</c:v>
                </c:pt>
                <c:pt idx="296">
                  <c:v>-0.14012991310805609</c:v>
                </c:pt>
                <c:pt idx="297">
                  <c:v>-7.0366517576672283E-2</c:v>
                </c:pt>
                <c:pt idx="298">
                  <c:v>-2.140004765801885E-2</c:v>
                </c:pt>
                <c:pt idx="299">
                  <c:v>2.6810672579965903E-3</c:v>
                </c:pt>
                <c:pt idx="300">
                  <c:v>2.7857031256418868E-4</c:v>
                </c:pt>
                <c:pt idx="301">
                  <c:v>-3.0717121056350882E-2</c:v>
                </c:pt>
                <c:pt idx="302">
                  <c:v>-8.2805734083916949E-2</c:v>
                </c:pt>
                <c:pt idx="303">
                  <c:v>-0.12627181759792092</c:v>
                </c:pt>
                <c:pt idx="304">
                  <c:v>-0.11535159147284015</c:v>
                </c:pt>
                <c:pt idx="305">
                  <c:v>-2.4021729878929941E-2</c:v>
                </c:pt>
                <c:pt idx="306">
                  <c:v>0.1158555823506069</c:v>
                </c:pt>
                <c:pt idx="307">
                  <c:v>0.22222163886959151</c:v>
                </c:pt>
                <c:pt idx="308">
                  <c:v>0.21948916456313722</c:v>
                </c:pt>
                <c:pt idx="309">
                  <c:v>0.10019354496080396</c:v>
                </c:pt>
                <c:pt idx="310">
                  <c:v>-4.9734350175276061E-2</c:v>
                </c:pt>
                <c:pt idx="311">
                  <c:v>-0.10167143495341062</c:v>
                </c:pt>
                <c:pt idx="312">
                  <c:v>-1.1709097818642183E-2</c:v>
                </c:pt>
                <c:pt idx="313">
                  <c:v>0.11225393058413648</c:v>
                </c:pt>
                <c:pt idx="314">
                  <c:v>0.11346355085938128</c:v>
                </c:pt>
                <c:pt idx="315">
                  <c:v>-5.8676234281095127E-2</c:v>
                </c:pt>
                <c:pt idx="316">
                  <c:v>-0.27584182730235673</c:v>
                </c:pt>
                <c:pt idx="317">
                  <c:v>-0.31715312210916841</c:v>
                </c:pt>
                <c:pt idx="318">
                  <c:v>-0.12244881757586148</c:v>
                </c:pt>
                <c:pt idx="319">
                  <c:v>0.11189712756858976</c:v>
                </c:pt>
                <c:pt idx="320">
                  <c:v>0.17417021920492037</c:v>
                </c:pt>
                <c:pt idx="321">
                  <c:v>6.1973679398498807E-2</c:v>
                </c:pt>
                <c:pt idx="322">
                  <c:v>-2.2813243584341746E-2</c:v>
                </c:pt>
                <c:pt idx="323">
                  <c:v>7.8513469836152885E-2</c:v>
                </c:pt>
                <c:pt idx="324">
                  <c:v>0.2426574965829269</c:v>
                </c:pt>
                <c:pt idx="325">
                  <c:v>0.22395243647529789</c:v>
                </c:pt>
                <c:pt idx="326">
                  <c:v>-3.4348792563395944E-2</c:v>
                </c:pt>
                <c:pt idx="327">
                  <c:v>-0.31098346176756253</c:v>
                </c:pt>
                <c:pt idx="328">
                  <c:v>-0.33931185177934275</c:v>
                </c:pt>
                <c:pt idx="329">
                  <c:v>-0.15460050991684768</c:v>
                </c:pt>
                <c:pt idx="330">
                  <c:v>1.9876553969757942E-2</c:v>
                </c:pt>
                <c:pt idx="331">
                  <c:v>0.10964534709819278</c:v>
                </c:pt>
                <c:pt idx="332">
                  <c:v>0.17448772939426549</c:v>
                </c:pt>
                <c:pt idx="333">
                  <c:v>0.19460379077798132</c:v>
                </c:pt>
                <c:pt idx="334">
                  <c:v>8.2063471615910516E-2</c:v>
                </c:pt>
                <c:pt idx="335">
                  <c:v>-0.10232816148087343</c:v>
                </c:pt>
                <c:pt idx="336">
                  <c:v>-0.14909857864116702</c:v>
                </c:pt>
                <c:pt idx="337">
                  <c:v>-2.3919895037044905E-2</c:v>
                </c:pt>
                <c:pt idx="338">
                  <c:v>6.151240279252071E-2</c:v>
                </c:pt>
                <c:pt idx="339">
                  <c:v>-4.9726610961212852E-3</c:v>
                </c:pt>
                <c:pt idx="340">
                  <c:v>-9.9341968849751966E-2</c:v>
                </c:pt>
                <c:pt idx="341">
                  <c:v>-7.9252997006218753E-2</c:v>
                </c:pt>
                <c:pt idx="342">
                  <c:v>2.9496669720858706E-2</c:v>
                </c:pt>
                <c:pt idx="343">
                  <c:v>0.11199613322633883</c:v>
                </c:pt>
                <c:pt idx="344">
                  <c:v>9.0438687411013352E-2</c:v>
                </c:pt>
                <c:pt idx="345">
                  <c:v>5.2114321088863906E-3</c:v>
                </c:pt>
                <c:pt idx="346">
                  <c:v>-1.3944404058625619E-2</c:v>
                </c:pt>
                <c:pt idx="347">
                  <c:v>1.1052343414451675E-2</c:v>
                </c:pt>
                <c:pt idx="348">
                  <c:v>-7.0447899196948285E-2</c:v>
                </c:pt>
                <c:pt idx="349">
                  <c:v>-0.15505998722820161</c:v>
                </c:pt>
                <c:pt idx="350">
                  <c:v>-3.5329718409659532E-2</c:v>
                </c:pt>
                <c:pt idx="351">
                  <c:v>0.10806600268280002</c:v>
                </c:pt>
                <c:pt idx="352">
                  <c:v>9.4904306163186403E-2</c:v>
                </c:pt>
                <c:pt idx="353">
                  <c:v>7.5351686613249813E-2</c:v>
                </c:pt>
                <c:pt idx="354">
                  <c:v>4.4890392612665399E-2</c:v>
                </c:pt>
                <c:pt idx="355">
                  <c:v>-0.10715285734341549</c:v>
                </c:pt>
                <c:pt idx="356">
                  <c:v>-0.17350110112513045</c:v>
                </c:pt>
                <c:pt idx="357">
                  <c:v>-4.4346466277823064E-2</c:v>
                </c:pt>
                <c:pt idx="358">
                  <c:v>0.11943887692116151</c:v>
                </c:pt>
                <c:pt idx="359">
                  <c:v>0.14526572457935719</c:v>
                </c:pt>
                <c:pt idx="360">
                  <c:v>-5.3166419621407189E-2</c:v>
                </c:pt>
                <c:pt idx="361">
                  <c:v>-8.9368154123991544E-2</c:v>
                </c:pt>
                <c:pt idx="362">
                  <c:v>9.1773399924773624E-2</c:v>
                </c:pt>
                <c:pt idx="363">
                  <c:v>-3.6290033341844441E-2</c:v>
                </c:pt>
                <c:pt idx="364">
                  <c:v>-0.10620935661533737</c:v>
                </c:pt>
                <c:pt idx="365">
                  <c:v>4.3793457641123454E-2</c:v>
                </c:pt>
                <c:pt idx="366">
                  <c:v>6.4916270598391534E-3</c:v>
                </c:pt>
                <c:pt idx="367">
                  <c:v>8.4991523962292537E-2</c:v>
                </c:pt>
                <c:pt idx="368">
                  <c:v>3.20989496925594E-2</c:v>
                </c:pt>
                <c:pt idx="369">
                  <c:v>-9.0744840012358302E-2</c:v>
                </c:pt>
                <c:pt idx="370">
                  <c:v>-1.6321889262433255E-2</c:v>
                </c:pt>
                <c:pt idx="371">
                  <c:v>-8.5200865689883803E-2</c:v>
                </c:pt>
                <c:pt idx="372">
                  <c:v>8.8842463521110526E-2</c:v>
                </c:pt>
                <c:pt idx="373">
                  <c:v>0.10509158115659835</c:v>
                </c:pt>
                <c:pt idx="374">
                  <c:v>-4.318691578934554E-2</c:v>
                </c:pt>
                <c:pt idx="375">
                  <c:v>-6.1695121735180908E-2</c:v>
                </c:pt>
                <c:pt idx="376">
                  <c:v>-7.8263500211601875E-2</c:v>
                </c:pt>
                <c:pt idx="377">
                  <c:v>9.1753612839703E-2</c:v>
                </c:pt>
                <c:pt idx="378">
                  <c:v>4.5165609910022962E-2</c:v>
                </c:pt>
                <c:pt idx="379">
                  <c:v>-7.02849610071061E-2</c:v>
                </c:pt>
                <c:pt idx="380">
                  <c:v>6.7017290729177226E-2</c:v>
                </c:pt>
                <c:pt idx="381">
                  <c:v>-5.1746155823476636E-2</c:v>
                </c:pt>
                <c:pt idx="382">
                  <c:v>-5.8226757696192025E-2</c:v>
                </c:pt>
                <c:pt idx="383">
                  <c:v>6.5085578976344038E-2</c:v>
                </c:pt>
                <c:pt idx="384">
                  <c:v>3.6236907409932392E-2</c:v>
                </c:pt>
                <c:pt idx="385">
                  <c:v>-4.612145590421883E-3</c:v>
                </c:pt>
                <c:pt idx="386">
                  <c:v>-6.0760296423844423E-2</c:v>
                </c:pt>
                <c:pt idx="387">
                  <c:v>-3.4549596782806974E-2</c:v>
                </c:pt>
                <c:pt idx="388">
                  <c:v>9.4430166633380205E-2</c:v>
                </c:pt>
                <c:pt idx="389">
                  <c:v>5.1905583608475043E-3</c:v>
                </c:pt>
                <c:pt idx="390">
                  <c:v>-5.0128670836247627E-2</c:v>
                </c:pt>
                <c:pt idx="391">
                  <c:v>-3.1058366261220383E-2</c:v>
                </c:pt>
                <c:pt idx="392">
                  <c:v>5.5295442763422784E-2</c:v>
                </c:pt>
                <c:pt idx="393">
                  <c:v>-7.5485556629727507E-3</c:v>
                </c:pt>
                <c:pt idx="394">
                  <c:v>2.1620722536155688E-3</c:v>
                </c:pt>
                <c:pt idx="395">
                  <c:v>3.1291505523190414E-3</c:v>
                </c:pt>
                <c:pt idx="396">
                  <c:v>-7.2675972454881776E-2</c:v>
                </c:pt>
                <c:pt idx="397">
                  <c:v>9.6776946057585481E-2</c:v>
                </c:pt>
                <c:pt idx="398">
                  <c:v>-1.2585520705000951E-2</c:v>
                </c:pt>
                <c:pt idx="399">
                  <c:v>-5.6530588677284478E-2</c:v>
                </c:pt>
                <c:pt idx="400">
                  <c:v>1.1441826650235621E-2</c:v>
                </c:pt>
                <c:pt idx="401">
                  <c:v>4.8586993276200578E-2</c:v>
                </c:pt>
                <c:pt idx="402">
                  <c:v>-1.8644293493226865E-2</c:v>
                </c:pt>
                <c:pt idx="403">
                  <c:v>-4.6046534037671137E-2</c:v>
                </c:pt>
                <c:pt idx="404">
                  <c:v>4.5487184802005642E-2</c:v>
                </c:pt>
                <c:pt idx="405">
                  <c:v>-4.1976146801146414E-3</c:v>
                </c:pt>
                <c:pt idx="406">
                  <c:v>1.0987387774765694E-2</c:v>
                </c:pt>
                <c:pt idx="407">
                  <c:v>-6.9577376293964821E-2</c:v>
                </c:pt>
                <c:pt idx="408">
                  <c:v>8.2825820542168138E-2</c:v>
                </c:pt>
                <c:pt idx="409">
                  <c:v>-1.0743034032887589E-2</c:v>
                </c:pt>
                <c:pt idx="410">
                  <c:v>-5.5455043457268947E-2</c:v>
                </c:pt>
                <c:pt idx="411">
                  <c:v>2.3942420998888783E-2</c:v>
                </c:pt>
                <c:pt idx="412">
                  <c:v>2.546560242184856E-2</c:v>
                </c:pt>
                <c:pt idx="413">
                  <c:v>-1.3357306529576886E-3</c:v>
                </c:pt>
                <c:pt idx="414">
                  <c:v>-1.3592876459395907E-2</c:v>
                </c:pt>
                <c:pt idx="415">
                  <c:v>-2.6611418661478245E-2</c:v>
                </c:pt>
                <c:pt idx="416">
                  <c:v>2.7685464823737658E-2</c:v>
                </c:pt>
                <c:pt idx="417">
                  <c:v>-1.2219177486770039E-2</c:v>
                </c:pt>
                <c:pt idx="418">
                  <c:v>2.5658667503539921E-2</c:v>
                </c:pt>
                <c:pt idx="419">
                  <c:v>-2.4936106874577021E-2</c:v>
                </c:pt>
                <c:pt idx="420">
                  <c:v>7.8939297176291445E-3</c:v>
                </c:pt>
                <c:pt idx="421">
                  <c:v>3.1801341320848893E-2</c:v>
                </c:pt>
                <c:pt idx="422">
                  <c:v>-2.6295039323276756E-3</c:v>
                </c:pt>
                <c:pt idx="423">
                  <c:v>-1.6563957100990633E-2</c:v>
                </c:pt>
                <c:pt idx="424">
                  <c:v>1.4520313037192313E-2</c:v>
                </c:pt>
                <c:pt idx="425">
                  <c:v>-7.3947384330579846E-2</c:v>
                </c:pt>
                <c:pt idx="426">
                  <c:v>5.0844966470812492E-2</c:v>
                </c:pt>
                <c:pt idx="427">
                  <c:v>-2.6528580021349973E-2</c:v>
                </c:pt>
                <c:pt idx="428">
                  <c:v>-4.3232172443449665E-2</c:v>
                </c:pt>
                <c:pt idx="429">
                  <c:v>-1.6969226018996253E-2</c:v>
                </c:pt>
                <c:pt idx="430">
                  <c:v>-2.0042894747690155E-2</c:v>
                </c:pt>
                <c:pt idx="431">
                  <c:v>-1.8228514442602047E-2</c:v>
                </c:pt>
                <c:pt idx="432">
                  <c:v>1.6592239793788238E-2</c:v>
                </c:pt>
                <c:pt idx="433">
                  <c:v>-1.1397142628458593E-2</c:v>
                </c:pt>
                <c:pt idx="434">
                  <c:v>1.5209309716716374E-3</c:v>
                </c:pt>
                <c:pt idx="435">
                  <c:v>-1.7152028965605571E-2</c:v>
                </c:pt>
                <c:pt idx="436">
                  <c:v>2.3977663273369539E-2</c:v>
                </c:pt>
                <c:pt idx="437">
                  <c:v>-8.1759628779819616E-4</c:v>
                </c:pt>
                <c:pt idx="438">
                  <c:v>-4.908215940864942E-3</c:v>
                </c:pt>
                <c:pt idx="439">
                  <c:v>-5.5465950092078754E-3</c:v>
                </c:pt>
                <c:pt idx="440">
                  <c:v>5.224496861694472E-2</c:v>
                </c:pt>
                <c:pt idx="441">
                  <c:v>5.8821287166107485E-3</c:v>
                </c:pt>
                <c:pt idx="442">
                  <c:v>-1.1280984195361598E-3</c:v>
                </c:pt>
                <c:pt idx="443">
                  <c:v>-1.4114058533133326E-2</c:v>
                </c:pt>
                <c:pt idx="444">
                  <c:v>-3.7987630317832095E-2</c:v>
                </c:pt>
                <c:pt idx="445">
                  <c:v>-3.8324058804909112E-3</c:v>
                </c:pt>
                <c:pt idx="446">
                  <c:v>1.9900998226950049E-2</c:v>
                </c:pt>
                <c:pt idx="447">
                  <c:v>1.691201261589249E-2</c:v>
                </c:pt>
                <c:pt idx="448">
                  <c:v>2.5566374832738611E-3</c:v>
                </c:pt>
                <c:pt idx="449">
                  <c:v>6.2980355430263726E-3</c:v>
                </c:pt>
                <c:pt idx="450">
                  <c:v>1.2446035373258238E-2</c:v>
                </c:pt>
                <c:pt idx="451">
                  <c:v>-4.2959322597730311E-2</c:v>
                </c:pt>
                <c:pt idx="452">
                  <c:v>2.4046458665159743E-2</c:v>
                </c:pt>
                <c:pt idx="453">
                  <c:v>-1.1488459237948081E-2</c:v>
                </c:pt>
                <c:pt idx="454">
                  <c:v>-4.8917845157630344E-3</c:v>
                </c:pt>
                <c:pt idx="455">
                  <c:v>-3.829100300313959E-2</c:v>
                </c:pt>
                <c:pt idx="456">
                  <c:v>-1.4401517675996195E-3</c:v>
                </c:pt>
                <c:pt idx="457">
                  <c:v>4.404746511112622E-3</c:v>
                </c:pt>
                <c:pt idx="458">
                  <c:v>-1.6432786693222155E-3</c:v>
                </c:pt>
                <c:pt idx="459">
                  <c:v>8.8880879856425964E-3</c:v>
                </c:pt>
                <c:pt idx="460">
                  <c:v>-3.2035260855694185E-2</c:v>
                </c:pt>
                <c:pt idx="461">
                  <c:v>-1.3491331402813099E-2</c:v>
                </c:pt>
                <c:pt idx="462">
                  <c:v>-3.0274875496605026E-3</c:v>
                </c:pt>
                <c:pt idx="463">
                  <c:v>-1.8588683819416259E-2</c:v>
                </c:pt>
                <c:pt idx="464">
                  <c:v>-6.0323713657565925E-3</c:v>
                </c:pt>
                <c:pt idx="465">
                  <c:v>4.8488781875689863E-2</c:v>
                </c:pt>
                <c:pt idx="466">
                  <c:v>-1.2545055163572421E-3</c:v>
                </c:pt>
                <c:pt idx="467">
                  <c:v>2.5153810100304696E-3</c:v>
                </c:pt>
                <c:pt idx="468">
                  <c:v>1.8683805809558505E-3</c:v>
                </c:pt>
                <c:pt idx="469">
                  <c:v>1.9406209720520377E-2</c:v>
                </c:pt>
                <c:pt idx="470">
                  <c:v>-2.0969162040086107E-3</c:v>
                </c:pt>
                <c:pt idx="471">
                  <c:v>-1.5444447979146657E-5</c:v>
                </c:pt>
                <c:pt idx="472">
                  <c:v>1.9626484176987449E-2</c:v>
                </c:pt>
                <c:pt idx="473">
                  <c:v>2.4509878501829122E-2</c:v>
                </c:pt>
                <c:pt idx="474">
                  <c:v>1.7382154977107361E-4</c:v>
                </c:pt>
                <c:pt idx="475">
                  <c:v>-1.0663286227437258E-3</c:v>
                </c:pt>
                <c:pt idx="476">
                  <c:v>6.4162781641303561E-3</c:v>
                </c:pt>
                <c:pt idx="477">
                  <c:v>1.9033236394596108E-2</c:v>
                </c:pt>
                <c:pt idx="478">
                  <c:v>-1.6669329300670156E-2</c:v>
                </c:pt>
                <c:pt idx="479">
                  <c:v>-2.098400426616617E-2</c:v>
                </c:pt>
                <c:pt idx="480">
                  <c:v>-1.3970793186154618E-2</c:v>
                </c:pt>
                <c:pt idx="481">
                  <c:v>3.2459021986757835E-3</c:v>
                </c:pt>
                <c:pt idx="482">
                  <c:v>5.6935147029436722E-3</c:v>
                </c:pt>
                <c:pt idx="483">
                  <c:v>9.7526669482716072E-3</c:v>
                </c:pt>
                <c:pt idx="484">
                  <c:v>3.5486782498878104E-4</c:v>
                </c:pt>
                <c:pt idx="485">
                  <c:v>1.2167577959765492E-3</c:v>
                </c:pt>
                <c:pt idx="486">
                  <c:v>9.3706603802837622E-3</c:v>
                </c:pt>
                <c:pt idx="487">
                  <c:v>2.2691849438010278E-3</c:v>
                </c:pt>
                <c:pt idx="488">
                  <c:v>-1.8245765169038041E-2</c:v>
                </c:pt>
                <c:pt idx="489">
                  <c:v>-4.6808916321264991E-3</c:v>
                </c:pt>
                <c:pt idx="490">
                  <c:v>5.9690263731046822E-3</c:v>
                </c:pt>
                <c:pt idx="491">
                  <c:v>-3.1010382608463827E-2</c:v>
                </c:pt>
                <c:pt idx="492">
                  <c:v>-5.5417726588447864E-3</c:v>
                </c:pt>
                <c:pt idx="493">
                  <c:v>2.0064205004237607E-4</c:v>
                </c:pt>
                <c:pt idx="494">
                  <c:v>3.6490632451481831E-3</c:v>
                </c:pt>
                <c:pt idx="495">
                  <c:v>-6.1416456239463766E-3</c:v>
                </c:pt>
                <c:pt idx="496">
                  <c:v>8.342404807448401E-3</c:v>
                </c:pt>
                <c:pt idx="497">
                  <c:v>1.2137578903896429E-2</c:v>
                </c:pt>
                <c:pt idx="498">
                  <c:v>6.3712249553765869E-3</c:v>
                </c:pt>
                <c:pt idx="499">
                  <c:v>9.2175696998302425E-3</c:v>
                </c:pt>
                <c:pt idx="500">
                  <c:v>1.0924890686661519E-2</c:v>
                </c:pt>
                <c:pt idx="501">
                  <c:v>-1.0056373794142242E-2</c:v>
                </c:pt>
                <c:pt idx="502">
                  <c:v>-1.7161936436871099E-3</c:v>
                </c:pt>
                <c:pt idx="503">
                  <c:v>5.7224411437264673E-3</c:v>
                </c:pt>
                <c:pt idx="504">
                  <c:v>2.1082063321223748E-3</c:v>
                </c:pt>
                <c:pt idx="505">
                  <c:v>2.4066486986506039E-3</c:v>
                </c:pt>
              </c:numCache>
            </c:numRef>
          </c:yVal>
          <c:smooth val="1"/>
          <c:extLst>
            <c:ext xmlns:c16="http://schemas.microsoft.com/office/drawing/2014/chart" uri="{C3380CC4-5D6E-409C-BE32-E72D297353CC}">
              <c16:uniqueId val="{00000000-E025-406C-BCE0-8E1980715C5F}"/>
            </c:ext>
          </c:extLst>
        </c:ser>
        <c:dLbls>
          <c:showLegendKey val="0"/>
          <c:showVal val="0"/>
          <c:showCatName val="0"/>
          <c:showSerName val="0"/>
          <c:showPercent val="0"/>
          <c:showBubbleSize val="0"/>
        </c:dLbls>
        <c:axId val="109365504"/>
        <c:axId val="109446656"/>
      </c:scatterChart>
      <c:valAx>
        <c:axId val="109365504"/>
        <c:scaling>
          <c:logBase val="10"/>
          <c:orientation val="minMax"/>
          <c:max val="10000"/>
          <c:min val="10"/>
        </c:scaling>
        <c:delete val="0"/>
        <c:axPos val="b"/>
        <c:majorGridlines>
          <c:spPr>
            <a:ln w="12700">
              <a:solidFill>
                <a:srgbClr val="00000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MT"/>
                    <a:ea typeface="Arial MT"/>
                    <a:cs typeface="Arial MT"/>
                  </a:defRPr>
                </a:pPr>
                <a:r>
                  <a:rPr lang="en-US"/>
                  <a:t>Frequency (Hz)</a:t>
                </a:r>
              </a:p>
            </c:rich>
          </c:tx>
          <c:layout>
            <c:manualLayout>
              <c:xMode val="edge"/>
              <c:yMode val="edge"/>
              <c:x val="0.40208420822397201"/>
              <c:y val="0.92394484492255369"/>
            </c:manualLayout>
          </c:layout>
          <c:overlay val="0"/>
          <c:spPr>
            <a:noFill/>
            <a:ln w="25400">
              <a:noFill/>
            </a:ln>
          </c:spPr>
        </c:title>
        <c:numFmt formatCode="General" sourceLinked="0"/>
        <c:majorTickMark val="none"/>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en-US"/>
          </a:p>
        </c:txPr>
        <c:crossAx val="109446656"/>
        <c:crosses val="autoZero"/>
        <c:crossBetween val="midCat"/>
      </c:valAx>
      <c:valAx>
        <c:axId val="109446656"/>
        <c:scaling>
          <c:orientation val="minMax"/>
          <c:max val="20"/>
          <c:min val="-20"/>
        </c:scaling>
        <c:delete val="0"/>
        <c:axPos val="l"/>
        <c:majorGridlines>
          <c:spPr>
            <a:ln w="3175">
              <a:solidFill>
                <a:srgbClr val="80808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MT"/>
                    <a:ea typeface="Arial MT"/>
                    <a:cs typeface="Arial MT"/>
                  </a:defRPr>
                </a:pPr>
                <a:r>
                  <a:rPr lang="en-US"/>
                  <a:t>Augmentation (dB)</a:t>
                </a:r>
              </a:p>
            </c:rich>
          </c:tx>
          <c:layout>
            <c:manualLayout>
              <c:xMode val="edge"/>
              <c:yMode val="edge"/>
              <c:x val="1.0416666666666666E-2"/>
              <c:y val="0.30985945066725817"/>
            </c:manualLayout>
          </c:layout>
          <c:overlay val="0"/>
          <c:spPr>
            <a:noFill/>
            <a:ln w="25400">
              <a:noFill/>
            </a:ln>
          </c:spPr>
        </c:title>
        <c:numFmt formatCode="0" sourceLinked="0"/>
        <c:majorTickMark val="in"/>
        <c:minorTickMark val="in"/>
        <c:tickLblPos val="nextTo"/>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en-US"/>
          </a:p>
        </c:txPr>
        <c:crossAx val="109365504"/>
        <c:crosses val="autoZero"/>
        <c:crossBetween val="midCat"/>
        <c:majorUnit val="5"/>
        <c:minorUnit val="1"/>
      </c:valAx>
      <c:spPr>
        <a:solidFill>
          <a:srgbClr val="FFFFFF"/>
        </a:solidFill>
        <a:ln w="3175">
          <a:solidFill>
            <a:srgbClr val="000000"/>
          </a:solidFill>
          <a:prstDash val="solid"/>
        </a:ln>
      </c:spPr>
    </c:plotArea>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Room Pressurization Gain Approximation</a:t>
            </a:r>
          </a:p>
        </c:rich>
      </c:tx>
      <c:layout>
        <c:manualLayout>
          <c:xMode val="edge"/>
          <c:yMode val="edge"/>
          <c:x val="0.19665293930308916"/>
          <c:y val="1.4084507042253521E-2"/>
        </c:manualLayout>
      </c:layout>
      <c:overlay val="0"/>
      <c:spPr>
        <a:noFill/>
        <a:ln w="25400">
          <a:noFill/>
        </a:ln>
      </c:spPr>
    </c:title>
    <c:autoTitleDeleted val="0"/>
    <c:plotArea>
      <c:layout>
        <c:manualLayout>
          <c:layoutTarget val="inner"/>
          <c:xMode val="edge"/>
          <c:yMode val="edge"/>
          <c:x val="0.10041851262024447"/>
          <c:y val="0.13802835886382989"/>
          <c:w val="0.80125604861570077"/>
          <c:h val="0.71549394186556692"/>
        </c:manualLayout>
      </c:layout>
      <c:scatterChart>
        <c:scatterStyle val="lineMarker"/>
        <c:varyColors val="0"/>
        <c:ser>
          <c:idx val="2"/>
          <c:order val="0"/>
          <c:tx>
            <c:v>Room Gain</c:v>
          </c:tx>
          <c:spPr>
            <a:ln w="25400">
              <a:solidFill>
                <a:srgbClr val="0000FF"/>
              </a:solidFill>
              <a:prstDash val="solid"/>
            </a:ln>
          </c:spPr>
          <c:marker>
            <c:symbol val="none"/>
          </c:marker>
          <c:xVal>
            <c:numRef>
              <c:f>Room!$A$5:$A$510</c:f>
              <c:numCache>
                <c:formatCode>0.000</c:formatCode>
                <c:ptCount val="506"/>
                <c:pt idx="0">
                  <c:v>10</c:v>
                </c:pt>
                <c:pt idx="1">
                  <c:v>10.1516513312945</c:v>
                </c:pt>
                <c:pt idx="2">
                  <c:v>10.30560247521734</c:v>
                </c:pt>
                <c:pt idx="3">
                  <c:v>10.461888308733201</c:v>
                </c:pt>
                <c:pt idx="4">
                  <c:v>10.620544237720576</c:v>
                </c:pt>
                <c:pt idx="5">
                  <c:v>10.781606204992823</c:v>
                </c:pt>
                <c:pt idx="6">
                  <c:v>10.945110698440843</c:v>
                </c:pt>
                <c:pt idx="7">
                  <c:v>11.111094759299265</c:v>
                </c:pt>
                <c:pt idx="8">
                  <c:v>11.279595990537972</c:v>
                </c:pt>
                <c:pt idx="9">
                  <c:v>11.45065256538089</c:v>
                </c:pt>
                <c:pt idx="10">
                  <c:v>11.62430323595397</c:v>
                </c:pt>
                <c:pt idx="11">
                  <c:v>11.800587342064309</c:v>
                </c:pt>
                <c:pt idx="12">
                  <c:v>11.979544820112418</c:v>
                </c:pt>
                <c:pt idx="13">
                  <c:v>12.161216212139635</c:v>
                </c:pt>
                <c:pt idx="14">
                  <c:v>12.345642675012758</c:v>
                </c:pt>
                <c:pt idx="15">
                  <c:v>12.532865989747947</c:v>
                </c:pt>
                <c:pt idx="16">
                  <c:v>12.72292857097603</c:v>
                </c:pt>
                <c:pt idx="17">
                  <c:v>12.915873476551365</c:v>
                </c:pt>
                <c:pt idx="18">
                  <c:v>13.111744417306399</c:v>
                </c:pt>
                <c:pt idx="19">
                  <c:v>13.310585766954173</c:v>
                </c:pt>
                <c:pt idx="20">
                  <c:v>13.512442572140996</c:v>
                </c:pt>
                <c:pt idx="21">
                  <c:v>13.717360562651562</c:v>
                </c:pt>
                <c:pt idx="22">
                  <c:v>13.92538616176884</c:v>
                </c:pt>
                <c:pt idx="23">
                  <c:v>14.136566496791065</c:v>
                </c:pt>
                <c:pt idx="24">
                  <c:v>14.350949409708225</c:v>
                </c:pt>
                <c:pt idx="25">
                  <c:v>14.568583468040451</c:v>
                </c:pt>
                <c:pt idx="26">
                  <c:v>14.78951797584079</c:v>
                </c:pt>
                <c:pt idx="27">
                  <c:v>15.013802984864808</c:v>
                </c:pt>
                <c:pt idx="28">
                  <c:v>15.241489305909617</c:v>
                </c:pt>
                <c:pt idx="29">
                  <c:v>15.472628520324825</c:v>
                </c:pt>
                <c:pt idx="30">
                  <c:v>15.707272991698076</c:v>
                </c:pt>
                <c:pt idx="31">
                  <c:v>15.945475877717792</c:v>
                </c:pt>
                <c:pt idx="32">
                  <c:v>16.187291142215816</c:v>
                </c:pt>
                <c:pt idx="33">
                  <c:v>16.432773567392687</c:v>
                </c:pt>
                <c:pt idx="34">
                  <c:v>16.681978766228305</c:v>
                </c:pt>
                <c:pt idx="35">
                  <c:v>16.934963195080815</c:v>
                </c:pt>
                <c:pt idx="36">
                  <c:v>17.191784166476552</c:v>
                </c:pt>
                <c:pt idx="37">
                  <c:v>17.452499862093941</c:v>
                </c:pt>
                <c:pt idx="38">
                  <c:v>17.717169345944303</c:v>
                </c:pt>
                <c:pt idx="39">
                  <c:v>17.98585257775256</c:v>
                </c:pt>
                <c:pt idx="40">
                  <c:v>18.258610426540837</c:v>
                </c:pt>
                <c:pt idx="41">
                  <c:v>18.535504684418093</c:v>
                </c:pt>
                <c:pt idx="42">
                  <c:v>18.816598080578839</c:v>
                </c:pt>
                <c:pt idx="43">
                  <c:v>19.101954295514169</c:v>
                </c:pt>
                <c:pt idx="44">
                  <c:v>19.391637975438311</c:v>
                </c:pt>
                <c:pt idx="45">
                  <c:v>19.685714746933932</c:v>
                </c:pt>
                <c:pt idx="46">
                  <c:v>19.984251231819563</c:v>
                </c:pt>
                <c:pt idx="47">
                  <c:v>20.287315062242481</c:v>
                </c:pt>
                <c:pt idx="48">
                  <c:v>20.594974896000483</c:v>
                </c:pt>
                <c:pt idx="49">
                  <c:v>20.907300432096012</c:v>
                </c:pt>
                <c:pt idx="50">
                  <c:v>21.224362426526156</c:v>
                </c:pt>
                <c:pt idx="51">
                  <c:v>21.546232708312122</c:v>
                </c:pt>
                <c:pt idx="52">
                  <c:v>21.872984195771785</c:v>
                </c:pt>
                <c:pt idx="53">
                  <c:v>22.20469091303902</c:v>
                </c:pt>
                <c:pt idx="54">
                  <c:v>22.541428006833545</c:v>
                </c:pt>
                <c:pt idx="55">
                  <c:v>22.883271763485087</c:v>
                </c:pt>
                <c:pt idx="56">
                  <c:v>23.230299626215722</c:v>
                </c:pt>
                <c:pt idx="57">
                  <c:v>23.582590212684295</c:v>
                </c:pt>
                <c:pt idx="58">
                  <c:v>23.940223332796918</c:v>
                </c:pt>
                <c:pt idx="59">
                  <c:v>24.303280006787549</c:v>
                </c:pt>
                <c:pt idx="60">
                  <c:v>24.671842483572782</c:v>
                </c:pt>
                <c:pt idx="61">
                  <c:v>25.045994259384983</c:v>
                </c:pt>
                <c:pt idx="62">
                  <c:v>25.425820096687996</c:v>
                </c:pt>
                <c:pt idx="63">
                  <c:v>25.811406043379716</c:v>
                </c:pt>
                <c:pt idx="64">
                  <c:v>26.202839452285861</c:v>
                </c:pt>
                <c:pt idx="65">
                  <c:v>26.600209000949381</c:v>
                </c:pt>
                <c:pt idx="66">
                  <c:v>27.003604711719973</c:v>
                </c:pt>
                <c:pt idx="67">
                  <c:v>27.41311797214825</c:v>
                </c:pt>
                <c:pt idx="68">
                  <c:v>27.828841555689195</c:v>
                </c:pt>
                <c:pt idx="69">
                  <c:v>28.250869642719593</c:v>
                </c:pt>
                <c:pt idx="70">
                  <c:v>28.679297841874174</c:v>
                </c:pt>
                <c:pt idx="71">
                  <c:v>29.114223211705344</c:v>
                </c:pt>
                <c:pt idx="72">
                  <c:v>29.55574428267138</c:v>
                </c:pt>
                <c:pt idx="73">
                  <c:v>30.003961079458072</c:v>
                </c:pt>
                <c:pt idx="74">
                  <c:v>30.458975143638892</c:v>
                </c:pt>
                <c:pt idx="75">
                  <c:v>30.920889556678784</c:v>
                </c:pt>
                <c:pt idx="76">
                  <c:v>31.389808963286839</c:v>
                </c:pt>
                <c:pt idx="77">
                  <c:v>31.865839595123088</c:v>
                </c:pt>
                <c:pt idx="78">
                  <c:v>32.349089294864832</c:v>
                </c:pt>
                <c:pt idx="79">
                  <c:v>32.839667540637926</c:v>
                </c:pt>
                <c:pt idx="80">
                  <c:v>33.337685470818577</c:v>
                </c:pt>
                <c:pt idx="81">
                  <c:v>33.843255909211273</c:v>
                </c:pt>
                <c:pt idx="82">
                  <c:v>34.356493390608506</c:v>
                </c:pt>
                <c:pt idx="83">
                  <c:v>34.877514186738154</c:v>
                </c:pt>
                <c:pt idx="84">
                  <c:v>35.406436332604322</c:v>
                </c:pt>
                <c:pt idx="85">
                  <c:v>35.943379653227659</c:v>
                </c:pt>
                <c:pt idx="86">
                  <c:v>36.488465790791224</c:v>
                </c:pt>
                <c:pt idx="87">
                  <c:v>37.041818232197954</c:v>
                </c:pt>
                <c:pt idx="88">
                  <c:v>37.603562337046128</c:v>
                </c:pt>
                <c:pt idx="89">
                  <c:v>38.173825366029007</c:v>
                </c:pt>
                <c:pt idx="90">
                  <c:v>38.752736509765214</c:v>
                </c:pt>
                <c:pt idx="91">
                  <c:v>39.340426918066299</c:v>
                </c:pt>
                <c:pt idx="92">
                  <c:v>39.937029729648174</c:v>
                </c:pt>
                <c:pt idx="93">
                  <c:v>40.54268010229309</c:v>
                </c:pt>
                <c:pt idx="94">
                  <c:v>41.157515243469071</c:v>
                </c:pt>
                <c:pt idx="95">
                  <c:v>41.781674441413649</c:v>
                </c:pt>
                <c:pt idx="96">
                  <c:v>42.415299096689026</c:v>
                </c:pt>
                <c:pt idx="97">
                  <c:v>43.058532754215754</c:v>
                </c:pt>
                <c:pt idx="98">
                  <c:v>43.711521135792218</c:v>
                </c:pt>
                <c:pt idx="99">
                  <c:v>44.374412173107274</c:v>
                </c:pt>
                <c:pt idx="100">
                  <c:v>45.047356041253529</c:v>
                </c:pt>
                <c:pt idx="101">
                  <c:v>45.730505192748872</c:v>
                </c:pt>
                <c:pt idx="102">
                  <c:v>46.424014392073914</c:v>
                </c:pt>
                <c:pt idx="103">
                  <c:v>47.12804075073322</c:v>
                </c:pt>
                <c:pt idx="104">
                  <c:v>47.842743762848237</c:v>
                </c:pt>
                <c:pt idx="105">
                  <c:v>48.568285341289993</c:v>
                </c:pt>
                <c:pt idx="106">
                  <c:v>49.304829854359774</c:v>
                </c:pt>
                <c:pt idx="107">
                  <c:v>50.05254416302602</c:v>
                </c:pt>
                <c:pt idx="108">
                  <c:v>50.811597658725987</c:v>
                </c:pt>
                <c:pt idx="109">
                  <c:v>51.582162301740617</c:v>
                </c:pt>
                <c:pt idx="110">
                  <c:v>52.364412660151409</c:v>
                </c:pt>
                <c:pt idx="111">
                  <c:v>53.158525949388064</c:v>
                </c:pt>
                <c:pt idx="112">
                  <c:v>53.964682072375858</c:v>
                </c:pt>
                <c:pt idx="113">
                  <c:v>54.78306366029188</c:v>
                </c:pt>
                <c:pt idx="114">
                  <c:v>55.613856113939342</c:v>
                </c:pt>
                <c:pt idx="115">
                  <c:v>56.457247645749305</c:v>
                </c:pt>
                <c:pt idx="116">
                  <c:v>57.313429322419424</c:v>
                </c:pt>
                <c:pt idx="117">
                  <c:v>58.182595108199237</c:v>
                </c:pt>
                <c:pt idx="118">
                  <c:v>59.064941908831962</c:v>
                </c:pt>
                <c:pt idx="119">
                  <c:v>59.960669616162626</c:v>
                </c:pt>
                <c:pt idx="120">
                  <c:v>60.8699811534227</c:v>
                </c:pt>
                <c:pt idx="121">
                  <c:v>61.79308252120147</c:v>
                </c:pt>
                <c:pt idx="122">
                  <c:v>62.73018284411458</c:v>
                </c:pt>
                <c:pt idx="123">
                  <c:v>63.681494418180321</c:v>
                </c:pt>
                <c:pt idx="124">
                  <c:v>64.647232758914356</c:v>
                </c:pt>
                <c:pt idx="125">
                  <c:v>65.62761665015384</c:v>
                </c:pt>
                <c:pt idx="126">
                  <c:v>66.622868193621926</c:v>
                </c:pt>
                <c:pt idx="127">
                  <c:v>67.633212859243997</c:v>
                </c:pt>
                <c:pt idx="128">
                  <c:v>68.658879536226863</c:v>
                </c:pt>
                <c:pt idx="129">
                  <c:v>69.700100584912619</c:v>
                </c:pt>
                <c:pt idx="130">
                  <c:v>70.75711188941888</c:v>
                </c:pt>
                <c:pt idx="131">
                  <c:v>71.830152911077306</c:v>
                </c:pt>
                <c:pt idx="132">
                  <c:v>72.919466742682545</c:v>
                </c:pt>
                <c:pt idx="133">
                  <c:v>74.025300163563827</c:v>
                </c:pt>
                <c:pt idx="134">
                  <c:v>75.147903695491763</c:v>
                </c:pt>
                <c:pt idx="135">
                  <c:v>76.287531659432986</c:v>
                </c:pt>
                <c:pt idx="136">
                  <c:v>77.444442233165418</c:v>
                </c:pt>
                <c:pt idx="137">
                  <c:v>78.618897509767379</c:v>
                </c:pt>
                <c:pt idx="138">
                  <c:v>79.811163556993591</c:v>
                </c:pt>
                <c:pt idx="139">
                  <c:v>81.021510477551701</c:v>
                </c:pt>
                <c:pt idx="140">
                  <c:v>82.250212470292894</c:v>
                </c:pt>
                <c:pt idx="141">
                  <c:v>83.497547892330431</c:v>
                </c:pt>
                <c:pt idx="142">
                  <c:v>84.763799322100255</c:v>
                </c:pt>
                <c:pt idx="143">
                  <c:v>86.049253623377894</c:v>
                </c:pt>
                <c:pt idx="144">
                  <c:v>87.354202010266221</c:v>
                </c:pt>
                <c:pt idx="145">
                  <c:v>88.678940113168778</c:v>
                </c:pt>
                <c:pt idx="146">
                  <c:v>90.023768045763504</c:v>
                </c:pt>
                <c:pt idx="147">
                  <c:v>91.388990472992234</c:v>
                </c:pt>
                <c:pt idx="148">
                  <c:v>92.774916680081205</c:v>
                </c:pt>
                <c:pt idx="149">
                  <c:v>94.181860642608271</c:v>
                </c:pt>
                <c:pt idx="150">
                  <c:v>95.610141097632734</c:v>
                </c:pt>
                <c:pt idx="151">
                  <c:v>97.06008161590384</c:v>
                </c:pt>
                <c:pt idx="152">
                  <c:v>98.532010675164301</c:v>
                </c:pt>
                <c:pt idx="153">
                  <c:v>100.02626173456555</c:v>
                </c:pt>
                <c:pt idx="154">
                  <c:v>101.54317331021144</c:v>
                </c:pt>
                <c:pt idx="155">
                  <c:v>103.08308905184761</c:v>
                </c:pt>
                <c:pt idx="156">
                  <c:v>104.64635782071383</c:v>
                </c:pt>
                <c:pt idx="157">
                  <c:v>106.23333376857701</c:v>
                </c:pt>
                <c:pt idx="158">
                  <c:v>107.84437641796278</c:v>
                </c:pt>
                <c:pt idx="159">
                  <c:v>109.47985074360371</c:v>
                </c:pt>
                <c:pt idx="160">
                  <c:v>111.14012725512278</c:v>
                </c:pt>
                <c:pt idx="161">
                  <c:v>112.82558208097073</c:v>
                </c:pt>
                <c:pt idx="162">
                  <c:v>114.53659705363634</c:v>
                </c:pt>
                <c:pt idx="163">
                  <c:v>116.2735597961489</c:v>
                </c:pt>
                <c:pt idx="164">
                  <c:v>118.03686380989257</c:v>
                </c:pt>
                <c:pt idx="165">
                  <c:v>119.82690856375234</c:v>
                </c:pt>
                <c:pt idx="166">
                  <c:v>121.64409958461208</c:v>
                </c:pt>
                <c:pt idx="167">
                  <c:v>123.4888485492248</c:v>
                </c:pt>
                <c:pt idx="168">
                  <c:v>125.36157337747628</c:v>
                </c:pt>
                <c:pt idx="169">
                  <c:v>127.26269832706302</c:v>
                </c:pt>
                <c:pt idx="170">
                  <c:v>129.19265408960595</c:v>
                </c:pt>
                <c:pt idx="171">
                  <c:v>131.1518778882218</c:v>
                </c:pt>
                <c:pt idx="172">
                  <c:v>133.14081357657406</c:v>
                </c:pt>
                <c:pt idx="173">
                  <c:v>135.15991173942609</c:v>
                </c:pt>
                <c:pt idx="174">
                  <c:v>137.20962979471921</c:v>
                </c:pt>
                <c:pt idx="175">
                  <c:v>139.29043209719867</c:v>
                </c:pt>
                <c:pt idx="176">
                  <c:v>141.4027900436113</c:v>
                </c:pt>
                <c:pt idx="177">
                  <c:v>143.54718217949835</c:v>
                </c:pt>
                <c:pt idx="178">
                  <c:v>145.72409430760786</c:v>
                </c:pt>
                <c:pt idx="179">
                  <c:v>147.93401959795125</c:v>
                </c:pt>
                <c:pt idx="180">
                  <c:v>150.17745869952884</c:v>
                </c:pt>
                <c:pt idx="181">
                  <c:v>152.45491985374969</c:v>
                </c:pt>
                <c:pt idx="182">
                  <c:v>154.76691900957144</c:v>
                </c:pt>
                <c:pt idx="183">
                  <c:v>157.1139799403864</c:v>
                </c:pt>
                <c:pt idx="184">
                  <c:v>159.49663436268008</c:v>
                </c:pt>
                <c:pt idx="185">
                  <c:v>161.91542205648935</c:v>
                </c:pt>
                <c:pt idx="186">
                  <c:v>164.37089098768709</c:v>
                </c:pt>
                <c:pt idx="187">
                  <c:v>166.86359743212168</c:v>
                </c:pt>
                <c:pt idx="188">
                  <c:v>169.39410610163876</c:v>
                </c:pt>
                <c:pt idx="189">
                  <c:v>171.96299027201428</c:v>
                </c:pt>
                <c:pt idx="190">
                  <c:v>174.57083191282769</c:v>
                </c:pt>
                <c:pt idx="191">
                  <c:v>177.21822181930455</c:v>
                </c:pt>
                <c:pt idx="192">
                  <c:v>179.90575974615871</c:v>
                </c:pt>
                <c:pt idx="193">
                  <c:v>182.63405454346406</c:v>
                </c:pt>
                <c:pt idx="194">
                  <c:v>185.40372429458694</c:v>
                </c:pt>
                <c:pt idx="195">
                  <c:v>188.21539645621019</c:v>
                </c:pt>
                <c:pt idx="196">
                  <c:v>191.06970800048083</c:v>
                </c:pt>
                <c:pt idx="197">
                  <c:v>193.96730555931325</c:v>
                </c:pt>
                <c:pt idx="198">
                  <c:v>196.90884557088094</c:v>
                </c:pt>
                <c:pt idx="199">
                  <c:v>199.89499442832965</c:v>
                </c:pt>
                <c:pt idx="200">
                  <c:v>202.92642863074593</c:v>
                </c:pt>
                <c:pt idx="201">
                  <c:v>206.00383493641502</c:v>
                </c:pt>
                <c:pt idx="202">
                  <c:v>209.12791051840298</c:v>
                </c:pt>
                <c:pt idx="203">
                  <c:v>212.29936312249828</c:v>
                </c:pt>
                <c:pt idx="204">
                  <c:v>215.51891122754841</c:v>
                </c:pt>
                <c:pt idx="205">
                  <c:v>218.7872842082283</c:v>
                </c:pt>
                <c:pt idx="206">
                  <c:v>222.10522250027691</c:v>
                </c:pt>
                <c:pt idx="207">
                  <c:v>225.47347776823972</c:v>
                </c:pt>
                <c:pt idx="208">
                  <c:v>228.89281307575516</c:v>
                </c:pt>
                <c:pt idx="209">
                  <c:v>232.36400305842329</c:v>
                </c:pt>
                <c:pt idx="210">
                  <c:v>235.88783409929621</c:v>
                </c:pt>
                <c:pt idx="211">
                  <c:v>239.46510450702965</c:v>
                </c:pt>
                <c:pt idx="212">
                  <c:v>243.09662469673643</c:v>
                </c:pt>
                <c:pt idx="213">
                  <c:v>246.78321737358237</c:v>
                </c:pt>
                <c:pt idx="214">
                  <c:v>250.52571771916675</c:v>
                </c:pt>
                <c:pt idx="215">
                  <c:v>254.32497358072894</c:v>
                </c:pt>
                <c:pt idx="216">
                  <c:v>258.18184566322452</c:v>
                </c:pt>
                <c:pt idx="217">
                  <c:v>262.09720772431444</c:v>
                </c:pt>
                <c:pt idx="218">
                  <c:v>266.07194677231081</c:v>
                </c:pt>
                <c:pt idx="219">
                  <c:v>270.10696326712485</c:v>
                </c:pt>
                <c:pt idx="220">
                  <c:v>274.20317132426226</c:v>
                </c:pt>
                <c:pt idx="221">
                  <c:v>278.36149892191207</c:v>
                </c:pt>
                <c:pt idx="222">
                  <c:v>282.58288811117615</c:v>
                </c:pt>
                <c:pt idx="223">
                  <c:v>286.86829522948659</c:v>
                </c:pt>
                <c:pt idx="224">
                  <c:v>291.21869111726011</c:v>
                </c:pt>
                <c:pt idx="225">
                  <c:v>295.63506133783756</c:v>
                </c:pt>
                <c:pt idx="226">
                  <c:v>300.118406400759</c:v>
                </c:pt>
                <c:pt idx="227">
                  <c:v>304.6697419884249</c:v>
                </c:pt>
                <c:pt idx="228">
                  <c:v>309.29009918619454</c:v>
                </c:pt>
                <c:pt idx="229">
                  <c:v>313.98052471597396</c:v>
                </c:pt>
                <c:pt idx="230">
                  <c:v>318.74208117334626</c:v>
                </c:pt>
                <c:pt idx="231">
                  <c:v>323.57584726829805</c:v>
                </c:pt>
                <c:pt idx="232">
                  <c:v>328.48291806959639</c:v>
                </c:pt>
                <c:pt idx="233">
                  <c:v>333.46440525287204</c:v>
                </c:pt>
                <c:pt idx="234">
                  <c:v>338.52143735246472</c:v>
                </c:pt>
                <c:pt idx="235">
                  <c:v>343.65516001708761</c:v>
                </c:pt>
                <c:pt idx="236">
                  <c:v>348.8667362693692</c:v>
                </c:pt>
                <c:pt idx="237">
                  <c:v>354.1573467693309</c:v>
                </c:pt>
                <c:pt idx="238">
                  <c:v>359.5281900818606</c:v>
                </c:pt>
                <c:pt idx="239">
                  <c:v>364.98048294824224</c:v>
                </c:pt>
                <c:pt idx="240">
                  <c:v>370.51546056180331</c:v>
                </c:pt>
                <c:pt idx="241">
                  <c:v>376.13437684774254</c:v>
                </c:pt>
                <c:pt idx="242">
                  <c:v>381.83850474720128</c:v>
                </c:pt>
                <c:pt idx="243">
                  <c:v>387.62913650564269</c:v>
                </c:pt>
                <c:pt idx="244">
                  <c:v>393.50758396560451</c:v>
                </c:pt>
                <c:pt idx="245">
                  <c:v>399.47517886389113</c:v>
                </c:pt>
                <c:pt idx="246">
                  <c:v>405.53327313327287</c:v>
                </c:pt>
                <c:pt idx="247">
                  <c:v>411.68323920876054</c:v>
                </c:pt>
                <c:pt idx="248">
                  <c:v>417.92647033852461</c:v>
                </c:pt>
                <c:pt idx="249">
                  <c:v>424.2643808995295</c:v>
                </c:pt>
                <c:pt idx="250">
                  <c:v>430.69840671795453</c:v>
                </c:pt>
                <c:pt idx="251">
                  <c:v>437.23000539447429</c:v>
                </c:pt>
                <c:pt idx="252">
                  <c:v>443.86065663447164</c:v>
                </c:pt>
                <c:pt idx="253">
                  <c:v>450.59186258325849</c:v>
                </c:pt>
                <c:pt idx="254">
                  <c:v>457.42514816638044</c:v>
                </c:pt>
                <c:pt idx="255">
                  <c:v>464.36206143508201</c:v>
                </c:pt>
                <c:pt idx="256">
                  <c:v>471.40417391701089</c:v>
                </c:pt>
                <c:pt idx="257">
                  <c:v>478.55308097224076</c:v>
                </c:pt>
                <c:pt idx="258">
                  <c:v>485.81040215469324</c:v>
                </c:pt>
                <c:pt idx="259">
                  <c:v>493.17778157904081</c:v>
                </c:pt>
                <c:pt idx="260">
                  <c:v>500.65688829317378</c:v>
                </c:pt>
                <c:pt idx="261">
                  <c:v>508.24941665631593</c:v>
                </c:pt>
                <c:pt idx="262">
                  <c:v>515.95708672287424</c:v>
                </c:pt>
                <c:pt idx="263">
                  <c:v>523.78164463210976</c:v>
                </c:pt>
                <c:pt idx="264">
                  <c:v>531.72486300371793</c:v>
                </c:pt>
                <c:pt idx="265">
                  <c:v>539.78854133940786</c:v>
                </c:pt>
                <c:pt idx="266">
                  <c:v>547.97450643057164</c:v>
                </c:pt>
                <c:pt idx="267">
                  <c:v>556.28461277213592</c:v>
                </c:pt>
                <c:pt idx="268">
                  <c:v>564.7207429826899</c:v>
                </c:pt>
                <c:pt idx="269">
                  <c:v>573.28480823098425</c:v>
                </c:pt>
                <c:pt idx="270">
                  <c:v>581.97874866889833</c:v>
                </c:pt>
                <c:pt idx="271">
                  <c:v>590.80453387097293</c:v>
                </c:pt>
                <c:pt idx="272">
                  <c:v>599.76416328060884</c:v>
                </c:pt>
                <c:pt idx="273">
                  <c:v>608.8596666630325</c:v>
                </c:pt>
                <c:pt idx="274">
                  <c:v>618.09310456512992</c:v>
                </c:pt>
                <c:pt idx="275">
                  <c:v>627.46656878225519</c:v>
                </c:pt>
                <c:pt idx="276">
                  <c:v>636.98218283211725</c:v>
                </c:pt>
                <c:pt idx="277">
                  <c:v>646.64210243585399</c:v>
                </c:pt>
                <c:pt idx="278">
                  <c:v>656.44851600640118</c:v>
                </c:pt>
                <c:pt idx="279">
                  <c:v>666.40364514426813</c:v>
                </c:pt>
                <c:pt idx="280">
                  <c:v>676.50974514083168</c:v>
                </c:pt>
                <c:pt idx="281">
                  <c:v>686.76910548926264</c:v>
                </c:pt>
                <c:pt idx="282">
                  <c:v>697.18405040320056</c:v>
                </c:pt>
                <c:pt idx="283">
                  <c:v>707.75693934329422</c:v>
                </c:pt>
                <c:pt idx="284">
                  <c:v>718.49016755172738</c:v>
                </c:pt>
                <c:pt idx="285">
                  <c:v>729.38616659485012</c:v>
                </c:pt>
                <c:pt idx="286">
                  <c:v>740.44740491404025</c:v>
                </c:pt>
                <c:pt idx="287">
                  <c:v>751.67638838491746</c:v>
                </c:pt>
                <c:pt idx="288">
                  <c:v>763.07566088503893</c:v>
                </c:pt>
                <c:pt idx="289">
                  <c:v>774.64780487020357</c:v>
                </c:pt>
                <c:pt idx="290">
                  <c:v>786.39544195949645</c:v>
                </c:pt>
                <c:pt idx="291">
                  <c:v>798.32123352920485</c:v>
                </c:pt>
                <c:pt idx="292">
                  <c:v>810.42788131574196</c:v>
                </c:pt>
                <c:pt idx="293">
                  <c:v>822.71812802771331</c:v>
                </c:pt>
                <c:pt idx="294">
                  <c:v>835.19475796726545</c:v>
                </c:pt>
                <c:pt idx="295">
                  <c:v>847.86059766085782</c:v>
                </c:pt>
                <c:pt idx="296">
                  <c:v>860.71851649959979</c:v>
                </c:pt>
                <c:pt idx="297">
                  <c:v>873.77142738929888</c:v>
                </c:pt>
                <c:pt idx="298">
                  <c:v>887.0222874103672</c:v>
                </c:pt>
                <c:pt idx="299">
                  <c:v>900.47409848773464</c:v>
                </c:pt>
                <c:pt idx="300">
                  <c:v>914.12990807092262</c:v>
                </c:pt>
                <c:pt idx="301">
                  <c:v>927.99280982443008</c:v>
                </c:pt>
                <c:pt idx="302">
                  <c:v>942.06594432858992</c:v>
                </c:pt>
                <c:pt idx="303">
                  <c:v>956.35249979105402</c:v>
                </c:pt>
                <c:pt idx="304">
                  <c:v>970.85571276906762</c:v>
                </c:pt>
                <c:pt idx="305">
                  <c:v>985.57886890269765</c:v>
                </c:pt>
                <c:pt idx="306">
                  <c:v>1000.5253036591798</c:v>
                </c:pt>
                <c:pt idx="307">
                  <c:v>1015.6984030885546</c:v>
                </c:pt>
                <c:pt idx="308">
                  <c:v>1031.1016045907622</c:v>
                </c:pt>
                <c:pt idx="309">
                  <c:v>1046.7383976943706</c:v>
                </c:pt>
                <c:pt idx="310">
                  <c:v>1062.6123248471129</c:v>
                </c:pt>
                <c:pt idx="311">
                  <c:v>1078.7269822184137</c:v>
                </c:pt>
                <c:pt idx="312">
                  <c:v>1095.0860205140857</c:v>
                </c:pt>
                <c:pt idx="313">
                  <c:v>1111.6931458033814</c:v>
                </c:pt>
                <c:pt idx="314">
                  <c:v>1128.5521203585868</c:v>
                </c:pt>
                <c:pt idx="315">
                  <c:v>1145.6667635073479</c:v>
                </c:pt>
                <c:pt idx="316">
                  <c:v>1163.0409524979229</c:v>
                </c:pt>
                <c:pt idx="317">
                  <c:v>1180.6786233775563</c:v>
                </c:pt>
                <c:pt idx="318">
                  <c:v>1198.5837718841726</c:v>
                </c:pt>
                <c:pt idx="319">
                  <c:v>1216.7604543515945</c:v>
                </c:pt>
                <c:pt idx="320">
                  <c:v>1235.2127886284866</c:v>
                </c:pt>
                <c:pt idx="321">
                  <c:v>1253.9449550112367</c:v>
                </c:pt>
                <c:pt idx="322">
                  <c:v>1272.9611971909844</c:v>
                </c:pt>
                <c:pt idx="323">
                  <c:v>1292.2658232150097</c:v>
                </c:pt>
                <c:pt idx="324">
                  <c:v>1311.8632064627036</c:v>
                </c:pt>
                <c:pt idx="325">
                  <c:v>1331.7577866363376</c:v>
                </c:pt>
                <c:pt idx="326">
                  <c:v>1351.9540707668593</c:v>
                </c:pt>
                <c:pt idx="327">
                  <c:v>1372.4566342349406</c:v>
                </c:pt>
                <c:pt idx="328">
                  <c:v>1393.2701218075103</c:v>
                </c:pt>
                <c:pt idx="329">
                  <c:v>1414.3992486900063</c:v>
                </c:pt>
                <c:pt idx="330">
                  <c:v>1435.8488015945843</c:v>
                </c:pt>
                <c:pt idx="331">
                  <c:v>1457.6236398245273</c:v>
                </c:pt>
                <c:pt idx="332">
                  <c:v>1479.7286963750998</c:v>
                </c:pt>
                <c:pt idx="333">
                  <c:v>1502.1689790510957</c:v>
                </c:pt>
                <c:pt idx="334">
                  <c:v>1524.9495716013355</c:v>
                </c:pt>
                <c:pt idx="335">
                  <c:v>1548.0756348703676</c:v>
                </c:pt>
                <c:pt idx="336">
                  <c:v>1571.5524079676345</c:v>
                </c:pt>
                <c:pt idx="337">
                  <c:v>1595.3852094543713</c:v>
                </c:pt>
                <c:pt idx="338">
                  <c:v>1619.5794385485024</c:v>
                </c:pt>
                <c:pt idx="339">
                  <c:v>1644.1405763478103</c:v>
                </c:pt>
                <c:pt idx="340">
                  <c:v>1669.0741870716556</c:v>
                </c:pt>
                <c:pt idx="341">
                  <c:v>1694.3859193215258</c:v>
                </c:pt>
                <c:pt idx="342">
                  <c:v>1720.0815073607023</c:v>
                </c:pt>
                <c:pt idx="343">
                  <c:v>1746.1667724133324</c:v>
                </c:pt>
                <c:pt idx="344">
                  <c:v>1772.6476239832027</c:v>
                </c:pt>
                <c:pt idx="345">
                  <c:v>1799.5300611925113</c:v>
                </c:pt>
                <c:pt idx="346">
                  <c:v>1826.820174140943</c:v>
                </c:pt>
                <c:pt idx="347">
                  <c:v>1854.5241452853554</c:v>
                </c:pt>
                <c:pt idx="348">
                  <c:v>1882.6482508403874</c:v>
                </c:pt>
                <c:pt idx="349">
                  <c:v>1911.198862200308</c:v>
                </c:pt>
                <c:pt idx="350">
                  <c:v>1940.182447382429</c:v>
                </c:pt>
                <c:pt idx="351">
                  <c:v>1969.6055724924056</c:v>
                </c:pt>
                <c:pt idx="352">
                  <c:v>1999.4749032117595</c:v>
                </c:pt>
                <c:pt idx="353">
                  <c:v>2029.7972063079601</c:v>
                </c:pt>
                <c:pt idx="354">
                  <c:v>2060.579351167406</c:v>
                </c:pt>
                <c:pt idx="355">
                  <c:v>2091.8283113516554</c:v>
                </c:pt>
                <c:pt idx="356">
                  <c:v>2123.5511661772557</c:v>
                </c:pt>
                <c:pt idx="357">
                  <c:v>2155.7551023195324</c:v>
                </c:pt>
                <c:pt idx="358">
                  <c:v>2188.4474154406994</c:v>
                </c:pt>
                <c:pt idx="359">
                  <c:v>2221.6355118426582</c:v>
                </c:pt>
                <c:pt idx="360">
                  <c:v>2255.3269101448659</c:v>
                </c:pt>
                <c:pt idx="361">
                  <c:v>2289.529242987644</c:v>
                </c:pt>
                <c:pt idx="362">
                  <c:v>2324.2502587613203</c:v>
                </c:pt>
                <c:pt idx="363">
                  <c:v>2359.4978233615943</c:v>
                </c:pt>
                <c:pt idx="364">
                  <c:v>2395.2799219715203</c:v>
                </c:pt>
                <c:pt idx="365">
                  <c:v>2431.6046608705169</c:v>
                </c:pt>
                <c:pt idx="366">
                  <c:v>2468.4802692708095</c:v>
                </c:pt>
                <c:pt idx="367">
                  <c:v>2505.9151011817221</c:v>
                </c:pt>
                <c:pt idx="368">
                  <c:v>2543.9176373022419</c:v>
                </c:pt>
                <c:pt idx="369">
                  <c:v>2582.4964869422865</c:v>
                </c:pt>
                <c:pt idx="370">
                  <c:v>2621.6603899731031</c:v>
                </c:pt>
                <c:pt idx="371">
                  <c:v>2661.4182188072509</c:v>
                </c:pt>
                <c:pt idx="372">
                  <c:v>2701.7789804086065</c:v>
                </c:pt>
                <c:pt idx="373">
                  <c:v>2742.7518183328525</c:v>
                </c:pt>
                <c:pt idx="374">
                  <c:v>2784.3460147989113</c:v>
                </c:pt>
                <c:pt idx="375">
                  <c:v>2826.5709927917901</c:v>
                </c:pt>
                <c:pt idx="376">
                  <c:v>2869.4363181973195</c:v>
                </c:pt>
                <c:pt idx="377">
                  <c:v>2912.9517019692607</c:v>
                </c:pt>
                <c:pt idx="378">
                  <c:v>2957.1270023292827</c:v>
                </c:pt>
                <c:pt idx="379">
                  <c:v>3001.9722270002976</c:v>
                </c:pt>
                <c:pt idx="380">
                  <c:v>3047.4975354736684</c:v>
                </c:pt>
                <c:pt idx="381">
                  <c:v>3093.7132413107975</c:v>
                </c:pt>
                <c:pt idx="382">
                  <c:v>3140.6298144796178</c:v>
                </c:pt>
                <c:pt idx="383">
                  <c:v>3188.257883726521</c:v>
                </c:pt>
                <c:pt idx="384">
                  <c:v>3236.6082389842522</c:v>
                </c:pt>
                <c:pt idx="385">
                  <c:v>3285.6918338163232</c:v>
                </c:pt>
                <c:pt idx="386">
                  <c:v>3335.5197878984945</c:v>
                </c:pt>
                <c:pt idx="387">
                  <c:v>3386.1033895378901</c:v>
                </c:pt>
                <c:pt idx="388">
                  <c:v>3437.4540982303142</c:v>
                </c:pt>
                <c:pt idx="389">
                  <c:v>3489.5835472563504</c:v>
                </c:pt>
                <c:pt idx="390">
                  <c:v>3542.5035463168315</c:v>
                </c:pt>
                <c:pt idx="391">
                  <c:v>3596.2260842082751</c:v>
                </c:pt>
                <c:pt idx="392">
                  <c:v>3650.7633315388944</c:v>
                </c:pt>
                <c:pt idx="393">
                  <c:v>3706.1276434857959</c:v>
                </c:pt>
                <c:pt idx="394">
                  <c:v>3762.3315625939927</c:v>
                </c:pt>
                <c:pt idx="395">
                  <c:v>3819.3878216178623</c:v>
                </c:pt>
                <c:pt idx="396">
                  <c:v>3877.3093464056974</c:v>
                </c:pt>
                <c:pt idx="397">
                  <c:v>3936.1092588280007</c:v>
                </c:pt>
                <c:pt idx="398">
                  <c:v>3995.800879750188</c:v>
                </c:pt>
                <c:pt idx="399">
                  <c:v>4056.3977320503732</c:v>
                </c:pt>
                <c:pt idx="400">
                  <c:v>4117.9135436829165</c:v>
                </c:pt>
                <c:pt idx="401">
                  <c:v>4180.3622507884329</c:v>
                </c:pt>
                <c:pt idx="402">
                  <c:v>4243.7580008509667</c:v>
                </c:pt>
                <c:pt idx="403">
                  <c:v>4308.1151559030404</c:v>
                </c:pt>
                <c:pt idx="404">
                  <c:v>4373.4482957793116</c:v>
                </c:pt>
                <c:pt idx="405">
                  <c:v>4439.772221419571</c:v>
                </c:pt>
                <c:pt idx="406">
                  <c:v>4507.1019582218323</c:v>
                </c:pt>
                <c:pt idx="407">
                  <c:v>4575.4527594462716</c:v>
                </c:pt>
                <c:pt idx="408">
                  <c:v>4644.8401096707839</c:v>
                </c:pt>
                <c:pt idx="409">
                  <c:v>4715.2797282989504</c:v>
                </c:pt>
                <c:pt idx="410">
                  <c:v>4786.7875731212007</c:v>
                </c:pt>
                <c:pt idx="411">
                  <c:v>4859.3798439299808</c:v>
                </c:pt>
                <c:pt idx="412">
                  <c:v>4933.0729861897453</c:v>
                </c:pt>
                <c:pt idx="413">
                  <c:v>5007.883694762606</c:v>
                </c:pt>
                <c:pt idx="414">
                  <c:v>5083.8289176904827</c:v>
                </c:pt>
                <c:pt idx="415">
                  <c:v>5160.9258600346066</c:v>
                </c:pt>
                <c:pt idx="416">
                  <c:v>5239.1919877732525</c:v>
                </c:pt>
                <c:pt idx="417">
                  <c:v>5318.6450317585814</c:v>
                </c:pt>
                <c:pt idx="418">
                  <c:v>5399.3029917334879</c:v>
                </c:pt>
                <c:pt idx="419">
                  <c:v>5481.1841404093639</c:v>
                </c:pt>
                <c:pt idx="420">
                  <c:v>5564.3070276057015</c:v>
                </c:pt>
                <c:pt idx="421">
                  <c:v>5648.6904844524761</c:v>
                </c:pt>
                <c:pt idx="422">
                  <c:v>5734.3536276562554</c:v>
                </c:pt>
                <c:pt idx="423">
                  <c:v>5821.3158638310069</c:v>
                </c:pt>
                <c:pt idx="424">
                  <c:v>5909.5968938945834</c:v>
                </c:pt>
                <c:pt idx="425">
                  <c:v>5999.2167175318791</c:v>
                </c:pt>
                <c:pt idx="426">
                  <c:v>6090.195637725672</c:v>
                </c:pt>
                <c:pt idx="427">
                  <c:v>6182.5542653561779</c:v>
                </c:pt>
                <c:pt idx="428">
                  <c:v>6276.3135238703535</c:v>
                </c:pt>
                <c:pt idx="429">
                  <c:v>6371.4946540220153</c:v>
                </c:pt>
                <c:pt idx="430">
                  <c:v>6468.119218683838</c:v>
                </c:pt>
                <c:pt idx="431">
                  <c:v>6566.2091077323321</c:v>
                </c:pt>
                <c:pt idx="432">
                  <c:v>6665.7865430068996</c:v>
                </c:pt>
                <c:pt idx="433">
                  <c:v>6766.8740833440952</c:v>
                </c:pt>
                <c:pt idx="434">
                  <c:v>6869.4946296882335</c:v>
                </c:pt>
                <c:pt idx="435">
                  <c:v>6973.6714302794971</c:v>
                </c:pt>
                <c:pt idx="436">
                  <c:v>7079.4280859207274</c:v>
                </c:pt>
                <c:pt idx="437">
                  <c:v>7186.7885553240831</c:v>
                </c:pt>
                <c:pt idx="438">
                  <c:v>7295.7771605387807</c:v>
                </c:pt>
                <c:pt idx="439">
                  <c:v>7406.418592461152</c:v>
                </c:pt>
                <c:pt idx="440">
                  <c:v>7518.7379164282593</c:v>
                </c:pt>
                <c:pt idx="441">
                  <c:v>7632.7605778963371</c:v>
                </c:pt>
                <c:pt idx="442">
                  <c:v>7748.5124082053526</c:v>
                </c:pt>
                <c:pt idx="443">
                  <c:v>7866.019630430982</c:v>
                </c:pt>
                <c:pt idx="444">
                  <c:v>7985.3088653253353</c:v>
                </c:pt>
                <c:pt idx="445">
                  <c:v>8106.4071373477718</c:v>
                </c:pt>
                <c:pt idx="446">
                  <c:v>8229.3418807871749</c:v>
                </c:pt>
                <c:pt idx="447">
                  <c:v>8354.1409459770712</c:v>
                </c:pt>
                <c:pt idx="448">
                  <c:v>8480.8326056050028</c:v>
                </c:pt>
                <c:pt idx="449">
                  <c:v>8609.4455611175836</c:v>
                </c:pt>
                <c:pt idx="450">
                  <c:v>8740.0089492226834</c:v>
                </c:pt>
                <c:pt idx="451">
                  <c:v>8872.5523484902296</c:v>
                </c:pt>
                <c:pt idx="452">
                  <c:v>9007.1057860530982</c:v>
                </c:pt>
                <c:pt idx="453">
                  <c:v>9143.6997444096323</c:v>
                </c:pt>
                <c:pt idx="454">
                  <c:v>9282.3651683293228</c:v>
                </c:pt>
                <c:pt idx="455">
                  <c:v>9423.1334718632061</c:v>
                </c:pt>
                <c:pt idx="456">
                  <c:v>9566.0365454605871</c:v>
                </c:pt>
                <c:pt idx="457">
                  <c:v>9711.1067631936803</c:v>
                </c:pt>
                <c:pt idx="458">
                  <c:v>9858.3769900918142</c:v>
                </c:pt>
                <c:pt idx="459">
                  <c:v>10007.880589586863</c:v>
                </c:pt>
                <c:pt idx="460">
                  <c:v>10159.651431071587</c:v>
                </c:pt>
                <c:pt idx="461">
                  <c:v>10313.723897572594</c:v>
                </c:pt>
                <c:pt idx="462">
                  <c:v>10470.132893539672</c:v>
                </c:pt>
                <c:pt idx="463">
                  <c:v>10628.913852753236</c:v>
                </c:pt>
                <c:pt idx="464">
                  <c:v>10790.102746351695</c:v>
                </c:pt>
                <c:pt idx="465">
                  <c:v>10953.736090980563</c:v>
                </c:pt>
                <c:pt idx="466">
                  <c:v>11119.850957065144</c:v>
                </c:pt>
                <c:pt idx="467">
                  <c:v>11288.484977208678</c:v>
                </c:pt>
                <c:pt idx="468">
                  <c:v>11459.676354717843</c:v>
                </c:pt>
                <c:pt idx="469">
                  <c:v>11633.463872257549</c:v>
                </c:pt>
                <c:pt idx="470">
                  <c:v>11809.886900636982</c:v>
                </c:pt>
                <c:pt idx="471">
                  <c:v>11988.985407728889</c:v>
                </c:pt>
                <c:pt idx="472">
                  <c:v>12170.799967524132</c:v>
                </c:pt>
                <c:pt idx="473">
                  <c:v>12355.371769323541</c:v>
                </c:pt>
                <c:pt idx="474">
                  <c:v>12542.742627069181</c:v>
                </c:pt>
                <c:pt idx="475">
                  <c:v>12732.954988817113</c:v>
                </c:pt>
                <c:pt idx="476">
                  <c:v>12926.051946353818</c:v>
                </c:pt>
                <c:pt idx="477">
                  <c:v>13122.07724495846</c:v>
                </c:pt>
                <c:pt idx="478">
                  <c:v>13321.075293313183</c:v>
                </c:pt>
                <c:pt idx="479">
                  <c:v>13523.091173563704</c:v>
                </c:pt>
                <c:pt idx="480">
                  <c:v>13728.170651532488</c:v>
                </c:pt>
                <c:pt idx="481">
                  <c:v>13936.360187086786</c:v>
                </c:pt>
                <c:pt idx="482">
                  <c:v>14147.706944663923</c:v>
                </c:pt>
                <c:pt idx="483">
                  <c:v>14362.258803956196</c:v>
                </c:pt>
                <c:pt idx="484">
                  <c:v>14580.064370757807</c:v>
                </c:pt>
                <c:pt idx="485">
                  <c:v>14801.172987976301</c:v>
                </c:pt>
                <c:pt idx="486">
                  <c:v>15025.63474681098</c:v>
                </c:pt>
                <c:pt idx="487">
                  <c:v>15253.500498100859</c:v>
                </c:pt>
                <c:pt idx="488">
                  <c:v>15484.821863844691</c:v>
                </c:pt>
                <c:pt idx="489">
                  <c:v>15719.651248895714</c:v>
                </c:pt>
                <c:pt idx="490">
                  <c:v>15958.041852833743</c:v>
                </c:pt>
                <c:pt idx="491">
                  <c:v>16200.047682017303</c:v>
                </c:pt>
                <c:pt idx="492">
                  <c:v>16445.723561818533</c:v>
                </c:pt>
                <c:pt idx="493">
                  <c:v>16695.125149043644</c:v>
                </c:pt>
                <c:pt idx="494">
                  <c:v>16948.308944541721</c:v>
                </c:pt>
                <c:pt idx="495">
                  <c:v>17205.332306004744</c:v>
                </c:pt>
                <c:pt idx="496">
                  <c:v>17466.253460961732</c:v>
                </c:pt>
                <c:pt idx="497">
                  <c:v>17731.131519969935</c:v>
                </c:pt>
                <c:pt idx="498">
                  <c:v>18000.026490006065</c:v>
                </c:pt>
                <c:pt idx="499">
                  <c:v>18272.999288060633</c:v>
                </c:pt>
                <c:pt idx="500">
                  <c:v>18550.111754938418</c:v>
                </c:pt>
                <c:pt idx="501">
                  <c:v>18831.426669268236</c:v>
                </c:pt>
                <c:pt idx="502">
                  <c:v>19117.007761725163</c:v>
                </c:pt>
                <c:pt idx="503">
                  <c:v>19406.919729468453</c:v>
                </c:pt>
                <c:pt idx="504">
                  <c:v>19701.228250798391</c:v>
                </c:pt>
                <c:pt idx="505">
                  <c:v>20000.00000003543</c:v>
                </c:pt>
              </c:numCache>
            </c:numRef>
          </c:xVal>
          <c:yVal>
            <c:numRef>
              <c:f>Room!$U$5:$U$510</c:f>
              <c:numCache>
                <c:formatCode>General</c:formatCode>
                <c:ptCount val="50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numCache>
            </c:numRef>
          </c:yVal>
          <c:smooth val="1"/>
          <c:extLst>
            <c:ext xmlns:c16="http://schemas.microsoft.com/office/drawing/2014/chart" uri="{C3380CC4-5D6E-409C-BE32-E72D297353CC}">
              <c16:uniqueId val="{00000000-662B-4FA5-BAB6-C8B9DDF40652}"/>
            </c:ext>
          </c:extLst>
        </c:ser>
        <c:dLbls>
          <c:showLegendKey val="0"/>
          <c:showVal val="0"/>
          <c:showCatName val="0"/>
          <c:showSerName val="0"/>
          <c:showPercent val="0"/>
          <c:showBubbleSize val="0"/>
        </c:dLbls>
        <c:axId val="109485056"/>
        <c:axId val="109602688"/>
      </c:scatterChart>
      <c:valAx>
        <c:axId val="109485056"/>
        <c:scaling>
          <c:logBase val="10"/>
          <c:orientation val="minMax"/>
          <c:max val="10000"/>
          <c:min val="10"/>
        </c:scaling>
        <c:delete val="0"/>
        <c:axPos val="b"/>
        <c:majorGridlines>
          <c:spPr>
            <a:ln w="12700">
              <a:solidFill>
                <a:srgbClr val="00000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MT"/>
                    <a:ea typeface="Arial MT"/>
                    <a:cs typeface="Arial MT"/>
                  </a:defRPr>
                </a:pPr>
                <a:r>
                  <a:rPr lang="en-US"/>
                  <a:t>Frequency (Hz)</a:t>
                </a:r>
              </a:p>
            </c:rich>
          </c:tx>
          <c:layout>
            <c:manualLayout>
              <c:xMode val="edge"/>
              <c:yMode val="edge"/>
              <c:x val="0.3974899790245886"/>
              <c:y val="0.92394484492255369"/>
            </c:manualLayout>
          </c:layout>
          <c:overlay val="0"/>
          <c:spPr>
            <a:noFill/>
            <a:ln w="25400">
              <a:noFill/>
            </a:ln>
          </c:spPr>
        </c:title>
        <c:numFmt formatCode="General" sourceLinked="0"/>
        <c:majorTickMark val="none"/>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en-US"/>
          </a:p>
        </c:txPr>
        <c:crossAx val="109602688"/>
        <c:crosses val="autoZero"/>
        <c:crossBetween val="midCat"/>
      </c:valAx>
      <c:valAx>
        <c:axId val="109602688"/>
        <c:scaling>
          <c:orientation val="minMax"/>
          <c:max val="20"/>
          <c:min val="-5"/>
        </c:scaling>
        <c:delete val="0"/>
        <c:axPos val="l"/>
        <c:majorGridlines>
          <c:spPr>
            <a:ln w="3175">
              <a:solidFill>
                <a:srgbClr val="80808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MT"/>
                    <a:ea typeface="Arial MT"/>
                    <a:cs typeface="Arial MT"/>
                  </a:defRPr>
                </a:pPr>
                <a:r>
                  <a:rPr lang="en-US"/>
                  <a:t>Augmentation (dB)</a:t>
                </a:r>
              </a:p>
            </c:rich>
          </c:tx>
          <c:layout>
            <c:manualLayout>
              <c:xMode val="edge"/>
              <c:yMode val="edge"/>
              <c:x val="1.0460251046025108E-2"/>
              <c:y val="0.31267635207570882"/>
            </c:manualLayout>
          </c:layout>
          <c:overlay val="0"/>
          <c:spPr>
            <a:noFill/>
            <a:ln w="25400">
              <a:noFill/>
            </a:ln>
          </c:spPr>
        </c:title>
        <c:numFmt formatCode="General" sourceLinked="1"/>
        <c:majorTickMark val="in"/>
        <c:minorTickMark val="in"/>
        <c:tickLblPos val="nextTo"/>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en-US"/>
          </a:p>
        </c:txPr>
        <c:crossAx val="109485056"/>
        <c:crosses val="autoZero"/>
        <c:crossBetween val="midCat"/>
        <c:majorUnit val="5"/>
        <c:minorUnit val="1"/>
      </c:valAx>
      <c:spPr>
        <a:solidFill>
          <a:srgbClr val="FFFFFF"/>
        </a:solidFill>
        <a:ln w="3175">
          <a:solidFill>
            <a:srgbClr val="000000"/>
          </a:solidFill>
          <a:prstDash val="solid"/>
        </a:ln>
      </c:spPr>
    </c:plotArea>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Combined Boundary / Room Gain</a:t>
            </a:r>
          </a:p>
        </c:rich>
      </c:tx>
      <c:layout>
        <c:manualLayout>
          <c:xMode val="edge"/>
          <c:yMode val="edge"/>
          <c:x val="0.26041710411198599"/>
          <c:y val="1.3404825737265424E-2"/>
        </c:manualLayout>
      </c:layout>
      <c:overlay val="0"/>
      <c:spPr>
        <a:noFill/>
        <a:ln w="25400">
          <a:noFill/>
        </a:ln>
      </c:spPr>
    </c:title>
    <c:autoTitleDeleted val="0"/>
    <c:plotArea>
      <c:layout>
        <c:manualLayout>
          <c:layoutTarget val="inner"/>
          <c:xMode val="edge"/>
          <c:yMode val="edge"/>
          <c:x val="0.10833355373851268"/>
          <c:y val="9.2046751528713056E-2"/>
          <c:w val="0.7937516148917948"/>
          <c:h val="0.76854418666835556"/>
        </c:manualLayout>
      </c:layout>
      <c:scatterChart>
        <c:scatterStyle val="lineMarker"/>
        <c:varyColors val="0"/>
        <c:ser>
          <c:idx val="2"/>
          <c:order val="0"/>
          <c:tx>
            <c:v>Total</c:v>
          </c:tx>
          <c:spPr>
            <a:ln w="25400">
              <a:solidFill>
                <a:srgbClr val="0000FF"/>
              </a:solidFill>
              <a:prstDash val="solid"/>
            </a:ln>
          </c:spPr>
          <c:marker>
            <c:symbol val="none"/>
          </c:marker>
          <c:xVal>
            <c:numRef>
              <c:f>Room!$A$5:$A$510</c:f>
              <c:numCache>
                <c:formatCode>0.000</c:formatCode>
                <c:ptCount val="506"/>
                <c:pt idx="0">
                  <c:v>10</c:v>
                </c:pt>
                <c:pt idx="1">
                  <c:v>10.1516513312945</c:v>
                </c:pt>
                <c:pt idx="2">
                  <c:v>10.30560247521734</c:v>
                </c:pt>
                <c:pt idx="3">
                  <c:v>10.461888308733201</c:v>
                </c:pt>
                <c:pt idx="4">
                  <c:v>10.620544237720576</c:v>
                </c:pt>
                <c:pt idx="5">
                  <c:v>10.781606204992823</c:v>
                </c:pt>
                <c:pt idx="6">
                  <c:v>10.945110698440843</c:v>
                </c:pt>
                <c:pt idx="7">
                  <c:v>11.111094759299265</c:v>
                </c:pt>
                <c:pt idx="8">
                  <c:v>11.279595990537972</c:v>
                </c:pt>
                <c:pt idx="9">
                  <c:v>11.45065256538089</c:v>
                </c:pt>
                <c:pt idx="10">
                  <c:v>11.62430323595397</c:v>
                </c:pt>
                <c:pt idx="11">
                  <c:v>11.800587342064309</c:v>
                </c:pt>
                <c:pt idx="12">
                  <c:v>11.979544820112418</c:v>
                </c:pt>
                <c:pt idx="13">
                  <c:v>12.161216212139635</c:v>
                </c:pt>
                <c:pt idx="14">
                  <c:v>12.345642675012758</c:v>
                </c:pt>
                <c:pt idx="15">
                  <c:v>12.532865989747947</c:v>
                </c:pt>
                <c:pt idx="16">
                  <c:v>12.72292857097603</c:v>
                </c:pt>
                <c:pt idx="17">
                  <c:v>12.915873476551365</c:v>
                </c:pt>
                <c:pt idx="18">
                  <c:v>13.111744417306399</c:v>
                </c:pt>
                <c:pt idx="19">
                  <c:v>13.310585766954173</c:v>
                </c:pt>
                <c:pt idx="20">
                  <c:v>13.512442572140996</c:v>
                </c:pt>
                <c:pt idx="21">
                  <c:v>13.717360562651562</c:v>
                </c:pt>
                <c:pt idx="22">
                  <c:v>13.92538616176884</c:v>
                </c:pt>
                <c:pt idx="23">
                  <c:v>14.136566496791065</c:v>
                </c:pt>
                <c:pt idx="24">
                  <c:v>14.350949409708225</c:v>
                </c:pt>
                <c:pt idx="25">
                  <c:v>14.568583468040451</c:v>
                </c:pt>
                <c:pt idx="26">
                  <c:v>14.78951797584079</c:v>
                </c:pt>
                <c:pt idx="27">
                  <c:v>15.013802984864808</c:v>
                </c:pt>
                <c:pt idx="28">
                  <c:v>15.241489305909617</c:v>
                </c:pt>
                <c:pt idx="29">
                  <c:v>15.472628520324825</c:v>
                </c:pt>
                <c:pt idx="30">
                  <c:v>15.707272991698076</c:v>
                </c:pt>
                <c:pt idx="31">
                  <c:v>15.945475877717792</c:v>
                </c:pt>
                <c:pt idx="32">
                  <c:v>16.187291142215816</c:v>
                </c:pt>
                <c:pt idx="33">
                  <c:v>16.432773567392687</c:v>
                </c:pt>
                <c:pt idx="34">
                  <c:v>16.681978766228305</c:v>
                </c:pt>
                <c:pt idx="35">
                  <c:v>16.934963195080815</c:v>
                </c:pt>
                <c:pt idx="36">
                  <c:v>17.191784166476552</c:v>
                </c:pt>
                <c:pt idx="37">
                  <c:v>17.452499862093941</c:v>
                </c:pt>
                <c:pt idx="38">
                  <c:v>17.717169345944303</c:v>
                </c:pt>
                <c:pt idx="39">
                  <c:v>17.98585257775256</c:v>
                </c:pt>
                <c:pt idx="40">
                  <c:v>18.258610426540837</c:v>
                </c:pt>
                <c:pt idx="41">
                  <c:v>18.535504684418093</c:v>
                </c:pt>
                <c:pt idx="42">
                  <c:v>18.816598080578839</c:v>
                </c:pt>
                <c:pt idx="43">
                  <c:v>19.101954295514169</c:v>
                </c:pt>
                <c:pt idx="44">
                  <c:v>19.391637975438311</c:v>
                </c:pt>
                <c:pt idx="45">
                  <c:v>19.685714746933932</c:v>
                </c:pt>
                <c:pt idx="46">
                  <c:v>19.984251231819563</c:v>
                </c:pt>
                <c:pt idx="47">
                  <c:v>20.287315062242481</c:v>
                </c:pt>
                <c:pt idx="48">
                  <c:v>20.594974896000483</c:v>
                </c:pt>
                <c:pt idx="49">
                  <c:v>20.907300432096012</c:v>
                </c:pt>
                <c:pt idx="50">
                  <c:v>21.224362426526156</c:v>
                </c:pt>
                <c:pt idx="51">
                  <c:v>21.546232708312122</c:v>
                </c:pt>
                <c:pt idx="52">
                  <c:v>21.872984195771785</c:v>
                </c:pt>
                <c:pt idx="53">
                  <c:v>22.20469091303902</c:v>
                </c:pt>
                <c:pt idx="54">
                  <c:v>22.541428006833545</c:v>
                </c:pt>
                <c:pt idx="55">
                  <c:v>22.883271763485087</c:v>
                </c:pt>
                <c:pt idx="56">
                  <c:v>23.230299626215722</c:v>
                </c:pt>
                <c:pt idx="57">
                  <c:v>23.582590212684295</c:v>
                </c:pt>
                <c:pt idx="58">
                  <c:v>23.940223332796918</c:v>
                </c:pt>
                <c:pt idx="59">
                  <c:v>24.303280006787549</c:v>
                </c:pt>
                <c:pt idx="60">
                  <c:v>24.671842483572782</c:v>
                </c:pt>
                <c:pt idx="61">
                  <c:v>25.045994259384983</c:v>
                </c:pt>
                <c:pt idx="62">
                  <c:v>25.425820096687996</c:v>
                </c:pt>
                <c:pt idx="63">
                  <c:v>25.811406043379716</c:v>
                </c:pt>
                <c:pt idx="64">
                  <c:v>26.202839452285861</c:v>
                </c:pt>
                <c:pt idx="65">
                  <c:v>26.600209000949381</c:v>
                </c:pt>
                <c:pt idx="66">
                  <c:v>27.003604711719973</c:v>
                </c:pt>
                <c:pt idx="67">
                  <c:v>27.41311797214825</c:v>
                </c:pt>
                <c:pt idx="68">
                  <c:v>27.828841555689195</c:v>
                </c:pt>
                <c:pt idx="69">
                  <c:v>28.250869642719593</c:v>
                </c:pt>
                <c:pt idx="70">
                  <c:v>28.679297841874174</c:v>
                </c:pt>
                <c:pt idx="71">
                  <c:v>29.114223211705344</c:v>
                </c:pt>
                <c:pt idx="72">
                  <c:v>29.55574428267138</c:v>
                </c:pt>
                <c:pt idx="73">
                  <c:v>30.003961079458072</c:v>
                </c:pt>
                <c:pt idx="74">
                  <c:v>30.458975143638892</c:v>
                </c:pt>
                <c:pt idx="75">
                  <c:v>30.920889556678784</c:v>
                </c:pt>
                <c:pt idx="76">
                  <c:v>31.389808963286839</c:v>
                </c:pt>
                <c:pt idx="77">
                  <c:v>31.865839595123088</c:v>
                </c:pt>
                <c:pt idx="78">
                  <c:v>32.349089294864832</c:v>
                </c:pt>
                <c:pt idx="79">
                  <c:v>32.839667540637926</c:v>
                </c:pt>
                <c:pt idx="80">
                  <c:v>33.337685470818577</c:v>
                </c:pt>
                <c:pt idx="81">
                  <c:v>33.843255909211273</c:v>
                </c:pt>
                <c:pt idx="82">
                  <c:v>34.356493390608506</c:v>
                </c:pt>
                <c:pt idx="83">
                  <c:v>34.877514186738154</c:v>
                </c:pt>
                <c:pt idx="84">
                  <c:v>35.406436332604322</c:v>
                </c:pt>
                <c:pt idx="85">
                  <c:v>35.943379653227659</c:v>
                </c:pt>
                <c:pt idx="86">
                  <c:v>36.488465790791224</c:v>
                </c:pt>
                <c:pt idx="87">
                  <c:v>37.041818232197954</c:v>
                </c:pt>
                <c:pt idx="88">
                  <c:v>37.603562337046128</c:v>
                </c:pt>
                <c:pt idx="89">
                  <c:v>38.173825366029007</c:v>
                </c:pt>
                <c:pt idx="90">
                  <c:v>38.752736509765214</c:v>
                </c:pt>
                <c:pt idx="91">
                  <c:v>39.340426918066299</c:v>
                </c:pt>
                <c:pt idx="92">
                  <c:v>39.937029729648174</c:v>
                </c:pt>
                <c:pt idx="93">
                  <c:v>40.54268010229309</c:v>
                </c:pt>
                <c:pt idx="94">
                  <c:v>41.157515243469071</c:v>
                </c:pt>
                <c:pt idx="95">
                  <c:v>41.781674441413649</c:v>
                </c:pt>
                <c:pt idx="96">
                  <c:v>42.415299096689026</c:v>
                </c:pt>
                <c:pt idx="97">
                  <c:v>43.058532754215754</c:v>
                </c:pt>
                <c:pt idx="98">
                  <c:v>43.711521135792218</c:v>
                </c:pt>
                <c:pt idx="99">
                  <c:v>44.374412173107274</c:v>
                </c:pt>
                <c:pt idx="100">
                  <c:v>45.047356041253529</c:v>
                </c:pt>
                <c:pt idx="101">
                  <c:v>45.730505192748872</c:v>
                </c:pt>
                <c:pt idx="102">
                  <c:v>46.424014392073914</c:v>
                </c:pt>
                <c:pt idx="103">
                  <c:v>47.12804075073322</c:v>
                </c:pt>
                <c:pt idx="104">
                  <c:v>47.842743762848237</c:v>
                </c:pt>
                <c:pt idx="105">
                  <c:v>48.568285341289993</c:v>
                </c:pt>
                <c:pt idx="106">
                  <c:v>49.304829854359774</c:v>
                </c:pt>
                <c:pt idx="107">
                  <c:v>50.05254416302602</c:v>
                </c:pt>
                <c:pt idx="108">
                  <c:v>50.811597658725987</c:v>
                </c:pt>
                <c:pt idx="109">
                  <c:v>51.582162301740617</c:v>
                </c:pt>
                <c:pt idx="110">
                  <c:v>52.364412660151409</c:v>
                </c:pt>
                <c:pt idx="111">
                  <c:v>53.158525949388064</c:v>
                </c:pt>
                <c:pt idx="112">
                  <c:v>53.964682072375858</c:v>
                </c:pt>
                <c:pt idx="113">
                  <c:v>54.78306366029188</c:v>
                </c:pt>
                <c:pt idx="114">
                  <c:v>55.613856113939342</c:v>
                </c:pt>
                <c:pt idx="115">
                  <c:v>56.457247645749305</c:v>
                </c:pt>
                <c:pt idx="116">
                  <c:v>57.313429322419424</c:v>
                </c:pt>
                <c:pt idx="117">
                  <c:v>58.182595108199237</c:v>
                </c:pt>
                <c:pt idx="118">
                  <c:v>59.064941908831962</c:v>
                </c:pt>
                <c:pt idx="119">
                  <c:v>59.960669616162626</c:v>
                </c:pt>
                <c:pt idx="120">
                  <c:v>60.8699811534227</c:v>
                </c:pt>
                <c:pt idx="121">
                  <c:v>61.79308252120147</c:v>
                </c:pt>
                <c:pt idx="122">
                  <c:v>62.73018284411458</c:v>
                </c:pt>
                <c:pt idx="123">
                  <c:v>63.681494418180321</c:v>
                </c:pt>
                <c:pt idx="124">
                  <c:v>64.647232758914356</c:v>
                </c:pt>
                <c:pt idx="125">
                  <c:v>65.62761665015384</c:v>
                </c:pt>
                <c:pt idx="126">
                  <c:v>66.622868193621926</c:v>
                </c:pt>
                <c:pt idx="127">
                  <c:v>67.633212859243997</c:v>
                </c:pt>
                <c:pt idx="128">
                  <c:v>68.658879536226863</c:v>
                </c:pt>
                <c:pt idx="129">
                  <c:v>69.700100584912619</c:v>
                </c:pt>
                <c:pt idx="130">
                  <c:v>70.75711188941888</c:v>
                </c:pt>
                <c:pt idx="131">
                  <c:v>71.830152911077306</c:v>
                </c:pt>
                <c:pt idx="132">
                  <c:v>72.919466742682545</c:v>
                </c:pt>
                <c:pt idx="133">
                  <c:v>74.025300163563827</c:v>
                </c:pt>
                <c:pt idx="134">
                  <c:v>75.147903695491763</c:v>
                </c:pt>
                <c:pt idx="135">
                  <c:v>76.287531659432986</c:v>
                </c:pt>
                <c:pt idx="136">
                  <c:v>77.444442233165418</c:v>
                </c:pt>
                <c:pt idx="137">
                  <c:v>78.618897509767379</c:v>
                </c:pt>
                <c:pt idx="138">
                  <c:v>79.811163556993591</c:v>
                </c:pt>
                <c:pt idx="139">
                  <c:v>81.021510477551701</c:v>
                </c:pt>
                <c:pt idx="140">
                  <c:v>82.250212470292894</c:v>
                </c:pt>
                <c:pt idx="141">
                  <c:v>83.497547892330431</c:v>
                </c:pt>
                <c:pt idx="142">
                  <c:v>84.763799322100255</c:v>
                </c:pt>
                <c:pt idx="143">
                  <c:v>86.049253623377894</c:v>
                </c:pt>
                <c:pt idx="144">
                  <c:v>87.354202010266221</c:v>
                </c:pt>
                <c:pt idx="145">
                  <c:v>88.678940113168778</c:v>
                </c:pt>
                <c:pt idx="146">
                  <c:v>90.023768045763504</c:v>
                </c:pt>
                <c:pt idx="147">
                  <c:v>91.388990472992234</c:v>
                </c:pt>
                <c:pt idx="148">
                  <c:v>92.774916680081205</c:v>
                </c:pt>
                <c:pt idx="149">
                  <c:v>94.181860642608271</c:v>
                </c:pt>
                <c:pt idx="150">
                  <c:v>95.610141097632734</c:v>
                </c:pt>
                <c:pt idx="151">
                  <c:v>97.06008161590384</c:v>
                </c:pt>
                <c:pt idx="152">
                  <c:v>98.532010675164301</c:v>
                </c:pt>
                <c:pt idx="153">
                  <c:v>100.02626173456555</c:v>
                </c:pt>
                <c:pt idx="154">
                  <c:v>101.54317331021144</c:v>
                </c:pt>
                <c:pt idx="155">
                  <c:v>103.08308905184761</c:v>
                </c:pt>
                <c:pt idx="156">
                  <c:v>104.64635782071383</c:v>
                </c:pt>
                <c:pt idx="157">
                  <c:v>106.23333376857701</c:v>
                </c:pt>
                <c:pt idx="158">
                  <c:v>107.84437641796278</c:v>
                </c:pt>
                <c:pt idx="159">
                  <c:v>109.47985074360371</c:v>
                </c:pt>
                <c:pt idx="160">
                  <c:v>111.14012725512278</c:v>
                </c:pt>
                <c:pt idx="161">
                  <c:v>112.82558208097073</c:v>
                </c:pt>
                <c:pt idx="162">
                  <c:v>114.53659705363634</c:v>
                </c:pt>
                <c:pt idx="163">
                  <c:v>116.2735597961489</c:v>
                </c:pt>
                <c:pt idx="164">
                  <c:v>118.03686380989257</c:v>
                </c:pt>
                <c:pt idx="165">
                  <c:v>119.82690856375234</c:v>
                </c:pt>
                <c:pt idx="166">
                  <c:v>121.64409958461208</c:v>
                </c:pt>
                <c:pt idx="167">
                  <c:v>123.4888485492248</c:v>
                </c:pt>
                <c:pt idx="168">
                  <c:v>125.36157337747628</c:v>
                </c:pt>
                <c:pt idx="169">
                  <c:v>127.26269832706302</c:v>
                </c:pt>
                <c:pt idx="170">
                  <c:v>129.19265408960595</c:v>
                </c:pt>
                <c:pt idx="171">
                  <c:v>131.1518778882218</c:v>
                </c:pt>
                <c:pt idx="172">
                  <c:v>133.14081357657406</c:v>
                </c:pt>
                <c:pt idx="173">
                  <c:v>135.15991173942609</c:v>
                </c:pt>
                <c:pt idx="174">
                  <c:v>137.20962979471921</c:v>
                </c:pt>
                <c:pt idx="175">
                  <c:v>139.29043209719867</c:v>
                </c:pt>
                <c:pt idx="176">
                  <c:v>141.4027900436113</c:v>
                </c:pt>
                <c:pt idx="177">
                  <c:v>143.54718217949835</c:v>
                </c:pt>
                <c:pt idx="178">
                  <c:v>145.72409430760786</c:v>
                </c:pt>
                <c:pt idx="179">
                  <c:v>147.93401959795125</c:v>
                </c:pt>
                <c:pt idx="180">
                  <c:v>150.17745869952884</c:v>
                </c:pt>
                <c:pt idx="181">
                  <c:v>152.45491985374969</c:v>
                </c:pt>
                <c:pt idx="182">
                  <c:v>154.76691900957144</c:v>
                </c:pt>
                <c:pt idx="183">
                  <c:v>157.1139799403864</c:v>
                </c:pt>
                <c:pt idx="184">
                  <c:v>159.49663436268008</c:v>
                </c:pt>
                <c:pt idx="185">
                  <c:v>161.91542205648935</c:v>
                </c:pt>
                <c:pt idx="186">
                  <c:v>164.37089098768709</c:v>
                </c:pt>
                <c:pt idx="187">
                  <c:v>166.86359743212168</c:v>
                </c:pt>
                <c:pt idx="188">
                  <c:v>169.39410610163876</c:v>
                </c:pt>
                <c:pt idx="189">
                  <c:v>171.96299027201428</c:v>
                </c:pt>
                <c:pt idx="190">
                  <c:v>174.57083191282769</c:v>
                </c:pt>
                <c:pt idx="191">
                  <c:v>177.21822181930455</c:v>
                </c:pt>
                <c:pt idx="192">
                  <c:v>179.90575974615871</c:v>
                </c:pt>
                <c:pt idx="193">
                  <c:v>182.63405454346406</c:v>
                </c:pt>
                <c:pt idx="194">
                  <c:v>185.40372429458694</c:v>
                </c:pt>
                <c:pt idx="195">
                  <c:v>188.21539645621019</c:v>
                </c:pt>
                <c:pt idx="196">
                  <c:v>191.06970800048083</c:v>
                </c:pt>
                <c:pt idx="197">
                  <c:v>193.96730555931325</c:v>
                </c:pt>
                <c:pt idx="198">
                  <c:v>196.90884557088094</c:v>
                </c:pt>
                <c:pt idx="199">
                  <c:v>199.89499442832965</c:v>
                </c:pt>
                <c:pt idx="200">
                  <c:v>202.92642863074593</c:v>
                </c:pt>
                <c:pt idx="201">
                  <c:v>206.00383493641502</c:v>
                </c:pt>
                <c:pt idx="202">
                  <c:v>209.12791051840298</c:v>
                </c:pt>
                <c:pt idx="203">
                  <c:v>212.29936312249828</c:v>
                </c:pt>
                <c:pt idx="204">
                  <c:v>215.51891122754841</c:v>
                </c:pt>
                <c:pt idx="205">
                  <c:v>218.7872842082283</c:v>
                </c:pt>
                <c:pt idx="206">
                  <c:v>222.10522250027691</c:v>
                </c:pt>
                <c:pt idx="207">
                  <c:v>225.47347776823972</c:v>
                </c:pt>
                <c:pt idx="208">
                  <c:v>228.89281307575516</c:v>
                </c:pt>
                <c:pt idx="209">
                  <c:v>232.36400305842329</c:v>
                </c:pt>
                <c:pt idx="210">
                  <c:v>235.88783409929621</c:v>
                </c:pt>
                <c:pt idx="211">
                  <c:v>239.46510450702965</c:v>
                </c:pt>
                <c:pt idx="212">
                  <c:v>243.09662469673643</c:v>
                </c:pt>
                <c:pt idx="213">
                  <c:v>246.78321737358237</c:v>
                </c:pt>
                <c:pt idx="214">
                  <c:v>250.52571771916675</c:v>
                </c:pt>
                <c:pt idx="215">
                  <c:v>254.32497358072894</c:v>
                </c:pt>
                <c:pt idx="216">
                  <c:v>258.18184566322452</c:v>
                </c:pt>
                <c:pt idx="217">
                  <c:v>262.09720772431444</c:v>
                </c:pt>
                <c:pt idx="218">
                  <c:v>266.07194677231081</c:v>
                </c:pt>
                <c:pt idx="219">
                  <c:v>270.10696326712485</c:v>
                </c:pt>
                <c:pt idx="220">
                  <c:v>274.20317132426226</c:v>
                </c:pt>
                <c:pt idx="221">
                  <c:v>278.36149892191207</c:v>
                </c:pt>
                <c:pt idx="222">
                  <c:v>282.58288811117615</c:v>
                </c:pt>
                <c:pt idx="223">
                  <c:v>286.86829522948659</c:v>
                </c:pt>
                <c:pt idx="224">
                  <c:v>291.21869111726011</c:v>
                </c:pt>
                <c:pt idx="225">
                  <c:v>295.63506133783756</c:v>
                </c:pt>
                <c:pt idx="226">
                  <c:v>300.118406400759</c:v>
                </c:pt>
                <c:pt idx="227">
                  <c:v>304.6697419884249</c:v>
                </c:pt>
                <c:pt idx="228">
                  <c:v>309.29009918619454</c:v>
                </c:pt>
                <c:pt idx="229">
                  <c:v>313.98052471597396</c:v>
                </c:pt>
                <c:pt idx="230">
                  <c:v>318.74208117334626</c:v>
                </c:pt>
                <c:pt idx="231">
                  <c:v>323.57584726829805</c:v>
                </c:pt>
                <c:pt idx="232">
                  <c:v>328.48291806959639</c:v>
                </c:pt>
                <c:pt idx="233">
                  <c:v>333.46440525287204</c:v>
                </c:pt>
                <c:pt idx="234">
                  <c:v>338.52143735246472</c:v>
                </c:pt>
                <c:pt idx="235">
                  <c:v>343.65516001708761</c:v>
                </c:pt>
                <c:pt idx="236">
                  <c:v>348.8667362693692</c:v>
                </c:pt>
                <c:pt idx="237">
                  <c:v>354.1573467693309</c:v>
                </c:pt>
                <c:pt idx="238">
                  <c:v>359.5281900818606</c:v>
                </c:pt>
                <c:pt idx="239">
                  <c:v>364.98048294824224</c:v>
                </c:pt>
                <c:pt idx="240">
                  <c:v>370.51546056180331</c:v>
                </c:pt>
                <c:pt idx="241">
                  <c:v>376.13437684774254</c:v>
                </c:pt>
                <c:pt idx="242">
                  <c:v>381.83850474720128</c:v>
                </c:pt>
                <c:pt idx="243">
                  <c:v>387.62913650564269</c:v>
                </c:pt>
                <c:pt idx="244">
                  <c:v>393.50758396560451</c:v>
                </c:pt>
                <c:pt idx="245">
                  <c:v>399.47517886389113</c:v>
                </c:pt>
                <c:pt idx="246">
                  <c:v>405.53327313327287</c:v>
                </c:pt>
                <c:pt idx="247">
                  <c:v>411.68323920876054</c:v>
                </c:pt>
                <c:pt idx="248">
                  <c:v>417.92647033852461</c:v>
                </c:pt>
                <c:pt idx="249">
                  <c:v>424.2643808995295</c:v>
                </c:pt>
                <c:pt idx="250">
                  <c:v>430.69840671795453</c:v>
                </c:pt>
                <c:pt idx="251">
                  <c:v>437.23000539447429</c:v>
                </c:pt>
                <c:pt idx="252">
                  <c:v>443.86065663447164</c:v>
                </c:pt>
                <c:pt idx="253">
                  <c:v>450.59186258325849</c:v>
                </c:pt>
                <c:pt idx="254">
                  <c:v>457.42514816638044</c:v>
                </c:pt>
                <c:pt idx="255">
                  <c:v>464.36206143508201</c:v>
                </c:pt>
                <c:pt idx="256">
                  <c:v>471.40417391701089</c:v>
                </c:pt>
                <c:pt idx="257">
                  <c:v>478.55308097224076</c:v>
                </c:pt>
                <c:pt idx="258">
                  <c:v>485.81040215469324</c:v>
                </c:pt>
                <c:pt idx="259">
                  <c:v>493.17778157904081</c:v>
                </c:pt>
                <c:pt idx="260">
                  <c:v>500.65688829317378</c:v>
                </c:pt>
                <c:pt idx="261">
                  <c:v>508.24941665631593</c:v>
                </c:pt>
                <c:pt idx="262">
                  <c:v>515.95708672287424</c:v>
                </c:pt>
                <c:pt idx="263">
                  <c:v>523.78164463210976</c:v>
                </c:pt>
                <c:pt idx="264">
                  <c:v>531.72486300371793</c:v>
                </c:pt>
                <c:pt idx="265">
                  <c:v>539.78854133940786</c:v>
                </c:pt>
                <c:pt idx="266">
                  <c:v>547.97450643057164</c:v>
                </c:pt>
                <c:pt idx="267">
                  <c:v>556.28461277213592</c:v>
                </c:pt>
                <c:pt idx="268">
                  <c:v>564.7207429826899</c:v>
                </c:pt>
                <c:pt idx="269">
                  <c:v>573.28480823098425</c:v>
                </c:pt>
                <c:pt idx="270">
                  <c:v>581.97874866889833</c:v>
                </c:pt>
                <c:pt idx="271">
                  <c:v>590.80453387097293</c:v>
                </c:pt>
                <c:pt idx="272">
                  <c:v>599.76416328060884</c:v>
                </c:pt>
                <c:pt idx="273">
                  <c:v>608.8596666630325</c:v>
                </c:pt>
                <c:pt idx="274">
                  <c:v>618.09310456512992</c:v>
                </c:pt>
                <c:pt idx="275">
                  <c:v>627.46656878225519</c:v>
                </c:pt>
                <c:pt idx="276">
                  <c:v>636.98218283211725</c:v>
                </c:pt>
                <c:pt idx="277">
                  <c:v>646.64210243585399</c:v>
                </c:pt>
                <c:pt idx="278">
                  <c:v>656.44851600640118</c:v>
                </c:pt>
                <c:pt idx="279">
                  <c:v>666.40364514426813</c:v>
                </c:pt>
                <c:pt idx="280">
                  <c:v>676.50974514083168</c:v>
                </c:pt>
                <c:pt idx="281">
                  <c:v>686.76910548926264</c:v>
                </c:pt>
                <c:pt idx="282">
                  <c:v>697.18405040320056</c:v>
                </c:pt>
                <c:pt idx="283">
                  <c:v>707.75693934329422</c:v>
                </c:pt>
                <c:pt idx="284">
                  <c:v>718.49016755172738</c:v>
                </c:pt>
                <c:pt idx="285">
                  <c:v>729.38616659485012</c:v>
                </c:pt>
                <c:pt idx="286">
                  <c:v>740.44740491404025</c:v>
                </c:pt>
                <c:pt idx="287">
                  <c:v>751.67638838491746</c:v>
                </c:pt>
                <c:pt idx="288">
                  <c:v>763.07566088503893</c:v>
                </c:pt>
                <c:pt idx="289">
                  <c:v>774.64780487020357</c:v>
                </c:pt>
                <c:pt idx="290">
                  <c:v>786.39544195949645</c:v>
                </c:pt>
                <c:pt idx="291">
                  <c:v>798.32123352920485</c:v>
                </c:pt>
                <c:pt idx="292">
                  <c:v>810.42788131574196</c:v>
                </c:pt>
                <c:pt idx="293">
                  <c:v>822.71812802771331</c:v>
                </c:pt>
                <c:pt idx="294">
                  <c:v>835.19475796726545</c:v>
                </c:pt>
                <c:pt idx="295">
                  <c:v>847.86059766085782</c:v>
                </c:pt>
                <c:pt idx="296">
                  <c:v>860.71851649959979</c:v>
                </c:pt>
                <c:pt idx="297">
                  <c:v>873.77142738929888</c:v>
                </c:pt>
                <c:pt idx="298">
                  <c:v>887.0222874103672</c:v>
                </c:pt>
                <c:pt idx="299">
                  <c:v>900.47409848773464</c:v>
                </c:pt>
                <c:pt idx="300">
                  <c:v>914.12990807092262</c:v>
                </c:pt>
                <c:pt idx="301">
                  <c:v>927.99280982443008</c:v>
                </c:pt>
                <c:pt idx="302">
                  <c:v>942.06594432858992</c:v>
                </c:pt>
                <c:pt idx="303">
                  <c:v>956.35249979105402</c:v>
                </c:pt>
                <c:pt idx="304">
                  <c:v>970.85571276906762</c:v>
                </c:pt>
                <c:pt idx="305">
                  <c:v>985.57886890269765</c:v>
                </c:pt>
                <c:pt idx="306">
                  <c:v>1000.5253036591798</c:v>
                </c:pt>
                <c:pt idx="307">
                  <c:v>1015.6984030885546</c:v>
                </c:pt>
                <c:pt idx="308">
                  <c:v>1031.1016045907622</c:v>
                </c:pt>
                <c:pt idx="309">
                  <c:v>1046.7383976943706</c:v>
                </c:pt>
                <c:pt idx="310">
                  <c:v>1062.6123248471129</c:v>
                </c:pt>
                <c:pt idx="311">
                  <c:v>1078.7269822184137</c:v>
                </c:pt>
                <c:pt idx="312">
                  <c:v>1095.0860205140857</c:v>
                </c:pt>
                <c:pt idx="313">
                  <c:v>1111.6931458033814</c:v>
                </c:pt>
                <c:pt idx="314">
                  <c:v>1128.5521203585868</c:v>
                </c:pt>
                <c:pt idx="315">
                  <c:v>1145.6667635073479</c:v>
                </c:pt>
                <c:pt idx="316">
                  <c:v>1163.0409524979229</c:v>
                </c:pt>
                <c:pt idx="317">
                  <c:v>1180.6786233775563</c:v>
                </c:pt>
                <c:pt idx="318">
                  <c:v>1198.5837718841726</c:v>
                </c:pt>
                <c:pt idx="319">
                  <c:v>1216.7604543515945</c:v>
                </c:pt>
                <c:pt idx="320">
                  <c:v>1235.2127886284866</c:v>
                </c:pt>
                <c:pt idx="321">
                  <c:v>1253.9449550112367</c:v>
                </c:pt>
                <c:pt idx="322">
                  <c:v>1272.9611971909844</c:v>
                </c:pt>
                <c:pt idx="323">
                  <c:v>1292.2658232150097</c:v>
                </c:pt>
                <c:pt idx="324">
                  <c:v>1311.8632064627036</c:v>
                </c:pt>
                <c:pt idx="325">
                  <c:v>1331.7577866363376</c:v>
                </c:pt>
                <c:pt idx="326">
                  <c:v>1351.9540707668593</c:v>
                </c:pt>
                <c:pt idx="327">
                  <c:v>1372.4566342349406</c:v>
                </c:pt>
                <c:pt idx="328">
                  <c:v>1393.2701218075103</c:v>
                </c:pt>
                <c:pt idx="329">
                  <c:v>1414.3992486900063</c:v>
                </c:pt>
                <c:pt idx="330">
                  <c:v>1435.8488015945843</c:v>
                </c:pt>
                <c:pt idx="331">
                  <c:v>1457.6236398245273</c:v>
                </c:pt>
                <c:pt idx="332">
                  <c:v>1479.7286963750998</c:v>
                </c:pt>
                <c:pt idx="333">
                  <c:v>1502.1689790510957</c:v>
                </c:pt>
                <c:pt idx="334">
                  <c:v>1524.9495716013355</c:v>
                </c:pt>
                <c:pt idx="335">
                  <c:v>1548.0756348703676</c:v>
                </c:pt>
                <c:pt idx="336">
                  <c:v>1571.5524079676345</c:v>
                </c:pt>
                <c:pt idx="337">
                  <c:v>1595.3852094543713</c:v>
                </c:pt>
                <c:pt idx="338">
                  <c:v>1619.5794385485024</c:v>
                </c:pt>
                <c:pt idx="339">
                  <c:v>1644.1405763478103</c:v>
                </c:pt>
                <c:pt idx="340">
                  <c:v>1669.0741870716556</c:v>
                </c:pt>
                <c:pt idx="341">
                  <c:v>1694.3859193215258</c:v>
                </c:pt>
                <c:pt idx="342">
                  <c:v>1720.0815073607023</c:v>
                </c:pt>
                <c:pt idx="343">
                  <c:v>1746.1667724133324</c:v>
                </c:pt>
                <c:pt idx="344">
                  <c:v>1772.6476239832027</c:v>
                </c:pt>
                <c:pt idx="345">
                  <c:v>1799.5300611925113</c:v>
                </c:pt>
                <c:pt idx="346">
                  <c:v>1826.820174140943</c:v>
                </c:pt>
                <c:pt idx="347">
                  <c:v>1854.5241452853554</c:v>
                </c:pt>
                <c:pt idx="348">
                  <c:v>1882.6482508403874</c:v>
                </c:pt>
                <c:pt idx="349">
                  <c:v>1911.198862200308</c:v>
                </c:pt>
                <c:pt idx="350">
                  <c:v>1940.182447382429</c:v>
                </c:pt>
                <c:pt idx="351">
                  <c:v>1969.6055724924056</c:v>
                </c:pt>
                <c:pt idx="352">
                  <c:v>1999.4749032117595</c:v>
                </c:pt>
                <c:pt idx="353">
                  <c:v>2029.7972063079601</c:v>
                </c:pt>
                <c:pt idx="354">
                  <c:v>2060.579351167406</c:v>
                </c:pt>
                <c:pt idx="355">
                  <c:v>2091.8283113516554</c:v>
                </c:pt>
                <c:pt idx="356">
                  <c:v>2123.5511661772557</c:v>
                </c:pt>
                <c:pt idx="357">
                  <c:v>2155.7551023195324</c:v>
                </c:pt>
                <c:pt idx="358">
                  <c:v>2188.4474154406994</c:v>
                </c:pt>
                <c:pt idx="359">
                  <c:v>2221.6355118426582</c:v>
                </c:pt>
                <c:pt idx="360">
                  <c:v>2255.3269101448659</c:v>
                </c:pt>
                <c:pt idx="361">
                  <c:v>2289.529242987644</c:v>
                </c:pt>
                <c:pt idx="362">
                  <c:v>2324.2502587613203</c:v>
                </c:pt>
                <c:pt idx="363">
                  <c:v>2359.4978233615943</c:v>
                </c:pt>
                <c:pt idx="364">
                  <c:v>2395.2799219715203</c:v>
                </c:pt>
                <c:pt idx="365">
                  <c:v>2431.6046608705169</c:v>
                </c:pt>
                <c:pt idx="366">
                  <c:v>2468.4802692708095</c:v>
                </c:pt>
                <c:pt idx="367">
                  <c:v>2505.9151011817221</c:v>
                </c:pt>
                <c:pt idx="368">
                  <c:v>2543.9176373022419</c:v>
                </c:pt>
                <c:pt idx="369">
                  <c:v>2582.4964869422865</c:v>
                </c:pt>
                <c:pt idx="370">
                  <c:v>2621.6603899731031</c:v>
                </c:pt>
                <c:pt idx="371">
                  <c:v>2661.4182188072509</c:v>
                </c:pt>
                <c:pt idx="372">
                  <c:v>2701.7789804086065</c:v>
                </c:pt>
                <c:pt idx="373">
                  <c:v>2742.7518183328525</c:v>
                </c:pt>
                <c:pt idx="374">
                  <c:v>2784.3460147989113</c:v>
                </c:pt>
                <c:pt idx="375">
                  <c:v>2826.5709927917901</c:v>
                </c:pt>
                <c:pt idx="376">
                  <c:v>2869.4363181973195</c:v>
                </c:pt>
                <c:pt idx="377">
                  <c:v>2912.9517019692607</c:v>
                </c:pt>
                <c:pt idx="378">
                  <c:v>2957.1270023292827</c:v>
                </c:pt>
                <c:pt idx="379">
                  <c:v>3001.9722270002976</c:v>
                </c:pt>
                <c:pt idx="380">
                  <c:v>3047.4975354736684</c:v>
                </c:pt>
                <c:pt idx="381">
                  <c:v>3093.7132413107975</c:v>
                </c:pt>
                <c:pt idx="382">
                  <c:v>3140.6298144796178</c:v>
                </c:pt>
                <c:pt idx="383">
                  <c:v>3188.257883726521</c:v>
                </c:pt>
                <c:pt idx="384">
                  <c:v>3236.6082389842522</c:v>
                </c:pt>
                <c:pt idx="385">
                  <c:v>3285.6918338163232</c:v>
                </c:pt>
                <c:pt idx="386">
                  <c:v>3335.5197878984945</c:v>
                </c:pt>
                <c:pt idx="387">
                  <c:v>3386.1033895378901</c:v>
                </c:pt>
                <c:pt idx="388">
                  <c:v>3437.4540982303142</c:v>
                </c:pt>
                <c:pt idx="389">
                  <c:v>3489.5835472563504</c:v>
                </c:pt>
                <c:pt idx="390">
                  <c:v>3542.5035463168315</c:v>
                </c:pt>
                <c:pt idx="391">
                  <c:v>3596.2260842082751</c:v>
                </c:pt>
                <c:pt idx="392">
                  <c:v>3650.7633315388944</c:v>
                </c:pt>
                <c:pt idx="393">
                  <c:v>3706.1276434857959</c:v>
                </c:pt>
                <c:pt idx="394">
                  <c:v>3762.3315625939927</c:v>
                </c:pt>
                <c:pt idx="395">
                  <c:v>3819.3878216178623</c:v>
                </c:pt>
                <c:pt idx="396">
                  <c:v>3877.3093464056974</c:v>
                </c:pt>
                <c:pt idx="397">
                  <c:v>3936.1092588280007</c:v>
                </c:pt>
                <c:pt idx="398">
                  <c:v>3995.800879750188</c:v>
                </c:pt>
                <c:pt idx="399">
                  <c:v>4056.3977320503732</c:v>
                </c:pt>
                <c:pt idx="400">
                  <c:v>4117.9135436829165</c:v>
                </c:pt>
                <c:pt idx="401">
                  <c:v>4180.3622507884329</c:v>
                </c:pt>
                <c:pt idx="402">
                  <c:v>4243.7580008509667</c:v>
                </c:pt>
                <c:pt idx="403">
                  <c:v>4308.1151559030404</c:v>
                </c:pt>
                <c:pt idx="404">
                  <c:v>4373.4482957793116</c:v>
                </c:pt>
                <c:pt idx="405">
                  <c:v>4439.772221419571</c:v>
                </c:pt>
                <c:pt idx="406">
                  <c:v>4507.1019582218323</c:v>
                </c:pt>
                <c:pt idx="407">
                  <c:v>4575.4527594462716</c:v>
                </c:pt>
                <c:pt idx="408">
                  <c:v>4644.8401096707839</c:v>
                </c:pt>
                <c:pt idx="409">
                  <c:v>4715.2797282989504</c:v>
                </c:pt>
                <c:pt idx="410">
                  <c:v>4786.7875731212007</c:v>
                </c:pt>
                <c:pt idx="411">
                  <c:v>4859.3798439299808</c:v>
                </c:pt>
                <c:pt idx="412">
                  <c:v>4933.0729861897453</c:v>
                </c:pt>
                <c:pt idx="413">
                  <c:v>5007.883694762606</c:v>
                </c:pt>
                <c:pt idx="414">
                  <c:v>5083.8289176904827</c:v>
                </c:pt>
                <c:pt idx="415">
                  <c:v>5160.9258600346066</c:v>
                </c:pt>
                <c:pt idx="416">
                  <c:v>5239.1919877732525</c:v>
                </c:pt>
                <c:pt idx="417">
                  <c:v>5318.6450317585814</c:v>
                </c:pt>
                <c:pt idx="418">
                  <c:v>5399.3029917334879</c:v>
                </c:pt>
                <c:pt idx="419">
                  <c:v>5481.1841404093639</c:v>
                </c:pt>
                <c:pt idx="420">
                  <c:v>5564.3070276057015</c:v>
                </c:pt>
                <c:pt idx="421">
                  <c:v>5648.6904844524761</c:v>
                </c:pt>
                <c:pt idx="422">
                  <c:v>5734.3536276562554</c:v>
                </c:pt>
                <c:pt idx="423">
                  <c:v>5821.3158638310069</c:v>
                </c:pt>
                <c:pt idx="424">
                  <c:v>5909.5968938945834</c:v>
                </c:pt>
                <c:pt idx="425">
                  <c:v>5999.2167175318791</c:v>
                </c:pt>
                <c:pt idx="426">
                  <c:v>6090.195637725672</c:v>
                </c:pt>
                <c:pt idx="427">
                  <c:v>6182.5542653561779</c:v>
                </c:pt>
                <c:pt idx="428">
                  <c:v>6276.3135238703535</c:v>
                </c:pt>
                <c:pt idx="429">
                  <c:v>6371.4946540220153</c:v>
                </c:pt>
                <c:pt idx="430">
                  <c:v>6468.119218683838</c:v>
                </c:pt>
                <c:pt idx="431">
                  <c:v>6566.2091077323321</c:v>
                </c:pt>
                <c:pt idx="432">
                  <c:v>6665.7865430068996</c:v>
                </c:pt>
                <c:pt idx="433">
                  <c:v>6766.8740833440952</c:v>
                </c:pt>
                <c:pt idx="434">
                  <c:v>6869.4946296882335</c:v>
                </c:pt>
                <c:pt idx="435">
                  <c:v>6973.6714302794971</c:v>
                </c:pt>
                <c:pt idx="436">
                  <c:v>7079.4280859207274</c:v>
                </c:pt>
                <c:pt idx="437">
                  <c:v>7186.7885553240831</c:v>
                </c:pt>
                <c:pt idx="438">
                  <c:v>7295.7771605387807</c:v>
                </c:pt>
                <c:pt idx="439">
                  <c:v>7406.418592461152</c:v>
                </c:pt>
                <c:pt idx="440">
                  <c:v>7518.7379164282593</c:v>
                </c:pt>
                <c:pt idx="441">
                  <c:v>7632.7605778963371</c:v>
                </c:pt>
                <c:pt idx="442">
                  <c:v>7748.5124082053526</c:v>
                </c:pt>
                <c:pt idx="443">
                  <c:v>7866.019630430982</c:v>
                </c:pt>
                <c:pt idx="444">
                  <c:v>7985.3088653253353</c:v>
                </c:pt>
                <c:pt idx="445">
                  <c:v>8106.4071373477718</c:v>
                </c:pt>
                <c:pt idx="446">
                  <c:v>8229.3418807871749</c:v>
                </c:pt>
                <c:pt idx="447">
                  <c:v>8354.1409459770712</c:v>
                </c:pt>
                <c:pt idx="448">
                  <c:v>8480.8326056050028</c:v>
                </c:pt>
                <c:pt idx="449">
                  <c:v>8609.4455611175836</c:v>
                </c:pt>
                <c:pt idx="450">
                  <c:v>8740.0089492226834</c:v>
                </c:pt>
                <c:pt idx="451">
                  <c:v>8872.5523484902296</c:v>
                </c:pt>
                <c:pt idx="452">
                  <c:v>9007.1057860530982</c:v>
                </c:pt>
                <c:pt idx="453">
                  <c:v>9143.6997444096323</c:v>
                </c:pt>
                <c:pt idx="454">
                  <c:v>9282.3651683293228</c:v>
                </c:pt>
                <c:pt idx="455">
                  <c:v>9423.1334718632061</c:v>
                </c:pt>
                <c:pt idx="456">
                  <c:v>9566.0365454605871</c:v>
                </c:pt>
                <c:pt idx="457">
                  <c:v>9711.1067631936803</c:v>
                </c:pt>
                <c:pt idx="458">
                  <c:v>9858.3769900918142</c:v>
                </c:pt>
                <c:pt idx="459">
                  <c:v>10007.880589586863</c:v>
                </c:pt>
                <c:pt idx="460">
                  <c:v>10159.651431071587</c:v>
                </c:pt>
                <c:pt idx="461">
                  <c:v>10313.723897572594</c:v>
                </c:pt>
                <c:pt idx="462">
                  <c:v>10470.132893539672</c:v>
                </c:pt>
                <c:pt idx="463">
                  <c:v>10628.913852753236</c:v>
                </c:pt>
                <c:pt idx="464">
                  <c:v>10790.102746351695</c:v>
                </c:pt>
                <c:pt idx="465">
                  <c:v>10953.736090980563</c:v>
                </c:pt>
                <c:pt idx="466">
                  <c:v>11119.850957065144</c:v>
                </c:pt>
                <c:pt idx="467">
                  <c:v>11288.484977208678</c:v>
                </c:pt>
                <c:pt idx="468">
                  <c:v>11459.676354717843</c:v>
                </c:pt>
                <c:pt idx="469">
                  <c:v>11633.463872257549</c:v>
                </c:pt>
                <c:pt idx="470">
                  <c:v>11809.886900636982</c:v>
                </c:pt>
                <c:pt idx="471">
                  <c:v>11988.985407728889</c:v>
                </c:pt>
                <c:pt idx="472">
                  <c:v>12170.799967524132</c:v>
                </c:pt>
                <c:pt idx="473">
                  <c:v>12355.371769323541</c:v>
                </c:pt>
                <c:pt idx="474">
                  <c:v>12542.742627069181</c:v>
                </c:pt>
                <c:pt idx="475">
                  <c:v>12732.954988817113</c:v>
                </c:pt>
                <c:pt idx="476">
                  <c:v>12926.051946353818</c:v>
                </c:pt>
                <c:pt idx="477">
                  <c:v>13122.07724495846</c:v>
                </c:pt>
                <c:pt idx="478">
                  <c:v>13321.075293313183</c:v>
                </c:pt>
                <c:pt idx="479">
                  <c:v>13523.091173563704</c:v>
                </c:pt>
                <c:pt idx="480">
                  <c:v>13728.170651532488</c:v>
                </c:pt>
                <c:pt idx="481">
                  <c:v>13936.360187086786</c:v>
                </c:pt>
                <c:pt idx="482">
                  <c:v>14147.706944663923</c:v>
                </c:pt>
                <c:pt idx="483">
                  <c:v>14362.258803956196</c:v>
                </c:pt>
                <c:pt idx="484">
                  <c:v>14580.064370757807</c:v>
                </c:pt>
                <c:pt idx="485">
                  <c:v>14801.172987976301</c:v>
                </c:pt>
                <c:pt idx="486">
                  <c:v>15025.63474681098</c:v>
                </c:pt>
                <c:pt idx="487">
                  <c:v>15253.500498100859</c:v>
                </c:pt>
                <c:pt idx="488">
                  <c:v>15484.821863844691</c:v>
                </c:pt>
                <c:pt idx="489">
                  <c:v>15719.651248895714</c:v>
                </c:pt>
                <c:pt idx="490">
                  <c:v>15958.041852833743</c:v>
                </c:pt>
                <c:pt idx="491">
                  <c:v>16200.047682017303</c:v>
                </c:pt>
                <c:pt idx="492">
                  <c:v>16445.723561818533</c:v>
                </c:pt>
                <c:pt idx="493">
                  <c:v>16695.125149043644</c:v>
                </c:pt>
                <c:pt idx="494">
                  <c:v>16948.308944541721</c:v>
                </c:pt>
                <c:pt idx="495">
                  <c:v>17205.332306004744</c:v>
                </c:pt>
                <c:pt idx="496">
                  <c:v>17466.253460961732</c:v>
                </c:pt>
                <c:pt idx="497">
                  <c:v>17731.131519969935</c:v>
                </c:pt>
                <c:pt idx="498">
                  <c:v>18000.026490006065</c:v>
                </c:pt>
                <c:pt idx="499">
                  <c:v>18272.999288060633</c:v>
                </c:pt>
                <c:pt idx="500">
                  <c:v>18550.111754938418</c:v>
                </c:pt>
                <c:pt idx="501">
                  <c:v>18831.426669268236</c:v>
                </c:pt>
                <c:pt idx="502">
                  <c:v>19117.007761725163</c:v>
                </c:pt>
                <c:pt idx="503">
                  <c:v>19406.919729468453</c:v>
                </c:pt>
                <c:pt idx="504">
                  <c:v>19701.228250798391</c:v>
                </c:pt>
                <c:pt idx="505">
                  <c:v>20000.00000003543</c:v>
                </c:pt>
              </c:numCache>
            </c:numRef>
          </c:xVal>
          <c:yVal>
            <c:numRef>
              <c:f>Room!$V$5:$V$510</c:f>
              <c:numCache>
                <c:formatCode>General</c:formatCode>
                <c:ptCount val="506"/>
                <c:pt idx="0">
                  <c:v>8.8637334426840066</c:v>
                </c:pt>
                <c:pt idx="1">
                  <c:v>8.8586108034705084</c:v>
                </c:pt>
                <c:pt idx="2">
                  <c:v>8.853330746308151</c:v>
                </c:pt>
                <c:pt idx="3">
                  <c:v>8.8478884065037491</c:v>
                </c:pt>
                <c:pt idx="4">
                  <c:v>8.842278767345773</c:v>
                </c:pt>
                <c:pt idx="5">
                  <c:v>8.8364966552503912</c:v>
                </c:pt>
                <c:pt idx="6">
                  <c:v>8.830536734746266</c:v>
                </c:pt>
                <c:pt idx="7">
                  <c:v>8.8243935032923488</c:v>
                </c:pt>
                <c:pt idx="8">
                  <c:v>8.8180612859227168</c:v>
                </c:pt>
                <c:pt idx="9">
                  <c:v>8.8115342297122918</c:v>
                </c:pt>
                <c:pt idx="10">
                  <c:v>8.8048062980569917</c:v>
                </c:pt>
                <c:pt idx="11">
                  <c:v>8.7978712647616195</c:v>
                </c:pt>
                <c:pt idx="12">
                  <c:v>8.7907227079285661</c:v>
                </c:pt>
                <c:pt idx="13">
                  <c:v>8.7833540036400475</c:v>
                </c:pt>
                <c:pt idx="14">
                  <c:v>8.7757583194264139</c:v>
                </c:pt>
                <c:pt idx="15">
                  <c:v>8.7679286075126459</c:v>
                </c:pt>
                <c:pt idx="16">
                  <c:v>8.7598575978349373</c:v>
                </c:pt>
                <c:pt idx="17">
                  <c:v>8.7515377908188636</c:v>
                </c:pt>
                <c:pt idx="18">
                  <c:v>8.7429614499103145</c:v>
                </c:pt>
                <c:pt idx="19">
                  <c:v>8.734120593850033</c:v>
                </c:pt>
                <c:pt idx="20">
                  <c:v>8.7250069886821482</c:v>
                </c:pt>
                <c:pt idx="21">
                  <c:v>8.7156121394867938</c:v>
                </c:pt>
                <c:pt idx="22">
                  <c:v>8.7059272818263906</c:v>
                </c:pt>
                <c:pt idx="23">
                  <c:v>8.6959433728948294</c:v>
                </c:pt>
                <c:pt idx="24">
                  <c:v>8.6856510823582447</c:v>
                </c:pt>
                <c:pt idx="25">
                  <c:v>8.6750407828757119</c:v>
                </c:pt>
                <c:pt idx="26">
                  <c:v>8.6641025402875442</c:v>
                </c:pt>
                <c:pt idx="27">
                  <c:v>8.6528261034585601</c:v>
                </c:pt>
                <c:pt idx="28">
                  <c:v>8.641200893762921</c:v>
                </c:pt>
                <c:pt idx="29">
                  <c:v>8.6292159941967661</c:v>
                </c:pt>
                <c:pt idx="30">
                  <c:v>8.6168601381041618</c:v>
                </c:pt>
                <c:pt idx="31">
                  <c:v>8.6041216975013199</c:v>
                </c:pt>
                <c:pt idx="32">
                  <c:v>8.5909886709833554</c:v>
                </c:pt>
                <c:pt idx="33">
                  <c:v>8.5774486711972528</c:v>
                </c:pt>
                <c:pt idx="34">
                  <c:v>8.5634889118638888</c:v>
                </c:pt>
                <c:pt idx="35">
                  <c:v>8.5490961943313408</c:v>
                </c:pt>
                <c:pt idx="36">
                  <c:v>8.5342568936408938</c:v>
                </c:pt>
                <c:pt idx="37">
                  <c:v>8.5189569440863355</c:v>
                </c:pt>
                <c:pt idx="38">
                  <c:v>8.5031818242463455</c:v>
                </c:pt>
                <c:pt idx="39">
                  <c:v>8.4869165414688759</c:v>
                </c:pt>
                <c:pt idx="40">
                  <c:v>8.4701456157855759</c:v>
                </c:pt>
                <c:pt idx="41">
                  <c:v>8.4528530632332597</c:v>
                </c:pt>
                <c:pt idx="42">
                  <c:v>8.4350223785586191</c:v>
                </c:pt>
                <c:pt idx="43">
                  <c:v>8.4166365172811748</c:v>
                </c:pt>
                <c:pt idx="44">
                  <c:v>8.3976778770885669</c:v>
                </c:pt>
                <c:pt idx="45">
                  <c:v>8.3781282785371332</c:v>
                </c:pt>
                <c:pt idx="46">
                  <c:v>8.3579689450295813</c:v>
                </c:pt>
                <c:pt idx="47">
                  <c:v>8.3371804820404858</c:v>
                </c:pt>
                <c:pt idx="48">
                  <c:v>8.3157428555590851</c:v>
                </c:pt>
                <c:pt idx="49">
                  <c:v>8.2936353697176486</c:v>
                </c:pt>
                <c:pt idx="50">
                  <c:v>8.2708366435725047</c:v>
                </c:pt>
                <c:pt idx="51">
                  <c:v>8.2473245870034493</c:v>
                </c:pt>
                <c:pt idx="52">
                  <c:v>8.2230763756960528</c:v>
                </c:pt>
                <c:pt idx="53">
                  <c:v>8.1980684251701028</c:v>
                </c:pt>
                <c:pt idx="54">
                  <c:v>8.1722763638160156</c:v>
                </c:pt>
                <c:pt idx="55">
                  <c:v>8.1456750048999176</c:v>
                </c:pt>
                <c:pt idx="56">
                  <c:v>8.1182383174966848</c:v>
                </c:pt>
                <c:pt idx="57">
                  <c:v>8.0899393963091022</c:v>
                </c:pt>
                <c:pt idx="58">
                  <c:v>8.0607504303300797</c:v>
                </c:pt>
                <c:pt idx="59">
                  <c:v>8.0306426703037452</c:v>
                </c:pt>
                <c:pt idx="60">
                  <c:v>7.9995863949402848</c:v>
                </c:pt>
                <c:pt idx="61">
                  <c:v>7.967550875838465</c:v>
                </c:pt>
                <c:pt idx="62">
                  <c:v>7.9345043410691467</c:v>
                </c:pt>
                <c:pt idx="63">
                  <c:v>7.9004139373725026</c:v>
                </c:pt>
                <c:pt idx="64">
                  <c:v>7.8652456909215749</c:v>
                </c:pt>
                <c:pt idx="65">
                  <c:v>7.828964466604762</c:v>
                </c:pt>
                <c:pt idx="66">
                  <c:v>7.7915339257804277</c:v>
                </c:pt>
                <c:pt idx="67">
                  <c:v>7.7529164824577954</c:v>
                </c:pt>
                <c:pt idx="68">
                  <c:v>7.7130732578598451</c:v>
                </c:pt>
                <c:pt idx="69">
                  <c:v>7.6719640333262351</c:v>
                </c:pt>
                <c:pt idx="70">
                  <c:v>7.629547201517445</c:v>
                </c:pt>
                <c:pt idx="71">
                  <c:v>7.5857797158854599</c:v>
                </c:pt>
                <c:pt idx="72">
                  <c:v>7.5406170383817521</c:v>
                </c:pt>
                <c:pt idx="73">
                  <c:v>7.4940130853801108</c:v>
                </c:pt>
                <c:pt idx="74">
                  <c:v>7.4459201718005472</c:v>
                </c:pt>
                <c:pt idx="75">
                  <c:v>7.3962889534310658</c:v>
                </c:pt>
                <c:pt idx="76">
                  <c:v>7.3450683674572712</c:v>
                </c:pt>
                <c:pt idx="77">
                  <c:v>7.2922055712257787</c:v>
                </c:pt>
                <c:pt idx="78">
                  <c:v>7.2376458792868927</c:v>
                </c:pt>
                <c:pt idx="79">
                  <c:v>7.1813326987856199</c:v>
                </c:pt>
                <c:pt idx="80">
                  <c:v>7.1232074632985025</c:v>
                </c:pt>
                <c:pt idx="81">
                  <c:v>7.063209565248016</c:v>
                </c:pt>
                <c:pt idx="82">
                  <c:v>7.0012762870673093</c:v>
                </c:pt>
                <c:pt idx="83">
                  <c:v>6.9373427313371767</c:v>
                </c:pt>
                <c:pt idx="84">
                  <c:v>6.8713417501759402</c:v>
                </c:pt>
                <c:pt idx="85">
                  <c:v>6.8032038742329899</c:v>
                </c:pt>
                <c:pt idx="86">
                  <c:v>6.7328572417203425</c:v>
                </c:pt>
                <c:pt idx="87">
                  <c:v>6.6602275280161525</c:v>
                </c:pt>
                <c:pt idx="88">
                  <c:v>6.5852378764927071</c:v>
                </c:pt>
                <c:pt idx="89">
                  <c:v>6.5078088313624649</c:v>
                </c:pt>
                <c:pt idx="90">
                  <c:v>6.4278582735036158</c:v>
                </c:pt>
                <c:pt idx="91">
                  <c:v>6.3453013604261681</c:v>
                </c:pt>
                <c:pt idx="92">
                  <c:v>6.2600504717769132</c:v>
                </c:pt>
                <c:pt idx="93">
                  <c:v>6.1720151620639694</c:v>
                </c:pt>
                <c:pt idx="94">
                  <c:v>6.0811021226169801</c:v>
                </c:pt>
                <c:pt idx="95">
                  <c:v>5.9872151551983279</c:v>
                </c:pt>
                <c:pt idx="96">
                  <c:v>5.8902551601551725</c:v>
                </c:pt>
                <c:pt idx="97">
                  <c:v>5.7901201425666589</c:v>
                </c:pt>
                <c:pt idx="98">
                  <c:v>5.6867052405120315</c:v>
                </c:pt>
                <c:pt idx="99">
                  <c:v>5.5799027803840104</c:v>
                </c:pt>
                <c:pt idx="100">
                  <c:v>5.4696023651218475</c:v>
                </c:pt>
                <c:pt idx="101">
                  <c:v>5.3556910023682525</c:v>
                </c:pt>
                <c:pt idx="102">
                  <c:v>5.2380532808980256</c:v>
                </c:pt>
                <c:pt idx="103">
                  <c:v>5.1165716052631502</c:v>
                </c:pt>
                <c:pt idx="104">
                  <c:v>4.9911265004962937</c:v>
                </c:pt>
                <c:pt idx="105">
                  <c:v>4.8615970009664418</c:v>
                </c:pt>
                <c:pt idx="106">
                  <c:v>4.727861140150063</c:v>
                </c:pt>
                <c:pt idx="107">
                  <c:v>4.5897965612413847</c:v>
                </c:pt>
                <c:pt idx="108">
                  <c:v>4.4472812722581194</c:v>
                </c:pt>
                <c:pt idx="109">
                  <c:v>4.3001945736966816</c:v>
                </c:pt>
                <c:pt idx="110">
                  <c:v>4.1484181919533283</c:v>
                </c:pt>
                <c:pt idx="111">
                  <c:v>3.9918376577606081</c:v>
                </c:pt>
                <c:pt idx="112">
                  <c:v>3.8303439758975562</c:v>
                </c:pt>
                <c:pt idx="113">
                  <c:v>3.6638356405136276</c:v>
                </c:pt>
                <c:pt idx="114">
                  <c:v>3.4922210596320715</c:v>
                </c:pt>
                <c:pt idx="115">
                  <c:v>3.3154214627931484</c:v>
                </c:pt>
                <c:pt idx="116">
                  <c:v>3.1333743773014766</c:v>
                </c:pt>
                <c:pt idx="117">
                  <c:v>2.946037770961714</c:v>
                </c:pt>
                <c:pt idx="118">
                  <c:v>2.7533949721168143</c:v>
                </c:pt>
                <c:pt idx="119">
                  <c:v>2.555460490522004</c:v>
                </c:pt>
                <c:pt idx="120">
                  <c:v>2.3522868739088496</c:v>
                </c:pt>
                <c:pt idx="121">
                  <c:v>2.1439727431695972</c:v>
                </c:pt>
                <c:pt idx="122">
                  <c:v>1.9306721511558236</c:v>
                </c:pt>
                <c:pt idx="123">
                  <c:v>1.7126054021324688</c:v>
                </c:pt>
                <c:pt idx="124">
                  <c:v>1.4900714453416997</c:v>
                </c:pt>
                <c:pt idx="125">
                  <c:v>1.2634619092911894</c:v>
                </c:pt>
                <c:pt idx="126">
                  <c:v>1.0332767633361502</c:v>
                </c:pt>
                <c:pt idx="127">
                  <c:v>0.80014146747830539</c:v>
                </c:pt>
                <c:pt idx="128">
                  <c:v>0.56482528559410372</c:v>
                </c:pt>
                <c:pt idx="129">
                  <c:v>0.32826017627446535</c:v>
                </c:pt>
                <c:pt idx="130">
                  <c:v>9.1559325838163452E-2</c:v>
                </c:pt>
                <c:pt idx="131">
                  <c:v>-0.14396605643414578</c:v>
                </c:pt>
                <c:pt idx="132">
                  <c:v>-0.37679359167036269</c:v>
                </c:pt>
                <c:pt idx="133">
                  <c:v>-0.60518272706814991</c:v>
                </c:pt>
                <c:pt idx="134">
                  <c:v>-0.82717692903997975</c:v>
                </c:pt>
                <c:pt idx="135">
                  <c:v>-1.0406185447857277</c:v>
                </c:pt>
                <c:pt idx="136">
                  <c:v>-1.2431798932700948</c:v>
                </c:pt>
                <c:pt idx="137">
                  <c:v>-1.4324136885661463</c:v>
                </c:pt>
                <c:pt idx="138">
                  <c:v>-1.6058246701986802</c:v>
                </c:pt>
                <c:pt idx="139">
                  <c:v>-1.7609621730385641</c:v>
                </c:pt>
                <c:pt idx="140">
                  <c:v>-1.8955303562735728</c:v>
                </c:pt>
                <c:pt idx="141">
                  <c:v>-2.0075092595842268</c:v>
                </c:pt>
                <c:pt idx="142">
                  <c:v>-2.0952764279997012</c:v>
                </c:pt>
                <c:pt idx="143">
                  <c:v>-2.1577164513125884</c:v>
                </c:pt>
                <c:pt idx="144">
                  <c:v>-2.1943053042602352</c:v>
                </c:pt>
                <c:pt idx="145">
                  <c:v>-2.2051584048327051</c:v>
                </c:pt>
                <c:pt idx="146">
                  <c:v>-2.1910357276914207</c:v>
                </c:pt>
                <c:pt idx="147">
                  <c:v>-2.1533032683484974</c:v>
                </c:pt>
                <c:pt idx="148">
                  <c:v>-2.093856278069496</c:v>
                </c:pt>
                <c:pt idx="149">
                  <c:v>-2.0150145478804968</c:v>
                </c:pt>
                <c:pt idx="150">
                  <c:v>-1.9194026165496019</c:v>
                </c:pt>
                <c:pt idx="151">
                  <c:v>-1.8098278408662312</c:v>
                </c:pt>
                <c:pt idx="152">
                  <c:v>-1.6891672272679812</c:v>
                </c:pt>
                <c:pt idx="153">
                  <c:v>-1.5602706403542257</c:v>
                </c:pt>
                <c:pt idx="154">
                  <c:v>-1.4258844082821522</c:v>
                </c:pt>
                <c:pt idx="155">
                  <c:v>-1.2885961675299762</c:v>
                </c:pt>
                <c:pt idx="156">
                  <c:v>-1.1507994358976725</c:v>
                </c:pt>
                <c:pt idx="157">
                  <c:v>-1.014674972049058</c:v>
                </c:pt>
                <c:pt idx="158">
                  <c:v>-0.88218536018210003</c:v>
                </c:pt>
                <c:pt idx="159">
                  <c:v>-0.75507923638784047</c:v>
                </c:pt>
                <c:pt idx="160">
                  <c:v>-0.63490192131953271</c:v>
                </c:pt>
                <c:pt idx="161">
                  <c:v>-0.52300975013151652</c:v>
                </c:pt>
                <c:pt idx="162">
                  <c:v>-0.42058595796487847</c:v>
                </c:pt>
                <c:pt idx="163">
                  <c:v>-0.32865650324051093</c:v>
                </c:pt>
                <c:pt idx="164">
                  <c:v>-0.24810464927988901</c:v>
                </c:pt>
                <c:pt idx="165">
                  <c:v>-0.17968346362758186</c:v>
                </c:pt>
                <c:pt idx="166">
                  <c:v>-0.12402563743327094</c:v>
                </c:pt>
                <c:pt idx="167">
                  <c:v>-8.1650186748869591E-2</c:v>
                </c:pt>
                <c:pt idx="168">
                  <c:v>-5.2965689588918945E-2</c:v>
                </c:pt>
                <c:pt idx="169">
                  <c:v>-3.8269753972487532E-2</c:v>
                </c:pt>
                <c:pt idx="170">
                  <c:v>-3.7744419898181267E-2</c:v>
                </c:pt>
                <c:pt idx="171">
                  <c:v>-5.1447189956438669E-2</c:v>
                </c:pt>
                <c:pt idx="172">
                  <c:v>-7.9297378947301447E-2</c:v>
                </c:pt>
                <c:pt idx="173">
                  <c:v>-0.12105749691237788</c:v>
                </c:pt>
                <c:pt idx="174">
                  <c:v>-0.17630946433355005</c:v>
                </c:pt>
                <c:pt idx="175">
                  <c:v>-0.24442564535652411</c:v>
                </c:pt>
                <c:pt idx="176">
                  <c:v>-0.32453503019262675</c:v>
                </c:pt>
                <c:pt idx="177">
                  <c:v>-0.41548546990232033</c:v>
                </c:pt>
                <c:pt idx="178">
                  <c:v>-0.51580374218880642</c:v>
                </c:pt>
                <c:pt idx="179">
                  <c:v>-0.62365647524108825</c:v>
                </c:pt>
                <c:pt idx="180">
                  <c:v>-0.73681660924028702</c:v>
                </c:pt>
                <c:pt idx="181">
                  <c:v>-0.85264207053532104</c:v>
                </c:pt>
                <c:pt idx="182">
                  <c:v>-0.96807543973287458</c:v>
                </c:pt>
                <c:pt idx="183">
                  <c:v>-1.0796751205413486</c:v>
                </c:pt>
                <c:pt idx="184">
                  <c:v>-1.1836890517321905</c:v>
                </c:pt>
                <c:pt idx="185">
                  <c:v>-1.276180273656967</c:v>
                </c:pt>
                <c:pt idx="186">
                  <c:v>-1.353208583688398</c:v>
                </c:pt>
                <c:pt idx="187">
                  <c:v>-1.4110635500038278</c:v>
                </c:pt>
                <c:pt idx="188">
                  <c:v>-1.4465320239757569</c:v>
                </c:pt>
                <c:pt idx="189">
                  <c:v>-1.4571705422892742</c:v>
                </c:pt>
                <c:pt idx="190">
                  <c:v>-1.4415438168527881</c:v>
                </c:pt>
                <c:pt idx="191">
                  <c:v>-1.3993893285293104</c:v>
                </c:pt>
                <c:pt idx="192">
                  <c:v>-1.3316773697517414</c:v>
                </c:pt>
                <c:pt idx="193">
                  <c:v>-1.2405543578901514</c:v>
                </c:pt>
                <c:pt idx="194">
                  <c:v>-1.1291795349312199</c:v>
                </c:pt>
                <c:pt idx="195">
                  <c:v>-1.0014841734378079</c:v>
                </c:pt>
                <c:pt idx="196">
                  <c:v>-0.86189254619209665</c:v>
                </c:pt>
                <c:pt idx="197">
                  <c:v>-0.71504348274892326</c:v>
                </c:pt>
                <c:pt idx="198">
                  <c:v>-0.56554258018929904</c:v>
                </c:pt>
                <c:pt idx="199">
                  <c:v>-0.41776244802643892</c:v>
                </c:pt>
                <c:pt idx="200">
                  <c:v>-0.27569601832407437</c:v>
                </c:pt>
                <c:pt idx="201">
                  <c:v>-0.14285864695295153</c:v>
                </c:pt>
                <c:pt idx="202">
                  <c:v>-2.2229342398141502E-2</c:v>
                </c:pt>
                <c:pt idx="203">
                  <c:v>8.3780455374080562E-2</c:v>
                </c:pt>
                <c:pt idx="204">
                  <c:v>0.17334157878424519</c:v>
                </c:pt>
                <c:pt idx="205">
                  <c:v>0.24521437592480225</c:v>
                </c:pt>
                <c:pt idx="206">
                  <c:v>0.29875489208318062</c:v>
                </c:pt>
                <c:pt idx="207">
                  <c:v>0.3339234580273811</c:v>
                </c:pt>
                <c:pt idx="208">
                  <c:v>0.35129608439171878</c:v>
                </c:pt>
                <c:pt idx="209">
                  <c:v>0.35207583061513259</c:v>
                </c:pt>
                <c:pt idx="210">
                  <c:v>0.33809788720974832</c:v>
                </c:pt>
                <c:pt idx="211">
                  <c:v>0.31181858992661154</c:v>
                </c:pt>
                <c:pt idx="212">
                  <c:v>0.2762754007136039</c:v>
                </c:pt>
                <c:pt idx="213">
                  <c:v>0.23500294226693197</c:v>
                </c:pt>
                <c:pt idx="214">
                  <c:v>0.19189086872027994</c:v>
                </c:pt>
                <c:pt idx="215">
                  <c:v>0.15097437023694291</c:v>
                </c:pt>
                <c:pt idx="216">
                  <c:v>0.11615870116367083</c:v>
                </c:pt>
                <c:pt idx="217">
                  <c:v>9.0895012894953234E-2</c:v>
                </c:pt>
                <c:pt idx="218">
                  <c:v>7.7843042404894897E-2</c:v>
                </c:pt>
                <c:pt idx="219">
                  <c:v>7.8571102601294032E-2</c:v>
                </c:pt>
                <c:pt idx="220">
                  <c:v>9.3348413789763662E-2</c:v>
                </c:pt>
                <c:pt idx="221">
                  <c:v>0.12107442889423198</c:v>
                </c:pt>
                <c:pt idx="222">
                  <c:v>0.15936542726243241</c:v>
                </c:pt>
                <c:pt idx="223">
                  <c:v>0.20478768915069526</c:v>
                </c:pt>
                <c:pt idx="224">
                  <c:v>0.25319965959950275</c:v>
                </c:pt>
                <c:pt idx="225">
                  <c:v>0.30015117842432165</c:v>
                </c:pt>
                <c:pt idx="226">
                  <c:v>0.34128850834470037</c:v>
                </c:pt>
                <c:pt idx="227">
                  <c:v>0.37272569024349006</c:v>
                </c:pt>
                <c:pt idx="228">
                  <c:v>0.39135860502928899</c:v>
                </c:pt>
                <c:pt idx="229">
                  <c:v>0.3951113661564693</c:v>
                </c:pt>
                <c:pt idx="230">
                  <c:v>0.38311132022460581</c:v>
                </c:pt>
                <c:pt idx="231">
                  <c:v>0.35578812018620537</c:v>
                </c:pt>
                <c:pt idx="232">
                  <c:v>0.31488576868163887</c:v>
                </c:pt>
                <c:pt idx="233">
                  <c:v>0.26336798660433025</c:v>
                </c:pt>
                <c:pt idx="234">
                  <c:v>0.20519235976847114</c:v>
                </c:pt>
                <c:pt idx="235">
                  <c:v>0.14493437126619474</c:v>
                </c:pt>
                <c:pt idx="236">
                  <c:v>8.726484159144543E-2</c:v>
                </c:pt>
                <c:pt idx="237">
                  <c:v>3.6324716988438796E-2</c:v>
                </c:pt>
                <c:pt idx="238">
                  <c:v>-4.9092502144513659E-3</c:v>
                </c:pt>
                <c:pt idx="239">
                  <c:v>-3.5135912469345019E-2</c:v>
                </c:pt>
                <c:pt idx="240">
                  <c:v>-5.4983220258679195E-2</c:v>
                </c:pt>
                <c:pt idx="241">
                  <c:v>-6.6914036216664419E-2</c:v>
                </c:pt>
                <c:pt idx="242">
                  <c:v>-7.4776280100489603E-2</c:v>
                </c:pt>
                <c:pt idx="243">
                  <c:v>-8.3074984029177443E-2</c:v>
                </c:pt>
                <c:pt idx="244">
                  <c:v>-9.6099997641556162E-2</c:v>
                </c:pt>
                <c:pt idx="245">
                  <c:v>-0.11705737358746152</c:v>
                </c:pt>
                <c:pt idx="246">
                  <c:v>-0.14733756065210993</c:v>
                </c:pt>
                <c:pt idx="247">
                  <c:v>-0.18603326534130532</c:v>
                </c:pt>
                <c:pt idx="248">
                  <c:v>-0.22980931701824805</c:v>
                </c:pt>
                <c:pt idx="249">
                  <c:v>-0.27321904966173266</c:v>
                </c:pt>
                <c:pt idx="250">
                  <c:v>-0.30952651987876434</c:v>
                </c:pt>
                <c:pt idx="251">
                  <c:v>-0.33199428650264917</c:v>
                </c:pt>
                <c:pt idx="252">
                  <c:v>-0.33542422312689357</c:v>
                </c:pt>
                <c:pt idx="253">
                  <c:v>-0.31755381625376355</c:v>
                </c:pt>
                <c:pt idx="254">
                  <c:v>-0.27983646566661091</c:v>
                </c:pt>
                <c:pt idx="255">
                  <c:v>-0.22727376374496275</c:v>
                </c:pt>
                <c:pt idx="256">
                  <c:v>-0.16728909942578546</c:v>
                </c:pt>
                <c:pt idx="257">
                  <c:v>-0.10796371576383729</c:v>
                </c:pt>
                <c:pt idx="258">
                  <c:v>-5.6126262425511081E-2</c:v>
                </c:pt>
                <c:pt idx="259">
                  <c:v>-1.5761688899196356E-2</c:v>
                </c:pt>
                <c:pt idx="260">
                  <c:v>1.2917912120338841E-2</c:v>
                </c:pt>
                <c:pt idx="261">
                  <c:v>3.351574583421392E-2</c:v>
                </c:pt>
                <c:pt idx="262">
                  <c:v>5.2484562266901222E-2</c:v>
                </c:pt>
                <c:pt idx="263">
                  <c:v>7.7202886928438311E-2</c:v>
                </c:pt>
                <c:pt idx="264">
                  <c:v>0.11345713403558094</c:v>
                </c:pt>
                <c:pt idx="265">
                  <c:v>0.16307165508929164</c:v>
                </c:pt>
                <c:pt idx="266">
                  <c:v>0.2226004019601785</c:v>
                </c:pt>
                <c:pt idx="267">
                  <c:v>0.28369955959775883</c:v>
                </c:pt>
                <c:pt idx="268">
                  <c:v>0.33511500653538451</c:v>
                </c:pt>
                <c:pt idx="269">
                  <c:v>0.36556936636900289</c:v>
                </c:pt>
                <c:pt idx="270">
                  <c:v>0.36659729488956216</c:v>
                </c:pt>
                <c:pt idx="271">
                  <c:v>0.3345439064499498</c:v>
                </c:pt>
                <c:pt idx="272">
                  <c:v>0.27124271824362256</c:v>
                </c:pt>
                <c:pt idx="273">
                  <c:v>0.18316080336999019</c:v>
                </c:pt>
                <c:pt idx="274">
                  <c:v>7.9130466690137832E-2</c:v>
                </c:pt>
                <c:pt idx="275">
                  <c:v>-3.2652517708157254E-2</c:v>
                </c:pt>
                <c:pt idx="276">
                  <c:v>-0.14700065036575596</c:v>
                </c:pt>
                <c:pt idx="277">
                  <c:v>-0.26185105371754036</c:v>
                </c:pt>
                <c:pt idx="278">
                  <c:v>-0.37524191246442568</c:v>
                </c:pt>
                <c:pt idx="279">
                  <c:v>-0.47997269913686369</c:v>
                </c:pt>
                <c:pt idx="280">
                  <c:v>-0.55879581680798729</c:v>
                </c:pt>
                <c:pt idx="281">
                  <c:v>-0.58449991295630999</c:v>
                </c:pt>
                <c:pt idx="282">
                  <c:v>-0.52869968832646841</c:v>
                </c:pt>
                <c:pt idx="283">
                  <c:v>-0.37802789574742196</c:v>
                </c:pt>
                <c:pt idx="284">
                  <c:v>-0.1480082893546267</c:v>
                </c:pt>
                <c:pt idx="285">
                  <c:v>0.11696293068659896</c:v>
                </c:pt>
                <c:pt idx="286">
                  <c:v>0.3582942947040712</c:v>
                </c:pt>
                <c:pt idx="287">
                  <c:v>0.52215076945420591</c:v>
                </c:pt>
                <c:pt idx="288">
                  <c:v>0.57352461163674606</c:v>
                </c:pt>
                <c:pt idx="289">
                  <c:v>0.50394668017428634</c:v>
                </c:pt>
                <c:pt idx="290">
                  <c:v>0.33480324716451959</c:v>
                </c:pt>
                <c:pt idx="291">
                  <c:v>0.11560222328282084</c:v>
                </c:pt>
                <c:pt idx="292">
                  <c:v>-8.7786189853257673E-2</c:v>
                </c:pt>
                <c:pt idx="293">
                  <c:v>-0.21795927316225006</c:v>
                </c:pt>
                <c:pt idx="294">
                  <c:v>-0.25297282754947537</c:v>
                </c:pt>
                <c:pt idx="295">
                  <c:v>-0.21305180187007461</c:v>
                </c:pt>
                <c:pt idx="296">
                  <c:v>-0.14012991310805609</c:v>
                </c:pt>
                <c:pt idx="297">
                  <c:v>-7.0366517576672283E-2</c:v>
                </c:pt>
                <c:pt idx="298">
                  <c:v>-2.140004765801885E-2</c:v>
                </c:pt>
                <c:pt idx="299">
                  <c:v>2.6810672579965903E-3</c:v>
                </c:pt>
                <c:pt idx="300">
                  <c:v>2.7857031256418868E-4</c:v>
                </c:pt>
                <c:pt idx="301">
                  <c:v>-3.0717121056350882E-2</c:v>
                </c:pt>
                <c:pt idx="302">
                  <c:v>-8.2805734083916949E-2</c:v>
                </c:pt>
                <c:pt idx="303">
                  <c:v>-0.12627181759792092</c:v>
                </c:pt>
                <c:pt idx="304">
                  <c:v>-0.11535159147284015</c:v>
                </c:pt>
                <c:pt idx="305">
                  <c:v>-2.4021729878929941E-2</c:v>
                </c:pt>
                <c:pt idx="306">
                  <c:v>0.1158555823506069</c:v>
                </c:pt>
                <c:pt idx="307">
                  <c:v>0.22222163886959151</c:v>
                </c:pt>
                <c:pt idx="308">
                  <c:v>0.21948916456313722</c:v>
                </c:pt>
                <c:pt idx="309">
                  <c:v>0.10019354496080396</c:v>
                </c:pt>
                <c:pt idx="310">
                  <c:v>-4.9734350175276061E-2</c:v>
                </c:pt>
                <c:pt idx="311">
                  <c:v>-0.10167143495341062</c:v>
                </c:pt>
                <c:pt idx="312">
                  <c:v>-1.1709097818642183E-2</c:v>
                </c:pt>
                <c:pt idx="313">
                  <c:v>0.11225393058413648</c:v>
                </c:pt>
                <c:pt idx="314">
                  <c:v>0.11346355085938128</c:v>
                </c:pt>
                <c:pt idx="315">
                  <c:v>-5.8676234281095127E-2</c:v>
                </c:pt>
                <c:pt idx="316">
                  <c:v>-0.27584182730235673</c:v>
                </c:pt>
                <c:pt idx="317">
                  <c:v>-0.31715312210916841</c:v>
                </c:pt>
                <c:pt idx="318">
                  <c:v>-0.12244881757586148</c:v>
                </c:pt>
                <c:pt idx="319">
                  <c:v>0.11189712756858976</c:v>
                </c:pt>
                <c:pt idx="320">
                  <c:v>0.17417021920492037</c:v>
                </c:pt>
                <c:pt idx="321">
                  <c:v>6.1973679398498807E-2</c:v>
                </c:pt>
                <c:pt idx="322">
                  <c:v>-2.2813243584341746E-2</c:v>
                </c:pt>
                <c:pt idx="323">
                  <c:v>7.8513469836152885E-2</c:v>
                </c:pt>
                <c:pt idx="324">
                  <c:v>0.2426574965829269</c:v>
                </c:pt>
                <c:pt idx="325">
                  <c:v>0.22395243647529789</c:v>
                </c:pt>
                <c:pt idx="326">
                  <c:v>-3.4348792563395944E-2</c:v>
                </c:pt>
                <c:pt idx="327">
                  <c:v>-0.31098346176756253</c:v>
                </c:pt>
                <c:pt idx="328">
                  <c:v>-0.33931185177934275</c:v>
                </c:pt>
                <c:pt idx="329">
                  <c:v>-0.15460050991684768</c:v>
                </c:pt>
                <c:pt idx="330">
                  <c:v>1.9876553969757942E-2</c:v>
                </c:pt>
                <c:pt idx="331">
                  <c:v>0.10964534709819278</c:v>
                </c:pt>
                <c:pt idx="332">
                  <c:v>0.17448772939426549</c:v>
                </c:pt>
                <c:pt idx="333">
                  <c:v>0.19460379077798132</c:v>
                </c:pt>
                <c:pt idx="334">
                  <c:v>8.2063471615910516E-2</c:v>
                </c:pt>
                <c:pt idx="335">
                  <c:v>-0.10232816148087343</c:v>
                </c:pt>
                <c:pt idx="336">
                  <c:v>-0.14909857864116702</c:v>
                </c:pt>
                <c:pt idx="337">
                  <c:v>-2.3919895037044905E-2</c:v>
                </c:pt>
                <c:pt idx="338">
                  <c:v>6.151240279252071E-2</c:v>
                </c:pt>
                <c:pt idx="339">
                  <c:v>-4.9726610961212852E-3</c:v>
                </c:pt>
                <c:pt idx="340">
                  <c:v>-9.9341968849751966E-2</c:v>
                </c:pt>
                <c:pt idx="341">
                  <c:v>-7.9252997006218753E-2</c:v>
                </c:pt>
                <c:pt idx="342">
                  <c:v>2.9496669720858706E-2</c:v>
                </c:pt>
                <c:pt idx="343">
                  <c:v>0.11199613322633883</c:v>
                </c:pt>
                <c:pt idx="344">
                  <c:v>9.0438687411013352E-2</c:v>
                </c:pt>
                <c:pt idx="345">
                  <c:v>5.2114321088863906E-3</c:v>
                </c:pt>
                <c:pt idx="346">
                  <c:v>-1.3944404058625619E-2</c:v>
                </c:pt>
                <c:pt idx="347">
                  <c:v>1.1052343414451675E-2</c:v>
                </c:pt>
                <c:pt idx="348">
                  <c:v>-7.0447899196948285E-2</c:v>
                </c:pt>
                <c:pt idx="349">
                  <c:v>-0.15505998722820161</c:v>
                </c:pt>
                <c:pt idx="350">
                  <c:v>-3.5329718409659532E-2</c:v>
                </c:pt>
                <c:pt idx="351">
                  <c:v>0.10806600268280002</c:v>
                </c:pt>
                <c:pt idx="352">
                  <c:v>9.4904306163186403E-2</c:v>
                </c:pt>
                <c:pt idx="353">
                  <c:v>7.5351686613249813E-2</c:v>
                </c:pt>
                <c:pt idx="354">
                  <c:v>4.4890392612665399E-2</c:v>
                </c:pt>
                <c:pt idx="355">
                  <c:v>-0.10715285734341549</c:v>
                </c:pt>
                <c:pt idx="356">
                  <c:v>-0.17350110112513045</c:v>
                </c:pt>
                <c:pt idx="357">
                  <c:v>-4.4346466277823064E-2</c:v>
                </c:pt>
                <c:pt idx="358">
                  <c:v>0.11943887692116151</c:v>
                </c:pt>
                <c:pt idx="359">
                  <c:v>0.14526572457935719</c:v>
                </c:pt>
                <c:pt idx="360">
                  <c:v>-5.3166419621407189E-2</c:v>
                </c:pt>
                <c:pt idx="361">
                  <c:v>-8.9368154123991544E-2</c:v>
                </c:pt>
                <c:pt idx="362">
                  <c:v>9.1773399924773624E-2</c:v>
                </c:pt>
                <c:pt idx="363">
                  <c:v>-3.6290033341844441E-2</c:v>
                </c:pt>
                <c:pt idx="364">
                  <c:v>-0.10620935661533737</c:v>
                </c:pt>
                <c:pt idx="365">
                  <c:v>4.3793457641123454E-2</c:v>
                </c:pt>
                <c:pt idx="366">
                  <c:v>6.4916270598391534E-3</c:v>
                </c:pt>
                <c:pt idx="367">
                  <c:v>8.4991523962292537E-2</c:v>
                </c:pt>
                <c:pt idx="368">
                  <c:v>3.20989496925594E-2</c:v>
                </c:pt>
                <c:pt idx="369">
                  <c:v>-9.0744840012358302E-2</c:v>
                </c:pt>
                <c:pt idx="370">
                  <c:v>-1.6321889262433255E-2</c:v>
                </c:pt>
                <c:pt idx="371">
                  <c:v>-8.5200865689883803E-2</c:v>
                </c:pt>
                <c:pt idx="372">
                  <c:v>8.8842463521110526E-2</c:v>
                </c:pt>
                <c:pt idx="373">
                  <c:v>0.10509158115659835</c:v>
                </c:pt>
                <c:pt idx="374">
                  <c:v>-4.318691578934554E-2</c:v>
                </c:pt>
                <c:pt idx="375">
                  <c:v>-6.1695121735180908E-2</c:v>
                </c:pt>
                <c:pt idx="376">
                  <c:v>-7.8263500211601875E-2</c:v>
                </c:pt>
                <c:pt idx="377">
                  <c:v>9.1753612839703E-2</c:v>
                </c:pt>
                <c:pt idx="378">
                  <c:v>4.5165609910022962E-2</c:v>
                </c:pt>
                <c:pt idx="379">
                  <c:v>-7.02849610071061E-2</c:v>
                </c:pt>
                <c:pt idx="380">
                  <c:v>6.7017290729177226E-2</c:v>
                </c:pt>
                <c:pt idx="381">
                  <c:v>-5.1746155823476636E-2</c:v>
                </c:pt>
                <c:pt idx="382">
                  <c:v>-5.8226757696192025E-2</c:v>
                </c:pt>
                <c:pt idx="383">
                  <c:v>6.5085578976344038E-2</c:v>
                </c:pt>
                <c:pt idx="384">
                  <c:v>3.6236907409932392E-2</c:v>
                </c:pt>
                <c:pt idx="385">
                  <c:v>-4.612145590421883E-3</c:v>
                </c:pt>
                <c:pt idx="386">
                  <c:v>-6.0760296423844423E-2</c:v>
                </c:pt>
                <c:pt idx="387">
                  <c:v>-3.4549596782806974E-2</c:v>
                </c:pt>
                <c:pt idx="388">
                  <c:v>9.4430166633380205E-2</c:v>
                </c:pt>
                <c:pt idx="389">
                  <c:v>5.1905583608475043E-3</c:v>
                </c:pt>
                <c:pt idx="390">
                  <c:v>-5.0128670836247627E-2</c:v>
                </c:pt>
                <c:pt idx="391">
                  <c:v>-3.1058366261220383E-2</c:v>
                </c:pt>
                <c:pt idx="392">
                  <c:v>5.5295442763422784E-2</c:v>
                </c:pt>
                <c:pt idx="393">
                  <c:v>-7.5485556629727507E-3</c:v>
                </c:pt>
                <c:pt idx="394">
                  <c:v>2.1620722536155688E-3</c:v>
                </c:pt>
                <c:pt idx="395">
                  <c:v>3.1291505523190414E-3</c:v>
                </c:pt>
                <c:pt idx="396">
                  <c:v>-7.2675972454881776E-2</c:v>
                </c:pt>
                <c:pt idx="397">
                  <c:v>9.6776946057585481E-2</c:v>
                </c:pt>
                <c:pt idx="398">
                  <c:v>-1.2585520705000951E-2</c:v>
                </c:pt>
                <c:pt idx="399">
                  <c:v>-5.6530588677284478E-2</c:v>
                </c:pt>
                <c:pt idx="400">
                  <c:v>1.1441826650235621E-2</c:v>
                </c:pt>
                <c:pt idx="401">
                  <c:v>4.8586993276200578E-2</c:v>
                </c:pt>
                <c:pt idx="402">
                  <c:v>-1.8644293493226865E-2</c:v>
                </c:pt>
                <c:pt idx="403">
                  <c:v>-4.6046534037671137E-2</c:v>
                </c:pt>
                <c:pt idx="404">
                  <c:v>4.5487184802005642E-2</c:v>
                </c:pt>
                <c:pt idx="405">
                  <c:v>-4.1976146801146414E-3</c:v>
                </c:pt>
                <c:pt idx="406">
                  <c:v>1.0987387774765694E-2</c:v>
                </c:pt>
                <c:pt idx="407">
                  <c:v>-6.9577376293964821E-2</c:v>
                </c:pt>
                <c:pt idx="408">
                  <c:v>8.2825820542168138E-2</c:v>
                </c:pt>
                <c:pt idx="409">
                  <c:v>-1.0743034032887589E-2</c:v>
                </c:pt>
                <c:pt idx="410">
                  <c:v>-5.5455043457268947E-2</c:v>
                </c:pt>
                <c:pt idx="411">
                  <c:v>2.3942420998888783E-2</c:v>
                </c:pt>
                <c:pt idx="412">
                  <c:v>2.546560242184856E-2</c:v>
                </c:pt>
                <c:pt idx="413">
                  <c:v>-1.3357306529576886E-3</c:v>
                </c:pt>
                <c:pt idx="414">
                  <c:v>-1.3592876459395907E-2</c:v>
                </c:pt>
                <c:pt idx="415">
                  <c:v>-2.6611418661478245E-2</c:v>
                </c:pt>
                <c:pt idx="416">
                  <c:v>2.7685464823737658E-2</c:v>
                </c:pt>
                <c:pt idx="417">
                  <c:v>-1.2219177486770039E-2</c:v>
                </c:pt>
                <c:pt idx="418">
                  <c:v>2.5658667503539921E-2</c:v>
                </c:pt>
                <c:pt idx="419">
                  <c:v>-2.4936106874577021E-2</c:v>
                </c:pt>
                <c:pt idx="420">
                  <c:v>7.8939297176291445E-3</c:v>
                </c:pt>
                <c:pt idx="421">
                  <c:v>3.1801341320848893E-2</c:v>
                </c:pt>
                <c:pt idx="422">
                  <c:v>-2.6295039323276756E-3</c:v>
                </c:pt>
                <c:pt idx="423">
                  <c:v>-1.6563957100990633E-2</c:v>
                </c:pt>
                <c:pt idx="424">
                  <c:v>1.4520313037192313E-2</c:v>
                </c:pt>
                <c:pt idx="425">
                  <c:v>-7.3947384330579846E-2</c:v>
                </c:pt>
                <c:pt idx="426">
                  <c:v>5.0844966470812492E-2</c:v>
                </c:pt>
                <c:pt idx="427">
                  <c:v>-2.6528580021349973E-2</c:v>
                </c:pt>
                <c:pt idx="428">
                  <c:v>-4.3232172443449665E-2</c:v>
                </c:pt>
                <c:pt idx="429">
                  <c:v>-1.6969226018996253E-2</c:v>
                </c:pt>
                <c:pt idx="430">
                  <c:v>-2.0042894747690155E-2</c:v>
                </c:pt>
                <c:pt idx="431">
                  <c:v>-1.8228514442602047E-2</c:v>
                </c:pt>
                <c:pt idx="432">
                  <c:v>1.6592239793788238E-2</c:v>
                </c:pt>
                <c:pt idx="433">
                  <c:v>-1.1397142628458593E-2</c:v>
                </c:pt>
                <c:pt idx="434">
                  <c:v>1.5209309716716374E-3</c:v>
                </c:pt>
                <c:pt idx="435">
                  <c:v>-1.7152028965605571E-2</c:v>
                </c:pt>
                <c:pt idx="436">
                  <c:v>2.3977663273369539E-2</c:v>
                </c:pt>
                <c:pt idx="437">
                  <c:v>-8.1759628779819616E-4</c:v>
                </c:pt>
                <c:pt idx="438">
                  <c:v>-4.908215940864942E-3</c:v>
                </c:pt>
                <c:pt idx="439">
                  <c:v>-5.5465950092078754E-3</c:v>
                </c:pt>
                <c:pt idx="440">
                  <c:v>5.224496861694472E-2</c:v>
                </c:pt>
                <c:pt idx="441">
                  <c:v>5.8821287166107485E-3</c:v>
                </c:pt>
                <c:pt idx="442">
                  <c:v>-1.1280984195361598E-3</c:v>
                </c:pt>
                <c:pt idx="443">
                  <c:v>-1.4114058533133326E-2</c:v>
                </c:pt>
                <c:pt idx="444">
                  <c:v>-3.7987630317832095E-2</c:v>
                </c:pt>
                <c:pt idx="445">
                  <c:v>-3.8324058804909112E-3</c:v>
                </c:pt>
                <c:pt idx="446">
                  <c:v>1.9900998226950049E-2</c:v>
                </c:pt>
                <c:pt idx="447">
                  <c:v>1.691201261589249E-2</c:v>
                </c:pt>
                <c:pt idx="448">
                  <c:v>2.5566374832738611E-3</c:v>
                </c:pt>
                <c:pt idx="449">
                  <c:v>6.2980355430263726E-3</c:v>
                </c:pt>
                <c:pt idx="450">
                  <c:v>1.2446035373258238E-2</c:v>
                </c:pt>
                <c:pt idx="451">
                  <c:v>-4.2959322597730311E-2</c:v>
                </c:pt>
                <c:pt idx="452">
                  <c:v>2.4046458665159743E-2</c:v>
                </c:pt>
                <c:pt idx="453">
                  <c:v>-1.1488459237948081E-2</c:v>
                </c:pt>
                <c:pt idx="454">
                  <c:v>-4.8917845157630344E-3</c:v>
                </c:pt>
                <c:pt idx="455">
                  <c:v>-3.829100300313959E-2</c:v>
                </c:pt>
                <c:pt idx="456">
                  <c:v>-1.4401517675996195E-3</c:v>
                </c:pt>
                <c:pt idx="457">
                  <c:v>4.404746511112622E-3</c:v>
                </c:pt>
                <c:pt idx="458">
                  <c:v>-1.6432786693222155E-3</c:v>
                </c:pt>
                <c:pt idx="459">
                  <c:v>8.8880879856425964E-3</c:v>
                </c:pt>
                <c:pt idx="460">
                  <c:v>-3.2035260855694185E-2</c:v>
                </c:pt>
                <c:pt idx="461">
                  <c:v>-1.3491331402813099E-2</c:v>
                </c:pt>
                <c:pt idx="462">
                  <c:v>-3.0274875496605026E-3</c:v>
                </c:pt>
                <c:pt idx="463">
                  <c:v>-1.8588683819416259E-2</c:v>
                </c:pt>
                <c:pt idx="464">
                  <c:v>-6.0323713657565925E-3</c:v>
                </c:pt>
                <c:pt idx="465">
                  <c:v>4.8488781875689863E-2</c:v>
                </c:pt>
                <c:pt idx="466">
                  <c:v>-1.2545055163572421E-3</c:v>
                </c:pt>
                <c:pt idx="467">
                  <c:v>2.5153810100304696E-3</c:v>
                </c:pt>
                <c:pt idx="468">
                  <c:v>1.8683805809558505E-3</c:v>
                </c:pt>
                <c:pt idx="469">
                  <c:v>1.9406209720520377E-2</c:v>
                </c:pt>
                <c:pt idx="470">
                  <c:v>-2.0969162040086107E-3</c:v>
                </c:pt>
                <c:pt idx="471">
                  <c:v>-1.5444447979146657E-5</c:v>
                </c:pt>
                <c:pt idx="472">
                  <c:v>1.9626484176987449E-2</c:v>
                </c:pt>
                <c:pt idx="473">
                  <c:v>2.4509878501829122E-2</c:v>
                </c:pt>
                <c:pt idx="474">
                  <c:v>1.7382154977107361E-4</c:v>
                </c:pt>
                <c:pt idx="475">
                  <c:v>-1.0663286227437258E-3</c:v>
                </c:pt>
                <c:pt idx="476">
                  <c:v>6.4162781641303561E-3</c:v>
                </c:pt>
                <c:pt idx="477">
                  <c:v>1.9033236394596108E-2</c:v>
                </c:pt>
                <c:pt idx="478">
                  <c:v>-1.6669329300670156E-2</c:v>
                </c:pt>
                <c:pt idx="479">
                  <c:v>-2.098400426616617E-2</c:v>
                </c:pt>
                <c:pt idx="480">
                  <c:v>-1.3970793186154618E-2</c:v>
                </c:pt>
                <c:pt idx="481">
                  <c:v>3.2459021986757835E-3</c:v>
                </c:pt>
                <c:pt idx="482">
                  <c:v>5.6935147029436722E-3</c:v>
                </c:pt>
                <c:pt idx="483">
                  <c:v>9.7526669482716072E-3</c:v>
                </c:pt>
                <c:pt idx="484">
                  <c:v>3.5486782498878104E-4</c:v>
                </c:pt>
                <c:pt idx="485">
                  <c:v>1.2167577959765492E-3</c:v>
                </c:pt>
                <c:pt idx="486">
                  <c:v>9.3706603802837622E-3</c:v>
                </c:pt>
                <c:pt idx="487">
                  <c:v>2.2691849438010278E-3</c:v>
                </c:pt>
                <c:pt idx="488">
                  <c:v>-1.8245765169038041E-2</c:v>
                </c:pt>
                <c:pt idx="489">
                  <c:v>-4.6808916321264991E-3</c:v>
                </c:pt>
                <c:pt idx="490">
                  <c:v>5.9690263731046822E-3</c:v>
                </c:pt>
                <c:pt idx="491">
                  <c:v>-3.1010382608463827E-2</c:v>
                </c:pt>
                <c:pt idx="492">
                  <c:v>-5.5417726588447864E-3</c:v>
                </c:pt>
                <c:pt idx="493">
                  <c:v>2.0064205004237607E-4</c:v>
                </c:pt>
                <c:pt idx="494">
                  <c:v>3.6490632451481831E-3</c:v>
                </c:pt>
                <c:pt idx="495">
                  <c:v>-6.1416456239463766E-3</c:v>
                </c:pt>
                <c:pt idx="496">
                  <c:v>8.342404807448401E-3</c:v>
                </c:pt>
                <c:pt idx="497">
                  <c:v>1.2137578903896429E-2</c:v>
                </c:pt>
                <c:pt idx="498">
                  <c:v>6.3712249553765869E-3</c:v>
                </c:pt>
                <c:pt idx="499">
                  <c:v>9.2175696998302425E-3</c:v>
                </c:pt>
                <c:pt idx="500">
                  <c:v>1.0924890686661519E-2</c:v>
                </c:pt>
                <c:pt idx="501">
                  <c:v>-1.0056373794142242E-2</c:v>
                </c:pt>
                <c:pt idx="502">
                  <c:v>-1.7161936436871099E-3</c:v>
                </c:pt>
                <c:pt idx="503">
                  <c:v>5.7224411437264673E-3</c:v>
                </c:pt>
                <c:pt idx="504">
                  <c:v>2.1082063321223748E-3</c:v>
                </c:pt>
                <c:pt idx="505">
                  <c:v>2.4066486986506039E-3</c:v>
                </c:pt>
              </c:numCache>
            </c:numRef>
          </c:yVal>
          <c:smooth val="1"/>
          <c:extLst>
            <c:ext xmlns:c16="http://schemas.microsoft.com/office/drawing/2014/chart" uri="{C3380CC4-5D6E-409C-BE32-E72D297353CC}">
              <c16:uniqueId val="{00000000-1F62-430A-88BC-0E00EA2BA57C}"/>
            </c:ext>
          </c:extLst>
        </c:ser>
        <c:dLbls>
          <c:showLegendKey val="0"/>
          <c:showVal val="0"/>
          <c:showCatName val="0"/>
          <c:showSerName val="0"/>
          <c:showPercent val="0"/>
          <c:showBubbleSize val="0"/>
        </c:dLbls>
        <c:axId val="113786880"/>
        <c:axId val="113789184"/>
      </c:scatterChart>
      <c:valAx>
        <c:axId val="113786880"/>
        <c:scaling>
          <c:logBase val="10"/>
          <c:orientation val="minMax"/>
          <c:max val="10000"/>
          <c:min val="10"/>
        </c:scaling>
        <c:delete val="0"/>
        <c:axPos val="b"/>
        <c:majorGridlines>
          <c:spPr>
            <a:ln w="12700">
              <a:solidFill>
                <a:srgbClr val="00000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MT"/>
                    <a:ea typeface="Arial MT"/>
                    <a:cs typeface="Arial MT"/>
                  </a:defRPr>
                </a:pPr>
                <a:r>
                  <a:rPr lang="en-US"/>
                  <a:t>Frequency (Hz)</a:t>
                </a:r>
              </a:p>
            </c:rich>
          </c:tx>
          <c:layout>
            <c:manualLayout>
              <c:xMode val="edge"/>
              <c:yMode val="edge"/>
              <c:x val="0.40208420822397201"/>
              <c:y val="0.92761506688339579"/>
            </c:manualLayout>
          </c:layout>
          <c:overlay val="0"/>
          <c:spPr>
            <a:noFill/>
            <a:ln w="25400">
              <a:noFill/>
            </a:ln>
          </c:spPr>
        </c:title>
        <c:numFmt formatCode="General" sourceLinked="0"/>
        <c:majorTickMark val="none"/>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en-US"/>
          </a:p>
        </c:txPr>
        <c:crossAx val="113789184"/>
        <c:crosses val="autoZero"/>
        <c:crossBetween val="midCat"/>
      </c:valAx>
      <c:valAx>
        <c:axId val="113789184"/>
        <c:scaling>
          <c:orientation val="minMax"/>
          <c:max val="30"/>
          <c:min val="-25"/>
        </c:scaling>
        <c:delete val="0"/>
        <c:axPos val="l"/>
        <c:majorGridlines>
          <c:spPr>
            <a:ln w="3175">
              <a:solidFill>
                <a:srgbClr val="80808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MT"/>
                    <a:ea typeface="Arial MT"/>
                    <a:cs typeface="Arial MT"/>
                  </a:defRPr>
                </a:pPr>
                <a:r>
                  <a:rPr lang="en-US"/>
                  <a:t>Augmentation (dB)</a:t>
                </a:r>
              </a:p>
            </c:rich>
          </c:tx>
          <c:layout>
            <c:manualLayout>
              <c:xMode val="edge"/>
              <c:yMode val="edge"/>
              <c:x val="1.0416666666666666E-2"/>
              <c:y val="0.31099223857071484"/>
            </c:manualLayout>
          </c:layout>
          <c:overlay val="0"/>
          <c:spPr>
            <a:noFill/>
            <a:ln w="25400">
              <a:noFill/>
            </a:ln>
          </c:spPr>
        </c:title>
        <c:numFmt formatCode="General" sourceLinked="1"/>
        <c:majorTickMark val="in"/>
        <c:minorTickMark val="in"/>
        <c:tickLblPos val="nextTo"/>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en-US"/>
          </a:p>
        </c:txPr>
        <c:crossAx val="113786880"/>
        <c:crosses val="autoZero"/>
        <c:crossBetween val="midCat"/>
        <c:majorUnit val="5"/>
        <c:minorUnit val="1"/>
      </c:valAx>
      <c:spPr>
        <a:solidFill>
          <a:srgbClr val="FFFFFF"/>
        </a:solidFill>
        <a:ln w="3175">
          <a:solidFill>
            <a:srgbClr val="000000"/>
          </a:solidFill>
          <a:prstDash val="solid"/>
        </a:ln>
      </c:spPr>
    </c:plotArea>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Combined Baffle Diffraction / Room Augmentation Summation </a:t>
            </a:r>
          </a:p>
        </c:rich>
      </c:tx>
      <c:layout>
        <c:manualLayout>
          <c:xMode val="edge"/>
          <c:yMode val="edge"/>
          <c:x val="0.24737989512317249"/>
          <c:y val="1.3404825737265424E-2"/>
        </c:manualLayout>
      </c:layout>
      <c:overlay val="0"/>
      <c:spPr>
        <a:noFill/>
        <a:ln w="25400">
          <a:noFill/>
        </a:ln>
      </c:spPr>
    </c:title>
    <c:autoTitleDeleted val="0"/>
    <c:plotArea>
      <c:layout>
        <c:manualLayout>
          <c:layoutTarget val="inner"/>
          <c:xMode val="edge"/>
          <c:yMode val="edge"/>
          <c:x val="0.10901489823870349"/>
          <c:y val="0.14477230747882916"/>
          <c:w val="0.79245445258134461"/>
          <c:h val="0.71581863142309976"/>
        </c:manualLayout>
      </c:layout>
      <c:scatterChart>
        <c:scatterStyle val="lineMarker"/>
        <c:varyColors val="0"/>
        <c:ser>
          <c:idx val="2"/>
          <c:order val="0"/>
          <c:tx>
            <c:v>Total Augmentation</c:v>
          </c:tx>
          <c:spPr>
            <a:ln w="25400">
              <a:solidFill>
                <a:srgbClr val="FF0000"/>
              </a:solidFill>
              <a:prstDash val="solid"/>
            </a:ln>
          </c:spPr>
          <c:marker>
            <c:symbol val="none"/>
          </c:marker>
          <c:xVal>
            <c:numRef>
              <c:f>Room!$A$5:$A$510</c:f>
              <c:numCache>
                <c:formatCode>0.000</c:formatCode>
                <c:ptCount val="506"/>
                <c:pt idx="0">
                  <c:v>10</c:v>
                </c:pt>
                <c:pt idx="1">
                  <c:v>10.1516513312945</c:v>
                </c:pt>
                <c:pt idx="2">
                  <c:v>10.30560247521734</c:v>
                </c:pt>
                <c:pt idx="3">
                  <c:v>10.461888308733201</c:v>
                </c:pt>
                <c:pt idx="4">
                  <c:v>10.620544237720576</c:v>
                </c:pt>
                <c:pt idx="5">
                  <c:v>10.781606204992823</c:v>
                </c:pt>
                <c:pt idx="6">
                  <c:v>10.945110698440843</c:v>
                </c:pt>
                <c:pt idx="7">
                  <c:v>11.111094759299265</c:v>
                </c:pt>
                <c:pt idx="8">
                  <c:v>11.279595990537972</c:v>
                </c:pt>
                <c:pt idx="9">
                  <c:v>11.45065256538089</c:v>
                </c:pt>
                <c:pt idx="10">
                  <c:v>11.62430323595397</c:v>
                </c:pt>
                <c:pt idx="11">
                  <c:v>11.800587342064309</c:v>
                </c:pt>
                <c:pt idx="12">
                  <c:v>11.979544820112418</c:v>
                </c:pt>
                <c:pt idx="13">
                  <c:v>12.161216212139635</c:v>
                </c:pt>
                <c:pt idx="14">
                  <c:v>12.345642675012758</c:v>
                </c:pt>
                <c:pt idx="15">
                  <c:v>12.532865989747947</c:v>
                </c:pt>
                <c:pt idx="16">
                  <c:v>12.72292857097603</c:v>
                </c:pt>
                <c:pt idx="17">
                  <c:v>12.915873476551365</c:v>
                </c:pt>
                <c:pt idx="18">
                  <c:v>13.111744417306399</c:v>
                </c:pt>
                <c:pt idx="19">
                  <c:v>13.310585766954173</c:v>
                </c:pt>
                <c:pt idx="20">
                  <c:v>13.512442572140996</c:v>
                </c:pt>
                <c:pt idx="21">
                  <c:v>13.717360562651562</c:v>
                </c:pt>
                <c:pt idx="22">
                  <c:v>13.92538616176884</c:v>
                </c:pt>
                <c:pt idx="23">
                  <c:v>14.136566496791065</c:v>
                </c:pt>
                <c:pt idx="24">
                  <c:v>14.350949409708225</c:v>
                </c:pt>
                <c:pt idx="25">
                  <c:v>14.568583468040451</c:v>
                </c:pt>
                <c:pt idx="26">
                  <c:v>14.78951797584079</c:v>
                </c:pt>
                <c:pt idx="27">
                  <c:v>15.013802984864808</c:v>
                </c:pt>
                <c:pt idx="28">
                  <c:v>15.241489305909617</c:v>
                </c:pt>
                <c:pt idx="29">
                  <c:v>15.472628520324825</c:v>
                </c:pt>
                <c:pt idx="30">
                  <c:v>15.707272991698076</c:v>
                </c:pt>
                <c:pt idx="31">
                  <c:v>15.945475877717792</c:v>
                </c:pt>
                <c:pt idx="32">
                  <c:v>16.187291142215816</c:v>
                </c:pt>
                <c:pt idx="33">
                  <c:v>16.432773567392687</c:v>
                </c:pt>
                <c:pt idx="34">
                  <c:v>16.681978766228305</c:v>
                </c:pt>
                <c:pt idx="35">
                  <c:v>16.934963195080815</c:v>
                </c:pt>
                <c:pt idx="36">
                  <c:v>17.191784166476552</c:v>
                </c:pt>
                <c:pt idx="37">
                  <c:v>17.452499862093941</c:v>
                </c:pt>
                <c:pt idx="38">
                  <c:v>17.717169345944303</c:v>
                </c:pt>
                <c:pt idx="39">
                  <c:v>17.98585257775256</c:v>
                </c:pt>
                <c:pt idx="40">
                  <c:v>18.258610426540837</c:v>
                </c:pt>
                <c:pt idx="41">
                  <c:v>18.535504684418093</c:v>
                </c:pt>
                <c:pt idx="42">
                  <c:v>18.816598080578839</c:v>
                </c:pt>
                <c:pt idx="43">
                  <c:v>19.101954295514169</c:v>
                </c:pt>
                <c:pt idx="44">
                  <c:v>19.391637975438311</c:v>
                </c:pt>
                <c:pt idx="45">
                  <c:v>19.685714746933932</c:v>
                </c:pt>
                <c:pt idx="46">
                  <c:v>19.984251231819563</c:v>
                </c:pt>
                <c:pt idx="47">
                  <c:v>20.287315062242481</c:v>
                </c:pt>
                <c:pt idx="48">
                  <c:v>20.594974896000483</c:v>
                </c:pt>
                <c:pt idx="49">
                  <c:v>20.907300432096012</c:v>
                </c:pt>
                <c:pt idx="50">
                  <c:v>21.224362426526156</c:v>
                </c:pt>
                <c:pt idx="51">
                  <c:v>21.546232708312122</c:v>
                </c:pt>
                <c:pt idx="52">
                  <c:v>21.872984195771785</c:v>
                </c:pt>
                <c:pt idx="53">
                  <c:v>22.20469091303902</c:v>
                </c:pt>
                <c:pt idx="54">
                  <c:v>22.541428006833545</c:v>
                </c:pt>
                <c:pt idx="55">
                  <c:v>22.883271763485087</c:v>
                </c:pt>
                <c:pt idx="56">
                  <c:v>23.230299626215722</c:v>
                </c:pt>
                <c:pt idx="57">
                  <c:v>23.582590212684295</c:v>
                </c:pt>
                <c:pt idx="58">
                  <c:v>23.940223332796918</c:v>
                </c:pt>
                <c:pt idx="59">
                  <c:v>24.303280006787549</c:v>
                </c:pt>
                <c:pt idx="60">
                  <c:v>24.671842483572782</c:v>
                </c:pt>
                <c:pt idx="61">
                  <c:v>25.045994259384983</c:v>
                </c:pt>
                <c:pt idx="62">
                  <c:v>25.425820096687996</c:v>
                </c:pt>
                <c:pt idx="63">
                  <c:v>25.811406043379716</c:v>
                </c:pt>
                <c:pt idx="64">
                  <c:v>26.202839452285861</c:v>
                </c:pt>
                <c:pt idx="65">
                  <c:v>26.600209000949381</c:v>
                </c:pt>
                <c:pt idx="66">
                  <c:v>27.003604711719973</c:v>
                </c:pt>
                <c:pt idx="67">
                  <c:v>27.41311797214825</c:v>
                </c:pt>
                <c:pt idx="68">
                  <c:v>27.828841555689195</c:v>
                </c:pt>
                <c:pt idx="69">
                  <c:v>28.250869642719593</c:v>
                </c:pt>
                <c:pt idx="70">
                  <c:v>28.679297841874174</c:v>
                </c:pt>
                <c:pt idx="71">
                  <c:v>29.114223211705344</c:v>
                </c:pt>
                <c:pt idx="72">
                  <c:v>29.55574428267138</c:v>
                </c:pt>
                <c:pt idx="73">
                  <c:v>30.003961079458072</c:v>
                </c:pt>
                <c:pt idx="74">
                  <c:v>30.458975143638892</c:v>
                </c:pt>
                <c:pt idx="75">
                  <c:v>30.920889556678784</c:v>
                </c:pt>
                <c:pt idx="76">
                  <c:v>31.389808963286839</c:v>
                </c:pt>
                <c:pt idx="77">
                  <c:v>31.865839595123088</c:v>
                </c:pt>
                <c:pt idx="78">
                  <c:v>32.349089294864832</c:v>
                </c:pt>
                <c:pt idx="79">
                  <c:v>32.839667540637926</c:v>
                </c:pt>
                <c:pt idx="80">
                  <c:v>33.337685470818577</c:v>
                </c:pt>
                <c:pt idx="81">
                  <c:v>33.843255909211273</c:v>
                </c:pt>
                <c:pt idx="82">
                  <c:v>34.356493390608506</c:v>
                </c:pt>
                <c:pt idx="83">
                  <c:v>34.877514186738154</c:v>
                </c:pt>
                <c:pt idx="84">
                  <c:v>35.406436332604322</c:v>
                </c:pt>
                <c:pt idx="85">
                  <c:v>35.943379653227659</c:v>
                </c:pt>
                <c:pt idx="86">
                  <c:v>36.488465790791224</c:v>
                </c:pt>
                <c:pt idx="87">
                  <c:v>37.041818232197954</c:v>
                </c:pt>
                <c:pt idx="88">
                  <c:v>37.603562337046128</c:v>
                </c:pt>
                <c:pt idx="89">
                  <c:v>38.173825366029007</c:v>
                </c:pt>
                <c:pt idx="90">
                  <c:v>38.752736509765214</c:v>
                </c:pt>
                <c:pt idx="91">
                  <c:v>39.340426918066299</c:v>
                </c:pt>
                <c:pt idx="92">
                  <c:v>39.937029729648174</c:v>
                </c:pt>
                <c:pt idx="93">
                  <c:v>40.54268010229309</c:v>
                </c:pt>
                <c:pt idx="94">
                  <c:v>41.157515243469071</c:v>
                </c:pt>
                <c:pt idx="95">
                  <c:v>41.781674441413649</c:v>
                </c:pt>
                <c:pt idx="96">
                  <c:v>42.415299096689026</c:v>
                </c:pt>
                <c:pt idx="97">
                  <c:v>43.058532754215754</c:v>
                </c:pt>
                <c:pt idx="98">
                  <c:v>43.711521135792218</c:v>
                </c:pt>
                <c:pt idx="99">
                  <c:v>44.374412173107274</c:v>
                </c:pt>
                <c:pt idx="100">
                  <c:v>45.047356041253529</c:v>
                </c:pt>
                <c:pt idx="101">
                  <c:v>45.730505192748872</c:v>
                </c:pt>
                <c:pt idx="102">
                  <c:v>46.424014392073914</c:v>
                </c:pt>
                <c:pt idx="103">
                  <c:v>47.12804075073322</c:v>
                </c:pt>
                <c:pt idx="104">
                  <c:v>47.842743762848237</c:v>
                </c:pt>
                <c:pt idx="105">
                  <c:v>48.568285341289993</c:v>
                </c:pt>
                <c:pt idx="106">
                  <c:v>49.304829854359774</c:v>
                </c:pt>
                <c:pt idx="107">
                  <c:v>50.05254416302602</c:v>
                </c:pt>
                <c:pt idx="108">
                  <c:v>50.811597658725987</c:v>
                </c:pt>
                <c:pt idx="109">
                  <c:v>51.582162301740617</c:v>
                </c:pt>
                <c:pt idx="110">
                  <c:v>52.364412660151409</c:v>
                </c:pt>
                <c:pt idx="111">
                  <c:v>53.158525949388064</c:v>
                </c:pt>
                <c:pt idx="112">
                  <c:v>53.964682072375858</c:v>
                </c:pt>
                <c:pt idx="113">
                  <c:v>54.78306366029188</c:v>
                </c:pt>
                <c:pt idx="114">
                  <c:v>55.613856113939342</c:v>
                </c:pt>
                <c:pt idx="115">
                  <c:v>56.457247645749305</c:v>
                </c:pt>
                <c:pt idx="116">
                  <c:v>57.313429322419424</c:v>
                </c:pt>
                <c:pt idx="117">
                  <c:v>58.182595108199237</c:v>
                </c:pt>
                <c:pt idx="118">
                  <c:v>59.064941908831962</c:v>
                </c:pt>
                <c:pt idx="119">
                  <c:v>59.960669616162626</c:v>
                </c:pt>
                <c:pt idx="120">
                  <c:v>60.8699811534227</c:v>
                </c:pt>
                <c:pt idx="121">
                  <c:v>61.79308252120147</c:v>
                </c:pt>
                <c:pt idx="122">
                  <c:v>62.73018284411458</c:v>
                </c:pt>
                <c:pt idx="123">
                  <c:v>63.681494418180321</c:v>
                </c:pt>
                <c:pt idx="124">
                  <c:v>64.647232758914356</c:v>
                </c:pt>
                <c:pt idx="125">
                  <c:v>65.62761665015384</c:v>
                </c:pt>
                <c:pt idx="126">
                  <c:v>66.622868193621926</c:v>
                </c:pt>
                <c:pt idx="127">
                  <c:v>67.633212859243997</c:v>
                </c:pt>
                <c:pt idx="128">
                  <c:v>68.658879536226863</c:v>
                </c:pt>
                <c:pt idx="129">
                  <c:v>69.700100584912619</c:v>
                </c:pt>
                <c:pt idx="130">
                  <c:v>70.75711188941888</c:v>
                </c:pt>
                <c:pt idx="131">
                  <c:v>71.830152911077306</c:v>
                </c:pt>
                <c:pt idx="132">
                  <c:v>72.919466742682545</c:v>
                </c:pt>
                <c:pt idx="133">
                  <c:v>74.025300163563827</c:v>
                </c:pt>
                <c:pt idx="134">
                  <c:v>75.147903695491763</c:v>
                </c:pt>
                <c:pt idx="135">
                  <c:v>76.287531659432986</c:v>
                </c:pt>
                <c:pt idx="136">
                  <c:v>77.444442233165418</c:v>
                </c:pt>
                <c:pt idx="137">
                  <c:v>78.618897509767379</c:v>
                </c:pt>
                <c:pt idx="138">
                  <c:v>79.811163556993591</c:v>
                </c:pt>
                <c:pt idx="139">
                  <c:v>81.021510477551701</c:v>
                </c:pt>
                <c:pt idx="140">
                  <c:v>82.250212470292894</c:v>
                </c:pt>
                <c:pt idx="141">
                  <c:v>83.497547892330431</c:v>
                </c:pt>
                <c:pt idx="142">
                  <c:v>84.763799322100255</c:v>
                </c:pt>
                <c:pt idx="143">
                  <c:v>86.049253623377894</c:v>
                </c:pt>
                <c:pt idx="144">
                  <c:v>87.354202010266221</c:v>
                </c:pt>
                <c:pt idx="145">
                  <c:v>88.678940113168778</c:v>
                </c:pt>
                <c:pt idx="146">
                  <c:v>90.023768045763504</c:v>
                </c:pt>
                <c:pt idx="147">
                  <c:v>91.388990472992234</c:v>
                </c:pt>
                <c:pt idx="148">
                  <c:v>92.774916680081205</c:v>
                </c:pt>
                <c:pt idx="149">
                  <c:v>94.181860642608271</c:v>
                </c:pt>
                <c:pt idx="150">
                  <c:v>95.610141097632734</c:v>
                </c:pt>
                <c:pt idx="151">
                  <c:v>97.06008161590384</c:v>
                </c:pt>
                <c:pt idx="152">
                  <c:v>98.532010675164301</c:v>
                </c:pt>
                <c:pt idx="153">
                  <c:v>100.02626173456555</c:v>
                </c:pt>
                <c:pt idx="154">
                  <c:v>101.54317331021144</c:v>
                </c:pt>
                <c:pt idx="155">
                  <c:v>103.08308905184761</c:v>
                </c:pt>
                <c:pt idx="156">
                  <c:v>104.64635782071383</c:v>
                </c:pt>
                <c:pt idx="157">
                  <c:v>106.23333376857701</c:v>
                </c:pt>
                <c:pt idx="158">
                  <c:v>107.84437641796278</c:v>
                </c:pt>
                <c:pt idx="159">
                  <c:v>109.47985074360371</c:v>
                </c:pt>
                <c:pt idx="160">
                  <c:v>111.14012725512278</c:v>
                </c:pt>
                <c:pt idx="161">
                  <c:v>112.82558208097073</c:v>
                </c:pt>
                <c:pt idx="162">
                  <c:v>114.53659705363634</c:v>
                </c:pt>
                <c:pt idx="163">
                  <c:v>116.2735597961489</c:v>
                </c:pt>
                <c:pt idx="164">
                  <c:v>118.03686380989257</c:v>
                </c:pt>
                <c:pt idx="165">
                  <c:v>119.82690856375234</c:v>
                </c:pt>
                <c:pt idx="166">
                  <c:v>121.64409958461208</c:v>
                </c:pt>
                <c:pt idx="167">
                  <c:v>123.4888485492248</c:v>
                </c:pt>
                <c:pt idx="168">
                  <c:v>125.36157337747628</c:v>
                </c:pt>
                <c:pt idx="169">
                  <c:v>127.26269832706302</c:v>
                </c:pt>
                <c:pt idx="170">
                  <c:v>129.19265408960595</c:v>
                </c:pt>
                <c:pt idx="171">
                  <c:v>131.1518778882218</c:v>
                </c:pt>
                <c:pt idx="172">
                  <c:v>133.14081357657406</c:v>
                </c:pt>
                <c:pt idx="173">
                  <c:v>135.15991173942609</c:v>
                </c:pt>
                <c:pt idx="174">
                  <c:v>137.20962979471921</c:v>
                </c:pt>
                <c:pt idx="175">
                  <c:v>139.29043209719867</c:v>
                </c:pt>
                <c:pt idx="176">
                  <c:v>141.4027900436113</c:v>
                </c:pt>
                <c:pt idx="177">
                  <c:v>143.54718217949835</c:v>
                </c:pt>
                <c:pt idx="178">
                  <c:v>145.72409430760786</c:v>
                </c:pt>
                <c:pt idx="179">
                  <c:v>147.93401959795125</c:v>
                </c:pt>
                <c:pt idx="180">
                  <c:v>150.17745869952884</c:v>
                </c:pt>
                <c:pt idx="181">
                  <c:v>152.45491985374969</c:v>
                </c:pt>
                <c:pt idx="182">
                  <c:v>154.76691900957144</c:v>
                </c:pt>
                <c:pt idx="183">
                  <c:v>157.1139799403864</c:v>
                </c:pt>
                <c:pt idx="184">
                  <c:v>159.49663436268008</c:v>
                </c:pt>
                <c:pt idx="185">
                  <c:v>161.91542205648935</c:v>
                </c:pt>
                <c:pt idx="186">
                  <c:v>164.37089098768709</c:v>
                </c:pt>
                <c:pt idx="187">
                  <c:v>166.86359743212168</c:v>
                </c:pt>
                <c:pt idx="188">
                  <c:v>169.39410610163876</c:v>
                </c:pt>
                <c:pt idx="189">
                  <c:v>171.96299027201428</c:v>
                </c:pt>
                <c:pt idx="190">
                  <c:v>174.57083191282769</c:v>
                </c:pt>
                <c:pt idx="191">
                  <c:v>177.21822181930455</c:v>
                </c:pt>
                <c:pt idx="192">
                  <c:v>179.90575974615871</c:v>
                </c:pt>
                <c:pt idx="193">
                  <c:v>182.63405454346406</c:v>
                </c:pt>
                <c:pt idx="194">
                  <c:v>185.40372429458694</c:v>
                </c:pt>
                <c:pt idx="195">
                  <c:v>188.21539645621019</c:v>
                </c:pt>
                <c:pt idx="196">
                  <c:v>191.06970800048083</c:v>
                </c:pt>
                <c:pt idx="197">
                  <c:v>193.96730555931325</c:v>
                </c:pt>
                <c:pt idx="198">
                  <c:v>196.90884557088094</c:v>
                </c:pt>
                <c:pt idx="199">
                  <c:v>199.89499442832965</c:v>
                </c:pt>
                <c:pt idx="200">
                  <c:v>202.92642863074593</c:v>
                </c:pt>
                <c:pt idx="201">
                  <c:v>206.00383493641502</c:v>
                </c:pt>
                <c:pt idx="202">
                  <c:v>209.12791051840298</c:v>
                </c:pt>
                <c:pt idx="203">
                  <c:v>212.29936312249828</c:v>
                </c:pt>
                <c:pt idx="204">
                  <c:v>215.51891122754841</c:v>
                </c:pt>
                <c:pt idx="205">
                  <c:v>218.7872842082283</c:v>
                </c:pt>
                <c:pt idx="206">
                  <c:v>222.10522250027691</c:v>
                </c:pt>
                <c:pt idx="207">
                  <c:v>225.47347776823972</c:v>
                </c:pt>
                <c:pt idx="208">
                  <c:v>228.89281307575516</c:v>
                </c:pt>
                <c:pt idx="209">
                  <c:v>232.36400305842329</c:v>
                </c:pt>
                <c:pt idx="210">
                  <c:v>235.88783409929621</c:v>
                </c:pt>
                <c:pt idx="211">
                  <c:v>239.46510450702965</c:v>
                </c:pt>
                <c:pt idx="212">
                  <c:v>243.09662469673643</c:v>
                </c:pt>
                <c:pt idx="213">
                  <c:v>246.78321737358237</c:v>
                </c:pt>
                <c:pt idx="214">
                  <c:v>250.52571771916675</c:v>
                </c:pt>
                <c:pt idx="215">
                  <c:v>254.32497358072894</c:v>
                </c:pt>
                <c:pt idx="216">
                  <c:v>258.18184566322452</c:v>
                </c:pt>
                <c:pt idx="217">
                  <c:v>262.09720772431444</c:v>
                </c:pt>
                <c:pt idx="218">
                  <c:v>266.07194677231081</c:v>
                </c:pt>
                <c:pt idx="219">
                  <c:v>270.10696326712485</c:v>
                </c:pt>
                <c:pt idx="220">
                  <c:v>274.20317132426226</c:v>
                </c:pt>
                <c:pt idx="221">
                  <c:v>278.36149892191207</c:v>
                </c:pt>
                <c:pt idx="222">
                  <c:v>282.58288811117615</c:v>
                </c:pt>
                <c:pt idx="223">
                  <c:v>286.86829522948659</c:v>
                </c:pt>
                <c:pt idx="224">
                  <c:v>291.21869111726011</c:v>
                </c:pt>
                <c:pt idx="225">
                  <c:v>295.63506133783756</c:v>
                </c:pt>
                <c:pt idx="226">
                  <c:v>300.118406400759</c:v>
                </c:pt>
                <c:pt idx="227">
                  <c:v>304.6697419884249</c:v>
                </c:pt>
                <c:pt idx="228">
                  <c:v>309.29009918619454</c:v>
                </c:pt>
                <c:pt idx="229">
                  <c:v>313.98052471597396</c:v>
                </c:pt>
                <c:pt idx="230">
                  <c:v>318.74208117334626</c:v>
                </c:pt>
                <c:pt idx="231">
                  <c:v>323.57584726829805</c:v>
                </c:pt>
                <c:pt idx="232">
                  <c:v>328.48291806959639</c:v>
                </c:pt>
                <c:pt idx="233">
                  <c:v>333.46440525287204</c:v>
                </c:pt>
                <c:pt idx="234">
                  <c:v>338.52143735246472</c:v>
                </c:pt>
                <c:pt idx="235">
                  <c:v>343.65516001708761</c:v>
                </c:pt>
                <c:pt idx="236">
                  <c:v>348.8667362693692</c:v>
                </c:pt>
                <c:pt idx="237">
                  <c:v>354.1573467693309</c:v>
                </c:pt>
                <c:pt idx="238">
                  <c:v>359.5281900818606</c:v>
                </c:pt>
                <c:pt idx="239">
                  <c:v>364.98048294824224</c:v>
                </c:pt>
                <c:pt idx="240">
                  <c:v>370.51546056180331</c:v>
                </c:pt>
                <c:pt idx="241">
                  <c:v>376.13437684774254</c:v>
                </c:pt>
                <c:pt idx="242">
                  <c:v>381.83850474720128</c:v>
                </c:pt>
                <c:pt idx="243">
                  <c:v>387.62913650564269</c:v>
                </c:pt>
                <c:pt idx="244">
                  <c:v>393.50758396560451</c:v>
                </c:pt>
                <c:pt idx="245">
                  <c:v>399.47517886389113</c:v>
                </c:pt>
                <c:pt idx="246">
                  <c:v>405.53327313327287</c:v>
                </c:pt>
                <c:pt idx="247">
                  <c:v>411.68323920876054</c:v>
                </c:pt>
                <c:pt idx="248">
                  <c:v>417.92647033852461</c:v>
                </c:pt>
                <c:pt idx="249">
                  <c:v>424.2643808995295</c:v>
                </c:pt>
                <c:pt idx="250">
                  <c:v>430.69840671795453</c:v>
                </c:pt>
                <c:pt idx="251">
                  <c:v>437.23000539447429</c:v>
                </c:pt>
                <c:pt idx="252">
                  <c:v>443.86065663447164</c:v>
                </c:pt>
                <c:pt idx="253">
                  <c:v>450.59186258325849</c:v>
                </c:pt>
                <c:pt idx="254">
                  <c:v>457.42514816638044</c:v>
                </c:pt>
                <c:pt idx="255">
                  <c:v>464.36206143508201</c:v>
                </c:pt>
                <c:pt idx="256">
                  <c:v>471.40417391701089</c:v>
                </c:pt>
                <c:pt idx="257">
                  <c:v>478.55308097224076</c:v>
                </c:pt>
                <c:pt idx="258">
                  <c:v>485.81040215469324</c:v>
                </c:pt>
                <c:pt idx="259">
                  <c:v>493.17778157904081</c:v>
                </c:pt>
                <c:pt idx="260">
                  <c:v>500.65688829317378</c:v>
                </c:pt>
                <c:pt idx="261">
                  <c:v>508.24941665631593</c:v>
                </c:pt>
                <c:pt idx="262">
                  <c:v>515.95708672287424</c:v>
                </c:pt>
                <c:pt idx="263">
                  <c:v>523.78164463210976</c:v>
                </c:pt>
                <c:pt idx="264">
                  <c:v>531.72486300371793</c:v>
                </c:pt>
                <c:pt idx="265">
                  <c:v>539.78854133940786</c:v>
                </c:pt>
                <c:pt idx="266">
                  <c:v>547.97450643057164</c:v>
                </c:pt>
                <c:pt idx="267">
                  <c:v>556.28461277213592</c:v>
                </c:pt>
                <c:pt idx="268">
                  <c:v>564.7207429826899</c:v>
                </c:pt>
                <c:pt idx="269">
                  <c:v>573.28480823098425</c:v>
                </c:pt>
                <c:pt idx="270">
                  <c:v>581.97874866889833</c:v>
                </c:pt>
                <c:pt idx="271">
                  <c:v>590.80453387097293</c:v>
                </c:pt>
                <c:pt idx="272">
                  <c:v>599.76416328060884</c:v>
                </c:pt>
                <c:pt idx="273">
                  <c:v>608.8596666630325</c:v>
                </c:pt>
                <c:pt idx="274">
                  <c:v>618.09310456512992</c:v>
                </c:pt>
                <c:pt idx="275">
                  <c:v>627.46656878225519</c:v>
                </c:pt>
                <c:pt idx="276">
                  <c:v>636.98218283211725</c:v>
                </c:pt>
                <c:pt idx="277">
                  <c:v>646.64210243585399</c:v>
                </c:pt>
                <c:pt idx="278">
                  <c:v>656.44851600640118</c:v>
                </c:pt>
                <c:pt idx="279">
                  <c:v>666.40364514426813</c:v>
                </c:pt>
                <c:pt idx="280">
                  <c:v>676.50974514083168</c:v>
                </c:pt>
                <c:pt idx="281">
                  <c:v>686.76910548926264</c:v>
                </c:pt>
                <c:pt idx="282">
                  <c:v>697.18405040320056</c:v>
                </c:pt>
                <c:pt idx="283">
                  <c:v>707.75693934329422</c:v>
                </c:pt>
                <c:pt idx="284">
                  <c:v>718.49016755172738</c:v>
                </c:pt>
                <c:pt idx="285">
                  <c:v>729.38616659485012</c:v>
                </c:pt>
                <c:pt idx="286">
                  <c:v>740.44740491404025</c:v>
                </c:pt>
                <c:pt idx="287">
                  <c:v>751.67638838491746</c:v>
                </c:pt>
                <c:pt idx="288">
                  <c:v>763.07566088503893</c:v>
                </c:pt>
                <c:pt idx="289">
                  <c:v>774.64780487020357</c:v>
                </c:pt>
                <c:pt idx="290">
                  <c:v>786.39544195949645</c:v>
                </c:pt>
                <c:pt idx="291">
                  <c:v>798.32123352920485</c:v>
                </c:pt>
                <c:pt idx="292">
                  <c:v>810.42788131574196</c:v>
                </c:pt>
                <c:pt idx="293">
                  <c:v>822.71812802771331</c:v>
                </c:pt>
                <c:pt idx="294">
                  <c:v>835.19475796726545</c:v>
                </c:pt>
                <c:pt idx="295">
                  <c:v>847.86059766085782</c:v>
                </c:pt>
                <c:pt idx="296">
                  <c:v>860.71851649959979</c:v>
                </c:pt>
                <c:pt idx="297">
                  <c:v>873.77142738929888</c:v>
                </c:pt>
                <c:pt idx="298">
                  <c:v>887.0222874103672</c:v>
                </c:pt>
                <c:pt idx="299">
                  <c:v>900.47409848773464</c:v>
                </c:pt>
                <c:pt idx="300">
                  <c:v>914.12990807092262</c:v>
                </c:pt>
                <c:pt idx="301">
                  <c:v>927.99280982443008</c:v>
                </c:pt>
                <c:pt idx="302">
                  <c:v>942.06594432858992</c:v>
                </c:pt>
                <c:pt idx="303">
                  <c:v>956.35249979105402</c:v>
                </c:pt>
                <c:pt idx="304">
                  <c:v>970.85571276906762</c:v>
                </c:pt>
                <c:pt idx="305">
                  <c:v>985.57886890269765</c:v>
                </c:pt>
                <c:pt idx="306">
                  <c:v>1000.5253036591798</c:v>
                </c:pt>
                <c:pt idx="307">
                  <c:v>1015.6984030885546</c:v>
                </c:pt>
                <c:pt idx="308">
                  <c:v>1031.1016045907622</c:v>
                </c:pt>
                <c:pt idx="309">
                  <c:v>1046.7383976943706</c:v>
                </c:pt>
                <c:pt idx="310">
                  <c:v>1062.6123248471129</c:v>
                </c:pt>
                <c:pt idx="311">
                  <c:v>1078.7269822184137</c:v>
                </c:pt>
                <c:pt idx="312">
                  <c:v>1095.0860205140857</c:v>
                </c:pt>
                <c:pt idx="313">
                  <c:v>1111.6931458033814</c:v>
                </c:pt>
                <c:pt idx="314">
                  <c:v>1128.5521203585868</c:v>
                </c:pt>
                <c:pt idx="315">
                  <c:v>1145.6667635073479</c:v>
                </c:pt>
                <c:pt idx="316">
                  <c:v>1163.0409524979229</c:v>
                </c:pt>
                <c:pt idx="317">
                  <c:v>1180.6786233775563</c:v>
                </c:pt>
                <c:pt idx="318">
                  <c:v>1198.5837718841726</c:v>
                </c:pt>
                <c:pt idx="319">
                  <c:v>1216.7604543515945</c:v>
                </c:pt>
                <c:pt idx="320">
                  <c:v>1235.2127886284866</c:v>
                </c:pt>
                <c:pt idx="321">
                  <c:v>1253.9449550112367</c:v>
                </c:pt>
                <c:pt idx="322">
                  <c:v>1272.9611971909844</c:v>
                </c:pt>
                <c:pt idx="323">
                  <c:v>1292.2658232150097</c:v>
                </c:pt>
                <c:pt idx="324">
                  <c:v>1311.8632064627036</c:v>
                </c:pt>
                <c:pt idx="325">
                  <c:v>1331.7577866363376</c:v>
                </c:pt>
                <c:pt idx="326">
                  <c:v>1351.9540707668593</c:v>
                </c:pt>
                <c:pt idx="327">
                  <c:v>1372.4566342349406</c:v>
                </c:pt>
                <c:pt idx="328">
                  <c:v>1393.2701218075103</c:v>
                </c:pt>
                <c:pt idx="329">
                  <c:v>1414.3992486900063</c:v>
                </c:pt>
                <c:pt idx="330">
                  <c:v>1435.8488015945843</c:v>
                </c:pt>
                <c:pt idx="331">
                  <c:v>1457.6236398245273</c:v>
                </c:pt>
                <c:pt idx="332">
                  <c:v>1479.7286963750998</c:v>
                </c:pt>
                <c:pt idx="333">
                  <c:v>1502.1689790510957</c:v>
                </c:pt>
                <c:pt idx="334">
                  <c:v>1524.9495716013355</c:v>
                </c:pt>
                <c:pt idx="335">
                  <c:v>1548.0756348703676</c:v>
                </c:pt>
                <c:pt idx="336">
                  <c:v>1571.5524079676345</c:v>
                </c:pt>
                <c:pt idx="337">
                  <c:v>1595.3852094543713</c:v>
                </c:pt>
                <c:pt idx="338">
                  <c:v>1619.5794385485024</c:v>
                </c:pt>
                <c:pt idx="339">
                  <c:v>1644.1405763478103</c:v>
                </c:pt>
                <c:pt idx="340">
                  <c:v>1669.0741870716556</c:v>
                </c:pt>
                <c:pt idx="341">
                  <c:v>1694.3859193215258</c:v>
                </c:pt>
                <c:pt idx="342">
                  <c:v>1720.0815073607023</c:v>
                </c:pt>
                <c:pt idx="343">
                  <c:v>1746.1667724133324</c:v>
                </c:pt>
                <c:pt idx="344">
                  <c:v>1772.6476239832027</c:v>
                </c:pt>
                <c:pt idx="345">
                  <c:v>1799.5300611925113</c:v>
                </c:pt>
                <c:pt idx="346">
                  <c:v>1826.820174140943</c:v>
                </c:pt>
                <c:pt idx="347">
                  <c:v>1854.5241452853554</c:v>
                </c:pt>
                <c:pt idx="348">
                  <c:v>1882.6482508403874</c:v>
                </c:pt>
                <c:pt idx="349">
                  <c:v>1911.198862200308</c:v>
                </c:pt>
                <c:pt idx="350">
                  <c:v>1940.182447382429</c:v>
                </c:pt>
                <c:pt idx="351">
                  <c:v>1969.6055724924056</c:v>
                </c:pt>
                <c:pt idx="352">
                  <c:v>1999.4749032117595</c:v>
                </c:pt>
                <c:pt idx="353">
                  <c:v>2029.7972063079601</c:v>
                </c:pt>
                <c:pt idx="354">
                  <c:v>2060.579351167406</c:v>
                </c:pt>
                <c:pt idx="355">
                  <c:v>2091.8283113516554</c:v>
                </c:pt>
                <c:pt idx="356">
                  <c:v>2123.5511661772557</c:v>
                </c:pt>
                <c:pt idx="357">
                  <c:v>2155.7551023195324</c:v>
                </c:pt>
                <c:pt idx="358">
                  <c:v>2188.4474154406994</c:v>
                </c:pt>
                <c:pt idx="359">
                  <c:v>2221.6355118426582</c:v>
                </c:pt>
                <c:pt idx="360">
                  <c:v>2255.3269101448659</c:v>
                </c:pt>
                <c:pt idx="361">
                  <c:v>2289.529242987644</c:v>
                </c:pt>
                <c:pt idx="362">
                  <c:v>2324.2502587613203</c:v>
                </c:pt>
                <c:pt idx="363">
                  <c:v>2359.4978233615943</c:v>
                </c:pt>
                <c:pt idx="364">
                  <c:v>2395.2799219715203</c:v>
                </c:pt>
                <c:pt idx="365">
                  <c:v>2431.6046608705169</c:v>
                </c:pt>
                <c:pt idx="366">
                  <c:v>2468.4802692708095</c:v>
                </c:pt>
                <c:pt idx="367">
                  <c:v>2505.9151011817221</c:v>
                </c:pt>
                <c:pt idx="368">
                  <c:v>2543.9176373022419</c:v>
                </c:pt>
                <c:pt idx="369">
                  <c:v>2582.4964869422865</c:v>
                </c:pt>
                <c:pt idx="370">
                  <c:v>2621.6603899731031</c:v>
                </c:pt>
                <c:pt idx="371">
                  <c:v>2661.4182188072509</c:v>
                </c:pt>
                <c:pt idx="372">
                  <c:v>2701.7789804086065</c:v>
                </c:pt>
                <c:pt idx="373">
                  <c:v>2742.7518183328525</c:v>
                </c:pt>
                <c:pt idx="374">
                  <c:v>2784.3460147989113</c:v>
                </c:pt>
                <c:pt idx="375">
                  <c:v>2826.5709927917901</c:v>
                </c:pt>
                <c:pt idx="376">
                  <c:v>2869.4363181973195</c:v>
                </c:pt>
                <c:pt idx="377">
                  <c:v>2912.9517019692607</c:v>
                </c:pt>
                <c:pt idx="378">
                  <c:v>2957.1270023292827</c:v>
                </c:pt>
                <c:pt idx="379">
                  <c:v>3001.9722270002976</c:v>
                </c:pt>
                <c:pt idx="380">
                  <c:v>3047.4975354736684</c:v>
                </c:pt>
                <c:pt idx="381">
                  <c:v>3093.7132413107975</c:v>
                </c:pt>
                <c:pt idx="382">
                  <c:v>3140.6298144796178</c:v>
                </c:pt>
                <c:pt idx="383">
                  <c:v>3188.257883726521</c:v>
                </c:pt>
                <c:pt idx="384">
                  <c:v>3236.6082389842522</c:v>
                </c:pt>
                <c:pt idx="385">
                  <c:v>3285.6918338163232</c:v>
                </c:pt>
                <c:pt idx="386">
                  <c:v>3335.5197878984945</c:v>
                </c:pt>
                <c:pt idx="387">
                  <c:v>3386.1033895378901</c:v>
                </c:pt>
                <c:pt idx="388">
                  <c:v>3437.4540982303142</c:v>
                </c:pt>
                <c:pt idx="389">
                  <c:v>3489.5835472563504</c:v>
                </c:pt>
                <c:pt idx="390">
                  <c:v>3542.5035463168315</c:v>
                </c:pt>
                <c:pt idx="391">
                  <c:v>3596.2260842082751</c:v>
                </c:pt>
                <c:pt idx="392">
                  <c:v>3650.7633315388944</c:v>
                </c:pt>
                <c:pt idx="393">
                  <c:v>3706.1276434857959</c:v>
                </c:pt>
                <c:pt idx="394">
                  <c:v>3762.3315625939927</c:v>
                </c:pt>
                <c:pt idx="395">
                  <c:v>3819.3878216178623</c:v>
                </c:pt>
                <c:pt idx="396">
                  <c:v>3877.3093464056974</c:v>
                </c:pt>
                <c:pt idx="397">
                  <c:v>3936.1092588280007</c:v>
                </c:pt>
                <c:pt idx="398">
                  <c:v>3995.800879750188</c:v>
                </c:pt>
                <c:pt idx="399">
                  <c:v>4056.3977320503732</c:v>
                </c:pt>
                <c:pt idx="400">
                  <c:v>4117.9135436829165</c:v>
                </c:pt>
                <c:pt idx="401">
                  <c:v>4180.3622507884329</c:v>
                </c:pt>
                <c:pt idx="402">
                  <c:v>4243.7580008509667</c:v>
                </c:pt>
                <c:pt idx="403">
                  <c:v>4308.1151559030404</c:v>
                </c:pt>
                <c:pt idx="404">
                  <c:v>4373.4482957793116</c:v>
                </c:pt>
                <c:pt idx="405">
                  <c:v>4439.772221419571</c:v>
                </c:pt>
                <c:pt idx="406">
                  <c:v>4507.1019582218323</c:v>
                </c:pt>
                <c:pt idx="407">
                  <c:v>4575.4527594462716</c:v>
                </c:pt>
                <c:pt idx="408">
                  <c:v>4644.8401096707839</c:v>
                </c:pt>
                <c:pt idx="409">
                  <c:v>4715.2797282989504</c:v>
                </c:pt>
                <c:pt idx="410">
                  <c:v>4786.7875731212007</c:v>
                </c:pt>
                <c:pt idx="411">
                  <c:v>4859.3798439299808</c:v>
                </c:pt>
                <c:pt idx="412">
                  <c:v>4933.0729861897453</c:v>
                </c:pt>
                <c:pt idx="413">
                  <c:v>5007.883694762606</c:v>
                </c:pt>
                <c:pt idx="414">
                  <c:v>5083.8289176904827</c:v>
                </c:pt>
                <c:pt idx="415">
                  <c:v>5160.9258600346066</c:v>
                </c:pt>
                <c:pt idx="416">
                  <c:v>5239.1919877732525</c:v>
                </c:pt>
                <c:pt idx="417">
                  <c:v>5318.6450317585814</c:v>
                </c:pt>
                <c:pt idx="418">
                  <c:v>5399.3029917334879</c:v>
                </c:pt>
                <c:pt idx="419">
                  <c:v>5481.1841404093639</c:v>
                </c:pt>
                <c:pt idx="420">
                  <c:v>5564.3070276057015</c:v>
                </c:pt>
                <c:pt idx="421">
                  <c:v>5648.6904844524761</c:v>
                </c:pt>
                <c:pt idx="422">
                  <c:v>5734.3536276562554</c:v>
                </c:pt>
                <c:pt idx="423">
                  <c:v>5821.3158638310069</c:v>
                </c:pt>
                <c:pt idx="424">
                  <c:v>5909.5968938945834</c:v>
                </c:pt>
                <c:pt idx="425">
                  <c:v>5999.2167175318791</c:v>
                </c:pt>
                <c:pt idx="426">
                  <c:v>6090.195637725672</c:v>
                </c:pt>
                <c:pt idx="427">
                  <c:v>6182.5542653561779</c:v>
                </c:pt>
                <c:pt idx="428">
                  <c:v>6276.3135238703535</c:v>
                </c:pt>
                <c:pt idx="429">
                  <c:v>6371.4946540220153</c:v>
                </c:pt>
                <c:pt idx="430">
                  <c:v>6468.119218683838</c:v>
                </c:pt>
                <c:pt idx="431">
                  <c:v>6566.2091077323321</c:v>
                </c:pt>
                <c:pt idx="432">
                  <c:v>6665.7865430068996</c:v>
                </c:pt>
                <c:pt idx="433">
                  <c:v>6766.8740833440952</c:v>
                </c:pt>
                <c:pt idx="434">
                  <c:v>6869.4946296882335</c:v>
                </c:pt>
                <c:pt idx="435">
                  <c:v>6973.6714302794971</c:v>
                </c:pt>
                <c:pt idx="436">
                  <c:v>7079.4280859207274</c:v>
                </c:pt>
                <c:pt idx="437">
                  <c:v>7186.7885553240831</c:v>
                </c:pt>
                <c:pt idx="438">
                  <c:v>7295.7771605387807</c:v>
                </c:pt>
                <c:pt idx="439">
                  <c:v>7406.418592461152</c:v>
                </c:pt>
                <c:pt idx="440">
                  <c:v>7518.7379164282593</c:v>
                </c:pt>
                <c:pt idx="441">
                  <c:v>7632.7605778963371</c:v>
                </c:pt>
                <c:pt idx="442">
                  <c:v>7748.5124082053526</c:v>
                </c:pt>
                <c:pt idx="443">
                  <c:v>7866.019630430982</c:v>
                </c:pt>
                <c:pt idx="444">
                  <c:v>7985.3088653253353</c:v>
                </c:pt>
                <c:pt idx="445">
                  <c:v>8106.4071373477718</c:v>
                </c:pt>
                <c:pt idx="446">
                  <c:v>8229.3418807871749</c:v>
                </c:pt>
                <c:pt idx="447">
                  <c:v>8354.1409459770712</c:v>
                </c:pt>
                <c:pt idx="448">
                  <c:v>8480.8326056050028</c:v>
                </c:pt>
                <c:pt idx="449">
                  <c:v>8609.4455611175836</c:v>
                </c:pt>
                <c:pt idx="450">
                  <c:v>8740.0089492226834</c:v>
                </c:pt>
                <c:pt idx="451">
                  <c:v>8872.5523484902296</c:v>
                </c:pt>
                <c:pt idx="452">
                  <c:v>9007.1057860530982</c:v>
                </c:pt>
                <c:pt idx="453">
                  <c:v>9143.6997444096323</c:v>
                </c:pt>
                <c:pt idx="454">
                  <c:v>9282.3651683293228</c:v>
                </c:pt>
                <c:pt idx="455">
                  <c:v>9423.1334718632061</c:v>
                </c:pt>
                <c:pt idx="456">
                  <c:v>9566.0365454605871</c:v>
                </c:pt>
                <c:pt idx="457">
                  <c:v>9711.1067631936803</c:v>
                </c:pt>
                <c:pt idx="458">
                  <c:v>9858.3769900918142</c:v>
                </c:pt>
                <c:pt idx="459">
                  <c:v>10007.880589586863</c:v>
                </c:pt>
                <c:pt idx="460">
                  <c:v>10159.651431071587</c:v>
                </c:pt>
                <c:pt idx="461">
                  <c:v>10313.723897572594</c:v>
                </c:pt>
                <c:pt idx="462">
                  <c:v>10470.132893539672</c:v>
                </c:pt>
                <c:pt idx="463">
                  <c:v>10628.913852753236</c:v>
                </c:pt>
                <c:pt idx="464">
                  <c:v>10790.102746351695</c:v>
                </c:pt>
                <c:pt idx="465">
                  <c:v>10953.736090980563</c:v>
                </c:pt>
                <c:pt idx="466">
                  <c:v>11119.850957065144</c:v>
                </c:pt>
                <c:pt idx="467">
                  <c:v>11288.484977208678</c:v>
                </c:pt>
                <c:pt idx="468">
                  <c:v>11459.676354717843</c:v>
                </c:pt>
                <c:pt idx="469">
                  <c:v>11633.463872257549</c:v>
                </c:pt>
                <c:pt idx="470">
                  <c:v>11809.886900636982</c:v>
                </c:pt>
                <c:pt idx="471">
                  <c:v>11988.985407728889</c:v>
                </c:pt>
                <c:pt idx="472">
                  <c:v>12170.799967524132</c:v>
                </c:pt>
                <c:pt idx="473">
                  <c:v>12355.371769323541</c:v>
                </c:pt>
                <c:pt idx="474">
                  <c:v>12542.742627069181</c:v>
                </c:pt>
                <c:pt idx="475">
                  <c:v>12732.954988817113</c:v>
                </c:pt>
                <c:pt idx="476">
                  <c:v>12926.051946353818</c:v>
                </c:pt>
                <c:pt idx="477">
                  <c:v>13122.07724495846</c:v>
                </c:pt>
                <c:pt idx="478">
                  <c:v>13321.075293313183</c:v>
                </c:pt>
                <c:pt idx="479">
                  <c:v>13523.091173563704</c:v>
                </c:pt>
                <c:pt idx="480">
                  <c:v>13728.170651532488</c:v>
                </c:pt>
                <c:pt idx="481">
                  <c:v>13936.360187086786</c:v>
                </c:pt>
                <c:pt idx="482">
                  <c:v>14147.706944663923</c:v>
                </c:pt>
                <c:pt idx="483">
                  <c:v>14362.258803956196</c:v>
                </c:pt>
                <c:pt idx="484">
                  <c:v>14580.064370757807</c:v>
                </c:pt>
                <c:pt idx="485">
                  <c:v>14801.172987976301</c:v>
                </c:pt>
                <c:pt idx="486">
                  <c:v>15025.63474681098</c:v>
                </c:pt>
                <c:pt idx="487">
                  <c:v>15253.500498100859</c:v>
                </c:pt>
                <c:pt idx="488">
                  <c:v>15484.821863844691</c:v>
                </c:pt>
                <c:pt idx="489">
                  <c:v>15719.651248895714</c:v>
                </c:pt>
                <c:pt idx="490">
                  <c:v>15958.041852833743</c:v>
                </c:pt>
                <c:pt idx="491">
                  <c:v>16200.047682017303</c:v>
                </c:pt>
                <c:pt idx="492">
                  <c:v>16445.723561818533</c:v>
                </c:pt>
                <c:pt idx="493">
                  <c:v>16695.125149043644</c:v>
                </c:pt>
                <c:pt idx="494">
                  <c:v>16948.308944541721</c:v>
                </c:pt>
                <c:pt idx="495">
                  <c:v>17205.332306004744</c:v>
                </c:pt>
                <c:pt idx="496">
                  <c:v>17466.253460961732</c:v>
                </c:pt>
                <c:pt idx="497">
                  <c:v>17731.131519969935</c:v>
                </c:pt>
                <c:pt idx="498">
                  <c:v>18000.026490006065</c:v>
                </c:pt>
                <c:pt idx="499">
                  <c:v>18272.999288060633</c:v>
                </c:pt>
                <c:pt idx="500">
                  <c:v>18550.111754938418</c:v>
                </c:pt>
                <c:pt idx="501">
                  <c:v>18831.426669268236</c:v>
                </c:pt>
                <c:pt idx="502">
                  <c:v>19117.007761725163</c:v>
                </c:pt>
                <c:pt idx="503">
                  <c:v>19406.919729468453</c:v>
                </c:pt>
                <c:pt idx="504">
                  <c:v>19701.228250798391</c:v>
                </c:pt>
                <c:pt idx="505">
                  <c:v>20000.00000003543</c:v>
                </c:pt>
              </c:numCache>
            </c:numRef>
          </c:xVal>
          <c:yVal>
            <c:numRef>
              <c:f>Room!$W$5:$W$510</c:f>
              <c:numCache>
                <c:formatCode>0.00</c:formatCode>
                <c:ptCount val="506"/>
                <c:pt idx="0">
                  <c:v>2.8696515824454236</c:v>
                </c:pt>
                <c:pt idx="1">
                  <c:v>2.8647122375060627</c:v>
                </c:pt>
                <c:pt idx="2">
                  <c:v>2.859621070984196</c:v>
                </c:pt>
                <c:pt idx="3">
                  <c:v>2.8543733888535598</c:v>
                </c:pt>
                <c:pt idx="4">
                  <c:v>2.8489643502613591</c:v>
                </c:pt>
                <c:pt idx="5">
                  <c:v>2.8433889628314537</c:v>
                </c:pt>
                <c:pt idx="6">
                  <c:v>2.8376420778109628</c:v>
                </c:pt>
                <c:pt idx="7">
                  <c:v>2.8317183850547698</c:v>
                </c:pt>
                <c:pt idx="8">
                  <c:v>2.82561240784199</c:v>
                </c:pt>
                <c:pt idx="9">
                  <c:v>2.8193184975184868</c:v>
                </c:pt>
                <c:pt idx="10">
                  <c:v>2.8128308279591145</c:v>
                </c:pt>
                <c:pt idx="11">
                  <c:v>2.8061433898430819</c:v>
                </c:pt>
                <c:pt idx="12">
                  <c:v>2.7992499847357557</c:v>
                </c:pt>
                <c:pt idx="13">
                  <c:v>2.7921442189697565</c:v>
                </c:pt>
                <c:pt idx="14">
                  <c:v>2.7848194973180149</c:v>
                </c:pt>
                <c:pt idx="15">
                  <c:v>2.7772690164511316</c:v>
                </c:pt>
                <c:pt idx="16">
                  <c:v>2.7694857581710703</c:v>
                </c:pt>
                <c:pt idx="17">
                  <c:v>2.7614624824129077</c:v>
                </c:pt>
                <c:pt idx="18">
                  <c:v>2.753191720005943</c:v>
                </c:pt>
                <c:pt idx="19">
                  <c:v>2.7446657651852826</c:v>
                </c:pt>
                <c:pt idx="20">
                  <c:v>2.7358766678443667</c:v>
                </c:pt>
                <c:pt idx="21">
                  <c:v>2.7268162255188839</c:v>
                </c:pt>
                <c:pt idx="22">
                  <c:v>2.7174759750917019</c:v>
                </c:pt>
                <c:pt idx="23">
                  <c:v>2.707847184208358</c:v>
                </c:pt>
                <c:pt idx="24">
                  <c:v>2.6979208423920165</c:v>
                </c:pt>
                <c:pt idx="25">
                  <c:v>2.6876876518463524</c:v>
                </c:pt>
                <c:pt idx="26">
                  <c:v>2.6771380179344089</c:v>
                </c:pt>
                <c:pt idx="27">
                  <c:v>2.6662620393209213</c:v>
                </c:pt>
                <c:pt idx="28">
                  <c:v>2.6550494977649812</c:v>
                </c:pt>
                <c:pt idx="29">
                  <c:v>2.6434898475495201</c:v>
                </c:pt>
                <c:pt idx="30">
                  <c:v>2.6315722045333878</c:v>
                </c:pt>
                <c:pt idx="31">
                  <c:v>2.6192853348112148</c:v>
                </c:pt>
                <c:pt idx="32">
                  <c:v>2.606617642965591</c:v>
                </c:pt>
                <c:pt idx="33">
                  <c:v>2.5935571598955605</c:v>
                </c:pt>
                <c:pt idx="34">
                  <c:v>2.5800915302044398</c:v>
                </c:pt>
                <c:pt idx="35">
                  <c:v>2.5662079991296283</c:v>
                </c:pt>
                <c:pt idx="36">
                  <c:v>2.5518933989959285</c:v>
                </c:pt>
                <c:pt idx="37">
                  <c:v>2.5371341351734493</c:v>
                </c:pt>
                <c:pt idx="38">
                  <c:v>2.5219161715200871</c:v>
                </c:pt>
                <c:pt idx="39">
                  <c:v>2.5062250152877734</c:v>
                </c:pt>
                <c:pt idx="40">
                  <c:v>2.4900457014709891</c:v>
                </c:pt>
                <c:pt idx="41">
                  <c:v>2.473362776574719</c:v>
                </c:pt>
                <c:pt idx="42">
                  <c:v>2.4561602817784651</c:v>
                </c:pt>
                <c:pt idx="43">
                  <c:v>2.4384217354716471</c:v>
                </c:pt>
                <c:pt idx="44">
                  <c:v>2.4201301151348273</c:v>
                </c:pt>
                <c:pt idx="45">
                  <c:v>2.401267838540007</c:v>
                </c:pt>
                <c:pt idx="46">
                  <c:v>2.3818167442422711</c:v>
                </c:pt>
                <c:pt idx="47">
                  <c:v>2.3617580713337736</c:v>
                </c:pt>
                <c:pt idx="48">
                  <c:v>2.3410724384300021</c:v>
                </c:pt>
                <c:pt idx="49">
                  <c:v>2.3197398218568743</c:v>
                </c:pt>
                <c:pt idx="50">
                  <c:v>2.2977395330062578</c:v>
                </c:pt>
                <c:pt idx="51">
                  <c:v>2.2750501948259396</c:v>
                </c:pt>
                <c:pt idx="52">
                  <c:v>2.2516497174090073</c:v>
                </c:pt>
                <c:pt idx="53">
                  <c:v>2.2275152726463014</c:v>
                </c:pt>
                <c:pt idx="54">
                  <c:v>2.2026232679041229</c:v>
                </c:pt>
                <c:pt idx="55">
                  <c:v>2.1769493186884326</c:v>
                </c:pt>
                <c:pt idx="56">
                  <c:v>2.1504682202551466</c:v>
                </c:pt>
                <c:pt idx="57">
                  <c:v>2.1231539181251939</c:v>
                </c:pt>
                <c:pt idx="58">
                  <c:v>2.0949794774617052</c:v>
                </c:pt>
                <c:pt idx="59">
                  <c:v>2.0659170512655924</c:v>
                </c:pt>
                <c:pt idx="60">
                  <c:v>2.0359378473448286</c:v>
                </c:pt>
                <c:pt idx="61">
                  <c:v>2.0050120940118754</c:v>
                </c:pt>
                <c:pt idx="62">
                  <c:v>1.9731090044629642</c:v>
                </c:pt>
                <c:pt idx="63">
                  <c:v>1.9401967397924924</c:v>
                </c:pt>
                <c:pt idx="64">
                  <c:v>1.9062423705955442</c:v>
                </c:pt>
                <c:pt idx="65">
                  <c:v>1.8712118371117166</c:v>
                </c:pt>
                <c:pt idx="66">
                  <c:v>1.8350699078638328</c:v>
                </c:pt>
                <c:pt idx="67">
                  <c:v>1.7977801367462387</c:v>
                </c:pt>
                <c:pt idx="68">
                  <c:v>1.7593048185188849</c:v>
                </c:pt>
                <c:pt idx="69">
                  <c:v>1.7196049426656765</c:v>
                </c:pt>
                <c:pt idx="70">
                  <c:v>1.6786401455788154</c:v>
                </c:pt>
                <c:pt idx="71">
                  <c:v>1.636368661034882</c:v>
                </c:pt>
                <c:pt idx="72">
                  <c:v>1.5927472689340281</c:v>
                </c:pt>
                <c:pt idx="73">
                  <c:v>1.547731242280121</c:v>
                </c:pt>
                <c:pt idx="74">
                  <c:v>1.5012742923887545</c:v>
                </c:pt>
                <c:pt idx="75">
                  <c:v>1.4533285123202724</c:v>
                </c:pt>
                <c:pt idx="76">
                  <c:v>1.403844318548253</c:v>
                </c:pt>
                <c:pt idx="77">
                  <c:v>1.3527703908900088</c:v>
                </c:pt>
                <c:pt idx="78">
                  <c:v>1.3000536107448335</c:v>
                </c:pt>
                <c:pt idx="79">
                  <c:v>1.2456389977097091</c:v>
                </c:pt>
                <c:pt idx="80">
                  <c:v>1.1894696446702975</c:v>
                </c:pt>
                <c:pt idx="81">
                  <c:v>1.1314866514993716</c:v>
                </c:pt>
                <c:pt idx="82">
                  <c:v>1.0716290575359784</c:v>
                </c:pt>
                <c:pt idx="83">
                  <c:v>1.0098337730675446</c:v>
                </c:pt>
                <c:pt idx="84">
                  <c:v>0.94603551009599318</c:v>
                </c:pt>
                <c:pt idx="85">
                  <c:v>0.88016671273902425</c:v>
                </c:pt>
                <c:pt idx="86">
                  <c:v>0.81215748770124296</c:v>
                </c:pt>
                <c:pt idx="87">
                  <c:v>0.74193553534934065</c:v>
                </c:pt>
                <c:pt idx="88">
                  <c:v>0.66942608204421994</c:v>
                </c:pt>
                <c:pt idx="89">
                  <c:v>0.59455181452386618</c:v>
                </c:pt>
                <c:pt idx="90">
                  <c:v>0.51723281729860382</c:v>
                </c:pt>
                <c:pt idx="91">
                  <c:v>0.43738651422003816</c:v>
                </c:pt>
                <c:pt idx="92">
                  <c:v>0.3549276156220964</c:v>
                </c:pt>
                <c:pt idx="93">
                  <c:v>0.2697680727150118</c:v>
                </c:pt>
                <c:pt idx="94">
                  <c:v>0.18181704124841147</c:v>
                </c:pt>
                <c:pt idx="95">
                  <c:v>9.0980856858804415E-2</c:v>
                </c:pt>
                <c:pt idx="96">
                  <c:v>-2.8369750086740808E-3</c:v>
                </c:pt>
                <c:pt idx="97">
                  <c:v>-9.9735771150098351E-2</c:v>
                </c:pt>
                <c:pt idx="98">
                  <c:v>-0.19981764049857542</c:v>
                </c:pt>
                <c:pt idx="99">
                  <c:v>-0.30318742694190437</c:v>
                </c:pt>
                <c:pt idx="100">
                  <c:v>-0.40995261918806492</c:v>
                </c:pt>
                <c:pt idx="101">
                  <c:v>-0.52022322067457427</c:v>
                </c:pt>
                <c:pt idx="102">
                  <c:v>-0.63411157117458483</c:v>
                </c:pt>
                <c:pt idx="103">
                  <c:v>-0.75173211015527919</c:v>
                </c:pt>
                <c:pt idx="104">
                  <c:v>-0.87320107004755787</c:v>
                </c:pt>
                <c:pt idx="105">
                  <c:v>-0.99863608533379722</c:v>
                </c:pt>
                <c:pt idx="106">
                  <c:v>-1.1281557006914289</c:v>
                </c:pt>
                <c:pt idx="107">
                  <c:v>-1.2618787582695576</c:v>
                </c:pt>
                <c:pt idx="108">
                  <c:v>-1.3999236404435429</c:v>
                </c:pt>
                <c:pt idx="109">
                  <c:v>-1.5424073399947531</c:v>
                </c:pt>
                <c:pt idx="110">
                  <c:v>-1.6894443245004256</c:v>
                </c:pt>
                <c:pt idx="111">
                  <c:v>-1.8411451556858633</c:v>
                </c:pt>
                <c:pt idx="112">
                  <c:v>-1.9976148174822907</c:v>
                </c:pt>
                <c:pt idx="113">
                  <c:v>-2.158950698452208</c:v>
                </c:pt>
                <c:pt idx="114">
                  <c:v>-2.3252401650186805</c:v>
                </c:pt>
                <c:pt idx="115">
                  <c:v>-2.4965576515404413</c:v>
                </c:pt>
                <c:pt idx="116">
                  <c:v>-2.6729611817709915</c:v>
                </c:pt>
                <c:pt idx="117">
                  <c:v>-2.8544882238202063</c:v>
                </c:pt>
                <c:pt idx="118">
                  <c:v>-3.0411507678071161</c:v>
                </c:pt>
                <c:pt idx="119">
                  <c:v>-3.2329295026738758</c:v>
                </c:pt>
                <c:pt idx="120">
                  <c:v>-3.4297669573100693</c:v>
                </c:pt>
                <c:pt idx="121">
                  <c:v>-3.6315594630606625</c:v>
                </c:pt>
                <c:pt idx="122">
                  <c:v>-3.8381477926277219</c:v>
                </c:pt>
                <c:pt idx="123">
                  <c:v>-4.0493063383289529</c:v>
                </c:pt>
                <c:pt idx="124">
                  <c:v>-4.2647307162632115</c:v>
                </c:pt>
                <c:pt idx="125">
                  <c:v>-4.4840237297732717</c:v>
                </c:pt>
                <c:pt idx="126">
                  <c:v>-4.706679705641756</c:v>
                </c:pt>
                <c:pt idx="127">
                  <c:v>-4.9320673421025081</c:v>
                </c:pt>
                <c:pt idx="128">
                  <c:v>-5.1594113934611681</c:v>
                </c:pt>
                <c:pt idx="129">
                  <c:v>-5.3877737771488432</c:v>
                </c:pt>
                <c:pt idx="130">
                  <c:v>-5.6160350386534974</c:v>
                </c:pt>
                <c:pt idx="131">
                  <c:v>-5.8428775542892319</c:v>
                </c:pt>
                <c:pt idx="132">
                  <c:v>-6.0667723826359925</c:v>
                </c:pt>
                <c:pt idx="133">
                  <c:v>-6.2859722583440609</c:v>
                </c:pt>
                <c:pt idx="134">
                  <c:v>-6.498513783504813</c:v>
                </c:pt>
                <c:pt idx="135">
                  <c:v>-6.7022322875403351</c:v>
                </c:pt>
                <c:pt idx="136">
                  <c:v>-6.8947929165986253</c:v>
                </c:pt>
                <c:pt idx="137">
                  <c:v>-7.073741055425506</c:v>
                </c:pt>
                <c:pt idx="138">
                  <c:v>-7.2365739563574554</c:v>
                </c:pt>
                <c:pt idx="139">
                  <c:v>-7.3808333079973387</c:v>
                </c:pt>
                <c:pt idx="140">
                  <c:v>-7.5042154631101781</c:v>
                </c:pt>
                <c:pt idx="141">
                  <c:v>-7.6046924938794325</c:v>
                </c:pt>
                <c:pt idx="142">
                  <c:v>-7.68063381601152</c:v>
                </c:pt>
                <c:pt idx="143">
                  <c:v>-7.7309157275805305</c:v>
                </c:pt>
                <c:pt idx="144">
                  <c:v>-7.7550057488347068</c:v>
                </c:pt>
                <c:pt idx="145">
                  <c:v>-7.7530106803390755</c:v>
                </c:pt>
                <c:pt idx="146">
                  <c:v>-7.7256817164532681</c:v>
                </c:pt>
                <c:pt idx="147">
                  <c:v>-7.6743759098102453</c:v>
                </c:pt>
                <c:pt idx="148">
                  <c:v>-7.6009794067747425</c:v>
                </c:pt>
                <c:pt idx="149">
                  <c:v>-7.5078027322792824</c:v>
                </c:pt>
                <c:pt idx="150">
                  <c:v>-7.3974609989252418</c:v>
                </c:pt>
                <c:pt idx="151">
                  <c:v>-7.2727519786904278</c:v>
                </c:pt>
                <c:pt idx="152">
                  <c:v>-7.1365429363115886</c:v>
                </c:pt>
                <c:pt idx="153">
                  <c:v>-6.9916738399002423</c:v>
                </c:pt>
                <c:pt idx="154">
                  <c:v>-6.8408809688074665</c:v>
                </c:pt>
                <c:pt idx="155">
                  <c:v>-6.6867417612426348</c:v>
                </c:pt>
                <c:pt idx="156">
                  <c:v>-6.5316393905375136</c:v>
                </c:pt>
                <c:pt idx="157">
                  <c:v>-6.3777441283809164</c:v>
                </c:pt>
                <c:pt idx="158">
                  <c:v>-6.2270079336327964</c:v>
                </c:pt>
                <c:pt idx="159">
                  <c:v>-6.0811686833005618</c:v>
                </c:pt>
                <c:pt idx="160">
                  <c:v>-5.9417608103220028</c:v>
                </c:pt>
                <c:pt idx="161">
                  <c:v>-5.8101296391375961</c:v>
                </c:pt>
                <c:pt idx="162">
                  <c:v>-5.687447277352728</c:v>
                </c:pt>
                <c:pt idx="163">
                  <c:v>-5.5747284457742952</c:v>
                </c:pt>
                <c:pt idx="164">
                  <c:v>-5.4728450673659088</c:v>
                </c:pt>
                <c:pt idx="165">
                  <c:v>-5.3825387745200146</c:v>
                </c:pt>
                <c:pt idx="166">
                  <c:v>-5.3044307370287926</c:v>
                </c:pt>
                <c:pt idx="167">
                  <c:v>-5.2390283726337126</c:v>
                </c:pt>
                <c:pt idx="168">
                  <c:v>-5.1867285940260537</c:v>
                </c:pt>
                <c:pt idx="169">
                  <c:v>-5.1478172875404802</c:v>
                </c:pt>
                <c:pt idx="170">
                  <c:v>-5.1224647265169834</c:v>
                </c:pt>
                <c:pt idx="171">
                  <c:v>-5.1107166140585756</c:v>
                </c:pt>
                <c:pt idx="172">
                  <c:v>-5.112480445575688</c:v>
                </c:pt>
                <c:pt idx="173">
                  <c:v>-5.1275069055480369</c:v>
                </c:pt>
                <c:pt idx="174">
                  <c:v>-5.1553660972779012</c:v>
                </c:pt>
                <c:pt idx="175">
                  <c:v>-5.1954185915133122</c:v>
                </c:pt>
                <c:pt idx="176">
                  <c:v>-5.2467816251139503</c:v>
                </c:pt>
                <c:pt idx="177">
                  <c:v>-5.3082913529814526</c:v>
                </c:pt>
                <c:pt idx="178">
                  <c:v>-5.3784629318993158</c:v>
                </c:pt>
                <c:pt idx="179">
                  <c:v>-5.4554514633371429</c:v>
                </c:pt>
                <c:pt idx="180">
                  <c:v>-5.5370184748466507</c:v>
                </c:pt>
                <c:pt idx="181">
                  <c:v>-5.6205106150674284</c:v>
                </c:pt>
                <c:pt idx="182">
                  <c:v>-5.7028593435970674</c:v>
                </c:pt>
                <c:pt idx="183">
                  <c:v>-5.7806121225730607</c:v>
                </c:pt>
                <c:pt idx="184">
                  <c:v>-5.8500061523349114</c:v>
                </c:pt>
                <c:pt idx="185">
                  <c:v>-5.9070939626075347</c:v>
                </c:pt>
                <c:pt idx="186">
                  <c:v>-5.9479250935739465</c:v>
                </c:pt>
                <c:pt idx="187">
                  <c:v>-5.9687791362526594</c:v>
                </c:pt>
                <c:pt idx="188">
                  <c:v>-5.9664332724380307</c:v>
                </c:pt>
                <c:pt idx="189">
                  <c:v>-5.9384347053139663</c:v>
                </c:pt>
                <c:pt idx="190">
                  <c:v>-5.8833391787941398</c:v>
                </c:pt>
                <c:pt idx="191">
                  <c:v>-5.8008756015992144</c:v>
                </c:pt>
                <c:pt idx="192">
                  <c:v>-5.6920061211138453</c:v>
                </c:pt>
                <c:pt idx="193">
                  <c:v>-5.5588694688667273</c:v>
                </c:pt>
                <c:pt idx="194">
                  <c:v>-5.4046176931648624</c:v>
                </c:pt>
                <c:pt idx="195">
                  <c:v>-5.2331753988167815</c:v>
                </c:pt>
                <c:pt idx="196">
                  <c:v>-5.0489607513102825</c:v>
                </c:pt>
                <c:pt idx="197">
                  <c:v>-4.8566070686288665</c:v>
                </c:pt>
                <c:pt idx="198">
                  <c:v>-4.6607150679496092</c:v>
                </c:pt>
                <c:pt idx="199">
                  <c:v>-4.4656531471226408</c:v>
                </c:pt>
                <c:pt idx="200">
                  <c:v>-4.2754107319349055</c:v>
                </c:pt>
                <c:pt idx="201">
                  <c:v>-4.093500415021798</c:v>
                </c:pt>
                <c:pt idx="202">
                  <c:v>-3.9228992227720534</c:v>
                </c:pt>
                <c:pt idx="203">
                  <c:v>-3.7660174326618963</c:v>
                </c:pt>
                <c:pt idx="204">
                  <c:v>-3.624683908146221</c:v>
                </c:pt>
                <c:pt idx="205">
                  <c:v>-3.5001388943413003</c:v>
                </c:pt>
                <c:pt idx="206">
                  <c:v>-3.3930278755897163</c:v>
                </c:pt>
                <c:pt idx="207">
                  <c:v>-3.3033930262889877</c:v>
                </c:pt>
                <c:pt idx="208">
                  <c:v>-3.2306618555470497</c:v>
                </c:pt>
                <c:pt idx="209">
                  <c:v>-3.1736358771075475</c:v>
                </c:pt>
                <c:pt idx="210">
                  <c:v>-3.130485565657342</c:v>
                </c:pt>
                <c:pt idx="211">
                  <c:v>-3.0987613808339844</c:v>
                </c:pt>
                <c:pt idx="212">
                  <c:v>-3.0754338239176402</c:v>
                </c:pt>
                <c:pt idx="213">
                  <c:v>-3.0569774402800824</c:v>
                </c:pt>
                <c:pt idx="214">
                  <c:v>-3.0395129849155911</c:v>
                </c:pt>
                <c:pt idx="215">
                  <c:v>-3.0190169531519087</c:v>
                </c:pt>
                <c:pt idx="216">
                  <c:v>-2.9915970867408417</c:v>
                </c:pt>
                <c:pt idx="217">
                  <c:v>-2.9538165740326292</c:v>
                </c:pt>
                <c:pt idx="218">
                  <c:v>-2.9030313931245435</c:v>
                </c:pt>
                <c:pt idx="219">
                  <c:v>-2.8376903516711911</c:v>
                </c:pt>
                <c:pt idx="220">
                  <c:v>-2.7575427839052487</c:v>
                </c:pt>
                <c:pt idx="221">
                  <c:v>-2.6637092520531391</c:v>
                </c:pt>
                <c:pt idx="222">
                  <c:v>-2.5585949771420924</c:v>
                </c:pt>
                <c:pt idx="223">
                  <c:v>-2.4456566869230678</c:v>
                </c:pt>
                <c:pt idx="224">
                  <c:v>-2.3290604720106609</c:v>
                </c:pt>
                <c:pt idx="225">
                  <c:v>-2.2132825733211945</c:v>
                </c:pt>
                <c:pt idx="226">
                  <c:v>-2.1027043685846696</c:v>
                </c:pt>
                <c:pt idx="227">
                  <c:v>-2.0012410287297464</c:v>
                </c:pt>
                <c:pt idx="228">
                  <c:v>-1.9120274644515443</c:v>
                </c:pt>
                <c:pt idx="229">
                  <c:v>-1.8371719386821106</c:v>
                </c:pt>
                <c:pt idx="230">
                  <c:v>-1.7775810673064085</c:v>
                </c:pt>
                <c:pt idx="231">
                  <c:v>-1.7328607433494954</c:v>
                </c:pt>
                <c:pt idx="232">
                  <c:v>-1.7013040868595113</c:v>
                </c:pt>
                <c:pt idx="233">
                  <c:v>-1.6799860651149583</c:v>
                </c:pt>
                <c:pt idx="234">
                  <c:v>-1.6649893300026746</c:v>
                </c:pt>
                <c:pt idx="235">
                  <c:v>-1.6517801646842596</c:v>
                </c:pt>
                <c:pt idx="236">
                  <c:v>-1.6357310171633206</c:v>
                </c:pt>
                <c:pt idx="237">
                  <c:v>-1.6127456799690671</c:v>
                </c:pt>
                <c:pt idx="238">
                  <c:v>-1.5798935718514642</c:v>
                </c:pt>
                <c:pt idx="239">
                  <c:v>-1.535921104309333</c:v>
                </c:pt>
                <c:pt idx="240">
                  <c:v>-1.4815051237558641</c:v>
                </c:pt>
                <c:pt idx="241">
                  <c:v>-1.4191586674048513</c:v>
                </c:pt>
                <c:pt idx="242">
                  <c:v>-1.3527810424308113</c:v>
                </c:pt>
                <c:pt idx="243">
                  <c:v>-1.2869298073731719</c:v>
                </c:pt>
                <c:pt idx="244">
                  <c:v>-1.2259483949646977</c:v>
                </c:pt>
                <c:pt idx="245">
                  <c:v>-1.1730974063030655</c:v>
                </c:pt>
                <c:pt idx="246">
                  <c:v>-1.1298227031460408</c:v>
                </c:pt>
                <c:pt idx="247">
                  <c:v>-1.095273158614648</c:v>
                </c:pt>
                <c:pt idx="248">
                  <c:v>-1.0661704008285082</c:v>
                </c:pt>
                <c:pt idx="249">
                  <c:v>-1.0371250619547858</c:v>
                </c:pt>
                <c:pt idx="250">
                  <c:v>-1.0014588516956793</c:v>
                </c:pt>
                <c:pt idx="251">
                  <c:v>-0.95249217992078539</c:v>
                </c:pt>
                <c:pt idx="252">
                  <c:v>-0.88508479915734917</c:v>
                </c:pt>
                <c:pt idx="253">
                  <c:v>-0.7970319189728815</c:v>
                </c:pt>
                <c:pt idx="254">
                  <c:v>-0.68984430821472154</c:v>
                </c:pt>
                <c:pt idx="255">
                  <c:v>-0.56858036118962663</c:v>
                </c:pt>
                <c:pt idx="256">
                  <c:v>-0.44071947287044494</c:v>
                </c:pt>
                <c:pt idx="257">
                  <c:v>-0.31439785149912586</c:v>
                </c:pt>
                <c:pt idx="258">
                  <c:v>-0.19649780938571001</c:v>
                </c:pt>
                <c:pt idx="259">
                  <c:v>-9.1056377219613432E-2</c:v>
                </c:pt>
                <c:pt idx="260">
                  <c:v>1.6641490250932246E-3</c:v>
                </c:pt>
                <c:pt idx="261">
                  <c:v>8.5218963509075887E-2</c:v>
                </c:pt>
                <c:pt idx="262">
                  <c:v>0.16601532971915223</c:v>
                </c:pt>
                <c:pt idx="263">
                  <c:v>0.25138916126433869</c:v>
                </c:pt>
                <c:pt idx="264">
                  <c:v>0.34708750279630846</c:v>
                </c:pt>
                <c:pt idx="265">
                  <c:v>0.45489896327160917</c:v>
                </c:pt>
                <c:pt idx="266">
                  <c:v>0.57134577979749646</c:v>
                </c:pt>
                <c:pt idx="267">
                  <c:v>0.6880568658766385</c:v>
                </c:pt>
                <c:pt idx="268">
                  <c:v>0.79375570046311306</c:v>
                </c:pt>
                <c:pt idx="269">
                  <c:v>0.87714781871470704</c:v>
                </c:pt>
                <c:pt idx="270">
                  <c:v>0.92975654621260162</c:v>
                </c:pt>
                <c:pt idx="271">
                  <c:v>0.94792187661687777</c:v>
                </c:pt>
                <c:pt idx="272">
                  <c:v>0.9334788670253642</c:v>
                </c:pt>
                <c:pt idx="273">
                  <c:v>0.89290323660626758</c:v>
                </c:pt>
                <c:pt idx="274">
                  <c:v>0.83504347620900576</c:v>
                </c:pt>
                <c:pt idx="275">
                  <c:v>0.76811950037933274</c:v>
                </c:pt>
                <c:pt idx="276">
                  <c:v>0.69735129026778275</c:v>
                </c:pt>
                <c:pt idx="277">
                  <c:v>0.62484289548582816</c:v>
                </c:pt>
                <c:pt idx="278">
                  <c:v>0.55260629401131656</c:v>
                </c:pt>
                <c:pt idx="279">
                  <c:v>0.4879014054600187</c:v>
                </c:pt>
                <c:pt idx="280">
                  <c:v>0.4480446117498974</c:v>
                </c:pt>
                <c:pt idx="281">
                  <c:v>0.46032551574365033</c:v>
                </c:pt>
                <c:pt idx="282">
                  <c:v>0.55321709727456614</c:v>
                </c:pt>
                <c:pt idx="283">
                  <c:v>0.74018355364530608</c:v>
                </c:pt>
                <c:pt idx="284">
                  <c:v>1.0058070451978505</c:v>
                </c:pt>
                <c:pt idx="285">
                  <c:v>1.3058057811820101</c:v>
                </c:pt>
                <c:pt idx="286">
                  <c:v>1.58171054265422</c:v>
                </c:pt>
                <c:pt idx="287">
                  <c:v>1.77981553070095</c:v>
                </c:pt>
                <c:pt idx="288">
                  <c:v>1.8652481390212494</c:v>
                </c:pt>
                <c:pt idx="289">
                  <c:v>1.8296789443704706</c:v>
                </c:pt>
                <c:pt idx="290">
                  <c:v>1.6946369393572067</c:v>
                </c:pt>
                <c:pt idx="291">
                  <c:v>1.5097739111409958</c:v>
                </c:pt>
                <c:pt idx="292">
                  <c:v>1.3411029704953619</c:v>
                </c:pt>
                <c:pt idx="293">
                  <c:v>1.2461663756152297</c:v>
                </c:pt>
                <c:pt idx="294">
                  <c:v>1.2470418160103596</c:v>
                </c:pt>
                <c:pt idx="295">
                  <c:v>1.3236288407206744</c:v>
                </c:pt>
                <c:pt idx="296">
                  <c:v>1.4341060481456915</c:v>
                </c:pt>
                <c:pt idx="297">
                  <c:v>1.5424108066471856</c:v>
                </c:pt>
                <c:pt idx="298">
                  <c:v>1.6309822288506541</c:v>
                </c:pt>
                <c:pt idx="299">
                  <c:v>1.6957865281112208</c:v>
                </c:pt>
                <c:pt idx="300">
                  <c:v>1.7352533884647106</c:v>
                </c:pt>
                <c:pt idx="301">
                  <c:v>1.74727065539411</c:v>
                </c:pt>
                <c:pt idx="302">
                  <c:v>1.7393017679479834</c:v>
                </c:pt>
                <c:pt idx="303">
                  <c:v>1.7409874749557073</c:v>
                </c:pt>
                <c:pt idx="304">
                  <c:v>1.7979756053135929</c:v>
                </c:pt>
                <c:pt idx="305">
                  <c:v>1.9361292180511924</c:v>
                </c:pt>
                <c:pt idx="306">
                  <c:v>2.1233788798220581</c:v>
                </c:pt>
                <c:pt idx="307">
                  <c:v>2.2774094729213208</c:v>
                </c:pt>
                <c:pt idx="308">
                  <c:v>2.3223265314527199</c:v>
                </c:pt>
                <c:pt idx="309">
                  <c:v>2.2503064911730415</c:v>
                </c:pt>
                <c:pt idx="310">
                  <c:v>2.1468692341338453</c:v>
                </c:pt>
                <c:pt idx="311">
                  <c:v>2.1401752958614315</c:v>
                </c:pt>
                <c:pt idx="312">
                  <c:v>2.2736204475420023</c:v>
                </c:pt>
                <c:pt idx="313">
                  <c:v>2.4387449311778009</c:v>
                </c:pt>
                <c:pt idx="314">
                  <c:v>2.4781883904315163</c:v>
                </c:pt>
                <c:pt idx="315">
                  <c:v>2.340707170214281</c:v>
                </c:pt>
                <c:pt idx="316">
                  <c:v>2.1539405220263439</c:v>
                </c:pt>
                <c:pt idx="317">
                  <c:v>2.1380531255928545</c:v>
                </c:pt>
                <c:pt idx="318">
                  <c:v>2.3524662922949044</c:v>
                </c:pt>
                <c:pt idx="319">
                  <c:v>2.6000489562310585</c:v>
                </c:pt>
                <c:pt idx="320">
                  <c:v>2.6683208032466483</c:v>
                </c:pt>
                <c:pt idx="321">
                  <c:v>2.5541199281267049</c:v>
                </c:pt>
                <c:pt idx="322">
                  <c:v>2.4585716087460958</c:v>
                </c:pt>
                <c:pt idx="323">
                  <c:v>2.539648647222204</c:v>
                </c:pt>
                <c:pt idx="324">
                  <c:v>2.673359072227667</c:v>
                </c:pt>
                <c:pt idx="325">
                  <c:v>2.6133905407956761</c:v>
                </c:pt>
                <c:pt idx="326">
                  <c:v>2.3024152938741196</c:v>
                </c:pt>
                <c:pt idx="327">
                  <c:v>1.9611977305271364</c:v>
                </c:pt>
                <c:pt idx="328">
                  <c:v>1.8559802628658877</c:v>
                </c:pt>
                <c:pt idx="329">
                  <c:v>1.9512203511917265</c:v>
                </c:pt>
                <c:pt idx="330">
                  <c:v>2.0235111585264116</c:v>
                </c:pt>
                <c:pt idx="331">
                  <c:v>1.9984122522420837</c:v>
                </c:pt>
                <c:pt idx="332">
                  <c:v>1.9359296638706405</c:v>
                </c:pt>
                <c:pt idx="333">
                  <c:v>1.8167028720595952</c:v>
                </c:pt>
                <c:pt idx="334">
                  <c:v>1.553480460628613</c:v>
                </c:pt>
                <c:pt idx="335">
                  <c:v>1.2080075033234974</c:v>
                </c:pt>
                <c:pt idx="336">
                  <c:v>0.99097623398371437</c:v>
                </c:pt>
                <c:pt idx="337">
                  <c:v>0.93822611084302632</c:v>
                </c:pt>
                <c:pt idx="338">
                  <c:v>0.8398681800940464</c:v>
                </c:pt>
                <c:pt idx="339">
                  <c:v>0.58582359193186317</c:v>
                </c:pt>
                <c:pt idx="340">
                  <c:v>0.30247775131034105</c:v>
                </c:pt>
                <c:pt idx="341">
                  <c:v>0.13474066002233137</c:v>
                </c:pt>
                <c:pt idx="342">
                  <c:v>5.9530126867682637E-2</c:v>
                </c:pt>
                <c:pt idx="343">
                  <c:v>-3.529235954772858E-2</c:v>
                </c:pt>
                <c:pt idx="344">
                  <c:v>-0.22481778847853284</c:v>
                </c:pt>
                <c:pt idx="345">
                  <c:v>-0.46613251812445988</c:v>
                </c:pt>
                <c:pt idx="346">
                  <c:v>-0.62730194065237344</c:v>
                </c:pt>
                <c:pt idx="347">
                  <c:v>-0.72852938729705674</c:v>
                </c:pt>
                <c:pt idx="348">
                  <c:v>-0.91935885323397193</c:v>
                </c:pt>
                <c:pt idx="349">
                  <c:v>-1.0960144328619055</c:v>
                </c:pt>
                <c:pt idx="350">
                  <c:v>-1.0514301677407765</c:v>
                </c:pt>
                <c:pt idx="351">
                  <c:v>-0.96746328759808509</c:v>
                </c:pt>
                <c:pt idx="352">
                  <c:v>-1.0262655369584484</c:v>
                </c:pt>
                <c:pt idx="353">
                  <c:v>-1.0802479758673145</c:v>
                </c:pt>
                <c:pt idx="354">
                  <c:v>-1.1370041352235341</c:v>
                </c:pt>
                <c:pt idx="355">
                  <c:v>-1.310590168085358</c:v>
                </c:pt>
                <c:pt idx="356">
                  <c:v>-1.3971993907044</c:v>
                </c:pt>
                <c:pt idx="357">
                  <c:v>-1.290345754594036</c:v>
                </c:pt>
                <c:pt idx="358">
                  <c:v>-1.153833951359061</c:v>
                </c:pt>
                <c:pt idx="359">
                  <c:v>-1.1625600310639048</c:v>
                </c:pt>
                <c:pt idx="360">
                  <c:v>-1.4042819939218891</c:v>
                </c:pt>
                <c:pt idx="361">
                  <c:v>-1.4929160683571239</c:v>
                </c:pt>
                <c:pt idx="362">
                  <c:v>-1.3725324616428867</c:v>
                </c:pt>
                <c:pt idx="363">
                  <c:v>-1.5675165034466718</c:v>
                </c:pt>
                <c:pt idx="364">
                  <c:v>-1.7069555226957429</c:v>
                </c:pt>
                <c:pt idx="365">
                  <c:v>-1.6241499682697522</c:v>
                </c:pt>
                <c:pt idx="366">
                  <c:v>-1.720219567934774</c:v>
                </c:pt>
                <c:pt idx="367">
                  <c:v>-1.6850973146296877</c:v>
                </c:pt>
                <c:pt idx="368">
                  <c:v>-1.7586703312575624</c:v>
                </c:pt>
                <c:pt idx="369">
                  <c:v>-1.8725131525024832</c:v>
                </c:pt>
                <c:pt idx="370">
                  <c:v>-1.7535234802552646</c:v>
                </c:pt>
                <c:pt idx="371">
                  <c:v>-1.738270929874365</c:v>
                </c:pt>
                <c:pt idx="372">
                  <c:v>-1.439080570327739</c:v>
                </c:pt>
                <c:pt idx="373">
                  <c:v>-1.2581760480984963</c:v>
                </c:pt>
                <c:pt idx="374">
                  <c:v>-1.206819606646182</c:v>
                </c:pt>
                <c:pt idx="375">
                  <c:v>-0.99796056599069738</c:v>
                </c:pt>
                <c:pt idx="376">
                  <c:v>-0.76878015839465097</c:v>
                </c:pt>
                <c:pt idx="377">
                  <c:v>-0.34527274292269733</c:v>
                </c:pt>
                <c:pt idx="378">
                  <c:v>-0.14167508825502292</c:v>
                </c:pt>
                <c:pt idx="379">
                  <c:v>-2.085749066754003E-2</c:v>
                </c:pt>
                <c:pt idx="380">
                  <c:v>0.32933894564817007</c:v>
                </c:pt>
                <c:pt idx="381">
                  <c:v>0.39237188169008941</c:v>
                </c:pt>
                <c:pt idx="382">
                  <c:v>0.53102925729928818</c:v>
                </c:pt>
                <c:pt idx="383">
                  <c:v>0.75972325105938143</c:v>
                </c:pt>
                <c:pt idx="384">
                  <c:v>0.79604466711957544</c:v>
                </c:pt>
                <c:pt idx="385">
                  <c:v>0.78239771223119303</c:v>
                </c:pt>
                <c:pt idx="386">
                  <c:v>0.72033176047957548</c:v>
                </c:pt>
                <c:pt idx="387">
                  <c:v>0.714665375093268</c:v>
                </c:pt>
                <c:pt idx="388">
                  <c:v>0.7947372819910028</c:v>
                </c:pt>
                <c:pt idx="389">
                  <c:v>0.6494209649326862</c:v>
                </c:pt>
                <c:pt idx="390">
                  <c:v>0.54054333150544598</c:v>
                </c:pt>
                <c:pt idx="391">
                  <c:v>0.51680765606733459</c:v>
                </c:pt>
                <c:pt idx="392">
                  <c:v>0.57664255846492851</c:v>
                </c:pt>
                <c:pt idx="393">
                  <c:v>0.50545459490777012</c:v>
                </c:pt>
                <c:pt idx="394">
                  <c:v>0.52284265306215061</c:v>
                </c:pt>
                <c:pt idx="395">
                  <c:v>0.54161656418997461</c:v>
                </c:pt>
                <c:pt idx="396">
                  <c:v>0.48509389995870089</c:v>
                </c:pt>
                <c:pt idx="397">
                  <c:v>0.66535676496924634</c:v>
                </c:pt>
                <c:pt idx="398">
                  <c:v>0.5487762050392111</c:v>
                </c:pt>
                <c:pt idx="399">
                  <c:v>0.47205461240076535</c:v>
                </c:pt>
                <c:pt idx="400">
                  <c:v>0.47754135419269939</c:v>
                </c:pt>
                <c:pt idx="401">
                  <c:v>0.42262870513883172</c:v>
                </c:pt>
                <c:pt idx="402">
                  <c:v>0.23851452602684317</c:v>
                </c:pt>
                <c:pt idx="403">
                  <c:v>7.836947268190228E-2</c:v>
                </c:pt>
                <c:pt idx="404">
                  <c:v>3.3284651729747039E-2</c:v>
                </c:pt>
                <c:pt idx="405">
                  <c:v>-0.14386989550337798</c:v>
                </c:pt>
                <c:pt idx="406">
                  <c:v>-0.23543776831931365</c:v>
                </c:pt>
                <c:pt idx="407">
                  <c:v>-0.39438905046122769</c:v>
                </c:pt>
                <c:pt idx="408">
                  <c:v>-0.28996335115986938</c:v>
                </c:pt>
                <c:pt idx="409">
                  <c:v>-0.4049382594800337</c:v>
                </c:pt>
                <c:pt idx="410">
                  <c:v>-0.45284310933635008</c:v>
                </c:pt>
                <c:pt idx="411">
                  <c:v>-0.36865723664000716</c:v>
                </c:pt>
                <c:pt idx="412">
                  <c:v>-0.36330556556147575</c:v>
                </c:pt>
                <c:pt idx="413">
                  <c:v>-0.39210238160741973</c:v>
                </c:pt>
                <c:pt idx="414">
                  <c:v>-0.41132768462643299</c:v>
                </c:pt>
                <c:pt idx="415">
                  <c:v>-0.42974823186630612</c:v>
                </c:pt>
                <c:pt idx="416">
                  <c:v>-0.36893878571797423</c:v>
                </c:pt>
                <c:pt idx="417">
                  <c:v>-0.37969777915765668</c:v>
                </c:pt>
                <c:pt idx="418">
                  <c:v>-0.28305409085481831</c:v>
                </c:pt>
                <c:pt idx="419">
                  <c:v>-0.24536099641319087</c:v>
                </c:pt>
                <c:pt idx="420">
                  <c:v>-0.10311274263314918</c:v>
                </c:pt>
                <c:pt idx="421">
                  <c:v>3.6247364192395944E-2</c:v>
                </c:pt>
                <c:pt idx="422">
                  <c:v>0.10540196926948826</c:v>
                </c:pt>
                <c:pt idx="423">
                  <c:v>0.1673383845872975</c:v>
                </c:pt>
                <c:pt idx="424">
                  <c:v>0.23708222237510018</c:v>
                </c:pt>
                <c:pt idx="425">
                  <c:v>0.14947032422475764</c:v>
                </c:pt>
                <c:pt idx="426">
                  <c:v>0.24575757906021434</c:v>
                </c:pt>
                <c:pt idx="427">
                  <c:v>0.12552236205805031</c:v>
                </c:pt>
                <c:pt idx="428">
                  <c:v>6.8534876146150628E-2</c:v>
                </c:pt>
                <c:pt idx="429">
                  <c:v>7.0460463052492706E-2</c:v>
                </c:pt>
                <c:pt idx="430">
                  <c:v>6.4443462444395597E-2</c:v>
                </c:pt>
                <c:pt idx="431">
                  <c:v>8.089955004576227E-2</c:v>
                </c:pt>
                <c:pt idx="432">
                  <c:v>0.13717225199986474</c:v>
                </c:pt>
                <c:pt idx="433">
                  <c:v>0.12446937830012528</c:v>
                </c:pt>
                <c:pt idx="434">
                  <c:v>0.13634849679986974</c:v>
                </c:pt>
                <c:pt idx="435">
                  <c:v>9.6193057636193749E-2</c:v>
                </c:pt>
                <c:pt idx="436">
                  <c:v>9.7785070796226281E-2</c:v>
                </c:pt>
                <c:pt idx="437">
                  <c:v>2.2296588054782639E-2</c:v>
                </c:pt>
                <c:pt idx="438">
                  <c:v>-3.5405230290688046E-2</c:v>
                </c:pt>
                <c:pt idx="439">
                  <c:v>-8.5715241705086515E-2</c:v>
                </c:pt>
                <c:pt idx="440">
                  <c:v>-6.9281536741346739E-2</c:v>
                </c:pt>
                <c:pt idx="441">
                  <c:v>-0.14624360485802568</c:v>
                </c:pt>
                <c:pt idx="442">
                  <c:v>-0.17138221870813114</c:v>
                </c:pt>
                <c:pt idx="443">
                  <c:v>-0.18845061606813487</c:v>
                </c:pt>
                <c:pt idx="444">
                  <c:v>-0.20141773457774476</c:v>
                </c:pt>
                <c:pt idx="445">
                  <c:v>-0.14204553303249576</c:v>
                </c:pt>
                <c:pt idx="446">
                  <c:v>-8.1506961624815161E-2</c:v>
                </c:pt>
                <c:pt idx="447">
                  <c:v>-4.0249358255899245E-2</c:v>
                </c:pt>
                <c:pt idx="448">
                  <c:v>-7.4164102714627585E-3</c:v>
                </c:pt>
                <c:pt idx="449">
                  <c:v>4.2099589629360716E-2</c:v>
                </c:pt>
                <c:pt idx="450">
                  <c:v>8.8037846239969977E-2</c:v>
                </c:pt>
                <c:pt idx="451">
                  <c:v>6.1385061715117227E-2</c:v>
                </c:pt>
                <c:pt idx="452">
                  <c:v>0.14164310429485327</c:v>
                </c:pt>
                <c:pt idx="453">
                  <c:v>0.10231537244766994</c:v>
                </c:pt>
                <c:pt idx="454">
                  <c:v>9.1013157413026138E-2</c:v>
                </c:pt>
                <c:pt idx="455">
                  <c:v>3.1497482215416372E-2</c:v>
                </c:pt>
                <c:pt idx="456">
                  <c:v>3.8428744082526257E-2</c:v>
                </c:pt>
                <c:pt idx="457">
                  <c:v>1.0154071508457884E-2</c:v>
                </c:pt>
                <c:pt idx="458">
                  <c:v>-3.6987810442110948E-2</c:v>
                </c:pt>
                <c:pt idx="459">
                  <c:v>-7.1803969395491898E-2</c:v>
                </c:pt>
                <c:pt idx="460">
                  <c:v>-0.14837380778330034</c:v>
                </c:pt>
                <c:pt idx="461">
                  <c:v>-0.13602725671168803</c:v>
                </c:pt>
                <c:pt idx="462">
                  <c:v>-9.3129071897630283E-2</c:v>
                </c:pt>
                <c:pt idx="463">
                  <c:v>-5.1920204544796851E-2</c:v>
                </c:pt>
                <c:pt idx="464">
                  <c:v>1.0631146914251967E-2</c:v>
                </c:pt>
                <c:pt idx="465">
                  <c:v>8.4383596939555022E-2</c:v>
                </c:pt>
                <c:pt idx="466">
                  <c:v>2.5414517455803875E-2</c:v>
                </c:pt>
                <c:pt idx="467">
                  <c:v>1.455651383797819E-2</c:v>
                </c:pt>
                <c:pt idx="468">
                  <c:v>1.1657349081633192E-2</c:v>
                </c:pt>
                <c:pt idx="469">
                  <c:v>3.3957128354933197E-2</c:v>
                </c:pt>
                <c:pt idx="470">
                  <c:v>7.9937412337382305E-3</c:v>
                </c:pt>
                <c:pt idx="471">
                  <c:v>-4.4460298234074332E-3</c:v>
                </c:pt>
                <c:pt idx="472">
                  <c:v>8.4960468242115915E-3</c:v>
                </c:pt>
                <c:pt idx="473">
                  <c:v>2.4028704744341881E-2</c:v>
                </c:pt>
                <c:pt idx="474">
                  <c:v>9.9835892621533626E-3</c:v>
                </c:pt>
                <c:pt idx="475">
                  <c:v>-3.7921353002896866E-3</c:v>
                </c:pt>
                <c:pt idx="476">
                  <c:v>-2.3142637231549541E-2</c:v>
                </c:pt>
                <c:pt idx="477">
                  <c:v>-1.8987522728649432E-2</c:v>
                </c:pt>
                <c:pt idx="478">
                  <c:v>-3.5348724977674759E-2</c:v>
                </c:pt>
                <c:pt idx="479">
                  <c:v>-2.302034639835401E-2</c:v>
                </c:pt>
                <c:pt idx="480">
                  <c:v>-2.5776310658318247E-2</c:v>
                </c:pt>
                <c:pt idx="481">
                  <c:v>-2.2774950996596804E-2</c:v>
                </c:pt>
                <c:pt idx="482">
                  <c:v>-6.9987672799950301E-3</c:v>
                </c:pt>
                <c:pt idx="483">
                  <c:v>2.4743550539854678E-2</c:v>
                </c:pt>
                <c:pt idx="484">
                  <c:v>2.0545300926714305E-2</c:v>
                </c:pt>
                <c:pt idx="485">
                  <c:v>5.6934563379522924E-3</c:v>
                </c:pt>
                <c:pt idx="486">
                  <c:v>7.7879388260141229E-3</c:v>
                </c:pt>
                <c:pt idx="487">
                  <c:v>3.0262602320283547E-3</c:v>
                </c:pt>
                <c:pt idx="488">
                  <c:v>-3.1150291377628325E-2</c:v>
                </c:pt>
                <c:pt idx="489">
                  <c:v>-3.5072397480609432E-2</c:v>
                </c:pt>
                <c:pt idx="490">
                  <c:v>-1.6393998486625948E-2</c:v>
                </c:pt>
                <c:pt idx="491">
                  <c:v>-3.734066936079343E-2</c:v>
                </c:pt>
                <c:pt idx="492">
                  <c:v>-1.7883294475083161E-2</c:v>
                </c:pt>
                <c:pt idx="493">
                  <c:v>-1.6781755200605607E-2</c:v>
                </c:pt>
                <c:pt idx="494">
                  <c:v>8.5500490764289193E-3</c:v>
                </c:pt>
                <c:pt idx="495">
                  <c:v>1.3701036481763009E-2</c:v>
                </c:pt>
                <c:pt idx="496">
                  <c:v>1.3346972220989007E-2</c:v>
                </c:pt>
                <c:pt idx="497">
                  <c:v>2.5030299305646049E-3</c:v>
                </c:pt>
                <c:pt idx="498">
                  <c:v>-8.1590575008495311E-3</c:v>
                </c:pt>
                <c:pt idx="499">
                  <c:v>-1.5320032630194312E-2</c:v>
                </c:pt>
                <c:pt idx="500">
                  <c:v>-1.0138133899318676E-2</c:v>
                </c:pt>
                <c:pt idx="501">
                  <c:v>-1.0698061234991268E-2</c:v>
                </c:pt>
                <c:pt idx="502">
                  <c:v>9.6279131296109059E-4</c:v>
                </c:pt>
                <c:pt idx="503">
                  <c:v>1.9962046826185438E-3</c:v>
                </c:pt>
                <c:pt idx="504">
                  <c:v>2.5714774519883681E-3</c:v>
                </c:pt>
                <c:pt idx="505">
                  <c:v>-3.5843847666571118E-3</c:v>
                </c:pt>
              </c:numCache>
            </c:numRef>
          </c:yVal>
          <c:smooth val="1"/>
          <c:extLst>
            <c:ext xmlns:c16="http://schemas.microsoft.com/office/drawing/2014/chart" uri="{C3380CC4-5D6E-409C-BE32-E72D297353CC}">
              <c16:uniqueId val="{00000000-05FA-43FE-9A0C-765EB5F3F56C}"/>
            </c:ext>
          </c:extLst>
        </c:ser>
        <c:dLbls>
          <c:showLegendKey val="0"/>
          <c:showVal val="0"/>
          <c:showCatName val="0"/>
          <c:showSerName val="0"/>
          <c:showPercent val="0"/>
          <c:showBubbleSize val="0"/>
        </c:dLbls>
        <c:axId val="118549120"/>
        <c:axId val="109110016"/>
      </c:scatterChart>
      <c:valAx>
        <c:axId val="118549120"/>
        <c:scaling>
          <c:logBase val="10"/>
          <c:orientation val="minMax"/>
          <c:max val="10000"/>
          <c:min val="10"/>
        </c:scaling>
        <c:delete val="0"/>
        <c:axPos val="b"/>
        <c:majorGridlines>
          <c:spPr>
            <a:ln w="12700">
              <a:solidFill>
                <a:srgbClr val="00000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MT"/>
                    <a:ea typeface="Arial MT"/>
                    <a:cs typeface="Arial MT"/>
                  </a:defRPr>
                </a:pPr>
                <a:r>
                  <a:rPr lang="en-US"/>
                  <a:t>Frequency (Hz)</a:t>
                </a:r>
              </a:p>
            </c:rich>
          </c:tx>
          <c:layout>
            <c:manualLayout>
              <c:xMode val="edge"/>
              <c:yMode val="edge"/>
              <c:x val="0.40251660366353581"/>
              <c:y val="0.92761506688339579"/>
            </c:manualLayout>
          </c:layout>
          <c:overlay val="0"/>
          <c:spPr>
            <a:noFill/>
            <a:ln w="25400">
              <a:noFill/>
            </a:ln>
          </c:spPr>
        </c:title>
        <c:numFmt formatCode="General" sourceLinked="0"/>
        <c:majorTickMark val="none"/>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en-US"/>
          </a:p>
        </c:txPr>
        <c:crossAx val="109110016"/>
        <c:crosses val="autoZero"/>
        <c:crossBetween val="midCat"/>
      </c:valAx>
      <c:valAx>
        <c:axId val="109110016"/>
        <c:scaling>
          <c:orientation val="minMax"/>
          <c:max val="25"/>
          <c:min val="-25"/>
        </c:scaling>
        <c:delete val="0"/>
        <c:axPos val="l"/>
        <c:majorGridlines>
          <c:spPr>
            <a:ln w="3175">
              <a:solidFill>
                <a:srgbClr val="80808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MT"/>
                    <a:ea typeface="Arial MT"/>
                    <a:cs typeface="Arial MT"/>
                  </a:defRPr>
                </a:pPr>
                <a:r>
                  <a:rPr lang="en-US"/>
                  <a:t>Augmentation (dB)</a:t>
                </a:r>
              </a:p>
            </c:rich>
          </c:tx>
          <c:layout>
            <c:manualLayout>
              <c:xMode val="edge"/>
              <c:yMode val="edge"/>
              <c:x val="1.0482180293501052E-2"/>
              <c:y val="0.31367320371816798"/>
            </c:manualLayout>
          </c:layout>
          <c:overlay val="0"/>
          <c:spPr>
            <a:noFill/>
            <a:ln w="25400">
              <a:noFill/>
            </a:ln>
          </c:spPr>
        </c:title>
        <c:numFmt formatCode="0" sourceLinked="0"/>
        <c:majorTickMark val="in"/>
        <c:minorTickMark val="in"/>
        <c:tickLblPos val="nextTo"/>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en-US"/>
          </a:p>
        </c:txPr>
        <c:crossAx val="118549120"/>
        <c:crosses val="autoZero"/>
        <c:crossBetween val="midCat"/>
        <c:majorUnit val="5"/>
        <c:minorUnit val="1"/>
      </c:valAx>
      <c:spPr>
        <a:solidFill>
          <a:srgbClr val="FFFFFF"/>
        </a:solidFill>
        <a:ln w="3175">
          <a:solidFill>
            <a:srgbClr val="000000"/>
          </a:solidFill>
          <a:prstDash val="solid"/>
        </a:ln>
      </c:spPr>
    </c:plotArea>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xdr:col>
      <xdr:colOff>19050</xdr:colOff>
      <xdr:row>24</xdr:row>
      <xdr:rowOff>57150</xdr:rowOff>
    </xdr:from>
    <xdr:to>
      <xdr:col>13</xdr:col>
      <xdr:colOff>838200</xdr:colOff>
      <xdr:row>48</xdr:row>
      <xdr:rowOff>104775</xdr:rowOff>
    </xdr:to>
    <xdr:graphicFrame macro="">
      <xdr:nvGraphicFramePr>
        <xdr:cNvPr id="71790"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1</xdr:row>
      <xdr:rowOff>0</xdr:rowOff>
    </xdr:from>
    <xdr:to>
      <xdr:col>11</xdr:col>
      <xdr:colOff>171450</xdr:colOff>
      <xdr:row>19</xdr:row>
      <xdr:rowOff>38100</xdr:rowOff>
    </xdr:to>
    <xdr:graphicFrame macro="">
      <xdr:nvGraphicFramePr>
        <xdr:cNvPr id="71791"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714375</xdr:colOff>
      <xdr:row>1</xdr:row>
      <xdr:rowOff>0</xdr:rowOff>
    </xdr:from>
    <xdr:to>
      <xdr:col>13</xdr:col>
      <xdr:colOff>819150</xdr:colOff>
      <xdr:row>19</xdr:row>
      <xdr:rowOff>38100</xdr:rowOff>
    </xdr:to>
    <xdr:graphicFrame macro="">
      <xdr:nvGraphicFramePr>
        <xdr:cNvPr id="71792"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59</xdr:row>
      <xdr:rowOff>104775</xdr:rowOff>
    </xdr:from>
    <xdr:to>
      <xdr:col>8</xdr:col>
      <xdr:colOff>476250</xdr:colOff>
      <xdr:row>80</xdr:row>
      <xdr:rowOff>142875</xdr:rowOff>
    </xdr:to>
    <xdr:graphicFrame macro="">
      <xdr:nvGraphicFramePr>
        <xdr:cNvPr id="71793"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552450</xdr:colOff>
      <xdr:row>59</xdr:row>
      <xdr:rowOff>114300</xdr:rowOff>
    </xdr:from>
    <xdr:to>
      <xdr:col>14</xdr:col>
      <xdr:colOff>19050</xdr:colOff>
      <xdr:row>80</xdr:row>
      <xdr:rowOff>142875</xdr:rowOff>
    </xdr:to>
    <xdr:graphicFrame macro="">
      <xdr:nvGraphicFramePr>
        <xdr:cNvPr id="71794"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133350</xdr:colOff>
      <xdr:row>81</xdr:row>
      <xdr:rowOff>66675</xdr:rowOff>
    </xdr:from>
    <xdr:to>
      <xdr:col>8</xdr:col>
      <xdr:colOff>466725</xdr:colOff>
      <xdr:row>103</xdr:row>
      <xdr:rowOff>57150</xdr:rowOff>
    </xdr:to>
    <xdr:graphicFrame macro="">
      <xdr:nvGraphicFramePr>
        <xdr:cNvPr id="71795"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561975</xdr:colOff>
      <xdr:row>81</xdr:row>
      <xdr:rowOff>66675</xdr:rowOff>
    </xdr:from>
    <xdr:to>
      <xdr:col>14</xdr:col>
      <xdr:colOff>19050</xdr:colOff>
      <xdr:row>103</xdr:row>
      <xdr:rowOff>57150</xdr:rowOff>
    </xdr:to>
    <xdr:graphicFrame macro="">
      <xdr:nvGraphicFramePr>
        <xdr:cNvPr id="71796"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66675</xdr:colOff>
          <xdr:row>6</xdr:row>
          <xdr:rowOff>9525</xdr:rowOff>
        </xdr:from>
        <xdr:to>
          <xdr:col>3</xdr:col>
          <xdr:colOff>657225</xdr:colOff>
          <xdr:row>7</xdr:row>
          <xdr:rowOff>9525</xdr:rowOff>
        </xdr:to>
        <xdr:sp macro="" textlink="">
          <xdr:nvSpPr>
            <xdr:cNvPr id="71683" name="SpinButton1" hidden="1">
              <a:extLst>
                <a:ext uri="{63B3BB69-23CF-44E3-9099-C40C66FF867C}">
                  <a14:compatExt spid="_x0000_s716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8</xdr:row>
          <xdr:rowOff>9525</xdr:rowOff>
        </xdr:from>
        <xdr:to>
          <xdr:col>3</xdr:col>
          <xdr:colOff>657225</xdr:colOff>
          <xdr:row>9</xdr:row>
          <xdr:rowOff>9525</xdr:rowOff>
        </xdr:to>
        <xdr:sp macro="" textlink="">
          <xdr:nvSpPr>
            <xdr:cNvPr id="71684" name="SpinButton2" hidden="1">
              <a:extLst>
                <a:ext uri="{63B3BB69-23CF-44E3-9099-C40C66FF867C}">
                  <a14:compatExt spid="_x0000_s71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12</xdr:row>
          <xdr:rowOff>9525</xdr:rowOff>
        </xdr:from>
        <xdr:to>
          <xdr:col>3</xdr:col>
          <xdr:colOff>657225</xdr:colOff>
          <xdr:row>13</xdr:row>
          <xdr:rowOff>9525</xdr:rowOff>
        </xdr:to>
        <xdr:sp macro="" textlink="">
          <xdr:nvSpPr>
            <xdr:cNvPr id="71685" name="SpinButton3" hidden="1">
              <a:extLst>
                <a:ext uri="{63B3BB69-23CF-44E3-9099-C40C66FF867C}">
                  <a14:compatExt spid="_x0000_s71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14</xdr:row>
          <xdr:rowOff>9525</xdr:rowOff>
        </xdr:from>
        <xdr:to>
          <xdr:col>3</xdr:col>
          <xdr:colOff>657225</xdr:colOff>
          <xdr:row>15</xdr:row>
          <xdr:rowOff>9525</xdr:rowOff>
        </xdr:to>
        <xdr:sp macro="" textlink="">
          <xdr:nvSpPr>
            <xdr:cNvPr id="71686" name="SpinButton4" hidden="1">
              <a:extLst>
                <a:ext uri="{63B3BB69-23CF-44E3-9099-C40C66FF867C}">
                  <a14:compatExt spid="_x0000_s71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20</xdr:row>
          <xdr:rowOff>47625</xdr:rowOff>
        </xdr:from>
        <xdr:to>
          <xdr:col>11</xdr:col>
          <xdr:colOff>809625</xdr:colOff>
          <xdr:row>23</xdr:row>
          <xdr:rowOff>104775</xdr:rowOff>
        </xdr:to>
        <xdr:sp macro="" textlink="">
          <xdr:nvSpPr>
            <xdr:cNvPr id="71687" name="Button 7" hidden="1">
              <a:extLst>
                <a:ext uri="{63B3BB69-23CF-44E3-9099-C40C66FF867C}">
                  <a14:compatExt spid="_x0000_s71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Baffle Diffraction Modeled As:</a:t>
              </a: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Loss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219075</xdr:colOff>
          <xdr:row>24</xdr:row>
          <xdr:rowOff>95250</xdr:rowOff>
        </xdr:from>
        <xdr:to>
          <xdr:col>13</xdr:col>
          <xdr:colOff>76200</xdr:colOff>
          <xdr:row>25</xdr:row>
          <xdr:rowOff>123825</xdr:rowOff>
        </xdr:to>
        <xdr:sp macro="" textlink="">
          <xdr:nvSpPr>
            <xdr:cNvPr id="71689" name="Button 9" hidden="1">
              <a:extLst>
                <a:ext uri="{63B3BB69-23CF-44E3-9099-C40C66FF867C}">
                  <a14:compatExt spid="_x0000_s716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dB Scale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19</xdr:row>
          <xdr:rowOff>9525</xdr:rowOff>
        </xdr:from>
        <xdr:to>
          <xdr:col>3</xdr:col>
          <xdr:colOff>628650</xdr:colOff>
          <xdr:row>20</xdr:row>
          <xdr:rowOff>9525</xdr:rowOff>
        </xdr:to>
        <xdr:sp macro="" textlink="">
          <xdr:nvSpPr>
            <xdr:cNvPr id="71690" name="SpinButton5" hidden="1">
              <a:extLst>
                <a:ext uri="{63B3BB69-23CF-44E3-9099-C40C66FF867C}">
                  <a14:compatExt spid="_x0000_s71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22</xdr:row>
          <xdr:rowOff>9525</xdr:rowOff>
        </xdr:from>
        <xdr:to>
          <xdr:col>3</xdr:col>
          <xdr:colOff>657225</xdr:colOff>
          <xdr:row>23</xdr:row>
          <xdr:rowOff>9525</xdr:rowOff>
        </xdr:to>
        <xdr:sp macro="" textlink="">
          <xdr:nvSpPr>
            <xdr:cNvPr id="71691" name="SpinButton6" hidden="1">
              <a:extLst>
                <a:ext uri="{63B3BB69-23CF-44E3-9099-C40C66FF867C}">
                  <a14:compatExt spid="_x0000_s716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47625</xdr:rowOff>
        </xdr:from>
        <xdr:to>
          <xdr:col>10</xdr:col>
          <xdr:colOff>76200</xdr:colOff>
          <xdr:row>23</xdr:row>
          <xdr:rowOff>104775</xdr:rowOff>
        </xdr:to>
        <xdr:sp macro="" textlink="">
          <xdr:nvSpPr>
            <xdr:cNvPr id="71692" name="Button 12" hidden="1">
              <a:extLst>
                <a:ext uri="{63B3BB69-23CF-44E3-9099-C40C66FF867C}">
                  <a14:compatExt spid="_x0000_s71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Selected Baffle Mode:</a:t>
              </a: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Monopole 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20</xdr:row>
          <xdr:rowOff>47625</xdr:rowOff>
        </xdr:from>
        <xdr:to>
          <xdr:col>13</xdr:col>
          <xdr:colOff>781050</xdr:colOff>
          <xdr:row>23</xdr:row>
          <xdr:rowOff>104775</xdr:rowOff>
        </xdr:to>
        <xdr:sp macro="" textlink="">
          <xdr:nvSpPr>
            <xdr:cNvPr id="71693" name="Button 13" hidden="1">
              <a:extLst>
                <a:ext uri="{63B3BB69-23CF-44E3-9099-C40C66FF867C}">
                  <a14:compatExt spid="_x0000_s716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Save Baffle Diffraction Response to FRD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24</xdr:row>
          <xdr:rowOff>95250</xdr:rowOff>
        </xdr:from>
        <xdr:to>
          <xdr:col>13</xdr:col>
          <xdr:colOff>809625</xdr:colOff>
          <xdr:row>25</xdr:row>
          <xdr:rowOff>123825</xdr:rowOff>
        </xdr:to>
        <xdr:sp macro="" textlink="">
          <xdr:nvSpPr>
            <xdr:cNvPr id="71694" name="Button 14" hidden="1">
              <a:extLst>
                <a:ext uri="{63B3BB69-23CF-44E3-9099-C40C66FF867C}">
                  <a14:compatExt spid="_x0000_s716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F Scale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54</xdr:row>
          <xdr:rowOff>9525</xdr:rowOff>
        </xdr:from>
        <xdr:to>
          <xdr:col>5</xdr:col>
          <xdr:colOff>609600</xdr:colOff>
          <xdr:row>55</xdr:row>
          <xdr:rowOff>9525</xdr:rowOff>
        </xdr:to>
        <xdr:sp macro="" textlink="">
          <xdr:nvSpPr>
            <xdr:cNvPr id="71704" name="SpinButton7" hidden="1">
              <a:extLst>
                <a:ext uri="{63B3BB69-23CF-44E3-9099-C40C66FF867C}">
                  <a14:compatExt spid="_x0000_s71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56</xdr:row>
          <xdr:rowOff>9525</xdr:rowOff>
        </xdr:from>
        <xdr:to>
          <xdr:col>5</xdr:col>
          <xdr:colOff>609600</xdr:colOff>
          <xdr:row>57</xdr:row>
          <xdr:rowOff>9525</xdr:rowOff>
        </xdr:to>
        <xdr:sp macro="" textlink="">
          <xdr:nvSpPr>
            <xdr:cNvPr id="71705" name="SpinButton8" hidden="1">
              <a:extLst>
                <a:ext uri="{63B3BB69-23CF-44E3-9099-C40C66FF867C}">
                  <a14:compatExt spid="_x0000_s71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58</xdr:row>
          <xdr:rowOff>9525</xdr:rowOff>
        </xdr:from>
        <xdr:to>
          <xdr:col>5</xdr:col>
          <xdr:colOff>609600</xdr:colOff>
          <xdr:row>58</xdr:row>
          <xdr:rowOff>171450</xdr:rowOff>
        </xdr:to>
        <xdr:sp macro="" textlink="">
          <xdr:nvSpPr>
            <xdr:cNvPr id="71706" name="SpinButton9" hidden="1">
              <a:extLst>
                <a:ext uri="{63B3BB69-23CF-44E3-9099-C40C66FF867C}">
                  <a14:compatExt spid="_x0000_s71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56</xdr:row>
          <xdr:rowOff>9525</xdr:rowOff>
        </xdr:from>
        <xdr:to>
          <xdr:col>12</xdr:col>
          <xdr:colOff>714375</xdr:colOff>
          <xdr:row>57</xdr:row>
          <xdr:rowOff>9525</xdr:rowOff>
        </xdr:to>
        <xdr:sp macro="" textlink="">
          <xdr:nvSpPr>
            <xdr:cNvPr id="71707" name="SpinButton10" hidden="1">
              <a:extLst>
                <a:ext uri="{63B3BB69-23CF-44E3-9099-C40C66FF867C}">
                  <a14:compatExt spid="_x0000_s71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58</xdr:row>
          <xdr:rowOff>9525</xdr:rowOff>
        </xdr:from>
        <xdr:to>
          <xdr:col>12</xdr:col>
          <xdr:colOff>723900</xdr:colOff>
          <xdr:row>58</xdr:row>
          <xdr:rowOff>171450</xdr:rowOff>
        </xdr:to>
        <xdr:sp macro="" textlink="">
          <xdr:nvSpPr>
            <xdr:cNvPr id="71708" name="SpinButton11" hidden="1">
              <a:extLst>
                <a:ext uri="{63B3BB69-23CF-44E3-9099-C40C66FF867C}">
                  <a14:compatExt spid="_x0000_s71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447675</xdr:colOff>
          <xdr:row>49</xdr:row>
          <xdr:rowOff>28575</xdr:rowOff>
        </xdr:from>
        <xdr:to>
          <xdr:col>10</xdr:col>
          <xdr:colOff>781050</xdr:colOff>
          <xdr:row>51</xdr:row>
          <xdr:rowOff>47625</xdr:rowOff>
        </xdr:to>
        <xdr:sp macro="" textlink="">
          <xdr:nvSpPr>
            <xdr:cNvPr id="71709" name="Button 29" hidden="1">
              <a:extLst>
                <a:ext uri="{63B3BB69-23CF-44E3-9099-C40C66FF867C}">
                  <a14:compatExt spid="_x0000_s717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Save Room Boundary Reinforcement to FRD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800100</xdr:colOff>
          <xdr:row>49</xdr:row>
          <xdr:rowOff>28575</xdr:rowOff>
        </xdr:from>
        <xdr:to>
          <xdr:col>13</xdr:col>
          <xdr:colOff>285750</xdr:colOff>
          <xdr:row>51</xdr:row>
          <xdr:rowOff>47625</xdr:rowOff>
        </xdr:to>
        <xdr:sp macro="" textlink="">
          <xdr:nvSpPr>
            <xdr:cNvPr id="71711" name="Button 31" hidden="1">
              <a:extLst>
                <a:ext uri="{63B3BB69-23CF-44E3-9099-C40C66FF867C}">
                  <a14:compatExt spid="_x0000_s717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800080"/>
                  </a:solidFill>
                  <a:latin typeface="Arial"/>
                  <a:cs typeface="Arial"/>
                </a:rPr>
                <a:t>Save Room Pressurization </a:t>
              </a:r>
            </a:p>
            <a:p>
              <a:pPr algn="ctr" rtl="0">
                <a:defRPr sz="1000"/>
              </a:pPr>
              <a:r>
                <a:rPr lang="en-US" sz="1000" b="1" i="0" u="none" strike="noStrike" baseline="0">
                  <a:solidFill>
                    <a:srgbClr val="800080"/>
                  </a:solidFill>
                  <a:latin typeface="Arial"/>
                  <a:cs typeface="Arial"/>
                </a:rPr>
                <a:t>Gain to FRD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447675</xdr:colOff>
          <xdr:row>51</xdr:row>
          <xdr:rowOff>66675</xdr:rowOff>
        </xdr:from>
        <xdr:to>
          <xdr:col>10</xdr:col>
          <xdr:colOff>781050</xdr:colOff>
          <xdr:row>53</xdr:row>
          <xdr:rowOff>95250</xdr:rowOff>
        </xdr:to>
        <xdr:sp macro="" textlink="">
          <xdr:nvSpPr>
            <xdr:cNvPr id="71712" name="Button 32" hidden="1">
              <a:extLst>
                <a:ext uri="{63B3BB69-23CF-44E3-9099-C40C66FF867C}">
                  <a14:compatExt spid="_x0000_s717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Save Combined Boundary and Room Gain to FRD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800100</xdr:colOff>
          <xdr:row>51</xdr:row>
          <xdr:rowOff>66675</xdr:rowOff>
        </xdr:from>
        <xdr:to>
          <xdr:col>13</xdr:col>
          <xdr:colOff>285750</xdr:colOff>
          <xdr:row>53</xdr:row>
          <xdr:rowOff>95250</xdr:rowOff>
        </xdr:to>
        <xdr:sp macro="" textlink="">
          <xdr:nvSpPr>
            <xdr:cNvPr id="71713" name="Button 33" hidden="1">
              <a:extLst>
                <a:ext uri="{63B3BB69-23CF-44E3-9099-C40C66FF867C}">
                  <a14:compatExt spid="_x0000_s71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Save Combined Baffle and Room Response to FRD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733425</xdr:colOff>
          <xdr:row>8</xdr:row>
          <xdr:rowOff>57150</xdr:rowOff>
        </xdr:from>
        <xdr:to>
          <xdr:col>7</xdr:col>
          <xdr:colOff>133350</xdr:colOff>
          <xdr:row>10</xdr:row>
          <xdr:rowOff>123825</xdr:rowOff>
        </xdr:to>
        <xdr:sp macro="" textlink="">
          <xdr:nvSpPr>
            <xdr:cNvPr id="71714" name="SpinButton12" hidden="1">
              <a:extLst>
                <a:ext uri="{63B3BB69-23CF-44E3-9099-C40C66FF867C}">
                  <a14:compatExt spid="_x0000_s71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xdr:row>
          <xdr:rowOff>9525</xdr:rowOff>
        </xdr:from>
        <xdr:to>
          <xdr:col>6</xdr:col>
          <xdr:colOff>695325</xdr:colOff>
          <xdr:row>7</xdr:row>
          <xdr:rowOff>9525</xdr:rowOff>
        </xdr:to>
        <xdr:sp macro="" textlink="">
          <xdr:nvSpPr>
            <xdr:cNvPr id="71715" name="SpinButton13" hidden="1">
              <a:extLst>
                <a:ext uri="{63B3BB69-23CF-44E3-9099-C40C66FF867C}">
                  <a14:compatExt spid="_x0000_s71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647700</xdr:colOff>
          <xdr:row>13</xdr:row>
          <xdr:rowOff>0</xdr:rowOff>
        </xdr:from>
        <xdr:to>
          <xdr:col>8</xdr:col>
          <xdr:colOff>9525</xdr:colOff>
          <xdr:row>14</xdr:row>
          <xdr:rowOff>19050</xdr:rowOff>
        </xdr:to>
        <xdr:sp macro="" textlink="">
          <xdr:nvSpPr>
            <xdr:cNvPr id="71716" name="SpinButton14" hidden="1">
              <a:extLst>
                <a:ext uri="{63B3BB69-23CF-44E3-9099-C40C66FF867C}">
                  <a14:compatExt spid="_x0000_s71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15</xdr:row>
          <xdr:rowOff>180975</xdr:rowOff>
        </xdr:from>
        <xdr:to>
          <xdr:col>7</xdr:col>
          <xdr:colOff>209550</xdr:colOff>
          <xdr:row>17</xdr:row>
          <xdr:rowOff>38100</xdr:rowOff>
        </xdr:to>
        <xdr:sp macro="" textlink="">
          <xdr:nvSpPr>
            <xdr:cNvPr id="71717" name="CheckBox1" hidden="1">
              <a:extLst>
                <a:ext uri="{63B3BB69-23CF-44E3-9099-C40C66FF867C}">
                  <a14:compatExt spid="_x0000_s717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76200</xdr:rowOff>
        </xdr:from>
        <xdr:to>
          <xdr:col>2</xdr:col>
          <xdr:colOff>685800</xdr:colOff>
          <xdr:row>25</xdr:row>
          <xdr:rowOff>123825</xdr:rowOff>
        </xdr:to>
        <xdr:sp macro="" textlink="">
          <xdr:nvSpPr>
            <xdr:cNvPr id="71718" name="Button 38" hidden="1">
              <a:extLst>
                <a:ext uri="{63B3BB69-23CF-44E3-9099-C40C66FF867C}">
                  <a14:compatExt spid="_x0000_s717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Chart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9525</xdr:rowOff>
        </xdr:from>
        <xdr:to>
          <xdr:col>2</xdr:col>
          <xdr:colOff>657225</xdr:colOff>
          <xdr:row>61</xdr:row>
          <xdr:rowOff>57150</xdr:rowOff>
        </xdr:to>
        <xdr:sp macro="" textlink="">
          <xdr:nvSpPr>
            <xdr:cNvPr id="71719" name="Button 39" hidden="1">
              <a:extLst>
                <a:ext uri="{63B3BB69-23CF-44E3-9099-C40C66FF867C}">
                  <a14:compatExt spid="_x0000_s717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Chart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60</xdr:row>
          <xdr:rowOff>19050</xdr:rowOff>
        </xdr:from>
        <xdr:to>
          <xdr:col>9</xdr:col>
          <xdr:colOff>504825</xdr:colOff>
          <xdr:row>61</xdr:row>
          <xdr:rowOff>66675</xdr:rowOff>
        </xdr:to>
        <xdr:sp macro="" textlink="">
          <xdr:nvSpPr>
            <xdr:cNvPr id="71720" name="Button 40" hidden="1">
              <a:extLst>
                <a:ext uri="{63B3BB69-23CF-44E3-9099-C40C66FF867C}">
                  <a14:compatExt spid="_x0000_s717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Chart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81</xdr:row>
          <xdr:rowOff>76200</xdr:rowOff>
        </xdr:from>
        <xdr:to>
          <xdr:col>2</xdr:col>
          <xdr:colOff>647700</xdr:colOff>
          <xdr:row>82</xdr:row>
          <xdr:rowOff>123825</xdr:rowOff>
        </xdr:to>
        <xdr:sp macro="" textlink="">
          <xdr:nvSpPr>
            <xdr:cNvPr id="71721" name="Button 41" hidden="1">
              <a:extLst>
                <a:ext uri="{63B3BB69-23CF-44E3-9099-C40C66FF867C}">
                  <a14:compatExt spid="_x0000_s717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Chart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81</xdr:row>
          <xdr:rowOff>76200</xdr:rowOff>
        </xdr:from>
        <xdr:to>
          <xdr:col>9</xdr:col>
          <xdr:colOff>514350</xdr:colOff>
          <xdr:row>82</xdr:row>
          <xdr:rowOff>123825</xdr:rowOff>
        </xdr:to>
        <xdr:sp macro="" textlink="">
          <xdr:nvSpPr>
            <xdr:cNvPr id="71722" name="Button 42" hidden="1">
              <a:extLst>
                <a:ext uri="{63B3BB69-23CF-44E3-9099-C40C66FF867C}">
                  <a14:compatExt spid="_x0000_s717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Chart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704850</xdr:colOff>
          <xdr:row>24</xdr:row>
          <xdr:rowOff>76200</xdr:rowOff>
        </xdr:from>
        <xdr:to>
          <xdr:col>4</xdr:col>
          <xdr:colOff>85725</xdr:colOff>
          <xdr:row>25</xdr:row>
          <xdr:rowOff>123825</xdr:rowOff>
        </xdr:to>
        <xdr:sp macro="" textlink="">
          <xdr:nvSpPr>
            <xdr:cNvPr id="71723" name="Button 43" hidden="1">
              <a:extLst>
                <a:ext uri="{63B3BB69-23CF-44E3-9099-C40C66FF867C}">
                  <a14:compatExt spid="_x0000_s717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Save Overlay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24</xdr:row>
          <xdr:rowOff>76200</xdr:rowOff>
        </xdr:from>
        <xdr:to>
          <xdr:col>5</xdr:col>
          <xdr:colOff>695325</xdr:colOff>
          <xdr:row>25</xdr:row>
          <xdr:rowOff>123825</xdr:rowOff>
        </xdr:to>
        <xdr:sp macro="" textlink="">
          <xdr:nvSpPr>
            <xdr:cNvPr id="71724" name="Button 44" hidden="1">
              <a:extLst>
                <a:ext uri="{63B3BB69-23CF-44E3-9099-C40C66FF867C}">
                  <a14:compatExt spid="_x0000_s717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Clear Line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xdr:colOff>
          <xdr:row>24</xdr:row>
          <xdr:rowOff>85725</xdr:rowOff>
        </xdr:from>
        <xdr:to>
          <xdr:col>4</xdr:col>
          <xdr:colOff>533400</xdr:colOff>
          <xdr:row>25</xdr:row>
          <xdr:rowOff>142875</xdr:rowOff>
        </xdr:to>
        <xdr:sp macro="" textlink="">
          <xdr:nvSpPr>
            <xdr:cNvPr id="71725" name="CheckBox2" hidden="1">
              <a:extLst>
                <a:ext uri="{63B3BB69-23CF-44E3-9099-C40C66FF867C}">
                  <a14:compatExt spid="_x0000_s717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53</xdr:row>
          <xdr:rowOff>142875</xdr:rowOff>
        </xdr:from>
        <xdr:to>
          <xdr:col>13</xdr:col>
          <xdr:colOff>219075</xdr:colOff>
          <xdr:row>55</xdr:row>
          <xdr:rowOff>28575</xdr:rowOff>
        </xdr:to>
        <xdr:sp macro="" textlink="">
          <xdr:nvSpPr>
            <xdr:cNvPr id="71726" name="CheckBox3" hidden="1">
              <a:extLst>
                <a:ext uri="{63B3BB69-23CF-44E3-9099-C40C66FF867C}">
                  <a14:compatExt spid="_x0000_s717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79</xdr:row>
          <xdr:rowOff>76200</xdr:rowOff>
        </xdr:from>
        <xdr:to>
          <xdr:col>8</xdr:col>
          <xdr:colOff>476250</xdr:colOff>
          <xdr:row>80</xdr:row>
          <xdr:rowOff>142875</xdr:rowOff>
        </xdr:to>
        <xdr:sp macro="" textlink="">
          <xdr:nvSpPr>
            <xdr:cNvPr id="71737" name="Button 57" hidden="1">
              <a:extLst>
                <a:ext uri="{63B3BB69-23CF-44E3-9099-C40C66FF867C}">
                  <a14:compatExt spid="_x0000_s717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Power Response</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18" Type="http://schemas.openxmlformats.org/officeDocument/2006/relationships/control" Target="../activeX/activeX13.xml"/><Relationship Id="rId26" Type="http://schemas.openxmlformats.org/officeDocument/2006/relationships/image" Target="../media/image6.emf"/><Relationship Id="rId39"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ontrol" Target="../activeX/activeX15.xml"/><Relationship Id="rId34" Type="http://schemas.openxmlformats.org/officeDocument/2006/relationships/ctrlProp" Target="../ctrlProps/ctrlProp8.xml"/><Relationship Id="rId42" Type="http://schemas.openxmlformats.org/officeDocument/2006/relationships/ctrlProp" Target="../ctrlProps/ctrlProp16.xml"/><Relationship Id="rId7" Type="http://schemas.openxmlformats.org/officeDocument/2006/relationships/control" Target="../activeX/activeX3.xml"/><Relationship Id="rId12" Type="http://schemas.openxmlformats.org/officeDocument/2006/relationships/control" Target="../activeX/activeX8.xml"/><Relationship Id="rId17" Type="http://schemas.openxmlformats.org/officeDocument/2006/relationships/image" Target="../media/image2.emf"/><Relationship Id="rId25" Type="http://schemas.openxmlformats.org/officeDocument/2006/relationships/control" Target="../activeX/activeX17.xml"/><Relationship Id="rId33" Type="http://schemas.openxmlformats.org/officeDocument/2006/relationships/ctrlProp" Target="../ctrlProps/ctrlProp7.xml"/><Relationship Id="rId38"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ontrol" Target="../activeX/activeX12.xml"/><Relationship Id="rId20" Type="http://schemas.openxmlformats.org/officeDocument/2006/relationships/image" Target="../media/image3.emf"/><Relationship Id="rId29" Type="http://schemas.openxmlformats.org/officeDocument/2006/relationships/ctrlProp" Target="../ctrlProps/ctrlProp3.xml"/><Relationship Id="rId41"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7.xml"/><Relationship Id="rId24" Type="http://schemas.openxmlformats.org/officeDocument/2006/relationships/image" Target="../media/image5.emf"/><Relationship Id="rId32" Type="http://schemas.openxmlformats.org/officeDocument/2006/relationships/ctrlProp" Target="../ctrlProps/ctrlProp6.xml"/><Relationship Id="rId37" Type="http://schemas.openxmlformats.org/officeDocument/2006/relationships/ctrlProp" Target="../ctrlProps/ctrlProp11.xml"/><Relationship Id="rId40" Type="http://schemas.openxmlformats.org/officeDocument/2006/relationships/ctrlProp" Target="../ctrlProps/ctrlProp14.xml"/><Relationship Id="rId5" Type="http://schemas.openxmlformats.org/officeDocument/2006/relationships/image" Target="../media/image1.emf"/><Relationship Id="rId15" Type="http://schemas.openxmlformats.org/officeDocument/2006/relationships/control" Target="../activeX/activeX11.xml"/><Relationship Id="rId23" Type="http://schemas.openxmlformats.org/officeDocument/2006/relationships/control" Target="../activeX/activeX16.xml"/><Relationship Id="rId28" Type="http://schemas.openxmlformats.org/officeDocument/2006/relationships/ctrlProp" Target="../ctrlProps/ctrlProp2.xml"/><Relationship Id="rId36" Type="http://schemas.openxmlformats.org/officeDocument/2006/relationships/ctrlProp" Target="../ctrlProps/ctrlProp10.xml"/><Relationship Id="rId10" Type="http://schemas.openxmlformats.org/officeDocument/2006/relationships/control" Target="../activeX/activeX6.xml"/><Relationship Id="rId19" Type="http://schemas.openxmlformats.org/officeDocument/2006/relationships/control" Target="../activeX/activeX14.xml"/><Relationship Id="rId31" Type="http://schemas.openxmlformats.org/officeDocument/2006/relationships/ctrlProp" Target="../ctrlProps/ctrlProp5.xml"/><Relationship Id="rId44"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control" Target="../activeX/activeX10.xml"/><Relationship Id="rId22" Type="http://schemas.openxmlformats.org/officeDocument/2006/relationships/image" Target="../media/image4.emf"/><Relationship Id="rId27" Type="http://schemas.openxmlformats.org/officeDocument/2006/relationships/ctrlProp" Target="../ctrlProps/ctrlProp1.xml"/><Relationship Id="rId30" Type="http://schemas.openxmlformats.org/officeDocument/2006/relationships/ctrlProp" Target="../ctrlProps/ctrlProp4.xml"/><Relationship Id="rId35" Type="http://schemas.openxmlformats.org/officeDocument/2006/relationships/ctrlProp" Target="../ctrlProps/ctrlProp9.xml"/><Relationship Id="rId43" Type="http://schemas.openxmlformats.org/officeDocument/2006/relationships/ctrlProp" Target="../ctrlProps/ctrlProp1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09"/>
  <sheetViews>
    <sheetView tabSelected="1" workbookViewId="0">
      <selection activeCell="A2" sqref="A2"/>
    </sheetView>
  </sheetViews>
  <sheetFormatPr defaultRowHeight="12.75" x14ac:dyDescent="0.2"/>
  <cols>
    <col min="1" max="2" width="2.140625" customWidth="1"/>
    <col min="3" max="4" width="11.7109375" customWidth="1"/>
    <col min="6" max="7" width="11.7109375" customWidth="1"/>
    <col min="8" max="8" width="3.28515625" customWidth="1"/>
    <col min="9" max="14" width="12.7109375" customWidth="1"/>
    <col min="15" max="15" width="3.140625" customWidth="1"/>
  </cols>
  <sheetData>
    <row r="1" spans="1:18" ht="6.75" customHeight="1" thickBot="1" x14ac:dyDescent="0.25">
      <c r="A1" s="2"/>
      <c r="B1" s="2"/>
      <c r="C1" s="56"/>
      <c r="D1" s="14"/>
      <c r="E1" s="2"/>
      <c r="F1" s="2"/>
      <c r="G1" s="2"/>
      <c r="H1" s="2"/>
      <c r="I1" s="2"/>
      <c r="J1" s="2"/>
      <c r="K1" s="2"/>
      <c r="L1" s="2"/>
      <c r="M1" s="2"/>
      <c r="N1" s="2"/>
      <c r="O1" s="2"/>
      <c r="P1" s="2"/>
      <c r="Q1" s="2"/>
      <c r="R1" s="2"/>
    </row>
    <row r="2" spans="1:18" ht="24" customHeight="1" thickTop="1" x14ac:dyDescent="0.2">
      <c r="A2" s="2"/>
      <c r="B2" s="223" t="s">
        <v>156</v>
      </c>
      <c r="C2" s="224"/>
      <c r="D2" s="224"/>
      <c r="E2" s="224"/>
      <c r="F2" s="224"/>
      <c r="G2" s="224"/>
      <c r="H2" s="225"/>
      <c r="I2" s="2"/>
      <c r="J2" s="2"/>
      <c r="K2" s="2"/>
      <c r="L2" s="2"/>
      <c r="M2" s="2"/>
      <c r="N2" s="2"/>
      <c r="O2" s="2"/>
      <c r="P2" s="2"/>
      <c r="Q2" s="2"/>
      <c r="R2" s="2"/>
    </row>
    <row r="3" spans="1:18" ht="15.75" customHeight="1" thickBot="1" x14ac:dyDescent="0.25">
      <c r="A3" s="2"/>
      <c r="B3" s="231" t="s">
        <v>158</v>
      </c>
      <c r="C3" s="232"/>
      <c r="D3" s="232"/>
      <c r="E3" s="232"/>
      <c r="F3" s="232"/>
      <c r="G3" s="232"/>
      <c r="H3" s="233"/>
      <c r="I3" s="2"/>
      <c r="J3" s="2"/>
      <c r="K3" s="2"/>
      <c r="L3" s="2"/>
      <c r="M3" s="2"/>
      <c r="N3" s="2"/>
      <c r="O3" s="2"/>
      <c r="P3" s="2"/>
      <c r="Q3" s="2"/>
      <c r="R3" s="2"/>
    </row>
    <row r="4" spans="1:18" ht="5.25" customHeight="1" thickTop="1" x14ac:dyDescent="0.2">
      <c r="A4" s="2"/>
      <c r="B4" s="2"/>
      <c r="C4" s="2"/>
      <c r="D4" s="2"/>
      <c r="E4" s="2"/>
      <c r="F4" s="2"/>
      <c r="G4" s="2"/>
      <c r="H4" s="2"/>
      <c r="I4" s="2"/>
      <c r="J4" s="2"/>
      <c r="K4" s="2"/>
      <c r="L4" s="2"/>
      <c r="M4" s="2"/>
      <c r="N4" s="2"/>
      <c r="O4" s="2"/>
      <c r="P4" s="2"/>
      <c r="Q4" s="2"/>
      <c r="R4" s="2"/>
    </row>
    <row r="5" spans="1:18" x14ac:dyDescent="0.2">
      <c r="A5" s="2"/>
      <c r="B5" s="4"/>
      <c r="C5" s="5" t="s">
        <v>10</v>
      </c>
      <c r="D5" s="4"/>
      <c r="E5" s="4"/>
      <c r="F5" s="5" t="s">
        <v>148</v>
      </c>
      <c r="G5" s="4"/>
      <c r="H5" s="15"/>
      <c r="I5" s="2"/>
      <c r="J5" s="2"/>
      <c r="K5" s="2"/>
      <c r="L5" s="2"/>
      <c r="M5" s="2"/>
      <c r="N5" s="2"/>
      <c r="O5" s="2"/>
      <c r="P5" s="2"/>
      <c r="Q5" s="2"/>
      <c r="R5" s="2"/>
    </row>
    <row r="6" spans="1:18" x14ac:dyDescent="0.2">
      <c r="A6" s="2"/>
      <c r="B6" s="4"/>
      <c r="C6" s="10" t="s">
        <v>6</v>
      </c>
      <c r="D6" s="11">
        <v>10</v>
      </c>
      <c r="E6" s="4"/>
      <c r="F6" s="10" t="s">
        <v>149</v>
      </c>
      <c r="G6" s="194">
        <v>8</v>
      </c>
      <c r="H6" s="4"/>
      <c r="I6" s="2"/>
      <c r="J6" s="2"/>
      <c r="K6" s="2"/>
      <c r="L6" s="2"/>
      <c r="M6" s="2"/>
      <c r="N6" s="2"/>
      <c r="O6" s="2"/>
      <c r="P6" s="2"/>
      <c r="Q6" s="2"/>
      <c r="R6" s="2"/>
    </row>
    <row r="7" spans="1:18" x14ac:dyDescent="0.2">
      <c r="A7" s="2"/>
      <c r="B7" s="4"/>
      <c r="C7" s="4"/>
      <c r="D7" s="17"/>
      <c r="E7" s="15"/>
      <c r="F7" s="218">
        <f>G6*12</f>
        <v>96</v>
      </c>
      <c r="G7" s="4"/>
      <c r="H7" s="4"/>
      <c r="I7" s="2"/>
      <c r="J7" s="2"/>
      <c r="K7" s="2"/>
      <c r="L7" s="2"/>
      <c r="M7" s="2"/>
      <c r="N7" s="2"/>
      <c r="O7" s="2"/>
      <c r="P7" s="2"/>
      <c r="Q7" s="2"/>
      <c r="R7" s="2"/>
    </row>
    <row r="8" spans="1:18" x14ac:dyDescent="0.2">
      <c r="A8" s="2"/>
      <c r="B8" s="4"/>
      <c r="C8" s="10" t="s">
        <v>13</v>
      </c>
      <c r="D8" s="212">
        <v>18.25</v>
      </c>
      <c r="E8" s="15"/>
      <c r="F8" s="78"/>
      <c r="G8" s="79"/>
      <c r="H8" s="4"/>
      <c r="I8" s="2"/>
      <c r="J8" s="2"/>
      <c r="K8" s="2"/>
      <c r="L8" s="2"/>
      <c r="M8" s="2"/>
      <c r="N8" s="2"/>
      <c r="O8" s="2"/>
      <c r="P8" s="2"/>
      <c r="Q8" s="2"/>
      <c r="R8" s="2"/>
    </row>
    <row r="9" spans="1:18" x14ac:dyDescent="0.2">
      <c r="A9" s="2"/>
      <c r="B9" s="4"/>
      <c r="C9" s="4"/>
      <c r="D9" s="17"/>
      <c r="E9" s="4"/>
      <c r="F9" s="5" t="s">
        <v>140</v>
      </c>
      <c r="G9" s="4"/>
      <c r="H9" s="4"/>
      <c r="I9" s="2"/>
      <c r="J9" s="2"/>
      <c r="K9" s="2"/>
      <c r="L9" s="2"/>
      <c r="M9" s="2"/>
      <c r="N9" s="2"/>
      <c r="O9" s="2"/>
      <c r="P9" s="2"/>
      <c r="Q9" s="2"/>
      <c r="R9" s="2"/>
    </row>
    <row r="10" spans="1:18" x14ac:dyDescent="0.2">
      <c r="A10" s="2"/>
      <c r="B10" s="4"/>
      <c r="C10" s="5" t="s">
        <v>103</v>
      </c>
      <c r="D10" s="17"/>
      <c r="E10" s="4"/>
      <c r="F10" s="10" t="s">
        <v>150</v>
      </c>
      <c r="G10" s="130">
        <v>0</v>
      </c>
      <c r="H10" s="4"/>
      <c r="I10" s="2"/>
      <c r="J10" s="2"/>
      <c r="K10" s="2"/>
      <c r="L10" s="2"/>
      <c r="M10" s="2"/>
      <c r="N10" s="2"/>
      <c r="O10" s="2"/>
      <c r="P10" s="2"/>
      <c r="Q10" s="211"/>
      <c r="R10" s="2"/>
    </row>
    <row r="11" spans="1:18" x14ac:dyDescent="0.2">
      <c r="A11" s="2"/>
      <c r="B11" s="4"/>
      <c r="C11" s="5" t="s">
        <v>104</v>
      </c>
      <c r="D11" s="19"/>
      <c r="E11" s="4"/>
      <c r="F11" s="217" t="str">
        <f>IF(G10=0," ",ABS(F7*TAN((RADIANS(G10)))))</f>
        <v xml:space="preserve"> </v>
      </c>
      <c r="G11" s="213" t="str">
        <f>IF(G10=0," ",(IF(G10&lt;0," Downward"," Upward")))</f>
        <v xml:space="preserve"> </v>
      </c>
      <c r="H11" s="4"/>
      <c r="I11" s="2"/>
      <c r="J11" s="2"/>
      <c r="K11" s="2"/>
      <c r="L11" s="2"/>
      <c r="M11" s="2"/>
      <c r="N11" s="2"/>
      <c r="O11" s="2"/>
      <c r="P11" s="2"/>
      <c r="Q11" s="2"/>
      <c r="R11" s="2"/>
    </row>
    <row r="12" spans="1:18" ht="12.75" customHeight="1" x14ac:dyDescent="0.25">
      <c r="A12" s="2"/>
      <c r="B12" s="4"/>
      <c r="C12" s="20" t="s">
        <v>14</v>
      </c>
      <c r="D12" s="18">
        <v>5</v>
      </c>
      <c r="E12" s="4"/>
      <c r="F12" s="216"/>
      <c r="G12" s="77"/>
      <c r="H12" s="4"/>
      <c r="I12" s="2"/>
      <c r="J12" s="2"/>
      <c r="K12" s="2"/>
      <c r="L12" s="2"/>
      <c r="M12" s="2"/>
      <c r="N12" s="2"/>
      <c r="O12" s="2"/>
      <c r="P12" s="2"/>
      <c r="Q12" s="2"/>
      <c r="R12" s="2"/>
    </row>
    <row r="13" spans="1:18" x14ac:dyDescent="0.2">
      <c r="A13" s="2"/>
      <c r="B13" s="4"/>
      <c r="C13" s="4"/>
      <c r="D13" s="17"/>
      <c r="E13" s="4"/>
      <c r="F13" s="5" t="s">
        <v>141</v>
      </c>
      <c r="G13" s="4"/>
      <c r="H13" s="4"/>
      <c r="I13" s="2"/>
      <c r="J13" s="2"/>
      <c r="K13" s="2"/>
      <c r="L13" s="2"/>
      <c r="M13" s="2"/>
      <c r="N13" s="2"/>
      <c r="O13" s="2"/>
      <c r="P13" s="2"/>
      <c r="Q13" s="2"/>
      <c r="R13" s="2"/>
    </row>
    <row r="14" spans="1:18" ht="12.75" customHeight="1" x14ac:dyDescent="0.25">
      <c r="A14" s="2"/>
      <c r="B14" s="4"/>
      <c r="C14" s="20" t="s">
        <v>15</v>
      </c>
      <c r="D14" s="18">
        <v>13.5</v>
      </c>
      <c r="E14" s="4"/>
      <c r="F14" s="10" t="s">
        <v>150</v>
      </c>
      <c r="G14" s="130">
        <v>0</v>
      </c>
      <c r="H14" s="4"/>
      <c r="I14" s="2"/>
      <c r="J14" s="2"/>
      <c r="K14" s="2"/>
      <c r="L14" s="2"/>
      <c r="M14" s="2"/>
      <c r="N14" s="2"/>
      <c r="O14" s="2"/>
      <c r="P14" s="2"/>
      <c r="Q14" s="2"/>
      <c r="R14" s="2"/>
    </row>
    <row r="15" spans="1:18" x14ac:dyDescent="0.2">
      <c r="A15" s="2"/>
      <c r="B15" s="4"/>
      <c r="C15" s="16"/>
      <c r="D15" s="16"/>
      <c r="E15" s="4"/>
      <c r="F15" s="217" t="str">
        <f>IF(G14=0," ",ABS(F7*TAN((RADIANS(G14)))))</f>
        <v xml:space="preserve"> </v>
      </c>
      <c r="G15" s="213" t="str">
        <f>IF(G14=0," ",(IF(G14&lt;0,"to the Left","to the Right")))</f>
        <v xml:space="preserve"> </v>
      </c>
      <c r="H15" s="4"/>
      <c r="I15" s="2"/>
      <c r="J15" s="2"/>
      <c r="K15" s="2"/>
      <c r="L15" s="2"/>
      <c r="M15" s="2"/>
      <c r="N15" s="2"/>
      <c r="O15" s="2"/>
      <c r="P15" s="2"/>
      <c r="Q15" s="2"/>
      <c r="R15" s="2"/>
    </row>
    <row r="16" spans="1:18" ht="15" customHeight="1" x14ac:dyDescent="0.25">
      <c r="A16" s="2"/>
      <c r="B16" s="4"/>
      <c r="C16" s="16"/>
      <c r="D16" s="16"/>
      <c r="E16" s="4"/>
      <c r="F16" s="4" t="str">
        <f>IF(G14=0," ",(IF(G14&lt;0,"Move Left","Move Right")))</f>
        <v xml:space="preserve"> </v>
      </c>
      <c r="G16" s="197"/>
      <c r="H16" s="4"/>
      <c r="I16" s="2"/>
      <c r="J16" s="2"/>
      <c r="K16" s="2"/>
      <c r="L16" s="2"/>
      <c r="M16" s="2"/>
      <c r="N16" s="2"/>
      <c r="O16" s="2"/>
      <c r="P16" s="2"/>
      <c r="Q16" s="2"/>
      <c r="R16" s="2"/>
    </row>
    <row r="17" spans="1:18" x14ac:dyDescent="0.2">
      <c r="A17" s="2"/>
      <c r="B17" s="4"/>
      <c r="C17" s="4"/>
      <c r="D17" s="4"/>
      <c r="E17" s="4"/>
      <c r="F17" s="5"/>
      <c r="G17" s="204" t="s">
        <v>151</v>
      </c>
      <c r="H17" s="4"/>
      <c r="I17" s="2"/>
      <c r="J17" s="2"/>
      <c r="K17" s="2"/>
      <c r="L17" s="2"/>
      <c r="M17" s="2"/>
      <c r="N17" s="2"/>
      <c r="O17" s="2"/>
      <c r="P17" s="2"/>
      <c r="Q17" s="2"/>
      <c r="R17" s="2"/>
    </row>
    <row r="18" spans="1:18" x14ac:dyDescent="0.2">
      <c r="A18" s="2"/>
      <c r="B18" s="4"/>
      <c r="C18" s="5" t="s">
        <v>147</v>
      </c>
      <c r="D18" s="4"/>
      <c r="E18" s="4"/>
      <c r="F18" s="4"/>
      <c r="G18" s="17" t="b">
        <v>1</v>
      </c>
      <c r="H18" s="4"/>
      <c r="I18" s="2"/>
      <c r="J18" s="2"/>
      <c r="K18" s="2"/>
      <c r="L18" s="2"/>
      <c r="M18" s="2"/>
      <c r="N18" s="2"/>
      <c r="O18" s="2"/>
      <c r="P18" s="2"/>
      <c r="Q18" s="2"/>
      <c r="R18" s="2"/>
    </row>
    <row r="19" spans="1:18" x14ac:dyDescent="0.2">
      <c r="A19" s="2"/>
      <c r="B19" s="4"/>
      <c r="C19" s="23" t="s">
        <v>16</v>
      </c>
      <c r="D19" s="18">
        <v>0.75</v>
      </c>
      <c r="E19" s="229" t="s">
        <v>133</v>
      </c>
      <c r="F19" s="230"/>
      <c r="G19" s="4"/>
      <c r="H19" s="4"/>
      <c r="I19" s="2"/>
      <c r="J19" s="2"/>
      <c r="K19" s="2"/>
      <c r="L19" s="2"/>
      <c r="M19" s="2"/>
      <c r="N19" s="2"/>
      <c r="O19" s="2"/>
      <c r="P19" s="2"/>
      <c r="Q19" s="2"/>
      <c r="R19" s="2"/>
    </row>
    <row r="20" spans="1:18" x14ac:dyDescent="0.2">
      <c r="A20" s="2"/>
      <c r="B20" s="4"/>
      <c r="C20" s="198">
        <f>0.5*(MIN(D6,D8))</f>
        <v>5</v>
      </c>
      <c r="D20" s="4"/>
      <c r="E20" s="4"/>
      <c r="F20" s="4"/>
      <c r="G20" s="17"/>
      <c r="H20" s="4" t="b">
        <v>0</v>
      </c>
      <c r="I20" s="2"/>
      <c r="J20" s="2"/>
      <c r="K20" s="2"/>
      <c r="L20" s="55" t="s">
        <v>43</v>
      </c>
      <c r="M20" s="2"/>
      <c r="N20" s="2"/>
      <c r="O20" s="2"/>
      <c r="P20" s="2"/>
      <c r="Q20" s="2"/>
      <c r="R20" s="2"/>
    </row>
    <row r="21" spans="1:18" x14ac:dyDescent="0.2">
      <c r="A21" s="2"/>
      <c r="B21" s="4"/>
      <c r="C21" s="5" t="s">
        <v>102</v>
      </c>
      <c r="D21" s="4"/>
      <c r="E21" s="25"/>
      <c r="F21" s="25"/>
      <c r="G21" s="24"/>
      <c r="H21" s="4"/>
      <c r="I21" s="4"/>
      <c r="J21" s="4"/>
      <c r="K21" s="4"/>
      <c r="L21" s="4"/>
      <c r="M21" s="4"/>
      <c r="N21" s="4"/>
      <c r="O21" s="2"/>
      <c r="P21" s="2"/>
      <c r="Q21" s="2"/>
      <c r="R21" s="2"/>
    </row>
    <row r="22" spans="1:18" x14ac:dyDescent="0.2">
      <c r="A22" s="2"/>
      <c r="B22" s="4"/>
      <c r="C22" s="10" t="s">
        <v>17</v>
      </c>
      <c r="D22" s="18">
        <v>1</v>
      </c>
      <c r="E22" s="229" t="s">
        <v>88</v>
      </c>
      <c r="F22" s="230"/>
      <c r="G22" s="25"/>
      <c r="H22" s="25"/>
      <c r="I22" s="4"/>
      <c r="J22" s="4"/>
      <c r="K22" s="4"/>
      <c r="L22" s="4"/>
      <c r="M22" s="4" t="s">
        <v>87</v>
      </c>
      <c r="N22" s="4"/>
      <c r="O22" s="2"/>
      <c r="P22" s="2"/>
      <c r="Q22" s="2"/>
      <c r="R22" s="2"/>
    </row>
    <row r="23" spans="1:18" x14ac:dyDescent="0.2">
      <c r="A23" s="2"/>
      <c r="B23" s="4"/>
      <c r="C23" s="4"/>
      <c r="D23" s="17"/>
      <c r="E23" s="25"/>
      <c r="F23" s="25"/>
      <c r="G23" s="25"/>
      <c r="H23" s="25"/>
      <c r="I23" s="4"/>
      <c r="J23" s="4"/>
      <c r="K23" s="4"/>
      <c r="L23" s="4"/>
      <c r="M23" s="4"/>
      <c r="N23" s="4"/>
      <c r="O23" s="2"/>
      <c r="P23" s="2"/>
      <c r="Q23" s="2"/>
      <c r="R23" s="2"/>
    </row>
    <row r="24" spans="1:18" x14ac:dyDescent="0.2">
      <c r="A24" s="2"/>
      <c r="B24" s="4"/>
      <c r="C24" s="4"/>
      <c r="D24" s="4"/>
      <c r="E24" s="4"/>
      <c r="F24" s="17" t="b">
        <v>1</v>
      </c>
      <c r="G24" s="4"/>
      <c r="H24" s="4"/>
      <c r="I24" s="22"/>
      <c r="J24" s="4"/>
      <c r="K24" s="4"/>
      <c r="L24" s="4"/>
      <c r="M24" s="4"/>
      <c r="N24" s="4"/>
      <c r="O24" s="2"/>
      <c r="P24" s="2"/>
      <c r="Q24" s="2"/>
      <c r="R24" s="2"/>
    </row>
    <row r="25" spans="1:18" x14ac:dyDescent="0.2">
      <c r="A25" s="21"/>
      <c r="B25" s="21"/>
      <c r="C25" s="21"/>
      <c r="D25" s="21"/>
      <c r="E25" s="21"/>
      <c r="F25" s="21"/>
      <c r="G25" s="2"/>
      <c r="H25" s="2"/>
      <c r="I25" s="2"/>
      <c r="J25" s="2"/>
      <c r="K25" s="2"/>
      <c r="L25" s="2"/>
      <c r="M25" s="2"/>
      <c r="N25" s="2"/>
      <c r="O25" s="2"/>
      <c r="P25" s="2"/>
      <c r="Q25" s="2"/>
      <c r="R25" s="2"/>
    </row>
    <row r="26" spans="1:18" x14ac:dyDescent="0.2">
      <c r="A26" s="26">
        <v>0</v>
      </c>
      <c r="B26" s="27"/>
      <c r="C26" s="27">
        <v>1</v>
      </c>
      <c r="D26" s="27">
        <v>0</v>
      </c>
      <c r="E26" s="27">
        <v>0</v>
      </c>
      <c r="F26" s="27">
        <v>1</v>
      </c>
      <c r="G26" s="27"/>
      <c r="H26" s="27"/>
      <c r="I26" s="27"/>
      <c r="J26" s="27"/>
      <c r="K26" s="27"/>
      <c r="L26" s="27"/>
      <c r="M26" s="27"/>
      <c r="N26" s="27"/>
      <c r="O26" s="27"/>
      <c r="P26" s="2"/>
      <c r="Q26" s="2"/>
      <c r="R26" s="2"/>
    </row>
    <row r="27" spans="1:18" x14ac:dyDescent="0.2">
      <c r="A27" s="26"/>
      <c r="B27" s="26"/>
      <c r="C27" s="26"/>
      <c r="D27" s="26"/>
      <c r="E27" s="26"/>
      <c r="F27" s="26"/>
      <c r="G27" s="27"/>
      <c r="H27" s="28"/>
      <c r="I27" s="27"/>
      <c r="J27" s="27"/>
      <c r="K27" s="27"/>
      <c r="L27" s="27"/>
      <c r="M27" s="27"/>
      <c r="N27" s="27"/>
      <c r="O27" s="27"/>
      <c r="P27" s="2"/>
      <c r="Q27" s="2"/>
      <c r="R27" s="2"/>
    </row>
    <row r="28" spans="1:18" x14ac:dyDescent="0.2">
      <c r="A28" s="26">
        <v>2</v>
      </c>
      <c r="B28" s="26"/>
      <c r="C28" s="29" t="b">
        <v>0</v>
      </c>
      <c r="D28" s="29" t="b">
        <v>0</v>
      </c>
      <c r="E28" s="29" t="b">
        <v>0</v>
      </c>
      <c r="F28" s="29" t="b">
        <v>0</v>
      </c>
      <c r="G28" s="27"/>
      <c r="H28" s="31"/>
      <c r="I28" s="31"/>
      <c r="J28" s="27"/>
      <c r="K28" s="27"/>
      <c r="L28" s="27"/>
      <c r="M28" s="27"/>
      <c r="N28" s="27"/>
      <c r="O28" s="27"/>
      <c r="P28" s="2"/>
      <c r="Q28" s="2"/>
      <c r="R28" s="2"/>
    </row>
    <row r="29" spans="1:18" x14ac:dyDescent="0.2">
      <c r="A29" s="30"/>
      <c r="B29" s="26"/>
      <c r="C29" s="29"/>
      <c r="D29" s="29"/>
      <c r="E29" s="29"/>
      <c r="F29" s="29"/>
      <c r="G29" s="27"/>
      <c r="H29" s="31"/>
      <c r="I29" s="31"/>
      <c r="J29" s="27"/>
      <c r="K29" s="27"/>
      <c r="L29" s="27"/>
      <c r="M29" s="27"/>
      <c r="N29" s="27"/>
      <c r="O29" s="27"/>
      <c r="P29" s="2"/>
      <c r="Q29" s="2"/>
      <c r="R29" s="2"/>
    </row>
    <row r="30" spans="1:18" x14ac:dyDescent="0.2">
      <c r="A30" s="26"/>
      <c r="B30" s="26"/>
      <c r="C30" s="26"/>
      <c r="D30" s="26"/>
      <c r="E30" s="26"/>
      <c r="F30" s="26"/>
      <c r="G30" s="27"/>
      <c r="H30" s="31"/>
      <c r="I30" s="31"/>
      <c r="J30" s="27"/>
      <c r="K30" s="27"/>
      <c r="L30" s="27"/>
      <c r="M30" s="27"/>
      <c r="N30" s="27"/>
      <c r="O30" s="27"/>
      <c r="P30" s="2"/>
      <c r="Q30" s="2"/>
      <c r="R30" s="2"/>
    </row>
    <row r="31" spans="1:18" x14ac:dyDescent="0.2">
      <c r="A31" s="26">
        <v>0</v>
      </c>
      <c r="B31" s="26">
        <v>0</v>
      </c>
      <c r="C31" s="26"/>
      <c r="D31" s="26"/>
      <c r="E31" s="26"/>
      <c r="F31" s="26"/>
      <c r="G31" s="27"/>
      <c r="H31" s="31"/>
      <c r="I31" s="31"/>
      <c r="J31" s="27"/>
      <c r="K31" s="27"/>
      <c r="L31" s="27"/>
      <c r="M31" s="27"/>
      <c r="N31" s="27"/>
      <c r="O31" s="27"/>
      <c r="P31" s="2"/>
      <c r="Q31" s="2"/>
      <c r="R31" s="2"/>
    </row>
    <row r="32" spans="1:18" x14ac:dyDescent="0.2">
      <c r="A32" s="26"/>
      <c r="B32" s="26"/>
      <c r="C32" s="26"/>
      <c r="D32" s="26"/>
      <c r="E32" s="26"/>
      <c r="F32" s="26"/>
      <c r="G32" s="27"/>
      <c r="H32" s="31"/>
      <c r="I32" s="31"/>
      <c r="J32" s="27"/>
      <c r="K32" s="27"/>
      <c r="L32" s="27"/>
      <c r="M32" s="27"/>
      <c r="N32" s="27"/>
      <c r="O32" s="27"/>
      <c r="P32" s="2"/>
      <c r="Q32" s="2"/>
      <c r="R32" s="2"/>
    </row>
    <row r="33" spans="1:18" x14ac:dyDescent="0.2">
      <c r="A33" s="26">
        <v>1</v>
      </c>
      <c r="B33" s="26"/>
      <c r="C33" s="26"/>
      <c r="D33" s="26"/>
      <c r="E33" s="26"/>
      <c r="F33" s="26"/>
      <c r="G33" s="27"/>
      <c r="H33" s="31"/>
      <c r="I33" s="31"/>
      <c r="J33" s="27"/>
      <c r="K33" s="27"/>
      <c r="L33" s="27"/>
      <c r="M33" s="27"/>
      <c r="N33" s="27"/>
      <c r="O33" s="27"/>
      <c r="P33" s="2"/>
      <c r="Q33" s="2"/>
      <c r="R33" s="2"/>
    </row>
    <row r="34" spans="1:18" x14ac:dyDescent="0.2">
      <c r="A34" s="26">
        <v>1</v>
      </c>
      <c r="B34" s="26"/>
      <c r="C34" s="26"/>
      <c r="D34" s="26"/>
      <c r="E34" s="26"/>
      <c r="F34" s="26"/>
      <c r="G34" s="27"/>
      <c r="H34" s="31"/>
      <c r="I34" s="31"/>
      <c r="J34" s="27"/>
      <c r="K34" s="27"/>
      <c r="L34" s="27"/>
      <c r="M34" s="27"/>
      <c r="N34" s="27"/>
      <c r="O34" s="27"/>
      <c r="P34" s="2"/>
      <c r="Q34" s="2"/>
      <c r="R34" s="2"/>
    </row>
    <row r="35" spans="1:18" x14ac:dyDescent="0.2">
      <c r="A35" s="26"/>
      <c r="B35" s="26"/>
      <c r="C35" s="26"/>
      <c r="D35" s="26"/>
      <c r="E35" s="26"/>
      <c r="F35" s="26"/>
      <c r="G35" s="27"/>
      <c r="H35" s="31"/>
      <c r="I35" s="31"/>
      <c r="J35" s="27"/>
      <c r="K35" s="27"/>
      <c r="L35" s="27"/>
      <c r="M35" s="27"/>
      <c r="N35" s="27"/>
      <c r="O35" s="27"/>
      <c r="P35" s="2"/>
      <c r="Q35" s="2"/>
      <c r="R35" s="2"/>
    </row>
    <row r="36" spans="1:18" x14ac:dyDescent="0.2">
      <c r="A36" s="26" t="b">
        <v>0</v>
      </c>
      <c r="B36" s="26"/>
      <c r="C36" s="26"/>
      <c r="D36" s="26"/>
      <c r="E36" s="26"/>
      <c r="F36" s="26"/>
      <c r="G36" s="27"/>
      <c r="H36" s="31"/>
      <c r="I36" s="31"/>
      <c r="J36" s="27"/>
      <c r="K36" s="27"/>
      <c r="L36" s="27"/>
      <c r="M36" s="27"/>
      <c r="N36" s="27"/>
      <c r="O36" s="27"/>
      <c r="P36" s="2"/>
      <c r="Q36" s="2"/>
      <c r="R36" s="2"/>
    </row>
    <row r="37" spans="1:18" x14ac:dyDescent="0.2">
      <c r="A37" s="26"/>
      <c r="B37" s="26"/>
      <c r="C37" s="26"/>
      <c r="D37" s="26"/>
      <c r="E37" s="26"/>
      <c r="F37" s="26"/>
      <c r="G37" s="27"/>
      <c r="H37" s="31"/>
      <c r="I37" s="31"/>
      <c r="J37" s="27"/>
      <c r="K37" s="27"/>
      <c r="L37" s="27"/>
      <c r="M37" s="27"/>
      <c r="N37" s="27"/>
      <c r="O37" s="27"/>
      <c r="P37" s="2"/>
      <c r="Q37" s="2"/>
      <c r="R37" s="2"/>
    </row>
    <row r="38" spans="1:18" x14ac:dyDescent="0.2">
      <c r="A38" s="27">
        <v>0</v>
      </c>
      <c r="B38" s="26"/>
      <c r="C38" s="26"/>
      <c r="D38" s="26"/>
      <c r="E38" s="26"/>
      <c r="F38" s="26"/>
      <c r="G38" s="27"/>
      <c r="H38" s="31"/>
      <c r="I38" s="31"/>
      <c r="J38" s="27"/>
      <c r="K38" s="27"/>
      <c r="L38" s="27"/>
      <c r="M38" s="27"/>
      <c r="N38" s="27"/>
      <c r="O38" s="27"/>
      <c r="P38" s="2"/>
      <c r="Q38" s="2"/>
      <c r="R38" s="2"/>
    </row>
    <row r="39" spans="1:18" x14ac:dyDescent="0.2">
      <c r="A39" s="27">
        <v>0</v>
      </c>
      <c r="B39" s="26"/>
      <c r="C39" s="26"/>
      <c r="D39" s="26"/>
      <c r="E39" s="26"/>
      <c r="F39" s="26"/>
      <c r="G39" s="27"/>
      <c r="H39" s="31"/>
      <c r="I39" s="31"/>
      <c r="J39" s="27"/>
      <c r="K39" s="27"/>
      <c r="L39" s="27"/>
      <c r="M39" s="27"/>
      <c r="N39" s="27"/>
      <c r="O39" s="27"/>
      <c r="P39" s="2"/>
      <c r="Q39" s="2"/>
      <c r="R39" s="2"/>
    </row>
    <row r="40" spans="1:18" x14ac:dyDescent="0.2">
      <c r="A40" s="26">
        <v>0</v>
      </c>
      <c r="B40" s="26"/>
      <c r="C40" s="26"/>
      <c r="D40" s="26"/>
      <c r="E40" s="26"/>
      <c r="F40" s="26"/>
      <c r="G40" s="27"/>
      <c r="H40" s="31"/>
      <c r="I40" s="31"/>
      <c r="J40" s="27"/>
      <c r="K40" s="27"/>
      <c r="L40" s="27"/>
      <c r="M40" s="27"/>
      <c r="N40" s="27"/>
      <c r="O40" s="27"/>
      <c r="P40" s="2"/>
      <c r="Q40" s="2"/>
      <c r="R40" s="2"/>
    </row>
    <row r="41" spans="1:18" x14ac:dyDescent="0.2">
      <c r="A41" s="27"/>
      <c r="B41" s="26"/>
      <c r="C41" s="26"/>
      <c r="D41" s="26"/>
      <c r="E41" s="26"/>
      <c r="F41" s="26"/>
      <c r="G41" s="27"/>
      <c r="H41" s="31"/>
      <c r="I41" s="31"/>
      <c r="J41" s="27"/>
      <c r="K41" s="27"/>
      <c r="L41" s="27"/>
      <c r="M41" s="27"/>
      <c r="N41" s="27"/>
      <c r="O41" s="27"/>
      <c r="P41" s="2"/>
      <c r="Q41" s="2"/>
      <c r="R41" s="2"/>
    </row>
    <row r="42" spans="1:18" x14ac:dyDescent="0.2">
      <c r="A42" s="2"/>
      <c r="B42" s="2"/>
      <c r="C42" s="2"/>
      <c r="D42" s="2"/>
      <c r="E42" s="2"/>
      <c r="F42" s="2"/>
      <c r="G42" s="2"/>
      <c r="H42" s="2"/>
      <c r="I42" s="2"/>
      <c r="J42" s="2"/>
      <c r="K42" s="2"/>
      <c r="L42" s="2"/>
      <c r="M42" s="2"/>
      <c r="N42" s="2"/>
      <c r="O42" s="2"/>
      <c r="P42" s="2"/>
      <c r="Q42" s="2"/>
      <c r="R42" s="2"/>
    </row>
    <row r="43" spans="1:18" x14ac:dyDescent="0.2">
      <c r="A43" s="2"/>
      <c r="B43" s="2"/>
      <c r="C43" s="2"/>
      <c r="D43" s="2"/>
      <c r="E43" s="2"/>
      <c r="F43" s="2"/>
      <c r="G43" s="2"/>
      <c r="H43" s="2"/>
      <c r="I43" s="2"/>
      <c r="J43" s="2"/>
      <c r="K43" s="2"/>
      <c r="L43" s="2"/>
      <c r="M43" s="2"/>
      <c r="N43" s="2"/>
      <c r="O43" s="2"/>
      <c r="P43" s="2"/>
      <c r="Q43" s="2"/>
      <c r="R43" s="2"/>
    </row>
    <row r="44" spans="1:18" x14ac:dyDescent="0.2">
      <c r="A44" s="2"/>
      <c r="B44" s="2"/>
      <c r="C44" s="2"/>
      <c r="D44" s="2"/>
      <c r="E44" s="2"/>
      <c r="F44" s="2"/>
      <c r="G44" s="2"/>
      <c r="H44" s="2"/>
      <c r="I44" s="2"/>
      <c r="J44" s="2"/>
      <c r="K44" s="2"/>
      <c r="L44" s="2"/>
      <c r="M44" s="2"/>
      <c r="N44" s="2"/>
      <c r="O44" s="2"/>
      <c r="P44" s="2"/>
      <c r="Q44" s="2"/>
      <c r="R44" s="2"/>
    </row>
    <row r="45" spans="1:18" x14ac:dyDescent="0.2">
      <c r="A45" s="2"/>
      <c r="B45" s="2"/>
      <c r="C45" s="2"/>
      <c r="D45" s="2"/>
      <c r="E45" s="2"/>
      <c r="F45" s="2"/>
      <c r="G45" s="2"/>
      <c r="H45" s="2"/>
      <c r="I45" s="2"/>
      <c r="J45" s="2"/>
      <c r="K45" s="2"/>
      <c r="L45" s="2"/>
      <c r="M45" s="2"/>
      <c r="N45" s="2"/>
      <c r="O45" s="2"/>
      <c r="P45" s="2"/>
      <c r="Q45" s="2"/>
      <c r="R45" s="2"/>
    </row>
    <row r="46" spans="1:18" x14ac:dyDescent="0.2">
      <c r="A46" s="2"/>
      <c r="B46" s="2"/>
      <c r="C46" s="2"/>
      <c r="D46" s="2"/>
      <c r="E46" s="2"/>
      <c r="F46" s="2"/>
      <c r="G46" s="2"/>
      <c r="H46" s="2"/>
      <c r="I46" s="2"/>
      <c r="J46" s="2"/>
      <c r="K46" s="2"/>
      <c r="L46" s="2"/>
      <c r="M46" s="2"/>
      <c r="N46" s="2"/>
      <c r="O46" s="2"/>
      <c r="P46" s="2"/>
      <c r="Q46" s="2"/>
      <c r="R46" s="2"/>
    </row>
    <row r="47" spans="1:18" x14ac:dyDescent="0.2">
      <c r="A47" s="2"/>
      <c r="B47" s="2"/>
      <c r="C47" s="2"/>
      <c r="D47" s="2"/>
      <c r="E47" s="2"/>
      <c r="F47" s="2"/>
      <c r="G47" s="2"/>
      <c r="H47" s="2"/>
      <c r="I47" s="2"/>
      <c r="J47" s="2"/>
      <c r="K47" s="2"/>
      <c r="L47" s="2"/>
      <c r="M47" s="2"/>
      <c r="N47" s="2"/>
      <c r="O47" s="2"/>
      <c r="P47" s="2"/>
      <c r="Q47" s="2"/>
      <c r="R47" s="2"/>
    </row>
    <row r="48" spans="1:18" x14ac:dyDescent="0.2">
      <c r="A48" s="2"/>
      <c r="B48" s="2"/>
      <c r="C48" s="2"/>
      <c r="D48" s="2"/>
      <c r="E48" s="2"/>
      <c r="F48" s="2"/>
      <c r="G48" s="2"/>
      <c r="H48" s="2"/>
      <c r="I48" s="2"/>
      <c r="J48" s="2"/>
      <c r="K48" s="2"/>
      <c r="L48" s="2"/>
      <c r="M48" s="2"/>
      <c r="N48" s="2"/>
      <c r="O48" s="2"/>
      <c r="P48" s="2"/>
      <c r="Q48" s="2"/>
      <c r="R48" s="2"/>
    </row>
    <row r="49" spans="1:18" ht="13.5" thickBot="1" x14ac:dyDescent="0.25">
      <c r="A49" s="2"/>
      <c r="B49" s="2"/>
      <c r="C49" s="2"/>
      <c r="D49" s="2"/>
      <c r="E49" s="2"/>
      <c r="F49" s="2"/>
      <c r="G49" s="2"/>
      <c r="H49" s="2"/>
      <c r="I49" s="2"/>
      <c r="J49" s="2"/>
      <c r="K49" s="2"/>
      <c r="L49" s="2"/>
      <c r="M49" s="2"/>
      <c r="N49" s="2"/>
      <c r="O49" s="2"/>
      <c r="P49" s="2"/>
      <c r="Q49" s="2"/>
      <c r="R49" s="2"/>
    </row>
    <row r="50" spans="1:18" ht="13.5" thickTop="1" x14ac:dyDescent="0.2">
      <c r="A50" s="2"/>
      <c r="B50" s="223" t="s">
        <v>80</v>
      </c>
      <c r="C50" s="224"/>
      <c r="D50" s="224"/>
      <c r="E50" s="224"/>
      <c r="F50" s="224"/>
      <c r="G50" s="224"/>
      <c r="H50" s="225"/>
      <c r="I50" s="4"/>
      <c r="J50" s="4"/>
      <c r="K50" s="4"/>
      <c r="L50" s="4"/>
      <c r="M50" s="4"/>
      <c r="N50" s="4"/>
      <c r="O50" s="2"/>
      <c r="P50" s="2"/>
      <c r="Q50" s="2"/>
      <c r="R50" s="2"/>
    </row>
    <row r="51" spans="1:18" ht="13.5" thickBot="1" x14ac:dyDescent="0.25">
      <c r="A51" s="2"/>
      <c r="B51" s="226"/>
      <c r="C51" s="227"/>
      <c r="D51" s="227"/>
      <c r="E51" s="227"/>
      <c r="F51" s="227"/>
      <c r="G51" s="227"/>
      <c r="H51" s="228"/>
      <c r="I51" s="4"/>
      <c r="J51" s="4"/>
      <c r="K51" s="4"/>
      <c r="L51" s="4"/>
      <c r="M51" s="4"/>
      <c r="N51" s="4"/>
      <c r="O51" s="2"/>
      <c r="P51" s="2"/>
      <c r="Q51" s="2"/>
      <c r="R51" s="2"/>
    </row>
    <row r="52" spans="1:18" ht="13.5" thickTop="1" x14ac:dyDescent="0.2">
      <c r="A52" s="2"/>
      <c r="B52" s="4"/>
      <c r="C52" s="5"/>
      <c r="D52" s="4"/>
      <c r="E52" s="4"/>
      <c r="F52" s="4"/>
      <c r="G52" s="4"/>
      <c r="H52" s="4"/>
      <c r="I52" s="4"/>
      <c r="J52" s="5"/>
      <c r="K52" s="4"/>
      <c r="L52" s="4"/>
      <c r="M52" s="4"/>
      <c r="N52" s="4"/>
      <c r="O52" s="2"/>
      <c r="P52" s="2"/>
      <c r="Q52" s="2"/>
      <c r="R52" s="2"/>
    </row>
    <row r="53" spans="1:18" x14ac:dyDescent="0.2">
      <c r="A53" s="2"/>
      <c r="B53" s="4"/>
      <c r="C53" s="5" t="s">
        <v>79</v>
      </c>
      <c r="D53" s="4"/>
      <c r="E53" s="4"/>
      <c r="F53" s="4"/>
      <c r="G53" s="4"/>
      <c r="H53" s="4"/>
      <c r="I53" s="4"/>
      <c r="J53" s="70"/>
      <c r="K53" s="70"/>
      <c r="L53" s="70"/>
      <c r="M53" s="70"/>
      <c r="N53" s="4"/>
      <c r="O53" s="2"/>
      <c r="P53" s="2"/>
      <c r="Q53" s="2"/>
      <c r="R53" s="2"/>
    </row>
    <row r="54" spans="1:18" x14ac:dyDescent="0.2">
      <c r="A54" s="2"/>
      <c r="B54" s="4"/>
      <c r="C54" s="66" t="s">
        <v>77</v>
      </c>
      <c r="D54" s="32"/>
      <c r="E54" s="32"/>
      <c r="F54" s="74">
        <v>28</v>
      </c>
      <c r="G54" s="209">
        <f>F54/12</f>
        <v>2.3333333333333335</v>
      </c>
      <c r="H54" s="4"/>
      <c r="I54" s="4"/>
      <c r="J54" s="70"/>
      <c r="K54" s="70"/>
      <c r="L54" s="70"/>
      <c r="M54" s="70"/>
      <c r="N54" s="4"/>
      <c r="O54" s="2"/>
      <c r="P54" s="2"/>
      <c r="Q54" s="2"/>
      <c r="R54" s="2"/>
    </row>
    <row r="55" spans="1:18" x14ac:dyDescent="0.2">
      <c r="A55" s="2"/>
      <c r="B55" s="4"/>
      <c r="C55" s="4"/>
      <c r="D55" s="4"/>
      <c r="E55" s="4"/>
      <c r="F55" s="4"/>
      <c r="G55" s="210"/>
      <c r="H55" s="4"/>
      <c r="I55" s="4"/>
      <c r="J55" s="5" t="s">
        <v>86</v>
      </c>
      <c r="K55" s="4"/>
      <c r="L55" s="4"/>
      <c r="M55" s="204" t="s">
        <v>155</v>
      </c>
      <c r="N55" s="219" t="b">
        <v>0</v>
      </c>
      <c r="O55" s="2"/>
      <c r="P55" s="2"/>
      <c r="Q55" s="2"/>
      <c r="R55" s="2"/>
    </row>
    <row r="56" spans="1:18" x14ac:dyDescent="0.2">
      <c r="A56" s="2"/>
      <c r="B56" s="4"/>
      <c r="C56" s="66" t="s">
        <v>75</v>
      </c>
      <c r="D56" s="32"/>
      <c r="E56" s="32"/>
      <c r="F56" s="74">
        <v>38</v>
      </c>
      <c r="G56" s="209">
        <f>F56/12</f>
        <v>3.1666666666666665</v>
      </c>
      <c r="H56" s="4"/>
      <c r="I56" s="4"/>
      <c r="J56" s="66" t="s">
        <v>78</v>
      </c>
      <c r="K56" s="32"/>
      <c r="L56" s="32"/>
      <c r="M56" s="75">
        <v>20</v>
      </c>
      <c r="N56" s="4"/>
      <c r="O56" s="2"/>
      <c r="P56" s="2"/>
      <c r="Q56" s="2"/>
      <c r="R56" s="2"/>
    </row>
    <row r="57" spans="1:18" x14ac:dyDescent="0.2">
      <c r="A57" s="2"/>
      <c r="B57" s="4"/>
      <c r="C57" s="4"/>
      <c r="D57" s="4"/>
      <c r="E57" s="4"/>
      <c r="F57" s="4"/>
      <c r="G57" s="210"/>
      <c r="H57" s="4"/>
      <c r="I57" s="4"/>
      <c r="J57" s="222" t="s">
        <v>152</v>
      </c>
      <c r="K57" s="222"/>
      <c r="L57" s="222"/>
      <c r="M57" s="4"/>
      <c r="N57" s="4"/>
      <c r="O57" s="2"/>
      <c r="P57" s="2"/>
      <c r="Q57" s="2"/>
      <c r="R57" s="2"/>
    </row>
    <row r="58" spans="1:18" x14ac:dyDescent="0.2">
      <c r="A58" s="2"/>
      <c r="B58" s="4"/>
      <c r="C58" s="66" t="s">
        <v>76</v>
      </c>
      <c r="D58" s="32"/>
      <c r="E58" s="32"/>
      <c r="F58" s="74">
        <v>56</v>
      </c>
      <c r="G58" s="209">
        <f>F58/12</f>
        <v>4.666666666666667</v>
      </c>
      <c r="H58" s="4"/>
      <c r="I58" s="4"/>
      <c r="J58" s="66" t="s">
        <v>74</v>
      </c>
      <c r="K58" s="32"/>
      <c r="L58" s="32"/>
      <c r="M58" s="76">
        <v>0.85000000000000031</v>
      </c>
      <c r="N58" s="4"/>
      <c r="O58" s="2"/>
      <c r="P58" s="2"/>
      <c r="Q58" s="2"/>
      <c r="R58" s="2"/>
    </row>
    <row r="59" spans="1:18" ht="18.75" customHeight="1" x14ac:dyDescent="0.2">
      <c r="A59" s="2"/>
      <c r="B59" s="4"/>
      <c r="C59" s="4"/>
      <c r="D59" s="4"/>
      <c r="E59" s="4"/>
      <c r="F59" s="4"/>
      <c r="G59" s="4"/>
      <c r="H59" s="4"/>
      <c r="I59" s="4"/>
      <c r="J59" s="4"/>
      <c r="K59" s="4"/>
      <c r="L59" s="4"/>
      <c r="M59" s="4"/>
      <c r="N59" s="4"/>
      <c r="O59" s="2"/>
      <c r="P59" s="2"/>
      <c r="Q59" s="2"/>
      <c r="R59" s="2"/>
    </row>
    <row r="60" spans="1:18" ht="5.25" customHeight="1" x14ac:dyDescent="0.2">
      <c r="A60" s="2"/>
      <c r="B60" s="2"/>
      <c r="C60" s="2"/>
      <c r="D60" s="2"/>
      <c r="E60" s="2"/>
      <c r="F60" s="2"/>
      <c r="G60" s="2"/>
      <c r="H60" s="2"/>
      <c r="I60" s="2"/>
      <c r="J60" s="2"/>
      <c r="K60" s="2"/>
      <c r="L60" s="2"/>
      <c r="M60" s="2"/>
      <c r="N60" s="2"/>
      <c r="O60" s="2"/>
      <c r="P60" s="2"/>
      <c r="Q60" s="2"/>
      <c r="R60" s="2"/>
    </row>
    <row r="61" spans="1:18" x14ac:dyDescent="0.2">
      <c r="A61" s="2"/>
      <c r="B61" s="2"/>
      <c r="C61" s="2"/>
      <c r="D61" s="2"/>
      <c r="E61" s="2"/>
      <c r="F61" s="2"/>
      <c r="G61" s="2"/>
      <c r="H61" s="2"/>
      <c r="I61" s="2"/>
      <c r="J61" s="2"/>
      <c r="K61" s="2"/>
      <c r="L61" s="2"/>
      <c r="M61" s="2"/>
      <c r="N61" s="2"/>
      <c r="O61" s="2"/>
      <c r="P61" s="2"/>
      <c r="Q61" s="2"/>
      <c r="R61" s="2"/>
    </row>
    <row r="62" spans="1:18" x14ac:dyDescent="0.2">
      <c r="A62" s="2"/>
      <c r="B62" s="2"/>
      <c r="C62" s="2"/>
      <c r="D62" s="2"/>
      <c r="E62" s="2"/>
      <c r="F62" s="2"/>
      <c r="G62" s="2"/>
      <c r="H62" s="2"/>
      <c r="I62" s="2"/>
      <c r="J62" s="2"/>
      <c r="K62" s="2"/>
      <c r="L62" s="2"/>
      <c r="M62" s="2"/>
      <c r="N62" s="2"/>
      <c r="O62" s="2"/>
      <c r="P62" s="2"/>
      <c r="Q62" s="2"/>
      <c r="R62" s="2"/>
    </row>
    <row r="63" spans="1:18" x14ac:dyDescent="0.2">
      <c r="A63" s="2"/>
      <c r="B63" s="2"/>
      <c r="C63" s="2"/>
      <c r="D63" s="2"/>
      <c r="E63" s="2"/>
      <c r="F63" s="2"/>
      <c r="G63" s="2"/>
      <c r="H63" s="2"/>
      <c r="I63" s="2"/>
      <c r="J63" s="2"/>
      <c r="K63" s="2"/>
      <c r="L63" s="2"/>
      <c r="M63" s="2"/>
      <c r="N63" s="2"/>
      <c r="O63" s="2"/>
      <c r="P63" s="2"/>
      <c r="Q63" s="2"/>
      <c r="R63" s="2"/>
    </row>
    <row r="64" spans="1:18" x14ac:dyDescent="0.2">
      <c r="A64" s="2"/>
      <c r="B64" s="2"/>
      <c r="C64" s="2"/>
      <c r="D64" s="2"/>
      <c r="E64" s="2"/>
      <c r="F64" s="2"/>
      <c r="G64" s="2"/>
      <c r="H64" s="2"/>
      <c r="I64" s="2"/>
      <c r="J64" s="2"/>
      <c r="K64" s="2"/>
      <c r="L64" s="2"/>
      <c r="M64" s="2"/>
      <c r="N64" s="2"/>
      <c r="O64" s="2"/>
      <c r="P64" s="2"/>
      <c r="Q64" s="2"/>
      <c r="R64" s="2"/>
    </row>
    <row r="65" spans="1:18" x14ac:dyDescent="0.2">
      <c r="A65" s="2"/>
      <c r="B65" s="2"/>
      <c r="C65" s="2"/>
      <c r="D65" s="2"/>
      <c r="E65" s="2"/>
      <c r="F65" s="2"/>
      <c r="G65" s="2"/>
      <c r="H65" s="2"/>
      <c r="I65" s="2"/>
      <c r="J65" s="2"/>
      <c r="K65" s="2"/>
      <c r="L65" s="2"/>
      <c r="M65" s="2"/>
      <c r="N65" s="2"/>
      <c r="O65" s="2"/>
      <c r="P65" s="2"/>
      <c r="Q65" s="2"/>
      <c r="R65" s="2"/>
    </row>
    <row r="66" spans="1:18" x14ac:dyDescent="0.2">
      <c r="A66" s="2"/>
      <c r="B66" s="2"/>
      <c r="C66" s="2"/>
      <c r="D66" s="2"/>
      <c r="E66" s="2"/>
      <c r="F66" s="2"/>
      <c r="G66" s="2"/>
      <c r="H66" s="2"/>
      <c r="I66" s="2"/>
      <c r="J66" s="2"/>
      <c r="K66" s="2"/>
      <c r="L66" s="2"/>
      <c r="M66" s="2"/>
      <c r="N66" s="2"/>
      <c r="O66" s="2"/>
      <c r="P66" s="2"/>
      <c r="Q66" s="2"/>
      <c r="R66" s="2"/>
    </row>
    <row r="67" spans="1:18" x14ac:dyDescent="0.2">
      <c r="A67" s="2"/>
      <c r="B67" s="2"/>
      <c r="C67" s="2"/>
      <c r="D67" s="2"/>
      <c r="E67" s="2"/>
      <c r="F67" s="2"/>
      <c r="G67" s="2"/>
      <c r="H67" s="2"/>
      <c r="I67" s="2"/>
      <c r="J67" s="2"/>
      <c r="K67" s="2"/>
      <c r="L67" s="2"/>
      <c r="M67" s="2"/>
      <c r="N67" s="2"/>
      <c r="O67" s="2"/>
      <c r="P67" s="2"/>
      <c r="Q67" s="2"/>
      <c r="R67" s="2"/>
    </row>
    <row r="68" spans="1:18" x14ac:dyDescent="0.2">
      <c r="A68" s="2"/>
      <c r="B68" s="2"/>
      <c r="C68" s="2"/>
      <c r="D68" s="2"/>
      <c r="E68" s="2"/>
      <c r="F68" s="2"/>
      <c r="G68" s="2"/>
      <c r="H68" s="2"/>
      <c r="I68" s="2"/>
      <c r="J68" s="2"/>
      <c r="K68" s="2"/>
      <c r="L68" s="2"/>
      <c r="M68" s="2"/>
      <c r="N68" s="2"/>
      <c r="O68" s="2"/>
      <c r="P68" s="2"/>
      <c r="Q68" s="2"/>
      <c r="R68" s="2"/>
    </row>
    <row r="69" spans="1:18" x14ac:dyDescent="0.2">
      <c r="A69" s="2"/>
      <c r="B69" s="2"/>
      <c r="C69" s="2"/>
      <c r="D69" s="2"/>
      <c r="E69" s="2"/>
      <c r="F69" s="2"/>
      <c r="G69" s="2"/>
      <c r="H69" s="2"/>
      <c r="I69" s="2"/>
      <c r="J69" s="2"/>
      <c r="K69" s="2"/>
      <c r="L69" s="2"/>
      <c r="M69" s="2"/>
      <c r="N69" s="2"/>
      <c r="O69" s="2"/>
      <c r="P69" s="2"/>
      <c r="Q69" s="2"/>
      <c r="R69" s="2"/>
    </row>
    <row r="70" spans="1:18" x14ac:dyDescent="0.2">
      <c r="A70" s="26">
        <v>1</v>
      </c>
      <c r="B70" s="2"/>
      <c r="C70" s="2"/>
      <c r="D70" s="2"/>
      <c r="E70" s="2"/>
      <c r="F70" s="2"/>
      <c r="G70" s="2"/>
      <c r="H70" s="2"/>
      <c r="I70" s="2"/>
      <c r="J70" s="2"/>
      <c r="K70" s="2"/>
      <c r="L70" s="2"/>
      <c r="M70" s="2"/>
      <c r="N70" s="2"/>
      <c r="O70" s="2"/>
      <c r="P70" s="2"/>
      <c r="Q70" s="2"/>
      <c r="R70" s="2"/>
    </row>
    <row r="71" spans="1:18" x14ac:dyDescent="0.2">
      <c r="A71" s="2"/>
      <c r="B71" s="2"/>
      <c r="C71" s="2"/>
      <c r="D71" s="2"/>
      <c r="E71" s="2"/>
      <c r="F71" s="2"/>
      <c r="G71" s="2"/>
      <c r="H71" s="2"/>
      <c r="I71" s="2"/>
      <c r="J71" s="2"/>
      <c r="K71" s="2"/>
      <c r="L71" s="2"/>
      <c r="M71" s="2"/>
      <c r="N71" s="2"/>
      <c r="O71" s="2"/>
      <c r="P71" s="2"/>
      <c r="Q71" s="2"/>
      <c r="R71" s="2"/>
    </row>
    <row r="72" spans="1:18" x14ac:dyDescent="0.2">
      <c r="A72" s="2"/>
      <c r="B72" s="2"/>
      <c r="C72" s="2"/>
      <c r="D72" s="2"/>
      <c r="E72" s="2"/>
      <c r="F72" s="2"/>
      <c r="G72" s="2"/>
      <c r="H72" s="2"/>
      <c r="I72" s="2"/>
      <c r="J72" s="2"/>
      <c r="K72" s="2"/>
      <c r="L72" s="2"/>
      <c r="M72" s="2"/>
      <c r="N72" s="2"/>
      <c r="O72" s="2"/>
      <c r="P72" s="2"/>
      <c r="Q72" s="2"/>
      <c r="R72" s="2"/>
    </row>
    <row r="73" spans="1:18" x14ac:dyDescent="0.2">
      <c r="A73" s="2"/>
      <c r="B73" s="2"/>
      <c r="C73" s="2"/>
      <c r="D73" s="2"/>
      <c r="E73" s="2"/>
      <c r="F73" s="2"/>
      <c r="G73" s="2"/>
      <c r="H73" s="2"/>
      <c r="I73" s="2"/>
      <c r="J73" s="2"/>
      <c r="K73" s="2"/>
      <c r="L73" s="2"/>
      <c r="M73" s="2"/>
      <c r="N73" s="2"/>
      <c r="O73" s="2"/>
      <c r="P73" s="2"/>
      <c r="Q73" s="2"/>
      <c r="R73" s="2"/>
    </row>
    <row r="74" spans="1:18" x14ac:dyDescent="0.2">
      <c r="A74" s="2"/>
      <c r="B74" s="2"/>
      <c r="C74" s="2"/>
      <c r="D74" s="2"/>
      <c r="E74" s="2"/>
      <c r="F74" s="2"/>
      <c r="G74" s="2"/>
      <c r="H74" s="2"/>
      <c r="I74" s="2"/>
      <c r="J74" s="2"/>
      <c r="K74" s="2"/>
      <c r="L74" s="2"/>
      <c r="M74" s="2"/>
      <c r="N74" s="2"/>
      <c r="O74" s="2"/>
      <c r="P74" s="2"/>
      <c r="Q74" s="2"/>
      <c r="R74" s="2"/>
    </row>
    <row r="75" spans="1:18" x14ac:dyDescent="0.2">
      <c r="A75" s="2"/>
      <c r="B75" s="2"/>
      <c r="C75" s="2"/>
      <c r="D75" s="2"/>
      <c r="E75" s="2"/>
      <c r="F75" s="2"/>
      <c r="G75" s="2"/>
      <c r="H75" s="2"/>
      <c r="I75" s="2"/>
      <c r="J75" s="2"/>
      <c r="K75" s="2"/>
      <c r="L75" s="2"/>
      <c r="M75" s="2"/>
      <c r="N75" s="2"/>
      <c r="O75" s="2"/>
      <c r="P75" s="2"/>
      <c r="Q75" s="2"/>
      <c r="R75" s="2"/>
    </row>
    <row r="76" spans="1:18" x14ac:dyDescent="0.2">
      <c r="A76" s="2"/>
      <c r="B76" s="2"/>
      <c r="C76" s="2"/>
      <c r="D76" s="2"/>
      <c r="E76" s="2"/>
      <c r="F76" s="2"/>
      <c r="G76" s="2"/>
      <c r="H76" s="2"/>
      <c r="I76" s="2"/>
      <c r="J76" s="2"/>
      <c r="K76" s="2"/>
      <c r="L76" s="2"/>
      <c r="M76" s="2"/>
      <c r="N76" s="2"/>
      <c r="O76" s="2"/>
      <c r="P76" s="2"/>
      <c r="Q76" s="2"/>
      <c r="R76" s="2"/>
    </row>
    <row r="77" spans="1:18" x14ac:dyDescent="0.2">
      <c r="A77" s="2"/>
      <c r="B77" s="2"/>
      <c r="C77" s="2"/>
      <c r="D77" s="2"/>
      <c r="E77" s="2"/>
      <c r="F77" s="2"/>
      <c r="G77" s="2"/>
      <c r="H77" s="2"/>
      <c r="I77" s="2"/>
      <c r="J77" s="2"/>
      <c r="K77" s="2"/>
      <c r="L77" s="2"/>
      <c r="M77" s="2"/>
      <c r="N77" s="2"/>
      <c r="O77" s="2"/>
      <c r="P77" s="2"/>
      <c r="Q77" s="2"/>
      <c r="R77" s="2"/>
    </row>
    <row r="78" spans="1:18" x14ac:dyDescent="0.2">
      <c r="A78" s="2"/>
      <c r="B78" s="2"/>
      <c r="C78" s="2"/>
      <c r="D78" s="2"/>
      <c r="E78" s="2"/>
      <c r="F78" s="2"/>
      <c r="G78" s="2"/>
      <c r="H78" s="2"/>
      <c r="I78" s="2"/>
      <c r="J78" s="2"/>
      <c r="K78" s="2"/>
      <c r="L78" s="2"/>
      <c r="M78" s="2"/>
      <c r="N78" s="2"/>
      <c r="O78" s="2"/>
      <c r="P78" s="2"/>
      <c r="Q78" s="2"/>
      <c r="R78" s="2"/>
    </row>
    <row r="79" spans="1:18" x14ac:dyDescent="0.2">
      <c r="A79" s="2"/>
      <c r="B79" s="2"/>
      <c r="C79" s="2"/>
      <c r="D79" s="2"/>
      <c r="E79" s="2"/>
      <c r="F79" s="2"/>
      <c r="G79" s="2"/>
      <c r="H79" s="2"/>
      <c r="I79" s="2"/>
      <c r="J79" s="2"/>
      <c r="K79" s="2"/>
      <c r="L79" s="2"/>
      <c r="M79" s="2"/>
      <c r="N79" s="2"/>
      <c r="O79" s="2"/>
      <c r="P79" s="2"/>
      <c r="Q79" s="2"/>
      <c r="R79" s="2"/>
    </row>
    <row r="80" spans="1:18" x14ac:dyDescent="0.2">
      <c r="A80" s="2"/>
      <c r="B80" s="2"/>
      <c r="C80" s="2"/>
      <c r="D80" s="2"/>
      <c r="E80" s="2"/>
      <c r="F80" s="2"/>
      <c r="G80" s="2"/>
      <c r="H80" s="2"/>
      <c r="I80" s="2"/>
      <c r="J80" s="2"/>
      <c r="K80" s="2"/>
      <c r="L80" s="2"/>
      <c r="M80" s="2"/>
      <c r="N80" s="2"/>
      <c r="O80" s="2"/>
      <c r="P80" s="2"/>
      <c r="Q80" s="2"/>
      <c r="R80" s="2"/>
    </row>
    <row r="81" spans="1:18" x14ac:dyDescent="0.2">
      <c r="A81" s="2"/>
      <c r="B81" s="2"/>
      <c r="C81" s="2"/>
      <c r="D81" s="2"/>
      <c r="E81" s="2"/>
      <c r="F81" s="2"/>
      <c r="G81" s="2"/>
      <c r="H81" s="2"/>
      <c r="I81" s="2"/>
      <c r="J81" s="2"/>
      <c r="K81" s="2"/>
      <c r="L81" s="2"/>
      <c r="M81" s="2"/>
      <c r="N81" s="2"/>
      <c r="O81" s="2"/>
      <c r="P81" s="2"/>
      <c r="Q81" s="2"/>
      <c r="R81" s="2"/>
    </row>
    <row r="82" spans="1:18" x14ac:dyDescent="0.2">
      <c r="A82" s="2"/>
      <c r="B82" s="2"/>
      <c r="C82" s="2"/>
      <c r="D82" s="2"/>
      <c r="E82" s="2"/>
      <c r="F82" s="2"/>
      <c r="G82" s="2"/>
      <c r="H82" s="2"/>
      <c r="I82" s="2"/>
      <c r="J82" s="2"/>
      <c r="K82" s="2"/>
      <c r="L82" s="2"/>
      <c r="M82" s="2"/>
      <c r="N82" s="2"/>
      <c r="O82" s="2"/>
      <c r="P82" s="2"/>
      <c r="Q82" s="2"/>
      <c r="R82" s="2"/>
    </row>
    <row r="83" spans="1:18" x14ac:dyDescent="0.2">
      <c r="A83" s="2"/>
      <c r="B83" s="2"/>
      <c r="C83" s="2"/>
      <c r="D83" s="2"/>
      <c r="E83" s="2"/>
      <c r="F83" s="2"/>
      <c r="G83" s="2"/>
      <c r="H83" s="2"/>
      <c r="I83" s="2"/>
      <c r="J83" s="2"/>
      <c r="K83" s="2"/>
      <c r="L83" s="2"/>
      <c r="M83" s="2"/>
      <c r="N83" s="2"/>
      <c r="O83" s="2"/>
      <c r="P83" s="2"/>
      <c r="Q83" s="2"/>
      <c r="R83" s="2"/>
    </row>
    <row r="84" spans="1:18" x14ac:dyDescent="0.2">
      <c r="A84" s="2"/>
      <c r="B84" s="2"/>
      <c r="C84" s="2"/>
      <c r="D84" s="2"/>
      <c r="E84" s="2"/>
      <c r="F84" s="2"/>
      <c r="G84" s="2"/>
      <c r="H84" s="2"/>
      <c r="I84" s="2"/>
      <c r="J84" s="2"/>
      <c r="K84" s="2"/>
      <c r="L84" s="2"/>
      <c r="M84" s="2"/>
      <c r="N84" s="2"/>
      <c r="O84" s="2"/>
      <c r="P84" s="2"/>
      <c r="Q84" s="2"/>
      <c r="R84" s="2"/>
    </row>
    <row r="85" spans="1:18" x14ac:dyDescent="0.2">
      <c r="A85" s="2"/>
      <c r="B85" s="2"/>
      <c r="C85" s="2"/>
      <c r="D85" s="2"/>
      <c r="E85" s="2"/>
      <c r="F85" s="2"/>
      <c r="G85" s="2"/>
      <c r="H85" s="2"/>
      <c r="I85" s="2"/>
      <c r="J85" s="2"/>
      <c r="K85" s="2"/>
      <c r="L85" s="2"/>
      <c r="M85" s="2"/>
      <c r="N85" s="2"/>
      <c r="O85" s="2"/>
      <c r="P85" s="2"/>
      <c r="Q85" s="2"/>
      <c r="R85" s="2"/>
    </row>
    <row r="86" spans="1:18" x14ac:dyDescent="0.2">
      <c r="A86" s="2"/>
      <c r="B86" s="2"/>
      <c r="C86" s="2"/>
      <c r="D86" s="2"/>
      <c r="E86" s="2"/>
      <c r="F86" s="2"/>
      <c r="G86" s="2"/>
      <c r="H86" s="2"/>
      <c r="I86" s="2"/>
      <c r="J86" s="2"/>
      <c r="K86" s="2"/>
      <c r="L86" s="2"/>
      <c r="M86" s="2"/>
      <c r="N86" s="2"/>
      <c r="O86" s="2"/>
      <c r="P86" s="2"/>
      <c r="Q86" s="2"/>
      <c r="R86" s="2"/>
    </row>
    <row r="87" spans="1:18" x14ac:dyDescent="0.2">
      <c r="A87" s="2"/>
      <c r="B87" s="2"/>
      <c r="C87" s="2"/>
      <c r="D87" s="2"/>
      <c r="E87" s="2"/>
      <c r="F87" s="2"/>
      <c r="G87" s="2"/>
      <c r="H87" s="2"/>
      <c r="I87" s="2"/>
      <c r="J87" s="2"/>
      <c r="K87" s="2"/>
      <c r="L87" s="2"/>
      <c r="M87" s="2"/>
      <c r="N87" s="2"/>
      <c r="O87" s="2"/>
      <c r="P87" s="2"/>
      <c r="Q87" s="2"/>
      <c r="R87" s="2"/>
    </row>
    <row r="88" spans="1:18" x14ac:dyDescent="0.2">
      <c r="A88" s="2"/>
      <c r="B88" s="2"/>
      <c r="C88" s="2"/>
      <c r="D88" s="2"/>
      <c r="E88" s="2"/>
      <c r="F88" s="2"/>
      <c r="G88" s="2"/>
      <c r="H88" s="2"/>
      <c r="I88" s="2"/>
      <c r="J88" s="2"/>
      <c r="K88" s="2"/>
      <c r="L88" s="2"/>
      <c r="M88" s="2"/>
      <c r="N88" s="2"/>
      <c r="O88" s="2"/>
      <c r="P88" s="2"/>
      <c r="Q88" s="2"/>
      <c r="R88" s="2"/>
    </row>
    <row r="89" spans="1:18" x14ac:dyDescent="0.2">
      <c r="A89" s="2"/>
      <c r="B89" s="2"/>
      <c r="C89" s="2"/>
      <c r="D89" s="2"/>
      <c r="E89" s="2"/>
      <c r="F89" s="2"/>
      <c r="G89" s="2"/>
      <c r="H89" s="2"/>
      <c r="I89" s="2"/>
      <c r="J89" s="2"/>
      <c r="K89" s="2"/>
      <c r="L89" s="2"/>
      <c r="M89" s="2"/>
      <c r="N89" s="2"/>
      <c r="O89" s="2"/>
      <c r="P89" s="2"/>
      <c r="Q89" s="2"/>
      <c r="R89" s="2"/>
    </row>
    <row r="90" spans="1:18" x14ac:dyDescent="0.2">
      <c r="A90" s="2"/>
      <c r="B90" s="2"/>
      <c r="C90" s="2"/>
      <c r="D90" s="2"/>
      <c r="E90" s="2"/>
      <c r="F90" s="2"/>
      <c r="G90" s="2"/>
      <c r="H90" s="2"/>
      <c r="I90" s="2"/>
      <c r="J90" s="2"/>
      <c r="K90" s="2"/>
      <c r="L90" s="2"/>
      <c r="M90" s="2"/>
      <c r="N90" s="2"/>
      <c r="O90" s="2"/>
      <c r="P90" s="2"/>
      <c r="Q90" s="2"/>
      <c r="R90" s="2"/>
    </row>
    <row r="91" spans="1:18" x14ac:dyDescent="0.2">
      <c r="A91" s="2"/>
      <c r="B91" s="2"/>
      <c r="C91" s="2"/>
      <c r="D91" s="2"/>
      <c r="E91" s="2"/>
      <c r="F91" s="2"/>
      <c r="G91" s="2"/>
      <c r="H91" s="2"/>
      <c r="I91" s="2"/>
      <c r="J91" s="2"/>
      <c r="K91" s="2"/>
      <c r="L91" s="2"/>
      <c r="M91" s="2"/>
      <c r="N91" s="2"/>
      <c r="O91" s="2"/>
      <c r="P91" s="2"/>
      <c r="Q91" s="2"/>
      <c r="R91" s="2"/>
    </row>
    <row r="92" spans="1:18" x14ac:dyDescent="0.2">
      <c r="A92" s="2"/>
      <c r="B92" s="2"/>
      <c r="C92" s="2"/>
      <c r="D92" s="2"/>
      <c r="E92" s="2"/>
      <c r="F92" s="2"/>
      <c r="G92" s="2"/>
      <c r="H92" s="2"/>
      <c r="I92" s="2"/>
      <c r="J92" s="2"/>
      <c r="K92" s="2"/>
      <c r="L92" s="2"/>
      <c r="M92" s="2"/>
      <c r="N92" s="2"/>
      <c r="O92" s="2"/>
      <c r="P92" s="2"/>
      <c r="Q92" s="2"/>
      <c r="R92" s="2"/>
    </row>
    <row r="93" spans="1:18" x14ac:dyDescent="0.2">
      <c r="A93" s="2"/>
      <c r="B93" s="2"/>
      <c r="C93" s="2"/>
      <c r="D93" s="2"/>
      <c r="E93" s="2"/>
      <c r="F93" s="2"/>
      <c r="G93" s="2"/>
      <c r="H93" s="2"/>
      <c r="I93" s="2"/>
      <c r="J93" s="2"/>
      <c r="K93" s="2"/>
      <c r="L93" s="2"/>
      <c r="M93" s="2"/>
      <c r="N93" s="2"/>
      <c r="O93" s="2"/>
      <c r="P93" s="2"/>
      <c r="Q93" s="2"/>
      <c r="R93" s="2"/>
    </row>
    <row r="94" spans="1:18" x14ac:dyDescent="0.2">
      <c r="A94" s="2"/>
      <c r="B94" s="2"/>
      <c r="C94" s="2"/>
      <c r="D94" s="2"/>
      <c r="E94" s="2"/>
      <c r="F94" s="2"/>
      <c r="G94" s="2"/>
      <c r="H94" s="2"/>
      <c r="I94" s="2"/>
      <c r="J94" s="2"/>
      <c r="K94" s="2"/>
      <c r="L94" s="2"/>
      <c r="M94" s="2"/>
      <c r="N94" s="2"/>
      <c r="O94" s="2"/>
      <c r="P94" s="2"/>
      <c r="Q94" s="2"/>
      <c r="R94" s="2"/>
    </row>
    <row r="95" spans="1:18" x14ac:dyDescent="0.2">
      <c r="A95" s="2"/>
      <c r="B95" s="2"/>
      <c r="C95" s="2"/>
      <c r="D95" s="2"/>
      <c r="E95" s="2"/>
      <c r="F95" s="2"/>
      <c r="G95" s="2"/>
      <c r="H95" s="2"/>
      <c r="I95" s="2"/>
      <c r="J95" s="2"/>
      <c r="K95" s="2"/>
      <c r="L95" s="2"/>
      <c r="M95" s="2"/>
      <c r="N95" s="2"/>
      <c r="O95" s="2"/>
      <c r="P95" s="2"/>
      <c r="Q95" s="2"/>
      <c r="R95" s="2"/>
    </row>
    <row r="96" spans="1:18" x14ac:dyDescent="0.2">
      <c r="A96" s="2"/>
      <c r="B96" s="2"/>
      <c r="C96" s="2"/>
      <c r="D96" s="2"/>
      <c r="E96" s="2"/>
      <c r="F96" s="2"/>
      <c r="G96" s="2"/>
      <c r="H96" s="2"/>
      <c r="I96" s="2"/>
      <c r="J96" s="2"/>
      <c r="K96" s="2"/>
      <c r="L96" s="2"/>
      <c r="M96" s="2"/>
      <c r="N96" s="2"/>
      <c r="O96" s="2"/>
      <c r="P96" s="2"/>
      <c r="Q96" s="2"/>
      <c r="R96" s="2"/>
    </row>
    <row r="97" spans="1:18" x14ac:dyDescent="0.2">
      <c r="A97" s="2"/>
      <c r="B97" s="2"/>
      <c r="C97" s="2"/>
      <c r="D97" s="2"/>
      <c r="E97" s="2"/>
      <c r="F97" s="2"/>
      <c r="G97" s="2"/>
      <c r="H97" s="2"/>
      <c r="I97" s="2"/>
      <c r="J97" s="2"/>
      <c r="K97" s="2"/>
      <c r="L97" s="2"/>
      <c r="M97" s="2"/>
      <c r="N97" s="2"/>
      <c r="O97" s="2"/>
      <c r="P97" s="2"/>
      <c r="Q97" s="2"/>
      <c r="R97" s="2"/>
    </row>
    <row r="98" spans="1:18" x14ac:dyDescent="0.2">
      <c r="A98" s="2"/>
      <c r="B98" s="2"/>
      <c r="C98" s="2"/>
      <c r="D98" s="2"/>
      <c r="E98" s="2"/>
      <c r="F98" s="2"/>
      <c r="G98" s="2"/>
      <c r="H98" s="2"/>
      <c r="I98" s="2"/>
      <c r="J98" s="2"/>
      <c r="K98" s="2"/>
      <c r="L98" s="2"/>
      <c r="M98" s="2"/>
      <c r="N98" s="2"/>
      <c r="O98" s="2"/>
      <c r="P98" s="2"/>
      <c r="Q98" s="2"/>
      <c r="R98" s="2"/>
    </row>
    <row r="99" spans="1:18" x14ac:dyDescent="0.2">
      <c r="A99" s="2"/>
      <c r="B99" s="2"/>
      <c r="C99" s="2"/>
      <c r="D99" s="2"/>
      <c r="E99" s="2"/>
      <c r="F99" s="2"/>
      <c r="G99" s="2"/>
      <c r="H99" s="2"/>
      <c r="I99" s="2"/>
      <c r="J99" s="2"/>
      <c r="K99" s="2"/>
      <c r="L99" s="2"/>
      <c r="M99" s="2"/>
      <c r="N99" s="2"/>
      <c r="O99" s="2"/>
      <c r="P99" s="2"/>
      <c r="Q99" s="2"/>
      <c r="R99" s="2"/>
    </row>
    <row r="100" spans="1:18" x14ac:dyDescent="0.2">
      <c r="A100" s="2"/>
      <c r="B100" s="2"/>
      <c r="C100" s="2"/>
      <c r="D100" s="2"/>
      <c r="E100" s="2"/>
      <c r="F100" s="2"/>
      <c r="G100" s="2"/>
      <c r="H100" s="2"/>
      <c r="I100" s="2"/>
      <c r="J100" s="2"/>
      <c r="K100" s="2"/>
      <c r="L100" s="2"/>
      <c r="M100" s="2"/>
      <c r="N100" s="2"/>
      <c r="O100" s="2"/>
      <c r="P100" s="2"/>
      <c r="Q100" s="2"/>
      <c r="R100" s="2"/>
    </row>
    <row r="101" spans="1:18" x14ac:dyDescent="0.2">
      <c r="A101" s="2"/>
      <c r="B101" s="2"/>
      <c r="C101" s="2"/>
      <c r="D101" s="2"/>
      <c r="E101" s="2"/>
      <c r="F101" s="2"/>
      <c r="G101" s="2"/>
      <c r="H101" s="2"/>
      <c r="I101" s="2"/>
      <c r="J101" s="2"/>
      <c r="K101" s="2"/>
      <c r="L101" s="2"/>
      <c r="M101" s="2"/>
      <c r="N101" s="2"/>
      <c r="O101" s="2"/>
      <c r="P101" s="2"/>
      <c r="Q101" s="2"/>
      <c r="R101" s="2"/>
    </row>
    <row r="102" spans="1:18" x14ac:dyDescent="0.2">
      <c r="A102" s="2"/>
      <c r="B102" s="2"/>
      <c r="C102" s="2"/>
      <c r="D102" s="2"/>
      <c r="E102" s="2"/>
      <c r="F102" s="2"/>
      <c r="G102" s="2"/>
      <c r="H102" s="2"/>
      <c r="I102" s="2"/>
      <c r="J102" s="2"/>
      <c r="K102" s="2"/>
      <c r="L102" s="2"/>
      <c r="M102" s="2"/>
      <c r="N102" s="2"/>
      <c r="O102" s="2"/>
      <c r="P102" s="2"/>
      <c r="Q102" s="2"/>
      <c r="R102" s="2"/>
    </row>
    <row r="103" spans="1:18" x14ac:dyDescent="0.2">
      <c r="A103" s="2"/>
      <c r="B103" s="2"/>
      <c r="C103" s="2"/>
      <c r="D103" s="2"/>
      <c r="E103" s="2"/>
      <c r="F103" s="2"/>
      <c r="G103" s="2"/>
      <c r="H103" s="2"/>
      <c r="I103" s="2"/>
      <c r="J103" s="2"/>
      <c r="K103" s="2"/>
      <c r="L103" s="2"/>
      <c r="M103" s="2"/>
      <c r="N103" s="2"/>
      <c r="O103" s="2"/>
      <c r="P103" s="2"/>
      <c r="Q103" s="2"/>
      <c r="R103" s="2"/>
    </row>
    <row r="104" spans="1:18" x14ac:dyDescent="0.2">
      <c r="A104" s="2"/>
      <c r="B104" s="2"/>
      <c r="C104" s="2"/>
      <c r="D104" s="2"/>
      <c r="E104" s="2"/>
      <c r="F104" s="2"/>
      <c r="G104" s="2"/>
      <c r="H104" s="2"/>
      <c r="I104" s="2"/>
      <c r="J104" s="2"/>
      <c r="K104" s="2"/>
      <c r="L104" s="2"/>
      <c r="M104" s="2"/>
      <c r="N104" s="2"/>
      <c r="O104" s="2"/>
      <c r="P104" s="2"/>
      <c r="Q104" s="2"/>
      <c r="R104" s="2"/>
    </row>
    <row r="105" spans="1:18" x14ac:dyDescent="0.2">
      <c r="A105" s="2"/>
      <c r="B105" s="2"/>
      <c r="C105" s="2"/>
      <c r="D105" s="2"/>
      <c r="E105" s="2"/>
      <c r="F105" s="2"/>
      <c r="G105" s="2"/>
      <c r="H105" s="2"/>
      <c r="I105" s="2"/>
      <c r="J105" s="2"/>
      <c r="K105" s="2"/>
      <c r="L105" s="2"/>
      <c r="M105" s="2"/>
      <c r="N105" s="2"/>
      <c r="O105" s="2"/>
      <c r="P105" s="2"/>
      <c r="Q105" s="2"/>
      <c r="R105" s="2"/>
    </row>
    <row r="106" spans="1:18" x14ac:dyDescent="0.2">
      <c r="A106" s="2"/>
      <c r="B106" s="2"/>
      <c r="C106" s="220" t="s">
        <v>159</v>
      </c>
      <c r="D106" s="2"/>
      <c r="E106" s="2"/>
      <c r="F106" s="2"/>
      <c r="G106" s="2"/>
      <c r="H106" s="2"/>
      <c r="I106" s="2"/>
      <c r="J106" s="2"/>
      <c r="K106" s="2"/>
      <c r="L106" s="2"/>
      <c r="M106" s="2"/>
      <c r="N106" s="2"/>
      <c r="O106" s="2"/>
      <c r="P106" s="2"/>
      <c r="Q106" s="2"/>
      <c r="R106" s="2"/>
    </row>
    <row r="107" spans="1:18" x14ac:dyDescent="0.2">
      <c r="A107" s="2"/>
      <c r="B107" s="2"/>
      <c r="C107" s="220" t="s">
        <v>160</v>
      </c>
      <c r="D107" s="2"/>
      <c r="E107" s="2"/>
      <c r="F107" s="2"/>
      <c r="G107" s="2"/>
      <c r="H107" s="2"/>
      <c r="I107" s="2"/>
      <c r="J107" s="2"/>
      <c r="K107" s="2"/>
      <c r="L107" s="2"/>
      <c r="M107" s="2"/>
      <c r="N107" s="2"/>
      <c r="O107" s="2"/>
      <c r="P107" s="2"/>
      <c r="Q107" s="2"/>
      <c r="R107" s="2"/>
    </row>
    <row r="108" spans="1:18" x14ac:dyDescent="0.2">
      <c r="A108" s="2"/>
      <c r="B108" s="2"/>
      <c r="C108" s="220" t="s">
        <v>161</v>
      </c>
      <c r="D108" s="2"/>
      <c r="E108" s="2"/>
      <c r="F108" s="2"/>
      <c r="G108" s="2"/>
      <c r="H108" s="2"/>
      <c r="I108" s="2"/>
      <c r="J108" s="2"/>
      <c r="K108" s="2"/>
      <c r="L108" s="2"/>
      <c r="M108" s="2"/>
      <c r="N108" s="2"/>
      <c r="O108" s="2"/>
      <c r="P108" s="2"/>
      <c r="Q108" s="2"/>
      <c r="R108" s="2"/>
    </row>
    <row r="109" spans="1:18" x14ac:dyDescent="0.2">
      <c r="A109" s="2"/>
      <c r="B109" s="2"/>
      <c r="C109" s="2"/>
      <c r="D109" s="2"/>
      <c r="E109" s="2"/>
      <c r="F109" s="2"/>
      <c r="G109" s="2"/>
      <c r="H109" s="2"/>
      <c r="I109" s="2"/>
      <c r="J109" s="2"/>
      <c r="K109" s="2"/>
      <c r="L109" s="2"/>
      <c r="M109" s="2"/>
      <c r="N109" s="2"/>
      <c r="O109" s="2"/>
      <c r="P109" s="2"/>
      <c r="Q109" s="2"/>
      <c r="R109" s="2"/>
    </row>
  </sheetData>
  <mergeCells count="6">
    <mergeCell ref="J57:L57"/>
    <mergeCell ref="B50:H51"/>
    <mergeCell ref="E22:F22"/>
    <mergeCell ref="B2:H2"/>
    <mergeCell ref="B3:H3"/>
    <mergeCell ref="E19:F19"/>
  </mergeCells>
  <phoneticPr fontId="0" type="noConversion"/>
  <conditionalFormatting sqref="E19">
    <cfRule type="expression" dxfId="9" priority="1" stopIfTrue="1">
      <formula>$D$19=0</formula>
    </cfRule>
    <cfRule type="expression" dxfId="8" priority="2" stopIfTrue="1">
      <formula>$D$19&lt;&gt;0</formula>
    </cfRule>
  </conditionalFormatting>
  <conditionalFormatting sqref="E22:F22">
    <cfRule type="expression" dxfId="7" priority="3" stopIfTrue="1">
      <formula>$D$22=0</formula>
    </cfRule>
    <cfRule type="expression" dxfId="6" priority="4" stopIfTrue="1">
      <formula>$D$22&lt;&gt;0</formula>
    </cfRule>
  </conditionalFormatting>
  <conditionalFormatting sqref="F11:G11">
    <cfRule type="expression" dxfId="5" priority="5" stopIfTrue="1">
      <formula>$G$10&lt;0</formula>
    </cfRule>
    <cfRule type="expression" dxfId="4" priority="6" stopIfTrue="1">
      <formula>$G$10&gt;0</formula>
    </cfRule>
  </conditionalFormatting>
  <conditionalFormatting sqref="F15:G15">
    <cfRule type="expression" dxfId="3" priority="7" stopIfTrue="1">
      <formula>$G$14&lt;0</formula>
    </cfRule>
    <cfRule type="expression" dxfId="2" priority="8" stopIfTrue="1">
      <formula>$G$14&gt;0</formula>
    </cfRule>
  </conditionalFormatting>
  <conditionalFormatting sqref="J57:L57">
    <cfRule type="expression" dxfId="1" priority="9" stopIfTrue="1">
      <formula>$A$40=1</formula>
    </cfRule>
    <cfRule type="expression" dxfId="0" priority="10" stopIfTrue="1">
      <formula>$A$40=0</formula>
    </cfRule>
  </conditionalFormatting>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71683" r:id="rId4" name="SpinButton1">
          <controlPr autoLine="0" r:id="rId5">
            <anchor moveWithCells="1">
              <from>
                <xdr:col>3</xdr:col>
                <xdr:colOff>66675</xdr:colOff>
                <xdr:row>6</xdr:row>
                <xdr:rowOff>9525</xdr:rowOff>
              </from>
              <to>
                <xdr:col>3</xdr:col>
                <xdr:colOff>657225</xdr:colOff>
                <xdr:row>7</xdr:row>
                <xdr:rowOff>9525</xdr:rowOff>
              </to>
            </anchor>
          </controlPr>
        </control>
      </mc:Choice>
      <mc:Fallback>
        <control shapeId="71683" r:id="rId4" name="SpinButton1"/>
      </mc:Fallback>
    </mc:AlternateContent>
    <mc:AlternateContent xmlns:mc="http://schemas.openxmlformats.org/markup-compatibility/2006">
      <mc:Choice Requires="x14">
        <control shapeId="71684" r:id="rId6" name="SpinButton2">
          <controlPr autoLine="0" r:id="rId5">
            <anchor moveWithCells="1">
              <from>
                <xdr:col>3</xdr:col>
                <xdr:colOff>66675</xdr:colOff>
                <xdr:row>8</xdr:row>
                <xdr:rowOff>9525</xdr:rowOff>
              </from>
              <to>
                <xdr:col>3</xdr:col>
                <xdr:colOff>657225</xdr:colOff>
                <xdr:row>9</xdr:row>
                <xdr:rowOff>9525</xdr:rowOff>
              </to>
            </anchor>
          </controlPr>
        </control>
      </mc:Choice>
      <mc:Fallback>
        <control shapeId="71684" r:id="rId6" name="SpinButton2"/>
      </mc:Fallback>
    </mc:AlternateContent>
    <mc:AlternateContent xmlns:mc="http://schemas.openxmlformats.org/markup-compatibility/2006">
      <mc:Choice Requires="x14">
        <control shapeId="71685" r:id="rId7" name="SpinButton3">
          <controlPr autoLine="0" r:id="rId5">
            <anchor moveWithCells="1">
              <from>
                <xdr:col>3</xdr:col>
                <xdr:colOff>66675</xdr:colOff>
                <xdr:row>12</xdr:row>
                <xdr:rowOff>9525</xdr:rowOff>
              </from>
              <to>
                <xdr:col>3</xdr:col>
                <xdr:colOff>657225</xdr:colOff>
                <xdr:row>13</xdr:row>
                <xdr:rowOff>9525</xdr:rowOff>
              </to>
            </anchor>
          </controlPr>
        </control>
      </mc:Choice>
      <mc:Fallback>
        <control shapeId="71685" r:id="rId7" name="SpinButton3"/>
      </mc:Fallback>
    </mc:AlternateContent>
    <mc:AlternateContent xmlns:mc="http://schemas.openxmlformats.org/markup-compatibility/2006">
      <mc:Choice Requires="x14">
        <control shapeId="71686" r:id="rId8" name="SpinButton4">
          <controlPr autoLine="0" r:id="rId5">
            <anchor moveWithCells="1">
              <from>
                <xdr:col>3</xdr:col>
                <xdr:colOff>66675</xdr:colOff>
                <xdr:row>14</xdr:row>
                <xdr:rowOff>9525</xdr:rowOff>
              </from>
              <to>
                <xdr:col>3</xdr:col>
                <xdr:colOff>657225</xdr:colOff>
                <xdr:row>15</xdr:row>
                <xdr:rowOff>9525</xdr:rowOff>
              </to>
            </anchor>
          </controlPr>
        </control>
      </mc:Choice>
      <mc:Fallback>
        <control shapeId="71686" r:id="rId8" name="SpinButton4"/>
      </mc:Fallback>
    </mc:AlternateContent>
    <mc:AlternateContent xmlns:mc="http://schemas.openxmlformats.org/markup-compatibility/2006">
      <mc:Choice Requires="x14">
        <control shapeId="71690" r:id="rId9" name="SpinButton5">
          <controlPr autoLine="0" r:id="rId5">
            <anchor moveWithCells="1">
              <from>
                <xdr:col>3</xdr:col>
                <xdr:colOff>38100</xdr:colOff>
                <xdr:row>19</xdr:row>
                <xdr:rowOff>9525</xdr:rowOff>
              </from>
              <to>
                <xdr:col>3</xdr:col>
                <xdr:colOff>628650</xdr:colOff>
                <xdr:row>20</xdr:row>
                <xdr:rowOff>9525</xdr:rowOff>
              </to>
            </anchor>
          </controlPr>
        </control>
      </mc:Choice>
      <mc:Fallback>
        <control shapeId="71690" r:id="rId9" name="SpinButton5"/>
      </mc:Fallback>
    </mc:AlternateContent>
    <mc:AlternateContent xmlns:mc="http://schemas.openxmlformats.org/markup-compatibility/2006">
      <mc:Choice Requires="x14">
        <control shapeId="71691" r:id="rId10" name="SpinButton6">
          <controlPr autoLine="0" r:id="rId5">
            <anchor moveWithCells="1">
              <from>
                <xdr:col>3</xdr:col>
                <xdr:colOff>66675</xdr:colOff>
                <xdr:row>22</xdr:row>
                <xdr:rowOff>9525</xdr:rowOff>
              </from>
              <to>
                <xdr:col>3</xdr:col>
                <xdr:colOff>657225</xdr:colOff>
                <xdr:row>23</xdr:row>
                <xdr:rowOff>9525</xdr:rowOff>
              </to>
            </anchor>
          </controlPr>
        </control>
      </mc:Choice>
      <mc:Fallback>
        <control shapeId="71691" r:id="rId10" name="SpinButton6"/>
      </mc:Fallback>
    </mc:AlternateContent>
    <mc:AlternateContent xmlns:mc="http://schemas.openxmlformats.org/markup-compatibility/2006">
      <mc:Choice Requires="x14">
        <control shapeId="71704" r:id="rId11" name="SpinButton7">
          <controlPr autoLine="0" r:id="rId5">
            <anchor moveWithCells="1">
              <from>
                <xdr:col>5</xdr:col>
                <xdr:colOff>19050</xdr:colOff>
                <xdr:row>54</xdr:row>
                <xdr:rowOff>9525</xdr:rowOff>
              </from>
              <to>
                <xdr:col>5</xdr:col>
                <xdr:colOff>609600</xdr:colOff>
                <xdr:row>55</xdr:row>
                <xdr:rowOff>9525</xdr:rowOff>
              </to>
            </anchor>
          </controlPr>
        </control>
      </mc:Choice>
      <mc:Fallback>
        <control shapeId="71704" r:id="rId11" name="SpinButton7"/>
      </mc:Fallback>
    </mc:AlternateContent>
    <mc:AlternateContent xmlns:mc="http://schemas.openxmlformats.org/markup-compatibility/2006">
      <mc:Choice Requires="x14">
        <control shapeId="71705" r:id="rId12" name="SpinButton8">
          <controlPr autoLine="0" r:id="rId5">
            <anchor moveWithCells="1">
              <from>
                <xdr:col>5</xdr:col>
                <xdr:colOff>19050</xdr:colOff>
                <xdr:row>56</xdr:row>
                <xdr:rowOff>9525</xdr:rowOff>
              </from>
              <to>
                <xdr:col>5</xdr:col>
                <xdr:colOff>609600</xdr:colOff>
                <xdr:row>57</xdr:row>
                <xdr:rowOff>9525</xdr:rowOff>
              </to>
            </anchor>
          </controlPr>
        </control>
      </mc:Choice>
      <mc:Fallback>
        <control shapeId="71705" r:id="rId12" name="SpinButton8"/>
      </mc:Fallback>
    </mc:AlternateContent>
    <mc:AlternateContent xmlns:mc="http://schemas.openxmlformats.org/markup-compatibility/2006">
      <mc:Choice Requires="x14">
        <control shapeId="71706" r:id="rId13" name="SpinButton9">
          <controlPr autoLine="0" r:id="rId5">
            <anchor moveWithCells="1">
              <from>
                <xdr:col>5</xdr:col>
                <xdr:colOff>19050</xdr:colOff>
                <xdr:row>58</xdr:row>
                <xdr:rowOff>9525</xdr:rowOff>
              </from>
              <to>
                <xdr:col>5</xdr:col>
                <xdr:colOff>609600</xdr:colOff>
                <xdr:row>58</xdr:row>
                <xdr:rowOff>171450</xdr:rowOff>
              </to>
            </anchor>
          </controlPr>
        </control>
      </mc:Choice>
      <mc:Fallback>
        <control shapeId="71706" r:id="rId13" name="SpinButton9"/>
      </mc:Fallback>
    </mc:AlternateContent>
    <mc:AlternateContent xmlns:mc="http://schemas.openxmlformats.org/markup-compatibility/2006">
      <mc:Choice Requires="x14">
        <control shapeId="71707" r:id="rId14" name="SpinButton10">
          <controlPr autoLine="0" r:id="rId5">
            <anchor moveWithCells="1">
              <from>
                <xdr:col>12</xdr:col>
                <xdr:colOff>123825</xdr:colOff>
                <xdr:row>56</xdr:row>
                <xdr:rowOff>9525</xdr:rowOff>
              </from>
              <to>
                <xdr:col>12</xdr:col>
                <xdr:colOff>714375</xdr:colOff>
                <xdr:row>57</xdr:row>
                <xdr:rowOff>9525</xdr:rowOff>
              </to>
            </anchor>
          </controlPr>
        </control>
      </mc:Choice>
      <mc:Fallback>
        <control shapeId="71707" r:id="rId14" name="SpinButton10"/>
      </mc:Fallback>
    </mc:AlternateContent>
    <mc:AlternateContent xmlns:mc="http://schemas.openxmlformats.org/markup-compatibility/2006">
      <mc:Choice Requires="x14">
        <control shapeId="71708" r:id="rId15" name="SpinButton11">
          <controlPr autoLine="0" r:id="rId5">
            <anchor moveWithCells="1">
              <from>
                <xdr:col>12</xdr:col>
                <xdr:colOff>133350</xdr:colOff>
                <xdr:row>58</xdr:row>
                <xdr:rowOff>9525</xdr:rowOff>
              </from>
              <to>
                <xdr:col>12</xdr:col>
                <xdr:colOff>723900</xdr:colOff>
                <xdr:row>58</xdr:row>
                <xdr:rowOff>171450</xdr:rowOff>
              </to>
            </anchor>
          </controlPr>
        </control>
      </mc:Choice>
      <mc:Fallback>
        <control shapeId="71708" r:id="rId15" name="SpinButton11"/>
      </mc:Fallback>
    </mc:AlternateContent>
    <mc:AlternateContent xmlns:mc="http://schemas.openxmlformats.org/markup-compatibility/2006">
      <mc:Choice Requires="x14">
        <control shapeId="71714" r:id="rId16" name="SpinButton12">
          <controlPr autoLine="0" r:id="rId17">
            <anchor moveWithCells="1">
              <from>
                <xdr:col>6</xdr:col>
                <xdr:colOff>733425</xdr:colOff>
                <xdr:row>8</xdr:row>
                <xdr:rowOff>57150</xdr:rowOff>
              </from>
              <to>
                <xdr:col>7</xdr:col>
                <xdr:colOff>133350</xdr:colOff>
                <xdr:row>10</xdr:row>
                <xdr:rowOff>123825</xdr:rowOff>
              </to>
            </anchor>
          </controlPr>
        </control>
      </mc:Choice>
      <mc:Fallback>
        <control shapeId="71714" r:id="rId16" name="SpinButton12"/>
      </mc:Fallback>
    </mc:AlternateContent>
    <mc:AlternateContent xmlns:mc="http://schemas.openxmlformats.org/markup-compatibility/2006">
      <mc:Choice Requires="x14">
        <control shapeId="71715" r:id="rId18" name="SpinButton13">
          <controlPr autoLine="0" r:id="rId5">
            <anchor moveWithCells="1">
              <from>
                <xdr:col>6</xdr:col>
                <xdr:colOff>104775</xdr:colOff>
                <xdr:row>6</xdr:row>
                <xdr:rowOff>9525</xdr:rowOff>
              </from>
              <to>
                <xdr:col>6</xdr:col>
                <xdr:colOff>695325</xdr:colOff>
                <xdr:row>7</xdr:row>
                <xdr:rowOff>9525</xdr:rowOff>
              </to>
            </anchor>
          </controlPr>
        </control>
      </mc:Choice>
      <mc:Fallback>
        <control shapeId="71715" r:id="rId18" name="SpinButton13"/>
      </mc:Fallback>
    </mc:AlternateContent>
    <mc:AlternateContent xmlns:mc="http://schemas.openxmlformats.org/markup-compatibility/2006">
      <mc:Choice Requires="x14">
        <control shapeId="71716" r:id="rId19" name="SpinButton14">
          <controlPr autoLine="0" r:id="rId20">
            <anchor moveWithCells="1">
              <from>
                <xdr:col>6</xdr:col>
                <xdr:colOff>647700</xdr:colOff>
                <xdr:row>13</xdr:row>
                <xdr:rowOff>0</xdr:rowOff>
              </from>
              <to>
                <xdr:col>8</xdr:col>
                <xdr:colOff>9525</xdr:colOff>
                <xdr:row>14</xdr:row>
                <xdr:rowOff>19050</xdr:rowOff>
              </to>
            </anchor>
          </controlPr>
        </control>
      </mc:Choice>
      <mc:Fallback>
        <control shapeId="71716" r:id="rId19" name="SpinButton14"/>
      </mc:Fallback>
    </mc:AlternateContent>
    <mc:AlternateContent xmlns:mc="http://schemas.openxmlformats.org/markup-compatibility/2006">
      <mc:Choice Requires="x14">
        <control shapeId="71717" r:id="rId21" name="CheckBox1">
          <controlPr autoFill="0" autoLine="0" linkedCell="G18" r:id="rId22">
            <anchor moveWithCells="1">
              <from>
                <xdr:col>7</xdr:col>
                <xdr:colOff>28575</xdr:colOff>
                <xdr:row>15</xdr:row>
                <xdr:rowOff>180975</xdr:rowOff>
              </from>
              <to>
                <xdr:col>7</xdr:col>
                <xdr:colOff>209550</xdr:colOff>
                <xdr:row>17</xdr:row>
                <xdr:rowOff>38100</xdr:rowOff>
              </to>
            </anchor>
          </controlPr>
        </control>
      </mc:Choice>
      <mc:Fallback>
        <control shapeId="71717" r:id="rId21" name="CheckBox1"/>
      </mc:Fallback>
    </mc:AlternateContent>
    <mc:AlternateContent xmlns:mc="http://schemas.openxmlformats.org/markup-compatibility/2006">
      <mc:Choice Requires="x14">
        <control shapeId="71725" r:id="rId23" name="CheckBox2">
          <controlPr autoFill="0" autoLine="0" linkedCell="F24" r:id="rId24">
            <anchor moveWithCells="1">
              <from>
                <xdr:col>4</xdr:col>
                <xdr:colOff>123825</xdr:colOff>
                <xdr:row>24</xdr:row>
                <xdr:rowOff>85725</xdr:rowOff>
              </from>
              <to>
                <xdr:col>4</xdr:col>
                <xdr:colOff>533400</xdr:colOff>
                <xdr:row>25</xdr:row>
                <xdr:rowOff>142875</xdr:rowOff>
              </to>
            </anchor>
          </controlPr>
        </control>
      </mc:Choice>
      <mc:Fallback>
        <control shapeId="71725" r:id="rId23" name="CheckBox2"/>
      </mc:Fallback>
    </mc:AlternateContent>
    <mc:AlternateContent xmlns:mc="http://schemas.openxmlformats.org/markup-compatibility/2006">
      <mc:Choice Requires="x14">
        <control shapeId="71726" r:id="rId25" name="CheckBox3">
          <controlPr autoFill="0" autoLine="0" linkedCell="N55" r:id="rId26">
            <anchor moveWithCells="1">
              <from>
                <xdr:col>13</xdr:col>
                <xdr:colOff>38100</xdr:colOff>
                <xdr:row>53</xdr:row>
                <xdr:rowOff>142875</xdr:rowOff>
              </from>
              <to>
                <xdr:col>13</xdr:col>
                <xdr:colOff>219075</xdr:colOff>
                <xdr:row>55</xdr:row>
                <xdr:rowOff>28575</xdr:rowOff>
              </to>
            </anchor>
          </controlPr>
        </control>
      </mc:Choice>
      <mc:Fallback>
        <control shapeId="71726" r:id="rId25" name="CheckBox3"/>
      </mc:Fallback>
    </mc:AlternateContent>
    <mc:AlternateContent xmlns:mc="http://schemas.openxmlformats.org/markup-compatibility/2006">
      <mc:Choice Requires="x14">
        <control shapeId="71687" r:id="rId27" name="Button 7">
          <controlPr defaultSize="0" autoFill="0" autoPict="0" macro="[0]!Gen.BDSMode">
            <anchor moveWithCells="1">
              <from>
                <xdr:col>10</xdr:col>
                <xdr:colOff>114300</xdr:colOff>
                <xdr:row>20</xdr:row>
                <xdr:rowOff>47625</xdr:rowOff>
              </from>
              <to>
                <xdr:col>11</xdr:col>
                <xdr:colOff>809625</xdr:colOff>
                <xdr:row>23</xdr:row>
                <xdr:rowOff>104775</xdr:rowOff>
              </to>
            </anchor>
          </controlPr>
        </control>
      </mc:Choice>
    </mc:AlternateContent>
    <mc:AlternateContent xmlns:mc="http://schemas.openxmlformats.org/markup-compatibility/2006">
      <mc:Choice Requires="x14">
        <control shapeId="71689" r:id="rId28" name="Button 9">
          <controlPr defaultSize="0" autoFill="0" autoPict="0" macro="[0]!Gen.BDSZoom">
            <anchor moveWithCells="1">
              <from>
                <xdr:col>12</xdr:col>
                <xdr:colOff>219075</xdr:colOff>
                <xdr:row>24</xdr:row>
                <xdr:rowOff>95250</xdr:rowOff>
              </from>
              <to>
                <xdr:col>13</xdr:col>
                <xdr:colOff>76200</xdr:colOff>
                <xdr:row>25</xdr:row>
                <xdr:rowOff>123825</xdr:rowOff>
              </to>
            </anchor>
          </controlPr>
        </control>
      </mc:Choice>
    </mc:AlternateContent>
    <mc:AlternateContent xmlns:mc="http://schemas.openxmlformats.org/markup-compatibility/2006">
      <mc:Choice Requires="x14">
        <control shapeId="71692" r:id="rId29" name="Button 12">
          <controlPr defaultSize="0" autoFill="0" autoPict="0" macro="[0]!Gen.OpenBaffleMode">
            <anchor moveWithCells="1">
              <from>
                <xdr:col>8</xdr:col>
                <xdr:colOff>0</xdr:colOff>
                <xdr:row>20</xdr:row>
                <xdr:rowOff>47625</xdr:rowOff>
              </from>
              <to>
                <xdr:col>10</xdr:col>
                <xdr:colOff>76200</xdr:colOff>
                <xdr:row>23</xdr:row>
                <xdr:rowOff>104775</xdr:rowOff>
              </to>
            </anchor>
          </controlPr>
        </control>
      </mc:Choice>
    </mc:AlternateContent>
    <mc:AlternateContent xmlns:mc="http://schemas.openxmlformats.org/markup-compatibility/2006">
      <mc:Choice Requires="x14">
        <control shapeId="71693" r:id="rId30" name="Button 13">
          <controlPr defaultSize="0" print="0" autoFill="0" autoPict="0" macro="[0]!FreqIO.StoreBDSResult">
            <anchor moveWithCells="1">
              <from>
                <xdr:col>12</xdr:col>
                <xdr:colOff>0</xdr:colOff>
                <xdr:row>20</xdr:row>
                <xdr:rowOff>47625</xdr:rowOff>
              </from>
              <to>
                <xdr:col>13</xdr:col>
                <xdr:colOff>781050</xdr:colOff>
                <xdr:row>23</xdr:row>
                <xdr:rowOff>104775</xdr:rowOff>
              </to>
            </anchor>
          </controlPr>
        </control>
      </mc:Choice>
    </mc:AlternateContent>
    <mc:AlternateContent xmlns:mc="http://schemas.openxmlformats.org/markup-compatibility/2006">
      <mc:Choice Requires="x14">
        <control shapeId="71694" r:id="rId31" name="Button 14">
          <controlPr defaultSize="0" autoFill="0" autoPict="0" macro="[0]!Gen.BDSXZoom">
            <anchor moveWithCells="1">
              <from>
                <xdr:col>13</xdr:col>
                <xdr:colOff>104775</xdr:colOff>
                <xdr:row>24</xdr:row>
                <xdr:rowOff>95250</xdr:rowOff>
              </from>
              <to>
                <xdr:col>13</xdr:col>
                <xdr:colOff>809625</xdr:colOff>
                <xdr:row>25</xdr:row>
                <xdr:rowOff>123825</xdr:rowOff>
              </to>
            </anchor>
          </controlPr>
        </control>
      </mc:Choice>
    </mc:AlternateContent>
    <mc:AlternateContent xmlns:mc="http://schemas.openxmlformats.org/markup-compatibility/2006">
      <mc:Choice Requires="x14">
        <control shapeId="71709" r:id="rId32" name="Button 29">
          <controlPr defaultSize="0" print="0" autoFill="0" autoPict="0" macro="[0]!StoreBoundary">
            <anchor moveWithCells="1">
              <from>
                <xdr:col>8</xdr:col>
                <xdr:colOff>447675</xdr:colOff>
                <xdr:row>49</xdr:row>
                <xdr:rowOff>28575</xdr:rowOff>
              </from>
              <to>
                <xdr:col>10</xdr:col>
                <xdr:colOff>781050</xdr:colOff>
                <xdr:row>51</xdr:row>
                <xdr:rowOff>47625</xdr:rowOff>
              </to>
            </anchor>
          </controlPr>
        </control>
      </mc:Choice>
    </mc:AlternateContent>
    <mc:AlternateContent xmlns:mc="http://schemas.openxmlformats.org/markup-compatibility/2006">
      <mc:Choice Requires="x14">
        <control shapeId="71711" r:id="rId33" name="Button 31">
          <controlPr defaultSize="0" print="0" autoFill="0" autoPict="0" macro="[0]!StoreRoomGain">
            <anchor moveWithCells="1">
              <from>
                <xdr:col>10</xdr:col>
                <xdr:colOff>800100</xdr:colOff>
                <xdr:row>49</xdr:row>
                <xdr:rowOff>28575</xdr:rowOff>
              </from>
              <to>
                <xdr:col>13</xdr:col>
                <xdr:colOff>285750</xdr:colOff>
                <xdr:row>51</xdr:row>
                <xdr:rowOff>47625</xdr:rowOff>
              </to>
            </anchor>
          </controlPr>
        </control>
      </mc:Choice>
    </mc:AlternateContent>
    <mc:AlternateContent xmlns:mc="http://schemas.openxmlformats.org/markup-compatibility/2006">
      <mc:Choice Requires="x14">
        <control shapeId="71712" r:id="rId34" name="Button 32">
          <controlPr defaultSize="0" print="0" autoFill="0" autoPict="0" macro="[0]!StoreTotalRoom">
            <anchor moveWithCells="1">
              <from>
                <xdr:col>8</xdr:col>
                <xdr:colOff>447675</xdr:colOff>
                <xdr:row>51</xdr:row>
                <xdr:rowOff>66675</xdr:rowOff>
              </from>
              <to>
                <xdr:col>10</xdr:col>
                <xdr:colOff>781050</xdr:colOff>
                <xdr:row>53</xdr:row>
                <xdr:rowOff>95250</xdr:rowOff>
              </to>
            </anchor>
          </controlPr>
        </control>
      </mc:Choice>
    </mc:AlternateContent>
    <mc:AlternateContent xmlns:mc="http://schemas.openxmlformats.org/markup-compatibility/2006">
      <mc:Choice Requires="x14">
        <control shapeId="71713" r:id="rId35" name="Button 33">
          <controlPr defaultSize="0" print="0" autoFill="0" autoPict="0" macro="[0]!StoreBaflRoom">
            <anchor moveWithCells="1">
              <from>
                <xdr:col>10</xdr:col>
                <xdr:colOff>800100</xdr:colOff>
                <xdr:row>51</xdr:row>
                <xdr:rowOff>66675</xdr:rowOff>
              </from>
              <to>
                <xdr:col>13</xdr:col>
                <xdr:colOff>285750</xdr:colOff>
                <xdr:row>53</xdr:row>
                <xdr:rowOff>95250</xdr:rowOff>
              </to>
            </anchor>
          </controlPr>
        </control>
      </mc:Choice>
    </mc:AlternateContent>
    <mc:AlternateContent xmlns:mc="http://schemas.openxmlformats.org/markup-compatibility/2006">
      <mc:Choice Requires="x14">
        <control shapeId="71718" r:id="rId36" name="Button 38">
          <controlPr defaultSize="0" autoFill="0" autoPict="0" macro="[0]!Gen.SaveBDSChart">
            <anchor moveWithCells="1">
              <from>
                <xdr:col>1</xdr:col>
                <xdr:colOff>38100</xdr:colOff>
                <xdr:row>24</xdr:row>
                <xdr:rowOff>76200</xdr:rowOff>
              </from>
              <to>
                <xdr:col>2</xdr:col>
                <xdr:colOff>685800</xdr:colOff>
                <xdr:row>25</xdr:row>
                <xdr:rowOff>123825</xdr:rowOff>
              </to>
            </anchor>
          </controlPr>
        </control>
      </mc:Choice>
    </mc:AlternateContent>
    <mc:AlternateContent xmlns:mc="http://schemas.openxmlformats.org/markup-compatibility/2006">
      <mc:Choice Requires="x14">
        <control shapeId="71719" r:id="rId37" name="Button 39">
          <controlPr defaultSize="0" autoFill="0" autoPict="0" macro="[0]!Gen.SaveBoundaryChart">
            <anchor moveWithCells="1">
              <from>
                <xdr:col>1</xdr:col>
                <xdr:colOff>9525</xdr:colOff>
                <xdr:row>60</xdr:row>
                <xdr:rowOff>9525</xdr:rowOff>
              </from>
              <to>
                <xdr:col>2</xdr:col>
                <xdr:colOff>657225</xdr:colOff>
                <xdr:row>61</xdr:row>
                <xdr:rowOff>57150</xdr:rowOff>
              </to>
            </anchor>
          </controlPr>
        </control>
      </mc:Choice>
    </mc:AlternateContent>
    <mc:AlternateContent xmlns:mc="http://schemas.openxmlformats.org/markup-compatibility/2006">
      <mc:Choice Requires="x14">
        <control shapeId="71720" r:id="rId38" name="Button 40">
          <controlPr defaultSize="0" autoFill="0" autoPict="0" macro="[0]!Gen.SaveGainChart">
            <anchor moveWithCells="1">
              <from>
                <xdr:col>8</xdr:col>
                <xdr:colOff>561975</xdr:colOff>
                <xdr:row>60</xdr:row>
                <xdr:rowOff>19050</xdr:rowOff>
              </from>
              <to>
                <xdr:col>9</xdr:col>
                <xdr:colOff>504825</xdr:colOff>
                <xdr:row>61</xdr:row>
                <xdr:rowOff>66675</xdr:rowOff>
              </to>
            </anchor>
          </controlPr>
        </control>
      </mc:Choice>
    </mc:AlternateContent>
    <mc:AlternateContent xmlns:mc="http://schemas.openxmlformats.org/markup-compatibility/2006">
      <mc:Choice Requires="x14">
        <control shapeId="71721" r:id="rId39" name="Button 41">
          <controlPr defaultSize="0" autoFill="0" autoPict="0" macro="[0]!Gen.SaveRoomChart">
            <anchor moveWithCells="1">
              <from>
                <xdr:col>1</xdr:col>
                <xdr:colOff>0</xdr:colOff>
                <xdr:row>81</xdr:row>
                <xdr:rowOff>76200</xdr:rowOff>
              </from>
              <to>
                <xdr:col>2</xdr:col>
                <xdr:colOff>647700</xdr:colOff>
                <xdr:row>82</xdr:row>
                <xdr:rowOff>123825</xdr:rowOff>
              </to>
            </anchor>
          </controlPr>
        </control>
      </mc:Choice>
    </mc:AlternateContent>
    <mc:AlternateContent xmlns:mc="http://schemas.openxmlformats.org/markup-compatibility/2006">
      <mc:Choice Requires="x14">
        <control shapeId="71722" r:id="rId40" name="Button 42">
          <controlPr defaultSize="0" autoFill="0" autoPict="0" macro="[0]!Gen.SaveTotalChart">
            <anchor moveWithCells="1">
              <from>
                <xdr:col>8</xdr:col>
                <xdr:colOff>571500</xdr:colOff>
                <xdr:row>81</xdr:row>
                <xdr:rowOff>76200</xdr:rowOff>
              </from>
              <to>
                <xdr:col>9</xdr:col>
                <xdr:colOff>514350</xdr:colOff>
                <xdr:row>82</xdr:row>
                <xdr:rowOff>123825</xdr:rowOff>
              </to>
            </anchor>
          </controlPr>
        </control>
      </mc:Choice>
    </mc:AlternateContent>
    <mc:AlternateContent xmlns:mc="http://schemas.openxmlformats.org/markup-compatibility/2006">
      <mc:Choice Requires="x14">
        <control shapeId="71723" r:id="rId41" name="Button 43">
          <controlPr defaultSize="0" autoFill="0" autoPict="0" macro="[0]!Gen.Transferoverlay">
            <anchor moveWithCells="1">
              <from>
                <xdr:col>2</xdr:col>
                <xdr:colOff>704850</xdr:colOff>
                <xdr:row>24</xdr:row>
                <xdr:rowOff>76200</xdr:rowOff>
              </from>
              <to>
                <xdr:col>4</xdr:col>
                <xdr:colOff>85725</xdr:colOff>
                <xdr:row>25</xdr:row>
                <xdr:rowOff>123825</xdr:rowOff>
              </to>
            </anchor>
          </controlPr>
        </control>
      </mc:Choice>
    </mc:AlternateContent>
    <mc:AlternateContent xmlns:mc="http://schemas.openxmlformats.org/markup-compatibility/2006">
      <mc:Choice Requires="x14">
        <control shapeId="71724" r:id="rId42" name="Button 44">
          <controlPr defaultSize="0" autoFill="0" autoPict="0" macro="[0]!Gen.Clearoverlay">
            <anchor moveWithCells="1">
              <from>
                <xdr:col>4</xdr:col>
                <xdr:colOff>504825</xdr:colOff>
                <xdr:row>24</xdr:row>
                <xdr:rowOff>76200</xdr:rowOff>
              </from>
              <to>
                <xdr:col>5</xdr:col>
                <xdr:colOff>695325</xdr:colOff>
                <xdr:row>25</xdr:row>
                <xdr:rowOff>123825</xdr:rowOff>
              </to>
            </anchor>
          </controlPr>
        </control>
      </mc:Choice>
    </mc:AlternateContent>
    <mc:AlternateContent xmlns:mc="http://schemas.openxmlformats.org/markup-compatibility/2006">
      <mc:Choice Requires="x14">
        <control shapeId="71737" r:id="rId43" name="Button 57">
          <controlPr defaultSize="0" autoFill="0" autoPict="0" macro="[0]!Gen.BoundaryMode">
            <anchor moveWithCells="1">
              <from>
                <xdr:col>6</xdr:col>
                <xdr:colOff>161925</xdr:colOff>
                <xdr:row>79</xdr:row>
                <xdr:rowOff>76200</xdr:rowOff>
              </from>
              <to>
                <xdr:col>8</xdr:col>
                <xdr:colOff>476250</xdr:colOff>
                <xdr:row>80</xdr:row>
                <xdr:rowOff>142875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CH558"/>
  <sheetViews>
    <sheetView workbookViewId="0"/>
  </sheetViews>
  <sheetFormatPr defaultRowHeight="12.75" x14ac:dyDescent="0.2"/>
  <cols>
    <col min="1" max="1" width="7.42578125" customWidth="1"/>
    <col min="2" max="2" width="11.7109375" customWidth="1"/>
    <col min="4" max="4" width="12.85546875" customWidth="1"/>
    <col min="5" max="5" width="11.42578125" customWidth="1"/>
    <col min="6" max="6" width="11" customWidth="1"/>
    <col min="8" max="10" width="10.7109375" customWidth="1"/>
    <col min="11" max="11" width="7.42578125" customWidth="1"/>
    <col min="12" max="15" width="10.7109375" customWidth="1"/>
    <col min="16" max="16" width="12.140625" customWidth="1"/>
    <col min="17" max="18" width="15.42578125" customWidth="1"/>
    <col min="19" max="20" width="10.7109375" customWidth="1"/>
    <col min="21" max="21" width="19.7109375" customWidth="1"/>
    <col min="22" max="60" width="10.7109375" customWidth="1"/>
    <col min="62" max="62" width="10.85546875" customWidth="1"/>
    <col min="66" max="66" width="10.7109375" customWidth="1"/>
    <col min="70" max="70" width="10.7109375" style="33" customWidth="1"/>
    <col min="71" max="74" width="9.140625" style="33"/>
    <col min="75" max="75" width="10.85546875" style="33" customWidth="1"/>
    <col min="76" max="78" width="9.140625" style="33"/>
    <col min="79" max="80" width="11.7109375" style="33" customWidth="1"/>
    <col min="81" max="81" width="9" style="33" customWidth="1"/>
    <col min="82" max="82" width="11.85546875" style="33" customWidth="1"/>
    <col min="85" max="85" width="11.7109375" customWidth="1"/>
    <col min="139" max="139" width="12.85546875" customWidth="1"/>
    <col min="176" max="176" width="13.140625" bestFit="1" customWidth="1"/>
    <col min="178" max="178" width="12" bestFit="1" customWidth="1"/>
  </cols>
  <sheetData>
    <row r="1" spans="2:86" ht="13.5" thickBot="1" x14ac:dyDescent="0.25">
      <c r="B1" s="121" t="s">
        <v>130</v>
      </c>
      <c r="C1" s="116"/>
      <c r="D1" s="121" t="s">
        <v>131</v>
      </c>
      <c r="E1" s="80"/>
      <c r="F1" s="81"/>
      <c r="G1" s="112"/>
      <c r="H1" s="81"/>
      <c r="I1" s="111"/>
      <c r="J1" s="81"/>
      <c r="K1" s="87"/>
      <c r="L1" s="183" t="s">
        <v>136</v>
      </c>
      <c r="M1" s="183" t="s">
        <v>145</v>
      </c>
      <c r="N1" s="183" t="s">
        <v>146</v>
      </c>
      <c r="O1" s="184">
        <f>AVERAGE(O7:O42)</f>
        <v>0.30565830641114222</v>
      </c>
      <c r="P1" s="183" t="s">
        <v>105</v>
      </c>
      <c r="Q1" s="183" t="s">
        <v>143</v>
      </c>
      <c r="R1" s="183" t="s">
        <v>144</v>
      </c>
      <c r="S1" s="84"/>
      <c r="U1" s="85" t="s">
        <v>106</v>
      </c>
      <c r="V1" s="85">
        <v>1</v>
      </c>
      <c r="W1" s="85">
        <v>2</v>
      </c>
      <c r="X1" s="85">
        <v>3</v>
      </c>
      <c r="Y1" s="85">
        <v>4</v>
      </c>
      <c r="Z1" s="85">
        <v>5</v>
      </c>
      <c r="AA1" s="85">
        <v>6</v>
      </c>
      <c r="AB1" s="85">
        <v>7</v>
      </c>
      <c r="AC1" s="85">
        <v>8</v>
      </c>
      <c r="AD1" s="85">
        <v>9</v>
      </c>
      <c r="AE1" s="85">
        <v>10</v>
      </c>
      <c r="AF1" s="85">
        <v>11</v>
      </c>
      <c r="AG1" s="85">
        <v>12</v>
      </c>
      <c r="AH1" s="85">
        <v>13</v>
      </c>
      <c r="AI1" s="85">
        <v>14</v>
      </c>
      <c r="AJ1" s="85">
        <v>15</v>
      </c>
      <c r="AK1" s="85">
        <v>16</v>
      </c>
      <c r="AL1" s="85">
        <v>17</v>
      </c>
      <c r="AM1" s="85">
        <v>18</v>
      </c>
      <c r="AN1" s="85">
        <v>19</v>
      </c>
      <c r="AO1" s="85">
        <v>20</v>
      </c>
      <c r="AP1" s="85">
        <v>21</v>
      </c>
      <c r="AQ1" s="85">
        <v>22</v>
      </c>
      <c r="AR1" s="85">
        <v>23</v>
      </c>
      <c r="AS1" s="85">
        <v>24</v>
      </c>
      <c r="AT1" s="85">
        <v>25</v>
      </c>
      <c r="AU1" s="85">
        <v>26</v>
      </c>
      <c r="AV1" s="85">
        <v>27</v>
      </c>
      <c r="AW1" s="85">
        <v>28</v>
      </c>
      <c r="AX1" s="85">
        <v>29</v>
      </c>
      <c r="AY1" s="85">
        <v>30</v>
      </c>
      <c r="AZ1" s="85">
        <v>31</v>
      </c>
      <c r="BA1" s="85">
        <v>32</v>
      </c>
      <c r="BB1" s="85">
        <v>33</v>
      </c>
      <c r="BC1" s="85">
        <v>34</v>
      </c>
      <c r="BD1" s="85">
        <v>35</v>
      </c>
      <c r="BE1" s="85">
        <v>36</v>
      </c>
      <c r="BF1" s="83"/>
      <c r="BG1" s="86"/>
      <c r="BH1" s="87"/>
      <c r="BI1" s="87"/>
      <c r="BJ1" s="87"/>
      <c r="BK1" s="81"/>
      <c r="BL1" s="87"/>
      <c r="BM1" s="87"/>
      <c r="BN1" s="88"/>
      <c r="BO1" s="81"/>
      <c r="BP1" s="81"/>
      <c r="BQ1" s="87"/>
    </row>
    <row r="2" spans="2:86" ht="16.5" thickTop="1" thickBot="1" x14ac:dyDescent="0.3">
      <c r="B2" s="121" t="s">
        <v>134</v>
      </c>
      <c r="C2" s="120">
        <f>Main!D6</f>
        <v>10</v>
      </c>
      <c r="D2" s="121" t="s">
        <v>89</v>
      </c>
      <c r="E2" s="120">
        <f>Main!D12</f>
        <v>5</v>
      </c>
      <c r="F2" s="81"/>
      <c r="G2" s="112"/>
      <c r="H2" s="81"/>
      <c r="I2" s="111"/>
      <c r="J2" s="81"/>
      <c r="K2" s="114"/>
      <c r="L2" s="185">
        <f>Main!G6*12</f>
        <v>96</v>
      </c>
      <c r="M2" s="185">
        <f>-(Main!G14)</f>
        <v>0</v>
      </c>
      <c r="N2" s="185">
        <f>Main!G10</f>
        <v>0</v>
      </c>
      <c r="O2" s="184">
        <f>O1+BDS!L2</f>
        <v>96.305658306411146</v>
      </c>
      <c r="P2" s="183" t="s">
        <v>107</v>
      </c>
      <c r="Q2" s="183">
        <f>(COS(RADIANS(90-Q3)))</f>
        <v>6.1257422745431001E-17</v>
      </c>
      <c r="R2" s="183">
        <f>(SIN(RADIANS(R3)))</f>
        <v>0</v>
      </c>
      <c r="S2" s="84"/>
      <c r="T2" s="81"/>
      <c r="U2" s="90" t="s">
        <v>108</v>
      </c>
      <c r="V2" s="159">
        <f>BDS!$N$7</f>
        <v>14.444571792339147</v>
      </c>
      <c r="W2" s="159">
        <f>BDS!$N$8</f>
        <v>14.682051451708489</v>
      </c>
      <c r="X2" s="159">
        <f>BDS!$N$9</f>
        <v>15.435413763445538</v>
      </c>
      <c r="Y2" s="159">
        <f>BDS!$N$10</f>
        <v>10.519428096109237</v>
      </c>
      <c r="Z2" s="159">
        <f>BDS!$N$11</f>
        <v>8.0932437540166404</v>
      </c>
      <c r="AA2" s="159">
        <f>BDS!$N$12</f>
        <v>6.748667095783361</v>
      </c>
      <c r="AB2" s="159">
        <f>BDS!$N$13</f>
        <v>5.9469571028371888</v>
      </c>
      <c r="AC2" s="159">
        <f>BDS!$N$14</f>
        <v>5.4682333825783189</v>
      </c>
      <c r="AD2" s="159">
        <f>BDS!$N$15</f>
        <v>5.2112959782535029</v>
      </c>
      <c r="AE2" s="159">
        <f>BDS!$N$16</f>
        <v>5.1301201497220603</v>
      </c>
      <c r="AF2" s="159">
        <f>BDS!$N$17</f>
        <v>5.2112959782535029</v>
      </c>
      <c r="AG2" s="159">
        <f>BDS!$N$18</f>
        <v>5.4682333825783189</v>
      </c>
      <c r="AH2" s="159">
        <f>BDS!$N$19</f>
        <v>5.9469571028371888</v>
      </c>
      <c r="AI2" s="159">
        <f>BDS!$N$20</f>
        <v>6.748667095783361</v>
      </c>
      <c r="AJ2" s="159">
        <f>BDS!$N$21</f>
        <v>6.4007287501517851</v>
      </c>
      <c r="AK2" s="159">
        <f>BDS!$N$22</f>
        <v>5.6413839293623909</v>
      </c>
      <c r="AL2" s="159">
        <f>BDS!$N$23</f>
        <v>5.1878327848727679</v>
      </c>
      <c r="AM2" s="159">
        <f>BDS!$N$24</f>
        <v>4.9443666795762624</v>
      </c>
      <c r="AN2" s="159">
        <f>BDS!$N$25</f>
        <v>4.8674411852500299</v>
      </c>
      <c r="AO2" s="159">
        <f>BDS!$N$26</f>
        <v>4.9443666795762624</v>
      </c>
      <c r="AP2" s="159">
        <f>BDS!$N$27</f>
        <v>5.1878327848727679</v>
      </c>
      <c r="AQ2" s="159">
        <f>BDS!$N$28</f>
        <v>5.6413839293623909</v>
      </c>
      <c r="AR2" s="159">
        <f>BDS!$N$29</f>
        <v>6.4007287501517851</v>
      </c>
      <c r="AS2" s="159">
        <f>BDS!$N$30</f>
        <v>6.748667095783361</v>
      </c>
      <c r="AT2" s="159">
        <f>BDS!$N$31</f>
        <v>5.9469571028371888</v>
      </c>
      <c r="AU2" s="159">
        <f>BDS!$N$32</f>
        <v>5.4682333825783189</v>
      </c>
      <c r="AV2" s="159">
        <f>BDS!$N$33</f>
        <v>5.2112959782535029</v>
      </c>
      <c r="AW2" s="159">
        <f>BDS!$N$34</f>
        <v>5.1301201497220603</v>
      </c>
      <c r="AX2" s="159">
        <f>BDS!$N$35</f>
        <v>5.2112959782535029</v>
      </c>
      <c r="AY2" s="159">
        <f>BDS!$N$36</f>
        <v>5.4682333825783189</v>
      </c>
      <c r="AZ2" s="159">
        <f>BDS!$N$37</f>
        <v>5.9469571028371888</v>
      </c>
      <c r="BA2" s="159">
        <f>BDS!$N$38</f>
        <v>6.748667095783361</v>
      </c>
      <c r="BB2" s="159">
        <f>BDS!$N$39</f>
        <v>8.0932437540166404</v>
      </c>
      <c r="BC2" s="159">
        <f>BDS!$N$40</f>
        <v>10.519428096109237</v>
      </c>
      <c r="BD2" s="159">
        <f>BDS!$N$41</f>
        <v>15.435413763445538</v>
      </c>
      <c r="BE2" s="159">
        <f>BDS!$N$42</f>
        <v>14.682051451708489</v>
      </c>
      <c r="BF2" s="160"/>
      <c r="BG2" s="161">
        <f>(LOG10(((AVERAGE(V4:BE4)+1)/2+1))*20)</f>
        <v>3.5316906137234465</v>
      </c>
      <c r="BH2" s="87"/>
      <c r="BI2" s="87"/>
      <c r="BJ2" s="166"/>
      <c r="BK2" s="167" t="s">
        <v>129</v>
      </c>
      <c r="BL2" s="168">
        <f>Main!D22</f>
        <v>1</v>
      </c>
      <c r="BM2" s="169"/>
      <c r="BN2" s="166"/>
      <c r="BO2" s="167" t="s">
        <v>113</v>
      </c>
      <c r="BP2" s="168">
        <f>Main!D19</f>
        <v>0.75</v>
      </c>
      <c r="BQ2" s="169"/>
      <c r="BR2" s="170"/>
      <c r="BS2" s="171" t="s">
        <v>137</v>
      </c>
      <c r="BT2" s="182">
        <f>Main!A40</f>
        <v>0</v>
      </c>
      <c r="BU2" s="182"/>
      <c r="BW2" s="205" t="b">
        <f>Main!G18</f>
        <v>1</v>
      </c>
      <c r="BX2" s="200">
        <f>BL2</f>
        <v>1</v>
      </c>
      <c r="BY2" s="201">
        <f>MAX(ABS(Q3),ABS(R3))</f>
        <v>0</v>
      </c>
      <c r="CB2" s="3">
        <f>Main!F26</f>
        <v>1</v>
      </c>
      <c r="CD2" s="3">
        <f>-2*Main!F28+1</f>
        <v>1</v>
      </c>
      <c r="CH2" s="205" t="b">
        <f>Main!F24</f>
        <v>1</v>
      </c>
    </row>
    <row r="3" spans="2:86" x14ac:dyDescent="0.2">
      <c r="B3" s="121" t="s">
        <v>135</v>
      </c>
      <c r="C3" s="120">
        <f>Main!D8</f>
        <v>18.25</v>
      </c>
      <c r="D3" s="121" t="s">
        <v>90</v>
      </c>
      <c r="E3" s="120">
        <f>Main!D14</f>
        <v>13.5</v>
      </c>
      <c r="F3" s="113"/>
      <c r="G3" s="113"/>
      <c r="H3" s="113"/>
      <c r="I3" s="115"/>
      <c r="J3" s="113"/>
      <c r="K3" s="108"/>
      <c r="L3" s="186"/>
      <c r="M3" s="149"/>
      <c r="N3" s="186"/>
      <c r="O3" s="187"/>
      <c r="P3" s="188">
        <f>O1</f>
        <v>0.30565830641114222</v>
      </c>
      <c r="Q3" s="189">
        <f>BDS!M2</f>
        <v>0</v>
      </c>
      <c r="R3" s="189">
        <f>BDS!N2</f>
        <v>0</v>
      </c>
      <c r="S3" s="84"/>
      <c r="T3" s="81"/>
      <c r="U3" s="91" t="s">
        <v>109</v>
      </c>
      <c r="V3" s="162">
        <f>BDS!$P$7</f>
        <v>0.98677556129202404</v>
      </c>
      <c r="W3" s="162">
        <f>BDS!$P$8</f>
        <v>0.9861728529616739</v>
      </c>
      <c r="X3" s="162">
        <f>BDS!$P$9</f>
        <v>0.98421006163387348</v>
      </c>
      <c r="Y3" s="162">
        <f>BDS!$P$10</f>
        <v>0.99556552458248149</v>
      </c>
      <c r="Z3" s="162">
        <f>BDS!$P$11</f>
        <v>0.99981380334100245</v>
      </c>
      <c r="AA3" s="162">
        <f>BDS!$P$12</f>
        <v>1.0017457814266855</v>
      </c>
      <c r="AB3" s="162">
        <f>BDS!$P$13</f>
        <v>1.0027473907442914</v>
      </c>
      <c r="AC3" s="162">
        <f>BDS!$P$14</f>
        <v>1.0032904382251102</v>
      </c>
      <c r="AD3" s="162">
        <f>BDS!$P$15</f>
        <v>1.0035646520671226</v>
      </c>
      <c r="AE3" s="162">
        <f>BDS!$P$16</f>
        <v>1.0036487603770896</v>
      </c>
      <c r="AF3" s="162">
        <f>BDS!$P$17</f>
        <v>1.0035646520671226</v>
      </c>
      <c r="AG3" s="162">
        <f>BDS!$P$18</f>
        <v>1.0032904382251102</v>
      </c>
      <c r="AH3" s="162">
        <f>BDS!$P$19</f>
        <v>1.0027473907442914</v>
      </c>
      <c r="AI3" s="162">
        <f>BDS!$P$20</f>
        <v>1.0017457814266855</v>
      </c>
      <c r="AJ3" s="162">
        <f>BDS!$P$21</f>
        <v>1.0021945147078544</v>
      </c>
      <c r="AK3" s="162">
        <f>BDS!$P$22</f>
        <v>1.003098828416809</v>
      </c>
      <c r="AL3" s="162">
        <f>BDS!$P$23</f>
        <v>1.0035890878473304</v>
      </c>
      <c r="AM3" s="162">
        <f>BDS!$P$24</f>
        <v>1.0038366363341797</v>
      </c>
      <c r="AN3" s="162">
        <f>BDS!$P$25</f>
        <v>1.0039125643840301</v>
      </c>
      <c r="AO3" s="162">
        <f>BDS!$P$26</f>
        <v>1.0038366363341797</v>
      </c>
      <c r="AP3" s="162">
        <f>BDS!$P$27</f>
        <v>1.0035890878473304</v>
      </c>
      <c r="AQ3" s="162">
        <f>BDS!$P$28</f>
        <v>1.003098828416809</v>
      </c>
      <c r="AR3" s="162">
        <f>BDS!$P$29</f>
        <v>1.0021945147078544</v>
      </c>
      <c r="AS3" s="162">
        <f>BDS!$P$30</f>
        <v>1.0017457814266855</v>
      </c>
      <c r="AT3" s="162">
        <f>BDS!$P$31</f>
        <v>1.0027473907442914</v>
      </c>
      <c r="AU3" s="162">
        <f>BDS!$P$32</f>
        <v>1.0032904382251102</v>
      </c>
      <c r="AV3" s="162">
        <f>BDS!$P$33</f>
        <v>1.0035646520671226</v>
      </c>
      <c r="AW3" s="162">
        <f>BDS!$P$34</f>
        <v>1.0036487603770896</v>
      </c>
      <c r="AX3" s="162">
        <f>BDS!$P$35</f>
        <v>1.0035646520671226</v>
      </c>
      <c r="AY3" s="162">
        <f>BDS!$P$36</f>
        <v>1.0032904382251102</v>
      </c>
      <c r="AZ3" s="162">
        <f>BDS!$P$37</f>
        <v>1.0027473907442914</v>
      </c>
      <c r="BA3" s="162">
        <f>BDS!$P$38</f>
        <v>1.0017457814266855</v>
      </c>
      <c r="BB3" s="162">
        <f>BDS!$P$39</f>
        <v>0.99981380334100245</v>
      </c>
      <c r="BC3" s="162">
        <f>BDS!$P$40</f>
        <v>0.99556552458248149</v>
      </c>
      <c r="BD3" s="162">
        <f>BDS!$P$41</f>
        <v>0.98421006163387348</v>
      </c>
      <c r="BE3" s="162">
        <f>BDS!$P$42</f>
        <v>0.9861728529616739</v>
      </c>
      <c r="BF3" s="163"/>
      <c r="BG3" s="164">
        <f>1/BG4</f>
        <v>0.99366240245478799</v>
      </c>
      <c r="BH3" s="92"/>
      <c r="BI3" s="93"/>
      <c r="BJ3" s="172"/>
      <c r="BK3" s="94">
        <f>2.0385*((13560/4)/(BL3))</f>
        <v>6903.611388611389</v>
      </c>
      <c r="BL3" s="94">
        <f>BL2+0.001</f>
        <v>1.0009999999999999</v>
      </c>
      <c r="BM3" s="173"/>
      <c r="BN3" s="95">
        <v>2.5</v>
      </c>
      <c r="BO3" s="95">
        <f>0.5*((13560/4)/(BP3+0.001))</f>
        <v>2256.6901877246705</v>
      </c>
      <c r="BP3" s="94">
        <f>BP2+0.0001</f>
        <v>0.75009999999999999</v>
      </c>
      <c r="BQ3" s="174"/>
      <c r="BR3" s="175"/>
      <c r="BS3" s="176"/>
      <c r="BT3" s="177">
        <f>1356/Main!D6</f>
        <v>135.6</v>
      </c>
      <c r="BU3" s="177">
        <f>(13560/L2)/4</f>
        <v>35.3125</v>
      </c>
      <c r="BW3" s="199">
        <f>(0.0000008*BY2^3)-(0.000004*BY2^2)+(0.0021*BY2)+1.2987</f>
        <v>1.2987</v>
      </c>
      <c r="BX3" s="202">
        <f>BW3*((13560/4)/(BX2+0.001))*(90/(BY2+0.01))</f>
        <v>39583753.246753253</v>
      </c>
      <c r="BY3" s="203"/>
      <c r="CA3" s="100" t="s">
        <v>72</v>
      </c>
      <c r="CB3" s="100" t="s">
        <v>8</v>
      </c>
      <c r="CD3" s="100" t="s">
        <v>9</v>
      </c>
      <c r="CG3" s="100" t="s">
        <v>153</v>
      </c>
      <c r="CH3" s="100"/>
    </row>
    <row r="4" spans="2:86" ht="18.75" x14ac:dyDescent="0.3">
      <c r="B4" s="96"/>
      <c r="C4" s="97" t="s">
        <v>110</v>
      </c>
      <c r="D4" s="96"/>
      <c r="E4" s="96"/>
      <c r="F4" s="96"/>
      <c r="G4" s="96"/>
      <c r="H4" s="96"/>
      <c r="I4" s="96"/>
      <c r="J4" s="96"/>
      <c r="K4" s="81"/>
      <c r="L4" s="98" t="s">
        <v>111</v>
      </c>
      <c r="M4" s="98"/>
      <c r="N4" s="98"/>
      <c r="O4" s="98"/>
      <c r="P4" s="98"/>
      <c r="Q4" s="98"/>
      <c r="R4" s="98"/>
      <c r="S4" s="84"/>
      <c r="T4" s="81"/>
      <c r="U4" s="99" t="s">
        <v>132</v>
      </c>
      <c r="V4" s="165">
        <f>BDS!V2*((2*PI())/13560)</f>
        <v>6.6930620393898252E-3</v>
      </c>
      <c r="W4" s="165">
        <f>BDS!W2*((2*PI())/13560)</f>
        <v>6.8031010295449479E-3</v>
      </c>
      <c r="X4" s="165">
        <f>BDS!X2*((2*PI())/13560)</f>
        <v>7.1521803074276226E-3</v>
      </c>
      <c r="Y4" s="165">
        <f>BDS!Y2*((2*PI())/13560)</f>
        <v>4.8743005939089739E-3</v>
      </c>
      <c r="Z4" s="165">
        <f>BDS!Z2*((2*PI())/13560)</f>
        <v>3.750099575417427E-3</v>
      </c>
      <c r="AA4" s="165">
        <f>BDS!AA2*((2*PI())/13560)</f>
        <v>3.1270741843121195E-3</v>
      </c>
      <c r="AB4" s="165">
        <f>BDS!AB2*((2*PI())/13560)</f>
        <v>2.7555924403373086E-3</v>
      </c>
      <c r="AC4" s="165">
        <f>BDS!AC2*((2*PI())/13560)</f>
        <v>2.5337701803573027E-3</v>
      </c>
      <c r="AD4" s="165">
        <f>BDS!AD2*((2*PI())/13560)</f>
        <v>2.4147152154813038E-3</v>
      </c>
      <c r="AE4" s="165">
        <f>BDS!AE2*((2*PI())/13560)</f>
        <v>2.3771014416518869E-3</v>
      </c>
      <c r="AF4" s="165">
        <f>BDS!AF2*((2*PI())/13560)</f>
        <v>2.4147152154813038E-3</v>
      </c>
      <c r="AG4" s="165">
        <f>BDS!AG2*((2*PI())/13560)</f>
        <v>2.5337701803573027E-3</v>
      </c>
      <c r="AH4" s="165">
        <f>BDS!AH2*((2*PI())/13560)</f>
        <v>2.7555924403373086E-3</v>
      </c>
      <c r="AI4" s="165">
        <f>BDS!AI2*((2*PI())/13560)</f>
        <v>3.1270741843121195E-3</v>
      </c>
      <c r="AJ4" s="165">
        <f>BDS!AJ2*((2*PI())/13560)</f>
        <v>2.9658528641737206E-3</v>
      </c>
      <c r="AK4" s="165">
        <f>BDS!AK2*((2*PI())/13560)</f>
        <v>2.6140015204372284E-3</v>
      </c>
      <c r="AL4" s="165">
        <f>BDS!AL2*((2*PI())/13560)</f>
        <v>2.4038432691753046E-3</v>
      </c>
      <c r="AM4" s="165">
        <f>BDS!AM2*((2*PI())/13560)</f>
        <v>2.2910303889691658E-3</v>
      </c>
      <c r="AN4" s="165">
        <f>BDS!AN2*((2*PI())/13560)</f>
        <v>2.2553860574280071E-3</v>
      </c>
      <c r="AO4" s="165">
        <f>BDS!AO2*((2*PI())/13560)</f>
        <v>2.2910303889691658E-3</v>
      </c>
      <c r="AP4" s="165">
        <f>BDS!AP2*((2*PI())/13560)</f>
        <v>2.4038432691753046E-3</v>
      </c>
      <c r="AQ4" s="165">
        <f>BDS!AQ2*((2*PI())/13560)</f>
        <v>2.6140015204372284E-3</v>
      </c>
      <c r="AR4" s="165">
        <f>BDS!AR2*((2*PI())/13560)</f>
        <v>2.9658528641737206E-3</v>
      </c>
      <c r="AS4" s="165">
        <f>BDS!AS2*((2*PI())/13560)</f>
        <v>3.1270741843121195E-3</v>
      </c>
      <c r="AT4" s="165">
        <f>BDS!AT2*((2*PI())/13560)</f>
        <v>2.7555924403373086E-3</v>
      </c>
      <c r="AU4" s="165">
        <f>BDS!AU2*((2*PI())/13560)</f>
        <v>2.5337701803573027E-3</v>
      </c>
      <c r="AV4" s="165">
        <f>BDS!AV2*((2*PI())/13560)</f>
        <v>2.4147152154813038E-3</v>
      </c>
      <c r="AW4" s="165">
        <f>BDS!AW2*((2*PI())/13560)</f>
        <v>2.3771014416518869E-3</v>
      </c>
      <c r="AX4" s="165">
        <f>BDS!AX2*((2*PI())/13560)</f>
        <v>2.4147152154813038E-3</v>
      </c>
      <c r="AY4" s="165">
        <f>BDS!AY2*((2*PI())/13560)</f>
        <v>2.5337701803573027E-3</v>
      </c>
      <c r="AZ4" s="165">
        <f>BDS!AZ2*((2*PI())/13560)</f>
        <v>2.7555924403373086E-3</v>
      </c>
      <c r="BA4" s="165">
        <f>BDS!BA2*((2*PI())/13560)</f>
        <v>3.1270741843121195E-3</v>
      </c>
      <c r="BB4" s="165">
        <f>BDS!BB2*((2*PI())/13560)</f>
        <v>3.750099575417427E-3</v>
      </c>
      <c r="BC4" s="165">
        <f>BDS!BC2*((2*PI())/13560)</f>
        <v>4.8743005939089739E-3</v>
      </c>
      <c r="BD4" s="165">
        <f>BDS!BD2*((2*PI())/13560)</f>
        <v>7.1521803074276226E-3</v>
      </c>
      <c r="BE4" s="165">
        <f>BDS!BE2*((2*PI())/13560)</f>
        <v>6.8031010295449479E-3</v>
      </c>
      <c r="BF4" s="160"/>
      <c r="BG4" s="164">
        <f>((BDS!L2+O1)/BDS!L2)^2</f>
        <v>1.0063780188618945</v>
      </c>
      <c r="BH4" s="87"/>
      <c r="BI4" s="93"/>
      <c r="BJ4" s="178"/>
      <c r="BK4" s="179" t="s">
        <v>112</v>
      </c>
      <c r="BL4" s="180"/>
      <c r="BM4" s="173"/>
      <c r="BN4" s="178"/>
      <c r="BO4" s="179" t="s">
        <v>18</v>
      </c>
      <c r="BP4" s="180"/>
      <c r="BQ4" s="174"/>
      <c r="BR4" s="179"/>
      <c r="BS4" s="179" t="s">
        <v>19</v>
      </c>
      <c r="BT4" s="181"/>
      <c r="BU4" s="181"/>
      <c r="BW4" s="179"/>
      <c r="BX4" s="179" t="s">
        <v>142</v>
      </c>
      <c r="BY4" s="181"/>
      <c r="CA4" s="100" t="s">
        <v>7</v>
      </c>
      <c r="CB4" s="100" t="s">
        <v>11</v>
      </c>
      <c r="CD4" s="100" t="s">
        <v>12</v>
      </c>
      <c r="CG4" s="100" t="s">
        <v>12</v>
      </c>
      <c r="CH4" s="100" t="s">
        <v>154</v>
      </c>
    </row>
    <row r="5" spans="2:86" x14ac:dyDescent="0.2">
      <c r="B5" s="102" t="s">
        <v>91</v>
      </c>
      <c r="C5" s="102" t="s">
        <v>92</v>
      </c>
      <c r="D5" s="102" t="s">
        <v>93</v>
      </c>
      <c r="E5" s="102"/>
      <c r="F5" s="102"/>
      <c r="G5" s="102" t="s">
        <v>101</v>
      </c>
      <c r="H5" s="102"/>
      <c r="I5" s="102"/>
      <c r="J5" s="102" t="s">
        <v>94</v>
      </c>
      <c r="K5" s="81"/>
      <c r="L5" s="103" t="s">
        <v>114</v>
      </c>
      <c r="M5" s="103" t="s">
        <v>115</v>
      </c>
      <c r="N5" s="103" t="s">
        <v>116</v>
      </c>
      <c r="O5" s="103" t="s">
        <v>117</v>
      </c>
      <c r="P5" s="103" t="s">
        <v>118</v>
      </c>
      <c r="Q5" s="103" t="s">
        <v>119</v>
      </c>
      <c r="R5" s="103" t="s">
        <v>120</v>
      </c>
      <c r="S5" s="84"/>
      <c r="T5" s="81"/>
      <c r="U5" s="104" t="s">
        <v>121</v>
      </c>
      <c r="V5" s="105">
        <v>0</v>
      </c>
      <c r="W5" s="105">
        <f t="shared" ref="W5:BE5" si="0">V5+10</f>
        <v>10</v>
      </c>
      <c r="X5" s="105">
        <f t="shared" si="0"/>
        <v>20</v>
      </c>
      <c r="Y5" s="105">
        <f t="shared" si="0"/>
        <v>30</v>
      </c>
      <c r="Z5" s="105">
        <f t="shared" si="0"/>
        <v>40</v>
      </c>
      <c r="AA5" s="105">
        <f t="shared" si="0"/>
        <v>50</v>
      </c>
      <c r="AB5" s="105">
        <f t="shared" si="0"/>
        <v>60</v>
      </c>
      <c r="AC5" s="105">
        <f t="shared" si="0"/>
        <v>70</v>
      </c>
      <c r="AD5" s="105">
        <f t="shared" si="0"/>
        <v>80</v>
      </c>
      <c r="AE5" s="105">
        <f t="shared" si="0"/>
        <v>90</v>
      </c>
      <c r="AF5" s="105">
        <f t="shared" si="0"/>
        <v>100</v>
      </c>
      <c r="AG5" s="105">
        <f t="shared" si="0"/>
        <v>110</v>
      </c>
      <c r="AH5" s="105">
        <f t="shared" si="0"/>
        <v>120</v>
      </c>
      <c r="AI5" s="105">
        <f t="shared" si="0"/>
        <v>130</v>
      </c>
      <c r="AJ5" s="105">
        <f t="shared" si="0"/>
        <v>140</v>
      </c>
      <c r="AK5" s="105">
        <f t="shared" si="0"/>
        <v>150</v>
      </c>
      <c r="AL5" s="105">
        <f t="shared" si="0"/>
        <v>160</v>
      </c>
      <c r="AM5" s="105">
        <f t="shared" si="0"/>
        <v>170</v>
      </c>
      <c r="AN5" s="105">
        <f t="shared" si="0"/>
        <v>180</v>
      </c>
      <c r="AO5" s="105">
        <f t="shared" si="0"/>
        <v>190</v>
      </c>
      <c r="AP5" s="105">
        <f t="shared" si="0"/>
        <v>200</v>
      </c>
      <c r="AQ5" s="105">
        <f t="shared" si="0"/>
        <v>210</v>
      </c>
      <c r="AR5" s="105">
        <f t="shared" si="0"/>
        <v>220</v>
      </c>
      <c r="AS5" s="105">
        <f t="shared" si="0"/>
        <v>230</v>
      </c>
      <c r="AT5" s="105">
        <f t="shared" si="0"/>
        <v>240</v>
      </c>
      <c r="AU5" s="105">
        <f t="shared" si="0"/>
        <v>250</v>
      </c>
      <c r="AV5" s="105">
        <f t="shared" si="0"/>
        <v>260</v>
      </c>
      <c r="AW5" s="105">
        <f t="shared" si="0"/>
        <v>270</v>
      </c>
      <c r="AX5" s="105">
        <f t="shared" si="0"/>
        <v>280</v>
      </c>
      <c r="AY5" s="105">
        <f t="shared" si="0"/>
        <v>290</v>
      </c>
      <c r="AZ5" s="105">
        <f t="shared" si="0"/>
        <v>300</v>
      </c>
      <c r="BA5" s="105">
        <f t="shared" si="0"/>
        <v>310</v>
      </c>
      <c r="BB5" s="105">
        <f t="shared" si="0"/>
        <v>320</v>
      </c>
      <c r="BC5" s="105">
        <f t="shared" si="0"/>
        <v>330</v>
      </c>
      <c r="BD5" s="105">
        <f t="shared" si="0"/>
        <v>340</v>
      </c>
      <c r="BE5" s="105">
        <f t="shared" si="0"/>
        <v>350</v>
      </c>
      <c r="BF5" s="102" t="s">
        <v>122</v>
      </c>
      <c r="BG5" s="102" t="s">
        <v>123</v>
      </c>
      <c r="BH5" s="102" t="s">
        <v>124</v>
      </c>
      <c r="BI5" s="93"/>
      <c r="BJ5" s="102" t="s">
        <v>4</v>
      </c>
      <c r="BK5" s="102" t="s">
        <v>2</v>
      </c>
      <c r="BL5" s="102" t="s">
        <v>123</v>
      </c>
      <c r="BM5" s="106"/>
      <c r="BN5" s="102" t="s">
        <v>4</v>
      </c>
      <c r="BO5" s="102" t="s">
        <v>2</v>
      </c>
      <c r="BP5" s="102" t="s">
        <v>123</v>
      </c>
      <c r="BQ5" s="107"/>
      <c r="BR5" s="102" t="s">
        <v>4</v>
      </c>
      <c r="BS5" s="102" t="s">
        <v>2</v>
      </c>
      <c r="BT5" s="102" t="s">
        <v>1</v>
      </c>
      <c r="BU5" s="193" t="s">
        <v>139</v>
      </c>
      <c r="BW5" s="102" t="s">
        <v>4</v>
      </c>
      <c r="BX5" s="102" t="s">
        <v>2</v>
      </c>
      <c r="BY5" s="102" t="s">
        <v>123</v>
      </c>
      <c r="CA5" s="102" t="s">
        <v>2</v>
      </c>
      <c r="CB5" s="102" t="s">
        <v>2</v>
      </c>
      <c r="CD5" s="102" t="s">
        <v>2</v>
      </c>
      <c r="CG5" s="102" t="s">
        <v>2</v>
      </c>
      <c r="CH5" s="102" t="s">
        <v>2</v>
      </c>
    </row>
    <row r="6" spans="2:86" x14ac:dyDescent="0.2">
      <c r="B6" s="102" t="s">
        <v>95</v>
      </c>
      <c r="C6" s="102" t="s">
        <v>125</v>
      </c>
      <c r="D6" s="102" t="s">
        <v>125</v>
      </c>
      <c r="E6" s="102" t="s">
        <v>96</v>
      </c>
      <c r="F6" s="102" t="s">
        <v>97</v>
      </c>
      <c r="G6" s="102" t="s">
        <v>98</v>
      </c>
      <c r="H6" s="102" t="s">
        <v>99</v>
      </c>
      <c r="I6" s="102" t="s">
        <v>100</v>
      </c>
      <c r="J6" s="102" t="s">
        <v>101</v>
      </c>
      <c r="K6" s="81"/>
      <c r="L6" s="103" t="s">
        <v>125</v>
      </c>
      <c r="M6" s="103" t="s">
        <v>101</v>
      </c>
      <c r="N6" s="103" t="s">
        <v>126</v>
      </c>
      <c r="O6" s="103" t="s">
        <v>107</v>
      </c>
      <c r="P6" s="103" t="s">
        <v>107</v>
      </c>
      <c r="Q6" s="103" t="s">
        <v>127</v>
      </c>
      <c r="R6" s="103" t="s">
        <v>128</v>
      </c>
      <c r="S6" s="84"/>
      <c r="T6" s="81"/>
      <c r="U6" s="119">
        <v>1.01516513312945</v>
      </c>
      <c r="V6" s="81"/>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6"/>
      <c r="BG6" s="86"/>
      <c r="BH6" s="102"/>
      <c r="BI6" s="93"/>
      <c r="BJ6" s="81"/>
      <c r="BK6" s="81"/>
      <c r="BL6" s="81"/>
      <c r="BM6" s="108"/>
      <c r="BN6" s="101"/>
      <c r="BO6" s="109"/>
      <c r="BP6" s="101"/>
      <c r="BQ6" s="87"/>
      <c r="BY6"/>
    </row>
    <row r="7" spans="2:86" x14ac:dyDescent="0.2">
      <c r="B7" s="135">
        <v>1</v>
      </c>
      <c r="C7" s="135">
        <v>0</v>
      </c>
      <c r="D7" s="135">
        <v>90</v>
      </c>
      <c r="E7" s="135">
        <f>BDS!$E$2</f>
        <v>5</v>
      </c>
      <c r="F7" s="135">
        <f>BDS!$E$3</f>
        <v>13.5</v>
      </c>
      <c r="G7" s="136">
        <f t="shared" ref="G7:G42" si="1">E7*TAN((D7/(180/PI())))</f>
        <v>8.162276138809536E+16</v>
      </c>
      <c r="H7" s="136">
        <f t="shared" ref="H7:H42" si="2">E7/COS((D7/(180/PI())))</f>
        <v>8.162276138809536E+16</v>
      </c>
      <c r="I7" s="136">
        <f t="shared" ref="I7:I42" si="3">F7/COS(((90-D7)/(180/PI())))</f>
        <v>13.5</v>
      </c>
      <c r="J7" s="136">
        <f t="shared" ref="J7:J42" si="4">IF(G7&lt;F7,H7,I7)</f>
        <v>13.5</v>
      </c>
      <c r="K7" s="137"/>
      <c r="L7" s="138">
        <v>0</v>
      </c>
      <c r="M7" s="139">
        <f t="shared" ref="M7:M42" si="5">J7</f>
        <v>13.5</v>
      </c>
      <c r="N7" s="140">
        <f>(SQRT((BDS!$L$2^2)+(M7^2)-((2*BDS!$L$2*M7)*(($Q7*$Q$2)+($R7*$R$2))))+M7-BDS!$L$2)</f>
        <v>14.444571792339147</v>
      </c>
      <c r="O7" s="140">
        <f t="shared" ref="O7:O42" si="6">N7-M7</f>
        <v>0.94457179233914701</v>
      </c>
      <c r="P7" s="141">
        <f t="shared" ref="P7:P42" si="7">((($O$1-O7)+$O$2)/$O$2)^2</f>
        <v>0.98677556129202404</v>
      </c>
      <c r="Q7" s="142">
        <f t="shared" ref="Q7:Q42" si="8">(SIN(RADIANS($L7)))</f>
        <v>0</v>
      </c>
      <c r="R7" s="142">
        <f t="shared" ref="R7:R42" si="9">(COS(RADIANS($L7)))</f>
        <v>1</v>
      </c>
      <c r="S7" s="190"/>
      <c r="T7" s="191"/>
      <c r="U7" s="195">
        <v>10</v>
      </c>
      <c r="V7" s="146">
        <f>BDS!$V$3*(COS(($U7*V$4)-PI()))*BL7*BP7</f>
        <v>-0.98456550933591547</v>
      </c>
      <c r="W7" s="146">
        <f>BDS!$W$3*(COS(($U7*W$4)-PI()))*BL7*BP7</f>
        <v>-0.98389097801860714</v>
      </c>
      <c r="X7" s="146">
        <f>BDS!$X$3*(COS(($U7*X$4)-PI()))*BL7*BP7</f>
        <v>-0.98169319415120981</v>
      </c>
      <c r="Y7" s="146">
        <f>BDS!$Y$3*(COS(($U7*Y$4)-PI()))*BL7*BP7</f>
        <v>-0.99438243610925547</v>
      </c>
      <c r="Z7" s="146">
        <f>BDS!$Z$3*(COS(($U7*Z$4)-PI()))*BL7*BP7</f>
        <v>-0.99911020103171089</v>
      </c>
      <c r="AA7" s="146">
        <f>BDS!$AA$3*(COS(($U7*AA$4)-PI()))*BL7*BP7</f>
        <v>-1.00125538344081</v>
      </c>
      <c r="AB7" s="146">
        <f>BDS!$AB$3*(COS(($U7*AB$4)-PI()))*BL7*BP7</f>
        <v>-1.0023660518519371</v>
      </c>
      <c r="AC7" s="146">
        <f>BDS!$AC$3*(COS(($U7*AC$4)-PI()))*BL7*BP7</f>
        <v>-1.0029677438553108</v>
      </c>
      <c r="AD7" s="146">
        <f>BDS!$AD$3*(COS(($U7*AD$4)-PI()))*BL7*BP7</f>
        <v>-1.0032714285550464</v>
      </c>
      <c r="AE7" s="146">
        <f>BDS!$AE$3*(COS(($U7*AE$4)-PI()))*BL7*BP7</f>
        <v>-1.0033645562165148</v>
      </c>
      <c r="AF7" s="146">
        <f>BDS!$AF$3*(COS(($U7*AF$4)-PI()))*BL7*BP7</f>
        <v>-1.0032714285550464</v>
      </c>
      <c r="AG7" s="146">
        <f>BDS!$AG$3*(COS(($U7*AG$4)-PI()))*BL7*BP7</f>
        <v>-1.0029677438553108</v>
      </c>
      <c r="AH7" s="146">
        <f>BDS!$AH$3*(COS(($U7*AH$4)-PI()))*BL7*BP7</f>
        <v>-1.0023660518519371</v>
      </c>
      <c r="AI7" s="146">
        <f>BDS!$AI$3*(COS(($U7*AI$4)-PI()))*BL7*BP7</f>
        <v>-1.00125538344081</v>
      </c>
      <c r="AJ7" s="146">
        <f>BDS!$AJ$3*(COS(($U7*AJ$4)-PI()))*BL7*BP7</f>
        <v>-1.0017531126682293</v>
      </c>
      <c r="AK7" s="146">
        <f>BDS!$AK$3*(COS(($U7*AK$4)-PI()))*BL7*BP7</f>
        <v>-1.0027554833529932</v>
      </c>
      <c r="AL7" s="146">
        <f>BDS!$AL$3*(COS(($U7*AL$4)-PI()))*BL7*BP7</f>
        <v>-1.0032984856960838</v>
      </c>
      <c r="AM7" s="146">
        <f>BDS!$AM$3*(COS(($U7*AM$4)-PI()))*BL7*BP7</f>
        <v>-1.0035725437550898</v>
      </c>
      <c r="AN7" s="146">
        <f>BDS!$AN$3*(COS(($U7*AN$4)-PI()))*BL7*BP7</f>
        <v>-1.0036565855247164</v>
      </c>
      <c r="AO7" s="146">
        <f>BDS!$AO$3*(COS(($U7*AO$4)-PI()))*BL7*BP7</f>
        <v>-1.0035725437550898</v>
      </c>
      <c r="AP7" s="146">
        <f>BDS!$AP$3*(COS(($U7*AP$4)-PI()))*BL7*BP7</f>
        <v>-1.0032984856960838</v>
      </c>
      <c r="AQ7" s="146">
        <f>BDS!$AQ$3*(COS(($U7*AQ$4)-PI()))*BL7*BP7</f>
        <v>-1.0027554833529932</v>
      </c>
      <c r="AR7" s="146">
        <f>BDS!$AR$3*(COS(($U7*AR$4)-PI()))*BL7*BP7</f>
        <v>-1.0017531126682293</v>
      </c>
      <c r="AS7" s="146">
        <f>BDS!$AS$3*(COS(($U7*AS$4)-PI()))*BL7*BP7</f>
        <v>-1.00125538344081</v>
      </c>
      <c r="AT7" s="146">
        <f>BDS!$AT$3*(COS(($U7*AT$4)-PI()))*BL7*BP7</f>
        <v>-1.0023660518519371</v>
      </c>
      <c r="AU7" s="146">
        <f>BDS!$AU$3*(COS(($U7*AU$4)-PI()))*BL7*BP7</f>
        <v>-1.0029677438553108</v>
      </c>
      <c r="AV7" s="146">
        <f>BDS!$AV$3*(COS(($U7*AV$4)-PI()))*BL7*BP7</f>
        <v>-1.0032714285550464</v>
      </c>
      <c r="AW7" s="146">
        <f>BDS!$AW$3*(COS(($U7*AW$4)-PI()))*BL7*BP7</f>
        <v>-1.0033645562165148</v>
      </c>
      <c r="AX7" s="146">
        <f>BDS!$AX$3*(COS(($U7*AX$4)-PI()))*BL7*BP7</f>
        <v>-1.0032714285550464</v>
      </c>
      <c r="AY7" s="146">
        <f>BDS!$AY$3*(COS(($U7*AY$4)-PI()))*BL7*BP7</f>
        <v>-1.0029677438553108</v>
      </c>
      <c r="AZ7" s="146">
        <f>BDS!$AZ$3*(COS(($U7*AZ$4)-PI()))*BL7*BP7</f>
        <v>-1.0023660518519371</v>
      </c>
      <c r="BA7" s="146">
        <f>BDS!$BA$3*(COS(($U7*BA$4)-PI()))*BL7*BP7</f>
        <v>-1.00125538344081</v>
      </c>
      <c r="BB7" s="146">
        <f>BDS!$BB$3*(COS(($U7*BB$4)-PI()))*BL7*BP7</f>
        <v>-0.99911020103171089</v>
      </c>
      <c r="BC7" s="146">
        <f>BDS!$BC$3*(COS(($U7*BC$4)-PI()))*BL7*BP7</f>
        <v>-0.99438243610925547</v>
      </c>
      <c r="BD7" s="146">
        <f>BDS!$BD$3*(COS(($U7*BD$4)-PI()))*BL7*BP7</f>
        <v>-0.98169319415120981</v>
      </c>
      <c r="BE7" s="146">
        <f>BDS!$BE$3*(COS(($U7*BE$4)-PI()))*BL7*BP7</f>
        <v>-0.98389097801860714</v>
      </c>
      <c r="BF7" s="153">
        <f>AVERAGE(V7:BE7)</f>
        <v>-0.99931406965756764</v>
      </c>
      <c r="BG7" s="153">
        <f>(((BF7)+1)/(BDS!$BG$4)+1)</f>
        <v>1.000681583191978</v>
      </c>
      <c r="BH7" s="196">
        <f>LOG10(BG7)*20+BX7</f>
        <v>5.9181397614169289E-3</v>
      </c>
      <c r="BI7" s="154"/>
      <c r="BJ7" s="152">
        <f>U7</f>
        <v>10</v>
      </c>
      <c r="BK7" s="152">
        <f>20*LOG(1/SQRT(1+(BJ7/$BK$3)^3.25))</f>
        <v>-2.5750532775936132E-9</v>
      </c>
      <c r="BL7" s="155">
        <f>(1/SQRT(1+(BJ7/$BK$3)^3.25))</f>
        <v>0.99999999970353604</v>
      </c>
      <c r="BM7" s="155"/>
      <c r="BN7" s="152">
        <f>U7</f>
        <v>10</v>
      </c>
      <c r="BO7" s="152">
        <f>20*LOG(1/SQRT(1+(BN7/$BO$3)^$BN$3))</f>
        <v>-5.6768076116352986E-6</v>
      </c>
      <c r="BP7" s="155">
        <f>(1/SQRT(1+(BN7/$BO$3)^$BN$3))</f>
        <v>0.99999934643358446</v>
      </c>
      <c r="BQ7" s="156"/>
      <c r="BR7" s="157">
        <f>U7</f>
        <v>10</v>
      </c>
      <c r="BS7" s="158">
        <f>IF($CB$2=2,((20*LOG(1/(SQRT(1+(($BT$3/BR7)^2))))-CA7+6))+BU7,((20*LOG(1/(SQRT(1+(($BT$3/BR7)^2))))+CA7-6)*$BT$2)+BU7)</f>
        <v>0</v>
      </c>
      <c r="BT7" s="158">
        <f>IF($CD$2&lt;0,((ATAN2(1,($BT$3/BR7)))*$BT$2),0)</f>
        <v>0</v>
      </c>
      <c r="BU7" s="158">
        <f>-IF($BT$2=0,0,(20*LOG(1/(SQRT(1+(($BU$3/BR7)^2))))))</f>
        <v>0</v>
      </c>
      <c r="BV7" s="158"/>
      <c r="BW7" s="206">
        <f>U7</f>
        <v>10</v>
      </c>
      <c r="BX7" s="207">
        <f>IF($BW$2,20*LOG(1/SQRT(1+(BW7/$BX$3)^3.25)),0)</f>
        <v>0</v>
      </c>
      <c r="BY7" s="208">
        <f>(1/SQRT(1+(BW7/$BX$3)^3.25))</f>
        <v>1</v>
      </c>
      <c r="BZ7" s="158"/>
      <c r="CA7" s="157">
        <f>BDS!BH7</f>
        <v>5.9181397614169289E-3</v>
      </c>
      <c r="CB7" s="157">
        <f>IF($CB$2=0,CA7,(IF($CB$2=1,CA7-6,-(CA7-6))))</f>
        <v>-5.994081860238583</v>
      </c>
      <c r="CC7" s="157"/>
      <c r="CD7" s="157">
        <f>CB7+BS7</f>
        <v>-5.994081860238583</v>
      </c>
      <c r="CE7" s="192"/>
      <c r="CF7" s="192"/>
      <c r="CG7" s="208"/>
      <c r="CH7" s="208">
        <f>IF($CH$2,CG7,-100)</f>
        <v>0</v>
      </c>
    </row>
    <row r="8" spans="2:86" x14ac:dyDescent="0.2">
      <c r="B8" s="135">
        <v>2</v>
      </c>
      <c r="C8" s="135">
        <v>10</v>
      </c>
      <c r="D8" s="135">
        <v>80</v>
      </c>
      <c r="E8" s="135">
        <f>BDS!$E$2</f>
        <v>5</v>
      </c>
      <c r="F8" s="135">
        <f>BDS!$E$3</f>
        <v>13.5</v>
      </c>
      <c r="G8" s="136">
        <f t="shared" si="1"/>
        <v>28.356409098088534</v>
      </c>
      <c r="H8" s="136">
        <f t="shared" si="2"/>
        <v>28.793852415718156</v>
      </c>
      <c r="I8" s="136">
        <f t="shared" si="3"/>
        <v>13.708259260457558</v>
      </c>
      <c r="J8" s="136">
        <f t="shared" si="4"/>
        <v>13.708259260457558</v>
      </c>
      <c r="K8" s="137"/>
      <c r="L8" s="138">
        <v>10</v>
      </c>
      <c r="M8" s="139">
        <f t="shared" si="5"/>
        <v>13.708259260457558</v>
      </c>
      <c r="N8" s="140">
        <f>(SQRT((BDS!$L$2^2)+(M8^2)-((2*BDS!$L$2*M8)*(($Q8*$Q$2)+($R8*$R$2))))+M8-BDS!$L$2)</f>
        <v>14.682051451708489</v>
      </c>
      <c r="O8" s="140">
        <f t="shared" si="6"/>
        <v>0.97379219125093108</v>
      </c>
      <c r="P8" s="141">
        <f t="shared" si="7"/>
        <v>0.9861728529616739</v>
      </c>
      <c r="Q8" s="142">
        <f t="shared" si="8"/>
        <v>0.17364817766693033</v>
      </c>
      <c r="R8" s="142">
        <f t="shared" si="9"/>
        <v>0.98480775301220802</v>
      </c>
      <c r="S8" s="190"/>
      <c r="T8" s="191"/>
      <c r="U8" s="195">
        <f>U7*$U$6</f>
        <v>10.1516513312945</v>
      </c>
      <c r="V8" s="146">
        <f>BDS!$V$3*(COS(($U8*V$4)-PI()))*BL8*BP8</f>
        <v>-0.98449799060978682</v>
      </c>
      <c r="W8" s="146">
        <f>BDS!$W$3*(COS(($U8*W$4)-PI()))*BL8*BP8</f>
        <v>-0.98382126610291298</v>
      </c>
      <c r="X8" s="146">
        <f>BDS!$X$3*(COS(($U8*X$4)-PI()))*BL8*BP8</f>
        <v>-0.98161630689361035</v>
      </c>
      <c r="Y8" s="146">
        <f>BDS!$Y$3*(COS(($U8*Y$4)-PI()))*BL8*BP8</f>
        <v>-0.99434628296550298</v>
      </c>
      <c r="Z8" s="146">
        <f>BDS!$Z$3*(COS(($U8*Z$4)-PI()))*BL8*BP8</f>
        <v>-0.99908869629096198</v>
      </c>
      <c r="AA8" s="146">
        <f>BDS!$AA$3*(COS(($U8*AA$4)-PI()))*BL8*BP8</f>
        <v>-1.0012403929239213</v>
      </c>
      <c r="AB8" s="146">
        <f>BDS!$AB$3*(COS(($U8*AB$4)-PI()))*BL8*BP8</f>
        <v>-1.0023543937017836</v>
      </c>
      <c r="AC8" s="146">
        <f>BDS!$AC$3*(COS(($U8*AC$4)-PI()))*BL8*BP8</f>
        <v>-1.0029578776759589</v>
      </c>
      <c r="AD8" s="146">
        <f>BDS!$AD$3*(COS(($U8*AD$4)-PI()))*BL8*BP8</f>
        <v>-1.0032624629153475</v>
      </c>
      <c r="AE8" s="146">
        <f>BDS!$AE$3*(COS(($U8*AE$4)-PI()))*BL8*BP8</f>
        <v>-1.0033558661825528</v>
      </c>
      <c r="AF8" s="146">
        <f>BDS!$AF$3*(COS(($U8*AF$4)-PI()))*BL8*BP8</f>
        <v>-1.0032624629153475</v>
      </c>
      <c r="AG8" s="146">
        <f>BDS!$AG$3*(COS(($U8*AG$4)-PI()))*BL8*BP8</f>
        <v>-1.0029578776759589</v>
      </c>
      <c r="AH8" s="146">
        <f>BDS!$AH$3*(COS(($U8*AH$4)-PI()))*BL8*BP8</f>
        <v>-1.0023543937017836</v>
      </c>
      <c r="AI8" s="146">
        <f>BDS!$AI$3*(COS(($U8*AI$4)-PI()))*BL8*BP8</f>
        <v>-1.0012403929239213</v>
      </c>
      <c r="AJ8" s="146">
        <f>BDS!$AJ$3*(COS(($U8*AJ$4)-PI()))*BL8*BP8</f>
        <v>-1.0017396192366561</v>
      </c>
      <c r="AK8" s="146">
        <f>BDS!$AK$3*(COS(($U8*AK$4)-PI()))*BL8*BP8</f>
        <v>-1.0027449861567728</v>
      </c>
      <c r="AL8" s="146">
        <f>BDS!$AL$3*(COS(($U8*AL$4)-PI()))*BL8*BP8</f>
        <v>-1.0032896001576301</v>
      </c>
      <c r="AM8" s="146">
        <f>BDS!$AM$3*(COS(($U8*AM$4)-PI()))*BL8*BP8</f>
        <v>-1.0035644682769533</v>
      </c>
      <c r="AN8" s="146">
        <f>BDS!$AN$3*(COS(($U8*AN$4)-PI()))*BL8*BP8</f>
        <v>-1.0036487579812314</v>
      </c>
      <c r="AO8" s="146">
        <f>BDS!$AO$3*(COS(($U8*AO$4)-PI()))*BL8*BP8</f>
        <v>-1.0035644682769533</v>
      </c>
      <c r="AP8" s="146">
        <f>BDS!$AP$3*(COS(($U8*AP$4)-PI()))*BL8*BP8</f>
        <v>-1.0032896001576301</v>
      </c>
      <c r="AQ8" s="146">
        <f>BDS!$AQ$3*(COS(($U8*AQ$4)-PI()))*BL8*BP8</f>
        <v>-1.0027449861567728</v>
      </c>
      <c r="AR8" s="146">
        <f>BDS!$AR$3*(COS(($U8*AR$4)-PI()))*BL8*BP8</f>
        <v>-1.0017396192366561</v>
      </c>
      <c r="AS8" s="146">
        <f>BDS!$AS$3*(COS(($U8*AS$4)-PI()))*BL8*BP8</f>
        <v>-1.0012403929239213</v>
      </c>
      <c r="AT8" s="146">
        <f>BDS!$AT$3*(COS(($U8*AT$4)-PI()))*BL8*BP8</f>
        <v>-1.0023543937017836</v>
      </c>
      <c r="AU8" s="146">
        <f>BDS!$AU$3*(COS(($U8*AU$4)-PI()))*BL8*BP8</f>
        <v>-1.0029578776759589</v>
      </c>
      <c r="AV8" s="146">
        <f>BDS!$AV$3*(COS(($U8*AV$4)-PI()))*BL8*BP8</f>
        <v>-1.0032624629153475</v>
      </c>
      <c r="AW8" s="146">
        <f>BDS!$AW$3*(COS(($U8*AW$4)-PI()))*BL8*BP8</f>
        <v>-1.0033558661825528</v>
      </c>
      <c r="AX8" s="146">
        <f>BDS!$AX$3*(COS(($U8*AX$4)-PI()))*BL8*BP8</f>
        <v>-1.0032624629153475</v>
      </c>
      <c r="AY8" s="146">
        <f>BDS!$AY$3*(COS(($U8*AY$4)-PI()))*BL8*BP8</f>
        <v>-1.0029578776759589</v>
      </c>
      <c r="AZ8" s="146">
        <f>BDS!$AZ$3*(COS(($U8*AZ$4)-PI()))*BL8*BP8</f>
        <v>-1.0023543937017836</v>
      </c>
      <c r="BA8" s="146">
        <f>BDS!$BA$3*(COS(($U8*BA$4)-PI()))*BL8*BP8</f>
        <v>-1.0012403929239213</v>
      </c>
      <c r="BB8" s="146">
        <f>BDS!$BB$3*(COS(($U8*BB$4)-PI()))*BL8*BP8</f>
        <v>-0.99908869629096198</v>
      </c>
      <c r="BC8" s="146">
        <f>BDS!$BC$3*(COS(($U8*BC$4)-PI()))*BL8*BP8</f>
        <v>-0.99434628296550298</v>
      </c>
      <c r="BD8" s="146">
        <f>BDS!$BD$3*(COS(($U8*BD$4)-PI()))*BL8*BP8</f>
        <v>-0.98161630689361035</v>
      </c>
      <c r="BE8" s="146">
        <f>BDS!$BE$3*(COS(($U8*BE$4)-PI()))*BL8*BP8</f>
        <v>-0.98382126610291298</v>
      </c>
      <c r="BF8" s="153">
        <f>AVERAGE(V8:BE8)</f>
        <v>-0.99929281783294932</v>
      </c>
      <c r="BG8" s="153">
        <f>(((BF8)+1)/(BDS!$BG$4)+1)</f>
        <v>1.0007027003310847</v>
      </c>
      <c r="BH8" s="196">
        <f>LOG10(BG8)*20+BX8</f>
        <v>6.1014340355542949E-3</v>
      </c>
      <c r="BI8" s="154"/>
      <c r="BJ8" s="152">
        <f>U8</f>
        <v>10.1516513312945</v>
      </c>
      <c r="BK8" s="152">
        <f>20*LOG(1/SQRT(1+(BJ8/$BK$3)^3.25))</f>
        <v>-2.7041477955803332E-9</v>
      </c>
      <c r="BL8" s="155">
        <f>(1/SQRT(1+(BJ8/$BK$3)^3.25))</f>
        <v>0.99999999968867348</v>
      </c>
      <c r="BM8" s="155"/>
      <c r="BN8" s="152">
        <f>U8</f>
        <v>10.1516513312945</v>
      </c>
      <c r="BO8" s="152">
        <f>20*LOG(1/SQRT(1+(BN8/$BO$3)^$BN$3))</f>
        <v>-5.8944854197630825E-6</v>
      </c>
      <c r="BP8" s="155">
        <f>(1/SQRT(1+(BN8/$BO$3)^$BN$3))</f>
        <v>0.99999932137251735</v>
      </c>
      <c r="BQ8" s="156"/>
      <c r="BR8" s="157">
        <f>U8</f>
        <v>10.1516513312945</v>
      </c>
      <c r="BS8" s="158">
        <f>IF($CB$2=2,((20*LOG(1/(SQRT(1+(($BT$3/BR8)^2))))-CA8+6))+BU8,((20*LOG(1/(SQRT(1+(($BT$3/BR8)^2))))+CA8-6)*$BT$2)+BU8)</f>
        <v>0</v>
      </c>
      <c r="BT8" s="158">
        <f>IF($CD$2&lt;0,((ATAN2(1,($BT$3/BR8)))*$BT$2),0)</f>
        <v>0</v>
      </c>
      <c r="BU8" s="158">
        <f>-IF($BT$2=0,0,(20*LOG(1/(SQRT(1+(($BU$3/BR8)^2))))))</f>
        <v>0</v>
      </c>
      <c r="BV8" s="158"/>
      <c r="BW8" s="206">
        <f>U8</f>
        <v>10.1516513312945</v>
      </c>
      <c r="BX8" s="207">
        <f>IF($BW$2,20*LOG(1/SQRT(1+(BW8/$BX$3)^3.25)),0)</f>
        <v>0</v>
      </c>
      <c r="BY8" s="208">
        <f>(1/SQRT(1+(BW8/$BX$3)^3.25))</f>
        <v>1</v>
      </c>
      <c r="BZ8" s="158"/>
      <c r="CA8" s="157">
        <f>BDS!BH8</f>
        <v>6.1014340355542949E-3</v>
      </c>
      <c r="CB8" s="157">
        <f>IF($CB$2=0,CA8,(IF($CB$2=1,CA8-6,-(CA8-6))))</f>
        <v>-5.9938985659644457</v>
      </c>
      <c r="CC8" s="157"/>
      <c r="CD8" s="157">
        <f>CB8+BS8</f>
        <v>-5.9938985659644457</v>
      </c>
      <c r="CE8" s="192"/>
      <c r="CF8" s="192"/>
      <c r="CG8" s="208"/>
      <c r="CH8" s="208">
        <f>IF($CH$2,CG8,-100)</f>
        <v>0</v>
      </c>
    </row>
    <row r="9" spans="2:86" x14ac:dyDescent="0.2">
      <c r="B9" s="135">
        <v>3</v>
      </c>
      <c r="C9" s="135">
        <v>20</v>
      </c>
      <c r="D9" s="135">
        <v>70</v>
      </c>
      <c r="E9" s="135">
        <f>BDS!$E$2</f>
        <v>5</v>
      </c>
      <c r="F9" s="135">
        <f>BDS!$E$3</f>
        <v>13.5</v>
      </c>
      <c r="G9" s="136">
        <f t="shared" si="1"/>
        <v>13.737387097273109</v>
      </c>
      <c r="H9" s="136">
        <f t="shared" si="2"/>
        <v>14.619022000815432</v>
      </c>
      <c r="I9" s="136">
        <f t="shared" si="3"/>
        <v>14.366399928424814</v>
      </c>
      <c r="J9" s="136">
        <f t="shared" si="4"/>
        <v>14.366399928424814</v>
      </c>
      <c r="K9" s="137"/>
      <c r="L9" s="138">
        <v>20</v>
      </c>
      <c r="M9" s="139">
        <f t="shared" si="5"/>
        <v>14.366399928424814</v>
      </c>
      <c r="N9" s="140">
        <f>(SQRT((BDS!$L$2^2)+(M9^2)-((2*BDS!$L$2*M9)*(($Q9*$Q$2)+($R9*$R$2))))+M9-BDS!$L$2)</f>
        <v>15.435413763445538</v>
      </c>
      <c r="O9" s="140">
        <f t="shared" si="6"/>
        <v>1.0690138350207246</v>
      </c>
      <c r="P9" s="141">
        <f t="shared" si="7"/>
        <v>0.98421006163387348</v>
      </c>
      <c r="Q9" s="142">
        <f t="shared" si="8"/>
        <v>0.34202014332566871</v>
      </c>
      <c r="R9" s="142">
        <f t="shared" si="9"/>
        <v>0.93969262078590843</v>
      </c>
      <c r="S9" s="190"/>
      <c r="T9" s="191"/>
      <c r="U9" s="195">
        <f t="shared" ref="U9:U72" si="10">U8*$U$6</f>
        <v>10.30560247521734</v>
      </c>
      <c r="V9" s="146">
        <f>BDS!$V$3*(COS(($U9*V$4)-PI()))*BL9*BP9</f>
        <v>-0.98442840991766334</v>
      </c>
      <c r="W9" s="146">
        <f>BDS!$W$3*(COS(($U9*W$4)-PI()))*BL9*BP9</f>
        <v>-0.98374942530461762</v>
      </c>
      <c r="X9" s="146">
        <f>BDS!$X$3*(COS(($U9*X$4)-PI()))*BL9*BP9</f>
        <v>-0.98153707185070282</v>
      </c>
      <c r="Y9" s="146">
        <f>BDS!$Y$3*(COS(($U9*Y$4)-PI()))*BL9*BP9</f>
        <v>-0.99430902523786335</v>
      </c>
      <c r="Z9" s="146">
        <f>BDS!$Z$3*(COS(($U9*Z$4)-PI()))*BL9*BP9</f>
        <v>-0.99906653432693271</v>
      </c>
      <c r="AA9" s="146">
        <f>BDS!$AA$3*(COS(($U9*AA$4)-PI()))*BL9*BP9</f>
        <v>-1.0012249441762786</v>
      </c>
      <c r="AB9" s="146">
        <f>BDS!$AB$3*(COS(($U9*AB$4)-PI()))*BL9*BP9</f>
        <v>-1.0023423791275181</v>
      </c>
      <c r="AC9" s="146">
        <f>BDS!$AC$3*(COS(($U9*AC$4)-PI()))*BL9*BP9</f>
        <v>-1.0029477098219484</v>
      </c>
      <c r="AD9" s="146">
        <f>BDS!$AD$3*(COS(($U9*AD$4)-PI()))*BL9*BP9</f>
        <v>-1.0032532231157094</v>
      </c>
      <c r="AE9" s="146">
        <f>BDS!$AE$3*(COS(($U9*AE$4)-PI()))*BL9*BP9</f>
        <v>-1.0033469104095094</v>
      </c>
      <c r="AF9" s="146">
        <f>BDS!$AF$3*(COS(($U9*AF$4)-PI()))*BL9*BP9</f>
        <v>-1.0032532231157094</v>
      </c>
      <c r="AG9" s="146">
        <f>BDS!$AG$3*(COS(($U9*AG$4)-PI()))*BL9*BP9</f>
        <v>-1.0029477098219484</v>
      </c>
      <c r="AH9" s="146">
        <f>BDS!$AH$3*(COS(($U9*AH$4)-PI()))*BL9*BP9</f>
        <v>-1.0023423791275181</v>
      </c>
      <c r="AI9" s="146">
        <f>BDS!$AI$3*(COS(($U9*AI$4)-PI()))*BL9*BP9</f>
        <v>-1.0012249441762786</v>
      </c>
      <c r="AJ9" s="146">
        <f>BDS!$AJ$3*(COS(($U9*AJ$4)-PI()))*BL9*BP9</f>
        <v>-1.0017257133105963</v>
      </c>
      <c r="AK9" s="146">
        <f>BDS!$AK$3*(COS(($U9*AK$4)-PI()))*BL9*BP9</f>
        <v>-1.0027341680064012</v>
      </c>
      <c r="AL9" s="146">
        <f>BDS!$AL$3*(COS(($U9*AL$4)-PI()))*BL9*BP9</f>
        <v>-1.0032804429066455</v>
      </c>
      <c r="AM9" s="146">
        <f>BDS!$AM$3*(COS(($U9*AM$4)-PI()))*BL9*BP9</f>
        <v>-1.0035561458370661</v>
      </c>
      <c r="AN9" s="146">
        <f>BDS!$AN$3*(COS(($U9*AN$4)-PI()))*BL9*BP9</f>
        <v>-1.003640691051543</v>
      </c>
      <c r="AO9" s="146">
        <f>BDS!$AO$3*(COS(($U9*AO$4)-PI()))*BL9*BP9</f>
        <v>-1.0035561458370661</v>
      </c>
      <c r="AP9" s="146">
        <f>BDS!$AP$3*(COS(($U9*AP$4)-PI()))*BL9*BP9</f>
        <v>-1.0032804429066455</v>
      </c>
      <c r="AQ9" s="146">
        <f>BDS!$AQ$3*(COS(($U9*AQ$4)-PI()))*BL9*BP9</f>
        <v>-1.0027341680064012</v>
      </c>
      <c r="AR9" s="146">
        <f>BDS!$AR$3*(COS(($U9*AR$4)-PI()))*BL9*BP9</f>
        <v>-1.0017257133105963</v>
      </c>
      <c r="AS9" s="146">
        <f>BDS!$AS$3*(COS(($U9*AS$4)-PI()))*BL9*BP9</f>
        <v>-1.0012249441762786</v>
      </c>
      <c r="AT9" s="146">
        <f>BDS!$AT$3*(COS(($U9*AT$4)-PI()))*BL9*BP9</f>
        <v>-1.0023423791275181</v>
      </c>
      <c r="AU9" s="146">
        <f>BDS!$AU$3*(COS(($U9*AU$4)-PI()))*BL9*BP9</f>
        <v>-1.0029477098219484</v>
      </c>
      <c r="AV9" s="146">
        <f>BDS!$AV$3*(COS(($U9*AV$4)-PI()))*BL9*BP9</f>
        <v>-1.0032532231157094</v>
      </c>
      <c r="AW9" s="146">
        <f>BDS!$AW$3*(COS(($U9*AW$4)-PI()))*BL9*BP9</f>
        <v>-1.0033469104095094</v>
      </c>
      <c r="AX9" s="146">
        <f>BDS!$AX$3*(COS(($U9*AX$4)-PI()))*BL9*BP9</f>
        <v>-1.0032532231157094</v>
      </c>
      <c r="AY9" s="146">
        <f>BDS!$AY$3*(COS(($U9*AY$4)-PI()))*BL9*BP9</f>
        <v>-1.0029477098219484</v>
      </c>
      <c r="AZ9" s="146">
        <f>BDS!$AZ$3*(COS(($U9*AZ$4)-PI()))*BL9*BP9</f>
        <v>-1.0023423791275181</v>
      </c>
      <c r="BA9" s="146">
        <f>BDS!$BA$3*(COS(($U9*BA$4)-PI()))*BL9*BP9</f>
        <v>-1.0012249441762786</v>
      </c>
      <c r="BB9" s="146">
        <f>BDS!$BB$3*(COS(($U9*BB$4)-PI()))*BL9*BP9</f>
        <v>-0.99906653432693271</v>
      </c>
      <c r="BC9" s="146">
        <f>BDS!$BC$3*(COS(($U9*BC$4)-PI()))*BL9*BP9</f>
        <v>-0.99430902523786335</v>
      </c>
      <c r="BD9" s="146">
        <f>BDS!$BD$3*(COS(($U9*BD$4)-PI()))*BL9*BP9</f>
        <v>-0.98153707185070282</v>
      </c>
      <c r="BE9" s="146">
        <f>BDS!$BE$3*(COS(($U9*BE$4)-PI()))*BL9*BP9</f>
        <v>-0.98374942530461762</v>
      </c>
      <c r="BF9" s="153">
        <f t="shared" ref="BF9:BF72" si="11">AVERAGE(V9:BE9)</f>
        <v>-0.99927091667543622</v>
      </c>
      <c r="BG9" s="153">
        <f>(((BF9)+1)/(BDS!$BG$4)+1)</f>
        <v>1.0007244626878757</v>
      </c>
      <c r="BH9" s="196">
        <f t="shared" ref="BH9:BH72" si="12">LOG10(BG9)*20+BX9</f>
        <v>6.2903246760448702E-3</v>
      </c>
      <c r="BI9" s="154"/>
      <c r="BJ9" s="152">
        <f t="shared" ref="BJ9:BJ72" si="13">U9</f>
        <v>10.30560247521734</v>
      </c>
      <c r="BK9" s="152">
        <f t="shared" ref="BK9:BK72" si="14">20*LOG(1/SQRT(1+(BJ9/$BK$3)^3.25))</f>
        <v>-2.839714879526591E-9</v>
      </c>
      <c r="BL9" s="155">
        <f t="shared" ref="BL9:BL72" si="15">(1/SQRT(1+(BJ9/$BK$3)^3.25))</f>
        <v>0.99999999967306574</v>
      </c>
      <c r="BM9" s="155"/>
      <c r="BN9" s="152">
        <f t="shared" ref="BN9:BN72" si="16">U9</f>
        <v>10.30560247521734</v>
      </c>
      <c r="BO9" s="152">
        <f t="shared" ref="BO9:BO72" si="17">20*LOG(1/SQRT(1+(BN9/$BO$3)^$BN$3))</f>
        <v>-6.1205101038660217E-6</v>
      </c>
      <c r="BP9" s="155">
        <f t="shared" ref="BP9:BP72" si="18">(1/SQRT(1+(BN9/$BO$3)^$BN$3))</f>
        <v>0.99999929535048193</v>
      </c>
      <c r="BQ9" s="156"/>
      <c r="BR9" s="157">
        <f t="shared" ref="BR9:BR72" si="19">U9</f>
        <v>10.30560247521734</v>
      </c>
      <c r="BS9" s="158">
        <f t="shared" ref="BS9:BS72" si="20">IF($CB$2=2,((20*LOG(1/(SQRT(1+(($BT$3/BR9)^2))))-CA9+6))+BU9,((20*LOG(1/(SQRT(1+(($BT$3/BR9)^2))))+CA9-6)*$BT$2)+BU9)</f>
        <v>0</v>
      </c>
      <c r="BT9" s="158">
        <f t="shared" ref="BT9:BT72" si="21">IF($CD$2&lt;0,((ATAN2(1,($BT$3/BR9)))*$BT$2),0)</f>
        <v>0</v>
      </c>
      <c r="BU9" s="158">
        <f t="shared" ref="BU9:BU72" si="22">-IF($BT$2=0,0,(20*LOG(1/(SQRT(1+(($BU$3/BR9)^2))))))</f>
        <v>0</v>
      </c>
      <c r="BV9" s="158"/>
      <c r="BW9" s="206">
        <f t="shared" ref="BW9:BW72" si="23">U9</f>
        <v>10.30560247521734</v>
      </c>
      <c r="BX9" s="207">
        <f t="shared" ref="BX9:BX72" si="24">IF($BW$2,20*LOG(1/SQRT(1+(BW9/$BX$3)^3.25)),0)</f>
        <v>0</v>
      </c>
      <c r="BY9" s="208">
        <f t="shared" ref="BY9:BY72" si="25">(1/SQRT(1+(BW9/$BX$3)^3.25))</f>
        <v>1</v>
      </c>
      <c r="BZ9" s="158"/>
      <c r="CA9" s="157">
        <f>BDS!BH9</f>
        <v>6.2903246760448702E-3</v>
      </c>
      <c r="CB9" s="157">
        <f t="shared" ref="CB9:CB72" si="26">IF($CB$2=0,CA9,(IF($CB$2=1,CA9-6,-(CA9-6))))</f>
        <v>-5.9937096753239549</v>
      </c>
      <c r="CC9" s="157"/>
      <c r="CD9" s="157">
        <f t="shared" ref="CD9:CD72" si="27">CB9+BS9</f>
        <v>-5.9937096753239549</v>
      </c>
      <c r="CE9" s="192"/>
      <c r="CF9" s="192"/>
      <c r="CG9" s="208"/>
      <c r="CH9" s="208">
        <f t="shared" ref="CH9:CH72" si="28">IF($CH$2,CG9,-100)</f>
        <v>0</v>
      </c>
    </row>
    <row r="10" spans="2:86" x14ac:dyDescent="0.2">
      <c r="B10" s="135">
        <v>4</v>
      </c>
      <c r="C10" s="135">
        <v>30</v>
      </c>
      <c r="D10" s="135">
        <v>60</v>
      </c>
      <c r="E10" s="135">
        <f>BDS!$E$2</f>
        <v>5</v>
      </c>
      <c r="F10" s="135">
        <f>BDS!$E$3</f>
        <v>13.5</v>
      </c>
      <c r="G10" s="136">
        <f t="shared" si="1"/>
        <v>8.6602540378443837</v>
      </c>
      <c r="H10" s="136">
        <f t="shared" si="2"/>
        <v>9.9999999999999982</v>
      </c>
      <c r="I10" s="136">
        <f t="shared" si="3"/>
        <v>15.588457268119894</v>
      </c>
      <c r="J10" s="136">
        <f t="shared" si="4"/>
        <v>9.9999999999999982</v>
      </c>
      <c r="K10" s="137"/>
      <c r="L10" s="138">
        <v>30</v>
      </c>
      <c r="M10" s="139">
        <f t="shared" si="5"/>
        <v>9.9999999999999982</v>
      </c>
      <c r="N10" s="140">
        <f>(SQRT((BDS!$L$2^2)+(M10^2)-((2*BDS!$L$2*M10)*(($Q10*$Q$2)+($R10*$R$2))))+M10-BDS!$L$2)</f>
        <v>10.519428096109237</v>
      </c>
      <c r="O10" s="140">
        <f t="shared" si="6"/>
        <v>0.51942809610923923</v>
      </c>
      <c r="P10" s="141">
        <f t="shared" si="7"/>
        <v>0.99556552458248149</v>
      </c>
      <c r="Q10" s="142">
        <f t="shared" si="8"/>
        <v>0.49999999999999994</v>
      </c>
      <c r="R10" s="142">
        <f t="shared" si="9"/>
        <v>0.86602540378443871</v>
      </c>
      <c r="S10" s="190"/>
      <c r="T10" s="191"/>
      <c r="U10" s="195">
        <f t="shared" si="10"/>
        <v>10.461888308733201</v>
      </c>
      <c r="V10" s="146">
        <f>BDS!$V$3*(COS(($U10*V$4)-PI()))*BL10*BP10</f>
        <v>-0.98435670433823286</v>
      </c>
      <c r="W10" s="146">
        <f>BDS!$W$3*(COS(($U10*W$4)-PI()))*BL10*BP10</f>
        <v>-0.98367539066410681</v>
      </c>
      <c r="X10" s="146">
        <f>BDS!$X$3*(COS(($U10*X$4)-PI()))*BL10*BP10</f>
        <v>-0.9814554173965635</v>
      </c>
      <c r="Y10" s="146">
        <f>BDS!$Y$3*(COS(($U10*Y$4)-PI()))*BL10*BP10</f>
        <v>-0.99427062919105469</v>
      </c>
      <c r="Z10" s="146">
        <f>BDS!$Z$3*(COS(($U10*Z$4)-PI()))*BL10*BP10</f>
        <v>-0.99904369505730262</v>
      </c>
      <c r="AA10" s="146">
        <f>BDS!$AA$3*(COS(($U10*AA$4)-PI()))*BL10*BP10</f>
        <v>-1.0012090231916297</v>
      </c>
      <c r="AB10" s="146">
        <f>BDS!$AB$3*(COS(($U10*AB$4)-PI()))*BL10*BP10</f>
        <v>-1.0023299972321862</v>
      </c>
      <c r="AC10" s="146">
        <f>BDS!$AC$3*(COS(($U10*AC$4)-PI()))*BL10*BP10</f>
        <v>-1.002937231068638</v>
      </c>
      <c r="AD10" s="146">
        <f>BDS!$AD$3*(COS(($U10*AD$4)-PI()))*BL10*BP10</f>
        <v>-1.0032437007719759</v>
      </c>
      <c r="AE10" s="146">
        <f>BDS!$AE$3*(COS(($U10*AE$4)-PI()))*BL10*BP10</f>
        <v>-1.0033376807704661</v>
      </c>
      <c r="AF10" s="146">
        <f>BDS!$AF$3*(COS(($U10*AF$4)-PI()))*BL10*BP10</f>
        <v>-1.0032437007719759</v>
      </c>
      <c r="AG10" s="146">
        <f>BDS!$AG$3*(COS(($U10*AG$4)-PI()))*BL10*BP10</f>
        <v>-1.002937231068638</v>
      </c>
      <c r="AH10" s="146">
        <f>BDS!$AH$3*(COS(($U10*AH$4)-PI()))*BL10*BP10</f>
        <v>-1.0023299972321862</v>
      </c>
      <c r="AI10" s="146">
        <f>BDS!$AI$3*(COS(($U10*AI$4)-PI()))*BL10*BP10</f>
        <v>-1.0012090231916297</v>
      </c>
      <c r="AJ10" s="146">
        <f>BDS!$AJ$3*(COS(($U10*AJ$4)-PI()))*BL10*BP10</f>
        <v>-1.001711382280579</v>
      </c>
      <c r="AK10" s="146">
        <f>BDS!$AK$3*(COS(($U10*AK$4)-PI()))*BL10*BP10</f>
        <v>-1.0027230190883321</v>
      </c>
      <c r="AL10" s="146">
        <f>BDS!$AL$3*(COS(($U10*AL$4)-PI()))*BL10*BP10</f>
        <v>-1.0032710056337357</v>
      </c>
      <c r="AM10" s="146">
        <f>BDS!$AM$3*(COS(($U10*AM$4)-PI()))*BL10*BP10</f>
        <v>-1.0035475688821227</v>
      </c>
      <c r="AN10" s="146">
        <f>BDS!$AN$3*(COS(($U10*AN$4)-PI()))*BL10*BP10</f>
        <v>-1.0036323774137703</v>
      </c>
      <c r="AO10" s="146">
        <f>BDS!$AO$3*(COS(($U10*AO$4)-PI()))*BL10*BP10</f>
        <v>-1.0035475688821227</v>
      </c>
      <c r="AP10" s="146">
        <f>BDS!$AP$3*(COS(($U10*AP$4)-PI()))*BL10*BP10</f>
        <v>-1.0032710056337357</v>
      </c>
      <c r="AQ10" s="146">
        <f>BDS!$AQ$3*(COS(($U10*AQ$4)-PI()))*BL10*BP10</f>
        <v>-1.0027230190883321</v>
      </c>
      <c r="AR10" s="146">
        <f>BDS!$AR$3*(COS(($U10*AR$4)-PI()))*BL10*BP10</f>
        <v>-1.001711382280579</v>
      </c>
      <c r="AS10" s="146">
        <f>BDS!$AS$3*(COS(($U10*AS$4)-PI()))*BL10*BP10</f>
        <v>-1.0012090231916297</v>
      </c>
      <c r="AT10" s="146">
        <f>BDS!$AT$3*(COS(($U10*AT$4)-PI()))*BL10*BP10</f>
        <v>-1.0023299972321862</v>
      </c>
      <c r="AU10" s="146">
        <f>BDS!$AU$3*(COS(($U10*AU$4)-PI()))*BL10*BP10</f>
        <v>-1.002937231068638</v>
      </c>
      <c r="AV10" s="146">
        <f>BDS!$AV$3*(COS(($U10*AV$4)-PI()))*BL10*BP10</f>
        <v>-1.0032437007719759</v>
      </c>
      <c r="AW10" s="146">
        <f>BDS!$AW$3*(COS(($U10*AW$4)-PI()))*BL10*BP10</f>
        <v>-1.0033376807704661</v>
      </c>
      <c r="AX10" s="146">
        <f>BDS!$AX$3*(COS(($U10*AX$4)-PI()))*BL10*BP10</f>
        <v>-1.0032437007719759</v>
      </c>
      <c r="AY10" s="146">
        <f>BDS!$AY$3*(COS(($U10*AY$4)-PI()))*BL10*BP10</f>
        <v>-1.002937231068638</v>
      </c>
      <c r="AZ10" s="146">
        <f>BDS!$AZ$3*(COS(($U10*AZ$4)-PI()))*BL10*BP10</f>
        <v>-1.0023299972321862</v>
      </c>
      <c r="BA10" s="146">
        <f>BDS!$BA$3*(COS(($U10*BA$4)-PI()))*BL10*BP10</f>
        <v>-1.0012090231916297</v>
      </c>
      <c r="BB10" s="146">
        <f>BDS!$BB$3*(COS(($U10*BB$4)-PI()))*BL10*BP10</f>
        <v>-0.99904369505730262</v>
      </c>
      <c r="BC10" s="146">
        <f>BDS!$BC$3*(COS(($U10*BC$4)-PI()))*BL10*BP10</f>
        <v>-0.99427062919105469</v>
      </c>
      <c r="BD10" s="146">
        <f>BDS!$BD$3*(COS(($U10*BD$4)-PI()))*BL10*BP10</f>
        <v>-0.9814554173965635</v>
      </c>
      <c r="BE10" s="146">
        <f>BDS!$BE$3*(COS(($U10*BE$4)-PI()))*BL10*BP10</f>
        <v>-0.98367539066410681</v>
      </c>
      <c r="BF10" s="153">
        <f t="shared" si="11"/>
        <v>-0.99924834635384008</v>
      </c>
      <c r="BG10" s="153">
        <f>(((BF10)+1)/(BDS!$BG$4)+1)</f>
        <v>1.0007468899678571</v>
      </c>
      <c r="BH10" s="196">
        <f t="shared" si="12"/>
        <v>6.4849823498105003E-3</v>
      </c>
      <c r="BI10" s="154"/>
      <c r="BJ10" s="152">
        <f t="shared" si="13"/>
        <v>10.461888308733201</v>
      </c>
      <c r="BK10" s="152">
        <f t="shared" si="14"/>
        <v>-2.9820766148066292E-9</v>
      </c>
      <c r="BL10" s="155">
        <f t="shared" si="15"/>
        <v>0.99999999965667574</v>
      </c>
      <c r="BM10" s="155"/>
      <c r="BN10" s="152">
        <f t="shared" si="16"/>
        <v>10.461888308733201</v>
      </c>
      <c r="BO10" s="152">
        <f t="shared" si="17"/>
        <v>-6.35520172222306E-6</v>
      </c>
      <c r="BP10" s="155">
        <f t="shared" si="18"/>
        <v>0.99999926833063024</v>
      </c>
      <c r="BQ10" s="156"/>
      <c r="BR10" s="157">
        <f t="shared" si="19"/>
        <v>10.461888308733201</v>
      </c>
      <c r="BS10" s="158">
        <f t="shared" si="20"/>
        <v>0</v>
      </c>
      <c r="BT10" s="158">
        <f t="shared" si="21"/>
        <v>0</v>
      </c>
      <c r="BU10" s="158">
        <f t="shared" si="22"/>
        <v>0</v>
      </c>
      <c r="BV10" s="158"/>
      <c r="BW10" s="206">
        <f t="shared" si="23"/>
        <v>10.461888308733201</v>
      </c>
      <c r="BX10" s="207">
        <f t="shared" si="24"/>
        <v>0</v>
      </c>
      <c r="BY10" s="208">
        <f t="shared" si="25"/>
        <v>1</v>
      </c>
      <c r="BZ10" s="158"/>
      <c r="CA10" s="157">
        <f>BDS!BH10</f>
        <v>6.4849823498105003E-3</v>
      </c>
      <c r="CB10" s="157">
        <f t="shared" si="26"/>
        <v>-5.9935150176501892</v>
      </c>
      <c r="CC10" s="157"/>
      <c r="CD10" s="157">
        <f t="shared" si="27"/>
        <v>-5.9935150176501892</v>
      </c>
      <c r="CE10" s="192"/>
      <c r="CF10" s="192"/>
      <c r="CG10" s="208"/>
      <c r="CH10" s="208">
        <f t="shared" si="28"/>
        <v>0</v>
      </c>
    </row>
    <row r="11" spans="2:86" x14ac:dyDescent="0.2">
      <c r="B11" s="135">
        <v>5</v>
      </c>
      <c r="C11" s="135">
        <v>40</v>
      </c>
      <c r="D11" s="135">
        <v>50</v>
      </c>
      <c r="E11" s="135">
        <f>BDS!$E$2</f>
        <v>5</v>
      </c>
      <c r="F11" s="135">
        <f>BDS!$E$3</f>
        <v>13.5</v>
      </c>
      <c r="G11" s="136">
        <f t="shared" si="1"/>
        <v>5.9587679629710504</v>
      </c>
      <c r="H11" s="136">
        <f t="shared" si="2"/>
        <v>7.778619134302061</v>
      </c>
      <c r="I11" s="136">
        <f t="shared" si="3"/>
        <v>17.622998405985761</v>
      </c>
      <c r="J11" s="136">
        <f t="shared" si="4"/>
        <v>7.778619134302061</v>
      </c>
      <c r="K11" s="137"/>
      <c r="L11" s="138">
        <v>40</v>
      </c>
      <c r="M11" s="139">
        <f t="shared" si="5"/>
        <v>7.778619134302061</v>
      </c>
      <c r="N11" s="140">
        <f>(SQRT((BDS!$L$2^2)+(M11^2)-((2*BDS!$L$2*M11)*(($Q11*$Q$2)+($R11*$R$2))))+M11-BDS!$L$2)</f>
        <v>8.0932437540166404</v>
      </c>
      <c r="O11" s="140">
        <f t="shared" si="6"/>
        <v>0.31462461971457945</v>
      </c>
      <c r="P11" s="141">
        <f t="shared" si="7"/>
        <v>0.99981380334100245</v>
      </c>
      <c r="Q11" s="142">
        <f t="shared" si="8"/>
        <v>0.64278760968653925</v>
      </c>
      <c r="R11" s="142">
        <f t="shared" si="9"/>
        <v>0.76604444311897801</v>
      </c>
      <c r="S11" s="190"/>
      <c r="T11" s="191"/>
      <c r="U11" s="195">
        <f t="shared" si="10"/>
        <v>10.620544237720576</v>
      </c>
      <c r="V11" s="146">
        <f>BDS!$V$3*(COS(($U11*V$4)-PI()))*BL11*BP11</f>
        <v>-0.98428280903323007</v>
      </c>
      <c r="W11" s="146">
        <f>BDS!$W$3*(COS(($U11*W$4)-PI()))*BL11*BP11</f>
        <v>-0.98359909524293632</v>
      </c>
      <c r="X11" s="146">
        <f>BDS!$X$3*(COS(($U11*X$4)-PI()))*BL11*BP11</f>
        <v>-0.98137126972416699</v>
      </c>
      <c r="Y11" s="146">
        <f>BDS!$Y$3*(COS(($U11*Y$4)-PI()))*BL11*BP11</f>
        <v>-0.99423106006032191</v>
      </c>
      <c r="Z11" s="146">
        <f>BDS!$Z$3*(COS(($U11*Z$4)-PI()))*BL11*BP11</f>
        <v>-0.9990201577863681</v>
      </c>
      <c r="AA11" s="146">
        <f>BDS!$AA$3*(COS(($U11*AA$4)-PI()))*BL11*BP11</f>
        <v>-1.0011926155357054</v>
      </c>
      <c r="AB11" s="146">
        <f>BDS!$AB$3*(COS(($U11*AB$4)-PI()))*BL11*BP11</f>
        <v>-1.0023172367857145</v>
      </c>
      <c r="AC11" s="146">
        <f>BDS!$AC$3*(COS(($U11*AC$4)-PI()))*BL11*BP11</f>
        <v>-1.0029264319093216</v>
      </c>
      <c r="AD11" s="146">
        <f>BDS!$AD$3*(COS(($U11*AD$4)-PI()))*BL11*BP11</f>
        <v>-1.0032338872435895</v>
      </c>
      <c r="AE11" s="146">
        <f>BDS!$AE$3*(COS(($U11*AE$4)-PI()))*BL11*BP11</f>
        <v>-1.003328168889956</v>
      </c>
      <c r="AF11" s="146">
        <f>BDS!$AF$3*(COS(($U11*AF$4)-PI()))*BL11*BP11</f>
        <v>-1.0032338872435895</v>
      </c>
      <c r="AG11" s="146">
        <f>BDS!$AG$3*(COS(($U11*AG$4)-PI()))*BL11*BP11</f>
        <v>-1.0029264319093216</v>
      </c>
      <c r="AH11" s="146">
        <f>BDS!$AH$3*(COS(($U11*AH$4)-PI()))*BL11*BP11</f>
        <v>-1.0023172367857145</v>
      </c>
      <c r="AI11" s="146">
        <f>BDS!$AI$3*(COS(($U11*AI$4)-PI()))*BL11*BP11</f>
        <v>-1.0011926155357054</v>
      </c>
      <c r="AJ11" s="146">
        <f>BDS!$AJ$3*(COS(($U11*AJ$4)-PI()))*BL11*BP11</f>
        <v>-1.001696613151742</v>
      </c>
      <c r="AK11" s="146">
        <f>BDS!$AK$3*(COS(($U11*AK$4)-PI()))*BL11*BP11</f>
        <v>-1.0027115292889746</v>
      </c>
      <c r="AL11" s="146">
        <f>BDS!$AL$3*(COS(($U11*AL$4)-PI()))*BL11*BP11</f>
        <v>-1.0032612797753881</v>
      </c>
      <c r="AM11" s="146">
        <f>BDS!$AM$3*(COS(($U11*AM$4)-PI()))*BL11*BP11</f>
        <v>-1.0035387296277876</v>
      </c>
      <c r="AN11" s="146">
        <f>BDS!$AN$3*(COS(($U11*AN$4)-PI()))*BL11*BP11</f>
        <v>-1.003623809522068</v>
      </c>
      <c r="AO11" s="146">
        <f>BDS!$AO$3*(COS(($U11*AO$4)-PI()))*BL11*BP11</f>
        <v>-1.0035387296277876</v>
      </c>
      <c r="AP11" s="146">
        <f>BDS!$AP$3*(COS(($U11*AP$4)-PI()))*BL11*BP11</f>
        <v>-1.0032612797753881</v>
      </c>
      <c r="AQ11" s="146">
        <f>BDS!$AQ$3*(COS(($U11*AQ$4)-PI()))*BL11*BP11</f>
        <v>-1.0027115292889746</v>
      </c>
      <c r="AR11" s="146">
        <f>BDS!$AR$3*(COS(($U11*AR$4)-PI()))*BL11*BP11</f>
        <v>-1.001696613151742</v>
      </c>
      <c r="AS11" s="146">
        <f>BDS!$AS$3*(COS(($U11*AS$4)-PI()))*BL11*BP11</f>
        <v>-1.0011926155357054</v>
      </c>
      <c r="AT11" s="146">
        <f>BDS!$AT$3*(COS(($U11*AT$4)-PI()))*BL11*BP11</f>
        <v>-1.0023172367857145</v>
      </c>
      <c r="AU11" s="146">
        <f>BDS!$AU$3*(COS(($U11*AU$4)-PI()))*BL11*BP11</f>
        <v>-1.0029264319093216</v>
      </c>
      <c r="AV11" s="146">
        <f>BDS!$AV$3*(COS(($U11*AV$4)-PI()))*BL11*BP11</f>
        <v>-1.0032338872435895</v>
      </c>
      <c r="AW11" s="146">
        <f>BDS!$AW$3*(COS(($U11*AW$4)-PI()))*BL11*BP11</f>
        <v>-1.003328168889956</v>
      </c>
      <c r="AX11" s="146">
        <f>BDS!$AX$3*(COS(($U11*AX$4)-PI()))*BL11*BP11</f>
        <v>-1.0032338872435895</v>
      </c>
      <c r="AY11" s="146">
        <f>BDS!$AY$3*(COS(($U11*AY$4)-PI()))*BL11*BP11</f>
        <v>-1.0029264319093216</v>
      </c>
      <c r="AZ11" s="146">
        <f>BDS!$AZ$3*(COS(($U11*AZ$4)-PI()))*BL11*BP11</f>
        <v>-1.0023172367857145</v>
      </c>
      <c r="BA11" s="146">
        <f>BDS!$BA$3*(COS(($U11*BA$4)-PI()))*BL11*BP11</f>
        <v>-1.0011926155357054</v>
      </c>
      <c r="BB11" s="146">
        <f>BDS!$BB$3*(COS(($U11*BB$4)-PI()))*BL11*BP11</f>
        <v>-0.9990201577863681</v>
      </c>
      <c r="BC11" s="146">
        <f>BDS!$BC$3*(COS(($U11*BC$4)-PI()))*BL11*BP11</f>
        <v>-0.99423106006032191</v>
      </c>
      <c r="BD11" s="146">
        <f>BDS!$BD$3*(COS(($U11*BD$4)-PI()))*BL11*BP11</f>
        <v>-0.98137126972416699</v>
      </c>
      <c r="BE11" s="146">
        <f>BDS!$BE$3*(COS(($U11*BE$4)-PI()))*BL11*BP11</f>
        <v>-0.98359909524293632</v>
      </c>
      <c r="BF11" s="153">
        <f t="shared" si="11"/>
        <v>-0.99922508643188612</v>
      </c>
      <c r="BG11" s="153">
        <f>(((BF11)+1)/(BDS!$BG$4)+1)</f>
        <v>1.0007700024777868</v>
      </c>
      <c r="BH11" s="196">
        <f t="shared" si="12"/>
        <v>6.6855829155860833E-3</v>
      </c>
      <c r="BI11" s="154"/>
      <c r="BJ11" s="152">
        <f t="shared" si="13"/>
        <v>10.620544237720576</v>
      </c>
      <c r="BK11" s="152">
        <f t="shared" si="14"/>
        <v>-3.1315782306539324E-9</v>
      </c>
      <c r="BL11" s="155">
        <f t="shared" si="15"/>
        <v>0.99999999963946373</v>
      </c>
      <c r="BM11" s="155"/>
      <c r="BN11" s="152">
        <f t="shared" si="16"/>
        <v>10.620544237720576</v>
      </c>
      <c r="BO11" s="152">
        <f t="shared" si="17"/>
        <v>-6.5988926071423731E-6</v>
      </c>
      <c r="BP11" s="155">
        <f t="shared" si="18"/>
        <v>0.99999924027470122</v>
      </c>
      <c r="BQ11" s="156"/>
      <c r="BR11" s="157">
        <f t="shared" si="19"/>
        <v>10.620544237720576</v>
      </c>
      <c r="BS11" s="158">
        <f t="shared" si="20"/>
        <v>0</v>
      </c>
      <c r="BT11" s="158">
        <f t="shared" si="21"/>
        <v>0</v>
      </c>
      <c r="BU11" s="158">
        <f t="shared" si="22"/>
        <v>0</v>
      </c>
      <c r="BV11" s="158"/>
      <c r="BW11" s="206">
        <f t="shared" si="23"/>
        <v>10.620544237720576</v>
      </c>
      <c r="BX11" s="207">
        <f t="shared" si="24"/>
        <v>0</v>
      </c>
      <c r="BY11" s="208">
        <f t="shared" si="25"/>
        <v>1</v>
      </c>
      <c r="BZ11" s="158"/>
      <c r="CA11" s="157">
        <f>BDS!BH11</f>
        <v>6.6855829155860833E-3</v>
      </c>
      <c r="CB11" s="157">
        <f t="shared" si="26"/>
        <v>-5.9933144170844139</v>
      </c>
      <c r="CC11" s="157"/>
      <c r="CD11" s="157">
        <f t="shared" si="27"/>
        <v>-5.9933144170844139</v>
      </c>
      <c r="CE11" s="192"/>
      <c r="CF11" s="192"/>
      <c r="CG11" s="208"/>
      <c r="CH11" s="208">
        <f t="shared" si="28"/>
        <v>0</v>
      </c>
    </row>
    <row r="12" spans="2:86" x14ac:dyDescent="0.2">
      <c r="B12" s="135">
        <v>6</v>
      </c>
      <c r="C12" s="135">
        <v>50</v>
      </c>
      <c r="D12" s="135">
        <v>40</v>
      </c>
      <c r="E12" s="135">
        <f>BDS!$E$2</f>
        <v>5</v>
      </c>
      <c r="F12" s="135">
        <f>BDS!$E$3</f>
        <v>13.5</v>
      </c>
      <c r="G12" s="136">
        <f t="shared" si="1"/>
        <v>4.1954981558863995</v>
      </c>
      <c r="H12" s="136">
        <f t="shared" si="2"/>
        <v>6.527036446661393</v>
      </c>
      <c r="I12" s="136">
        <f t="shared" si="3"/>
        <v>21.002271662615566</v>
      </c>
      <c r="J12" s="136">
        <f t="shared" si="4"/>
        <v>6.527036446661393</v>
      </c>
      <c r="K12" s="137"/>
      <c r="L12" s="138">
        <v>50</v>
      </c>
      <c r="M12" s="139">
        <f t="shared" si="5"/>
        <v>6.527036446661393</v>
      </c>
      <c r="N12" s="140">
        <f>(SQRT((BDS!$L$2^2)+(M12^2)-((2*BDS!$L$2*M12)*(($Q12*$Q$2)+($R12*$R$2))))+M12-BDS!$L$2)</f>
        <v>6.748667095783361</v>
      </c>
      <c r="O12" s="140">
        <f t="shared" si="6"/>
        <v>0.22163064912196795</v>
      </c>
      <c r="P12" s="141">
        <f t="shared" si="7"/>
        <v>1.0017457814266855</v>
      </c>
      <c r="Q12" s="142">
        <f t="shared" si="8"/>
        <v>0.76604444311897801</v>
      </c>
      <c r="R12" s="142">
        <f t="shared" si="9"/>
        <v>0.64278760968653936</v>
      </c>
      <c r="S12" s="190"/>
      <c r="T12" s="191"/>
      <c r="U12" s="195">
        <f t="shared" si="10"/>
        <v>10.781606204992823</v>
      </c>
      <c r="V12" s="146">
        <f>BDS!$V$3*(COS(($U12*V$4)-PI()))*BL12*BP12</f>
        <v>-0.98420665718923062</v>
      </c>
      <c r="W12" s="146">
        <f>BDS!$W$3*(COS(($U12*W$4)-PI()))*BL12*BP12</f>
        <v>-0.98352047006376164</v>
      </c>
      <c r="X12" s="146">
        <f>BDS!$X$3*(COS(($U12*X$4)-PI()))*BL12*BP12</f>
        <v>-0.98128455277922355</v>
      </c>
      <c r="Y12" s="146">
        <f>BDS!$Y$3*(COS(($U12*Y$4)-PI()))*BL12*BP12</f>
        <v>-0.99419028202007453</v>
      </c>
      <c r="Z12" s="146">
        <f>BDS!$Z$3*(COS(($U12*Z$4)-PI()))*BL12*BP12</f>
        <v>-0.99899590118632664</v>
      </c>
      <c r="AA12" s="146">
        <f>BDS!$AA$3*(COS(($U12*AA$4)-PI()))*BL12*BP12</f>
        <v>-1.0011757063331443</v>
      </c>
      <c r="AB12" s="146">
        <f>BDS!$AB$3*(COS(($U12*AB$4)-PI()))*BL12*BP12</f>
        <v>-1.002304086214733</v>
      </c>
      <c r="AC12" s="146">
        <f>BDS!$AC$3*(COS(($U12*AC$4)-PI()))*BL12*BP12</f>
        <v>-1.0029153025466082</v>
      </c>
      <c r="AD12" s="146">
        <f>BDS!$AD$3*(COS(($U12*AD$4)-PI()))*BL12*BP12</f>
        <v>-1.0032237736257514</v>
      </c>
      <c r="AE12" s="146">
        <f>BDS!$AE$3*(COS(($U12*AE$4)-PI()))*BL12*BP12</f>
        <v>-1.0033183661363665</v>
      </c>
      <c r="AF12" s="146">
        <f>BDS!$AF$3*(COS(($U12*AF$4)-PI()))*BL12*BP12</f>
        <v>-1.0032237736257514</v>
      </c>
      <c r="AG12" s="146">
        <f>BDS!$AG$3*(COS(($U12*AG$4)-PI()))*BL12*BP12</f>
        <v>-1.0029153025466082</v>
      </c>
      <c r="AH12" s="146">
        <f>BDS!$AH$3*(COS(($U12*AH$4)-PI()))*BL12*BP12</f>
        <v>-1.002304086214733</v>
      </c>
      <c r="AI12" s="146">
        <f>BDS!$AI$3*(COS(($U12*AI$4)-PI()))*BL12*BP12</f>
        <v>-1.0011757063331443</v>
      </c>
      <c r="AJ12" s="146">
        <f>BDS!$AJ$3*(COS(($U12*AJ$4)-PI()))*BL12*BP12</f>
        <v>-1.0016813925320613</v>
      </c>
      <c r="AK12" s="146">
        <f>BDS!$AK$3*(COS(($U12*AK$4)-PI()))*BL12*BP12</f>
        <v>-1.0026996881855248</v>
      </c>
      <c r="AL12" s="146">
        <f>BDS!$AL$3*(COS(($U12*AL$4)-PI()))*BL12*BP12</f>
        <v>-1.0032512565062011</v>
      </c>
      <c r="AM12" s="146">
        <f>BDS!$AM$3*(COS(($U12*AM$4)-PI()))*BL12*BP12</f>
        <v>-1.0035296200516268</v>
      </c>
      <c r="AN12" s="146">
        <f>BDS!$AN$3*(COS(($U12*AN$4)-PI()))*BL12*BP12</f>
        <v>-1.0036149795997771</v>
      </c>
      <c r="AO12" s="146">
        <f>BDS!$AO$3*(COS(($U12*AO$4)-PI()))*BL12*BP12</f>
        <v>-1.0035296200516268</v>
      </c>
      <c r="AP12" s="146">
        <f>BDS!$AP$3*(COS(($U12*AP$4)-PI()))*BL12*BP12</f>
        <v>-1.0032512565062011</v>
      </c>
      <c r="AQ12" s="146">
        <f>BDS!$AQ$3*(COS(($U12*AQ$4)-PI()))*BL12*BP12</f>
        <v>-1.0026996881855248</v>
      </c>
      <c r="AR12" s="146">
        <f>BDS!$AR$3*(COS(($U12*AR$4)-PI()))*BL12*BP12</f>
        <v>-1.0016813925320613</v>
      </c>
      <c r="AS12" s="146">
        <f>BDS!$AS$3*(COS(($U12*AS$4)-PI()))*BL12*BP12</f>
        <v>-1.0011757063331443</v>
      </c>
      <c r="AT12" s="146">
        <f>BDS!$AT$3*(COS(($U12*AT$4)-PI()))*BL12*BP12</f>
        <v>-1.002304086214733</v>
      </c>
      <c r="AU12" s="146">
        <f>BDS!$AU$3*(COS(($U12*AU$4)-PI()))*BL12*BP12</f>
        <v>-1.0029153025466082</v>
      </c>
      <c r="AV12" s="146">
        <f>BDS!$AV$3*(COS(($U12*AV$4)-PI()))*BL12*BP12</f>
        <v>-1.0032237736257514</v>
      </c>
      <c r="AW12" s="146">
        <f>BDS!$AW$3*(COS(($U12*AW$4)-PI()))*BL12*BP12</f>
        <v>-1.0033183661363665</v>
      </c>
      <c r="AX12" s="146">
        <f>BDS!$AX$3*(COS(($U12*AX$4)-PI()))*BL12*BP12</f>
        <v>-1.0032237736257514</v>
      </c>
      <c r="AY12" s="146">
        <f>BDS!$AY$3*(COS(($U12*AY$4)-PI()))*BL12*BP12</f>
        <v>-1.0029153025466082</v>
      </c>
      <c r="AZ12" s="146">
        <f>BDS!$AZ$3*(COS(($U12*AZ$4)-PI()))*BL12*BP12</f>
        <v>-1.002304086214733</v>
      </c>
      <c r="BA12" s="146">
        <f>BDS!$BA$3*(COS(($U12*BA$4)-PI()))*BL12*BP12</f>
        <v>-1.0011757063331443</v>
      </c>
      <c r="BB12" s="146">
        <f>BDS!$BB$3*(COS(($U12*BB$4)-PI()))*BL12*BP12</f>
        <v>-0.99899590118632664</v>
      </c>
      <c r="BC12" s="146">
        <f>BDS!$BC$3*(COS(($U12*BC$4)-PI()))*BL12*BP12</f>
        <v>-0.99419028202007453</v>
      </c>
      <c r="BD12" s="146">
        <f>BDS!$BD$3*(COS(($U12*BD$4)-PI()))*BL12*BP12</f>
        <v>-0.98128455277922355</v>
      </c>
      <c r="BE12" s="146">
        <f>BDS!$BE$3*(COS(($U12*BE$4)-PI()))*BL12*BP12</f>
        <v>-0.98352047006376164</v>
      </c>
      <c r="BF12" s="153">
        <f t="shared" si="11"/>
        <v>-0.99920111584978555</v>
      </c>
      <c r="BG12" s="153">
        <f>(((BF12)+1)/(BDS!$BG$4)+1)</f>
        <v>1.0007938211439851</v>
      </c>
      <c r="BH12" s="196">
        <f t="shared" si="12"/>
        <v>6.892307581062412E-3</v>
      </c>
      <c r="BI12" s="154"/>
      <c r="BJ12" s="152">
        <f t="shared" si="13"/>
        <v>10.781606204992823</v>
      </c>
      <c r="BK12" s="152">
        <f t="shared" si="14"/>
        <v>-3.2885726709217617E-9</v>
      </c>
      <c r="BL12" s="155">
        <f t="shared" si="15"/>
        <v>0.99999999962138908</v>
      </c>
      <c r="BM12" s="155"/>
      <c r="BN12" s="152">
        <f t="shared" si="16"/>
        <v>10.781606204992823</v>
      </c>
      <c r="BO12" s="152">
        <f t="shared" si="17"/>
        <v>-6.8519278403802168E-6</v>
      </c>
      <c r="BP12" s="155">
        <f t="shared" si="18"/>
        <v>0.99999921114296597</v>
      </c>
      <c r="BQ12" s="156"/>
      <c r="BR12" s="157">
        <f t="shared" si="19"/>
        <v>10.781606204992823</v>
      </c>
      <c r="BS12" s="158">
        <f t="shared" si="20"/>
        <v>0</v>
      </c>
      <c r="BT12" s="158">
        <f t="shared" si="21"/>
        <v>0</v>
      </c>
      <c r="BU12" s="158">
        <f t="shared" si="22"/>
        <v>0</v>
      </c>
      <c r="BV12" s="158"/>
      <c r="BW12" s="206">
        <f t="shared" si="23"/>
        <v>10.781606204992823</v>
      </c>
      <c r="BX12" s="207">
        <f t="shared" si="24"/>
        <v>0</v>
      </c>
      <c r="BY12" s="208">
        <f t="shared" si="25"/>
        <v>1</v>
      </c>
      <c r="BZ12" s="158"/>
      <c r="CA12" s="157">
        <f>BDS!BH12</f>
        <v>6.892307581062412E-3</v>
      </c>
      <c r="CB12" s="157">
        <f t="shared" si="26"/>
        <v>-5.9931076924189375</v>
      </c>
      <c r="CC12" s="157"/>
      <c r="CD12" s="157">
        <f t="shared" si="27"/>
        <v>-5.9931076924189375</v>
      </c>
      <c r="CE12" s="192"/>
      <c r="CF12" s="192"/>
      <c r="CG12" s="208"/>
      <c r="CH12" s="208">
        <f t="shared" si="28"/>
        <v>0</v>
      </c>
    </row>
    <row r="13" spans="2:86" x14ac:dyDescent="0.2">
      <c r="B13" s="135">
        <v>7</v>
      </c>
      <c r="C13" s="135">
        <v>60</v>
      </c>
      <c r="D13" s="135">
        <v>30</v>
      </c>
      <c r="E13" s="135">
        <f>BDS!$E$2</f>
        <v>5</v>
      </c>
      <c r="F13" s="135">
        <f>BDS!$E$3</f>
        <v>13.5</v>
      </c>
      <c r="G13" s="136">
        <f t="shared" si="1"/>
        <v>2.8867513459481287</v>
      </c>
      <c r="H13" s="136">
        <f t="shared" si="2"/>
        <v>5.7735026918962573</v>
      </c>
      <c r="I13" s="136">
        <f t="shared" si="3"/>
        <v>26.999999999999993</v>
      </c>
      <c r="J13" s="136">
        <f t="shared" si="4"/>
        <v>5.7735026918962573</v>
      </c>
      <c r="K13" s="137"/>
      <c r="L13" s="138">
        <v>60</v>
      </c>
      <c r="M13" s="139">
        <f t="shared" si="5"/>
        <v>5.7735026918962573</v>
      </c>
      <c r="N13" s="140">
        <f>(SQRT((BDS!$L$2^2)+(M13^2)-((2*BDS!$L$2*M13)*(($Q13*$Q$2)+($R13*$R$2))))+M13-BDS!$L$2)</f>
        <v>5.9469571028371888</v>
      </c>
      <c r="O13" s="140">
        <f t="shared" si="6"/>
        <v>0.1734544109409315</v>
      </c>
      <c r="P13" s="141">
        <f t="shared" si="7"/>
        <v>1.0027473907442914</v>
      </c>
      <c r="Q13" s="142">
        <f t="shared" si="8"/>
        <v>0.8660254037844386</v>
      </c>
      <c r="R13" s="142">
        <f t="shared" si="9"/>
        <v>0.50000000000000011</v>
      </c>
      <c r="S13" s="190"/>
      <c r="T13" s="191"/>
      <c r="U13" s="195">
        <f t="shared" si="10"/>
        <v>10.945110698440843</v>
      </c>
      <c r="V13" s="146">
        <f>BDS!$V$3*(COS(($U13*V$4)-PI()))*BL13*BP13</f>
        <v>-0.98412817995768809</v>
      </c>
      <c r="W13" s="146">
        <f>BDS!$W$3*(COS(($U13*W$4)-PI()))*BL13*BP13</f>
        <v>-0.98343944404845396</v>
      </c>
      <c r="X13" s="146">
        <f>BDS!$X$3*(COS(($U13*X$4)-PI()))*BL13*BP13</f>
        <v>-0.98119518819202312</v>
      </c>
      <c r="Y13" s="146">
        <f>BDS!$Y$3*(COS(($U13*Y$4)-PI()))*BL13*BP13</f>
        <v>-0.99414825815157337</v>
      </c>
      <c r="Z13" s="146">
        <f>BDS!$Z$3*(COS(($U13*Z$4)-PI()))*BL13*BP13</f>
        <v>-0.99897090327798899</v>
      </c>
      <c r="AA13" s="146">
        <f>BDS!$AA$3*(COS(($U13*AA$4)-PI()))*BL13*BP13</f>
        <v>-1.0011582802540253</v>
      </c>
      <c r="AB13" s="146">
        <f>BDS!$AB$3*(COS(($U13*AB$4)-PI()))*BL13*BP13</f>
        <v>-1.002290533592084</v>
      </c>
      <c r="AC13" s="146">
        <f>BDS!$AC$3*(COS(($U13*AC$4)-PI()))*BL13*BP13</f>
        <v>-1.0029038328835338</v>
      </c>
      <c r="AD13" s="146">
        <f>BDS!$AD$3*(COS(($U13*AD$4)-PI()))*BL13*BP13</f>
        <v>-1.0032133507413432</v>
      </c>
      <c r="AE13" s="146">
        <f>BDS!$AE$3*(COS(($U13*AE$4)-PI()))*BL13*BP13</f>
        <v>-1.0033082636141064</v>
      </c>
      <c r="AF13" s="146">
        <f>BDS!$AF$3*(COS(($U13*AF$4)-PI()))*BL13*BP13</f>
        <v>-1.0032133507413432</v>
      </c>
      <c r="AG13" s="146">
        <f>BDS!$AG$3*(COS(($U13*AG$4)-PI()))*BL13*BP13</f>
        <v>-1.0029038328835338</v>
      </c>
      <c r="AH13" s="146">
        <f>BDS!$AH$3*(COS(($U13*AH$4)-PI()))*BL13*BP13</f>
        <v>-1.002290533592084</v>
      </c>
      <c r="AI13" s="146">
        <f>BDS!$AI$3*(COS(($U13*AI$4)-PI()))*BL13*BP13</f>
        <v>-1.0011582802540253</v>
      </c>
      <c r="AJ13" s="146">
        <f>BDS!$AJ$3*(COS(($U13*AJ$4)-PI()))*BL13*BP13</f>
        <v>-1.0016657066202173</v>
      </c>
      <c r="AK13" s="146">
        <f>BDS!$AK$3*(COS(($U13*AK$4)-PI()))*BL13*BP13</f>
        <v>-1.0026874850365137</v>
      </c>
      <c r="AL13" s="146">
        <f>BDS!$AL$3*(COS(($U13*AL$4)-PI()))*BL13*BP13</f>
        <v>-1.0032409267308777</v>
      </c>
      <c r="AM13" s="146">
        <f>BDS!$AM$3*(COS(($U13*AM$4)-PI()))*BL13*BP13</f>
        <v>-1.0035202318858314</v>
      </c>
      <c r="AN13" s="146">
        <f>BDS!$AN$3*(COS(($U13*AN$4)-PI()))*BL13*BP13</f>
        <v>-1.0036058796323664</v>
      </c>
      <c r="AO13" s="146">
        <f>BDS!$AO$3*(COS(($U13*AO$4)-PI()))*BL13*BP13</f>
        <v>-1.0035202318858314</v>
      </c>
      <c r="AP13" s="146">
        <f>BDS!$AP$3*(COS(($U13*AP$4)-PI()))*BL13*BP13</f>
        <v>-1.0032409267308777</v>
      </c>
      <c r="AQ13" s="146">
        <f>BDS!$AQ$3*(COS(($U13*AQ$4)-PI()))*BL13*BP13</f>
        <v>-1.0026874850365137</v>
      </c>
      <c r="AR13" s="146">
        <f>BDS!$AR$3*(COS(($U13*AR$4)-PI()))*BL13*BP13</f>
        <v>-1.0016657066202173</v>
      </c>
      <c r="AS13" s="146">
        <f>BDS!$AS$3*(COS(($U13*AS$4)-PI()))*BL13*BP13</f>
        <v>-1.0011582802540253</v>
      </c>
      <c r="AT13" s="146">
        <f>BDS!$AT$3*(COS(($U13*AT$4)-PI()))*BL13*BP13</f>
        <v>-1.002290533592084</v>
      </c>
      <c r="AU13" s="146">
        <f>BDS!$AU$3*(COS(($U13*AU$4)-PI()))*BL13*BP13</f>
        <v>-1.0029038328835338</v>
      </c>
      <c r="AV13" s="146">
        <f>BDS!$AV$3*(COS(($U13*AV$4)-PI()))*BL13*BP13</f>
        <v>-1.0032133507413432</v>
      </c>
      <c r="AW13" s="146">
        <f>BDS!$AW$3*(COS(($U13*AW$4)-PI()))*BL13*BP13</f>
        <v>-1.0033082636141064</v>
      </c>
      <c r="AX13" s="146">
        <f>BDS!$AX$3*(COS(($U13*AX$4)-PI()))*BL13*BP13</f>
        <v>-1.0032133507413432</v>
      </c>
      <c r="AY13" s="146">
        <f>BDS!$AY$3*(COS(($U13*AY$4)-PI()))*BL13*BP13</f>
        <v>-1.0029038328835338</v>
      </c>
      <c r="AZ13" s="146">
        <f>BDS!$AZ$3*(COS(($U13*AZ$4)-PI()))*BL13*BP13</f>
        <v>-1.002290533592084</v>
      </c>
      <c r="BA13" s="146">
        <f>BDS!$BA$3*(COS(($U13*BA$4)-PI()))*BL13*BP13</f>
        <v>-1.0011582802540253</v>
      </c>
      <c r="BB13" s="146">
        <f>BDS!$BB$3*(COS(($U13*BB$4)-PI()))*BL13*BP13</f>
        <v>-0.99897090327798899</v>
      </c>
      <c r="BC13" s="146">
        <f>BDS!$BC$3*(COS(($U13*BC$4)-PI()))*BL13*BP13</f>
        <v>-0.99414825815157337</v>
      </c>
      <c r="BD13" s="146">
        <f>BDS!$BD$3*(COS(($U13*BD$4)-PI()))*BL13*BP13</f>
        <v>-0.98119518819202312</v>
      </c>
      <c r="BE13" s="146">
        <f>BDS!$BE$3*(COS(($U13*BE$4)-PI()))*BL13*BP13</f>
        <v>-0.98343944404845396</v>
      </c>
      <c r="BF13" s="153">
        <f t="shared" si="11"/>
        <v>-0.99917641290525494</v>
      </c>
      <c r="BG13" s="153">
        <f>(((BF13)+1)/(BDS!$BG$4)+1)</f>
        <v>1.0008183675311952</v>
      </c>
      <c r="BH13" s="196">
        <f t="shared" si="12"/>
        <v>7.1053430646967576E-3</v>
      </c>
      <c r="BI13" s="154"/>
      <c r="BJ13" s="152">
        <f t="shared" si="13"/>
        <v>10.945110698440843</v>
      </c>
      <c r="BK13" s="152">
        <f t="shared" si="14"/>
        <v>-3.4534379519775624E-9</v>
      </c>
      <c r="BL13" s="155">
        <f t="shared" si="15"/>
        <v>0.99999999960240826</v>
      </c>
      <c r="BM13" s="155"/>
      <c r="BN13" s="152">
        <f t="shared" si="16"/>
        <v>10.945110698440843</v>
      </c>
      <c r="BO13" s="152">
        <f t="shared" si="17"/>
        <v>-7.1146657256672154E-6</v>
      </c>
      <c r="BP13" s="155">
        <f t="shared" si="18"/>
        <v>0.99999918089417339</v>
      </c>
      <c r="BQ13" s="156"/>
      <c r="BR13" s="157">
        <f t="shared" si="19"/>
        <v>10.945110698440843</v>
      </c>
      <c r="BS13" s="158">
        <f t="shared" si="20"/>
        <v>0</v>
      </c>
      <c r="BT13" s="158">
        <f t="shared" si="21"/>
        <v>0</v>
      </c>
      <c r="BU13" s="158">
        <f t="shared" si="22"/>
        <v>0</v>
      </c>
      <c r="BV13" s="158"/>
      <c r="BW13" s="206">
        <f t="shared" si="23"/>
        <v>10.945110698440843</v>
      </c>
      <c r="BX13" s="207">
        <f t="shared" si="24"/>
        <v>0</v>
      </c>
      <c r="BY13" s="208">
        <f t="shared" si="25"/>
        <v>1</v>
      </c>
      <c r="BZ13" s="158"/>
      <c r="CA13" s="157">
        <f>BDS!BH13</f>
        <v>7.1053430646967576E-3</v>
      </c>
      <c r="CB13" s="157">
        <f t="shared" si="26"/>
        <v>-5.9928946569353032</v>
      </c>
      <c r="CC13" s="157"/>
      <c r="CD13" s="157">
        <f t="shared" si="27"/>
        <v>-5.9928946569353032</v>
      </c>
      <c r="CE13" s="192"/>
      <c r="CF13" s="192"/>
      <c r="CG13" s="208"/>
      <c r="CH13" s="208">
        <f t="shared" si="28"/>
        <v>0</v>
      </c>
    </row>
    <row r="14" spans="2:86" x14ac:dyDescent="0.2">
      <c r="B14" s="135">
        <v>8</v>
      </c>
      <c r="C14" s="135">
        <v>70</v>
      </c>
      <c r="D14" s="135">
        <v>20</v>
      </c>
      <c r="E14" s="135">
        <f>BDS!$E$2</f>
        <v>5</v>
      </c>
      <c r="F14" s="135">
        <f>BDS!$E$3</f>
        <v>13.5</v>
      </c>
      <c r="G14" s="136">
        <f t="shared" si="1"/>
        <v>1.8198511713310117</v>
      </c>
      <c r="H14" s="136">
        <f t="shared" si="2"/>
        <v>5.3208888623795607</v>
      </c>
      <c r="I14" s="136">
        <f t="shared" si="3"/>
        <v>39.471359402201671</v>
      </c>
      <c r="J14" s="136">
        <f t="shared" si="4"/>
        <v>5.3208888623795607</v>
      </c>
      <c r="K14" s="137"/>
      <c r="L14" s="138">
        <v>70</v>
      </c>
      <c r="M14" s="139">
        <f t="shared" si="5"/>
        <v>5.3208888623795607</v>
      </c>
      <c r="N14" s="140">
        <f>(SQRT((BDS!$L$2^2)+(M14^2)-((2*BDS!$L$2*M14)*(($Q14*$Q$2)+($R14*$R$2))))+M14-BDS!$L$2)</f>
        <v>5.4682333825783189</v>
      </c>
      <c r="O14" s="140">
        <f t="shared" si="6"/>
        <v>0.14734452019875821</v>
      </c>
      <c r="P14" s="141">
        <f t="shared" si="7"/>
        <v>1.0032904382251102</v>
      </c>
      <c r="Q14" s="142">
        <f t="shared" si="8"/>
        <v>0.93969262078590832</v>
      </c>
      <c r="R14" s="142">
        <f t="shared" si="9"/>
        <v>0.34202014332566882</v>
      </c>
      <c r="S14" s="190"/>
      <c r="T14" s="191"/>
      <c r="U14" s="195">
        <f t="shared" si="10"/>
        <v>11.111094759299265</v>
      </c>
      <c r="V14" s="146">
        <f>BDS!$V$3*(COS(($U14*V$4)-PI()))*BL14*BP14</f>
        <v>-0.98404730639316285</v>
      </c>
      <c r="W14" s="146">
        <f>BDS!$W$3*(COS(($U14*W$4)-PI()))*BL14*BP14</f>
        <v>-0.98335594395435089</v>
      </c>
      <c r="X14" s="146">
        <f>BDS!$X$3*(COS(($U14*X$4)-PI()))*BL14*BP14</f>
        <v>-0.98110309520722916</v>
      </c>
      <c r="Y14" s="146">
        <f>BDS!$Y$3*(COS(($U14*Y$4)-PI()))*BL14*BP14</f>
        <v>-0.99410495040963498</v>
      </c>
      <c r="Z14" s="146">
        <f>BDS!$Z$3*(COS(($U14*Z$4)-PI()))*BL14*BP14</f>
        <v>-0.99894514141090451</v>
      </c>
      <c r="AA14" s="146">
        <f>BDS!$AA$3*(COS(($U14*AA$4)-PI()))*BL14*BP14</f>
        <v>-1.0011403214999812</v>
      </c>
      <c r="AB14" s="146">
        <f>BDS!$AB$3*(COS(($U14*AB$4)-PI()))*BL14*BP14</f>
        <v>-1.0022765666260116</v>
      </c>
      <c r="AC14" s="146">
        <f>BDS!$AC$3*(COS(($U14*AC$4)-PI()))*BL14*BP14</f>
        <v>-1.0028920125144045</v>
      </c>
      <c r="AD14" s="146">
        <f>BDS!$AD$3*(COS(($U14*AD$4)-PI()))*BL14*BP14</f>
        <v>-1.003202609132599</v>
      </c>
      <c r="AE14" s="146">
        <f>BDS!$AE$3*(COS(($U14*AE$4)-PI()))*BL14*BP14</f>
        <v>-1.0032978521555316</v>
      </c>
      <c r="AF14" s="146">
        <f>BDS!$AF$3*(COS(($U14*AF$4)-PI()))*BL14*BP14</f>
        <v>-1.003202609132599</v>
      </c>
      <c r="AG14" s="146">
        <f>BDS!$AG$3*(COS(($U14*AG$4)-PI()))*BL14*BP14</f>
        <v>-1.0028920125144045</v>
      </c>
      <c r="AH14" s="146">
        <f>BDS!$AH$3*(COS(($U14*AH$4)-PI()))*BL14*BP14</f>
        <v>-1.0022765666260116</v>
      </c>
      <c r="AI14" s="146">
        <f>BDS!$AI$3*(COS(($U14*AI$4)-PI()))*BL14*BP14</f>
        <v>-1.0011403214999812</v>
      </c>
      <c r="AJ14" s="146">
        <f>BDS!$AJ$3*(COS(($U14*AJ$4)-PI()))*BL14*BP14</f>
        <v>-1.0016495411930904</v>
      </c>
      <c r="AK14" s="146">
        <f>BDS!$AK$3*(COS(($U14*AK$4)-PI()))*BL14*BP14</f>
        <v>-1.0026749087720654</v>
      </c>
      <c r="AL14" s="146">
        <f>BDS!$AL$3*(COS(($U14*AL$4)-PI()))*BL14*BP14</f>
        <v>-1.0032302810759723</v>
      </c>
      <c r="AM14" s="146">
        <f>BDS!$AM$3*(COS(($U14*AM$4)-PI()))*BL14*BP14</f>
        <v>-1.0035105566097062</v>
      </c>
      <c r="AN14" s="146">
        <f>BDS!$AN$3*(COS(($U14*AN$4)-PI()))*BL14*BP14</f>
        <v>-1.0035965013601538</v>
      </c>
      <c r="AO14" s="146">
        <f>BDS!$AO$3*(COS(($U14*AO$4)-PI()))*BL14*BP14</f>
        <v>-1.0035105566097062</v>
      </c>
      <c r="AP14" s="146">
        <f>BDS!$AP$3*(COS(($U14*AP$4)-PI()))*BL14*BP14</f>
        <v>-1.0032302810759723</v>
      </c>
      <c r="AQ14" s="146">
        <f>BDS!$AQ$3*(COS(($U14*AQ$4)-PI()))*BL14*BP14</f>
        <v>-1.0026749087720654</v>
      </c>
      <c r="AR14" s="146">
        <f>BDS!$AR$3*(COS(($U14*AR$4)-PI()))*BL14*BP14</f>
        <v>-1.0016495411930904</v>
      </c>
      <c r="AS14" s="146">
        <f>BDS!$AS$3*(COS(($U14*AS$4)-PI()))*BL14*BP14</f>
        <v>-1.0011403214999812</v>
      </c>
      <c r="AT14" s="146">
        <f>BDS!$AT$3*(COS(($U14*AT$4)-PI()))*BL14*BP14</f>
        <v>-1.0022765666260116</v>
      </c>
      <c r="AU14" s="146">
        <f>BDS!$AU$3*(COS(($U14*AU$4)-PI()))*BL14*BP14</f>
        <v>-1.0028920125144045</v>
      </c>
      <c r="AV14" s="146">
        <f>BDS!$AV$3*(COS(($U14*AV$4)-PI()))*BL14*BP14</f>
        <v>-1.003202609132599</v>
      </c>
      <c r="AW14" s="146">
        <f>BDS!$AW$3*(COS(($U14*AW$4)-PI()))*BL14*BP14</f>
        <v>-1.0032978521555316</v>
      </c>
      <c r="AX14" s="146">
        <f>BDS!$AX$3*(COS(($U14*AX$4)-PI()))*BL14*BP14</f>
        <v>-1.003202609132599</v>
      </c>
      <c r="AY14" s="146">
        <f>BDS!$AY$3*(COS(($U14*AY$4)-PI()))*BL14*BP14</f>
        <v>-1.0028920125144045</v>
      </c>
      <c r="AZ14" s="146">
        <f>BDS!$AZ$3*(COS(($U14*AZ$4)-PI()))*BL14*BP14</f>
        <v>-1.0022765666260116</v>
      </c>
      <c r="BA14" s="146">
        <f>BDS!$BA$3*(COS(($U14*BA$4)-PI()))*BL14*BP14</f>
        <v>-1.0011403214999812</v>
      </c>
      <c r="BB14" s="146">
        <f>BDS!$BB$3*(COS(($U14*BB$4)-PI()))*BL14*BP14</f>
        <v>-0.99894514141090451</v>
      </c>
      <c r="BC14" s="146">
        <f>BDS!$BC$3*(COS(($U14*BC$4)-PI()))*BL14*BP14</f>
        <v>-0.99410495040963498</v>
      </c>
      <c r="BD14" s="146">
        <f>BDS!$BD$3*(COS(($U14*BD$4)-PI()))*BL14*BP14</f>
        <v>-0.98110309520722916</v>
      </c>
      <c r="BE14" s="146">
        <f>BDS!$BE$3*(COS(($U14*BE$4)-PI()))*BL14*BP14</f>
        <v>-0.98335594395435089</v>
      </c>
      <c r="BF14" s="153">
        <f t="shared" si="11"/>
        <v>-0.99915095523395214</v>
      </c>
      <c r="BG14" s="153">
        <f>(((BF14)+1)/(BDS!$BG$4)+1)</f>
        <v>1.0008436638620228</v>
      </c>
      <c r="BH14" s="196">
        <f t="shared" si="12"/>
        <v>7.3248817624211107E-3</v>
      </c>
      <c r="BI14" s="154"/>
      <c r="BJ14" s="152">
        <f t="shared" si="13"/>
        <v>11.111094759299265</v>
      </c>
      <c r="BK14" s="152">
        <f t="shared" si="14"/>
        <v>-3.6265694480832344E-9</v>
      </c>
      <c r="BL14" s="155">
        <f t="shared" si="15"/>
        <v>0.99999999958247576</v>
      </c>
      <c r="BM14" s="155"/>
      <c r="BN14" s="152">
        <f t="shared" si="16"/>
        <v>11.111094759299265</v>
      </c>
      <c r="BO14" s="152">
        <f t="shared" si="17"/>
        <v>-7.3874783142731274E-6</v>
      </c>
      <c r="BP14" s="155">
        <f t="shared" si="18"/>
        <v>0.99999914948548962</v>
      </c>
      <c r="BQ14" s="156"/>
      <c r="BR14" s="157">
        <f t="shared" si="19"/>
        <v>11.111094759299265</v>
      </c>
      <c r="BS14" s="158">
        <f t="shared" si="20"/>
        <v>0</v>
      </c>
      <c r="BT14" s="158">
        <f t="shared" si="21"/>
        <v>0</v>
      </c>
      <c r="BU14" s="158">
        <f t="shared" si="22"/>
        <v>0</v>
      </c>
      <c r="BV14" s="158"/>
      <c r="BW14" s="206">
        <f t="shared" si="23"/>
        <v>11.111094759299265</v>
      </c>
      <c r="BX14" s="207">
        <f t="shared" si="24"/>
        <v>0</v>
      </c>
      <c r="BY14" s="208">
        <f t="shared" si="25"/>
        <v>1</v>
      </c>
      <c r="BZ14" s="158"/>
      <c r="CA14" s="157">
        <f>BDS!BH14</f>
        <v>7.3248817624211107E-3</v>
      </c>
      <c r="CB14" s="157">
        <f t="shared" si="26"/>
        <v>-5.992675118237579</v>
      </c>
      <c r="CC14" s="157"/>
      <c r="CD14" s="157">
        <f t="shared" si="27"/>
        <v>-5.992675118237579</v>
      </c>
      <c r="CE14" s="192"/>
      <c r="CF14" s="192"/>
      <c r="CG14" s="208"/>
      <c r="CH14" s="208">
        <f t="shared" si="28"/>
        <v>0</v>
      </c>
    </row>
    <row r="15" spans="2:86" x14ac:dyDescent="0.2">
      <c r="B15" s="135">
        <v>9</v>
      </c>
      <c r="C15" s="135">
        <v>80</v>
      </c>
      <c r="D15" s="135">
        <v>10</v>
      </c>
      <c r="E15" s="135">
        <f>BDS!$E$2</f>
        <v>5</v>
      </c>
      <c r="F15" s="135">
        <f>BDS!$E$3</f>
        <v>13.5</v>
      </c>
      <c r="G15" s="136">
        <f t="shared" si="1"/>
        <v>0.88163490354232488</v>
      </c>
      <c r="H15" s="136">
        <f t="shared" si="2"/>
        <v>5.0771330594287249</v>
      </c>
      <c r="I15" s="136">
        <f t="shared" si="3"/>
        <v>77.743401522439029</v>
      </c>
      <c r="J15" s="136">
        <f t="shared" si="4"/>
        <v>5.0771330594287249</v>
      </c>
      <c r="K15" s="137"/>
      <c r="L15" s="138">
        <v>80</v>
      </c>
      <c r="M15" s="139">
        <f t="shared" si="5"/>
        <v>5.0771330594287249</v>
      </c>
      <c r="N15" s="140">
        <f>(SQRT((BDS!$L$2^2)+(M15^2)-((2*BDS!$L$2*M15)*(($Q15*$Q$2)+($R15*$R$2))))+M15-BDS!$L$2)</f>
        <v>5.2112959782535029</v>
      </c>
      <c r="O15" s="140">
        <f t="shared" si="6"/>
        <v>0.13416291882477793</v>
      </c>
      <c r="P15" s="141">
        <f t="shared" si="7"/>
        <v>1.0035646520671226</v>
      </c>
      <c r="Q15" s="142">
        <f t="shared" si="8"/>
        <v>0.98480775301220802</v>
      </c>
      <c r="R15" s="142">
        <f t="shared" si="9"/>
        <v>0.17364817766693041</v>
      </c>
      <c r="S15" s="190"/>
      <c r="T15" s="191"/>
      <c r="U15" s="195">
        <f t="shared" si="10"/>
        <v>11.279595990537972</v>
      </c>
      <c r="V15" s="146">
        <f>BDS!$V$3*(COS(($U15*V$4)-PI()))*BL15*BP15</f>
        <v>-0.9839639633896925</v>
      </c>
      <c r="W15" s="146">
        <f>BDS!$W$3*(COS(($U15*W$4)-PI()))*BL15*BP15</f>
        <v>-0.98326989430859113</v>
      </c>
      <c r="X15" s="146">
        <f>BDS!$X$3*(COS(($U15*X$4)-PI()))*BL15*BP15</f>
        <v>-0.98100819061156319</v>
      </c>
      <c r="Y15" s="146">
        <f>BDS!$Y$3*(COS(($U15*Y$4)-PI()))*BL15*BP15</f>
        <v>-0.99406031958832752</v>
      </c>
      <c r="Z15" s="146">
        <f>BDS!$Z$3*(COS(($U15*Z$4)-PI()))*BL15*BP15</f>
        <v>-0.99891859224288204</v>
      </c>
      <c r="AA15" s="146">
        <f>BDS!$AA$3*(COS(($U15*AA$4)-PI()))*BL15*BP15</f>
        <v>-1.0011218137898987</v>
      </c>
      <c r="AB15" s="146">
        <f>BDS!$AB$3*(COS(($U15*AB$4)-PI()))*BL15*BP15</f>
        <v>-1.0022621726490193</v>
      </c>
      <c r="AC15" s="146">
        <f>BDS!$AC$3*(COS(($U15*AC$4)-PI()))*BL15*BP15</f>
        <v>-1.0028798307153595</v>
      </c>
      <c r="AD15" s="146">
        <f>BDS!$AD$3*(COS(($U15*AD$4)-PI()))*BL15*BP15</f>
        <v>-1.0031915390525254</v>
      </c>
      <c r="AE15" s="146">
        <f>BDS!$AE$3*(COS(($U15*AE$4)-PI()))*BL15*BP15</f>
        <v>-1.0032871223126301</v>
      </c>
      <c r="AF15" s="146">
        <f>BDS!$AF$3*(COS(($U15*AF$4)-PI()))*BL15*BP15</f>
        <v>-1.0031915390525254</v>
      </c>
      <c r="AG15" s="146">
        <f>BDS!$AG$3*(COS(($U15*AG$4)-PI()))*BL15*BP15</f>
        <v>-1.0028798307153595</v>
      </c>
      <c r="AH15" s="146">
        <f>BDS!$AH$3*(COS(($U15*AH$4)-PI()))*BL15*BP15</f>
        <v>-1.0022621726490193</v>
      </c>
      <c r="AI15" s="146">
        <f>BDS!$AI$3*(COS(($U15*AI$4)-PI()))*BL15*BP15</f>
        <v>-1.0011218137898987</v>
      </c>
      <c r="AJ15" s="146">
        <f>BDS!$AJ$3*(COS(($U15*AJ$4)-PI()))*BL15*BP15</f>
        <v>-1.0016328815928799</v>
      </c>
      <c r="AK15" s="146">
        <f>BDS!$AK$3*(COS(($U15*AK$4)-PI()))*BL15*BP15</f>
        <v>-1.0026619479838625</v>
      </c>
      <c r="AL15" s="146">
        <f>BDS!$AL$3*(COS(($U15*AL$4)-PI()))*BL15*BP15</f>
        <v>-1.0032193098813851</v>
      </c>
      <c r="AM15" s="146">
        <f>BDS!$AM$3*(COS(($U15*AM$4)-PI()))*BL15*BP15</f>
        <v>-1.0035005854419414</v>
      </c>
      <c r="AN15" s="146">
        <f>BDS!$AN$3*(COS(($U15*AN$4)-PI()))*BL15*BP15</f>
        <v>-1.0035868362708116</v>
      </c>
      <c r="AO15" s="146">
        <f>BDS!$AO$3*(COS(($U15*AO$4)-PI()))*BL15*BP15</f>
        <v>-1.0035005854419414</v>
      </c>
      <c r="AP15" s="146">
        <f>BDS!$AP$3*(COS(($U15*AP$4)-PI()))*BL15*BP15</f>
        <v>-1.0032193098813851</v>
      </c>
      <c r="AQ15" s="146">
        <f>BDS!$AQ$3*(COS(($U15*AQ$4)-PI()))*BL15*BP15</f>
        <v>-1.0026619479838625</v>
      </c>
      <c r="AR15" s="146">
        <f>BDS!$AR$3*(COS(($U15*AR$4)-PI()))*BL15*BP15</f>
        <v>-1.0016328815928799</v>
      </c>
      <c r="AS15" s="146">
        <f>BDS!$AS$3*(COS(($U15*AS$4)-PI()))*BL15*BP15</f>
        <v>-1.0011218137898987</v>
      </c>
      <c r="AT15" s="146">
        <f>BDS!$AT$3*(COS(($U15*AT$4)-PI()))*BL15*BP15</f>
        <v>-1.0022621726490193</v>
      </c>
      <c r="AU15" s="146">
        <f>BDS!$AU$3*(COS(($U15*AU$4)-PI()))*BL15*BP15</f>
        <v>-1.0028798307153595</v>
      </c>
      <c r="AV15" s="146">
        <f>BDS!$AV$3*(COS(($U15*AV$4)-PI()))*BL15*BP15</f>
        <v>-1.0031915390525254</v>
      </c>
      <c r="AW15" s="146">
        <f>BDS!$AW$3*(COS(($U15*AW$4)-PI()))*BL15*BP15</f>
        <v>-1.0032871223126301</v>
      </c>
      <c r="AX15" s="146">
        <f>BDS!$AX$3*(COS(($U15*AX$4)-PI()))*BL15*BP15</f>
        <v>-1.0031915390525254</v>
      </c>
      <c r="AY15" s="146">
        <f>BDS!$AY$3*(COS(($U15*AY$4)-PI()))*BL15*BP15</f>
        <v>-1.0028798307153595</v>
      </c>
      <c r="AZ15" s="146">
        <f>BDS!$AZ$3*(COS(($U15*AZ$4)-PI()))*BL15*BP15</f>
        <v>-1.0022621726490193</v>
      </c>
      <c r="BA15" s="146">
        <f>BDS!$BA$3*(COS(($U15*BA$4)-PI()))*BL15*BP15</f>
        <v>-1.0011218137898987</v>
      </c>
      <c r="BB15" s="146">
        <f>BDS!$BB$3*(COS(($U15*BB$4)-PI()))*BL15*BP15</f>
        <v>-0.99891859224288204</v>
      </c>
      <c r="BC15" s="146">
        <f>BDS!$BC$3*(COS(($U15*BC$4)-PI()))*BL15*BP15</f>
        <v>-0.99406031958832752</v>
      </c>
      <c r="BD15" s="146">
        <f>BDS!$BD$3*(COS(($U15*BD$4)-PI()))*BL15*BP15</f>
        <v>-0.98100819061156319</v>
      </c>
      <c r="BE15" s="146">
        <f>BDS!$BE$3*(COS(($U15*BE$4)-PI()))*BL15*BP15</f>
        <v>-0.98326989430859113</v>
      </c>
      <c r="BF15" s="153">
        <f t="shared" si="11"/>
        <v>-0.99912471978932871</v>
      </c>
      <c r="BG15" s="153">
        <f>(((BF15)+1)/(BDS!$BG$4)+1)</f>
        <v>1.0008697330369567</v>
      </c>
      <c r="BH15" s="196">
        <f t="shared" si="12"/>
        <v>7.5511219192732678E-3</v>
      </c>
      <c r="BI15" s="154"/>
      <c r="BJ15" s="152">
        <f t="shared" si="13"/>
        <v>11.279595990537972</v>
      </c>
      <c r="BK15" s="152">
        <f t="shared" si="14"/>
        <v>-3.8083798913951383E-9</v>
      </c>
      <c r="BL15" s="155">
        <f t="shared" si="15"/>
        <v>0.99999999956154406</v>
      </c>
      <c r="BM15" s="155"/>
      <c r="BN15" s="152">
        <f t="shared" si="16"/>
        <v>11.279595990537972</v>
      </c>
      <c r="BO15" s="152">
        <f t="shared" si="17"/>
        <v>-7.6707519218931504E-6</v>
      </c>
      <c r="BP15" s="155">
        <f t="shared" si="18"/>
        <v>0.99999911687243859</v>
      </c>
      <c r="BQ15" s="156"/>
      <c r="BR15" s="157">
        <f t="shared" si="19"/>
        <v>11.279595990537972</v>
      </c>
      <c r="BS15" s="158">
        <f t="shared" si="20"/>
        <v>0</v>
      </c>
      <c r="BT15" s="158">
        <f t="shared" si="21"/>
        <v>0</v>
      </c>
      <c r="BU15" s="158">
        <f t="shared" si="22"/>
        <v>0</v>
      </c>
      <c r="BV15" s="158"/>
      <c r="BW15" s="206">
        <f t="shared" si="23"/>
        <v>11.279595990537972</v>
      </c>
      <c r="BX15" s="207">
        <f t="shared" si="24"/>
        <v>0</v>
      </c>
      <c r="BY15" s="208">
        <f t="shared" si="25"/>
        <v>1</v>
      </c>
      <c r="BZ15" s="158"/>
      <c r="CA15" s="157">
        <f>BDS!BH15</f>
        <v>7.5511219192732678E-3</v>
      </c>
      <c r="CB15" s="157">
        <f t="shared" si="26"/>
        <v>-5.9924488780807268</v>
      </c>
      <c r="CC15" s="157"/>
      <c r="CD15" s="157">
        <f t="shared" si="27"/>
        <v>-5.9924488780807268</v>
      </c>
      <c r="CE15" s="192"/>
      <c r="CF15" s="192"/>
      <c r="CG15" s="208"/>
      <c r="CH15" s="208">
        <f t="shared" si="28"/>
        <v>0</v>
      </c>
    </row>
    <row r="16" spans="2:86" x14ac:dyDescent="0.2">
      <c r="B16" s="135">
        <v>10</v>
      </c>
      <c r="C16" s="135">
        <v>90</v>
      </c>
      <c r="D16" s="135">
        <v>0</v>
      </c>
      <c r="E16" s="135">
        <f>BDS!$E$2</f>
        <v>5</v>
      </c>
      <c r="F16" s="135">
        <f>BDS!$C$3-BDS!$E$3</f>
        <v>4.75</v>
      </c>
      <c r="G16" s="136">
        <f t="shared" si="1"/>
        <v>0</v>
      </c>
      <c r="H16" s="136">
        <f t="shared" si="2"/>
        <v>5</v>
      </c>
      <c r="I16" s="136">
        <f t="shared" si="3"/>
        <v>7.7541623318690592E+16</v>
      </c>
      <c r="J16" s="136">
        <f t="shared" si="4"/>
        <v>5</v>
      </c>
      <c r="K16" s="137"/>
      <c r="L16" s="138">
        <v>90</v>
      </c>
      <c r="M16" s="139">
        <f t="shared" si="5"/>
        <v>5</v>
      </c>
      <c r="N16" s="140">
        <f>(SQRT((BDS!$L$2^2)+(M16^2)-((2*BDS!$L$2*M16)*(($Q16*$Q$2)+($R16*$R$2))))+M16-BDS!$L$2)</f>
        <v>5.1301201497220603</v>
      </c>
      <c r="O16" s="140">
        <f t="shared" si="6"/>
        <v>0.13012014972206032</v>
      </c>
      <c r="P16" s="141">
        <f t="shared" si="7"/>
        <v>1.0036487603770896</v>
      </c>
      <c r="Q16" s="142">
        <f t="shared" si="8"/>
        <v>1</v>
      </c>
      <c r="R16" s="142">
        <f t="shared" si="9"/>
        <v>6.1257422745431001E-17</v>
      </c>
      <c r="S16" s="190"/>
      <c r="T16" s="191"/>
      <c r="U16" s="195">
        <f t="shared" si="10"/>
        <v>11.45065256538089</v>
      </c>
      <c r="V16" s="146">
        <f>BDS!$V$3*(COS(($U16*V$4)-PI()))*BL16*BP16</f>
        <v>-0.98387807561524321</v>
      </c>
      <c r="W16" s="146">
        <f>BDS!$W$3*(COS(($U16*W$4)-PI()))*BL16*BP16</f>
        <v>-0.98318121734046926</v>
      </c>
      <c r="X16" s="146">
        <f>BDS!$X$3*(COS(($U16*X$4)-PI()))*BL16*BP16</f>
        <v>-0.98091038865931468</v>
      </c>
      <c r="Y16" s="146">
        <f>BDS!$Y$3*(COS(($U16*Y$4)-PI()))*BL16*BP16</f>
        <v>-0.99401432528562506</v>
      </c>
      <c r="Z16" s="146">
        <f>BDS!$Z$3*(COS(($U16*Z$4)-PI()))*BL16*BP16</f>
        <v>-0.99889123171888627</v>
      </c>
      <c r="AA16" s="146">
        <f>BDS!$AA$3*(COS(($U16*AA$4)-PI()))*BL16*BP16</f>
        <v>-1.0011027403451713</v>
      </c>
      <c r="AB16" s="146">
        <f>BDS!$AB$3*(COS(($U16*AB$4)-PI()))*BL16*BP16</f>
        <v>-1.0022473386063928</v>
      </c>
      <c r="AC16" s="146">
        <f>BDS!$AC$3*(COS(($U16*AC$4)-PI()))*BL16*BP16</f>
        <v>-1.002867276434644</v>
      </c>
      <c r="AD16" s="146">
        <f>BDS!$AD$3*(COS(($U16*AD$4)-PI()))*BL16*BP16</f>
        <v>-1.003180130456059</v>
      </c>
      <c r="AE16" s="146">
        <f>BDS!$AE$3*(COS(($U16*AE$4)-PI()))*BL16*BP16</f>
        <v>-1.0032760643484462</v>
      </c>
      <c r="AF16" s="146">
        <f>BDS!$AF$3*(COS(($U16*AF$4)-PI()))*BL16*BP16</f>
        <v>-1.003180130456059</v>
      </c>
      <c r="AG16" s="146">
        <f>BDS!$AG$3*(COS(($U16*AG$4)-PI()))*BL16*BP16</f>
        <v>-1.002867276434644</v>
      </c>
      <c r="AH16" s="146">
        <f>BDS!$AH$3*(COS(($U16*AH$4)-PI()))*BL16*BP16</f>
        <v>-1.0022473386063928</v>
      </c>
      <c r="AI16" s="146">
        <f>BDS!$AI$3*(COS(($U16*AI$4)-PI()))*BL16*BP16</f>
        <v>-1.0011027403451713</v>
      </c>
      <c r="AJ16" s="146">
        <f>BDS!$AJ$3*(COS(($U16*AJ$4)-PI()))*BL16*BP16</f>
        <v>-1.0016157127138248</v>
      </c>
      <c r="AK16" s="146">
        <f>BDS!$AK$3*(COS(($U16*AK$4)-PI()))*BL16*BP16</f>
        <v>-1.0026485909148009</v>
      </c>
      <c r="AL16" s="146">
        <f>BDS!$AL$3*(COS(($U16*AL$4)-PI()))*BL16*BP16</f>
        <v>-1.0032080031915995</v>
      </c>
      <c r="AM16" s="146">
        <f>BDS!$AM$3*(COS(($U16*AM$4)-PI()))*BL16*BP16</f>
        <v>-1.0034903093326397</v>
      </c>
      <c r="AN16" s="146">
        <f>BDS!$AN$3*(COS(($U16*AN$4)-PI()))*BL16*BP16</f>
        <v>-1.0035768755916377</v>
      </c>
      <c r="AO16" s="146">
        <f>BDS!$AO$3*(COS(($U16*AO$4)-PI()))*BL16*BP16</f>
        <v>-1.0034903093326397</v>
      </c>
      <c r="AP16" s="146">
        <f>BDS!$AP$3*(COS(($U16*AP$4)-PI()))*BL16*BP16</f>
        <v>-1.0032080031915995</v>
      </c>
      <c r="AQ16" s="146">
        <f>BDS!$AQ$3*(COS(($U16*AQ$4)-PI()))*BL16*BP16</f>
        <v>-1.0026485909148009</v>
      </c>
      <c r="AR16" s="146">
        <f>BDS!$AR$3*(COS(($U16*AR$4)-PI()))*BL16*BP16</f>
        <v>-1.0016157127138248</v>
      </c>
      <c r="AS16" s="146">
        <f>BDS!$AS$3*(COS(($U16*AS$4)-PI()))*BL16*BP16</f>
        <v>-1.0011027403451713</v>
      </c>
      <c r="AT16" s="146">
        <f>BDS!$AT$3*(COS(($U16*AT$4)-PI()))*BL16*BP16</f>
        <v>-1.0022473386063928</v>
      </c>
      <c r="AU16" s="146">
        <f>BDS!$AU$3*(COS(($U16*AU$4)-PI()))*BL16*BP16</f>
        <v>-1.002867276434644</v>
      </c>
      <c r="AV16" s="146">
        <f>BDS!$AV$3*(COS(($U16*AV$4)-PI()))*BL16*BP16</f>
        <v>-1.003180130456059</v>
      </c>
      <c r="AW16" s="146">
        <f>BDS!$AW$3*(COS(($U16*AW$4)-PI()))*BL16*BP16</f>
        <v>-1.0032760643484462</v>
      </c>
      <c r="AX16" s="146">
        <f>BDS!$AX$3*(COS(($U16*AX$4)-PI()))*BL16*BP16</f>
        <v>-1.003180130456059</v>
      </c>
      <c r="AY16" s="146">
        <f>BDS!$AY$3*(COS(($U16*AY$4)-PI()))*BL16*BP16</f>
        <v>-1.002867276434644</v>
      </c>
      <c r="AZ16" s="146">
        <f>BDS!$AZ$3*(COS(($U16*AZ$4)-PI()))*BL16*BP16</f>
        <v>-1.0022473386063928</v>
      </c>
      <c r="BA16" s="146">
        <f>BDS!$BA$3*(COS(($U16*BA$4)-PI()))*BL16*BP16</f>
        <v>-1.0011027403451713</v>
      </c>
      <c r="BB16" s="146">
        <f>BDS!$BB$3*(COS(($U16*BB$4)-PI()))*BL16*BP16</f>
        <v>-0.99889123171888627</v>
      </c>
      <c r="BC16" s="146">
        <f>BDS!$BC$3*(COS(($U16*BC$4)-PI()))*BL16*BP16</f>
        <v>-0.99401432528562506</v>
      </c>
      <c r="BD16" s="146">
        <f>BDS!$BD$3*(COS(($U16*BD$4)-PI()))*BL16*BP16</f>
        <v>-0.98091038865931468</v>
      </c>
      <c r="BE16" s="146">
        <f>BDS!$BE$3*(COS(($U16*BE$4)-PI()))*BL16*BP16</f>
        <v>-0.98318121734046926</v>
      </c>
      <c r="BF16" s="153">
        <f t="shared" si="11"/>
        <v>-0.99909768282186562</v>
      </c>
      <c r="BG16" s="153">
        <f>(((BF16)+1)/(BDS!$BG$4)+1)</f>
        <v>1.0008965986550011</v>
      </c>
      <c r="BH16" s="196">
        <f t="shared" si="12"/>
        <v>7.7842678061951966E-3</v>
      </c>
      <c r="BI16" s="154"/>
      <c r="BJ16" s="152">
        <f t="shared" si="13"/>
        <v>11.45065256538089</v>
      </c>
      <c r="BK16" s="152">
        <f t="shared" si="14"/>
        <v>-3.9993032292739672E-9</v>
      </c>
      <c r="BL16" s="155">
        <f t="shared" si="15"/>
        <v>0.9999999995395632</v>
      </c>
      <c r="BM16" s="155"/>
      <c r="BN16" s="152">
        <f t="shared" si="16"/>
        <v>11.45065256538089</v>
      </c>
      <c r="BO16" s="152">
        <f t="shared" si="17"/>
        <v>-7.9648876754288969E-6</v>
      </c>
      <c r="BP16" s="155">
        <f t="shared" si="18"/>
        <v>0.999999083008839</v>
      </c>
      <c r="BQ16" s="156"/>
      <c r="BR16" s="157">
        <f t="shared" si="19"/>
        <v>11.45065256538089</v>
      </c>
      <c r="BS16" s="158">
        <f t="shared" si="20"/>
        <v>0</v>
      </c>
      <c r="BT16" s="158">
        <f t="shared" si="21"/>
        <v>0</v>
      </c>
      <c r="BU16" s="158">
        <f t="shared" si="22"/>
        <v>0</v>
      </c>
      <c r="BV16" s="158"/>
      <c r="BW16" s="206">
        <f t="shared" si="23"/>
        <v>11.45065256538089</v>
      </c>
      <c r="BX16" s="207">
        <f t="shared" si="24"/>
        <v>0</v>
      </c>
      <c r="BY16" s="208">
        <f t="shared" si="25"/>
        <v>1</v>
      </c>
      <c r="BZ16" s="158"/>
      <c r="CA16" s="157">
        <f>BDS!BH16</f>
        <v>7.7842678061951966E-3</v>
      </c>
      <c r="CB16" s="157">
        <f t="shared" si="26"/>
        <v>-5.992215732193805</v>
      </c>
      <c r="CC16" s="157"/>
      <c r="CD16" s="157">
        <f t="shared" si="27"/>
        <v>-5.992215732193805</v>
      </c>
      <c r="CE16" s="192"/>
      <c r="CF16" s="192"/>
      <c r="CG16" s="208"/>
      <c r="CH16" s="208">
        <f t="shared" si="28"/>
        <v>0</v>
      </c>
    </row>
    <row r="17" spans="2:86" x14ac:dyDescent="0.2">
      <c r="B17" s="135">
        <v>11</v>
      </c>
      <c r="C17" s="135">
        <v>100</v>
      </c>
      <c r="D17" s="135">
        <v>10</v>
      </c>
      <c r="E17" s="135">
        <f>BDS!$E$2</f>
        <v>5</v>
      </c>
      <c r="F17" s="135">
        <f>BDS!$C$3-BDS!$E$3</f>
        <v>4.75</v>
      </c>
      <c r="G17" s="136">
        <f t="shared" si="1"/>
        <v>0.88163490354232488</v>
      </c>
      <c r="H17" s="136">
        <f t="shared" si="2"/>
        <v>5.0771330594287249</v>
      </c>
      <c r="I17" s="136">
        <f t="shared" si="3"/>
        <v>27.354159794932247</v>
      </c>
      <c r="J17" s="136">
        <f t="shared" si="4"/>
        <v>5.0771330594287249</v>
      </c>
      <c r="K17" s="137"/>
      <c r="L17" s="138">
        <v>100</v>
      </c>
      <c r="M17" s="139">
        <f t="shared" si="5"/>
        <v>5.0771330594287249</v>
      </c>
      <c r="N17" s="140">
        <f>(SQRT((BDS!$L$2^2)+(M17^2)-((2*BDS!$L$2*M17)*(($Q17*$Q$2)+($R17*$R$2))))+M17-BDS!$L$2)</f>
        <v>5.2112959782535029</v>
      </c>
      <c r="O17" s="140">
        <f t="shared" si="6"/>
        <v>0.13416291882477793</v>
      </c>
      <c r="P17" s="141">
        <f t="shared" si="7"/>
        <v>1.0035646520671226</v>
      </c>
      <c r="Q17" s="142">
        <f t="shared" si="8"/>
        <v>0.98480775301220802</v>
      </c>
      <c r="R17" s="142">
        <f t="shared" si="9"/>
        <v>-0.1736481776669303</v>
      </c>
      <c r="S17" s="190"/>
      <c r="T17" s="191"/>
      <c r="U17" s="195">
        <f t="shared" si="10"/>
        <v>11.62430323595397</v>
      </c>
      <c r="V17" s="146">
        <f>BDS!$V$3*(COS(($U17*V$4)-PI()))*BL17*BP17</f>
        <v>-0.9837895654441885</v>
      </c>
      <c r="W17" s="146">
        <f>BDS!$W$3*(COS(($U17*W$4)-PI()))*BL17*BP17</f>
        <v>-0.98308983291175556</v>
      </c>
      <c r="X17" s="146">
        <f>BDS!$X$3*(COS(($U17*X$4)-PI()))*BL17*BP17</f>
        <v>-0.98080960099561387</v>
      </c>
      <c r="Y17" s="146">
        <f>BDS!$Y$3*(COS(($U17*Y$4)-PI()))*BL17*BP17</f>
        <v>-0.99396692586698954</v>
      </c>
      <c r="Z17" s="146">
        <f>BDS!$Z$3*(COS(($U17*Z$4)-PI()))*BL17*BP17</f>
        <v>-0.99886303504929219</v>
      </c>
      <c r="AA17" s="146">
        <f>BDS!$AA$3*(COS(($U17*AA$4)-PI()))*BL17*BP17</f>
        <v>-1.0010830838745115</v>
      </c>
      <c r="AB17" s="146">
        <f>BDS!$AB$3*(COS(($U17*AB$4)-PI()))*BL17*BP17</f>
        <v>-1.0022320510443636</v>
      </c>
      <c r="AC17" s="146">
        <f>BDS!$AC$3*(COS(($U17*AC$4)-PI()))*BL17*BP17</f>
        <v>-1.0028543382825892</v>
      </c>
      <c r="AD17" s="146">
        <f>BDS!$AD$3*(COS(($U17*AD$4)-PI()))*BL17*BP17</f>
        <v>-1.0031683729909511</v>
      </c>
      <c r="AE17" s="146">
        <f>BDS!$AE$3*(COS(($U17*AE$4)-PI()))*BL17*BP17</f>
        <v>-1.003264668228246</v>
      </c>
      <c r="AF17" s="146">
        <f>BDS!$AF$3*(COS(($U17*AF$4)-PI()))*BL17*BP17</f>
        <v>-1.0031683729909511</v>
      </c>
      <c r="AG17" s="146">
        <f>BDS!$AG$3*(COS(($U17*AG$4)-PI()))*BL17*BP17</f>
        <v>-1.0028543382825892</v>
      </c>
      <c r="AH17" s="146">
        <f>BDS!$AH$3*(COS(($U17*AH$4)-PI()))*BL17*BP17</f>
        <v>-1.0022320510443636</v>
      </c>
      <c r="AI17" s="146">
        <f>BDS!$AI$3*(COS(($U17*AI$4)-PI()))*BL17*BP17</f>
        <v>-1.0010830838745115</v>
      </c>
      <c r="AJ17" s="146">
        <f>BDS!$AJ$3*(COS(($U17*AJ$4)-PI()))*BL17*BP17</f>
        <v>-1.0015980189885216</v>
      </c>
      <c r="AK17" s="146">
        <f>BDS!$AK$3*(COS(($U17*AK$4)-PI()))*BL17*BP17</f>
        <v>-1.0026348254483299</v>
      </c>
      <c r="AL17" s="146">
        <f>BDS!$AL$3*(COS(($U17*AL$4)-PI()))*BL17*BP17</f>
        <v>-1.0031963507466481</v>
      </c>
      <c r="AM17" s="146">
        <f>BDS!$AM$3*(COS(($U17*AM$4)-PI()))*BL17*BP17</f>
        <v>-1.0034797189551026</v>
      </c>
      <c r="AN17" s="146">
        <f>BDS!$AN$3*(COS(($U17*AN$4)-PI()))*BL17*BP17</f>
        <v>-1.0035666102815923</v>
      </c>
      <c r="AO17" s="146">
        <f>BDS!$AO$3*(COS(($U17*AO$4)-PI()))*BL17*BP17</f>
        <v>-1.0034797189551026</v>
      </c>
      <c r="AP17" s="146">
        <f>BDS!$AP$3*(COS(($U17*AP$4)-PI()))*BL17*BP17</f>
        <v>-1.0031963507466481</v>
      </c>
      <c r="AQ17" s="146">
        <f>BDS!$AQ$3*(COS(($U17*AQ$4)-PI()))*BL17*BP17</f>
        <v>-1.0026348254483299</v>
      </c>
      <c r="AR17" s="146">
        <f>BDS!$AR$3*(COS(($U17*AR$4)-PI()))*BL17*BP17</f>
        <v>-1.0015980189885216</v>
      </c>
      <c r="AS17" s="146">
        <f>BDS!$AS$3*(COS(($U17*AS$4)-PI()))*BL17*BP17</f>
        <v>-1.0010830838745115</v>
      </c>
      <c r="AT17" s="146">
        <f>BDS!$AT$3*(COS(($U17*AT$4)-PI()))*BL17*BP17</f>
        <v>-1.0022320510443636</v>
      </c>
      <c r="AU17" s="146">
        <f>BDS!$AU$3*(COS(($U17*AU$4)-PI()))*BL17*BP17</f>
        <v>-1.0028543382825892</v>
      </c>
      <c r="AV17" s="146">
        <f>BDS!$AV$3*(COS(($U17*AV$4)-PI()))*BL17*BP17</f>
        <v>-1.0031683729909511</v>
      </c>
      <c r="AW17" s="146">
        <f>BDS!$AW$3*(COS(($U17*AW$4)-PI()))*BL17*BP17</f>
        <v>-1.003264668228246</v>
      </c>
      <c r="AX17" s="146">
        <f>BDS!$AX$3*(COS(($U17*AX$4)-PI()))*BL17*BP17</f>
        <v>-1.0031683729909511</v>
      </c>
      <c r="AY17" s="146">
        <f>BDS!$AY$3*(COS(($U17*AY$4)-PI()))*BL17*BP17</f>
        <v>-1.0028543382825892</v>
      </c>
      <c r="AZ17" s="146">
        <f>BDS!$AZ$3*(COS(($U17*AZ$4)-PI()))*BL17*BP17</f>
        <v>-1.0022320510443636</v>
      </c>
      <c r="BA17" s="146">
        <f>BDS!$BA$3*(COS(($U17*BA$4)-PI()))*BL17*BP17</f>
        <v>-1.0010830838745115</v>
      </c>
      <c r="BB17" s="146">
        <f>BDS!$BB$3*(COS(($U17*BB$4)-PI()))*BL17*BP17</f>
        <v>-0.99886303504929219</v>
      </c>
      <c r="BC17" s="146">
        <f>BDS!$BC$3*(COS(($U17*BC$4)-PI()))*BL17*BP17</f>
        <v>-0.99396692586698954</v>
      </c>
      <c r="BD17" s="146">
        <f>BDS!$BD$3*(COS(($U17*BD$4)-PI()))*BL17*BP17</f>
        <v>-0.98080960099561387</v>
      </c>
      <c r="BE17" s="146">
        <f>BDS!$BE$3*(COS(($U17*BE$4)-PI()))*BL17*BP17</f>
        <v>-0.98308983291175556</v>
      </c>
      <c r="BF17" s="153">
        <f t="shared" si="11"/>
        <v>-0.99906981985767884</v>
      </c>
      <c r="BG17" s="153">
        <f>(((BF17)+1)/(BDS!$BG$4)+1)</f>
        <v>1.0009242850349345</v>
      </c>
      <c r="BH17" s="196">
        <f t="shared" si="12"/>
        <v>8.0245299021231148E-3</v>
      </c>
      <c r="BI17" s="154"/>
      <c r="BJ17" s="152">
        <f t="shared" si="13"/>
        <v>11.62430323595397</v>
      </c>
      <c r="BK17" s="152">
        <f t="shared" si="14"/>
        <v>-4.1998004102495574E-9</v>
      </c>
      <c r="BL17" s="155">
        <f t="shared" si="15"/>
        <v>0.99999999951648011</v>
      </c>
      <c r="BM17" s="155"/>
      <c r="BN17" s="152">
        <f t="shared" si="16"/>
        <v>11.62430323595397</v>
      </c>
      <c r="BO17" s="152">
        <f t="shared" si="17"/>
        <v>-8.2703020819494922E-6</v>
      </c>
      <c r="BP17" s="155">
        <f t="shared" si="18"/>
        <v>0.99999904784673888</v>
      </c>
      <c r="BQ17" s="156"/>
      <c r="BR17" s="157">
        <f t="shared" si="19"/>
        <v>11.62430323595397</v>
      </c>
      <c r="BS17" s="158">
        <f t="shared" si="20"/>
        <v>0</v>
      </c>
      <c r="BT17" s="158">
        <f t="shared" si="21"/>
        <v>0</v>
      </c>
      <c r="BU17" s="158">
        <f t="shared" si="22"/>
        <v>0</v>
      </c>
      <c r="BV17" s="158"/>
      <c r="BW17" s="206">
        <f t="shared" si="23"/>
        <v>11.62430323595397</v>
      </c>
      <c r="BX17" s="207">
        <f t="shared" si="24"/>
        <v>0</v>
      </c>
      <c r="BY17" s="208">
        <f t="shared" si="25"/>
        <v>1</v>
      </c>
      <c r="BZ17" s="158"/>
      <c r="CA17" s="157">
        <f>BDS!BH17</f>
        <v>8.0245299021231148E-3</v>
      </c>
      <c r="CB17" s="157">
        <f t="shared" si="26"/>
        <v>-5.9919754700978771</v>
      </c>
      <c r="CC17" s="157"/>
      <c r="CD17" s="157">
        <f t="shared" si="27"/>
        <v>-5.9919754700978771</v>
      </c>
      <c r="CE17" s="192"/>
      <c r="CF17" s="192"/>
      <c r="CG17" s="208"/>
      <c r="CH17" s="208">
        <f t="shared" si="28"/>
        <v>0</v>
      </c>
    </row>
    <row r="18" spans="2:86" x14ac:dyDescent="0.2">
      <c r="B18" s="135">
        <v>12</v>
      </c>
      <c r="C18" s="135">
        <v>110</v>
      </c>
      <c r="D18" s="135">
        <v>20</v>
      </c>
      <c r="E18" s="135">
        <f>BDS!$E$2</f>
        <v>5</v>
      </c>
      <c r="F18" s="135">
        <f>BDS!$C$3-BDS!$E$3</f>
        <v>4.75</v>
      </c>
      <c r="G18" s="136">
        <f t="shared" si="1"/>
        <v>1.8198511713310117</v>
      </c>
      <c r="H18" s="136">
        <f t="shared" si="2"/>
        <v>5.3208888623795607</v>
      </c>
      <c r="I18" s="136">
        <f t="shared" si="3"/>
        <v>13.888070900774661</v>
      </c>
      <c r="J18" s="136">
        <f t="shared" si="4"/>
        <v>5.3208888623795607</v>
      </c>
      <c r="K18" s="137"/>
      <c r="L18" s="138">
        <v>110</v>
      </c>
      <c r="M18" s="139">
        <f t="shared" si="5"/>
        <v>5.3208888623795607</v>
      </c>
      <c r="N18" s="140">
        <f>(SQRT((BDS!$L$2^2)+(M18^2)-((2*BDS!$L$2*M18)*(($Q18*$Q$2)+($R18*$R$2))))+M18-BDS!$L$2)</f>
        <v>5.4682333825783189</v>
      </c>
      <c r="O18" s="140">
        <f t="shared" si="6"/>
        <v>0.14734452019875821</v>
      </c>
      <c r="P18" s="141">
        <f t="shared" si="7"/>
        <v>1.0032904382251102</v>
      </c>
      <c r="Q18" s="142">
        <f t="shared" si="8"/>
        <v>0.93969262078590843</v>
      </c>
      <c r="R18" s="142">
        <f t="shared" si="9"/>
        <v>-0.34202014332566871</v>
      </c>
      <c r="S18" s="190"/>
      <c r="T18" s="191"/>
      <c r="U18" s="195">
        <f t="shared" si="10"/>
        <v>11.800587342064309</v>
      </c>
      <c r="V18" s="146">
        <f>BDS!$V$3*(COS(($U18*V$4)-PI()))*BL18*BP18</f>
        <v>-0.98369835288775775</v>
      </c>
      <c r="W18" s="146">
        <f>BDS!$W$3*(COS(($U18*W$4)-PI()))*BL18*BP18</f>
        <v>-0.98299565844492198</v>
      </c>
      <c r="X18" s="146">
        <f>BDS!$X$3*(COS(($U18*X$4)-PI()))*BL18*BP18</f>
        <v>-0.98070573657740212</v>
      </c>
      <c r="Y18" s="146">
        <f>BDS!$Y$3*(COS(($U18*Y$4)-PI()))*BL18*BP18</f>
        <v>-0.99391807842784963</v>
      </c>
      <c r="Z18" s="146">
        <f>BDS!$Z$3*(COS(($U18*Z$4)-PI()))*BL18*BP18</f>
        <v>-0.99883397668747875</v>
      </c>
      <c r="AA18" s="146">
        <f>BDS!$AA$3*(COS(($U18*AA$4)-PI()))*BL18*BP18</f>
        <v>-1.0010628265582955</v>
      </c>
      <c r="AB18" s="146">
        <f>BDS!$AB$3*(COS(($U18*AB$4)-PI()))*BL18*BP18</f>
        <v>-1.0022162960979211</v>
      </c>
      <c r="AC18" s="146">
        <f>BDS!$AC$3*(COS(($U18*AC$4)-PI()))*BL18*BP18</f>
        <v>-1.0028410045212803</v>
      </c>
      <c r="AD18" s="146">
        <f>BDS!$AD$3*(COS(($U18*AD$4)-PI()))*BL18*BP18</f>
        <v>-1.003156255988378</v>
      </c>
      <c r="AE18" s="146">
        <f>BDS!$AE$3*(COS(($U18*AE$4)-PI()))*BL18*BP18</f>
        <v>-1.0032529236104146</v>
      </c>
      <c r="AF18" s="146">
        <f>BDS!$AF$3*(COS(($U18*AF$4)-PI()))*BL18*BP18</f>
        <v>-1.003156255988378</v>
      </c>
      <c r="AG18" s="146">
        <f>BDS!$AG$3*(COS(($U18*AG$4)-PI()))*BL18*BP18</f>
        <v>-1.0028410045212803</v>
      </c>
      <c r="AH18" s="146">
        <f>BDS!$AH$3*(COS(($U18*AH$4)-PI()))*BL18*BP18</f>
        <v>-1.0022162960979211</v>
      </c>
      <c r="AI18" s="146">
        <f>BDS!$AI$3*(COS(($U18*AI$4)-PI()))*BL18*BP18</f>
        <v>-1.0010628265582955</v>
      </c>
      <c r="AJ18" s="146">
        <f>BDS!$AJ$3*(COS(($U18*AJ$4)-PI()))*BL18*BP18</f>
        <v>-1.0015797843738248</v>
      </c>
      <c r="AK18" s="146">
        <f>BDS!$AK$3*(COS(($U18*AK$4)-PI()))*BL18*BP18</f>
        <v>-1.0026206390974679</v>
      </c>
      <c r="AL18" s="146">
        <f>BDS!$AL$3*(COS(($U18*AL$4)-PI()))*BL18*BP18</f>
        <v>-1.003184341972805</v>
      </c>
      <c r="AM18" s="146">
        <f>BDS!$AM$3*(COS(($U18*AM$4)-PI()))*BL18*BP18</f>
        <v>-1.003468804697365</v>
      </c>
      <c r="AN18" s="146">
        <f>BDS!$AN$3*(COS(($U18*AN$4)-PI()))*BL18*BP18</f>
        <v>-1.0035560310230913</v>
      </c>
      <c r="AO18" s="146">
        <f>BDS!$AO$3*(COS(($U18*AO$4)-PI()))*BL18*BP18</f>
        <v>-1.003468804697365</v>
      </c>
      <c r="AP18" s="146">
        <f>BDS!$AP$3*(COS(($U18*AP$4)-PI()))*BL18*BP18</f>
        <v>-1.003184341972805</v>
      </c>
      <c r="AQ18" s="146">
        <f>BDS!$AQ$3*(COS(($U18*AQ$4)-PI()))*BL18*BP18</f>
        <v>-1.0026206390974679</v>
      </c>
      <c r="AR18" s="146">
        <f>BDS!$AR$3*(COS(($U18*AR$4)-PI()))*BL18*BP18</f>
        <v>-1.0015797843738248</v>
      </c>
      <c r="AS18" s="146">
        <f>BDS!$AS$3*(COS(($U18*AS$4)-PI()))*BL18*BP18</f>
        <v>-1.0010628265582955</v>
      </c>
      <c r="AT18" s="146">
        <f>BDS!$AT$3*(COS(($U18*AT$4)-PI()))*BL18*BP18</f>
        <v>-1.0022162960979211</v>
      </c>
      <c r="AU18" s="146">
        <f>BDS!$AU$3*(COS(($U18*AU$4)-PI()))*BL18*BP18</f>
        <v>-1.0028410045212803</v>
      </c>
      <c r="AV18" s="146">
        <f>BDS!$AV$3*(COS(($U18*AV$4)-PI()))*BL18*BP18</f>
        <v>-1.003156255988378</v>
      </c>
      <c r="AW18" s="146">
        <f>BDS!$AW$3*(COS(($U18*AW$4)-PI()))*BL18*BP18</f>
        <v>-1.0032529236104146</v>
      </c>
      <c r="AX18" s="146">
        <f>BDS!$AX$3*(COS(($U18*AX$4)-PI()))*BL18*BP18</f>
        <v>-1.003156255988378</v>
      </c>
      <c r="AY18" s="146">
        <f>BDS!$AY$3*(COS(($U18*AY$4)-PI()))*BL18*BP18</f>
        <v>-1.0028410045212803</v>
      </c>
      <c r="AZ18" s="146">
        <f>BDS!$AZ$3*(COS(($U18*AZ$4)-PI()))*BL18*BP18</f>
        <v>-1.0022162960979211</v>
      </c>
      <c r="BA18" s="146">
        <f>BDS!$BA$3*(COS(($U18*BA$4)-PI()))*BL18*BP18</f>
        <v>-1.0010628265582955</v>
      </c>
      <c r="BB18" s="146">
        <f>BDS!$BB$3*(COS(($U18*BB$4)-PI()))*BL18*BP18</f>
        <v>-0.99883397668747875</v>
      </c>
      <c r="BC18" s="146">
        <f>BDS!$BC$3*(COS(($U18*BC$4)-PI()))*BL18*BP18</f>
        <v>-0.99391807842784963</v>
      </c>
      <c r="BD18" s="146">
        <f>BDS!$BD$3*(COS(($U18*BD$4)-PI()))*BL18*BP18</f>
        <v>-0.98070573657740212</v>
      </c>
      <c r="BE18" s="146">
        <f>BDS!$BE$3*(COS(($U18*BE$4)-PI()))*BL18*BP18</f>
        <v>-0.98299565844492198</v>
      </c>
      <c r="BF18" s="153">
        <f t="shared" si="11"/>
        <v>-0.99904110567648352</v>
      </c>
      <c r="BG18" s="153">
        <f>(((BF18)+1)/(BDS!$BG$4)+1)</f>
        <v>1.0009528172372057</v>
      </c>
      <c r="BH18" s="196">
        <f t="shared" si="12"/>
        <v>8.2721250814623351E-3</v>
      </c>
      <c r="BI18" s="154"/>
      <c r="BJ18" s="152">
        <f t="shared" si="13"/>
        <v>11.800587342064309</v>
      </c>
      <c r="BK18" s="152">
        <f t="shared" si="14"/>
        <v>-4.4103497407462255E-9</v>
      </c>
      <c r="BL18" s="155">
        <f t="shared" si="15"/>
        <v>0.99999999949223972</v>
      </c>
      <c r="BM18" s="155"/>
      <c r="BN18" s="152">
        <f t="shared" si="16"/>
        <v>11.800587342064309</v>
      </c>
      <c r="BO18" s="152">
        <f t="shared" si="17"/>
        <v>-8.5874276217614643E-6</v>
      </c>
      <c r="BP18" s="155">
        <f t="shared" si="18"/>
        <v>0.99999901133634728</v>
      </c>
      <c r="BQ18" s="156"/>
      <c r="BR18" s="157">
        <f t="shared" si="19"/>
        <v>11.800587342064309</v>
      </c>
      <c r="BS18" s="158">
        <f t="shared" si="20"/>
        <v>0</v>
      </c>
      <c r="BT18" s="158">
        <f t="shared" si="21"/>
        <v>0</v>
      </c>
      <c r="BU18" s="158">
        <f t="shared" si="22"/>
        <v>0</v>
      </c>
      <c r="BV18" s="158"/>
      <c r="BW18" s="206">
        <f t="shared" si="23"/>
        <v>11.800587342064309</v>
      </c>
      <c r="BX18" s="207">
        <f t="shared" si="24"/>
        <v>0</v>
      </c>
      <c r="BY18" s="208">
        <f t="shared" si="25"/>
        <v>1</v>
      </c>
      <c r="BZ18" s="158"/>
      <c r="CA18" s="157">
        <f>BDS!BH18</f>
        <v>8.2721250814623351E-3</v>
      </c>
      <c r="CB18" s="157">
        <f t="shared" si="26"/>
        <v>-5.9917278749185376</v>
      </c>
      <c r="CC18" s="157"/>
      <c r="CD18" s="157">
        <f t="shared" si="27"/>
        <v>-5.9917278749185376</v>
      </c>
      <c r="CE18" s="192"/>
      <c r="CF18" s="192"/>
      <c r="CG18" s="208"/>
      <c r="CH18" s="208">
        <f t="shared" si="28"/>
        <v>0</v>
      </c>
    </row>
    <row r="19" spans="2:86" x14ac:dyDescent="0.2">
      <c r="B19" s="135">
        <v>13</v>
      </c>
      <c r="C19" s="135">
        <v>120</v>
      </c>
      <c r="D19" s="135">
        <v>30</v>
      </c>
      <c r="E19" s="135">
        <f>BDS!$E$2</f>
        <v>5</v>
      </c>
      <c r="F19" s="135">
        <f>BDS!$C$3-BDS!$E$3</f>
        <v>4.75</v>
      </c>
      <c r="G19" s="136">
        <f t="shared" si="1"/>
        <v>2.8867513459481287</v>
      </c>
      <c r="H19" s="136">
        <f t="shared" si="2"/>
        <v>5.7735026918962573</v>
      </c>
      <c r="I19" s="136">
        <f t="shared" si="3"/>
        <v>9.4999999999999982</v>
      </c>
      <c r="J19" s="136">
        <f t="shared" si="4"/>
        <v>5.7735026918962573</v>
      </c>
      <c r="K19" s="137"/>
      <c r="L19" s="138">
        <v>120</v>
      </c>
      <c r="M19" s="139">
        <f t="shared" si="5"/>
        <v>5.7735026918962573</v>
      </c>
      <c r="N19" s="140">
        <f>(SQRT((BDS!$L$2^2)+(M19^2)-((2*BDS!$L$2*M19)*(($Q19*$Q$2)+($R19*$R$2))))+M19-BDS!$L$2)</f>
        <v>5.9469571028371888</v>
      </c>
      <c r="O19" s="140">
        <f t="shared" si="6"/>
        <v>0.1734544109409315</v>
      </c>
      <c r="P19" s="141">
        <f t="shared" si="7"/>
        <v>1.0027473907442914</v>
      </c>
      <c r="Q19" s="142">
        <f t="shared" si="8"/>
        <v>0.86602540378443871</v>
      </c>
      <c r="R19" s="142">
        <f t="shared" si="9"/>
        <v>-0.49999999999999978</v>
      </c>
      <c r="S19" s="190"/>
      <c r="T19" s="191"/>
      <c r="U19" s="195">
        <f t="shared" si="10"/>
        <v>11.979544820112418</v>
      </c>
      <c r="V19" s="146">
        <f>BDS!$V$3*(COS(($U19*V$4)-PI()))*BL19*BP19</f>
        <v>-0.98360435552239212</v>
      </c>
      <c r="W19" s="146">
        <f>BDS!$W$3*(COS(($U19*W$4)-PI()))*BL19*BP19</f>
        <v>-0.98289860884920965</v>
      </c>
      <c r="X19" s="146">
        <f>BDS!$X$3*(COS(($U19*X$4)-PI()))*BL19*BP19</f>
        <v>-0.98059870159202989</v>
      </c>
      <c r="Y19" s="146">
        <f>BDS!$Y$3*(COS(($U19*Y$4)-PI()))*BL19*BP19</f>
        <v>-0.99386773875494094</v>
      </c>
      <c r="Z19" s="146">
        <f>BDS!$Z$3*(COS(($U19*Z$4)-PI()))*BL19*BP19</f>
        <v>-0.99880403030673903</v>
      </c>
      <c r="AA19" s="146">
        <f>BDS!$AA$3*(COS(($U19*AA$4)-PI()))*BL19*BP19</f>
        <v>-1.0010419500324315</v>
      </c>
      <c r="AB19" s="146">
        <f>BDS!$AB$3*(COS(($U19*AB$4)-PI()))*BL19*BP19</f>
        <v>-1.0022000594782445</v>
      </c>
      <c r="AC19" s="146">
        <f>BDS!$AC$3*(COS(($U19*AC$4)-PI()))*BL19*BP19</f>
        <v>-1.002827263053915</v>
      </c>
      <c r="AD19" s="146">
        <f>BDS!$AD$3*(COS(($U19*AD$4)-PI()))*BL19*BP19</f>
        <v>-1.0031437684532625</v>
      </c>
      <c r="AE19" s="146">
        <f>BDS!$AE$3*(COS(($U19*AE$4)-PI()))*BL19*BP19</f>
        <v>-1.0032408198370706</v>
      </c>
      <c r="AF19" s="146">
        <f>BDS!$AF$3*(COS(($U19*AF$4)-PI()))*BL19*BP19</f>
        <v>-1.0031437684532625</v>
      </c>
      <c r="AG19" s="146">
        <f>BDS!$AG$3*(COS(($U19*AG$4)-PI()))*BL19*BP19</f>
        <v>-1.002827263053915</v>
      </c>
      <c r="AH19" s="146">
        <f>BDS!$AH$3*(COS(($U19*AH$4)-PI()))*BL19*BP19</f>
        <v>-1.0022000594782445</v>
      </c>
      <c r="AI19" s="146">
        <f>BDS!$AI$3*(COS(($U19*AI$4)-PI()))*BL19*BP19</f>
        <v>-1.0010419500324315</v>
      </c>
      <c r="AJ19" s="146">
        <f>BDS!$AJ$3*(COS(($U19*AJ$4)-PI()))*BL19*BP19</f>
        <v>-1.0015609923363167</v>
      </c>
      <c r="AK19" s="146">
        <f>BDS!$AK$3*(COS(($U19*AK$4)-PI()))*BL19*BP19</f>
        <v>-1.0026060189934802</v>
      </c>
      <c r="AL19" s="146">
        <f>BDS!$AL$3*(COS(($U19*AL$4)-PI()))*BL19*BP19</f>
        <v>-1.0031719659729936</v>
      </c>
      <c r="AM19" s="146">
        <f>BDS!$AM$3*(COS(($U19*AM$4)-PI()))*BL19*BP19</f>
        <v>-1.0034575566534736</v>
      </c>
      <c r="AN19" s="146">
        <f>BDS!$AN$3*(COS(($U19*AN$4)-PI()))*BL19*BP19</f>
        <v>-1.0035451282135484</v>
      </c>
      <c r="AO19" s="146">
        <f>BDS!$AO$3*(COS(($U19*AO$4)-PI()))*BL19*BP19</f>
        <v>-1.0034575566534736</v>
      </c>
      <c r="AP19" s="146">
        <f>BDS!$AP$3*(COS(($U19*AP$4)-PI()))*BL19*BP19</f>
        <v>-1.0031719659729936</v>
      </c>
      <c r="AQ19" s="146">
        <f>BDS!$AQ$3*(COS(($U19*AQ$4)-PI()))*BL19*BP19</f>
        <v>-1.0026060189934802</v>
      </c>
      <c r="AR19" s="146">
        <f>BDS!$AR$3*(COS(($U19*AR$4)-PI()))*BL19*BP19</f>
        <v>-1.0015609923363167</v>
      </c>
      <c r="AS19" s="146">
        <f>BDS!$AS$3*(COS(($U19*AS$4)-PI()))*BL19*BP19</f>
        <v>-1.0010419500324315</v>
      </c>
      <c r="AT19" s="146">
        <f>BDS!$AT$3*(COS(($U19*AT$4)-PI()))*BL19*BP19</f>
        <v>-1.0022000594782445</v>
      </c>
      <c r="AU19" s="146">
        <f>BDS!$AU$3*(COS(($U19*AU$4)-PI()))*BL19*BP19</f>
        <v>-1.002827263053915</v>
      </c>
      <c r="AV19" s="146">
        <f>BDS!$AV$3*(COS(($U19*AV$4)-PI()))*BL19*BP19</f>
        <v>-1.0031437684532625</v>
      </c>
      <c r="AW19" s="146">
        <f>BDS!$AW$3*(COS(($U19*AW$4)-PI()))*BL19*BP19</f>
        <v>-1.0032408198370706</v>
      </c>
      <c r="AX19" s="146">
        <f>BDS!$AX$3*(COS(($U19*AX$4)-PI()))*BL19*BP19</f>
        <v>-1.0031437684532625</v>
      </c>
      <c r="AY19" s="146">
        <f>BDS!$AY$3*(COS(($U19*AY$4)-PI()))*BL19*BP19</f>
        <v>-1.002827263053915</v>
      </c>
      <c r="AZ19" s="146">
        <f>BDS!$AZ$3*(COS(($U19*AZ$4)-PI()))*BL19*BP19</f>
        <v>-1.0022000594782445</v>
      </c>
      <c r="BA19" s="146">
        <f>BDS!$BA$3*(COS(($U19*BA$4)-PI()))*BL19*BP19</f>
        <v>-1.0010419500324315</v>
      </c>
      <c r="BB19" s="146">
        <f>BDS!$BB$3*(COS(($U19*BB$4)-PI()))*BL19*BP19</f>
        <v>-0.99880403030673903</v>
      </c>
      <c r="BC19" s="146">
        <f>BDS!$BC$3*(COS(($U19*BC$4)-PI()))*BL19*BP19</f>
        <v>-0.99386773875494094</v>
      </c>
      <c r="BD19" s="146">
        <f>BDS!$BD$3*(COS(($U19*BD$4)-PI()))*BL19*BP19</f>
        <v>-0.98059870159202989</v>
      </c>
      <c r="BE19" s="146">
        <f>BDS!$BE$3*(COS(($U19*BE$4)-PI()))*BL19*BP19</f>
        <v>-0.98289860884920965</v>
      </c>
      <c r="BF19" s="153">
        <f t="shared" si="11"/>
        <v>-0.99901151428888513</v>
      </c>
      <c r="BG19" s="153">
        <f>(((BF19)+1)/(BDS!$BG$4)+1)</f>
        <v>1.0009822210864987</v>
      </c>
      <c r="BH19" s="196">
        <f t="shared" si="12"/>
        <v>8.5272768071897632E-3</v>
      </c>
      <c r="BI19" s="154"/>
      <c r="BJ19" s="152">
        <f t="shared" si="13"/>
        <v>11.979544820112418</v>
      </c>
      <c r="BK19" s="152">
        <f t="shared" si="14"/>
        <v>-4.6314526710475782E-9</v>
      </c>
      <c r="BL19" s="155">
        <f t="shared" si="15"/>
        <v>0.99999999946678431</v>
      </c>
      <c r="BM19" s="155"/>
      <c r="BN19" s="152">
        <f t="shared" si="16"/>
        <v>11.979544820112418</v>
      </c>
      <c r="BO19" s="152">
        <f t="shared" si="17"/>
        <v>-8.9167133607658464E-6</v>
      </c>
      <c r="BP19" s="155">
        <f t="shared" si="18"/>
        <v>0.99999897342596378</v>
      </c>
      <c r="BQ19" s="156"/>
      <c r="BR19" s="157">
        <f t="shared" si="19"/>
        <v>11.979544820112418</v>
      </c>
      <c r="BS19" s="158">
        <f t="shared" si="20"/>
        <v>0</v>
      </c>
      <c r="BT19" s="158">
        <f t="shared" si="21"/>
        <v>0</v>
      </c>
      <c r="BU19" s="158">
        <f t="shared" si="22"/>
        <v>0</v>
      </c>
      <c r="BV19" s="158"/>
      <c r="BW19" s="206">
        <f t="shared" si="23"/>
        <v>11.979544820112418</v>
      </c>
      <c r="BX19" s="207">
        <f t="shared" si="24"/>
        <v>0</v>
      </c>
      <c r="BY19" s="208">
        <f t="shared" si="25"/>
        <v>1</v>
      </c>
      <c r="BZ19" s="158"/>
      <c r="CA19" s="157">
        <f>BDS!BH19</f>
        <v>8.5272768071897632E-3</v>
      </c>
      <c r="CB19" s="157">
        <f t="shared" si="26"/>
        <v>-5.9914727231928104</v>
      </c>
      <c r="CC19" s="157"/>
      <c r="CD19" s="157">
        <f t="shared" si="27"/>
        <v>-5.9914727231928104</v>
      </c>
      <c r="CE19" s="192"/>
      <c r="CF19" s="192"/>
      <c r="CG19" s="208"/>
      <c r="CH19" s="208">
        <f t="shared" si="28"/>
        <v>0</v>
      </c>
    </row>
    <row r="20" spans="2:86" x14ac:dyDescent="0.2">
      <c r="B20" s="135">
        <v>14</v>
      </c>
      <c r="C20" s="135">
        <v>130</v>
      </c>
      <c r="D20" s="135">
        <v>40</v>
      </c>
      <c r="E20" s="135">
        <f>BDS!$E$2</f>
        <v>5</v>
      </c>
      <c r="F20" s="135">
        <f>BDS!$C$3-BDS!$E$3</f>
        <v>4.75</v>
      </c>
      <c r="G20" s="136">
        <f t="shared" si="1"/>
        <v>4.1954981558863995</v>
      </c>
      <c r="H20" s="136">
        <f t="shared" si="2"/>
        <v>6.527036446661393</v>
      </c>
      <c r="I20" s="136">
        <f t="shared" si="3"/>
        <v>7.3896881775869581</v>
      </c>
      <c r="J20" s="136">
        <f t="shared" si="4"/>
        <v>6.527036446661393</v>
      </c>
      <c r="K20" s="137"/>
      <c r="L20" s="138">
        <v>130</v>
      </c>
      <c r="M20" s="139">
        <f t="shared" si="5"/>
        <v>6.527036446661393</v>
      </c>
      <c r="N20" s="140">
        <f>(SQRT((BDS!$L$2^2)+(M20^2)-((2*BDS!$L$2*M20)*(($Q20*$Q$2)+($R20*$R$2))))+M20-BDS!$L$2)</f>
        <v>6.748667095783361</v>
      </c>
      <c r="O20" s="140">
        <f t="shared" si="6"/>
        <v>0.22163064912196795</v>
      </c>
      <c r="P20" s="141">
        <f t="shared" si="7"/>
        <v>1.0017457814266855</v>
      </c>
      <c r="Q20" s="142">
        <f t="shared" si="8"/>
        <v>0.76604444311897801</v>
      </c>
      <c r="R20" s="142">
        <f t="shared" si="9"/>
        <v>-0.64278760968653936</v>
      </c>
      <c r="S20" s="190"/>
      <c r="T20" s="191"/>
      <c r="U20" s="195">
        <f t="shared" si="10"/>
        <v>12.161216212139635</v>
      </c>
      <c r="V20" s="146">
        <f>BDS!$V$3*(COS(($U20*V$4)-PI()))*BL20*BP20</f>
        <v>-0.98350748841594582</v>
      </c>
      <c r="W20" s="146">
        <f>BDS!$W$3*(COS(($U20*W$4)-PI()))*BL20*BP20</f>
        <v>-0.98279859644447598</v>
      </c>
      <c r="X20" s="146">
        <f>BDS!$X$3*(COS(($U20*X$4)-PI()))*BL20*BP20</f>
        <v>-0.98048839937341536</v>
      </c>
      <c r="Y20" s="146">
        <f>BDS!$Y$3*(COS(($U20*Y$4)-PI()))*BL20*BP20</f>
        <v>-0.99381586128647603</v>
      </c>
      <c r="Z20" s="146">
        <f>BDS!$Z$3*(COS(($U20*Z$4)-PI()))*BL20*BP20</f>
        <v>-0.99877316877648903</v>
      </c>
      <c r="AA20" s="146">
        <f>BDS!$AA$3*(COS(($U20*AA$4)-PI()))*BL20*BP20</f>
        <v>-1.0010204353717362</v>
      </c>
      <c r="AB20" s="146">
        <f>BDS!$AB$3*(COS(($U20*AB$4)-PI()))*BL20*BP20</f>
        <v>-1.0021833264597579</v>
      </c>
      <c r="AC20" s="146">
        <f>BDS!$AC$3*(COS(($U20*AC$4)-PI()))*BL20*BP20</f>
        <v>-1.002813101413832</v>
      </c>
      <c r="AD20" s="146">
        <f>BDS!$AD$3*(COS(($U20*AD$4)-PI()))*BL20*BP20</f>
        <v>-1.0031308990542975</v>
      </c>
      <c r="AE20" s="146">
        <f>BDS!$AE$3*(COS(($U20*AE$4)-PI()))*BL20*BP20</f>
        <v>-1.003228345924398</v>
      </c>
      <c r="AF20" s="146">
        <f>BDS!$AF$3*(COS(($U20*AF$4)-PI()))*BL20*BP20</f>
        <v>-1.0031308990542975</v>
      </c>
      <c r="AG20" s="146">
        <f>BDS!$AG$3*(COS(($U20*AG$4)-PI()))*BL20*BP20</f>
        <v>-1.002813101413832</v>
      </c>
      <c r="AH20" s="146">
        <f>BDS!$AH$3*(COS(($U20*AH$4)-PI()))*BL20*BP20</f>
        <v>-1.0021833264597579</v>
      </c>
      <c r="AI20" s="146">
        <f>BDS!$AI$3*(COS(($U20*AI$4)-PI()))*BL20*BP20</f>
        <v>-1.0010204353717362</v>
      </c>
      <c r="AJ20" s="146">
        <f>BDS!$AJ$3*(COS(($U20*AJ$4)-PI()))*BL20*BP20</f>
        <v>-1.0015416258373364</v>
      </c>
      <c r="AK20" s="146">
        <f>BDS!$AK$3*(COS(($U20*AK$4)-PI()))*BL20*BP20</f>
        <v>-1.0025909518742144</v>
      </c>
      <c r="AL20" s="146">
        <f>BDS!$AL$3*(COS(($U20*AL$4)-PI()))*BL20*BP20</f>
        <v>-1.0031592115168995</v>
      </c>
      <c r="AM20" s="146">
        <f>BDS!$AM$3*(COS(($U20*AM$4)-PI()))*BL20*BP20</f>
        <v>-1.0034459646144935</v>
      </c>
      <c r="AN20" s="146">
        <f>BDS!$AN$3*(COS(($U20*AN$4)-PI()))*BL20*BP20</f>
        <v>-1.0035338919566594</v>
      </c>
      <c r="AO20" s="146">
        <f>BDS!$AO$3*(COS(($U20*AO$4)-PI()))*BL20*BP20</f>
        <v>-1.0034459646144935</v>
      </c>
      <c r="AP20" s="146">
        <f>BDS!$AP$3*(COS(($U20*AP$4)-PI()))*BL20*BP20</f>
        <v>-1.0031592115168995</v>
      </c>
      <c r="AQ20" s="146">
        <f>BDS!$AQ$3*(COS(($U20*AQ$4)-PI()))*BL20*BP20</f>
        <v>-1.0025909518742144</v>
      </c>
      <c r="AR20" s="146">
        <f>BDS!$AR$3*(COS(($U20*AR$4)-PI()))*BL20*BP20</f>
        <v>-1.0015416258373364</v>
      </c>
      <c r="AS20" s="146">
        <f>BDS!$AS$3*(COS(($U20*AS$4)-PI()))*BL20*BP20</f>
        <v>-1.0010204353717362</v>
      </c>
      <c r="AT20" s="146">
        <f>BDS!$AT$3*(COS(($U20*AT$4)-PI()))*BL20*BP20</f>
        <v>-1.0021833264597579</v>
      </c>
      <c r="AU20" s="146">
        <f>BDS!$AU$3*(COS(($U20*AU$4)-PI()))*BL20*BP20</f>
        <v>-1.002813101413832</v>
      </c>
      <c r="AV20" s="146">
        <f>BDS!$AV$3*(COS(($U20*AV$4)-PI()))*BL20*BP20</f>
        <v>-1.0031308990542975</v>
      </c>
      <c r="AW20" s="146">
        <f>BDS!$AW$3*(COS(($U20*AW$4)-PI()))*BL20*BP20</f>
        <v>-1.003228345924398</v>
      </c>
      <c r="AX20" s="146">
        <f>BDS!$AX$3*(COS(($U20*AX$4)-PI()))*BL20*BP20</f>
        <v>-1.0031308990542975</v>
      </c>
      <c r="AY20" s="146">
        <f>BDS!$AY$3*(COS(($U20*AY$4)-PI()))*BL20*BP20</f>
        <v>-1.002813101413832</v>
      </c>
      <c r="AZ20" s="146">
        <f>BDS!$AZ$3*(COS(($U20*AZ$4)-PI()))*BL20*BP20</f>
        <v>-1.0021833264597579</v>
      </c>
      <c r="BA20" s="146">
        <f>BDS!$BA$3*(COS(($U20*BA$4)-PI()))*BL20*BP20</f>
        <v>-1.0010204353717362</v>
      </c>
      <c r="BB20" s="146">
        <f>BDS!$BB$3*(COS(($U20*BB$4)-PI()))*BL20*BP20</f>
        <v>-0.99877316877648903</v>
      </c>
      <c r="BC20" s="146">
        <f>BDS!$BC$3*(COS(($U20*BC$4)-PI()))*BL20*BP20</f>
        <v>-0.99381586128647603</v>
      </c>
      <c r="BD20" s="146">
        <f>BDS!$BD$3*(COS(($U20*BD$4)-PI()))*BL20*BP20</f>
        <v>-0.98048839937341536</v>
      </c>
      <c r="BE20" s="146">
        <f>BDS!$BE$3*(COS(($U20*BE$4)-PI()))*BL20*BP20</f>
        <v>-0.98279859644447598</v>
      </c>
      <c r="BF20" s="153">
        <f t="shared" si="11"/>
        <v>-0.99898101891298596</v>
      </c>
      <c r="BG20" s="153">
        <f>(((BF20)+1)/(BDS!$BG$4)+1)</f>
        <v>1.0010125231949785</v>
      </c>
      <c r="BH20" s="196">
        <f t="shared" si="12"/>
        <v>8.7902153297086706E-3</v>
      </c>
      <c r="BI20" s="154"/>
      <c r="BJ20" s="152">
        <f t="shared" si="13"/>
        <v>12.161216212139635</v>
      </c>
      <c r="BK20" s="152">
        <f t="shared" si="14"/>
        <v>-4.8636395812613216E-9</v>
      </c>
      <c r="BL20" s="155">
        <f t="shared" si="15"/>
        <v>0.9999999994400528</v>
      </c>
      <c r="BM20" s="155"/>
      <c r="BN20" s="152">
        <f t="shared" si="16"/>
        <v>12.161216212139635</v>
      </c>
      <c r="BO20" s="152">
        <f t="shared" si="17"/>
        <v>-9.2586255782452389E-6</v>
      </c>
      <c r="BP20" s="155">
        <f t="shared" si="18"/>
        <v>0.99999893406190621</v>
      </c>
      <c r="BQ20" s="156"/>
      <c r="BR20" s="157">
        <f t="shared" si="19"/>
        <v>12.161216212139635</v>
      </c>
      <c r="BS20" s="158">
        <f t="shared" si="20"/>
        <v>0</v>
      </c>
      <c r="BT20" s="158">
        <f t="shared" si="21"/>
        <v>0</v>
      </c>
      <c r="BU20" s="158">
        <f t="shared" si="22"/>
        <v>0</v>
      </c>
      <c r="BV20" s="158"/>
      <c r="BW20" s="206">
        <f t="shared" si="23"/>
        <v>12.161216212139635</v>
      </c>
      <c r="BX20" s="207">
        <f t="shared" si="24"/>
        <v>0</v>
      </c>
      <c r="BY20" s="208">
        <f t="shared" si="25"/>
        <v>1</v>
      </c>
      <c r="BZ20" s="158"/>
      <c r="CA20" s="157">
        <f>BDS!BH20</f>
        <v>8.7902153297086706E-3</v>
      </c>
      <c r="CB20" s="157">
        <f t="shared" si="26"/>
        <v>-5.991209784670291</v>
      </c>
      <c r="CC20" s="157"/>
      <c r="CD20" s="157">
        <f t="shared" si="27"/>
        <v>-5.991209784670291</v>
      </c>
      <c r="CE20" s="192"/>
      <c r="CF20" s="192"/>
      <c r="CG20" s="208"/>
      <c r="CH20" s="208">
        <f t="shared" si="28"/>
        <v>0</v>
      </c>
    </row>
    <row r="21" spans="2:86" x14ac:dyDescent="0.2">
      <c r="B21" s="135">
        <v>15</v>
      </c>
      <c r="C21" s="135">
        <v>140</v>
      </c>
      <c r="D21" s="135">
        <v>50</v>
      </c>
      <c r="E21" s="135">
        <f>BDS!$E$2</f>
        <v>5</v>
      </c>
      <c r="F21" s="135">
        <f>BDS!$C$3-BDS!$E$3</f>
        <v>4.75</v>
      </c>
      <c r="G21" s="136">
        <f t="shared" si="1"/>
        <v>5.9587679629710504</v>
      </c>
      <c r="H21" s="136">
        <f t="shared" si="2"/>
        <v>7.778619134302061</v>
      </c>
      <c r="I21" s="136">
        <f t="shared" si="3"/>
        <v>6.2006846243283231</v>
      </c>
      <c r="J21" s="136">
        <f t="shared" si="4"/>
        <v>6.2006846243283231</v>
      </c>
      <c r="K21" s="137"/>
      <c r="L21" s="138">
        <v>140</v>
      </c>
      <c r="M21" s="139">
        <f t="shared" si="5"/>
        <v>6.2006846243283231</v>
      </c>
      <c r="N21" s="140">
        <f>(SQRT((BDS!$L$2^2)+(M21^2)-((2*BDS!$L$2*M21)*(($Q21*$Q$2)+($R21*$R$2))))+M21-BDS!$L$2)</f>
        <v>6.4007287501517851</v>
      </c>
      <c r="O21" s="140">
        <f t="shared" si="6"/>
        <v>0.20004412582346198</v>
      </c>
      <c r="P21" s="141">
        <f t="shared" si="7"/>
        <v>1.0021945147078544</v>
      </c>
      <c r="Q21" s="142">
        <f t="shared" si="8"/>
        <v>0.64278760968653947</v>
      </c>
      <c r="R21" s="142">
        <f t="shared" si="9"/>
        <v>-0.7660444431189779</v>
      </c>
      <c r="S21" s="84"/>
      <c r="T21" s="81"/>
      <c r="U21" s="195">
        <f t="shared" si="10"/>
        <v>12.345642675012758</v>
      </c>
      <c r="V21" s="146">
        <f>BDS!$V$3*(COS(($U21*V$4)-PI()))*BL21*BP21</f>
        <v>-0.98340766405167157</v>
      </c>
      <c r="W21" s="146">
        <f>BDS!$W$3*(COS(($U21*W$4)-PI()))*BL21*BP21</f>
        <v>-0.98269553088275319</v>
      </c>
      <c r="X21" s="146">
        <f>BDS!$X$3*(COS(($U21*X$4)-PI()))*BL21*BP21</f>
        <v>-0.98037473031568856</v>
      </c>
      <c r="Y21" s="146">
        <f>BDS!$Y$3*(COS(($U21*Y$4)-PI()))*BL21*BP21</f>
        <v>-0.99376239907110586</v>
      </c>
      <c r="Z21" s="146">
        <f>BDS!$Z$3*(COS(($U21*Z$4)-PI()))*BL21*BP21</f>
        <v>-0.99874136413775183</v>
      </c>
      <c r="AA21" s="146">
        <f>BDS!$AA$3*(COS(($U21*AA$4)-PI()))*BL21*BP21</f>
        <v>-1.0009982630728049</v>
      </c>
      <c r="AB21" s="146">
        <f>BDS!$AB$3*(COS(($U21*AB$4)-PI()))*BL21*BP21</f>
        <v>-1.0021660818667835</v>
      </c>
      <c r="AC21" s="146">
        <f>BDS!$AC$3*(COS(($U21*AC$4)-PI()))*BL21*BP21</f>
        <v>-1.0027985067532084</v>
      </c>
      <c r="AD21" s="146">
        <f>BDS!$AD$3*(COS(($U21*AD$4)-PI()))*BL21*BP21</f>
        <v>-1.0031176361136687</v>
      </c>
      <c r="AE21" s="146">
        <f>BDS!$AE$3*(COS(($U21*AE$4)-PI()))*BL21*BP21</f>
        <v>-1.00321549055268</v>
      </c>
      <c r="AF21" s="146">
        <f>BDS!$AF$3*(COS(($U21*AF$4)-PI()))*BL21*BP21</f>
        <v>-1.0031176361136687</v>
      </c>
      <c r="AG21" s="146">
        <f>BDS!$AG$3*(COS(($U21*AG$4)-PI()))*BL21*BP21</f>
        <v>-1.0027985067532084</v>
      </c>
      <c r="AH21" s="146">
        <f>BDS!$AH$3*(COS(($U21*AH$4)-PI()))*BL21*BP21</f>
        <v>-1.0021660818667835</v>
      </c>
      <c r="AI21" s="146">
        <f>BDS!$AI$3*(COS(($U21*AI$4)-PI()))*BL21*BP21</f>
        <v>-1.0009982630728049</v>
      </c>
      <c r="AJ21" s="146">
        <f>BDS!$AJ$3*(COS(($U21*AJ$4)-PI()))*BL21*BP21</f>
        <v>-1.0015216673175467</v>
      </c>
      <c r="AK21" s="146">
        <f>BDS!$AK$3*(COS(($U21*AK$4)-PI()))*BL21*BP21</f>
        <v>-1.0025754240720763</v>
      </c>
      <c r="AL21" s="146">
        <f>BDS!$AL$3*(COS(($U21*AL$4)-PI()))*BL21*BP21</f>
        <v>-1.0031460670307841</v>
      </c>
      <c r="AM21" s="146">
        <f>BDS!$AM$3*(COS(($U21*AM$4)-PI()))*BL21*BP21</f>
        <v>-1.0034340180592447</v>
      </c>
      <c r="AN21" s="146">
        <f>BDS!$AN$3*(COS(($U21*AN$4)-PI()))*BL21*BP21</f>
        <v>-1.0035223120534174</v>
      </c>
      <c r="AO21" s="146">
        <f>BDS!$AO$3*(COS(($U21*AO$4)-PI()))*BL21*BP21</f>
        <v>-1.0034340180592447</v>
      </c>
      <c r="AP21" s="146">
        <f>BDS!$AP$3*(COS(($U21*AP$4)-PI()))*BL21*BP21</f>
        <v>-1.0031460670307841</v>
      </c>
      <c r="AQ21" s="146">
        <f>BDS!$AQ$3*(COS(($U21*AQ$4)-PI()))*BL21*BP21</f>
        <v>-1.0025754240720763</v>
      </c>
      <c r="AR21" s="146">
        <f>BDS!$AR$3*(COS(($U21*AR$4)-PI()))*BL21*BP21</f>
        <v>-1.0015216673175467</v>
      </c>
      <c r="AS21" s="146">
        <f>BDS!$AS$3*(COS(($U21*AS$4)-PI()))*BL21*BP21</f>
        <v>-1.0009982630728049</v>
      </c>
      <c r="AT21" s="146">
        <f>BDS!$AT$3*(COS(($U21*AT$4)-PI()))*BL21*BP21</f>
        <v>-1.0021660818667835</v>
      </c>
      <c r="AU21" s="146">
        <f>BDS!$AU$3*(COS(($U21*AU$4)-PI()))*BL21*BP21</f>
        <v>-1.0027985067532084</v>
      </c>
      <c r="AV21" s="146">
        <f>BDS!$AV$3*(COS(($U21*AV$4)-PI()))*BL21*BP21</f>
        <v>-1.0031176361136687</v>
      </c>
      <c r="AW21" s="146">
        <f>BDS!$AW$3*(COS(($U21*AW$4)-PI()))*BL21*BP21</f>
        <v>-1.00321549055268</v>
      </c>
      <c r="AX21" s="146">
        <f>BDS!$AX$3*(COS(($U21*AX$4)-PI()))*BL21*BP21</f>
        <v>-1.0031176361136687</v>
      </c>
      <c r="AY21" s="146">
        <f>BDS!$AY$3*(COS(($U21*AY$4)-PI()))*BL21*BP21</f>
        <v>-1.0027985067532084</v>
      </c>
      <c r="AZ21" s="146">
        <f>BDS!$AZ$3*(COS(($U21*AZ$4)-PI()))*BL21*BP21</f>
        <v>-1.0021660818667835</v>
      </c>
      <c r="BA21" s="146">
        <f>BDS!$BA$3*(COS(($U21*BA$4)-PI()))*BL21*BP21</f>
        <v>-1.0009982630728049</v>
      </c>
      <c r="BB21" s="146">
        <f>BDS!$BB$3*(COS(($U21*BB$4)-PI()))*BL21*BP21</f>
        <v>-0.99874136413775183</v>
      </c>
      <c r="BC21" s="146">
        <f>BDS!$BC$3*(COS(($U21*BC$4)-PI()))*BL21*BP21</f>
        <v>-0.99376239907110586</v>
      </c>
      <c r="BD21" s="146">
        <f>BDS!$BD$3*(COS(($U21*BD$4)-PI()))*BL21*BP21</f>
        <v>-0.98037473031568856</v>
      </c>
      <c r="BE21" s="146">
        <f>BDS!$BE$3*(COS(($U21*BE$4)-PI()))*BL21*BP21</f>
        <v>-0.98269553088275319</v>
      </c>
      <c r="BF21" s="153">
        <f t="shared" si="11"/>
        <v>-0.99894959195028354</v>
      </c>
      <c r="BG21" s="153">
        <f>(((BF21)+1)/(BDS!$BG$4)+1)</f>
        <v>1.0010437509862391</v>
      </c>
      <c r="BH21" s="196">
        <f t="shared" si="12"/>
        <v>9.0611778916010275E-3</v>
      </c>
      <c r="BI21" s="154"/>
      <c r="BJ21" s="152">
        <f t="shared" si="13"/>
        <v>12.345642675012758</v>
      </c>
      <c r="BK21" s="152">
        <f t="shared" si="14"/>
        <v>-5.1074678526643406E-9</v>
      </c>
      <c r="BL21" s="155">
        <f t="shared" si="15"/>
        <v>0.99999999941198103</v>
      </c>
      <c r="BM21" s="155"/>
      <c r="BN21" s="152">
        <f t="shared" si="16"/>
        <v>12.345642675012758</v>
      </c>
      <c r="BO21" s="152">
        <f t="shared" si="17"/>
        <v>-9.6136484380463822E-6</v>
      </c>
      <c r="BP21" s="155">
        <f t="shared" si="18"/>
        <v>0.99999889318843338</v>
      </c>
      <c r="BQ21" s="156"/>
      <c r="BR21" s="157">
        <f t="shared" si="19"/>
        <v>12.345642675012758</v>
      </c>
      <c r="BS21" s="158">
        <f t="shared" si="20"/>
        <v>0</v>
      </c>
      <c r="BT21" s="158">
        <f t="shared" si="21"/>
        <v>0</v>
      </c>
      <c r="BU21" s="158">
        <f t="shared" si="22"/>
        <v>0</v>
      </c>
      <c r="BV21" s="158"/>
      <c r="BW21" s="206">
        <f t="shared" si="23"/>
        <v>12.345642675012758</v>
      </c>
      <c r="BX21" s="207">
        <f t="shared" si="24"/>
        <v>0</v>
      </c>
      <c r="BY21" s="208">
        <f t="shared" si="25"/>
        <v>1</v>
      </c>
      <c r="BZ21" s="158"/>
      <c r="CA21" s="157">
        <f>BDS!BH21</f>
        <v>9.0611778916010275E-3</v>
      </c>
      <c r="CB21" s="157">
        <f t="shared" si="26"/>
        <v>-5.990938822108399</v>
      </c>
      <c r="CC21" s="157"/>
      <c r="CD21" s="157">
        <f t="shared" si="27"/>
        <v>-5.990938822108399</v>
      </c>
      <c r="CE21" s="192"/>
      <c r="CF21" s="192"/>
      <c r="CG21" s="208"/>
      <c r="CH21" s="208">
        <f t="shared" si="28"/>
        <v>0</v>
      </c>
    </row>
    <row r="22" spans="2:86" x14ac:dyDescent="0.2">
      <c r="B22" s="135">
        <v>16</v>
      </c>
      <c r="C22" s="135">
        <v>150</v>
      </c>
      <c r="D22" s="135">
        <v>60</v>
      </c>
      <c r="E22" s="135">
        <f>BDS!$E$2</f>
        <v>5</v>
      </c>
      <c r="F22" s="135">
        <f>BDS!$C$3-BDS!$E$3</f>
        <v>4.75</v>
      </c>
      <c r="G22" s="136">
        <f t="shared" si="1"/>
        <v>8.6602540378443837</v>
      </c>
      <c r="H22" s="136">
        <f t="shared" si="2"/>
        <v>9.9999999999999982</v>
      </c>
      <c r="I22" s="136">
        <f t="shared" si="3"/>
        <v>5.4848275573014442</v>
      </c>
      <c r="J22" s="136">
        <f t="shared" si="4"/>
        <v>5.4848275573014442</v>
      </c>
      <c r="K22" s="137"/>
      <c r="L22" s="138">
        <v>150</v>
      </c>
      <c r="M22" s="139">
        <f t="shared" si="5"/>
        <v>5.4848275573014442</v>
      </c>
      <c r="N22" s="140">
        <f>(SQRT((BDS!$L$2^2)+(M22^2)-((2*BDS!$L$2*M22)*(($Q22*$Q$2)+($R22*$R$2))))+M22-BDS!$L$2)</f>
        <v>5.6413839293623909</v>
      </c>
      <c r="O22" s="140">
        <f t="shared" si="6"/>
        <v>0.15655637206094664</v>
      </c>
      <c r="P22" s="141">
        <f t="shared" si="7"/>
        <v>1.003098828416809</v>
      </c>
      <c r="Q22" s="142">
        <f t="shared" si="8"/>
        <v>0.49999999999999994</v>
      </c>
      <c r="R22" s="142">
        <f t="shared" si="9"/>
        <v>-0.86602540378443871</v>
      </c>
      <c r="S22" s="84"/>
      <c r="T22" s="81"/>
      <c r="U22" s="195">
        <f t="shared" si="10"/>
        <v>12.532865989747947</v>
      </c>
      <c r="V22" s="146">
        <f>BDS!$V$3*(COS(($U22*V$4)-PI()))*BL22*BP22</f>
        <v>-0.98330479224992473</v>
      </c>
      <c r="W22" s="146">
        <f>BDS!$W$3*(COS(($U22*W$4)-PI()))*BL22*BP22</f>
        <v>-0.98258931906745717</v>
      </c>
      <c r="X22" s="146">
        <f>BDS!$X$3*(COS(($U22*X$4)-PI()))*BL22*BP22</f>
        <v>-0.98025759178425287</v>
      </c>
      <c r="Y22" s="146">
        <f>BDS!$Y$3*(COS(($U22*Y$4)-PI()))*BL22*BP22</f>
        <v>-0.99370730372564053</v>
      </c>
      <c r="Z22" s="146">
        <f>BDS!$Z$3*(COS(($U22*Z$4)-PI()))*BL22*BP22</f>
        <v>-0.99870858757789771</v>
      </c>
      <c r="AA22" s="146">
        <f>BDS!$AA$3*(COS(($U22*AA$4)-PI()))*BL22*BP22</f>
        <v>-1.0009754130363606</v>
      </c>
      <c r="AB22" s="146">
        <f>BDS!$AB$3*(COS(($U22*AB$4)-PI()))*BL22*BP22</f>
        <v>-1.002148310059795</v>
      </c>
      <c r="AC22" s="146">
        <f>BDS!$AC$3*(COS(($U22*AC$4)-PI()))*BL22*BP22</f>
        <v>-1.0027834658314081</v>
      </c>
      <c r="AD22" s="146">
        <f>BDS!$AD$3*(COS(($U22*AD$4)-PI()))*BL22*BP22</f>
        <v>-1.003103967596461</v>
      </c>
      <c r="AE22" s="146">
        <f>BDS!$AE$3*(COS(($U22*AE$4)-PI()))*BL22*BP22</f>
        <v>-1.0032022420560298</v>
      </c>
      <c r="AF22" s="146">
        <f>BDS!$AF$3*(COS(($U22*AF$4)-PI()))*BL22*BP22</f>
        <v>-1.003103967596461</v>
      </c>
      <c r="AG22" s="146">
        <f>BDS!$AG$3*(COS(($U22*AG$4)-PI()))*BL22*BP22</f>
        <v>-1.0027834658314081</v>
      </c>
      <c r="AH22" s="146">
        <f>BDS!$AH$3*(COS(($U22*AH$4)-PI()))*BL22*BP22</f>
        <v>-1.002148310059795</v>
      </c>
      <c r="AI22" s="146">
        <f>BDS!$AI$3*(COS(($U22*AI$4)-PI()))*BL22*BP22</f>
        <v>-1.0009754130363606</v>
      </c>
      <c r="AJ22" s="146">
        <f>BDS!$AJ$3*(COS(($U22*AJ$4)-PI()))*BL22*BP22</f>
        <v>-1.0015010986810375</v>
      </c>
      <c r="AK22" s="146">
        <f>BDS!$AK$3*(COS(($U22*AK$4)-PI()))*BL22*BP22</f>
        <v>-1.0025594215016416</v>
      </c>
      <c r="AL22" s="146">
        <f>BDS!$AL$3*(COS(($U22*AL$4)-PI()))*BL22*BP22</f>
        <v>-1.0031325205869841</v>
      </c>
      <c r="AM22" s="146">
        <f>BDS!$AM$3*(COS(($U22*AM$4)-PI()))*BL22*BP22</f>
        <v>-1.0034217061447543</v>
      </c>
      <c r="AN22" s="146">
        <f>BDS!$AN$3*(COS(($U22*AN$4)-PI()))*BL22*BP22</f>
        <v>-1.0035103779928598</v>
      </c>
      <c r="AO22" s="146">
        <f>BDS!$AO$3*(COS(($U22*AO$4)-PI()))*BL22*BP22</f>
        <v>-1.0034217061447543</v>
      </c>
      <c r="AP22" s="146">
        <f>BDS!$AP$3*(COS(($U22*AP$4)-PI()))*BL22*BP22</f>
        <v>-1.0031325205869841</v>
      </c>
      <c r="AQ22" s="146">
        <f>BDS!$AQ$3*(COS(($U22*AQ$4)-PI()))*BL22*BP22</f>
        <v>-1.0025594215016416</v>
      </c>
      <c r="AR22" s="146">
        <f>BDS!$AR$3*(COS(($U22*AR$4)-PI()))*BL22*BP22</f>
        <v>-1.0015010986810375</v>
      </c>
      <c r="AS22" s="146">
        <f>BDS!$AS$3*(COS(($U22*AS$4)-PI()))*BL22*BP22</f>
        <v>-1.0009754130363606</v>
      </c>
      <c r="AT22" s="146">
        <f>BDS!$AT$3*(COS(($U22*AT$4)-PI()))*BL22*BP22</f>
        <v>-1.002148310059795</v>
      </c>
      <c r="AU22" s="146">
        <f>BDS!$AU$3*(COS(($U22*AU$4)-PI()))*BL22*BP22</f>
        <v>-1.0027834658314081</v>
      </c>
      <c r="AV22" s="146">
        <f>BDS!$AV$3*(COS(($U22*AV$4)-PI()))*BL22*BP22</f>
        <v>-1.003103967596461</v>
      </c>
      <c r="AW22" s="146">
        <f>BDS!$AW$3*(COS(($U22*AW$4)-PI()))*BL22*BP22</f>
        <v>-1.0032022420560298</v>
      </c>
      <c r="AX22" s="146">
        <f>BDS!$AX$3*(COS(($U22*AX$4)-PI()))*BL22*BP22</f>
        <v>-1.003103967596461</v>
      </c>
      <c r="AY22" s="146">
        <f>BDS!$AY$3*(COS(($U22*AY$4)-PI()))*BL22*BP22</f>
        <v>-1.0027834658314081</v>
      </c>
      <c r="AZ22" s="146">
        <f>BDS!$AZ$3*(COS(($U22*AZ$4)-PI()))*BL22*BP22</f>
        <v>-1.002148310059795</v>
      </c>
      <c r="BA22" s="146">
        <f>BDS!$BA$3*(COS(($U22*BA$4)-PI()))*BL22*BP22</f>
        <v>-1.0009754130363606</v>
      </c>
      <c r="BB22" s="146">
        <f>BDS!$BB$3*(COS(($U22*BB$4)-PI()))*BL22*BP22</f>
        <v>-0.99870858757789771</v>
      </c>
      <c r="BC22" s="146">
        <f>BDS!$BC$3*(COS(($U22*BC$4)-PI()))*BL22*BP22</f>
        <v>-0.99370730372564053</v>
      </c>
      <c r="BD22" s="146">
        <f>BDS!$BD$3*(COS(($U22*BD$4)-PI()))*BL22*BP22</f>
        <v>-0.98025759178425287</v>
      </c>
      <c r="BE22" s="146">
        <f>BDS!$BE$3*(COS(($U22*BE$4)-PI()))*BL22*BP22</f>
        <v>-0.98258931906745717</v>
      </c>
      <c r="BF22" s="153">
        <f t="shared" si="11"/>
        <v>-0.99891720496084069</v>
      </c>
      <c r="BG22" s="153">
        <f>(((BF22)+1)/(BDS!$BG$4)+1)</f>
        <v>1.0010759327199772</v>
      </c>
      <c r="BH22" s="196">
        <f t="shared" si="12"/>
        <v>9.3404089384855719E-3</v>
      </c>
      <c r="BI22" s="154"/>
      <c r="BJ22" s="152">
        <f t="shared" si="13"/>
        <v>12.532865989747947</v>
      </c>
      <c r="BK22" s="152">
        <f t="shared" si="14"/>
        <v>-5.3635199390477731E-9</v>
      </c>
      <c r="BL22" s="155">
        <f t="shared" si="15"/>
        <v>0.99999999938250195</v>
      </c>
      <c r="BM22" s="155"/>
      <c r="BN22" s="152">
        <f t="shared" si="16"/>
        <v>12.532865989747947</v>
      </c>
      <c r="BO22" s="152">
        <f t="shared" si="17"/>
        <v>-9.9822846665138417E-6</v>
      </c>
      <c r="BP22" s="155">
        <f t="shared" si="18"/>
        <v>0.99999885074766703</v>
      </c>
      <c r="BQ22" s="156"/>
      <c r="BR22" s="157">
        <f t="shared" si="19"/>
        <v>12.532865989747947</v>
      </c>
      <c r="BS22" s="158">
        <f t="shared" si="20"/>
        <v>0</v>
      </c>
      <c r="BT22" s="158">
        <f t="shared" si="21"/>
        <v>0</v>
      </c>
      <c r="BU22" s="158">
        <f t="shared" si="22"/>
        <v>0</v>
      </c>
      <c r="BV22" s="158"/>
      <c r="BW22" s="206">
        <f t="shared" si="23"/>
        <v>12.532865989747947</v>
      </c>
      <c r="BX22" s="207">
        <f t="shared" si="24"/>
        <v>0</v>
      </c>
      <c r="BY22" s="208">
        <f t="shared" si="25"/>
        <v>1</v>
      </c>
      <c r="BZ22" s="158"/>
      <c r="CA22" s="157">
        <f>BDS!BH22</f>
        <v>9.3404089384855719E-3</v>
      </c>
      <c r="CB22" s="157">
        <f t="shared" si="26"/>
        <v>-5.9906595910615144</v>
      </c>
      <c r="CC22" s="157"/>
      <c r="CD22" s="157">
        <f t="shared" si="27"/>
        <v>-5.9906595910615144</v>
      </c>
      <c r="CE22" s="192"/>
      <c r="CF22" s="192"/>
      <c r="CG22" s="208"/>
      <c r="CH22" s="208">
        <f t="shared" si="28"/>
        <v>0</v>
      </c>
    </row>
    <row r="23" spans="2:86" x14ac:dyDescent="0.2">
      <c r="B23" s="135">
        <v>17</v>
      </c>
      <c r="C23" s="135">
        <v>160</v>
      </c>
      <c r="D23" s="135">
        <v>70</v>
      </c>
      <c r="E23" s="135">
        <f>BDS!$E$2</f>
        <v>5</v>
      </c>
      <c r="F23" s="135">
        <f>BDS!$C$3-BDS!$E$3</f>
        <v>4.75</v>
      </c>
      <c r="G23" s="136">
        <f t="shared" si="1"/>
        <v>13.737387097273109</v>
      </c>
      <c r="H23" s="136">
        <f t="shared" si="2"/>
        <v>14.619022000815432</v>
      </c>
      <c r="I23" s="136">
        <f t="shared" si="3"/>
        <v>5.0548444192605828</v>
      </c>
      <c r="J23" s="136">
        <f t="shared" si="4"/>
        <v>5.0548444192605828</v>
      </c>
      <c r="K23" s="137"/>
      <c r="L23" s="138">
        <v>160</v>
      </c>
      <c r="M23" s="139">
        <f t="shared" si="5"/>
        <v>5.0548444192605828</v>
      </c>
      <c r="N23" s="140">
        <f>(SQRT((BDS!$L$2^2)+(M23^2)-((2*BDS!$L$2*M23)*(($Q23*$Q$2)+($R23*$R$2))))+M23-BDS!$L$2)</f>
        <v>5.1878327848727679</v>
      </c>
      <c r="O23" s="140">
        <f t="shared" si="6"/>
        <v>0.13298836561218508</v>
      </c>
      <c r="P23" s="141">
        <f t="shared" si="7"/>
        <v>1.0035890878473304</v>
      </c>
      <c r="Q23" s="142">
        <f t="shared" si="8"/>
        <v>0.34202014332566888</v>
      </c>
      <c r="R23" s="142">
        <f t="shared" si="9"/>
        <v>-0.93969262078590832</v>
      </c>
      <c r="S23" s="84"/>
      <c r="T23" s="81"/>
      <c r="U23" s="195">
        <f t="shared" si="10"/>
        <v>12.72292857097603</v>
      </c>
      <c r="V23" s="146">
        <f>BDS!$V$3*(COS(($U23*V$4)-PI()))*BL23*BP23</f>
        <v>-0.98319878008751493</v>
      </c>
      <c r="W23" s="146">
        <f>BDS!$W$3*(COS(($U23*W$4)-PI()))*BL23*BP23</f>
        <v>-0.98247986507016871</v>
      </c>
      <c r="X23" s="146">
        <f>BDS!$X$3*(COS(($U23*X$4)-PI()))*BL23*BP23</f>
        <v>-0.98013687802418004</v>
      </c>
      <c r="Y23" s="146">
        <f>BDS!$Y$3*(COS(($U23*Y$4)-PI()))*BL23*BP23</f>
        <v>-0.99365052539148757</v>
      </c>
      <c r="Z23" s="146">
        <f>BDS!$Z$3*(COS(($U23*Z$4)-PI()))*BL23*BP23</f>
        <v>-0.99867480940461395</v>
      </c>
      <c r="AA23" s="146">
        <f>BDS!$AA$3*(COS(($U23*AA$4)-PI()))*BL23*BP23</f>
        <v>-1.0009518645490612</v>
      </c>
      <c r="AB23" s="146">
        <f>BDS!$AB$3*(COS(($U23*AB$4)-PI()))*BL23*BP23</f>
        <v>-1.002129994921245</v>
      </c>
      <c r="AC23" s="146">
        <f>BDS!$AC$3*(COS(($U23*AC$4)-PI()))*BL23*BP23</f>
        <v>-1.0027679650029799</v>
      </c>
      <c r="AD23" s="146">
        <f>BDS!$AD$3*(COS(($U23*AD$4)-PI()))*BL23*BP23</f>
        <v>-1.0030898810997422</v>
      </c>
      <c r="AE23" s="146">
        <f>BDS!$AE$3*(COS(($U23*AE$4)-PI()))*BL23*BP23</f>
        <v>-1.0031885884118079</v>
      </c>
      <c r="AF23" s="146">
        <f>BDS!$AF$3*(COS(($U23*AF$4)-PI()))*BL23*BP23</f>
        <v>-1.0030898810997422</v>
      </c>
      <c r="AG23" s="146">
        <f>BDS!$AG$3*(COS(($U23*AG$4)-PI()))*BL23*BP23</f>
        <v>-1.0027679650029799</v>
      </c>
      <c r="AH23" s="146">
        <f>BDS!$AH$3*(COS(($U23*AH$4)-PI()))*BL23*BP23</f>
        <v>-1.002129994921245</v>
      </c>
      <c r="AI23" s="146">
        <f>BDS!$AI$3*(COS(($U23*AI$4)-PI()))*BL23*BP23</f>
        <v>-1.0009518645490612</v>
      </c>
      <c r="AJ23" s="146">
        <f>BDS!$AJ$3*(COS(($U23*AJ$4)-PI()))*BL23*BP23</f>
        <v>-1.0014799012789404</v>
      </c>
      <c r="AK23" s="146">
        <f>BDS!$AK$3*(COS(($U23*AK$4)-PI()))*BL23*BP23</f>
        <v>-1.002542929646888</v>
      </c>
      <c r="AL23" s="146">
        <f>BDS!$AL$3*(COS(($U23*AL$4)-PI()))*BL23*BP23</f>
        <v>-1.0031185598930934</v>
      </c>
      <c r="AM23" s="146">
        <f>BDS!$AM$3*(COS(($U23*AM$4)-PI()))*BL23*BP23</f>
        <v>-1.0034090176964143</v>
      </c>
      <c r="AN23" s="146">
        <f>BDS!$AN$3*(COS(($U23*AN$4)-PI()))*BL23*BP23</f>
        <v>-1.0034980789425227</v>
      </c>
      <c r="AO23" s="146">
        <f>BDS!$AO$3*(COS(($U23*AO$4)-PI()))*BL23*BP23</f>
        <v>-1.0034090176964143</v>
      </c>
      <c r="AP23" s="146">
        <f>BDS!$AP$3*(COS(($U23*AP$4)-PI()))*BL23*BP23</f>
        <v>-1.0031185598930934</v>
      </c>
      <c r="AQ23" s="146">
        <f>BDS!$AQ$3*(COS(($U23*AQ$4)-PI()))*BL23*BP23</f>
        <v>-1.002542929646888</v>
      </c>
      <c r="AR23" s="146">
        <f>BDS!$AR$3*(COS(($U23*AR$4)-PI()))*BL23*BP23</f>
        <v>-1.0014799012789404</v>
      </c>
      <c r="AS23" s="146">
        <f>BDS!$AS$3*(COS(($U23*AS$4)-PI()))*BL23*BP23</f>
        <v>-1.0009518645490612</v>
      </c>
      <c r="AT23" s="146">
        <f>BDS!$AT$3*(COS(($U23*AT$4)-PI()))*BL23*BP23</f>
        <v>-1.002129994921245</v>
      </c>
      <c r="AU23" s="146">
        <f>BDS!$AU$3*(COS(($U23*AU$4)-PI()))*BL23*BP23</f>
        <v>-1.0027679650029799</v>
      </c>
      <c r="AV23" s="146">
        <f>BDS!$AV$3*(COS(($U23*AV$4)-PI()))*BL23*BP23</f>
        <v>-1.0030898810997422</v>
      </c>
      <c r="AW23" s="146">
        <f>BDS!$AW$3*(COS(($U23*AW$4)-PI()))*BL23*BP23</f>
        <v>-1.0031885884118079</v>
      </c>
      <c r="AX23" s="146">
        <f>BDS!$AX$3*(COS(($U23*AX$4)-PI()))*BL23*BP23</f>
        <v>-1.0030898810997422</v>
      </c>
      <c r="AY23" s="146">
        <f>BDS!$AY$3*(COS(($U23*AY$4)-PI()))*BL23*BP23</f>
        <v>-1.0027679650029799</v>
      </c>
      <c r="AZ23" s="146">
        <f>BDS!$AZ$3*(COS(($U23*AZ$4)-PI()))*BL23*BP23</f>
        <v>-1.002129994921245</v>
      </c>
      <c r="BA23" s="146">
        <f>BDS!$BA$3*(COS(($U23*BA$4)-PI()))*BL23*BP23</f>
        <v>-1.0009518645490612</v>
      </c>
      <c r="BB23" s="146">
        <f>BDS!$BB$3*(COS(($U23*BB$4)-PI()))*BL23*BP23</f>
        <v>-0.99867480940461395</v>
      </c>
      <c r="BC23" s="146">
        <f>BDS!$BC$3*(COS(($U23*BC$4)-PI()))*BL23*BP23</f>
        <v>-0.99365052539148757</v>
      </c>
      <c r="BD23" s="146">
        <f>BDS!$BD$3*(COS(($U23*BD$4)-PI()))*BL23*BP23</f>
        <v>-0.98013687802418004</v>
      </c>
      <c r="BE23" s="146">
        <f>BDS!$BE$3*(COS(($U23*BE$4)-PI()))*BL23*BP23</f>
        <v>-0.98247986507016871</v>
      </c>
      <c r="BF23" s="153">
        <f t="shared" si="11"/>
        <v>-0.99888382863770397</v>
      </c>
      <c r="BG23" s="153">
        <f>(((BF23)+1)/(BDS!$BG$4)+1)</f>
        <v>1.0011090975174104</v>
      </c>
      <c r="BH23" s="196">
        <f t="shared" si="12"/>
        <v>9.6281603361331649E-3</v>
      </c>
      <c r="BI23" s="154"/>
      <c r="BJ23" s="152">
        <f t="shared" si="13"/>
        <v>12.72292857097603</v>
      </c>
      <c r="BK23" s="152">
        <f t="shared" si="14"/>
        <v>-5.6324091526818256E-9</v>
      </c>
      <c r="BL23" s="155">
        <f t="shared" si="15"/>
        <v>0.99999999935154493</v>
      </c>
      <c r="BM23" s="155"/>
      <c r="BN23" s="152">
        <f t="shared" si="16"/>
        <v>12.72292857097603</v>
      </c>
      <c r="BO23" s="152">
        <f t="shared" si="17"/>
        <v>-1.0365056268997709E-5</v>
      </c>
      <c r="BP23" s="155">
        <f t="shared" si="18"/>
        <v>0.99999880667950936</v>
      </c>
      <c r="BQ23" s="156"/>
      <c r="BR23" s="157">
        <f t="shared" si="19"/>
        <v>12.72292857097603</v>
      </c>
      <c r="BS23" s="158">
        <f t="shared" si="20"/>
        <v>0</v>
      </c>
      <c r="BT23" s="158">
        <f t="shared" si="21"/>
        <v>0</v>
      </c>
      <c r="BU23" s="158">
        <f t="shared" si="22"/>
        <v>0</v>
      </c>
      <c r="BV23" s="158"/>
      <c r="BW23" s="206">
        <f t="shared" si="23"/>
        <v>12.72292857097603</v>
      </c>
      <c r="BX23" s="207">
        <f t="shared" si="24"/>
        <v>0</v>
      </c>
      <c r="BY23" s="208">
        <f t="shared" si="25"/>
        <v>1</v>
      </c>
      <c r="BZ23" s="158"/>
      <c r="CA23" s="157">
        <f>BDS!BH23</f>
        <v>9.6281603361331649E-3</v>
      </c>
      <c r="CB23" s="157">
        <f t="shared" si="26"/>
        <v>-5.990371839663867</v>
      </c>
      <c r="CC23" s="157"/>
      <c r="CD23" s="157">
        <f t="shared" si="27"/>
        <v>-5.990371839663867</v>
      </c>
      <c r="CE23" s="192"/>
      <c r="CF23" s="192"/>
      <c r="CG23" s="208"/>
      <c r="CH23" s="208">
        <f t="shared" si="28"/>
        <v>0</v>
      </c>
    </row>
    <row r="24" spans="2:86" x14ac:dyDescent="0.2">
      <c r="B24" s="135">
        <v>18</v>
      </c>
      <c r="C24" s="135">
        <v>170</v>
      </c>
      <c r="D24" s="135">
        <v>80</v>
      </c>
      <c r="E24" s="135">
        <f>BDS!$E$2</f>
        <v>5</v>
      </c>
      <c r="F24" s="135">
        <f>BDS!$C$3-BDS!$E$3</f>
        <v>4.75</v>
      </c>
      <c r="G24" s="136">
        <f t="shared" si="1"/>
        <v>28.356409098088534</v>
      </c>
      <c r="H24" s="136">
        <f t="shared" si="2"/>
        <v>28.793852415718156</v>
      </c>
      <c r="I24" s="136">
        <f t="shared" si="3"/>
        <v>4.8232764064572891</v>
      </c>
      <c r="J24" s="136">
        <f t="shared" si="4"/>
        <v>4.8232764064572891</v>
      </c>
      <c r="K24" s="137"/>
      <c r="L24" s="138">
        <v>170</v>
      </c>
      <c r="M24" s="139">
        <f t="shared" si="5"/>
        <v>4.8232764064572891</v>
      </c>
      <c r="N24" s="140">
        <f>(SQRT((BDS!$L$2^2)+(M24^2)-((2*BDS!$L$2*M24)*(($Q24*$Q$2)+($R24*$R$2))))+M24-BDS!$L$2)</f>
        <v>4.9443666795762624</v>
      </c>
      <c r="O24" s="140">
        <f t="shared" si="6"/>
        <v>0.12109027311897336</v>
      </c>
      <c r="P24" s="141">
        <f t="shared" si="7"/>
        <v>1.0038366363341797</v>
      </c>
      <c r="Q24" s="142">
        <f t="shared" si="8"/>
        <v>0.17364817766693028</v>
      </c>
      <c r="R24" s="142">
        <f t="shared" si="9"/>
        <v>-0.98480775301220802</v>
      </c>
      <c r="S24" s="84"/>
      <c r="T24" s="81"/>
      <c r="U24" s="195">
        <f t="shared" si="10"/>
        <v>12.915873476551365</v>
      </c>
      <c r="V24" s="146">
        <f>BDS!$V$3*(COS(($U24*V$4)-PI()))*BL24*BP24</f>
        <v>-0.98308953181464098</v>
      </c>
      <c r="W24" s="146">
        <f>BDS!$W$3*(COS(($U24*W$4)-PI()))*BL24*BP24</f>
        <v>-0.98236707004492407</v>
      </c>
      <c r="X24" s="146">
        <f>BDS!$X$3*(COS(($U24*X$4)-PI()))*BL24*BP24</f>
        <v>-0.98001248006587038</v>
      </c>
      <c r="Y24" s="146">
        <f>BDS!$Y$3*(COS(($U24*Y$4)-PI()))*BL24*BP24</f>
        <v>-0.99359201268977348</v>
      </c>
      <c r="Z24" s="146">
        <f>BDS!$Z$3*(COS(($U24*Z$4)-PI()))*BL24*BP24</f>
        <v>-0.99863999901908584</v>
      </c>
      <c r="AA24" s="146">
        <f>BDS!$AA$3*(COS(($U24*AA$4)-PI()))*BL24*BP24</f>
        <v>-1.0009275962647588</v>
      </c>
      <c r="AB24" s="146">
        <f>BDS!$AB$3*(COS(($U24*AB$4)-PI()))*BL24*BP24</f>
        <v>-1.0021111198409649</v>
      </c>
      <c r="AC24" s="146">
        <f>BDS!$AC$3*(COS(($U24*AC$4)-PI()))*BL24*BP24</f>
        <v>-1.0027519902052826</v>
      </c>
      <c r="AD24" s="146">
        <f>BDS!$AD$3*(COS(($U24*AD$4)-PI()))*BL24*BP24</f>
        <v>-1.0030753638413128</v>
      </c>
      <c r="AE24" s="146">
        <f>BDS!$AE$3*(COS(($U24*AE$4)-PI()))*BL24*BP24</f>
        <v>-1.0031745172297144</v>
      </c>
      <c r="AF24" s="146">
        <f>BDS!$AF$3*(COS(($U24*AF$4)-PI()))*BL24*BP24</f>
        <v>-1.0030753638413128</v>
      </c>
      <c r="AG24" s="146">
        <f>BDS!$AG$3*(COS(($U24*AG$4)-PI()))*BL24*BP24</f>
        <v>-1.0027519902052826</v>
      </c>
      <c r="AH24" s="146">
        <f>BDS!$AH$3*(COS(($U24*AH$4)-PI()))*BL24*BP24</f>
        <v>-1.0021111198409649</v>
      </c>
      <c r="AI24" s="146">
        <f>BDS!$AI$3*(COS(($U24*AI$4)-PI()))*BL24*BP24</f>
        <v>-1.0009275962647588</v>
      </c>
      <c r="AJ24" s="146">
        <f>BDS!$AJ$3*(COS(($U24*AJ$4)-PI()))*BL24*BP24</f>
        <v>-1.0014580558925423</v>
      </c>
      <c r="AK24" s="146">
        <f>BDS!$AK$3*(COS(($U24*AK$4)-PI()))*BL24*BP24</f>
        <v>-1.0025259335480385</v>
      </c>
      <c r="AL24" s="146">
        <f>BDS!$AL$3*(COS(($U24*AL$4)-PI()))*BL24*BP24</f>
        <v>-1.0031041722808116</v>
      </c>
      <c r="AM24" s="146">
        <f>BDS!$AM$3*(COS(($U24*AM$4)-PI()))*BL24*BP24</f>
        <v>-1.0033959411978446</v>
      </c>
      <c r="AN24" s="146">
        <f>BDS!$AN$3*(COS(($U24*AN$4)-PI()))*BL24*BP24</f>
        <v>-1.0034854037386143</v>
      </c>
      <c r="AO24" s="146">
        <f>BDS!$AO$3*(COS(($U24*AO$4)-PI()))*BL24*BP24</f>
        <v>-1.0033959411978446</v>
      </c>
      <c r="AP24" s="146">
        <f>BDS!$AP$3*(COS(($U24*AP$4)-PI()))*BL24*BP24</f>
        <v>-1.0031041722808116</v>
      </c>
      <c r="AQ24" s="146">
        <f>BDS!$AQ$3*(COS(($U24*AQ$4)-PI()))*BL24*BP24</f>
        <v>-1.0025259335480385</v>
      </c>
      <c r="AR24" s="146">
        <f>BDS!$AR$3*(COS(($U24*AR$4)-PI()))*BL24*BP24</f>
        <v>-1.0014580558925423</v>
      </c>
      <c r="AS24" s="146">
        <f>BDS!$AS$3*(COS(($U24*AS$4)-PI()))*BL24*BP24</f>
        <v>-1.0009275962647588</v>
      </c>
      <c r="AT24" s="146">
        <f>BDS!$AT$3*(COS(($U24*AT$4)-PI()))*BL24*BP24</f>
        <v>-1.0021111198409649</v>
      </c>
      <c r="AU24" s="146">
        <f>BDS!$AU$3*(COS(($U24*AU$4)-PI()))*BL24*BP24</f>
        <v>-1.0027519902052826</v>
      </c>
      <c r="AV24" s="146">
        <f>BDS!$AV$3*(COS(($U24*AV$4)-PI()))*BL24*BP24</f>
        <v>-1.0030753638413128</v>
      </c>
      <c r="AW24" s="146">
        <f>BDS!$AW$3*(COS(($U24*AW$4)-PI()))*BL24*BP24</f>
        <v>-1.0031745172297144</v>
      </c>
      <c r="AX24" s="146">
        <f>BDS!$AX$3*(COS(($U24*AX$4)-PI()))*BL24*BP24</f>
        <v>-1.0030753638413128</v>
      </c>
      <c r="AY24" s="146">
        <f>BDS!$AY$3*(COS(($U24*AY$4)-PI()))*BL24*BP24</f>
        <v>-1.0027519902052826</v>
      </c>
      <c r="AZ24" s="146">
        <f>BDS!$AZ$3*(COS(($U24*AZ$4)-PI()))*BL24*BP24</f>
        <v>-1.0021111198409649</v>
      </c>
      <c r="BA24" s="146">
        <f>BDS!$BA$3*(COS(($U24*BA$4)-PI()))*BL24*BP24</f>
        <v>-1.0009275962647588</v>
      </c>
      <c r="BB24" s="146">
        <f>BDS!$BB$3*(COS(($U24*BB$4)-PI()))*BL24*BP24</f>
        <v>-0.99863999901908584</v>
      </c>
      <c r="BC24" s="146">
        <f>BDS!$BC$3*(COS(($U24*BC$4)-PI()))*BL24*BP24</f>
        <v>-0.99359201268977348</v>
      </c>
      <c r="BD24" s="146">
        <f>BDS!$BD$3*(COS(($U24*BD$4)-PI()))*BL24*BP24</f>
        <v>-0.98001248006587038</v>
      </c>
      <c r="BE24" s="146">
        <f>BDS!$BE$3*(COS(($U24*BE$4)-PI()))*BL24*BP24</f>
        <v>-0.98236707004492407</v>
      </c>
      <c r="BF24" s="153">
        <f t="shared" si="11"/>
        <v>-0.99884943278054827</v>
      </c>
      <c r="BG24" s="153">
        <f>(((BF24)+1)/(BDS!$BG$4)+1)</f>
        <v>1.0011432753874661</v>
      </c>
      <c r="BH24" s="196">
        <f t="shared" si="12"/>
        <v>9.9246915940442281E-3</v>
      </c>
      <c r="BI24" s="154"/>
      <c r="BJ24" s="152">
        <f t="shared" si="13"/>
        <v>12.915873476551365</v>
      </c>
      <c r="BK24" s="152">
        <f t="shared" si="14"/>
        <v>-5.9147777356608537E-9</v>
      </c>
      <c r="BL24" s="155">
        <f t="shared" si="15"/>
        <v>0.99999999931903605</v>
      </c>
      <c r="BM24" s="155"/>
      <c r="BN24" s="152">
        <f t="shared" si="16"/>
        <v>12.915873476551365</v>
      </c>
      <c r="BO24" s="152">
        <f t="shared" si="17"/>
        <v>-1.0762505263720147E-5</v>
      </c>
      <c r="BP24" s="155">
        <f t="shared" si="18"/>
        <v>0.99999876092155848</v>
      </c>
      <c r="BQ24" s="156"/>
      <c r="BR24" s="157">
        <f t="shared" si="19"/>
        <v>12.915873476551365</v>
      </c>
      <c r="BS24" s="158">
        <f t="shared" si="20"/>
        <v>0</v>
      </c>
      <c r="BT24" s="158">
        <f t="shared" si="21"/>
        <v>0</v>
      </c>
      <c r="BU24" s="158">
        <f t="shared" si="22"/>
        <v>0</v>
      </c>
      <c r="BV24" s="158"/>
      <c r="BW24" s="206">
        <f t="shared" si="23"/>
        <v>12.915873476551365</v>
      </c>
      <c r="BX24" s="207">
        <f t="shared" si="24"/>
        <v>0</v>
      </c>
      <c r="BY24" s="208">
        <f t="shared" si="25"/>
        <v>1</v>
      </c>
      <c r="BZ24" s="158"/>
      <c r="CA24" s="157">
        <f>BDS!BH24</f>
        <v>9.9246915940442281E-3</v>
      </c>
      <c r="CB24" s="157">
        <f t="shared" si="26"/>
        <v>-5.9900753084059559</v>
      </c>
      <c r="CC24" s="157"/>
      <c r="CD24" s="157">
        <f t="shared" si="27"/>
        <v>-5.9900753084059559</v>
      </c>
      <c r="CE24" s="192"/>
      <c r="CF24" s="192"/>
      <c r="CG24" s="208"/>
      <c r="CH24" s="208">
        <f t="shared" si="28"/>
        <v>0</v>
      </c>
    </row>
    <row r="25" spans="2:86" x14ac:dyDescent="0.2">
      <c r="B25" s="135">
        <v>19</v>
      </c>
      <c r="C25" s="135">
        <v>180</v>
      </c>
      <c r="D25" s="135">
        <v>90</v>
      </c>
      <c r="E25" s="135">
        <f>BDS!$C$2-BDS!$E$2</f>
        <v>5</v>
      </c>
      <c r="F25" s="135">
        <f>BDS!$C$3-BDS!$E$3</f>
        <v>4.75</v>
      </c>
      <c r="G25" s="136">
        <f t="shared" si="1"/>
        <v>8.162276138809536E+16</v>
      </c>
      <c r="H25" s="136">
        <f t="shared" si="2"/>
        <v>8.162276138809536E+16</v>
      </c>
      <c r="I25" s="136">
        <f t="shared" si="3"/>
        <v>4.75</v>
      </c>
      <c r="J25" s="136">
        <f t="shared" si="4"/>
        <v>4.75</v>
      </c>
      <c r="K25" s="137"/>
      <c r="L25" s="138">
        <v>180</v>
      </c>
      <c r="M25" s="139">
        <f t="shared" si="5"/>
        <v>4.75</v>
      </c>
      <c r="N25" s="140">
        <f>(SQRT((BDS!$L$2^2)+(M25^2)-((2*BDS!$L$2*M25)*(($Q25*$Q$2)+($R25*$R$2))))+M25-BDS!$L$2)</f>
        <v>4.8674411852500299</v>
      </c>
      <c r="O25" s="140">
        <f t="shared" si="6"/>
        <v>0.11744118525002989</v>
      </c>
      <c r="P25" s="141">
        <f t="shared" si="7"/>
        <v>1.0039125643840301</v>
      </c>
      <c r="Q25" s="142">
        <f t="shared" si="8"/>
        <v>1.22514845490862E-16</v>
      </c>
      <c r="R25" s="142">
        <f t="shared" si="9"/>
        <v>-1</v>
      </c>
      <c r="S25" s="84"/>
      <c r="T25" s="81"/>
      <c r="U25" s="195">
        <f t="shared" si="10"/>
        <v>13.111744417306399</v>
      </c>
      <c r="V25" s="146">
        <f>BDS!$V$3*(COS(($U25*V$4)-PI()))*BL25*BP25</f>
        <v>-0.98297694876933539</v>
      </c>
      <c r="W25" s="146">
        <f>BDS!$W$3*(COS(($U25*W$4)-PI()))*BL25*BP25</f>
        <v>-0.98225083213993536</v>
      </c>
      <c r="X25" s="146">
        <f>BDS!$X$3*(COS(($U25*X$4)-PI()))*BL25*BP25</f>
        <v>-0.9798842856278881</v>
      </c>
      <c r="Y25" s="146">
        <f>BDS!$Y$3*(COS(($U25*Y$4)-PI()))*BL25*BP25</f>
        <v>-0.99353171267510521</v>
      </c>
      <c r="Z25" s="146">
        <f>BDS!$Z$3*(COS(($U25*Z$4)-PI()))*BL25*BP25</f>
        <v>-0.99860412488835903</v>
      </c>
      <c r="AA25" s="146">
        <f>BDS!$AA$3*(COS(($U25*AA$4)-PI()))*BL25*BP25</f>
        <v>-1.0009025861851817</v>
      </c>
      <c r="AB25" s="146">
        <f>BDS!$AB$3*(COS(($U25*AB$4)-PI()))*BL25*BP25</f>
        <v>-1.0020916677011156</v>
      </c>
      <c r="AC25" s="146">
        <f>BDS!$AC$3*(COS(($U25*AC$4)-PI()))*BL25*BP25</f>
        <v>-1.0027355269457376</v>
      </c>
      <c r="AD25" s="146">
        <f>BDS!$AD$3*(COS(($U25*AD$4)-PI()))*BL25*BP25</f>
        <v>-1.0030604026481122</v>
      </c>
      <c r="AE25" s="146">
        <f>BDS!$AE$3*(COS(($U25*AE$4)-PI()))*BL25*BP25</f>
        <v>-1.0031600157405496</v>
      </c>
      <c r="AF25" s="146">
        <f>BDS!$AF$3*(COS(($U25*AF$4)-PI()))*BL25*BP25</f>
        <v>-1.0030604026481122</v>
      </c>
      <c r="AG25" s="146">
        <f>BDS!$AG$3*(COS(($U25*AG$4)-PI()))*BL25*BP25</f>
        <v>-1.0027355269457376</v>
      </c>
      <c r="AH25" s="146">
        <f>BDS!$AH$3*(COS(($U25*AH$4)-PI()))*BL25*BP25</f>
        <v>-1.0020916677011156</v>
      </c>
      <c r="AI25" s="146">
        <f>BDS!$AI$3*(COS(($U25*AI$4)-PI()))*BL25*BP25</f>
        <v>-1.0009025861851817</v>
      </c>
      <c r="AJ25" s="146">
        <f>BDS!$AJ$3*(COS(($U25*AJ$4)-PI()))*BL25*BP25</f>
        <v>-1.0014355427158896</v>
      </c>
      <c r="AK25" s="146">
        <f>BDS!$AK$3*(COS(($U25*AK$4)-PI()))*BL25*BP25</f>
        <v>-1.0025084177880006</v>
      </c>
      <c r="AL25" s="146">
        <f>BDS!$AL$3*(COS(($U25*AL$4)-PI()))*BL25*BP25</f>
        <v>-1.003089344694454</v>
      </c>
      <c r="AM25" s="146">
        <f>BDS!$AM$3*(COS(($U25*AM$4)-PI()))*BL25*BP25</f>
        <v>-1.003382464780437</v>
      </c>
      <c r="AN25" s="146">
        <f>BDS!$AN$3*(COS(($U25*AN$4)-PI()))*BL25*BP25</f>
        <v>-1.0034723408758799</v>
      </c>
      <c r="AO25" s="146">
        <f>BDS!$AO$3*(COS(($U25*AO$4)-PI()))*BL25*BP25</f>
        <v>-1.003382464780437</v>
      </c>
      <c r="AP25" s="146">
        <f>BDS!$AP$3*(COS(($U25*AP$4)-PI()))*BL25*BP25</f>
        <v>-1.003089344694454</v>
      </c>
      <c r="AQ25" s="146">
        <f>BDS!$AQ$3*(COS(($U25*AQ$4)-PI()))*BL25*BP25</f>
        <v>-1.0025084177880006</v>
      </c>
      <c r="AR25" s="146">
        <f>BDS!$AR$3*(COS(($U25*AR$4)-PI()))*BL25*BP25</f>
        <v>-1.0014355427158896</v>
      </c>
      <c r="AS25" s="146">
        <f>BDS!$AS$3*(COS(($U25*AS$4)-PI()))*BL25*BP25</f>
        <v>-1.0009025861851817</v>
      </c>
      <c r="AT25" s="146">
        <f>BDS!$AT$3*(COS(($U25*AT$4)-PI()))*BL25*BP25</f>
        <v>-1.0020916677011156</v>
      </c>
      <c r="AU25" s="146">
        <f>BDS!$AU$3*(COS(($U25*AU$4)-PI()))*BL25*BP25</f>
        <v>-1.0027355269457376</v>
      </c>
      <c r="AV25" s="146">
        <f>BDS!$AV$3*(COS(($U25*AV$4)-PI()))*BL25*BP25</f>
        <v>-1.0030604026481122</v>
      </c>
      <c r="AW25" s="146">
        <f>BDS!$AW$3*(COS(($U25*AW$4)-PI()))*BL25*BP25</f>
        <v>-1.0031600157405496</v>
      </c>
      <c r="AX25" s="146">
        <f>BDS!$AX$3*(COS(($U25*AX$4)-PI()))*BL25*BP25</f>
        <v>-1.0030604026481122</v>
      </c>
      <c r="AY25" s="146">
        <f>BDS!$AY$3*(COS(($U25*AY$4)-PI()))*BL25*BP25</f>
        <v>-1.0027355269457376</v>
      </c>
      <c r="AZ25" s="146">
        <f>BDS!$AZ$3*(COS(($U25*AZ$4)-PI()))*BL25*BP25</f>
        <v>-1.0020916677011156</v>
      </c>
      <c r="BA25" s="146">
        <f>BDS!$BA$3*(COS(($U25*BA$4)-PI()))*BL25*BP25</f>
        <v>-1.0009025861851817</v>
      </c>
      <c r="BB25" s="146">
        <f>BDS!$BB$3*(COS(($U25*BB$4)-PI()))*BL25*BP25</f>
        <v>-0.99860412488835903</v>
      </c>
      <c r="BC25" s="146">
        <f>BDS!$BC$3*(COS(($U25*BC$4)-PI()))*BL25*BP25</f>
        <v>-0.99353171267510521</v>
      </c>
      <c r="BD25" s="146">
        <f>BDS!$BD$3*(COS(($U25*BD$4)-PI()))*BL25*BP25</f>
        <v>-0.9798842856278881</v>
      </c>
      <c r="BE25" s="146">
        <f>BDS!$BE$3*(COS(($U25*BE$4)-PI()))*BL25*BP25</f>
        <v>-0.98225083213993536</v>
      </c>
      <c r="BF25" s="153">
        <f t="shared" si="11"/>
        <v>-0.99881398626852913</v>
      </c>
      <c r="BG25" s="153">
        <f>(((BF25)+1)/(BDS!$BG$4)+1)</f>
        <v>1.0011784972537576</v>
      </c>
      <c r="BH25" s="196">
        <f t="shared" si="12"/>
        <v>1.0230270095628664E-2</v>
      </c>
      <c r="BI25" s="154"/>
      <c r="BJ25" s="152">
        <f t="shared" si="13"/>
        <v>13.111744417306399</v>
      </c>
      <c r="BK25" s="152">
        <f t="shared" si="14"/>
        <v>-6.2113026458681731E-9</v>
      </c>
      <c r="BL25" s="155">
        <f t="shared" si="15"/>
        <v>0.99999999928489736</v>
      </c>
      <c r="BM25" s="155"/>
      <c r="BN25" s="152">
        <f t="shared" si="16"/>
        <v>13.111744417306399</v>
      </c>
      <c r="BO25" s="152">
        <f t="shared" si="17"/>
        <v>-1.1175194456144741E-5</v>
      </c>
      <c r="BP25" s="155">
        <f t="shared" si="18"/>
        <v>0.99999871340901936</v>
      </c>
      <c r="BQ25" s="156"/>
      <c r="BR25" s="157">
        <f t="shared" si="19"/>
        <v>13.111744417306399</v>
      </c>
      <c r="BS25" s="158">
        <f t="shared" si="20"/>
        <v>0</v>
      </c>
      <c r="BT25" s="158">
        <f t="shared" si="21"/>
        <v>0</v>
      </c>
      <c r="BU25" s="158">
        <f t="shared" si="22"/>
        <v>0</v>
      </c>
      <c r="BV25" s="158"/>
      <c r="BW25" s="206">
        <f t="shared" si="23"/>
        <v>13.111744417306399</v>
      </c>
      <c r="BX25" s="207">
        <f t="shared" si="24"/>
        <v>0</v>
      </c>
      <c r="BY25" s="208">
        <f t="shared" si="25"/>
        <v>1</v>
      </c>
      <c r="BZ25" s="158"/>
      <c r="CA25" s="157">
        <f>BDS!BH25</f>
        <v>1.0230270095628664E-2</v>
      </c>
      <c r="CB25" s="157">
        <f t="shared" si="26"/>
        <v>-5.9897697299043715</v>
      </c>
      <c r="CC25" s="157"/>
      <c r="CD25" s="157">
        <f t="shared" si="27"/>
        <v>-5.9897697299043715</v>
      </c>
      <c r="CE25" s="192"/>
      <c r="CF25" s="192"/>
      <c r="CG25" s="208"/>
      <c r="CH25" s="208">
        <f t="shared" si="28"/>
        <v>0</v>
      </c>
    </row>
    <row r="26" spans="2:86" ht="12" customHeight="1" x14ac:dyDescent="0.2">
      <c r="B26" s="135">
        <v>20</v>
      </c>
      <c r="C26" s="135">
        <v>190</v>
      </c>
      <c r="D26" s="135">
        <v>80</v>
      </c>
      <c r="E26" s="135">
        <f>BDS!$C$2-BDS!$E$2</f>
        <v>5</v>
      </c>
      <c r="F26" s="135">
        <f>BDS!$C$3-BDS!$E$3</f>
        <v>4.75</v>
      </c>
      <c r="G26" s="136">
        <f t="shared" si="1"/>
        <v>28.356409098088534</v>
      </c>
      <c r="H26" s="136">
        <f t="shared" si="2"/>
        <v>28.793852415718156</v>
      </c>
      <c r="I26" s="136">
        <f t="shared" si="3"/>
        <v>4.8232764064572891</v>
      </c>
      <c r="J26" s="136">
        <f t="shared" si="4"/>
        <v>4.8232764064572891</v>
      </c>
      <c r="K26" s="137"/>
      <c r="L26" s="138">
        <v>190</v>
      </c>
      <c r="M26" s="139">
        <f t="shared" si="5"/>
        <v>4.8232764064572891</v>
      </c>
      <c r="N26" s="140">
        <f>(SQRT((BDS!$L$2^2)+(M26^2)-((2*BDS!$L$2*M26)*(($Q26*$Q$2)+($R26*$R$2))))+M26-BDS!$L$2)</f>
        <v>4.9443666795762624</v>
      </c>
      <c r="O26" s="140">
        <f t="shared" si="6"/>
        <v>0.12109027311897336</v>
      </c>
      <c r="P26" s="141">
        <f t="shared" si="7"/>
        <v>1.0038366363341797</v>
      </c>
      <c r="Q26" s="142">
        <f t="shared" si="8"/>
        <v>-0.17364817766693047</v>
      </c>
      <c r="R26" s="142">
        <f t="shared" si="9"/>
        <v>-0.98480775301220802</v>
      </c>
      <c r="S26" s="84"/>
      <c r="T26" s="81"/>
      <c r="U26" s="195">
        <f t="shared" si="10"/>
        <v>13.310585766954173</v>
      </c>
      <c r="V26" s="146">
        <f>BDS!$V$3*(COS(($U26*V$4)-PI()))*BL26*BP26</f>
        <v>-0.98286092928934454</v>
      </c>
      <c r="W26" s="146">
        <f>BDS!$W$3*(COS(($U26*W$4)-PI()))*BL26*BP26</f>
        <v>-0.98213104640666993</v>
      </c>
      <c r="X26" s="146">
        <f>BDS!$X$3*(COS(($U26*X$4)-PI()))*BL26*BP26</f>
        <v>-0.97975217901689926</v>
      </c>
      <c r="Y26" s="146">
        <f>BDS!$Y$3*(COS(($U26*Y$4)-PI()))*BL26*BP26</f>
        <v>-0.99346957078793552</v>
      </c>
      <c r="Z26" s="146">
        <f>BDS!$Z$3*(COS(($U26*Z$4)-PI()))*BL26*BP26</f>
        <v>-0.99856715451686517</v>
      </c>
      <c r="AA26" s="146">
        <f>BDS!$AA$3*(COS(($U26*AA$4)-PI()))*BL26*BP26</f>
        <v>-1.0008768116400311</v>
      </c>
      <c r="AB26" s="146">
        <f>BDS!$AB$3*(COS(($U26*AB$4)-PI()))*BL26*BP26</f>
        <v>-1.0020716208606824</v>
      </c>
      <c r="AC26" s="146">
        <f>BDS!$AC$3*(COS(($U26*AC$4)-PI()))*BL26*BP26</f>
        <v>-1.0027185602886892</v>
      </c>
      <c r="AD26" s="146">
        <f>BDS!$AD$3*(COS(($U26*AD$4)-PI()))*BL26*BP26</f>
        <v>-1.003044983944271</v>
      </c>
      <c r="AE26" s="146">
        <f>BDS!$AE$3*(COS(($U26*AE$4)-PI()))*BL26*BP26</f>
        <v>-1.0031450707846312</v>
      </c>
      <c r="AF26" s="146">
        <f>BDS!$AF$3*(COS(($U26*AF$4)-PI()))*BL26*BP26</f>
        <v>-1.003044983944271</v>
      </c>
      <c r="AG26" s="146">
        <f>BDS!$AG$3*(COS(($U26*AG$4)-PI()))*BL26*BP26</f>
        <v>-1.0027185602886892</v>
      </c>
      <c r="AH26" s="146">
        <f>BDS!$AH$3*(COS(($U26*AH$4)-PI()))*BL26*BP26</f>
        <v>-1.0020716208606824</v>
      </c>
      <c r="AI26" s="146">
        <f>BDS!$AI$3*(COS(($U26*AI$4)-PI()))*BL26*BP26</f>
        <v>-1.0008768116400311</v>
      </c>
      <c r="AJ26" s="146">
        <f>BDS!$AJ$3*(COS(($U26*AJ$4)-PI()))*BL26*BP26</f>
        <v>-1.0014123413378557</v>
      </c>
      <c r="AK26" s="146">
        <f>BDS!$AK$3*(COS(($U26*AK$4)-PI()))*BL26*BP26</f>
        <v>-1.0024903664783955</v>
      </c>
      <c r="AL26" s="146">
        <f>BDS!$AL$3*(COS(($U26*AL$4)-PI()))*BL26*BP26</f>
        <v>-1.0030740636791091</v>
      </c>
      <c r="AM26" s="146">
        <f>BDS!$AM$3*(COS(($U26*AM$4)-PI()))*BL26*BP26</f>
        <v>-1.003368576212591</v>
      </c>
      <c r="AN26" s="146">
        <f>BDS!$AN$3*(COS(($U26*AN$4)-PI()))*BL26*BP26</f>
        <v>-1.0034588784971599</v>
      </c>
      <c r="AO26" s="146">
        <f>BDS!$AO$3*(COS(($U26*AO$4)-PI()))*BL26*BP26</f>
        <v>-1.003368576212591</v>
      </c>
      <c r="AP26" s="146">
        <f>BDS!$AP$3*(COS(($U26*AP$4)-PI()))*BL26*BP26</f>
        <v>-1.0030740636791091</v>
      </c>
      <c r="AQ26" s="146">
        <f>BDS!$AQ$3*(COS(($U26*AQ$4)-PI()))*BL26*BP26</f>
        <v>-1.0024903664783955</v>
      </c>
      <c r="AR26" s="146">
        <f>BDS!$AR$3*(COS(($U26*AR$4)-PI()))*BL26*BP26</f>
        <v>-1.0014123413378557</v>
      </c>
      <c r="AS26" s="146">
        <f>BDS!$AS$3*(COS(($U26*AS$4)-PI()))*BL26*BP26</f>
        <v>-1.0008768116400311</v>
      </c>
      <c r="AT26" s="146">
        <f>BDS!$AT$3*(COS(($U26*AT$4)-PI()))*BL26*BP26</f>
        <v>-1.0020716208606824</v>
      </c>
      <c r="AU26" s="146">
        <f>BDS!$AU$3*(COS(($U26*AU$4)-PI()))*BL26*BP26</f>
        <v>-1.0027185602886892</v>
      </c>
      <c r="AV26" s="146">
        <f>BDS!$AV$3*(COS(($U26*AV$4)-PI()))*BL26*BP26</f>
        <v>-1.003044983944271</v>
      </c>
      <c r="AW26" s="146">
        <f>BDS!$AW$3*(COS(($U26*AW$4)-PI()))*BL26*BP26</f>
        <v>-1.0031450707846312</v>
      </c>
      <c r="AX26" s="146">
        <f>BDS!$AX$3*(COS(($U26*AX$4)-PI()))*BL26*BP26</f>
        <v>-1.003044983944271</v>
      </c>
      <c r="AY26" s="146">
        <f>BDS!$AY$3*(COS(($U26*AY$4)-PI()))*BL26*BP26</f>
        <v>-1.0027185602886892</v>
      </c>
      <c r="AZ26" s="146">
        <f>BDS!$AZ$3*(COS(($U26*AZ$4)-PI()))*BL26*BP26</f>
        <v>-1.0020716208606824</v>
      </c>
      <c r="BA26" s="146">
        <f>BDS!$BA$3*(COS(($U26*BA$4)-PI()))*BL26*BP26</f>
        <v>-1.0008768116400311</v>
      </c>
      <c r="BB26" s="146">
        <f>BDS!$BB$3*(COS(($U26*BB$4)-PI()))*BL26*BP26</f>
        <v>-0.99856715451686517</v>
      </c>
      <c r="BC26" s="146">
        <f>BDS!$BC$3*(COS(($U26*BC$4)-PI()))*BL26*BP26</f>
        <v>-0.99346957078793552</v>
      </c>
      <c r="BD26" s="146">
        <f>BDS!$BD$3*(COS(($U26*BD$4)-PI()))*BL26*BP26</f>
        <v>-0.97975217901689926</v>
      </c>
      <c r="BE26" s="146">
        <f>BDS!$BE$3*(COS(($U26*BE$4)-PI()))*BL26*BP26</f>
        <v>-0.98213104640666993</v>
      </c>
      <c r="BF26" s="153">
        <f t="shared" si="11"/>
        <v>-0.99877745703230836</v>
      </c>
      <c r="BG26" s="153">
        <f>(((BF26)+1)/(BDS!$BG$4)+1)</f>
        <v>1.0012147949823806</v>
      </c>
      <c r="BH26" s="196">
        <f t="shared" si="12"/>
        <v>1.0545171335249163E-2</v>
      </c>
      <c r="BI26" s="154"/>
      <c r="BJ26" s="152">
        <f t="shared" si="13"/>
        <v>13.310585766954173</v>
      </c>
      <c r="BK26" s="152">
        <f t="shared" si="14"/>
        <v>-6.5226936283211536E-9</v>
      </c>
      <c r="BL26" s="155">
        <f t="shared" si="15"/>
        <v>0.99999999924904714</v>
      </c>
      <c r="BM26" s="155"/>
      <c r="BN26" s="152">
        <f t="shared" si="16"/>
        <v>13.310585766954173</v>
      </c>
      <c r="BO26" s="152">
        <f t="shared" si="17"/>
        <v>-1.1603708229740544E-5</v>
      </c>
      <c r="BP26" s="155">
        <f t="shared" si="18"/>
        <v>0.99999866407461269</v>
      </c>
      <c r="BQ26" s="156"/>
      <c r="BR26" s="157">
        <f t="shared" si="19"/>
        <v>13.310585766954173</v>
      </c>
      <c r="BS26" s="158">
        <f t="shared" si="20"/>
        <v>0</v>
      </c>
      <c r="BT26" s="158">
        <f t="shared" si="21"/>
        <v>0</v>
      </c>
      <c r="BU26" s="158">
        <f t="shared" si="22"/>
        <v>0</v>
      </c>
      <c r="BV26" s="158"/>
      <c r="BW26" s="206">
        <f t="shared" si="23"/>
        <v>13.310585766954173</v>
      </c>
      <c r="BX26" s="207">
        <f t="shared" si="24"/>
        <v>0</v>
      </c>
      <c r="BY26" s="208">
        <f t="shared" si="25"/>
        <v>1</v>
      </c>
      <c r="BZ26" s="158"/>
      <c r="CA26" s="157">
        <f>BDS!BH26</f>
        <v>1.0545171335249163E-2</v>
      </c>
      <c r="CB26" s="157">
        <f t="shared" si="26"/>
        <v>-5.9894548286647504</v>
      </c>
      <c r="CC26" s="157"/>
      <c r="CD26" s="157">
        <f t="shared" si="27"/>
        <v>-5.9894548286647504</v>
      </c>
      <c r="CE26" s="192"/>
      <c r="CF26" s="192"/>
      <c r="CG26" s="208"/>
      <c r="CH26" s="208">
        <f t="shared" si="28"/>
        <v>0</v>
      </c>
    </row>
    <row r="27" spans="2:86" x14ac:dyDescent="0.2">
      <c r="B27" s="135">
        <v>21</v>
      </c>
      <c r="C27" s="135">
        <v>200</v>
      </c>
      <c r="D27" s="135">
        <v>70</v>
      </c>
      <c r="E27" s="135">
        <f>BDS!$C$2-BDS!$E$2</f>
        <v>5</v>
      </c>
      <c r="F27" s="135">
        <f>BDS!$C$3-BDS!$E$3</f>
        <v>4.75</v>
      </c>
      <c r="G27" s="136">
        <f t="shared" si="1"/>
        <v>13.737387097273109</v>
      </c>
      <c r="H27" s="136">
        <f t="shared" si="2"/>
        <v>14.619022000815432</v>
      </c>
      <c r="I27" s="136">
        <f t="shared" si="3"/>
        <v>5.0548444192605828</v>
      </c>
      <c r="J27" s="136">
        <f t="shared" si="4"/>
        <v>5.0548444192605828</v>
      </c>
      <c r="K27" s="137"/>
      <c r="L27" s="138">
        <v>200</v>
      </c>
      <c r="M27" s="139">
        <f t="shared" si="5"/>
        <v>5.0548444192605828</v>
      </c>
      <c r="N27" s="140">
        <f>(SQRT((BDS!$L$2^2)+(M27^2)-((2*BDS!$L$2*M27)*(($Q27*$Q$2)+($R27*$R$2))))+M27-BDS!$L$2)</f>
        <v>5.1878327848727679</v>
      </c>
      <c r="O27" s="140">
        <f t="shared" si="6"/>
        <v>0.13298836561218508</v>
      </c>
      <c r="P27" s="141">
        <f t="shared" si="7"/>
        <v>1.0035890878473304</v>
      </c>
      <c r="Q27" s="142">
        <f t="shared" si="8"/>
        <v>-0.34202014332566866</v>
      </c>
      <c r="R27" s="142">
        <f t="shared" si="9"/>
        <v>-0.93969262078590843</v>
      </c>
      <c r="S27" s="84"/>
      <c r="T27" s="81"/>
      <c r="U27" s="195">
        <f t="shared" si="10"/>
        <v>13.512442572140996</v>
      </c>
      <c r="V27" s="146">
        <f>BDS!$V$3*(COS(($U27*V$4)-PI()))*BL27*BP27</f>
        <v>-0.98274136862137484</v>
      </c>
      <c r="W27" s="146">
        <f>BDS!$W$3*(COS(($U27*W$4)-PI()))*BL27*BP27</f>
        <v>-0.98200760470620974</v>
      </c>
      <c r="X27" s="146">
        <f>BDS!$X$3*(COS(($U27*X$4)-PI()))*BL27*BP27</f>
        <v>-0.97961604102462052</v>
      </c>
      <c r="Y27" s="146">
        <f>BDS!$Y$3*(COS(($U27*Y$4)-PI()))*BL27*BP27</f>
        <v>-0.9934055308054841</v>
      </c>
      <c r="Z27" s="146">
        <f>BDS!$Z$3*(COS(($U27*Z$4)-PI()))*BL27*BP27</f>
        <v>-0.99852905441708051</v>
      </c>
      <c r="AA27" s="146">
        <f>BDS!$AA$3*(COS(($U27*AA$4)-PI()))*BL27*BP27</f>
        <v>-1.000850249266473</v>
      </c>
      <c r="AB27" s="146">
        <f>BDS!$AB$3*(COS(($U27*AB$4)-PI()))*BL27*BP27</f>
        <v>-1.0020509611394948</v>
      </c>
      <c r="AC27" s="146">
        <f>BDS!$AC$3*(COS(($U27*AC$4)-PI()))*BL27*BP27</f>
        <v>-1.0027010748418661</v>
      </c>
      <c r="AD27" s="146">
        <f>BDS!$AD$3*(COS(($U27*AD$4)-PI()))*BL27*BP27</f>
        <v>-1.0030290937387996</v>
      </c>
      <c r="AE27" s="146">
        <f>BDS!$AE$3*(COS(($U27*AE$4)-PI()))*BL27*BP27</f>
        <v>-1.0031296687998574</v>
      </c>
      <c r="AF27" s="146">
        <f>BDS!$AF$3*(COS(($U27*AF$4)-PI()))*BL27*BP27</f>
        <v>-1.0030290937387996</v>
      </c>
      <c r="AG27" s="146">
        <f>BDS!$AG$3*(COS(($U27*AG$4)-PI()))*BL27*BP27</f>
        <v>-1.0027010748418661</v>
      </c>
      <c r="AH27" s="146">
        <f>BDS!$AH$3*(COS(($U27*AH$4)-PI()))*BL27*BP27</f>
        <v>-1.0020509611394948</v>
      </c>
      <c r="AI27" s="146">
        <f>BDS!$AI$3*(COS(($U27*AI$4)-PI()))*BL27*BP27</f>
        <v>-1.000850249266473</v>
      </c>
      <c r="AJ27" s="146">
        <f>BDS!$AJ$3*(COS(($U27*AJ$4)-PI()))*BL27*BP27</f>
        <v>-1.0013884307236687</v>
      </c>
      <c r="AK27" s="146">
        <f>BDS!$AK$3*(COS(($U27*AK$4)-PI()))*BL27*BP27</f>
        <v>-1.0024717632451585</v>
      </c>
      <c r="AL27" s="146">
        <f>BDS!$AL$3*(COS(($U27*AL$4)-PI()))*BL27*BP27</f>
        <v>-1.0030583153684358</v>
      </c>
      <c r="AM27" s="146">
        <f>BDS!$AM$3*(COS(($U27*AM$4)-PI()))*BL27*BP27</f>
        <v>-1.0033542628886103</v>
      </c>
      <c r="AN27" s="146">
        <f>BDS!$AN$3*(COS(($U27*AN$4)-PI()))*BL27*BP27</f>
        <v>-1.00344500438263</v>
      </c>
      <c r="AO27" s="146">
        <f>BDS!$AO$3*(COS(($U27*AO$4)-PI()))*BL27*BP27</f>
        <v>-1.0033542628886103</v>
      </c>
      <c r="AP27" s="146">
        <f>BDS!$AP$3*(COS(($U27*AP$4)-PI()))*BL27*BP27</f>
        <v>-1.0030583153684358</v>
      </c>
      <c r="AQ27" s="146">
        <f>BDS!$AQ$3*(COS(($U27*AQ$4)-PI()))*BL27*BP27</f>
        <v>-1.0024717632451585</v>
      </c>
      <c r="AR27" s="146">
        <f>BDS!$AR$3*(COS(($U27*AR$4)-PI()))*BL27*BP27</f>
        <v>-1.0013884307236687</v>
      </c>
      <c r="AS27" s="146">
        <f>BDS!$AS$3*(COS(($U27*AS$4)-PI()))*BL27*BP27</f>
        <v>-1.000850249266473</v>
      </c>
      <c r="AT27" s="146">
        <f>BDS!$AT$3*(COS(($U27*AT$4)-PI()))*BL27*BP27</f>
        <v>-1.0020509611394948</v>
      </c>
      <c r="AU27" s="146">
        <f>BDS!$AU$3*(COS(($U27*AU$4)-PI()))*BL27*BP27</f>
        <v>-1.0027010748418661</v>
      </c>
      <c r="AV27" s="146">
        <f>BDS!$AV$3*(COS(($U27*AV$4)-PI()))*BL27*BP27</f>
        <v>-1.0030290937387996</v>
      </c>
      <c r="AW27" s="146">
        <f>BDS!$AW$3*(COS(($U27*AW$4)-PI()))*BL27*BP27</f>
        <v>-1.0031296687998574</v>
      </c>
      <c r="AX27" s="146">
        <f>BDS!$AX$3*(COS(($U27*AX$4)-PI()))*BL27*BP27</f>
        <v>-1.0030290937387996</v>
      </c>
      <c r="AY27" s="146">
        <f>BDS!$AY$3*(COS(($U27*AY$4)-PI()))*BL27*BP27</f>
        <v>-1.0027010748418661</v>
      </c>
      <c r="AZ27" s="146">
        <f>BDS!$AZ$3*(COS(($U27*AZ$4)-PI()))*BL27*BP27</f>
        <v>-1.0020509611394948</v>
      </c>
      <c r="BA27" s="146">
        <f>BDS!$BA$3*(COS(($U27*BA$4)-PI()))*BL27*BP27</f>
        <v>-1.000850249266473</v>
      </c>
      <c r="BB27" s="146">
        <f>BDS!$BB$3*(COS(($U27*BB$4)-PI()))*BL27*BP27</f>
        <v>-0.99852905441708051</v>
      </c>
      <c r="BC27" s="146">
        <f>BDS!$BC$3*(COS(($U27*BC$4)-PI()))*BL27*BP27</f>
        <v>-0.9934055308054841</v>
      </c>
      <c r="BD27" s="146">
        <f>BDS!$BD$3*(COS(($U27*BD$4)-PI()))*BL27*BP27</f>
        <v>-0.97961604102462052</v>
      </c>
      <c r="BE27" s="146">
        <f>BDS!$BE$3*(COS(($U27*BE$4)-PI()))*BL27*BP27</f>
        <v>-0.98200760470620974</v>
      </c>
      <c r="BF27" s="153">
        <f t="shared" si="11"/>
        <v>-0.9987398120252442</v>
      </c>
      <c r="BG27" s="153">
        <f>(((BF27)+1)/(BDS!$BG$4)+1)</f>
        <v>1.0012522014105405</v>
      </c>
      <c r="BH27" s="196">
        <f t="shared" si="12"/>
        <v>1.086967916221839E-2</v>
      </c>
      <c r="BI27" s="154"/>
      <c r="BJ27" s="152">
        <f t="shared" si="13"/>
        <v>13.512442572140996</v>
      </c>
      <c r="BK27" s="152">
        <f t="shared" si="14"/>
        <v>-6.8496951438261586E-9</v>
      </c>
      <c r="BL27" s="155">
        <f t="shared" si="15"/>
        <v>0.9999999992113997</v>
      </c>
      <c r="BM27" s="155"/>
      <c r="BN27" s="152">
        <f t="shared" si="16"/>
        <v>13.512442572140996</v>
      </c>
      <c r="BO27" s="152">
        <f t="shared" si="17"/>
        <v>-1.2048653377249078E-5</v>
      </c>
      <c r="BP27" s="155">
        <f t="shared" si="18"/>
        <v>0.99999861284847924</v>
      </c>
      <c r="BQ27" s="156"/>
      <c r="BR27" s="157">
        <f t="shared" si="19"/>
        <v>13.512442572140996</v>
      </c>
      <c r="BS27" s="158">
        <f t="shared" si="20"/>
        <v>0</v>
      </c>
      <c r="BT27" s="158">
        <f t="shared" si="21"/>
        <v>0</v>
      </c>
      <c r="BU27" s="158">
        <f t="shared" si="22"/>
        <v>0</v>
      </c>
      <c r="BV27" s="158"/>
      <c r="BW27" s="206">
        <f t="shared" si="23"/>
        <v>13.512442572140996</v>
      </c>
      <c r="BX27" s="207">
        <f t="shared" si="24"/>
        <v>0</v>
      </c>
      <c r="BY27" s="208">
        <f t="shared" si="25"/>
        <v>1</v>
      </c>
      <c r="BZ27" s="158"/>
      <c r="CA27" s="157">
        <f>BDS!BH27</f>
        <v>1.086967916221839E-2</v>
      </c>
      <c r="CB27" s="157">
        <f t="shared" si="26"/>
        <v>-5.9891303208377815</v>
      </c>
      <c r="CC27" s="157"/>
      <c r="CD27" s="157">
        <f t="shared" si="27"/>
        <v>-5.9891303208377815</v>
      </c>
      <c r="CE27" s="192"/>
      <c r="CF27" s="192"/>
      <c r="CG27" s="208"/>
      <c r="CH27" s="208">
        <f t="shared" si="28"/>
        <v>0</v>
      </c>
    </row>
    <row r="28" spans="2:86" x14ac:dyDescent="0.2">
      <c r="B28" s="135">
        <v>22</v>
      </c>
      <c r="C28" s="135">
        <v>210</v>
      </c>
      <c r="D28" s="135">
        <v>60</v>
      </c>
      <c r="E28" s="135">
        <f>BDS!$C$2-BDS!$E$2</f>
        <v>5</v>
      </c>
      <c r="F28" s="135">
        <f>BDS!$C$3-BDS!$E$3</f>
        <v>4.75</v>
      </c>
      <c r="G28" s="136">
        <f t="shared" si="1"/>
        <v>8.6602540378443837</v>
      </c>
      <c r="H28" s="136">
        <f t="shared" si="2"/>
        <v>9.9999999999999982</v>
      </c>
      <c r="I28" s="136">
        <f t="shared" si="3"/>
        <v>5.4848275573014442</v>
      </c>
      <c r="J28" s="136">
        <f t="shared" si="4"/>
        <v>5.4848275573014442</v>
      </c>
      <c r="K28" s="137"/>
      <c r="L28" s="138">
        <v>210</v>
      </c>
      <c r="M28" s="139">
        <f t="shared" si="5"/>
        <v>5.4848275573014442</v>
      </c>
      <c r="N28" s="140">
        <f>(SQRT((BDS!$L$2^2)+(M28^2)-((2*BDS!$L$2*M28)*(($Q28*$Q$2)+($R28*$R$2))))+M28-BDS!$L$2)</f>
        <v>5.6413839293623909</v>
      </c>
      <c r="O28" s="140">
        <f t="shared" si="6"/>
        <v>0.15655637206094664</v>
      </c>
      <c r="P28" s="141">
        <f t="shared" si="7"/>
        <v>1.003098828416809</v>
      </c>
      <c r="Q28" s="142">
        <f t="shared" si="8"/>
        <v>-0.50000000000000011</v>
      </c>
      <c r="R28" s="142">
        <f t="shared" si="9"/>
        <v>-0.8660254037844386</v>
      </c>
      <c r="S28" s="84"/>
      <c r="T28" s="81"/>
      <c r="U28" s="195">
        <f t="shared" si="10"/>
        <v>13.717360562651562</v>
      </c>
      <c r="V28" s="146">
        <f>BDS!$V$3*(COS(($U28*V$4)-PI()))*BL28*BP28</f>
        <v>-0.98261815882761783</v>
      </c>
      <c r="W28" s="146">
        <f>BDS!$W$3*(COS(($U28*W$4)-PI()))*BL28*BP28</f>
        <v>-0.98188039561281015</v>
      </c>
      <c r="X28" s="146">
        <f>BDS!$X$3*(COS(($U28*X$4)-PI()))*BL28*BP28</f>
        <v>-0.97947574882169586</v>
      </c>
      <c r="Y28" s="146">
        <f>BDS!$Y$3*(COS(($U28*Y$4)-PI()))*BL28*BP28</f>
        <v>-0.99333953479117887</v>
      </c>
      <c r="Z28" s="146">
        <f>BDS!$Z$3*(COS(($U28*Z$4)-PI()))*BL28*BP28</f>
        <v>-0.99848979007929284</v>
      </c>
      <c r="AA28" s="146">
        <f>BDS!$AA$3*(COS(($U28*AA$4)-PI()))*BL28*BP28</f>
        <v>-1.0008228749880015</v>
      </c>
      <c r="AB28" s="146">
        <f>BDS!$AB$3*(COS(($U28*AB$4)-PI()))*BL28*BP28</f>
        <v>-1.0020296698017599</v>
      </c>
      <c r="AC28" s="146">
        <f>BDS!$AC$3*(COS(($U28*AC$4)-PI()))*BL28*BP28</f>
        <v>-1.002683054742427</v>
      </c>
      <c r="AD28" s="146">
        <f>BDS!$AD$3*(COS(($U28*AD$4)-PI()))*BL28*BP28</f>
        <v>-1.0030127176128976</v>
      </c>
      <c r="AE28" s="146">
        <f>BDS!$AE$3*(COS(($U28*AE$4)-PI()))*BL28*BP28</f>
        <v>-1.003113795809405</v>
      </c>
      <c r="AF28" s="146">
        <f>BDS!$AF$3*(COS(($U28*AF$4)-PI()))*BL28*BP28</f>
        <v>-1.0030127176128976</v>
      </c>
      <c r="AG28" s="146">
        <f>BDS!$AG$3*(COS(($U28*AG$4)-PI()))*BL28*BP28</f>
        <v>-1.002683054742427</v>
      </c>
      <c r="AH28" s="146">
        <f>BDS!$AH$3*(COS(($U28*AH$4)-PI()))*BL28*BP28</f>
        <v>-1.0020296698017599</v>
      </c>
      <c r="AI28" s="146">
        <f>BDS!$AI$3*(COS(($U28*AI$4)-PI()))*BL28*BP28</f>
        <v>-1.0008228749880015</v>
      </c>
      <c r="AJ28" s="146">
        <f>BDS!$AJ$3*(COS(($U28*AJ$4)-PI()))*BL28*BP28</f>
        <v>-1.00136378919587</v>
      </c>
      <c r="AK28" s="146">
        <f>BDS!$AK$3*(COS(($U28*AK$4)-PI()))*BL28*BP28</f>
        <v>-1.0024525912137003</v>
      </c>
      <c r="AL28" s="146">
        <f>BDS!$AL$3*(COS(($U28*AL$4)-PI()))*BL28*BP28</f>
        <v>-1.0030420854720878</v>
      </c>
      <c r="AM28" s="146">
        <f>BDS!$AM$3*(COS(($U28*AM$4)-PI()))*BL28*BP28</f>
        <v>-1.0033395118172674</v>
      </c>
      <c r="AN28" s="146">
        <f>BDS!$AN$3*(COS(($U28*AN$4)-PI()))*BL28*BP28</f>
        <v>-1.003430705938712</v>
      </c>
      <c r="AO28" s="146">
        <f>BDS!$AO$3*(COS(($U28*AO$4)-PI()))*BL28*BP28</f>
        <v>-1.0033395118172674</v>
      </c>
      <c r="AP28" s="146">
        <f>BDS!$AP$3*(COS(($U28*AP$4)-PI()))*BL28*BP28</f>
        <v>-1.0030420854720878</v>
      </c>
      <c r="AQ28" s="146">
        <f>BDS!$AQ$3*(COS(($U28*AQ$4)-PI()))*BL28*BP28</f>
        <v>-1.0024525912137003</v>
      </c>
      <c r="AR28" s="146">
        <f>BDS!$AR$3*(COS(($U28*AR$4)-PI()))*BL28*BP28</f>
        <v>-1.00136378919587</v>
      </c>
      <c r="AS28" s="146">
        <f>BDS!$AS$3*(COS(($U28*AS$4)-PI()))*BL28*BP28</f>
        <v>-1.0008228749880015</v>
      </c>
      <c r="AT28" s="146">
        <f>BDS!$AT$3*(COS(($U28*AT$4)-PI()))*BL28*BP28</f>
        <v>-1.0020296698017599</v>
      </c>
      <c r="AU28" s="146">
        <f>BDS!$AU$3*(COS(($U28*AU$4)-PI()))*BL28*BP28</f>
        <v>-1.002683054742427</v>
      </c>
      <c r="AV28" s="146">
        <f>BDS!$AV$3*(COS(($U28*AV$4)-PI()))*BL28*BP28</f>
        <v>-1.0030127176128976</v>
      </c>
      <c r="AW28" s="146">
        <f>BDS!$AW$3*(COS(($U28*AW$4)-PI()))*BL28*BP28</f>
        <v>-1.003113795809405</v>
      </c>
      <c r="AX28" s="146">
        <f>BDS!$AX$3*(COS(($U28*AX$4)-PI()))*BL28*BP28</f>
        <v>-1.0030127176128976</v>
      </c>
      <c r="AY28" s="146">
        <f>BDS!$AY$3*(COS(($U28*AY$4)-PI()))*BL28*BP28</f>
        <v>-1.002683054742427</v>
      </c>
      <c r="AZ28" s="146">
        <f>BDS!$AZ$3*(COS(($U28*AZ$4)-PI()))*BL28*BP28</f>
        <v>-1.0020296698017599</v>
      </c>
      <c r="BA28" s="146">
        <f>BDS!$BA$3*(COS(($U28*BA$4)-PI()))*BL28*BP28</f>
        <v>-1.0008228749880015</v>
      </c>
      <c r="BB28" s="146">
        <f>BDS!$BB$3*(COS(($U28*BB$4)-PI()))*BL28*BP28</f>
        <v>-0.99848979007929284</v>
      </c>
      <c r="BC28" s="146">
        <f>BDS!$BC$3*(COS(($U28*BC$4)-PI()))*BL28*BP28</f>
        <v>-0.99333953479117887</v>
      </c>
      <c r="BD28" s="146">
        <f>BDS!$BD$3*(COS(($U28*BD$4)-PI()))*BL28*BP28</f>
        <v>-0.97947574882169586</v>
      </c>
      <c r="BE28" s="146">
        <f>BDS!$BE$3*(COS(($U28*BE$4)-PI()))*BL28*BP28</f>
        <v>-0.98188039561281015</v>
      </c>
      <c r="BF28" s="153">
        <f t="shared" si="11"/>
        <v>-0.99870101719370252</v>
      </c>
      <c r="BG28" s="153">
        <f>(((BF28)+1)/(BDS!$BG$4)+1)</f>
        <v>1.0012907503760531</v>
      </c>
      <c r="BH28" s="196">
        <f t="shared" si="12"/>
        <v>1.120408603209005E-2</v>
      </c>
      <c r="BI28" s="154"/>
      <c r="BJ28" s="152">
        <f t="shared" si="13"/>
        <v>13.717360562651562</v>
      </c>
      <c r="BK28" s="152">
        <f t="shared" si="14"/>
        <v>-7.1930902262884402E-9</v>
      </c>
      <c r="BL28" s="155">
        <f t="shared" si="15"/>
        <v>0.99999999917186488</v>
      </c>
      <c r="BM28" s="155"/>
      <c r="BN28" s="152">
        <f t="shared" si="16"/>
        <v>13.717360562651562</v>
      </c>
      <c r="BO28" s="152">
        <f t="shared" si="17"/>
        <v>-1.2510659957989498E-5</v>
      </c>
      <c r="BP28" s="155">
        <f t="shared" si="18"/>
        <v>0.99999855965808115</v>
      </c>
      <c r="BQ28" s="156"/>
      <c r="BR28" s="157">
        <f t="shared" si="19"/>
        <v>13.717360562651562</v>
      </c>
      <c r="BS28" s="158">
        <f t="shared" si="20"/>
        <v>0</v>
      </c>
      <c r="BT28" s="158">
        <f t="shared" si="21"/>
        <v>0</v>
      </c>
      <c r="BU28" s="158">
        <f t="shared" si="22"/>
        <v>0</v>
      </c>
      <c r="BV28" s="158"/>
      <c r="BW28" s="206">
        <f t="shared" si="23"/>
        <v>13.717360562651562</v>
      </c>
      <c r="BX28" s="207">
        <f t="shared" si="24"/>
        <v>0</v>
      </c>
      <c r="BY28" s="208">
        <f t="shared" si="25"/>
        <v>1</v>
      </c>
      <c r="BZ28" s="158"/>
      <c r="CA28" s="157">
        <f>BDS!BH28</f>
        <v>1.120408603209005E-2</v>
      </c>
      <c r="CB28" s="157">
        <f t="shared" si="26"/>
        <v>-5.9887959139679099</v>
      </c>
      <c r="CC28" s="157"/>
      <c r="CD28" s="157">
        <f t="shared" si="27"/>
        <v>-5.9887959139679099</v>
      </c>
      <c r="CE28" s="192"/>
      <c r="CF28" s="192"/>
      <c r="CG28" s="208"/>
      <c r="CH28" s="208">
        <f t="shared" si="28"/>
        <v>0</v>
      </c>
    </row>
    <row r="29" spans="2:86" x14ac:dyDescent="0.2">
      <c r="B29" s="135">
        <v>23</v>
      </c>
      <c r="C29" s="135">
        <v>220</v>
      </c>
      <c r="D29" s="135">
        <v>50</v>
      </c>
      <c r="E29" s="135">
        <f>BDS!$C$2-BDS!$E$2</f>
        <v>5</v>
      </c>
      <c r="F29" s="135">
        <f>BDS!$C$3-BDS!$E$3</f>
        <v>4.75</v>
      </c>
      <c r="G29" s="136">
        <f t="shared" si="1"/>
        <v>5.9587679629710504</v>
      </c>
      <c r="H29" s="136">
        <f t="shared" si="2"/>
        <v>7.778619134302061</v>
      </c>
      <c r="I29" s="136">
        <f t="shared" si="3"/>
        <v>6.2006846243283231</v>
      </c>
      <c r="J29" s="136">
        <f t="shared" si="4"/>
        <v>6.2006846243283231</v>
      </c>
      <c r="K29" s="137"/>
      <c r="L29" s="138">
        <v>220</v>
      </c>
      <c r="M29" s="139">
        <f t="shared" si="5"/>
        <v>6.2006846243283231</v>
      </c>
      <c r="N29" s="140">
        <f>(SQRT((BDS!$L$2^2)+(M29^2)-((2*BDS!$L$2*M29)*(($Q29*$Q$2)+($R29*$R$2))))+M29-BDS!$L$2)</f>
        <v>6.4007287501517851</v>
      </c>
      <c r="O29" s="140">
        <f t="shared" si="6"/>
        <v>0.20004412582346198</v>
      </c>
      <c r="P29" s="141">
        <f t="shared" si="7"/>
        <v>1.0021945147078544</v>
      </c>
      <c r="Q29" s="142">
        <f t="shared" si="8"/>
        <v>-0.64278760968653925</v>
      </c>
      <c r="R29" s="142">
        <f t="shared" si="9"/>
        <v>-0.76604444311897801</v>
      </c>
      <c r="S29" s="84"/>
      <c r="T29" s="81"/>
      <c r="U29" s="195">
        <f t="shared" si="10"/>
        <v>13.92538616176884</v>
      </c>
      <c r="V29" s="146">
        <f>BDS!$V$3*(COS(($U29*V$4)-PI()))*BL29*BP29</f>
        <v>-0.98249118868948548</v>
      </c>
      <c r="W29" s="146">
        <f>BDS!$W$3*(COS(($U29*W$4)-PI()))*BL29*BP29</f>
        <v>-0.98174930431457841</v>
      </c>
      <c r="X29" s="146">
        <f>BDS!$X$3*(COS(($U29*X$4)-PI()))*BL29*BP29</f>
        <v>-0.97933117584840856</v>
      </c>
      <c r="Y29" s="146">
        <f>BDS!$Y$3*(COS(($U29*Y$4)-PI()))*BL29*BP29</f>
        <v>-0.99327152304256616</v>
      </c>
      <c r="Z29" s="146">
        <f>BDS!$Z$3*(COS(($U29*Z$4)-PI()))*BL29*BP29</f>
        <v>-0.99844932594045122</v>
      </c>
      <c r="AA29" s="146">
        <f>BDS!$AA$3*(COS(($U29*AA$4)-PI()))*BL29*BP29</f>
        <v>-1.0007946639926608</v>
      </c>
      <c r="AB29" s="146">
        <f>BDS!$AB$3*(COS(($U29*AB$4)-PI()))*BL29*BP29</f>
        <v>-1.0020077275390935</v>
      </c>
      <c r="AC29" s="146">
        <f>BDS!$AC$3*(COS(($U29*AC$4)-PI()))*BL29*BP29</f>
        <v>-1.0026644836425838</v>
      </c>
      <c r="AD29" s="146">
        <f>BDS!$AD$3*(COS(($U29*AD$4)-PI()))*BL29*BP29</f>
        <v>-1.0029958407068797</v>
      </c>
      <c r="AE29" s="146">
        <f>BDS!$AE$3*(COS(($U29*AE$4)-PI()))*BL29*BP29</f>
        <v>-1.0030974374090527</v>
      </c>
      <c r="AF29" s="146">
        <f>BDS!$AF$3*(COS(($U29*AF$4)-PI()))*BL29*BP29</f>
        <v>-1.0029958407068797</v>
      </c>
      <c r="AG29" s="146">
        <f>BDS!$AG$3*(COS(($U29*AG$4)-PI()))*BL29*BP29</f>
        <v>-1.0026644836425838</v>
      </c>
      <c r="AH29" s="146">
        <f>BDS!$AH$3*(COS(($U29*AH$4)-PI()))*BL29*BP29</f>
        <v>-1.0020077275390935</v>
      </c>
      <c r="AI29" s="146">
        <f>BDS!$AI$3*(COS(($U29*AI$4)-PI()))*BL29*BP29</f>
        <v>-1.0007946639926608</v>
      </c>
      <c r="AJ29" s="146">
        <f>BDS!$AJ$3*(COS(($U29*AJ$4)-PI()))*BL29*BP29</f>
        <v>-1.0013383944146965</v>
      </c>
      <c r="AK29" s="146">
        <f>BDS!$AK$3*(COS(($U29*AK$4)-PI()))*BL29*BP29</f>
        <v>-1.0024328329936156</v>
      </c>
      <c r="AL29" s="146">
        <f>BDS!$AL$3*(COS(($U29*AL$4)-PI()))*BL29*BP29</f>
        <v>-1.0030253592627518</v>
      </c>
      <c r="AM29" s="146">
        <f>BDS!$AM$3*(COS(($U29*AM$4)-PI()))*BL29*BP29</f>
        <v>-1.0033243096100153</v>
      </c>
      <c r="AN29" s="146">
        <f>BDS!$AN$3*(COS(($U29*AN$4)-PI()))*BL29*BP29</f>
        <v>-1.0034159701866439</v>
      </c>
      <c r="AO29" s="146">
        <f>BDS!$AO$3*(COS(($U29*AO$4)-PI()))*BL29*BP29</f>
        <v>-1.0033243096100153</v>
      </c>
      <c r="AP29" s="146">
        <f>BDS!$AP$3*(COS(($U29*AP$4)-PI()))*BL29*BP29</f>
        <v>-1.0030253592627518</v>
      </c>
      <c r="AQ29" s="146">
        <f>BDS!$AQ$3*(COS(($U29*AQ$4)-PI()))*BL29*BP29</f>
        <v>-1.0024328329936156</v>
      </c>
      <c r="AR29" s="146">
        <f>BDS!$AR$3*(COS(($U29*AR$4)-PI()))*BL29*BP29</f>
        <v>-1.0013383944146965</v>
      </c>
      <c r="AS29" s="146">
        <f>BDS!$AS$3*(COS(($U29*AS$4)-PI()))*BL29*BP29</f>
        <v>-1.0007946639926608</v>
      </c>
      <c r="AT29" s="146">
        <f>BDS!$AT$3*(COS(($U29*AT$4)-PI()))*BL29*BP29</f>
        <v>-1.0020077275390935</v>
      </c>
      <c r="AU29" s="146">
        <f>BDS!$AU$3*(COS(($U29*AU$4)-PI()))*BL29*BP29</f>
        <v>-1.0026644836425838</v>
      </c>
      <c r="AV29" s="146">
        <f>BDS!$AV$3*(COS(($U29*AV$4)-PI()))*BL29*BP29</f>
        <v>-1.0029958407068797</v>
      </c>
      <c r="AW29" s="146">
        <f>BDS!$AW$3*(COS(($U29*AW$4)-PI()))*BL29*BP29</f>
        <v>-1.0030974374090527</v>
      </c>
      <c r="AX29" s="146">
        <f>BDS!$AX$3*(COS(($U29*AX$4)-PI()))*BL29*BP29</f>
        <v>-1.0029958407068797</v>
      </c>
      <c r="AY29" s="146">
        <f>BDS!$AY$3*(COS(($U29*AY$4)-PI()))*BL29*BP29</f>
        <v>-1.0026644836425838</v>
      </c>
      <c r="AZ29" s="146">
        <f>BDS!$AZ$3*(COS(($U29*AZ$4)-PI()))*BL29*BP29</f>
        <v>-1.0020077275390935</v>
      </c>
      <c r="BA29" s="146">
        <f>BDS!$BA$3*(COS(($U29*BA$4)-PI()))*BL29*BP29</f>
        <v>-1.0007946639926608</v>
      </c>
      <c r="BB29" s="146">
        <f>BDS!$BB$3*(COS(($U29*BB$4)-PI()))*BL29*BP29</f>
        <v>-0.99844932594045122</v>
      </c>
      <c r="BC29" s="146">
        <f>BDS!$BC$3*(COS(($U29*BC$4)-PI()))*BL29*BP29</f>
        <v>-0.99327152304256616</v>
      </c>
      <c r="BD29" s="146">
        <f>BDS!$BD$3*(COS(($U29*BD$4)-PI()))*BL29*BP29</f>
        <v>-0.97933117584840856</v>
      </c>
      <c r="BE29" s="146">
        <f>BDS!$BE$3*(COS(($U29*BE$4)-PI()))*BL29*BP29</f>
        <v>-0.98174930431457841</v>
      </c>
      <c r="BF29" s="153">
        <f t="shared" si="11"/>
        <v>-0.99866103744647972</v>
      </c>
      <c r="BG29" s="153">
        <f>(((BF29)+1)/(BDS!$BG$4)+1)</f>
        <v>1.001330476747728</v>
      </c>
      <c r="BH29" s="196">
        <f t="shared" si="12"/>
        <v>1.1548693265311126E-2</v>
      </c>
      <c r="BI29" s="154"/>
      <c r="BJ29" s="152">
        <f t="shared" si="13"/>
        <v>13.92538616176884</v>
      </c>
      <c r="BK29" s="152">
        <f t="shared" si="14"/>
        <v>-7.5537004827121616E-9</v>
      </c>
      <c r="BL29" s="155">
        <f t="shared" si="15"/>
        <v>0.99999999913034809</v>
      </c>
      <c r="BM29" s="155"/>
      <c r="BN29" s="152">
        <f t="shared" si="16"/>
        <v>13.92538616176884</v>
      </c>
      <c r="BO29" s="152">
        <f t="shared" si="17"/>
        <v>-1.2990382192773927E-5</v>
      </c>
      <c r="BP29" s="155">
        <f t="shared" si="18"/>
        <v>0.9999985044280989</v>
      </c>
      <c r="BQ29" s="156"/>
      <c r="BR29" s="157">
        <f t="shared" si="19"/>
        <v>13.92538616176884</v>
      </c>
      <c r="BS29" s="158">
        <f t="shared" si="20"/>
        <v>0</v>
      </c>
      <c r="BT29" s="158">
        <f t="shared" si="21"/>
        <v>0</v>
      </c>
      <c r="BU29" s="158">
        <f t="shared" si="22"/>
        <v>0</v>
      </c>
      <c r="BV29" s="158"/>
      <c r="BW29" s="206">
        <f t="shared" si="23"/>
        <v>13.92538616176884</v>
      </c>
      <c r="BX29" s="207">
        <f t="shared" si="24"/>
        <v>0</v>
      </c>
      <c r="BY29" s="208">
        <f t="shared" si="25"/>
        <v>1</v>
      </c>
      <c r="BZ29" s="158"/>
      <c r="CA29" s="157">
        <f>BDS!BH29</f>
        <v>1.1548693265311126E-2</v>
      </c>
      <c r="CB29" s="157">
        <f t="shared" si="26"/>
        <v>-5.9884513067346887</v>
      </c>
      <c r="CC29" s="157"/>
      <c r="CD29" s="157">
        <f t="shared" si="27"/>
        <v>-5.9884513067346887</v>
      </c>
      <c r="CE29" s="192"/>
      <c r="CF29" s="192"/>
      <c r="CG29" s="208"/>
      <c r="CH29" s="208">
        <f t="shared" si="28"/>
        <v>0</v>
      </c>
    </row>
    <row r="30" spans="2:86" x14ac:dyDescent="0.2">
      <c r="B30" s="135">
        <v>24</v>
      </c>
      <c r="C30" s="135">
        <v>230</v>
      </c>
      <c r="D30" s="135">
        <v>40</v>
      </c>
      <c r="E30" s="135">
        <f>BDS!$C$2-BDS!$E$2</f>
        <v>5</v>
      </c>
      <c r="F30" s="135">
        <f>BDS!$C$3-BDS!$E$3</f>
        <v>4.75</v>
      </c>
      <c r="G30" s="136">
        <f t="shared" si="1"/>
        <v>4.1954981558863995</v>
      </c>
      <c r="H30" s="136">
        <f t="shared" si="2"/>
        <v>6.527036446661393</v>
      </c>
      <c r="I30" s="136">
        <f t="shared" si="3"/>
        <v>7.3896881775869581</v>
      </c>
      <c r="J30" s="136">
        <f t="shared" si="4"/>
        <v>6.527036446661393</v>
      </c>
      <c r="K30" s="137"/>
      <c r="L30" s="138">
        <v>230</v>
      </c>
      <c r="M30" s="139">
        <f t="shared" si="5"/>
        <v>6.527036446661393</v>
      </c>
      <c r="N30" s="140">
        <f>(SQRT((BDS!$L$2^2)+(M30^2)-((2*BDS!$L$2*M30)*(($Q30*$Q$2)+($R30*$R$2))))+M30-BDS!$L$2)</f>
        <v>6.748667095783361</v>
      </c>
      <c r="O30" s="140">
        <f t="shared" si="6"/>
        <v>0.22163064912196795</v>
      </c>
      <c r="P30" s="141">
        <f t="shared" si="7"/>
        <v>1.0017457814266855</v>
      </c>
      <c r="Q30" s="142">
        <f t="shared" si="8"/>
        <v>-0.7660444431189779</v>
      </c>
      <c r="R30" s="142">
        <f t="shared" si="9"/>
        <v>-0.64278760968653947</v>
      </c>
      <c r="S30" s="84"/>
      <c r="T30" s="81"/>
      <c r="U30" s="195">
        <f t="shared" si="10"/>
        <v>14.136566496791065</v>
      </c>
      <c r="V30" s="146">
        <f>BDS!$V$3*(COS(($U30*V$4)-PI()))*BL30*BP30</f>
        <v>-0.9823603436084678</v>
      </c>
      <c r="W30" s="146">
        <f>BDS!$W$3*(COS(($U30*W$4)-PI()))*BL30*BP30</f>
        <v>-0.98161421251118719</v>
      </c>
      <c r="X30" s="146">
        <f>BDS!$X$3*(COS(($U30*X$4)-PI()))*BL30*BP30</f>
        <v>-0.97918219170214338</v>
      </c>
      <c r="Y30" s="146">
        <f>BDS!$Y$3*(COS(($U30*Y$4)-PI()))*BL30*BP30</f>
        <v>-0.99320143403764949</v>
      </c>
      <c r="Z30" s="146">
        <f>BDS!$Z$3*(COS(($U30*Z$4)-PI()))*BL30*BP30</f>
        <v>-0.99840762535206895</v>
      </c>
      <c r="AA30" s="146">
        <f>BDS!$AA$3*(COS(($U30*AA$4)-PI()))*BL30*BP30</f>
        <v>-1.0007655907106061</v>
      </c>
      <c r="AB30" s="146">
        <f>BDS!$AB$3*(COS(($U30*AB$4)-PI()))*BL30*BP30</f>
        <v>-1.0019851144530338</v>
      </c>
      <c r="AC30" s="146">
        <f>BDS!$AC$3*(COS(($U30*AC$4)-PI()))*BL30*BP30</f>
        <v>-1.0026453446947827</v>
      </c>
      <c r="AD30" s="146">
        <f>BDS!$AD$3*(COS(($U30*AD$4)-PI()))*BL30*BP30</f>
        <v>-1.0029784477066994</v>
      </c>
      <c r="AE30" s="146">
        <f>BDS!$AE$3*(COS(($U30*AE$4)-PI()))*BL30*BP30</f>
        <v>-1.0030805787541168</v>
      </c>
      <c r="AF30" s="146">
        <f>BDS!$AF$3*(COS(($U30*AF$4)-PI()))*BL30*BP30</f>
        <v>-1.0029784477066994</v>
      </c>
      <c r="AG30" s="146">
        <f>BDS!$AG$3*(COS(($U30*AG$4)-PI()))*BL30*BP30</f>
        <v>-1.0026453446947827</v>
      </c>
      <c r="AH30" s="146">
        <f>BDS!$AH$3*(COS(($U30*AH$4)-PI()))*BL30*BP30</f>
        <v>-1.0019851144530338</v>
      </c>
      <c r="AI30" s="146">
        <f>BDS!$AI$3*(COS(($U30*AI$4)-PI()))*BL30*BP30</f>
        <v>-1.0007655907106061</v>
      </c>
      <c r="AJ30" s="146">
        <f>BDS!$AJ$3*(COS(($U30*AJ$4)-PI()))*BL30*BP30</f>
        <v>-1.0013122233578646</v>
      </c>
      <c r="AK30" s="146">
        <f>BDS!$AK$3*(COS(($U30*AK$4)-PI()))*BL30*BP30</f>
        <v>-1.0024124706629272</v>
      </c>
      <c r="AL30" s="146">
        <f>BDS!$AL$3*(COS(($U30*AL$4)-PI()))*BL30*BP30</f>
        <v>-1.0030081215627946</v>
      </c>
      <c r="AM30" s="146">
        <f>BDS!$AM$3*(COS(($U30*AM$4)-PI()))*BL30*BP30</f>
        <v>-1.0033086424688393</v>
      </c>
      <c r="AN30" s="146">
        <f>BDS!$AN$3*(COS(($U30*AN$4)-PI()))*BL30*BP30</f>
        <v>-1.0034007837507031</v>
      </c>
      <c r="AO30" s="146">
        <f>BDS!$AO$3*(COS(($U30*AO$4)-PI()))*BL30*BP30</f>
        <v>-1.0033086424688393</v>
      </c>
      <c r="AP30" s="146">
        <f>BDS!$AP$3*(COS(($U30*AP$4)-PI()))*BL30*BP30</f>
        <v>-1.0030081215627946</v>
      </c>
      <c r="AQ30" s="146">
        <f>BDS!$AQ$3*(COS(($U30*AQ$4)-PI()))*BL30*BP30</f>
        <v>-1.0024124706629272</v>
      </c>
      <c r="AR30" s="146">
        <f>BDS!$AR$3*(COS(($U30*AR$4)-PI()))*BL30*BP30</f>
        <v>-1.0013122233578646</v>
      </c>
      <c r="AS30" s="146">
        <f>BDS!$AS$3*(COS(($U30*AS$4)-PI()))*BL30*BP30</f>
        <v>-1.0007655907106061</v>
      </c>
      <c r="AT30" s="146">
        <f>BDS!$AT$3*(COS(($U30*AT$4)-PI()))*BL30*BP30</f>
        <v>-1.0019851144530338</v>
      </c>
      <c r="AU30" s="146">
        <f>BDS!$AU$3*(COS(($U30*AU$4)-PI()))*BL30*BP30</f>
        <v>-1.0026453446947827</v>
      </c>
      <c r="AV30" s="146">
        <f>BDS!$AV$3*(COS(($U30*AV$4)-PI()))*BL30*BP30</f>
        <v>-1.0029784477066994</v>
      </c>
      <c r="AW30" s="146">
        <f>BDS!$AW$3*(COS(($U30*AW$4)-PI()))*BL30*BP30</f>
        <v>-1.0030805787541168</v>
      </c>
      <c r="AX30" s="146">
        <f>BDS!$AX$3*(COS(($U30*AX$4)-PI()))*BL30*BP30</f>
        <v>-1.0029784477066994</v>
      </c>
      <c r="AY30" s="146">
        <f>BDS!$AY$3*(COS(($U30*AY$4)-PI()))*BL30*BP30</f>
        <v>-1.0026453446947827</v>
      </c>
      <c r="AZ30" s="146">
        <f>BDS!$AZ$3*(COS(($U30*AZ$4)-PI()))*BL30*BP30</f>
        <v>-1.0019851144530338</v>
      </c>
      <c r="BA30" s="146">
        <f>BDS!$BA$3*(COS(($U30*BA$4)-PI()))*BL30*BP30</f>
        <v>-1.0007655907106061</v>
      </c>
      <c r="BB30" s="146">
        <f>BDS!$BB$3*(COS(($U30*BB$4)-PI()))*BL30*BP30</f>
        <v>-0.99840762535206895</v>
      </c>
      <c r="BC30" s="146">
        <f>BDS!$BC$3*(COS(($U30*BC$4)-PI()))*BL30*BP30</f>
        <v>-0.99320143403764949</v>
      </c>
      <c r="BD30" s="146">
        <f>BDS!$BD$3*(COS(($U30*BD$4)-PI()))*BL30*BP30</f>
        <v>-0.97918219170214338</v>
      </c>
      <c r="BE30" s="146">
        <f>BDS!$BE$3*(COS(($U30*BE$4)-PI()))*BL30*BP30</f>
        <v>-0.98161421251118719</v>
      </c>
      <c r="BF30" s="153">
        <f t="shared" si="11"/>
        <v>-0.99861983662330134</v>
      </c>
      <c r="BG30" s="153">
        <f>(((BF30)+1)/(BDS!$BG$4)+1)</f>
        <v>1.0013714164566705</v>
      </c>
      <c r="BH30" s="196">
        <f t="shared" si="12"/>
        <v>1.190381131352891E-2</v>
      </c>
      <c r="BI30" s="154"/>
      <c r="BJ30" s="152">
        <f t="shared" si="13"/>
        <v>14.136566496791065</v>
      </c>
      <c r="BK30" s="152">
        <f t="shared" si="14"/>
        <v>-7.9323880218553517E-9</v>
      </c>
      <c r="BL30" s="155">
        <f t="shared" si="15"/>
        <v>0.99999999908675008</v>
      </c>
      <c r="BM30" s="155"/>
      <c r="BN30" s="152">
        <f t="shared" si="16"/>
        <v>14.136566496791065</v>
      </c>
      <c r="BO30" s="152">
        <f t="shared" si="17"/>
        <v>-1.348849938486116E-5</v>
      </c>
      <c r="BP30" s="155">
        <f t="shared" si="18"/>
        <v>0.99999844708032526</v>
      </c>
      <c r="BQ30" s="156"/>
      <c r="BR30" s="157">
        <f t="shared" si="19"/>
        <v>14.136566496791065</v>
      </c>
      <c r="BS30" s="158">
        <f t="shared" si="20"/>
        <v>0</v>
      </c>
      <c r="BT30" s="158">
        <f t="shared" si="21"/>
        <v>0</v>
      </c>
      <c r="BU30" s="158">
        <f t="shared" si="22"/>
        <v>0</v>
      </c>
      <c r="BV30" s="158"/>
      <c r="BW30" s="206">
        <f t="shared" si="23"/>
        <v>14.136566496791065</v>
      </c>
      <c r="BX30" s="207">
        <f t="shared" si="24"/>
        <v>0</v>
      </c>
      <c r="BY30" s="208">
        <f t="shared" si="25"/>
        <v>1</v>
      </c>
      <c r="BZ30" s="158"/>
      <c r="CA30" s="157">
        <f>BDS!BH30</f>
        <v>1.190381131352891E-2</v>
      </c>
      <c r="CB30" s="157">
        <f t="shared" si="26"/>
        <v>-5.9880961886864714</v>
      </c>
      <c r="CC30" s="157"/>
      <c r="CD30" s="157">
        <f t="shared" si="27"/>
        <v>-5.9880961886864714</v>
      </c>
      <c r="CE30" s="192"/>
      <c r="CF30" s="192"/>
      <c r="CG30" s="208"/>
      <c r="CH30" s="208">
        <f t="shared" si="28"/>
        <v>0</v>
      </c>
    </row>
    <row r="31" spans="2:86" x14ac:dyDescent="0.2">
      <c r="B31" s="135">
        <v>25</v>
      </c>
      <c r="C31" s="135">
        <v>240</v>
      </c>
      <c r="D31" s="135">
        <v>30</v>
      </c>
      <c r="E31" s="135">
        <f>BDS!$C$2-BDS!$E$2</f>
        <v>5</v>
      </c>
      <c r="F31" s="135">
        <f>BDS!$C$3-BDS!$E$3</f>
        <v>4.75</v>
      </c>
      <c r="G31" s="136">
        <f t="shared" si="1"/>
        <v>2.8867513459481287</v>
      </c>
      <c r="H31" s="136">
        <f t="shared" si="2"/>
        <v>5.7735026918962573</v>
      </c>
      <c r="I31" s="136">
        <f t="shared" si="3"/>
        <v>9.4999999999999982</v>
      </c>
      <c r="J31" s="136">
        <f t="shared" si="4"/>
        <v>5.7735026918962573</v>
      </c>
      <c r="K31" s="137"/>
      <c r="L31" s="138">
        <v>240</v>
      </c>
      <c r="M31" s="139">
        <f t="shared" si="5"/>
        <v>5.7735026918962573</v>
      </c>
      <c r="N31" s="140">
        <f>(SQRT((BDS!$L$2^2)+(M31^2)-((2*BDS!$L$2*M31)*(($Q31*$Q$2)+($R31*$R$2))))+M31-BDS!$L$2)</f>
        <v>5.9469571028371888</v>
      </c>
      <c r="O31" s="140">
        <f t="shared" si="6"/>
        <v>0.1734544109409315</v>
      </c>
      <c r="P31" s="141">
        <f t="shared" si="7"/>
        <v>1.0027473907442914</v>
      </c>
      <c r="Q31" s="142">
        <f t="shared" si="8"/>
        <v>-0.86602540378443837</v>
      </c>
      <c r="R31" s="142">
        <f t="shared" si="9"/>
        <v>-0.50000000000000044</v>
      </c>
      <c r="S31" s="84"/>
      <c r="T31" s="81"/>
      <c r="U31" s="195">
        <f t="shared" si="10"/>
        <v>14.350949409708225</v>
      </c>
      <c r="V31" s="146">
        <f>BDS!$V$3*(COS(($U31*V$4)-PI()))*BL31*BP31</f>
        <v>-0.98222550550402843</v>
      </c>
      <c r="W31" s="146">
        <f>BDS!$W$3*(COS(($U31*W$4)-PI()))*BL31*BP31</f>
        <v>-0.98147499830853513</v>
      </c>
      <c r="X31" s="146">
        <f>BDS!$X$3*(COS(($U31*X$4)-PI()))*BL31*BP31</f>
        <v>-0.97902866202149552</v>
      </c>
      <c r="Y31" s="146">
        <f>BDS!$Y$3*(COS(($U31*Y$4)-PI()))*BL31*BP31</f>
        <v>-0.99312920437960539</v>
      </c>
      <c r="Z31" s="146">
        <f>BDS!$Z$3*(COS(($U31*Z$4)-PI()))*BL31*BP31</f>
        <v>-0.99836465054715107</v>
      </c>
      <c r="AA31" s="146">
        <f>BDS!$AA$3*(COS(($U31*AA$4)-PI()))*BL31*BP31</f>
        <v>-1.0007356287909761</v>
      </c>
      <c r="AB31" s="146">
        <f>BDS!$AB$3*(COS(($U31*AB$4)-PI()))*BL31*BP31</f>
        <v>-1.0019618100370213</v>
      </c>
      <c r="AC31" s="146">
        <f>BDS!$AC$3*(COS(($U31*AC$4)-PI()))*BL31*BP31</f>
        <v>-1.0026256205364339</v>
      </c>
      <c r="AD31" s="146">
        <f>BDS!$AD$3*(COS(($U31*AD$4)-PI()))*BL31*BP31</f>
        <v>-1.0029605228300635</v>
      </c>
      <c r="AE31" s="146">
        <f>BDS!$AE$3*(COS(($U31*AE$4)-PI()))*BL31*BP31</f>
        <v>-1.003063204545988</v>
      </c>
      <c r="AF31" s="146">
        <f>BDS!$AF$3*(COS(($U31*AF$4)-PI()))*BL31*BP31</f>
        <v>-1.0029605228300635</v>
      </c>
      <c r="AG31" s="146">
        <f>BDS!$AG$3*(COS(($U31*AG$4)-PI()))*BL31*BP31</f>
        <v>-1.0026256205364339</v>
      </c>
      <c r="AH31" s="146">
        <f>BDS!$AH$3*(COS(($U31*AH$4)-PI()))*BL31*BP31</f>
        <v>-1.0019618100370213</v>
      </c>
      <c r="AI31" s="146">
        <f>BDS!$AI$3*(COS(($U31*AI$4)-PI()))*BL31*BP31</f>
        <v>-1.0007356287909761</v>
      </c>
      <c r="AJ31" s="146">
        <f>BDS!$AJ$3*(COS(($U31*AJ$4)-PI()))*BL31*BP31</f>
        <v>-1.0012852522997364</v>
      </c>
      <c r="AK31" s="146">
        <f>BDS!$AK$3*(COS(($U31*AK$4)-PI()))*BL31*BP31</f>
        <v>-1.0023914857518443</v>
      </c>
      <c r="AL31" s="146">
        <f>BDS!$AL$3*(COS(($U31*AL$4)-PI()))*BL31*BP31</f>
        <v>-1.0029903567304965</v>
      </c>
      <c r="AM31" s="146">
        <f>BDS!$AM$3*(COS(($U31*AM$4)-PI()))*BL31*BP31</f>
        <v>-1.0032924961737393</v>
      </c>
      <c r="AN31" s="146">
        <f>BDS!$AN$3*(COS(($U31*AN$4)-PI()))*BL31*BP31</f>
        <v>-1.0033851328460681</v>
      </c>
      <c r="AO31" s="146">
        <f>BDS!$AO$3*(COS(($U31*AO$4)-PI()))*BL31*BP31</f>
        <v>-1.0032924961737393</v>
      </c>
      <c r="AP31" s="146">
        <f>BDS!$AP$3*(COS(($U31*AP$4)-PI()))*BL31*BP31</f>
        <v>-1.0029903567304965</v>
      </c>
      <c r="AQ31" s="146">
        <f>BDS!$AQ$3*(COS(($U31*AQ$4)-PI()))*BL31*BP31</f>
        <v>-1.0023914857518443</v>
      </c>
      <c r="AR31" s="146">
        <f>BDS!$AR$3*(COS(($U31*AR$4)-PI()))*BL31*BP31</f>
        <v>-1.0012852522997364</v>
      </c>
      <c r="AS31" s="146">
        <f>BDS!$AS$3*(COS(($U31*AS$4)-PI()))*BL31*BP31</f>
        <v>-1.0007356287909761</v>
      </c>
      <c r="AT31" s="146">
        <f>BDS!$AT$3*(COS(($U31*AT$4)-PI()))*BL31*BP31</f>
        <v>-1.0019618100370213</v>
      </c>
      <c r="AU31" s="146">
        <f>BDS!$AU$3*(COS(($U31*AU$4)-PI()))*BL31*BP31</f>
        <v>-1.0026256205364339</v>
      </c>
      <c r="AV31" s="146">
        <f>BDS!$AV$3*(COS(($U31*AV$4)-PI()))*BL31*BP31</f>
        <v>-1.0029605228300635</v>
      </c>
      <c r="AW31" s="146">
        <f>BDS!$AW$3*(COS(($U31*AW$4)-PI()))*BL31*BP31</f>
        <v>-1.003063204545988</v>
      </c>
      <c r="AX31" s="146">
        <f>BDS!$AX$3*(COS(($U31*AX$4)-PI()))*BL31*BP31</f>
        <v>-1.0029605228300635</v>
      </c>
      <c r="AY31" s="146">
        <f>BDS!$AY$3*(COS(($U31*AY$4)-PI()))*BL31*BP31</f>
        <v>-1.0026256205364339</v>
      </c>
      <c r="AZ31" s="146">
        <f>BDS!$AZ$3*(COS(($U31*AZ$4)-PI()))*BL31*BP31</f>
        <v>-1.0019618100370213</v>
      </c>
      <c r="BA31" s="146">
        <f>BDS!$BA$3*(COS(($U31*BA$4)-PI()))*BL31*BP31</f>
        <v>-1.0007356287909761</v>
      </c>
      <c r="BB31" s="146">
        <f>BDS!$BB$3*(COS(($U31*BB$4)-PI()))*BL31*BP31</f>
        <v>-0.99836465054715107</v>
      </c>
      <c r="BC31" s="146">
        <f>BDS!$BC$3*(COS(($U31*BC$4)-PI()))*BL31*BP31</f>
        <v>-0.99312920437960539</v>
      </c>
      <c r="BD31" s="146">
        <f>BDS!$BD$3*(COS(($U31*BD$4)-PI()))*BL31*BP31</f>
        <v>-0.97902866202149552</v>
      </c>
      <c r="BE31" s="146">
        <f>BDS!$BE$3*(COS(($U31*BE$4)-PI()))*BL31*BP31</f>
        <v>-0.98147499830853513</v>
      </c>
      <c r="BF31" s="153">
        <f t="shared" si="11"/>
        <v>-0.99857737746236852</v>
      </c>
      <c r="BG31" s="153">
        <f>(((BF31)+1)/(BDS!$BG$4)+1)</f>
        <v>1.0014136065285293</v>
      </c>
      <c r="BH31" s="196">
        <f t="shared" si="12"/>
        <v>1.2269760033771993E-2</v>
      </c>
      <c r="BI31" s="154"/>
      <c r="BJ31" s="152">
        <f t="shared" si="13"/>
        <v>14.350949409708225</v>
      </c>
      <c r="BK31" s="152">
        <f t="shared" si="14"/>
        <v>-8.3300631688496779E-9</v>
      </c>
      <c r="BL31" s="155">
        <f t="shared" si="15"/>
        <v>0.99999999904096604</v>
      </c>
      <c r="BM31" s="155"/>
      <c r="BN31" s="152">
        <f t="shared" si="16"/>
        <v>14.350949409708225</v>
      </c>
      <c r="BO31" s="152">
        <f t="shared" si="17"/>
        <v>-1.4005716889128375E-5</v>
      </c>
      <c r="BP31" s="155">
        <f t="shared" si="18"/>
        <v>0.99999838753355375</v>
      </c>
      <c r="BQ31" s="156"/>
      <c r="BR31" s="157">
        <f t="shared" si="19"/>
        <v>14.350949409708225</v>
      </c>
      <c r="BS31" s="158">
        <f t="shared" si="20"/>
        <v>0</v>
      </c>
      <c r="BT31" s="158">
        <f t="shared" si="21"/>
        <v>0</v>
      </c>
      <c r="BU31" s="158">
        <f t="shared" si="22"/>
        <v>0</v>
      </c>
      <c r="BV31" s="158"/>
      <c r="BW31" s="206">
        <f t="shared" si="23"/>
        <v>14.350949409708225</v>
      </c>
      <c r="BX31" s="207">
        <f t="shared" si="24"/>
        <v>0</v>
      </c>
      <c r="BY31" s="208">
        <f t="shared" si="25"/>
        <v>1</v>
      </c>
      <c r="BZ31" s="158"/>
      <c r="CA31" s="157">
        <f>BDS!BH31</f>
        <v>1.2269760033771993E-2</v>
      </c>
      <c r="CB31" s="157">
        <f t="shared" si="26"/>
        <v>-5.9877302399662282</v>
      </c>
      <c r="CC31" s="157"/>
      <c r="CD31" s="157">
        <f t="shared" si="27"/>
        <v>-5.9877302399662282</v>
      </c>
      <c r="CE31" s="192"/>
      <c r="CF31" s="192"/>
      <c r="CG31" s="208"/>
      <c r="CH31" s="208">
        <f t="shared" si="28"/>
        <v>0</v>
      </c>
    </row>
    <row r="32" spans="2:86" x14ac:dyDescent="0.2">
      <c r="B32" s="135">
        <v>26</v>
      </c>
      <c r="C32" s="135">
        <v>250</v>
      </c>
      <c r="D32" s="135">
        <v>20</v>
      </c>
      <c r="E32" s="135">
        <f>BDS!$C$2-BDS!$E$2</f>
        <v>5</v>
      </c>
      <c r="F32" s="135">
        <f>BDS!$C$3-BDS!$E$3</f>
        <v>4.75</v>
      </c>
      <c r="G32" s="136">
        <f t="shared" si="1"/>
        <v>1.8198511713310117</v>
      </c>
      <c r="H32" s="136">
        <f t="shared" si="2"/>
        <v>5.3208888623795607</v>
      </c>
      <c r="I32" s="136">
        <f t="shared" si="3"/>
        <v>13.888070900774661</v>
      </c>
      <c r="J32" s="136">
        <f t="shared" si="4"/>
        <v>5.3208888623795607</v>
      </c>
      <c r="K32" s="137"/>
      <c r="L32" s="138">
        <v>250</v>
      </c>
      <c r="M32" s="139">
        <f t="shared" si="5"/>
        <v>5.3208888623795607</v>
      </c>
      <c r="N32" s="140">
        <f>(SQRT((BDS!$L$2^2)+(M32^2)-((2*BDS!$L$2*M32)*(($Q32*$Q$2)+($R32*$R$2))))+M32-BDS!$L$2)</f>
        <v>5.4682333825783189</v>
      </c>
      <c r="O32" s="140">
        <f t="shared" si="6"/>
        <v>0.14734452019875821</v>
      </c>
      <c r="P32" s="141">
        <f t="shared" si="7"/>
        <v>1.0032904382251102</v>
      </c>
      <c r="Q32" s="142">
        <f t="shared" si="8"/>
        <v>-0.93969262078590843</v>
      </c>
      <c r="R32" s="142">
        <f t="shared" si="9"/>
        <v>-0.34202014332566855</v>
      </c>
      <c r="S32" s="84"/>
      <c r="T32" s="81"/>
      <c r="U32" s="195">
        <f t="shared" si="10"/>
        <v>14.568583468040451</v>
      </c>
      <c r="V32" s="146">
        <f>BDS!$V$3*(COS(($U32*V$4)-PI()))*BL32*BP32</f>
        <v>-0.98208655270845902</v>
      </c>
      <c r="W32" s="146">
        <f>BDS!$W$3*(COS(($U32*W$4)-PI()))*BL32*BP32</f>
        <v>-0.98133153611027157</v>
      </c>
      <c r="X32" s="146">
        <f>BDS!$X$3*(COS(($U32*X$4)-PI()))*BL32*BP32</f>
        <v>-0.97887044836693937</v>
      </c>
      <c r="Y32" s="146">
        <f>BDS!$Y$3*(COS(($U32*Y$4)-PI()))*BL32*BP32</f>
        <v>-0.99305476873983412</v>
      </c>
      <c r="Z32" s="146">
        <f>BDS!$Z$3*(COS(($U32*Z$4)-PI()))*BL32*BP32</f>
        <v>-0.99832036260612156</v>
      </c>
      <c r="AA32" s="146">
        <f>BDS!$AA$3*(COS(($U32*AA$4)-PI()))*BL32*BP32</f>
        <v>-1.0007047510780687</v>
      </c>
      <c r="AB32" s="146">
        <f>BDS!$AB$3*(COS(($U32*AB$4)-PI()))*BL32*BP32</f>
        <v>-1.0019377931578326</v>
      </c>
      <c r="AC32" s="146">
        <f>BDS!$AC$3*(COS(($U32*AC$4)-PI()))*BL32*BP32</f>
        <v>-1.00260529327418</v>
      </c>
      <c r="AD32" s="146">
        <f>BDS!$AD$3*(COS(($U32*AD$4)-PI()))*BL32*BP32</f>
        <v>-1.0029420498121211</v>
      </c>
      <c r="AE32" s="146">
        <f>BDS!$AE$3*(COS(($U32*AE$4)-PI()))*BL32*BP32</f>
        <v>-1.0030452990182575</v>
      </c>
      <c r="AF32" s="146">
        <f>BDS!$AF$3*(COS(($U32*AF$4)-PI()))*BL32*BP32</f>
        <v>-1.0029420498121211</v>
      </c>
      <c r="AG32" s="146">
        <f>BDS!$AG$3*(COS(($U32*AG$4)-PI()))*BL32*BP32</f>
        <v>-1.00260529327418</v>
      </c>
      <c r="AH32" s="146">
        <f>BDS!$AH$3*(COS(($U32*AH$4)-PI()))*BL32*BP32</f>
        <v>-1.0019377931578326</v>
      </c>
      <c r="AI32" s="146">
        <f>BDS!$AI$3*(COS(($U32*AI$4)-PI()))*BL32*BP32</f>
        <v>-1.0007047510780687</v>
      </c>
      <c r="AJ32" s="146">
        <f>BDS!$AJ$3*(COS(($U32*AJ$4)-PI()))*BL32*BP32</f>
        <v>-1.001257456789856</v>
      </c>
      <c r="AK32" s="146">
        <f>BDS!$AK$3*(COS(($U32*AK$4)-PI()))*BL32*BP32</f>
        <v>-1.0023698592260339</v>
      </c>
      <c r="AL32" s="146">
        <f>BDS!$AL$3*(COS(($U32*AL$4)-PI()))*BL32*BP32</f>
        <v>-1.0029720486458704</v>
      </c>
      <c r="AM32" s="146">
        <f>BDS!$AM$3*(COS(($U32*AM$4)-PI()))*BL32*BP32</f>
        <v>-1.0032758560698292</v>
      </c>
      <c r="AN32" s="146">
        <f>BDS!$AN$3*(COS(($U32*AN$4)-PI()))*BL32*BP32</f>
        <v>-1.003369003266313</v>
      </c>
      <c r="AO32" s="146">
        <f>BDS!$AO$3*(COS(($U32*AO$4)-PI()))*BL32*BP32</f>
        <v>-1.0032758560698292</v>
      </c>
      <c r="AP32" s="146">
        <f>BDS!$AP$3*(COS(($U32*AP$4)-PI()))*BL32*BP32</f>
        <v>-1.0029720486458704</v>
      </c>
      <c r="AQ32" s="146">
        <f>BDS!$AQ$3*(COS(($U32*AQ$4)-PI()))*BL32*BP32</f>
        <v>-1.0023698592260339</v>
      </c>
      <c r="AR32" s="146">
        <f>BDS!$AR$3*(COS(($U32*AR$4)-PI()))*BL32*BP32</f>
        <v>-1.001257456789856</v>
      </c>
      <c r="AS32" s="146">
        <f>BDS!$AS$3*(COS(($U32*AS$4)-PI()))*BL32*BP32</f>
        <v>-1.0007047510780687</v>
      </c>
      <c r="AT32" s="146">
        <f>BDS!$AT$3*(COS(($U32*AT$4)-PI()))*BL32*BP32</f>
        <v>-1.0019377931578326</v>
      </c>
      <c r="AU32" s="146">
        <f>BDS!$AU$3*(COS(($U32*AU$4)-PI()))*BL32*BP32</f>
        <v>-1.00260529327418</v>
      </c>
      <c r="AV32" s="146">
        <f>BDS!$AV$3*(COS(($U32*AV$4)-PI()))*BL32*BP32</f>
        <v>-1.0029420498121211</v>
      </c>
      <c r="AW32" s="146">
        <f>BDS!$AW$3*(COS(($U32*AW$4)-PI()))*BL32*BP32</f>
        <v>-1.0030452990182575</v>
      </c>
      <c r="AX32" s="146">
        <f>BDS!$AX$3*(COS(($U32*AX$4)-PI()))*BL32*BP32</f>
        <v>-1.0029420498121211</v>
      </c>
      <c r="AY32" s="146">
        <f>BDS!$AY$3*(COS(($U32*AY$4)-PI()))*BL32*BP32</f>
        <v>-1.00260529327418</v>
      </c>
      <c r="AZ32" s="146">
        <f>BDS!$AZ$3*(COS(($U32*AZ$4)-PI()))*BL32*BP32</f>
        <v>-1.0019377931578326</v>
      </c>
      <c r="BA32" s="146">
        <f>BDS!$BA$3*(COS(($U32*BA$4)-PI()))*BL32*BP32</f>
        <v>-1.0007047510780687</v>
      </c>
      <c r="BB32" s="146">
        <f>BDS!$BB$3*(COS(($U32*BB$4)-PI()))*BL32*BP32</f>
        <v>-0.99832036260612156</v>
      </c>
      <c r="BC32" s="146">
        <f>BDS!$BC$3*(COS(($U32*BC$4)-PI()))*BL32*BP32</f>
        <v>-0.99305476873983412</v>
      </c>
      <c r="BD32" s="146">
        <f>BDS!$BD$3*(COS(($U32*BD$4)-PI()))*BL32*BP32</f>
        <v>-0.97887044836693937</v>
      </c>
      <c r="BE32" s="146">
        <f>BDS!$BE$3*(COS(($U32*BE$4)-PI()))*BL32*BP32</f>
        <v>-0.98133153611027157</v>
      </c>
      <c r="BF32" s="153">
        <f t="shared" si="11"/>
        <v>-0.99853362156693337</v>
      </c>
      <c r="BG32" s="153">
        <f>(((BF32)+1)/(BDS!$BG$4)+1)</f>
        <v>1.0014570851167088</v>
      </c>
      <c r="BH32" s="196">
        <f t="shared" si="12"/>
        <v>1.2646868970640527E-2</v>
      </c>
      <c r="BI32" s="154"/>
      <c r="BJ32" s="152">
        <f t="shared" si="13"/>
        <v>14.568583468040451</v>
      </c>
      <c r="BK32" s="152">
        <f t="shared" si="14"/>
        <v>-8.7476728932708509E-9</v>
      </c>
      <c r="BL32" s="155">
        <f t="shared" si="15"/>
        <v>0.99999999899288694</v>
      </c>
      <c r="BM32" s="155"/>
      <c r="BN32" s="152">
        <f t="shared" si="16"/>
        <v>14.568583468040451</v>
      </c>
      <c r="BO32" s="152">
        <f t="shared" si="17"/>
        <v>-1.4542767100531148E-5</v>
      </c>
      <c r="BP32" s="155">
        <f t="shared" si="18"/>
        <v>0.99999832570346481</v>
      </c>
      <c r="BQ32" s="156"/>
      <c r="BR32" s="157">
        <f t="shared" si="19"/>
        <v>14.568583468040451</v>
      </c>
      <c r="BS32" s="158">
        <f t="shared" si="20"/>
        <v>0</v>
      </c>
      <c r="BT32" s="158">
        <f t="shared" si="21"/>
        <v>0</v>
      </c>
      <c r="BU32" s="158">
        <f t="shared" si="22"/>
        <v>0</v>
      </c>
      <c r="BV32" s="158"/>
      <c r="BW32" s="206">
        <f t="shared" si="23"/>
        <v>14.568583468040451</v>
      </c>
      <c r="BX32" s="207">
        <f t="shared" si="24"/>
        <v>0</v>
      </c>
      <c r="BY32" s="208">
        <f t="shared" si="25"/>
        <v>1</v>
      </c>
      <c r="BZ32" s="158"/>
      <c r="CA32" s="157">
        <f>BDS!BH32</f>
        <v>1.2646868970640527E-2</v>
      </c>
      <c r="CB32" s="157">
        <f t="shared" si="26"/>
        <v>-5.9873531310293595</v>
      </c>
      <c r="CC32" s="157"/>
      <c r="CD32" s="157">
        <f t="shared" si="27"/>
        <v>-5.9873531310293595</v>
      </c>
      <c r="CE32" s="192"/>
      <c r="CF32" s="192"/>
      <c r="CG32" s="208"/>
      <c r="CH32" s="208">
        <f t="shared" si="28"/>
        <v>0</v>
      </c>
    </row>
    <row r="33" spans="2:86" x14ac:dyDescent="0.2">
      <c r="B33" s="135">
        <v>27</v>
      </c>
      <c r="C33" s="135">
        <v>260</v>
      </c>
      <c r="D33" s="135">
        <v>10</v>
      </c>
      <c r="E33" s="135">
        <f>BDS!$C$2-BDS!$E$2</f>
        <v>5</v>
      </c>
      <c r="F33" s="135">
        <f>BDS!$C$3-BDS!$E$3</f>
        <v>4.75</v>
      </c>
      <c r="G33" s="136">
        <f t="shared" si="1"/>
        <v>0.88163490354232488</v>
      </c>
      <c r="H33" s="136">
        <f t="shared" si="2"/>
        <v>5.0771330594287249</v>
      </c>
      <c r="I33" s="136">
        <f t="shared" si="3"/>
        <v>27.354159794932247</v>
      </c>
      <c r="J33" s="136">
        <f t="shared" si="4"/>
        <v>5.0771330594287249</v>
      </c>
      <c r="K33" s="137"/>
      <c r="L33" s="138">
        <v>260</v>
      </c>
      <c r="M33" s="139">
        <f t="shared" si="5"/>
        <v>5.0771330594287249</v>
      </c>
      <c r="N33" s="140">
        <f>(SQRT((BDS!$L$2^2)+(M33^2)-((2*BDS!$L$2*M33)*(($Q33*$Q$2)+($R33*$R$2))))+M33-BDS!$L$2)</f>
        <v>5.2112959782535029</v>
      </c>
      <c r="O33" s="140">
        <f t="shared" si="6"/>
        <v>0.13416291882477793</v>
      </c>
      <c r="P33" s="141">
        <f t="shared" si="7"/>
        <v>1.0035646520671226</v>
      </c>
      <c r="Q33" s="142">
        <f t="shared" si="8"/>
        <v>-0.98480775301220802</v>
      </c>
      <c r="R33" s="142">
        <f t="shared" si="9"/>
        <v>-0.17364817766693033</v>
      </c>
      <c r="S33" s="84"/>
      <c r="T33" s="81"/>
      <c r="U33" s="195">
        <f t="shared" si="10"/>
        <v>14.78951797584079</v>
      </c>
      <c r="V33" s="146">
        <f>BDS!$V$3*(COS(($U33*V$4)-PI()))*BL33*BP33</f>
        <v>-0.98194335985859305</v>
      </c>
      <c r="W33" s="146">
        <f>BDS!$W$3*(COS(($U33*W$4)-PI()))*BL33*BP33</f>
        <v>-0.98118369650608395</v>
      </c>
      <c r="X33" s="146">
        <f>BDS!$X$3*(COS(($U33*X$4)-PI()))*BL33*BP33</f>
        <v>-0.97870740809794765</v>
      </c>
      <c r="Y33" s="146">
        <f>BDS!$Y$3*(COS(($U33*Y$4)-PI()))*BL33*BP33</f>
        <v>-0.99297805979928655</v>
      </c>
      <c r="Z33" s="146">
        <f>BDS!$Z$3*(COS(($U33*Z$4)-PI()))*BL33*BP33</f>
        <v>-0.99827472142171025</v>
      </c>
      <c r="AA33" s="146">
        <f>BDS!$AA$3*(COS(($U33*AA$4)-PI()))*BL33*BP33</f>
        <v>-1.0006729295867827</v>
      </c>
      <c r="AB33" s="146">
        <f>BDS!$AB$3*(COS(($U33*AB$4)-PI()))*BL33*BP33</f>
        <v>-1.0019130420364422</v>
      </c>
      <c r="AC33" s="146">
        <f>BDS!$AC$3*(COS(($U33*AC$4)-PI()))*BL33*BP33</f>
        <v>-1.0025843444676743</v>
      </c>
      <c r="AD33" s="146">
        <f>BDS!$AD$3*(COS(($U33*AD$4)-PI()))*BL33*BP33</f>
        <v>-1.0029230118907153</v>
      </c>
      <c r="AE33" s="146">
        <f>BDS!$AE$3*(COS(($U33*AE$4)-PI()))*BL33*BP33</f>
        <v>-1.0030268459224194</v>
      </c>
      <c r="AF33" s="146">
        <f>BDS!$AF$3*(COS(($U33*AF$4)-PI()))*BL33*BP33</f>
        <v>-1.0029230118907153</v>
      </c>
      <c r="AG33" s="146">
        <f>BDS!$AG$3*(COS(($U33*AG$4)-PI()))*BL33*BP33</f>
        <v>-1.0025843444676743</v>
      </c>
      <c r="AH33" s="146">
        <f>BDS!$AH$3*(COS(($U33*AH$4)-PI()))*BL33*BP33</f>
        <v>-1.0019130420364422</v>
      </c>
      <c r="AI33" s="146">
        <f>BDS!$AI$3*(COS(($U33*AI$4)-PI()))*BL33*BP33</f>
        <v>-1.0006729295867827</v>
      </c>
      <c r="AJ33" s="146">
        <f>BDS!$AJ$3*(COS(($U33*AJ$4)-PI()))*BL33*BP33</f>
        <v>-1.0012288116308252</v>
      </c>
      <c r="AK33" s="146">
        <f>BDS!$AK$3*(COS(($U33*AK$4)-PI()))*BL33*BP33</f>
        <v>-1.0023475714693715</v>
      </c>
      <c r="AL33" s="146">
        <f>BDS!$AL$3*(COS(($U33*AL$4)-PI()))*BL33*BP33</f>
        <v>-1.0029531806960437</v>
      </c>
      <c r="AM33" s="146">
        <f>BDS!$AM$3*(COS(($U33*AM$4)-PI()))*BL33*BP33</f>
        <v>-1.0032587070540404</v>
      </c>
      <c r="AN33" s="146">
        <f>BDS!$AN$3*(COS(($U33*AN$4)-PI()))*BL33*BP33</f>
        <v>-1.0033523803705122</v>
      </c>
      <c r="AO33" s="146">
        <f>BDS!$AO$3*(COS(($U33*AO$4)-PI()))*BL33*BP33</f>
        <v>-1.0032587070540404</v>
      </c>
      <c r="AP33" s="146">
        <f>BDS!$AP$3*(COS(($U33*AP$4)-PI()))*BL33*BP33</f>
        <v>-1.0029531806960437</v>
      </c>
      <c r="AQ33" s="146">
        <f>BDS!$AQ$3*(COS(($U33*AQ$4)-PI()))*BL33*BP33</f>
        <v>-1.0023475714693715</v>
      </c>
      <c r="AR33" s="146">
        <f>BDS!$AR$3*(COS(($U33*AR$4)-PI()))*BL33*BP33</f>
        <v>-1.0012288116308252</v>
      </c>
      <c r="AS33" s="146">
        <f>BDS!$AS$3*(COS(($U33*AS$4)-PI()))*BL33*BP33</f>
        <v>-1.0006729295867827</v>
      </c>
      <c r="AT33" s="146">
        <f>BDS!$AT$3*(COS(($U33*AT$4)-PI()))*BL33*BP33</f>
        <v>-1.0019130420364422</v>
      </c>
      <c r="AU33" s="146">
        <f>BDS!$AU$3*(COS(($U33*AU$4)-PI()))*BL33*BP33</f>
        <v>-1.0025843444676743</v>
      </c>
      <c r="AV33" s="146">
        <f>BDS!$AV$3*(COS(($U33*AV$4)-PI()))*BL33*BP33</f>
        <v>-1.0029230118907153</v>
      </c>
      <c r="AW33" s="146">
        <f>BDS!$AW$3*(COS(($U33*AW$4)-PI()))*BL33*BP33</f>
        <v>-1.0030268459224194</v>
      </c>
      <c r="AX33" s="146">
        <f>BDS!$AX$3*(COS(($U33*AX$4)-PI()))*BL33*BP33</f>
        <v>-1.0029230118907153</v>
      </c>
      <c r="AY33" s="146">
        <f>BDS!$AY$3*(COS(($U33*AY$4)-PI()))*BL33*BP33</f>
        <v>-1.0025843444676743</v>
      </c>
      <c r="AZ33" s="146">
        <f>BDS!$AZ$3*(COS(($U33*AZ$4)-PI()))*BL33*BP33</f>
        <v>-1.0019130420364422</v>
      </c>
      <c r="BA33" s="146">
        <f>BDS!$BA$3*(COS(($U33*BA$4)-PI()))*BL33*BP33</f>
        <v>-1.0006729295867827</v>
      </c>
      <c r="BB33" s="146">
        <f>BDS!$BB$3*(COS(($U33*BB$4)-PI()))*BL33*BP33</f>
        <v>-0.99827472142171025</v>
      </c>
      <c r="BC33" s="146">
        <f>BDS!$BC$3*(COS(($U33*BC$4)-PI()))*BL33*BP33</f>
        <v>-0.99297805979928655</v>
      </c>
      <c r="BD33" s="146">
        <f>BDS!$BD$3*(COS(($U33*BD$4)-PI()))*BL33*BP33</f>
        <v>-0.97870740809794765</v>
      </c>
      <c r="BE33" s="146">
        <f>BDS!$BE$3*(COS(($U33*BE$4)-PI()))*BL33*BP33</f>
        <v>-0.98118369650608395</v>
      </c>
      <c r="BF33" s="153">
        <f t="shared" si="11"/>
        <v>-0.99848852937086163</v>
      </c>
      <c r="BG33" s="153">
        <f>(((BF33)+1)/(BDS!$BG$4)+1)</f>
        <v>1.0015018915365894</v>
      </c>
      <c r="BH33" s="196">
        <f t="shared" si="12"/>
        <v>1.3035477646864885E-2</v>
      </c>
      <c r="BI33" s="154"/>
      <c r="BJ33" s="152">
        <f t="shared" si="13"/>
        <v>14.78951797584079</v>
      </c>
      <c r="BK33" s="152">
        <f t="shared" si="14"/>
        <v>-9.1862181670330926E-9</v>
      </c>
      <c r="BL33" s="155">
        <f t="shared" si="15"/>
        <v>0.99999999894239755</v>
      </c>
      <c r="BM33" s="155"/>
      <c r="BN33" s="152">
        <f t="shared" si="16"/>
        <v>14.78951797584079</v>
      </c>
      <c r="BO33" s="152">
        <f t="shared" si="17"/>
        <v>-1.5100410507175359E-5</v>
      </c>
      <c r="BP33" s="155">
        <f t="shared" si="18"/>
        <v>0.99999826150250459</v>
      </c>
      <c r="BQ33" s="156"/>
      <c r="BR33" s="157">
        <f t="shared" si="19"/>
        <v>14.78951797584079</v>
      </c>
      <c r="BS33" s="158">
        <f t="shared" si="20"/>
        <v>0</v>
      </c>
      <c r="BT33" s="158">
        <f t="shared" si="21"/>
        <v>0</v>
      </c>
      <c r="BU33" s="158">
        <f t="shared" si="22"/>
        <v>0</v>
      </c>
      <c r="BV33" s="158"/>
      <c r="BW33" s="206">
        <f t="shared" si="23"/>
        <v>14.78951797584079</v>
      </c>
      <c r="BX33" s="207">
        <f t="shared" si="24"/>
        <v>0</v>
      </c>
      <c r="BY33" s="208">
        <f t="shared" si="25"/>
        <v>1</v>
      </c>
      <c r="BZ33" s="158"/>
      <c r="CA33" s="157">
        <f>BDS!BH33</f>
        <v>1.3035477646864885E-2</v>
      </c>
      <c r="CB33" s="157">
        <f t="shared" si="26"/>
        <v>-5.9869645223531354</v>
      </c>
      <c r="CC33" s="157"/>
      <c r="CD33" s="157">
        <f t="shared" si="27"/>
        <v>-5.9869645223531354</v>
      </c>
      <c r="CE33" s="192"/>
      <c r="CF33" s="192"/>
      <c r="CG33" s="208"/>
      <c r="CH33" s="208">
        <f t="shared" si="28"/>
        <v>0</v>
      </c>
    </row>
    <row r="34" spans="2:86" x14ac:dyDescent="0.2">
      <c r="B34" s="135">
        <v>28</v>
      </c>
      <c r="C34" s="135">
        <v>270</v>
      </c>
      <c r="D34" s="135">
        <v>0</v>
      </c>
      <c r="E34" s="135">
        <f>BDS!$C$2-BDS!$E$2</f>
        <v>5</v>
      </c>
      <c r="F34" s="135">
        <f>BDS!$E$3</f>
        <v>13.5</v>
      </c>
      <c r="G34" s="136">
        <f t="shared" si="1"/>
        <v>0</v>
      </c>
      <c r="H34" s="136">
        <f t="shared" si="2"/>
        <v>5</v>
      </c>
      <c r="I34" s="136">
        <f t="shared" si="3"/>
        <v>2.2038145574785747E+17</v>
      </c>
      <c r="J34" s="136">
        <f t="shared" si="4"/>
        <v>5</v>
      </c>
      <c r="K34" s="137"/>
      <c r="L34" s="138">
        <v>270</v>
      </c>
      <c r="M34" s="139">
        <f t="shared" si="5"/>
        <v>5</v>
      </c>
      <c r="N34" s="140">
        <f>(SQRT((BDS!$L$2^2)+(M34^2)-((2*BDS!$L$2*M34)*(($Q34*$Q$2)+($R34*$R$2))))+M34-BDS!$L$2)</f>
        <v>5.1301201497220603</v>
      </c>
      <c r="O34" s="140">
        <f t="shared" si="6"/>
        <v>0.13012014972206032</v>
      </c>
      <c r="P34" s="141">
        <f t="shared" si="7"/>
        <v>1.0036487603770896</v>
      </c>
      <c r="Q34" s="142">
        <f t="shared" si="8"/>
        <v>-1</v>
      </c>
      <c r="R34" s="142">
        <f t="shared" si="9"/>
        <v>-1.83772268236293E-16</v>
      </c>
      <c r="S34" s="84"/>
      <c r="T34" s="81"/>
      <c r="U34" s="195">
        <f t="shared" si="10"/>
        <v>15.013802984864808</v>
      </c>
      <c r="V34" s="146">
        <f>BDS!$V$3*(COS(($U34*V$4)-PI()))*BL34*BP34</f>
        <v>-0.98179579778429904</v>
      </c>
      <c r="W34" s="146">
        <f>BDS!$W$3*(COS(($U34*W$4)-PI()))*BL34*BP34</f>
        <v>-0.98103134615666654</v>
      </c>
      <c r="X34" s="146">
        <f>BDS!$X$3*(COS(($U34*X$4)-PI()))*BL34*BP34</f>
        <v>-0.97853939424647063</v>
      </c>
      <c r="Y34" s="146">
        <f>BDS!$Y$3*(COS(($U34*Y$4)-PI()))*BL34*BP34</f>
        <v>-0.99289900818802634</v>
      </c>
      <c r="Z34" s="146">
        <f>BDS!$Z$3*(COS(($U34*Z$4)-PI()))*BL34*BP34</f>
        <v>-0.99822768566277997</v>
      </c>
      <c r="AA34" s="146">
        <f>BDS!$AA$3*(COS(($U34*AA$4)-PI()))*BL34*BP34</f>
        <v>-1.000640135477322</v>
      </c>
      <c r="AB34" s="146">
        <f>BDS!$AB$3*(COS(($U34*AB$4)-PI()))*BL34*BP34</f>
        <v>-1.0018875342283069</v>
      </c>
      <c r="AC34" s="146">
        <f>BDS!$AC$3*(COS(($U34*AC$4)-PI()))*BL34*BP34</f>
        <v>-1.0025627551128768</v>
      </c>
      <c r="AD34" s="146">
        <f>BDS!$AD$3*(COS(($U34*AD$4)-PI()))*BL34*BP34</f>
        <v>-1.0029033917911883</v>
      </c>
      <c r="AE34" s="146">
        <f>BDS!$AE$3*(COS(($U34*AE$4)-PI()))*BL34*BP34</f>
        <v>-1.0030078285131359</v>
      </c>
      <c r="AF34" s="146">
        <f>BDS!$AF$3*(COS(($U34*AF$4)-PI()))*BL34*BP34</f>
        <v>-1.0029033917911883</v>
      </c>
      <c r="AG34" s="146">
        <f>BDS!$AG$3*(COS(($U34*AG$4)-PI()))*BL34*BP34</f>
        <v>-1.0025627551128768</v>
      </c>
      <c r="AH34" s="146">
        <f>BDS!$AH$3*(COS(($U34*AH$4)-PI()))*BL34*BP34</f>
        <v>-1.0018875342283069</v>
      </c>
      <c r="AI34" s="146">
        <f>BDS!$AI$3*(COS(($U34*AI$4)-PI()))*BL34*BP34</f>
        <v>-1.000640135477322</v>
      </c>
      <c r="AJ34" s="146">
        <f>BDS!$AJ$3*(COS(($U34*AJ$4)-PI()))*BL34*BP34</f>
        <v>-1.001199290855511</v>
      </c>
      <c r="AK34" s="146">
        <f>BDS!$AK$3*(COS(($U34*AK$4)-PI()))*BL34*BP34</f>
        <v>-1.0023246022661754</v>
      </c>
      <c r="AL34" s="146">
        <f>BDS!$AL$3*(COS(($U34*AL$4)-PI()))*BL34*BP34</f>
        <v>-1.0029337357601953</v>
      </c>
      <c r="AM34" s="146">
        <f>BDS!$AM$3*(COS(($U34*AM$4)-PI()))*BL34*BP34</f>
        <v>-1.0032410335614219</v>
      </c>
      <c r="AN34" s="146">
        <f>BDS!$AN$3*(COS(($U34*AN$4)-PI()))*BL34*BP34</f>
        <v>-1.0033352490699623</v>
      </c>
      <c r="AO34" s="146">
        <f>BDS!$AO$3*(COS(($U34*AO$4)-PI()))*BL34*BP34</f>
        <v>-1.0032410335614219</v>
      </c>
      <c r="AP34" s="146">
        <f>BDS!$AP$3*(COS(($U34*AP$4)-PI()))*BL34*BP34</f>
        <v>-1.0029337357601953</v>
      </c>
      <c r="AQ34" s="146">
        <f>BDS!$AQ$3*(COS(($U34*AQ$4)-PI()))*BL34*BP34</f>
        <v>-1.0023246022661754</v>
      </c>
      <c r="AR34" s="146">
        <f>BDS!$AR$3*(COS(($U34*AR$4)-PI()))*BL34*BP34</f>
        <v>-1.001199290855511</v>
      </c>
      <c r="AS34" s="146">
        <f>BDS!$AS$3*(COS(($U34*AS$4)-PI()))*BL34*BP34</f>
        <v>-1.000640135477322</v>
      </c>
      <c r="AT34" s="146">
        <f>BDS!$AT$3*(COS(($U34*AT$4)-PI()))*BL34*BP34</f>
        <v>-1.0018875342283069</v>
      </c>
      <c r="AU34" s="146">
        <f>BDS!$AU$3*(COS(($U34*AU$4)-PI()))*BL34*BP34</f>
        <v>-1.0025627551128768</v>
      </c>
      <c r="AV34" s="146">
        <f>BDS!$AV$3*(COS(($U34*AV$4)-PI()))*BL34*BP34</f>
        <v>-1.0029033917911883</v>
      </c>
      <c r="AW34" s="146">
        <f>BDS!$AW$3*(COS(($U34*AW$4)-PI()))*BL34*BP34</f>
        <v>-1.0030078285131359</v>
      </c>
      <c r="AX34" s="146">
        <f>BDS!$AX$3*(COS(($U34*AX$4)-PI()))*BL34*BP34</f>
        <v>-1.0029033917911883</v>
      </c>
      <c r="AY34" s="146">
        <f>BDS!$AY$3*(COS(($U34*AY$4)-PI()))*BL34*BP34</f>
        <v>-1.0025627551128768</v>
      </c>
      <c r="AZ34" s="146">
        <f>BDS!$AZ$3*(COS(($U34*AZ$4)-PI()))*BL34*BP34</f>
        <v>-1.0018875342283069</v>
      </c>
      <c r="BA34" s="146">
        <f>BDS!$BA$3*(COS(($U34*BA$4)-PI()))*BL34*BP34</f>
        <v>-1.000640135477322</v>
      </c>
      <c r="BB34" s="146">
        <f>BDS!$BB$3*(COS(($U34*BB$4)-PI()))*BL34*BP34</f>
        <v>-0.99822768566277997</v>
      </c>
      <c r="BC34" s="146">
        <f>BDS!$BC$3*(COS(($U34*BC$4)-PI()))*BL34*BP34</f>
        <v>-0.99289900818802634</v>
      </c>
      <c r="BD34" s="146">
        <f>BDS!$BD$3*(COS(($U34*BD$4)-PI()))*BL34*BP34</f>
        <v>-0.97853939424647063</v>
      </c>
      <c r="BE34" s="146">
        <f>BDS!$BE$3*(COS(($U34*BE$4)-PI()))*BL34*BP34</f>
        <v>-0.98103134615666654</v>
      </c>
      <c r="BF34" s="153">
        <f t="shared" si="11"/>
        <v>-0.99844206010316128</v>
      </c>
      <c r="BG34" s="153">
        <f>(((BF34)+1)/(BDS!$BG$4)+1)</f>
        <v>1.001548066300773</v>
      </c>
      <c r="BH34" s="196">
        <f t="shared" si="12"/>
        <v>1.3435935862361564E-2</v>
      </c>
      <c r="BI34" s="154"/>
      <c r="BJ34" s="152">
        <f t="shared" si="13"/>
        <v>15.013802984864808</v>
      </c>
      <c r="BK34" s="152">
        <f t="shared" si="14"/>
        <v>-9.6467501070792814E-9</v>
      </c>
      <c r="BL34" s="155">
        <f t="shared" si="15"/>
        <v>0.99999999888937685</v>
      </c>
      <c r="BM34" s="155"/>
      <c r="BN34" s="152">
        <f t="shared" si="16"/>
        <v>15.013802984864808</v>
      </c>
      <c r="BO34" s="152">
        <f t="shared" si="17"/>
        <v>-1.567943674917706E-5</v>
      </c>
      <c r="BP34" s="155">
        <f t="shared" si="18"/>
        <v>0.99999819483976304</v>
      </c>
      <c r="BQ34" s="156"/>
      <c r="BR34" s="157">
        <f t="shared" si="19"/>
        <v>15.013802984864808</v>
      </c>
      <c r="BS34" s="158">
        <f t="shared" si="20"/>
        <v>0</v>
      </c>
      <c r="BT34" s="158">
        <f t="shared" si="21"/>
        <v>0</v>
      </c>
      <c r="BU34" s="158">
        <f t="shared" si="22"/>
        <v>0</v>
      </c>
      <c r="BV34" s="158"/>
      <c r="BW34" s="206">
        <f t="shared" si="23"/>
        <v>15.013802984864808</v>
      </c>
      <c r="BX34" s="207">
        <f t="shared" si="24"/>
        <v>0</v>
      </c>
      <c r="BY34" s="208">
        <f t="shared" si="25"/>
        <v>1</v>
      </c>
      <c r="BZ34" s="158"/>
      <c r="CA34" s="157">
        <f>BDS!BH34</f>
        <v>1.3435935862361564E-2</v>
      </c>
      <c r="CB34" s="157">
        <f t="shared" si="26"/>
        <v>-5.9865640641376388</v>
      </c>
      <c r="CC34" s="157"/>
      <c r="CD34" s="157">
        <f t="shared" si="27"/>
        <v>-5.9865640641376388</v>
      </c>
      <c r="CE34" s="192"/>
      <c r="CF34" s="192"/>
      <c r="CG34" s="208"/>
      <c r="CH34" s="208">
        <f t="shared" si="28"/>
        <v>0</v>
      </c>
    </row>
    <row r="35" spans="2:86" x14ac:dyDescent="0.2">
      <c r="B35" s="135">
        <v>29</v>
      </c>
      <c r="C35" s="135">
        <v>280</v>
      </c>
      <c r="D35" s="135">
        <v>10</v>
      </c>
      <c r="E35" s="135">
        <f>BDS!$C$2-BDS!$E$2</f>
        <v>5</v>
      </c>
      <c r="F35" s="135">
        <f>BDS!$E$3</f>
        <v>13.5</v>
      </c>
      <c r="G35" s="136">
        <f t="shared" si="1"/>
        <v>0.88163490354232488</v>
      </c>
      <c r="H35" s="136">
        <f t="shared" si="2"/>
        <v>5.0771330594287249</v>
      </c>
      <c r="I35" s="136">
        <f t="shared" si="3"/>
        <v>77.743401522439029</v>
      </c>
      <c r="J35" s="136">
        <f t="shared" si="4"/>
        <v>5.0771330594287249</v>
      </c>
      <c r="K35" s="137"/>
      <c r="L35" s="138">
        <v>280</v>
      </c>
      <c r="M35" s="139">
        <f t="shared" si="5"/>
        <v>5.0771330594287249</v>
      </c>
      <c r="N35" s="140">
        <f>(SQRT((BDS!$L$2^2)+(M35^2)-((2*BDS!$L$2*M35)*(($Q35*$Q$2)+($R35*$R$2))))+M35-BDS!$L$2)</f>
        <v>5.2112959782535029</v>
      </c>
      <c r="O35" s="140">
        <f t="shared" si="6"/>
        <v>0.13416291882477793</v>
      </c>
      <c r="P35" s="141">
        <f t="shared" si="7"/>
        <v>1.0035646520671226</v>
      </c>
      <c r="Q35" s="142">
        <f t="shared" si="8"/>
        <v>-0.98480775301220813</v>
      </c>
      <c r="R35" s="142">
        <f t="shared" si="9"/>
        <v>0.17364817766692997</v>
      </c>
      <c r="S35" s="84"/>
      <c r="T35" s="81"/>
      <c r="U35" s="195">
        <f t="shared" si="10"/>
        <v>15.241489305909617</v>
      </c>
      <c r="V35" s="146">
        <f>BDS!$V$3*(COS(($U35*V$4)-PI()))*BL35*BP35</f>
        <v>-0.98164373339365241</v>
      </c>
      <c r="W35" s="146">
        <f>BDS!$W$3*(COS(($U35*W$4)-PI()))*BL35*BP35</f>
        <v>-0.98087434767526538</v>
      </c>
      <c r="X35" s="146">
        <f>BDS!$X$3*(COS(($U35*X$4)-PI()))*BL35*BP35</f>
        <v>-0.97836625538665911</v>
      </c>
      <c r="Y35" s="146">
        <f>BDS!$Y$3*(COS(($U35*Y$4)-PI()))*BL35*BP35</f>
        <v>-0.99281754242296638</v>
      </c>
      <c r="Z35" s="146">
        <f>BDS!$Z$3*(COS(($U35*Z$4)-PI()))*BL35*BP35</f>
        <v>-0.99817921273705412</v>
      </c>
      <c r="AA35" s="146">
        <f>BDS!$AA$3*(COS(($U35*AA$4)-PI()))*BL35*BP35</f>
        <v>-1.0006063390291231</v>
      </c>
      <c r="AB35" s="146">
        <f>BDS!$AB$3*(COS(($U35*AB$4)-PI()))*BL35*BP35</f>
        <v>-1.0018612466030463</v>
      </c>
      <c r="AC35" s="146">
        <f>BDS!$AC$3*(COS(($U35*AC$4)-PI()))*BL35*BP35</f>
        <v>-1.0025405056248284</v>
      </c>
      <c r="AD35" s="146">
        <f>BDS!$AD$3*(COS(($U35*AD$4)-PI()))*BL35*BP35</f>
        <v>-1.0028831717107172</v>
      </c>
      <c r="AE35" s="146">
        <f>BDS!$AE$3*(COS(($U35*AE$4)-PI()))*BL35*BP35</f>
        <v>-1.0029882295330543</v>
      </c>
      <c r="AF35" s="146">
        <f>BDS!$AF$3*(COS(($U35*AF$4)-PI()))*BL35*BP35</f>
        <v>-1.0028831717107172</v>
      </c>
      <c r="AG35" s="146">
        <f>BDS!$AG$3*(COS(($U35*AG$4)-PI()))*BL35*BP35</f>
        <v>-1.0025405056248284</v>
      </c>
      <c r="AH35" s="146">
        <f>BDS!$AH$3*(COS(($U35*AH$4)-PI()))*BL35*BP35</f>
        <v>-1.0018612466030463</v>
      </c>
      <c r="AI35" s="146">
        <f>BDS!$AI$3*(COS(($U35*AI$4)-PI()))*BL35*BP35</f>
        <v>-1.0006063390291231</v>
      </c>
      <c r="AJ35" s="146">
        <f>BDS!$AJ$3*(COS(($U35*AJ$4)-PI()))*BL35*BP35</f>
        <v>-1.0011688677035584</v>
      </c>
      <c r="AK35" s="146">
        <f>BDS!$AK$3*(COS(($U35*AK$4)-PI()))*BL35*BP35</f>
        <v>-1.0023009307828927</v>
      </c>
      <c r="AL35" s="146">
        <f>BDS!$AL$3*(COS(($U35*AL$4)-PI()))*BL35*BP35</f>
        <v>-1.0029136961940341</v>
      </c>
      <c r="AM35" s="146">
        <f>BDS!$AM$3*(COS(($U35*AM$4)-PI()))*BL35*BP35</f>
        <v>-1.0032228195510211</v>
      </c>
      <c r="AN35" s="146">
        <f>BDS!$AN$3*(COS(($U35*AN$4)-PI()))*BL35*BP35</f>
        <v>-1.0033175938144872</v>
      </c>
      <c r="AO35" s="146">
        <f>BDS!$AO$3*(COS(($U35*AO$4)-PI()))*BL35*BP35</f>
        <v>-1.0032228195510211</v>
      </c>
      <c r="AP35" s="146">
        <f>BDS!$AP$3*(COS(($U35*AP$4)-PI()))*BL35*BP35</f>
        <v>-1.0029136961940341</v>
      </c>
      <c r="AQ35" s="146">
        <f>BDS!$AQ$3*(COS(($U35*AQ$4)-PI()))*BL35*BP35</f>
        <v>-1.0023009307828927</v>
      </c>
      <c r="AR35" s="146">
        <f>BDS!$AR$3*(COS(($U35*AR$4)-PI()))*BL35*BP35</f>
        <v>-1.0011688677035584</v>
      </c>
      <c r="AS35" s="146">
        <f>BDS!$AS$3*(COS(($U35*AS$4)-PI()))*BL35*BP35</f>
        <v>-1.0006063390291231</v>
      </c>
      <c r="AT35" s="146">
        <f>BDS!$AT$3*(COS(($U35*AT$4)-PI()))*BL35*BP35</f>
        <v>-1.0018612466030463</v>
      </c>
      <c r="AU35" s="146">
        <f>BDS!$AU$3*(COS(($U35*AU$4)-PI()))*BL35*BP35</f>
        <v>-1.0025405056248284</v>
      </c>
      <c r="AV35" s="146">
        <f>BDS!$AV$3*(COS(($U35*AV$4)-PI()))*BL35*BP35</f>
        <v>-1.0028831717107172</v>
      </c>
      <c r="AW35" s="146">
        <f>BDS!$AW$3*(COS(($U35*AW$4)-PI()))*BL35*BP35</f>
        <v>-1.0029882295330543</v>
      </c>
      <c r="AX35" s="146">
        <f>BDS!$AX$3*(COS(($U35*AX$4)-PI()))*BL35*BP35</f>
        <v>-1.0028831717107172</v>
      </c>
      <c r="AY35" s="146">
        <f>BDS!$AY$3*(COS(($U35*AY$4)-PI()))*BL35*BP35</f>
        <v>-1.0025405056248284</v>
      </c>
      <c r="AZ35" s="146">
        <f>BDS!$AZ$3*(COS(($U35*AZ$4)-PI()))*BL35*BP35</f>
        <v>-1.0018612466030463</v>
      </c>
      <c r="BA35" s="146">
        <f>BDS!$BA$3*(COS(($U35*BA$4)-PI()))*BL35*BP35</f>
        <v>-1.0006063390291231</v>
      </c>
      <c r="BB35" s="146">
        <f>BDS!$BB$3*(COS(($U35*BB$4)-PI()))*BL35*BP35</f>
        <v>-0.99817921273705412</v>
      </c>
      <c r="BC35" s="146">
        <f>BDS!$BC$3*(COS(($U35*BC$4)-PI()))*BL35*BP35</f>
        <v>-0.99281754242296638</v>
      </c>
      <c r="BD35" s="146">
        <f>BDS!$BD$3*(COS(($U35*BD$4)-PI()))*BL35*BP35</f>
        <v>-0.97836625538665911</v>
      </c>
      <c r="BE35" s="146">
        <f>BDS!$BE$3*(COS(($U35*BE$4)-PI()))*BL35*BP35</f>
        <v>-0.98087434767526538</v>
      </c>
      <c r="BF35" s="153">
        <f t="shared" si="11"/>
        <v>-0.99839417175144496</v>
      </c>
      <c r="BG35" s="153">
        <f>(((BF35)+1)/(BDS!$BG$4)+1)</f>
        <v>1.001595651155389</v>
      </c>
      <c r="BH35" s="196">
        <f t="shared" si="12"/>
        <v>1.3848604002059881E-2</v>
      </c>
      <c r="BI35" s="154"/>
      <c r="BJ35" s="152">
        <f t="shared" si="13"/>
        <v>15.241489305909617</v>
      </c>
      <c r="BK35" s="152">
        <f t="shared" si="14"/>
        <v>-1.0130369975381003E-8</v>
      </c>
      <c r="BL35" s="155">
        <f t="shared" si="15"/>
        <v>0.99999999883369806</v>
      </c>
      <c r="BM35" s="155"/>
      <c r="BN35" s="152">
        <f t="shared" si="16"/>
        <v>15.241489305909617</v>
      </c>
      <c r="BO35" s="152">
        <f t="shared" si="17"/>
        <v>-1.6280665750813487E-5</v>
      </c>
      <c r="BP35" s="155">
        <f t="shared" si="18"/>
        <v>0.99999812562084356</v>
      </c>
      <c r="BQ35" s="156"/>
      <c r="BR35" s="157">
        <f t="shared" si="19"/>
        <v>15.241489305909617</v>
      </c>
      <c r="BS35" s="158">
        <f t="shared" si="20"/>
        <v>0</v>
      </c>
      <c r="BT35" s="158">
        <f t="shared" si="21"/>
        <v>0</v>
      </c>
      <c r="BU35" s="158">
        <f t="shared" si="22"/>
        <v>0</v>
      </c>
      <c r="BV35" s="158"/>
      <c r="BW35" s="206">
        <f t="shared" si="23"/>
        <v>15.241489305909617</v>
      </c>
      <c r="BX35" s="207">
        <f t="shared" si="24"/>
        <v>0</v>
      </c>
      <c r="BY35" s="208">
        <f t="shared" si="25"/>
        <v>1</v>
      </c>
      <c r="BZ35" s="158"/>
      <c r="CA35" s="157">
        <f>BDS!BH35</f>
        <v>1.3848604002059881E-2</v>
      </c>
      <c r="CB35" s="157">
        <f t="shared" si="26"/>
        <v>-5.9861513959979398</v>
      </c>
      <c r="CC35" s="157"/>
      <c r="CD35" s="157">
        <f t="shared" si="27"/>
        <v>-5.9861513959979398</v>
      </c>
      <c r="CE35" s="192"/>
      <c r="CF35" s="192"/>
      <c r="CG35" s="208"/>
      <c r="CH35" s="208">
        <f t="shared" si="28"/>
        <v>0</v>
      </c>
    </row>
    <row r="36" spans="2:86" x14ac:dyDescent="0.2">
      <c r="B36" s="135">
        <v>30</v>
      </c>
      <c r="C36" s="135">
        <v>290</v>
      </c>
      <c r="D36" s="135">
        <v>20</v>
      </c>
      <c r="E36" s="135">
        <f>BDS!$C$2-BDS!$E$2</f>
        <v>5</v>
      </c>
      <c r="F36" s="135">
        <f>BDS!$E$3</f>
        <v>13.5</v>
      </c>
      <c r="G36" s="136">
        <f t="shared" si="1"/>
        <v>1.8198511713310117</v>
      </c>
      <c r="H36" s="136">
        <f t="shared" si="2"/>
        <v>5.3208888623795607</v>
      </c>
      <c r="I36" s="136">
        <f t="shared" si="3"/>
        <v>39.471359402201671</v>
      </c>
      <c r="J36" s="136">
        <f t="shared" si="4"/>
        <v>5.3208888623795607</v>
      </c>
      <c r="K36" s="137"/>
      <c r="L36" s="138">
        <v>290</v>
      </c>
      <c r="M36" s="139">
        <f t="shared" si="5"/>
        <v>5.3208888623795607</v>
      </c>
      <c r="N36" s="140">
        <f>(SQRT((BDS!$L$2^2)+(M36^2)-((2*BDS!$L$2*M36)*(($Q36*$Q$2)+($R36*$R$2))))+M36-BDS!$L$2)</f>
        <v>5.4682333825783189</v>
      </c>
      <c r="O36" s="140">
        <f t="shared" si="6"/>
        <v>0.14734452019875821</v>
      </c>
      <c r="P36" s="141">
        <f t="shared" si="7"/>
        <v>1.0032904382251102</v>
      </c>
      <c r="Q36" s="142">
        <f t="shared" si="8"/>
        <v>-0.93969262078590832</v>
      </c>
      <c r="R36" s="142">
        <f t="shared" si="9"/>
        <v>0.34202014332566899</v>
      </c>
      <c r="S36" s="84"/>
      <c r="T36" s="81"/>
      <c r="U36" s="195">
        <f t="shared" si="10"/>
        <v>15.472628520324825</v>
      </c>
      <c r="V36" s="146">
        <f>BDS!$V$3*(COS(($U36*V$4)-PI()))*BL36*BP36</f>
        <v>-0.98148702955469558</v>
      </c>
      <c r="W36" s="146">
        <f>BDS!$W$3*(COS(($U36*W$4)-PI()))*BL36*BP36</f>
        <v>-0.98071255950570635</v>
      </c>
      <c r="X36" s="146">
        <f>BDS!$X$3*(COS(($U36*X$4)-PI()))*BL36*BP36</f>
        <v>-0.9781878355007334</v>
      </c>
      <c r="Y36" s="146">
        <f>BDS!$Y$3*(COS(($U36*Y$4)-PI()))*BL36*BP36</f>
        <v>-0.99273358884373175</v>
      </c>
      <c r="Z36" s="146">
        <f>BDS!$Z$3*(COS(($U36*Z$4)-PI()))*BL36*BP36</f>
        <v>-0.99812925875271385</v>
      </c>
      <c r="AA36" s="146">
        <f>BDS!$AA$3*(COS(($U36*AA$4)-PI()))*BL36*BP36</f>
        <v>-1.0005715096139922</v>
      </c>
      <c r="AB36" s="146">
        <f>BDS!$AB$3*(COS(($U36*AB$4)-PI()))*BL36*BP36</f>
        <v>-1.0018341553235068</v>
      </c>
      <c r="AC36" s="146">
        <f>BDS!$AC$3*(COS(($U36*AC$4)-PI()))*BL36*BP36</f>
        <v>-1.0025175758199121</v>
      </c>
      <c r="AD36" s="146">
        <f>BDS!$AD$3*(COS(($U36*AD$4)-PI()))*BL36*BP36</f>
        <v>-1.0028623333021784</v>
      </c>
      <c r="AE36" s="146">
        <f>BDS!$AE$3*(COS(($U36*AE$4)-PI()))*BL36*BP36</f>
        <v>-1.0029680311971592</v>
      </c>
      <c r="AF36" s="146">
        <f>BDS!$AF$3*(COS(($U36*AF$4)-PI()))*BL36*BP36</f>
        <v>-1.0028623333021784</v>
      </c>
      <c r="AG36" s="146">
        <f>BDS!$AG$3*(COS(($U36*AG$4)-PI()))*BL36*BP36</f>
        <v>-1.0025175758199121</v>
      </c>
      <c r="AH36" s="146">
        <f>BDS!$AH$3*(COS(($U36*AH$4)-PI()))*BL36*BP36</f>
        <v>-1.0018341553235068</v>
      </c>
      <c r="AI36" s="146">
        <f>BDS!$AI$3*(COS(($U36*AI$4)-PI()))*BL36*BP36</f>
        <v>-1.0005715096139922</v>
      </c>
      <c r="AJ36" s="146">
        <f>BDS!$AJ$3*(COS(($U36*AJ$4)-PI()))*BL36*BP36</f>
        <v>-1.0011375145971875</v>
      </c>
      <c r="AK36" s="146">
        <f>BDS!$AK$3*(COS(($U36*AK$4)-PI()))*BL36*BP36</f>
        <v>-1.0022765355492322</v>
      </c>
      <c r="AL36" s="146">
        <f>BDS!$AL$3*(COS(($U36*AL$4)-PI()))*BL36*BP36</f>
        <v>-1.0028930438138031</v>
      </c>
      <c r="AM36" s="146">
        <f>BDS!$AM$3*(COS(($U36*AM$4)-PI()))*BL36*BP36</f>
        <v>-1.0032040484913343</v>
      </c>
      <c r="AN36" s="146">
        <f>BDS!$AN$3*(COS(($U36*AN$4)-PI()))*BL36*BP36</f>
        <v>-1.0032993985783347</v>
      </c>
      <c r="AO36" s="146">
        <f>BDS!$AO$3*(COS(($U36*AO$4)-PI()))*BL36*BP36</f>
        <v>-1.0032040484913343</v>
      </c>
      <c r="AP36" s="146">
        <f>BDS!$AP$3*(COS(($U36*AP$4)-PI()))*BL36*BP36</f>
        <v>-1.0028930438138031</v>
      </c>
      <c r="AQ36" s="146">
        <f>BDS!$AQ$3*(COS(($U36*AQ$4)-PI()))*BL36*BP36</f>
        <v>-1.0022765355492322</v>
      </c>
      <c r="AR36" s="146">
        <f>BDS!$AR$3*(COS(($U36*AR$4)-PI()))*BL36*BP36</f>
        <v>-1.0011375145971875</v>
      </c>
      <c r="AS36" s="146">
        <f>BDS!$AS$3*(COS(($U36*AS$4)-PI()))*BL36*BP36</f>
        <v>-1.0005715096139922</v>
      </c>
      <c r="AT36" s="146">
        <f>BDS!$AT$3*(COS(($U36*AT$4)-PI()))*BL36*BP36</f>
        <v>-1.0018341553235068</v>
      </c>
      <c r="AU36" s="146">
        <f>BDS!$AU$3*(COS(($U36*AU$4)-PI()))*BL36*BP36</f>
        <v>-1.0025175758199121</v>
      </c>
      <c r="AV36" s="146">
        <f>BDS!$AV$3*(COS(($U36*AV$4)-PI()))*BL36*BP36</f>
        <v>-1.0028623333021784</v>
      </c>
      <c r="AW36" s="146">
        <f>BDS!$AW$3*(COS(($U36*AW$4)-PI()))*BL36*BP36</f>
        <v>-1.0029680311971592</v>
      </c>
      <c r="AX36" s="146">
        <f>BDS!$AX$3*(COS(($U36*AX$4)-PI()))*BL36*BP36</f>
        <v>-1.0028623333021784</v>
      </c>
      <c r="AY36" s="146">
        <f>BDS!$AY$3*(COS(($U36*AY$4)-PI()))*BL36*BP36</f>
        <v>-1.0025175758199121</v>
      </c>
      <c r="AZ36" s="146">
        <f>BDS!$AZ$3*(COS(($U36*AZ$4)-PI()))*BL36*BP36</f>
        <v>-1.0018341553235068</v>
      </c>
      <c r="BA36" s="146">
        <f>BDS!$BA$3*(COS(($U36*BA$4)-PI()))*BL36*BP36</f>
        <v>-1.0005715096139922</v>
      </c>
      <c r="BB36" s="146">
        <f>BDS!$BB$3*(COS(($U36*BB$4)-PI()))*BL36*BP36</f>
        <v>-0.99812925875271385</v>
      </c>
      <c r="BC36" s="146">
        <f>BDS!$BC$3*(COS(($U36*BC$4)-PI()))*BL36*BP36</f>
        <v>-0.99273358884373175</v>
      </c>
      <c r="BD36" s="146">
        <f>BDS!$BD$3*(COS(($U36*BD$4)-PI()))*BL36*BP36</f>
        <v>-0.9781878355007334</v>
      </c>
      <c r="BE36" s="146">
        <f>BDS!$BE$3*(COS(($U36*BE$4)-PI()))*BL36*BP36</f>
        <v>-0.98071255950570635</v>
      </c>
      <c r="BF36" s="153">
        <f t="shared" si="11"/>
        <v>-0.99834482102429412</v>
      </c>
      <c r="BG36" s="153">
        <f>(((BF36)+1)/(BDS!$BG$4)+1)</f>
        <v>1.0016446891174926</v>
      </c>
      <c r="BH36" s="196">
        <f t="shared" si="12"/>
        <v>1.427385335275433E-2</v>
      </c>
      <c r="BI36" s="154"/>
      <c r="BJ36" s="152">
        <f t="shared" si="13"/>
        <v>15.472628520324825</v>
      </c>
      <c r="BK36" s="152">
        <f t="shared" si="14"/>
        <v>-1.0638233036248461E-8</v>
      </c>
      <c r="BL36" s="155">
        <f t="shared" si="15"/>
        <v>0.99999999877522816</v>
      </c>
      <c r="BM36" s="155"/>
      <c r="BN36" s="152">
        <f t="shared" si="16"/>
        <v>15.472628520324825</v>
      </c>
      <c r="BO36" s="152">
        <f t="shared" si="17"/>
        <v>-1.6904948870034302E-5</v>
      </c>
      <c r="BP36" s="155">
        <f t="shared" si="18"/>
        <v>0.99999805374773065</v>
      </c>
      <c r="BQ36" s="156"/>
      <c r="BR36" s="157">
        <f t="shared" si="19"/>
        <v>15.472628520324825</v>
      </c>
      <c r="BS36" s="158">
        <f t="shared" si="20"/>
        <v>0</v>
      </c>
      <c r="BT36" s="158">
        <f t="shared" si="21"/>
        <v>0</v>
      </c>
      <c r="BU36" s="158">
        <f t="shared" si="22"/>
        <v>0</v>
      </c>
      <c r="BV36" s="158"/>
      <c r="BW36" s="206">
        <f t="shared" si="23"/>
        <v>15.472628520324825</v>
      </c>
      <c r="BX36" s="207">
        <f t="shared" si="24"/>
        <v>0</v>
      </c>
      <c r="BY36" s="208">
        <f t="shared" si="25"/>
        <v>1</v>
      </c>
      <c r="BZ36" s="158"/>
      <c r="CA36" s="157">
        <f>BDS!BH36</f>
        <v>1.427385335275433E-2</v>
      </c>
      <c r="CB36" s="157">
        <f t="shared" si="26"/>
        <v>-5.985726146647246</v>
      </c>
      <c r="CC36" s="157"/>
      <c r="CD36" s="157">
        <f t="shared" si="27"/>
        <v>-5.985726146647246</v>
      </c>
      <c r="CE36" s="192"/>
      <c r="CF36" s="192"/>
      <c r="CG36" s="208"/>
      <c r="CH36" s="208">
        <f t="shared" si="28"/>
        <v>0</v>
      </c>
    </row>
    <row r="37" spans="2:86" x14ac:dyDescent="0.2">
      <c r="B37" s="135">
        <v>31</v>
      </c>
      <c r="C37" s="135">
        <v>300</v>
      </c>
      <c r="D37" s="135">
        <v>30</v>
      </c>
      <c r="E37" s="135">
        <f>BDS!$C$2-BDS!$E$2</f>
        <v>5</v>
      </c>
      <c r="F37" s="135">
        <f>BDS!$E$3</f>
        <v>13.5</v>
      </c>
      <c r="G37" s="136">
        <f t="shared" si="1"/>
        <v>2.8867513459481287</v>
      </c>
      <c r="H37" s="136">
        <f t="shared" si="2"/>
        <v>5.7735026918962573</v>
      </c>
      <c r="I37" s="136">
        <f t="shared" si="3"/>
        <v>26.999999999999993</v>
      </c>
      <c r="J37" s="136">
        <f t="shared" si="4"/>
        <v>5.7735026918962573</v>
      </c>
      <c r="K37" s="137"/>
      <c r="L37" s="138">
        <v>300</v>
      </c>
      <c r="M37" s="139">
        <f t="shared" si="5"/>
        <v>5.7735026918962573</v>
      </c>
      <c r="N37" s="140">
        <f>(SQRT((BDS!$L$2^2)+(M37^2)-((2*BDS!$L$2*M37)*(($Q37*$Q$2)+($R37*$R$2))))+M37-BDS!$L$2)</f>
        <v>5.9469571028371888</v>
      </c>
      <c r="O37" s="140">
        <f t="shared" si="6"/>
        <v>0.1734544109409315</v>
      </c>
      <c r="P37" s="141">
        <f t="shared" si="7"/>
        <v>1.0027473907442914</v>
      </c>
      <c r="Q37" s="142">
        <f t="shared" si="8"/>
        <v>-0.8660254037844386</v>
      </c>
      <c r="R37" s="142">
        <f t="shared" si="9"/>
        <v>0.50000000000000011</v>
      </c>
      <c r="S37" s="84"/>
      <c r="T37" s="81"/>
      <c r="U37" s="195">
        <f t="shared" si="10"/>
        <v>15.707272991698076</v>
      </c>
      <c r="V37" s="146">
        <f>BDS!$V$3*(COS(($U37*V$4)-PI()))*BL37*BP37</f>
        <v>-0.98132554497367841</v>
      </c>
      <c r="W37" s="146">
        <f>BDS!$W$3*(COS(($U37*W$4)-PI()))*BL37*BP37</f>
        <v>-0.98054583579679933</v>
      </c>
      <c r="X37" s="146">
        <f>BDS!$X$3*(COS(($U37*X$4)-PI()))*BL37*BP37</f>
        <v>-0.97800397384087989</v>
      </c>
      <c r="Y37" s="146">
        <f>BDS!$Y$3*(COS(($U37*Y$4)-PI()))*BL37*BP37</f>
        <v>-0.99264707154658616</v>
      </c>
      <c r="Z37" s="146">
        <f>BDS!$Z$3*(COS(($U37*Z$4)-PI()))*BL37*BP37</f>
        <v>-0.99807777847882961</v>
      </c>
      <c r="AA37" s="146">
        <f>BDS!$AA$3*(COS(($U37*AA$4)-PI()))*BL37*BP37</f>
        <v>-1.0005356156684242</v>
      </c>
      <c r="AB37" s="146">
        <f>BDS!$AB$3*(COS(($U37*AB$4)-PI()))*BL37*BP37</f>
        <v>-1.0018062358241833</v>
      </c>
      <c r="AC37" s="146">
        <f>BDS!$AC$3*(COS(($U37*AC$4)-PI()))*BL37*BP37</f>
        <v>-1.0024939448975598</v>
      </c>
      <c r="AD37" s="146">
        <f>BDS!$AD$3*(COS(($U37*AD$4)-PI()))*BL37*BP37</f>
        <v>-1.002840857657513</v>
      </c>
      <c r="AE37" s="146">
        <f>BDS!$AE$3*(COS(($U37*AE$4)-PI()))*BL37*BP37</f>
        <v>-1.0029472151766474</v>
      </c>
      <c r="AF37" s="146">
        <f>BDS!$AF$3*(COS(($U37*AF$4)-PI()))*BL37*BP37</f>
        <v>-1.002840857657513</v>
      </c>
      <c r="AG37" s="146">
        <f>BDS!$AG$3*(COS(($U37*AG$4)-PI()))*BL37*BP37</f>
        <v>-1.0024939448975598</v>
      </c>
      <c r="AH37" s="146">
        <f>BDS!$AH$3*(COS(($U37*AH$4)-PI()))*BL37*BP37</f>
        <v>-1.0018062358241833</v>
      </c>
      <c r="AI37" s="146">
        <f>BDS!$AI$3*(COS(($U37*AI$4)-PI()))*BL37*BP37</f>
        <v>-1.0005356156684242</v>
      </c>
      <c r="AJ37" s="146">
        <f>BDS!$AJ$3*(COS(($U37*AJ$4)-PI()))*BL37*BP37</f>
        <v>-1.0011052031162502</v>
      </c>
      <c r="AK37" s="146">
        <f>BDS!$AK$3*(COS(($U37*AK$4)-PI()))*BL37*BP37</f>
        <v>-1.0022513944387148</v>
      </c>
      <c r="AL37" s="146">
        <f>BDS!$AL$3*(COS(($U37*AL$4)-PI()))*BL37*BP37</f>
        <v>-1.0028717598797925</v>
      </c>
      <c r="AM37" s="146">
        <f>BDS!$AM$3*(COS(($U37*AM$4)-PI()))*BL37*BP37</f>
        <v>-1.0031847033453083</v>
      </c>
      <c r="AN37" s="146">
        <f>BDS!$AN$3*(COS(($U37*AN$4)-PI()))*BL37*BP37</f>
        <v>-1.0032806468456341</v>
      </c>
      <c r="AO37" s="146">
        <f>BDS!$AO$3*(COS(($U37*AO$4)-PI()))*BL37*BP37</f>
        <v>-1.0031847033453083</v>
      </c>
      <c r="AP37" s="146">
        <f>BDS!$AP$3*(COS(($U37*AP$4)-PI()))*BL37*BP37</f>
        <v>-1.0028717598797925</v>
      </c>
      <c r="AQ37" s="146">
        <f>BDS!$AQ$3*(COS(($U37*AQ$4)-PI()))*BL37*BP37</f>
        <v>-1.0022513944387148</v>
      </c>
      <c r="AR37" s="146">
        <f>BDS!$AR$3*(COS(($U37*AR$4)-PI()))*BL37*BP37</f>
        <v>-1.0011052031162502</v>
      </c>
      <c r="AS37" s="146">
        <f>BDS!$AS$3*(COS(($U37*AS$4)-PI()))*BL37*BP37</f>
        <v>-1.0005356156684242</v>
      </c>
      <c r="AT37" s="146">
        <f>BDS!$AT$3*(COS(($U37*AT$4)-PI()))*BL37*BP37</f>
        <v>-1.0018062358241833</v>
      </c>
      <c r="AU37" s="146">
        <f>BDS!$AU$3*(COS(($U37*AU$4)-PI()))*BL37*BP37</f>
        <v>-1.0024939448975598</v>
      </c>
      <c r="AV37" s="146">
        <f>BDS!$AV$3*(COS(($U37*AV$4)-PI()))*BL37*BP37</f>
        <v>-1.002840857657513</v>
      </c>
      <c r="AW37" s="146">
        <f>BDS!$AW$3*(COS(($U37*AW$4)-PI()))*BL37*BP37</f>
        <v>-1.0029472151766474</v>
      </c>
      <c r="AX37" s="146">
        <f>BDS!$AX$3*(COS(($U37*AX$4)-PI()))*BL37*BP37</f>
        <v>-1.002840857657513</v>
      </c>
      <c r="AY37" s="146">
        <f>BDS!$AY$3*(COS(($U37*AY$4)-PI()))*BL37*BP37</f>
        <v>-1.0024939448975598</v>
      </c>
      <c r="AZ37" s="146">
        <f>BDS!$AZ$3*(COS(($U37*AZ$4)-PI()))*BL37*BP37</f>
        <v>-1.0018062358241833</v>
      </c>
      <c r="BA37" s="146">
        <f>BDS!$BA$3*(COS(($U37*BA$4)-PI()))*BL37*BP37</f>
        <v>-1.0005356156684242</v>
      </c>
      <c r="BB37" s="146">
        <f>BDS!$BB$3*(COS(($U37*BB$4)-PI()))*BL37*BP37</f>
        <v>-0.99807777847882961</v>
      </c>
      <c r="BC37" s="146">
        <f>BDS!$BC$3*(COS(($U37*BC$4)-PI()))*BL37*BP37</f>
        <v>-0.99264707154658616</v>
      </c>
      <c r="BD37" s="146">
        <f>BDS!$BD$3*(COS(($U37*BD$4)-PI()))*BL37*BP37</f>
        <v>-0.97800397384087989</v>
      </c>
      <c r="BE37" s="146">
        <f>BDS!$BE$3*(COS(($U37*BE$4)-PI()))*BL37*BP37</f>
        <v>-0.98054583579679933</v>
      </c>
      <c r="BF37" s="153">
        <f t="shared" si="11"/>
        <v>-0.99829396331249021</v>
      </c>
      <c r="BG37" s="153">
        <f>(((BF37)+1)/(BDS!$BG$4)+1)</f>
        <v>1.0016952245135871</v>
      </c>
      <c r="BH37" s="196">
        <f t="shared" si="12"/>
        <v>1.4712066429226046E-2</v>
      </c>
      <c r="BI37" s="154"/>
      <c r="BJ37" s="152">
        <f t="shared" si="13"/>
        <v>15.707272991698076</v>
      </c>
      <c r="BK37" s="152">
        <f t="shared" si="14"/>
        <v>-1.1171558199605197E-8</v>
      </c>
      <c r="BL37" s="155">
        <f t="shared" si="15"/>
        <v>0.99999999871382683</v>
      </c>
      <c r="BM37" s="155"/>
      <c r="BN37" s="152">
        <f t="shared" si="16"/>
        <v>15.707272991698076</v>
      </c>
      <c r="BO37" s="152">
        <f t="shared" si="17"/>
        <v>-1.7553170115478432E-5</v>
      </c>
      <c r="BP37" s="155">
        <f t="shared" si="18"/>
        <v>0.99999797911864985</v>
      </c>
      <c r="BQ37" s="156"/>
      <c r="BR37" s="157">
        <f t="shared" si="19"/>
        <v>15.707272991698076</v>
      </c>
      <c r="BS37" s="158">
        <f t="shared" si="20"/>
        <v>0</v>
      </c>
      <c r="BT37" s="158">
        <f t="shared" si="21"/>
        <v>0</v>
      </c>
      <c r="BU37" s="158">
        <f t="shared" si="22"/>
        <v>0</v>
      </c>
      <c r="BV37" s="158"/>
      <c r="BW37" s="206">
        <f t="shared" si="23"/>
        <v>15.707272991698076</v>
      </c>
      <c r="BX37" s="207">
        <f t="shared" si="24"/>
        <v>0</v>
      </c>
      <c r="BY37" s="208">
        <f t="shared" si="25"/>
        <v>1</v>
      </c>
      <c r="BZ37" s="158"/>
      <c r="CA37" s="157">
        <f>BDS!BH37</f>
        <v>1.4712066429226046E-2</v>
      </c>
      <c r="CB37" s="157">
        <f t="shared" si="26"/>
        <v>-5.985287933570774</v>
      </c>
      <c r="CC37" s="157"/>
      <c r="CD37" s="157">
        <f t="shared" si="27"/>
        <v>-5.985287933570774</v>
      </c>
      <c r="CE37" s="192"/>
      <c r="CF37" s="192"/>
      <c r="CG37" s="208"/>
      <c r="CH37" s="208">
        <f t="shared" si="28"/>
        <v>0</v>
      </c>
    </row>
    <row r="38" spans="2:86" x14ac:dyDescent="0.2">
      <c r="B38" s="135">
        <v>32</v>
      </c>
      <c r="C38" s="135">
        <v>310</v>
      </c>
      <c r="D38" s="135">
        <v>40</v>
      </c>
      <c r="E38" s="135">
        <f>BDS!$C$2-BDS!$E$2</f>
        <v>5</v>
      </c>
      <c r="F38" s="135">
        <f>BDS!$E$3</f>
        <v>13.5</v>
      </c>
      <c r="G38" s="136">
        <f t="shared" si="1"/>
        <v>4.1954981558863995</v>
      </c>
      <c r="H38" s="136">
        <f t="shared" si="2"/>
        <v>6.527036446661393</v>
      </c>
      <c r="I38" s="136">
        <f t="shared" si="3"/>
        <v>21.002271662615566</v>
      </c>
      <c r="J38" s="136">
        <f t="shared" si="4"/>
        <v>6.527036446661393</v>
      </c>
      <c r="K38" s="137"/>
      <c r="L38" s="138">
        <v>310</v>
      </c>
      <c r="M38" s="139">
        <f t="shared" si="5"/>
        <v>6.527036446661393</v>
      </c>
      <c r="N38" s="140">
        <f>(SQRT((BDS!$L$2^2)+(M38^2)-((2*BDS!$L$2*M38)*(($Q38*$Q$2)+($R38*$R$2))))+M38-BDS!$L$2)</f>
        <v>6.748667095783361</v>
      </c>
      <c r="O38" s="140">
        <f t="shared" si="6"/>
        <v>0.22163064912196795</v>
      </c>
      <c r="P38" s="141">
        <f t="shared" si="7"/>
        <v>1.0017457814266855</v>
      </c>
      <c r="Q38" s="142">
        <f t="shared" si="8"/>
        <v>-0.76604444311897812</v>
      </c>
      <c r="R38" s="142">
        <f t="shared" si="9"/>
        <v>0.64278760968653925</v>
      </c>
      <c r="S38" s="84"/>
      <c r="T38" s="81"/>
      <c r="U38" s="195">
        <f t="shared" si="10"/>
        <v>15.945475877717792</v>
      </c>
      <c r="V38" s="146">
        <f>BDS!$V$3*(COS(($U38*V$4)-PI()))*BL38*BP38</f>
        <v>-0.98115913406969379</v>
      </c>
      <c r="W38" s="146">
        <f>BDS!$W$3*(COS(($U38*W$4)-PI()))*BL38*BP38</f>
        <v>-0.98037402627302073</v>
      </c>
      <c r="X38" s="146">
        <f>BDS!$X$3*(COS(($U38*X$4)-PI()))*BL38*BP38</f>
        <v>-0.97781450478706933</v>
      </c>
      <c r="Y38" s="146">
        <f>BDS!$Y$3*(COS(($U38*Y$4)-PI()))*BL38*BP38</f>
        <v>-0.99255791231637291</v>
      </c>
      <c r="Z38" s="146">
        <f>BDS!$Z$3*(COS(($U38*Z$4)-PI()))*BL38*BP38</f>
        <v>-0.99802472530459674</v>
      </c>
      <c r="AA38" s="146">
        <f>BDS!$AA$3*(COS(($U38*AA$4)-PI()))*BL38*BP38</f>
        <v>-1.0004986246650822</v>
      </c>
      <c r="AB38" s="146">
        <f>BDS!$AB$3*(COS(($U38*AB$4)-PI()))*BL38*BP38</f>
        <v>-1.001777462788987</v>
      </c>
      <c r="AC38" s="146">
        <f>BDS!$AC$3*(COS(($U38*AC$4)-PI()))*BL38*BP38</f>
        <v>-1.0024695914214139</v>
      </c>
      <c r="AD38" s="146">
        <f>BDS!$AD$3*(COS(($U38*AD$4)-PI()))*BL38*BP38</f>
        <v>-1.0028187252905887</v>
      </c>
      <c r="AE38" s="146">
        <f>BDS!$AE$3*(COS(($U38*AE$4)-PI()))*BL38*BP38</f>
        <v>-1.0029257625823107</v>
      </c>
      <c r="AF38" s="146">
        <f>BDS!$AF$3*(COS(($U38*AF$4)-PI()))*BL38*BP38</f>
        <v>-1.0028187252905887</v>
      </c>
      <c r="AG38" s="146">
        <f>BDS!$AG$3*(COS(($U38*AG$4)-PI()))*BL38*BP38</f>
        <v>-1.0024695914214139</v>
      </c>
      <c r="AH38" s="146">
        <f>BDS!$AH$3*(COS(($U38*AH$4)-PI()))*BL38*BP38</f>
        <v>-1.001777462788987</v>
      </c>
      <c r="AI38" s="146">
        <f>BDS!$AI$3*(COS(($U38*AI$4)-PI()))*BL38*BP38</f>
        <v>-1.0004986246650822</v>
      </c>
      <c r="AJ38" s="146">
        <f>BDS!$AJ$3*(COS(($U38*AJ$4)-PI()))*BL38*BP38</f>
        <v>-1.0010719039725373</v>
      </c>
      <c r="AK38" s="146">
        <f>BDS!$AK$3*(COS(($U38*AK$4)-PI()))*BL38*BP38</f>
        <v>-1.0022254846486403</v>
      </c>
      <c r="AL38" s="146">
        <f>BDS!$AL$3*(COS(($U38*AL$4)-PI()))*BL38*BP38</f>
        <v>-1.0028498250793563</v>
      </c>
      <c r="AM38" s="146">
        <f>BDS!$AM$3*(COS(($U38*AM$4)-PI()))*BL38*BP38</f>
        <v>-1.0031647665548926</v>
      </c>
      <c r="AN38" s="146">
        <f>BDS!$AN$3*(COS(($U38*AN$4)-PI()))*BL38*BP38</f>
        <v>-1.003261321595416</v>
      </c>
      <c r="AO38" s="146">
        <f>BDS!$AO$3*(COS(($U38*AO$4)-PI()))*BL38*BP38</f>
        <v>-1.0031647665548926</v>
      </c>
      <c r="AP38" s="146">
        <f>BDS!$AP$3*(COS(($U38*AP$4)-PI()))*BL38*BP38</f>
        <v>-1.0028498250793563</v>
      </c>
      <c r="AQ38" s="146">
        <f>BDS!$AQ$3*(COS(($U38*AQ$4)-PI()))*BL38*BP38</f>
        <v>-1.0022254846486403</v>
      </c>
      <c r="AR38" s="146">
        <f>BDS!$AR$3*(COS(($U38*AR$4)-PI()))*BL38*BP38</f>
        <v>-1.0010719039725373</v>
      </c>
      <c r="AS38" s="146">
        <f>BDS!$AS$3*(COS(($U38*AS$4)-PI()))*BL38*BP38</f>
        <v>-1.0004986246650822</v>
      </c>
      <c r="AT38" s="146">
        <f>BDS!$AT$3*(COS(($U38*AT$4)-PI()))*BL38*BP38</f>
        <v>-1.001777462788987</v>
      </c>
      <c r="AU38" s="146">
        <f>BDS!$AU$3*(COS(($U38*AU$4)-PI()))*BL38*BP38</f>
        <v>-1.0024695914214139</v>
      </c>
      <c r="AV38" s="146">
        <f>BDS!$AV$3*(COS(($U38*AV$4)-PI()))*BL38*BP38</f>
        <v>-1.0028187252905887</v>
      </c>
      <c r="AW38" s="146">
        <f>BDS!$AW$3*(COS(($U38*AW$4)-PI()))*BL38*BP38</f>
        <v>-1.0029257625823107</v>
      </c>
      <c r="AX38" s="146">
        <f>BDS!$AX$3*(COS(($U38*AX$4)-PI()))*BL38*BP38</f>
        <v>-1.0028187252905887</v>
      </c>
      <c r="AY38" s="146">
        <f>BDS!$AY$3*(COS(($U38*AY$4)-PI()))*BL38*BP38</f>
        <v>-1.0024695914214139</v>
      </c>
      <c r="AZ38" s="146">
        <f>BDS!$AZ$3*(COS(($U38*AZ$4)-PI()))*BL38*BP38</f>
        <v>-1.001777462788987</v>
      </c>
      <c r="BA38" s="146">
        <f>BDS!$BA$3*(COS(($U38*BA$4)-PI()))*BL38*BP38</f>
        <v>-1.0004986246650822</v>
      </c>
      <c r="BB38" s="146">
        <f>BDS!$BB$3*(COS(($U38*BB$4)-PI()))*BL38*BP38</f>
        <v>-0.99802472530459674</v>
      </c>
      <c r="BC38" s="146">
        <f>BDS!$BC$3*(COS(($U38*BC$4)-PI()))*BL38*BP38</f>
        <v>-0.99255791231637291</v>
      </c>
      <c r="BD38" s="146">
        <f>BDS!$BD$3*(COS(($U38*BD$4)-PI()))*BL38*BP38</f>
        <v>-0.97781450478706933</v>
      </c>
      <c r="BE38" s="146">
        <f>BDS!$BE$3*(COS(($U38*BE$4)-PI()))*BL38*BP38</f>
        <v>-0.98037402627302073</v>
      </c>
      <c r="BF38" s="153">
        <f t="shared" si="11"/>
        <v>-0.99824155264908276</v>
      </c>
      <c r="BG38" s="153">
        <f>(((BF38)+1)/(BDS!$BG$4)+1)</f>
        <v>1.0017473030193027</v>
      </c>
      <c r="BH38" s="196">
        <f t="shared" si="12"/>
        <v>1.5163637309894507E-2</v>
      </c>
      <c r="BI38" s="154"/>
      <c r="BJ38" s="152">
        <f t="shared" si="13"/>
        <v>15.945475877717792</v>
      </c>
      <c r="BK38" s="152">
        <f t="shared" si="14"/>
        <v>-1.1731620306368409E-8</v>
      </c>
      <c r="BL38" s="155">
        <f t="shared" si="15"/>
        <v>0.9999999986493473</v>
      </c>
      <c r="BM38" s="155"/>
      <c r="BN38" s="152">
        <f t="shared" si="16"/>
        <v>15.945475877717792</v>
      </c>
      <c r="BO38" s="152">
        <f t="shared" si="17"/>
        <v>-1.8226247391459059E-5</v>
      </c>
      <c r="BP38" s="155">
        <f t="shared" si="18"/>
        <v>0.99999790162792435</v>
      </c>
      <c r="BQ38" s="156"/>
      <c r="BR38" s="157">
        <f t="shared" si="19"/>
        <v>15.945475877717792</v>
      </c>
      <c r="BS38" s="158">
        <f t="shared" si="20"/>
        <v>0</v>
      </c>
      <c r="BT38" s="158">
        <f t="shared" si="21"/>
        <v>0</v>
      </c>
      <c r="BU38" s="158">
        <f t="shared" si="22"/>
        <v>0</v>
      </c>
      <c r="BV38" s="158"/>
      <c r="BW38" s="206">
        <f t="shared" si="23"/>
        <v>15.945475877717792</v>
      </c>
      <c r="BX38" s="207">
        <f t="shared" si="24"/>
        <v>0</v>
      </c>
      <c r="BY38" s="208">
        <f t="shared" si="25"/>
        <v>1</v>
      </c>
      <c r="BZ38" s="158"/>
      <c r="CA38" s="157">
        <f>BDS!BH38</f>
        <v>1.5163637309894507E-2</v>
      </c>
      <c r="CB38" s="157">
        <f t="shared" si="26"/>
        <v>-5.9848363626901051</v>
      </c>
      <c r="CC38" s="157"/>
      <c r="CD38" s="157">
        <f t="shared" si="27"/>
        <v>-5.9848363626901051</v>
      </c>
      <c r="CE38" s="192"/>
      <c r="CF38" s="192"/>
      <c r="CG38" s="208"/>
      <c r="CH38" s="208">
        <f t="shared" si="28"/>
        <v>0</v>
      </c>
    </row>
    <row r="39" spans="2:86" x14ac:dyDescent="0.2">
      <c r="B39" s="135">
        <v>33</v>
      </c>
      <c r="C39" s="135">
        <v>320</v>
      </c>
      <c r="D39" s="135">
        <v>50</v>
      </c>
      <c r="E39" s="135">
        <f>BDS!$C$2-BDS!$E$2</f>
        <v>5</v>
      </c>
      <c r="F39" s="135">
        <f>BDS!$E$3</f>
        <v>13.5</v>
      </c>
      <c r="G39" s="136">
        <f t="shared" si="1"/>
        <v>5.9587679629710504</v>
      </c>
      <c r="H39" s="136">
        <f t="shared" si="2"/>
        <v>7.778619134302061</v>
      </c>
      <c r="I39" s="136">
        <f t="shared" si="3"/>
        <v>17.622998405985761</v>
      </c>
      <c r="J39" s="136">
        <f t="shared" si="4"/>
        <v>7.778619134302061</v>
      </c>
      <c r="K39" s="137"/>
      <c r="L39" s="138">
        <v>320</v>
      </c>
      <c r="M39" s="139">
        <f t="shared" si="5"/>
        <v>7.778619134302061</v>
      </c>
      <c r="N39" s="140">
        <f>(SQRT((BDS!$L$2^2)+(M39^2)-((2*BDS!$L$2*M39)*(($Q39*$Q$2)+($R39*$R$2))))+M39-BDS!$L$2)</f>
        <v>8.0932437540166404</v>
      </c>
      <c r="O39" s="140">
        <f t="shared" si="6"/>
        <v>0.31462461971457945</v>
      </c>
      <c r="P39" s="141">
        <f t="shared" si="7"/>
        <v>0.99981380334100245</v>
      </c>
      <c r="Q39" s="142">
        <f t="shared" si="8"/>
        <v>-0.64278760968653958</v>
      </c>
      <c r="R39" s="142">
        <f t="shared" si="9"/>
        <v>0.76604444311897779</v>
      </c>
      <c r="S39" s="84"/>
      <c r="T39" s="81"/>
      <c r="U39" s="195">
        <f t="shared" si="10"/>
        <v>16.187291142215816</v>
      </c>
      <c r="V39" s="146">
        <f>BDS!$V$3*(COS(($U39*V$4)-PI()))*BL39*BP39</f>
        <v>-0.98098764684558648</v>
      </c>
      <c r="W39" s="146">
        <f>BDS!$W$3*(COS(($U39*W$4)-PI()))*BL39*BP39</f>
        <v>-0.98019697610136602</v>
      </c>
      <c r="X39" s="146">
        <f>BDS!$X$3*(COS(($U39*X$4)-PI()))*BL39*BP39</f>
        <v>-0.97761925770067637</v>
      </c>
      <c r="Y39" s="146">
        <f>BDS!$Y$3*(COS(($U39*Y$4)-PI()))*BL39*BP39</f>
        <v>-0.99246603055640736</v>
      </c>
      <c r="Z39" s="146">
        <f>BDS!$Z$3*(COS(($U39*Z$4)-PI()))*BL39*BP39</f>
        <v>-0.99797005119733218</v>
      </c>
      <c r="AA39" s="146">
        <f>BDS!$AA$3*(COS(($U39*AA$4)-PI()))*BL39*BP39</f>
        <v>-1.0004605030834088</v>
      </c>
      <c r="AB39" s="146">
        <f>BDS!$AB$3*(COS(($U39*AB$4)-PI()))*BL39*BP39</f>
        <v>-1.0017478101283372</v>
      </c>
      <c r="AC39" s="146">
        <f>BDS!$AC$3*(COS(($U39*AC$4)-PI()))*BL39*BP39</f>
        <v>-1.0024444932999064</v>
      </c>
      <c r="AD39" s="146">
        <f>BDS!$AD$3*(COS(($U39*AD$4)-PI()))*BL39*BP39</f>
        <v>-1.0027959161195394</v>
      </c>
      <c r="AE39" s="146">
        <f>BDS!$AE$3*(COS(($U39*AE$4)-PI()))*BL39*BP39</f>
        <v>-1.0029036539474137</v>
      </c>
      <c r="AF39" s="146">
        <f>BDS!$AF$3*(COS(($U39*AF$4)-PI()))*BL39*BP39</f>
        <v>-1.0027959161195394</v>
      </c>
      <c r="AG39" s="146">
        <f>BDS!$AG$3*(COS(($U39*AG$4)-PI()))*BL39*BP39</f>
        <v>-1.0024444932999064</v>
      </c>
      <c r="AH39" s="146">
        <f>BDS!$AH$3*(COS(($U39*AH$4)-PI()))*BL39*BP39</f>
        <v>-1.0017478101283372</v>
      </c>
      <c r="AI39" s="146">
        <f>BDS!$AI$3*(COS(($U39*AI$4)-PI()))*BL39*BP39</f>
        <v>-1.0004605030834088</v>
      </c>
      <c r="AJ39" s="146">
        <f>BDS!$AJ$3*(COS(($U39*AJ$4)-PI()))*BL39*BP39</f>
        <v>-1.0010375869832933</v>
      </c>
      <c r="AK39" s="146">
        <f>BDS!$AK$3*(COS(($U39*AK$4)-PI()))*BL39*BP39</f>
        <v>-1.0021987826794354</v>
      </c>
      <c r="AL39" s="146">
        <f>BDS!$AL$3*(COS(($U39*AL$4)-PI()))*BL39*BP39</f>
        <v>-1.0028272195094041</v>
      </c>
      <c r="AM39" s="146">
        <f>BDS!$AM$3*(COS(($U39*AM$4)-PI()))*BL39*BP39</f>
        <v>-1.0031442200251117</v>
      </c>
      <c r="AN39" s="146">
        <f>BDS!$AN$3*(COS(($U39*AN$4)-PI()))*BL39*BP39</f>
        <v>-1.0032414052861724</v>
      </c>
      <c r="AO39" s="146">
        <f>BDS!$AO$3*(COS(($U39*AO$4)-PI()))*BL39*BP39</f>
        <v>-1.0031442200251117</v>
      </c>
      <c r="AP39" s="146">
        <f>BDS!$AP$3*(COS(($U39*AP$4)-PI()))*BL39*BP39</f>
        <v>-1.0028272195094041</v>
      </c>
      <c r="AQ39" s="146">
        <f>BDS!$AQ$3*(COS(($U39*AQ$4)-PI()))*BL39*BP39</f>
        <v>-1.0021987826794354</v>
      </c>
      <c r="AR39" s="146">
        <f>BDS!$AR$3*(COS(($U39*AR$4)-PI()))*BL39*BP39</f>
        <v>-1.0010375869832933</v>
      </c>
      <c r="AS39" s="146">
        <f>BDS!$AS$3*(COS(($U39*AS$4)-PI()))*BL39*BP39</f>
        <v>-1.0004605030834088</v>
      </c>
      <c r="AT39" s="146">
        <f>BDS!$AT$3*(COS(($U39*AT$4)-PI()))*BL39*BP39</f>
        <v>-1.0017478101283372</v>
      </c>
      <c r="AU39" s="146">
        <f>BDS!$AU$3*(COS(($U39*AU$4)-PI()))*BL39*BP39</f>
        <v>-1.0024444932999064</v>
      </c>
      <c r="AV39" s="146">
        <f>BDS!$AV$3*(COS(($U39*AV$4)-PI()))*BL39*BP39</f>
        <v>-1.0027959161195394</v>
      </c>
      <c r="AW39" s="146">
        <f>BDS!$AW$3*(COS(($U39*AW$4)-PI()))*BL39*BP39</f>
        <v>-1.0029036539474137</v>
      </c>
      <c r="AX39" s="146">
        <f>BDS!$AX$3*(COS(($U39*AX$4)-PI()))*BL39*BP39</f>
        <v>-1.0027959161195394</v>
      </c>
      <c r="AY39" s="146">
        <f>BDS!$AY$3*(COS(($U39*AY$4)-PI()))*BL39*BP39</f>
        <v>-1.0024444932999064</v>
      </c>
      <c r="AZ39" s="146">
        <f>BDS!$AZ$3*(COS(($U39*AZ$4)-PI()))*BL39*BP39</f>
        <v>-1.0017478101283372</v>
      </c>
      <c r="BA39" s="146">
        <f>BDS!$BA$3*(COS(($U39*BA$4)-PI()))*BL39*BP39</f>
        <v>-1.0004605030834088</v>
      </c>
      <c r="BB39" s="146">
        <f>BDS!$BB$3*(COS(($U39*BB$4)-PI()))*BL39*BP39</f>
        <v>-0.99797005119733218</v>
      </c>
      <c r="BC39" s="146">
        <f>BDS!$BC$3*(COS(($U39*BC$4)-PI()))*BL39*BP39</f>
        <v>-0.99246603055640736</v>
      </c>
      <c r="BD39" s="146">
        <f>BDS!$BD$3*(COS(($U39*BD$4)-PI()))*BL39*BP39</f>
        <v>-0.97761925770067637</v>
      </c>
      <c r="BE39" s="146">
        <f>BDS!$BE$3*(COS(($U39*BE$4)-PI()))*BL39*BP39</f>
        <v>-0.98019697610136602</v>
      </c>
      <c r="BF39" s="153">
        <f t="shared" si="11"/>
        <v>-0.99818754166826118</v>
      </c>
      <c r="BG39" s="153">
        <f>(((BF39)+1)/(BDS!$BG$4)+1)</f>
        <v>1.0018009717002647</v>
      </c>
      <c r="BH39" s="196">
        <f t="shared" si="12"/>
        <v>1.562897198223559E-2</v>
      </c>
      <c r="BI39" s="154"/>
      <c r="BJ39" s="152">
        <f t="shared" si="13"/>
        <v>16.187291142215816</v>
      </c>
      <c r="BK39" s="152">
        <f t="shared" si="14"/>
        <v>-1.2319761700378613E-8</v>
      </c>
      <c r="BL39" s="155">
        <f t="shared" si="15"/>
        <v>0.99999999858163502</v>
      </c>
      <c r="BM39" s="155"/>
      <c r="BN39" s="152">
        <f t="shared" si="16"/>
        <v>16.187291142215816</v>
      </c>
      <c r="BO39" s="152">
        <f t="shared" si="17"/>
        <v>-1.8925133794061028E-5</v>
      </c>
      <c r="BP39" s="155">
        <f t="shared" si="18"/>
        <v>0.99999782116582581</v>
      </c>
      <c r="BQ39" s="156"/>
      <c r="BR39" s="157">
        <f t="shared" si="19"/>
        <v>16.187291142215816</v>
      </c>
      <c r="BS39" s="158">
        <f t="shared" si="20"/>
        <v>0</v>
      </c>
      <c r="BT39" s="158">
        <f t="shared" si="21"/>
        <v>0</v>
      </c>
      <c r="BU39" s="158">
        <f t="shared" si="22"/>
        <v>0</v>
      </c>
      <c r="BV39" s="158"/>
      <c r="BW39" s="206">
        <f t="shared" si="23"/>
        <v>16.187291142215816</v>
      </c>
      <c r="BX39" s="207">
        <f t="shared" si="24"/>
        <v>0</v>
      </c>
      <c r="BY39" s="208">
        <f t="shared" si="25"/>
        <v>1</v>
      </c>
      <c r="BZ39" s="158"/>
      <c r="CA39" s="157">
        <f>BDS!BH39</f>
        <v>1.562897198223559E-2</v>
      </c>
      <c r="CB39" s="157">
        <f t="shared" si="26"/>
        <v>-5.9843710280177644</v>
      </c>
      <c r="CC39" s="157"/>
      <c r="CD39" s="157">
        <f t="shared" si="27"/>
        <v>-5.9843710280177644</v>
      </c>
      <c r="CE39" s="192"/>
      <c r="CF39" s="192"/>
      <c r="CG39" s="208"/>
      <c r="CH39" s="208">
        <f t="shared" si="28"/>
        <v>0</v>
      </c>
    </row>
    <row r="40" spans="2:86" x14ac:dyDescent="0.2">
      <c r="B40" s="135">
        <v>34</v>
      </c>
      <c r="C40" s="135">
        <v>330</v>
      </c>
      <c r="D40" s="135">
        <v>60</v>
      </c>
      <c r="E40" s="135">
        <f>BDS!$C$2-BDS!$E$2</f>
        <v>5</v>
      </c>
      <c r="F40" s="135">
        <f>BDS!$E$3</f>
        <v>13.5</v>
      </c>
      <c r="G40" s="136">
        <f t="shared" si="1"/>
        <v>8.6602540378443837</v>
      </c>
      <c r="H40" s="136">
        <f t="shared" si="2"/>
        <v>9.9999999999999982</v>
      </c>
      <c r="I40" s="136">
        <f t="shared" si="3"/>
        <v>15.588457268119894</v>
      </c>
      <c r="J40" s="136">
        <f t="shared" si="4"/>
        <v>9.9999999999999982</v>
      </c>
      <c r="K40" s="137"/>
      <c r="L40" s="138">
        <v>330</v>
      </c>
      <c r="M40" s="139">
        <f t="shared" si="5"/>
        <v>9.9999999999999982</v>
      </c>
      <c r="N40" s="140">
        <f>(SQRT((BDS!$L$2^2)+(M40^2)-((2*BDS!$L$2*M40)*(($Q40*$Q$2)+($R40*$R$2))))+M40-BDS!$L$2)</f>
        <v>10.519428096109237</v>
      </c>
      <c r="O40" s="140">
        <f t="shared" si="6"/>
        <v>0.51942809610923923</v>
      </c>
      <c r="P40" s="141">
        <f t="shared" si="7"/>
        <v>0.99556552458248149</v>
      </c>
      <c r="Q40" s="142">
        <f t="shared" si="8"/>
        <v>-0.50000000000000044</v>
      </c>
      <c r="R40" s="142">
        <f t="shared" si="9"/>
        <v>0.86602540378443837</v>
      </c>
      <c r="S40" s="84"/>
      <c r="T40" s="81"/>
      <c r="U40" s="195">
        <f t="shared" si="10"/>
        <v>16.432773567392687</v>
      </c>
      <c r="V40" s="146">
        <f>BDS!$V$3*(COS(($U40*V$4)-PI()))*BL40*BP40</f>
        <v>-0.98081092875504283</v>
      </c>
      <c r="W40" s="146">
        <f>BDS!$W$3*(COS(($U40*W$4)-PI()))*BL40*BP40</f>
        <v>-0.98001452575425685</v>
      </c>
      <c r="X40" s="146">
        <f>BDS!$X$3*(COS(($U40*X$4)-PI()))*BL40*BP40</f>
        <v>-0.97741805677378069</v>
      </c>
      <c r="Y40" s="146">
        <f>BDS!$Y$3*(COS(($U40*Y$4)-PI()))*BL40*BP40</f>
        <v>-0.99237134321625631</v>
      </c>
      <c r="Z40" s="146">
        <f>BDS!$Z$3*(COS(($U40*Z$4)-PI()))*BL40*BP40</f>
        <v>-0.99791370665920065</v>
      </c>
      <c r="AA40" s="146">
        <f>BDS!$AA$3*(COS(($U40*AA$4)-PI()))*BL40*BP40</f>
        <v>-1.0004212163793416</v>
      </c>
      <c r="AB40" s="146">
        <f>BDS!$AB$3*(COS(($U40*AB$4)-PI()))*BL40*BP40</f>
        <v>-1.0017172509555516</v>
      </c>
      <c r="AC40" s="146">
        <f>BDS!$AC$3*(COS(($U40*AC$4)-PI()))*BL40*BP40</f>
        <v>-1.0024186277662486</v>
      </c>
      <c r="AD40" s="146">
        <f>BDS!$AD$3*(COS(($U40*AD$4)-PI()))*BL40*BP40</f>
        <v>-1.0027724094485631</v>
      </c>
      <c r="AE40" s="146">
        <f>BDS!$AE$3*(COS(($U40*AE$4)-PI()))*BL40*BP40</f>
        <v>-1.0028808692100455</v>
      </c>
      <c r="AF40" s="146">
        <f>BDS!$AF$3*(COS(($U40*AF$4)-PI()))*BL40*BP40</f>
        <v>-1.0027724094485631</v>
      </c>
      <c r="AG40" s="146">
        <f>BDS!$AG$3*(COS(($U40*AG$4)-PI()))*BL40*BP40</f>
        <v>-1.0024186277662486</v>
      </c>
      <c r="AH40" s="146">
        <f>BDS!$AH$3*(COS(($U40*AH$4)-PI()))*BL40*BP40</f>
        <v>-1.0017172509555516</v>
      </c>
      <c r="AI40" s="146">
        <f>BDS!$AI$3*(COS(($U40*AI$4)-PI()))*BL40*BP40</f>
        <v>-1.0004212163793416</v>
      </c>
      <c r="AJ40" s="146">
        <f>BDS!$AJ$3*(COS(($U40*AJ$4)-PI()))*BL40*BP40</f>
        <v>-1.0010022210439324</v>
      </c>
      <c r="AK40" s="146">
        <f>BDS!$AK$3*(COS(($U40*AK$4)-PI()))*BL40*BP40</f>
        <v>-1.0021712643133787</v>
      </c>
      <c r="AL40" s="146">
        <f>BDS!$AL$3*(COS(($U40*AL$4)-PI()))*BL40*BP40</f>
        <v>-1.0028039226583629</v>
      </c>
      <c r="AM40" s="146">
        <f>BDS!$AM$3*(COS(($U40*AM$4)-PI()))*BL40*BP40</f>
        <v>-1.0031230451076574</v>
      </c>
      <c r="AN40" s="146">
        <f>BDS!$AN$3*(COS(($U40*AN$4)-PI()))*BL40*BP40</f>
        <v>-1.0032208798399442</v>
      </c>
      <c r="AO40" s="146">
        <f>BDS!$AO$3*(COS(($U40*AO$4)-PI()))*BL40*BP40</f>
        <v>-1.0031230451076574</v>
      </c>
      <c r="AP40" s="146">
        <f>BDS!$AP$3*(COS(($U40*AP$4)-PI()))*BL40*BP40</f>
        <v>-1.0028039226583629</v>
      </c>
      <c r="AQ40" s="146">
        <f>BDS!$AQ$3*(COS(($U40*AQ$4)-PI()))*BL40*BP40</f>
        <v>-1.0021712643133787</v>
      </c>
      <c r="AR40" s="146">
        <f>BDS!$AR$3*(COS(($U40*AR$4)-PI()))*BL40*BP40</f>
        <v>-1.0010022210439324</v>
      </c>
      <c r="AS40" s="146">
        <f>BDS!$AS$3*(COS(($U40*AS$4)-PI()))*BL40*BP40</f>
        <v>-1.0004212163793416</v>
      </c>
      <c r="AT40" s="146">
        <f>BDS!$AT$3*(COS(($U40*AT$4)-PI()))*BL40*BP40</f>
        <v>-1.0017172509555516</v>
      </c>
      <c r="AU40" s="146">
        <f>BDS!$AU$3*(COS(($U40*AU$4)-PI()))*BL40*BP40</f>
        <v>-1.0024186277662486</v>
      </c>
      <c r="AV40" s="146">
        <f>BDS!$AV$3*(COS(($U40*AV$4)-PI()))*BL40*BP40</f>
        <v>-1.0027724094485631</v>
      </c>
      <c r="AW40" s="146">
        <f>BDS!$AW$3*(COS(($U40*AW$4)-PI()))*BL40*BP40</f>
        <v>-1.0028808692100455</v>
      </c>
      <c r="AX40" s="146">
        <f>BDS!$AX$3*(COS(($U40*AX$4)-PI()))*BL40*BP40</f>
        <v>-1.0027724094485631</v>
      </c>
      <c r="AY40" s="146">
        <f>BDS!$AY$3*(COS(($U40*AY$4)-PI()))*BL40*BP40</f>
        <v>-1.0024186277662486</v>
      </c>
      <c r="AZ40" s="146">
        <f>BDS!$AZ$3*(COS(($U40*AZ$4)-PI()))*BL40*BP40</f>
        <v>-1.0017172509555516</v>
      </c>
      <c r="BA40" s="146">
        <f>BDS!$BA$3*(COS(($U40*BA$4)-PI()))*BL40*BP40</f>
        <v>-1.0004212163793416</v>
      </c>
      <c r="BB40" s="146">
        <f>BDS!$BB$3*(COS(($U40*BB$4)-PI()))*BL40*BP40</f>
        <v>-0.99791370665920065</v>
      </c>
      <c r="BC40" s="146">
        <f>BDS!$BC$3*(COS(($U40*BC$4)-PI()))*BL40*BP40</f>
        <v>-0.99237134321625631</v>
      </c>
      <c r="BD40" s="146">
        <f>BDS!$BD$3*(COS(($U40*BD$4)-PI()))*BL40*BP40</f>
        <v>-0.97741805677378069</v>
      </c>
      <c r="BE40" s="146">
        <f>BDS!$BE$3*(COS(($U40*BE$4)-PI()))*BL40*BP40</f>
        <v>-0.98001452575425685</v>
      </c>
      <c r="BF40" s="153">
        <f t="shared" si="11"/>
        <v>-0.99813188156298738</v>
      </c>
      <c r="BG40" s="153">
        <f>(((BF40)+1)/(BDS!$BG$4)+1)</f>
        <v>1.0018562790541921</v>
      </c>
      <c r="BH40" s="196">
        <f t="shared" si="12"/>
        <v>1.610848869830803E-2</v>
      </c>
      <c r="BI40" s="154"/>
      <c r="BJ40" s="152">
        <f t="shared" si="13"/>
        <v>16.432773567392687</v>
      </c>
      <c r="BK40" s="152">
        <f t="shared" si="14"/>
        <v>-1.2937386442434906E-8</v>
      </c>
      <c r="BL40" s="155">
        <f t="shared" si="15"/>
        <v>0.99999999851052834</v>
      </c>
      <c r="BM40" s="155"/>
      <c r="BN40" s="152">
        <f t="shared" si="16"/>
        <v>16.432773567392687</v>
      </c>
      <c r="BO40" s="152">
        <f t="shared" si="17"/>
        <v>-1.9650818973780099E-5</v>
      </c>
      <c r="BP40" s="155">
        <f t="shared" si="18"/>
        <v>0.99999773761841748</v>
      </c>
      <c r="BQ40" s="156"/>
      <c r="BR40" s="157">
        <f t="shared" si="19"/>
        <v>16.432773567392687</v>
      </c>
      <c r="BS40" s="158">
        <f t="shared" si="20"/>
        <v>0</v>
      </c>
      <c r="BT40" s="158">
        <f t="shared" si="21"/>
        <v>0</v>
      </c>
      <c r="BU40" s="158">
        <f t="shared" si="22"/>
        <v>0</v>
      </c>
      <c r="BV40" s="158"/>
      <c r="BW40" s="206">
        <f t="shared" si="23"/>
        <v>16.432773567392687</v>
      </c>
      <c r="BX40" s="207">
        <f t="shared" si="24"/>
        <v>0</v>
      </c>
      <c r="BY40" s="208">
        <f t="shared" si="25"/>
        <v>1</v>
      </c>
      <c r="BZ40" s="158"/>
      <c r="CA40" s="157">
        <f>BDS!BH40</f>
        <v>1.610848869830803E-2</v>
      </c>
      <c r="CB40" s="157">
        <f t="shared" si="26"/>
        <v>-5.9838915113016924</v>
      </c>
      <c r="CC40" s="157"/>
      <c r="CD40" s="157">
        <f t="shared" si="27"/>
        <v>-5.9838915113016924</v>
      </c>
      <c r="CE40" s="192"/>
      <c r="CF40" s="192"/>
      <c r="CG40" s="208"/>
      <c r="CH40" s="208">
        <f t="shared" si="28"/>
        <v>0</v>
      </c>
    </row>
    <row r="41" spans="2:86" x14ac:dyDescent="0.2">
      <c r="B41" s="135">
        <v>35</v>
      </c>
      <c r="C41" s="135">
        <v>340</v>
      </c>
      <c r="D41" s="135">
        <v>70</v>
      </c>
      <c r="E41" s="135">
        <f>BDS!$C$2-BDS!$E$2</f>
        <v>5</v>
      </c>
      <c r="F41" s="135">
        <f>BDS!$E$3</f>
        <v>13.5</v>
      </c>
      <c r="G41" s="136">
        <f t="shared" si="1"/>
        <v>13.737387097273109</v>
      </c>
      <c r="H41" s="136">
        <f t="shared" si="2"/>
        <v>14.619022000815432</v>
      </c>
      <c r="I41" s="136">
        <f t="shared" si="3"/>
        <v>14.366399928424814</v>
      </c>
      <c r="J41" s="136">
        <f t="shared" si="4"/>
        <v>14.366399928424814</v>
      </c>
      <c r="K41" s="137"/>
      <c r="L41" s="138">
        <v>340</v>
      </c>
      <c r="M41" s="139">
        <f t="shared" si="5"/>
        <v>14.366399928424814</v>
      </c>
      <c r="N41" s="140">
        <f>(SQRT((BDS!$L$2^2)+(M41^2)-((2*BDS!$L$2*M41)*(($Q41*$Q$2)+($R41*$R$2))))+M41-BDS!$L$2)</f>
        <v>15.435413763445538</v>
      </c>
      <c r="O41" s="140">
        <f t="shared" si="6"/>
        <v>1.0690138350207246</v>
      </c>
      <c r="P41" s="141">
        <f t="shared" si="7"/>
        <v>0.98421006163387348</v>
      </c>
      <c r="Q41" s="142">
        <f t="shared" si="8"/>
        <v>-0.3420201433256686</v>
      </c>
      <c r="R41" s="142">
        <f t="shared" si="9"/>
        <v>0.93969262078590843</v>
      </c>
      <c r="S41" s="84"/>
      <c r="T41" s="81"/>
      <c r="U41" s="195">
        <f t="shared" si="10"/>
        <v>16.681978766228305</v>
      </c>
      <c r="V41" s="146">
        <f>BDS!$V$3*(COS(($U41*V$4)-PI()))*BL41*BP41</f>
        <v>-0.98062882056574385</v>
      </c>
      <c r="W41" s="146">
        <f>BDS!$W$3*(COS(($U41*W$4)-PI()))*BL41*BP41</f>
        <v>-0.97982651086840011</v>
      </c>
      <c r="X41" s="146">
        <f>BDS!$X$3*(COS(($U41*X$4)-PI()))*BL41*BP41</f>
        <v>-0.97721072087403138</v>
      </c>
      <c r="Y41" s="146">
        <f>BDS!$Y$3*(COS(($U41*Y$4)-PI()))*BL41*BP41</f>
        <v>-0.99227376471735151</v>
      </c>
      <c r="Z41" s="146">
        <f>BDS!$Z$3*(COS(($U41*Z$4)-PI()))*BL41*BP41</f>
        <v>-0.99785564068263022</v>
      </c>
      <c r="AA41" s="146">
        <f>BDS!$AA$3*(COS(($U41*AA$4)-PI()))*BL41*BP41</f>
        <v>-1.0003807289541131</v>
      </c>
      <c r="AB41" s="146">
        <f>BDS!$AB$3*(COS(($U41*AB$4)-PI()))*BL41*BP41</f>
        <v>-1.0016857575625218</v>
      </c>
      <c r="AC41" s="146">
        <f>BDS!$AC$3*(COS(($U41*AC$4)-PI()))*BL41*BP41</f>
        <v>-1.0023919713578118</v>
      </c>
      <c r="AD41" s="146">
        <f>BDS!$AD$3*(COS(($U41*AD$4)-PI()))*BL41*BP41</f>
        <v>-1.0027481839491665</v>
      </c>
      <c r="AE41" s="146">
        <f>BDS!$AE$3*(COS(($U41*AE$4)-PI()))*BL41*BP41</f>
        <v>-1.0028573876949358</v>
      </c>
      <c r="AF41" s="146">
        <f>BDS!$AF$3*(COS(($U41*AF$4)-PI()))*BL41*BP41</f>
        <v>-1.0027481839491665</v>
      </c>
      <c r="AG41" s="146">
        <f>BDS!$AG$3*(COS(($U41*AG$4)-PI()))*BL41*BP41</f>
        <v>-1.0023919713578118</v>
      </c>
      <c r="AH41" s="146">
        <f>BDS!$AH$3*(COS(($U41*AH$4)-PI()))*BL41*BP41</f>
        <v>-1.0016857575625218</v>
      </c>
      <c r="AI41" s="146">
        <f>BDS!$AI$3*(COS(($U41*AI$4)-PI()))*BL41*BP41</f>
        <v>-1.0003807289541131</v>
      </c>
      <c r="AJ41" s="146">
        <f>BDS!$AJ$3*(COS(($U41*AJ$4)-PI()))*BL41*BP41</f>
        <v>-1.0009657740999227</v>
      </c>
      <c r="AK41" s="146">
        <f>BDS!$AK$3*(COS(($U41*AK$4)-PI()))*BL41*BP41</f>
        <v>-1.0021429045926724</v>
      </c>
      <c r="AL41" s="146">
        <f>BDS!$AL$3*(COS(($U41*AL$4)-PI()))*BL41*BP41</f>
        <v>-1.0027799133875865</v>
      </c>
      <c r="AM41" s="146">
        <f>BDS!$AM$3*(COS(($U41*AM$4)-PI()))*BL41*BP41</f>
        <v>-1.003101222583977</v>
      </c>
      <c r="AN41" s="146">
        <f>BDS!$AN$3*(COS(($U41*AN$4)-PI()))*BL41*BP41</f>
        <v>-1.0031997266259263</v>
      </c>
      <c r="AO41" s="146">
        <f>BDS!$AO$3*(COS(($U41*AO$4)-PI()))*BL41*BP41</f>
        <v>-1.003101222583977</v>
      </c>
      <c r="AP41" s="146">
        <f>BDS!$AP$3*(COS(($U41*AP$4)-PI()))*BL41*BP41</f>
        <v>-1.0027799133875865</v>
      </c>
      <c r="AQ41" s="146">
        <f>BDS!$AQ$3*(COS(($U41*AQ$4)-PI()))*BL41*BP41</f>
        <v>-1.0021429045926724</v>
      </c>
      <c r="AR41" s="146">
        <f>BDS!$AR$3*(COS(($U41*AR$4)-PI()))*BL41*BP41</f>
        <v>-1.0009657740999227</v>
      </c>
      <c r="AS41" s="146">
        <f>BDS!$AS$3*(COS(($U41*AS$4)-PI()))*BL41*BP41</f>
        <v>-1.0003807289541131</v>
      </c>
      <c r="AT41" s="146">
        <f>BDS!$AT$3*(COS(($U41*AT$4)-PI()))*BL41*BP41</f>
        <v>-1.0016857575625218</v>
      </c>
      <c r="AU41" s="146">
        <f>BDS!$AU$3*(COS(($U41*AU$4)-PI()))*BL41*BP41</f>
        <v>-1.0023919713578118</v>
      </c>
      <c r="AV41" s="146">
        <f>BDS!$AV$3*(COS(($U41*AV$4)-PI()))*BL41*BP41</f>
        <v>-1.0027481839491665</v>
      </c>
      <c r="AW41" s="146">
        <f>BDS!$AW$3*(COS(($U41*AW$4)-PI()))*BL41*BP41</f>
        <v>-1.0028573876949358</v>
      </c>
      <c r="AX41" s="146">
        <f>BDS!$AX$3*(COS(($U41*AX$4)-PI()))*BL41*BP41</f>
        <v>-1.0027481839491665</v>
      </c>
      <c r="AY41" s="146">
        <f>BDS!$AY$3*(COS(($U41*AY$4)-PI()))*BL41*BP41</f>
        <v>-1.0023919713578118</v>
      </c>
      <c r="AZ41" s="146">
        <f>BDS!$AZ$3*(COS(($U41*AZ$4)-PI()))*BL41*BP41</f>
        <v>-1.0016857575625218</v>
      </c>
      <c r="BA41" s="146">
        <f>BDS!$BA$3*(COS(($U41*BA$4)-PI()))*BL41*BP41</f>
        <v>-1.0003807289541131</v>
      </c>
      <c r="BB41" s="146">
        <f>BDS!$BB$3*(COS(($U41*BB$4)-PI()))*BL41*BP41</f>
        <v>-0.99785564068263022</v>
      </c>
      <c r="BC41" s="146">
        <f>BDS!$BC$3*(COS(($U41*BC$4)-PI()))*BL41*BP41</f>
        <v>-0.99227376471735151</v>
      </c>
      <c r="BD41" s="146">
        <f>BDS!$BD$3*(COS(($U41*BD$4)-PI()))*BL41*BP41</f>
        <v>-0.97721072087403138</v>
      </c>
      <c r="BE41" s="146">
        <f>BDS!$BE$3*(COS(($U41*BE$4)-PI()))*BL41*BP41</f>
        <v>-0.97982651086840011</v>
      </c>
      <c r="BF41" s="153">
        <f t="shared" si="11"/>
        <v>-0.99807452204136515</v>
      </c>
      <c r="BG41" s="153">
        <f>(((BF41)+1)/(BDS!$BG$4)+1)</f>
        <v>1.0019132750542508</v>
      </c>
      <c r="BH41" s="196">
        <f t="shared" si="12"/>
        <v>1.6602618340551108E-2</v>
      </c>
      <c r="BI41" s="154"/>
      <c r="BJ41" s="152">
        <f t="shared" si="13"/>
        <v>16.681978766228305</v>
      </c>
      <c r="BK41" s="152">
        <f t="shared" si="14"/>
        <v>-1.3585973810879584E-8</v>
      </c>
      <c r="BL41" s="155">
        <f t="shared" si="15"/>
        <v>0.99999999843585696</v>
      </c>
      <c r="BM41" s="155"/>
      <c r="BN41" s="152">
        <f t="shared" si="16"/>
        <v>16.681978766228305</v>
      </c>
      <c r="BO41" s="152">
        <f t="shared" si="17"/>
        <v>-2.0404330519380789E-5</v>
      </c>
      <c r="BP41" s="155">
        <f t="shared" si="18"/>
        <v>0.99999765086739489</v>
      </c>
      <c r="BQ41" s="156"/>
      <c r="BR41" s="157">
        <f t="shared" si="19"/>
        <v>16.681978766228305</v>
      </c>
      <c r="BS41" s="158">
        <f t="shared" si="20"/>
        <v>0</v>
      </c>
      <c r="BT41" s="158">
        <f t="shared" si="21"/>
        <v>0</v>
      </c>
      <c r="BU41" s="158">
        <f t="shared" si="22"/>
        <v>0</v>
      </c>
      <c r="BV41" s="158"/>
      <c r="BW41" s="206">
        <f t="shared" si="23"/>
        <v>16.681978766228305</v>
      </c>
      <c r="BX41" s="207">
        <f t="shared" si="24"/>
        <v>0</v>
      </c>
      <c r="BY41" s="208">
        <f t="shared" si="25"/>
        <v>1</v>
      </c>
      <c r="BZ41" s="158"/>
      <c r="CA41" s="157">
        <f>BDS!BH41</f>
        <v>1.6602618340551108E-2</v>
      </c>
      <c r="CB41" s="157">
        <f t="shared" si="26"/>
        <v>-5.983397381659449</v>
      </c>
      <c r="CC41" s="157"/>
      <c r="CD41" s="157">
        <f t="shared" si="27"/>
        <v>-5.983397381659449</v>
      </c>
      <c r="CE41" s="192"/>
      <c r="CF41" s="192"/>
      <c r="CG41" s="208"/>
      <c r="CH41" s="208">
        <f t="shared" si="28"/>
        <v>0</v>
      </c>
    </row>
    <row r="42" spans="2:86" x14ac:dyDescent="0.2">
      <c r="B42" s="135">
        <v>36</v>
      </c>
      <c r="C42" s="135">
        <v>350</v>
      </c>
      <c r="D42" s="135">
        <v>80</v>
      </c>
      <c r="E42" s="135">
        <f>BDS!$C$2-BDS!$E$2</f>
        <v>5</v>
      </c>
      <c r="F42" s="135">
        <f>BDS!$E$3</f>
        <v>13.5</v>
      </c>
      <c r="G42" s="136">
        <f t="shared" si="1"/>
        <v>28.356409098088534</v>
      </c>
      <c r="H42" s="136">
        <f t="shared" si="2"/>
        <v>28.793852415718156</v>
      </c>
      <c r="I42" s="136">
        <f t="shared" si="3"/>
        <v>13.708259260457558</v>
      </c>
      <c r="J42" s="136">
        <f t="shared" si="4"/>
        <v>13.708259260457558</v>
      </c>
      <c r="K42" s="137"/>
      <c r="L42" s="138">
        <v>350</v>
      </c>
      <c r="M42" s="139">
        <f t="shared" si="5"/>
        <v>13.708259260457558</v>
      </c>
      <c r="N42" s="140">
        <f>(SQRT((BDS!$L$2^2)+(M42^2)-((2*BDS!$L$2*M42)*(($Q42*$Q$2)+($R42*$R$2))))+M42-BDS!$L$2)</f>
        <v>14.682051451708489</v>
      </c>
      <c r="O42" s="140">
        <f t="shared" si="6"/>
        <v>0.97379219125093108</v>
      </c>
      <c r="P42" s="141">
        <f t="shared" si="7"/>
        <v>0.9861728529616739</v>
      </c>
      <c r="Q42" s="142">
        <f t="shared" si="8"/>
        <v>-0.17364817766693039</v>
      </c>
      <c r="R42" s="142">
        <f t="shared" si="9"/>
        <v>0.98480775301220802</v>
      </c>
      <c r="S42" s="84"/>
      <c r="T42" s="81"/>
      <c r="U42" s="195">
        <f t="shared" si="10"/>
        <v>16.934963195080815</v>
      </c>
      <c r="V42" s="146">
        <f>BDS!$V$3*(COS(($U42*V$4)-PI()))*BL42*BP42</f>
        <v>-0.98044115821847155</v>
      </c>
      <c r="W42" s="146">
        <f>BDS!$W$3*(COS(($U42*W$4)-PI()))*BL42*BP42</f>
        <v>-0.97963276209947314</v>
      </c>
      <c r="X42" s="146">
        <f>BDS!$X$3*(COS(($U42*X$4)-PI()))*BL42*BP42</f>
        <v>-0.97699706338494341</v>
      </c>
      <c r="Y42" s="146">
        <f>BDS!$Y$3*(COS(($U42*Y$4)-PI()))*BL42*BP42</f>
        <v>-0.99217320687636235</v>
      </c>
      <c r="Z42" s="146">
        <f>BDS!$Z$3*(COS(($U42*Z$4)-PI()))*BL42*BP42</f>
        <v>-0.99779580070437568</v>
      </c>
      <c r="AA42" s="146">
        <f>BDS!$AA$3*(COS(($U42*AA$4)-PI()))*BL42*BP42</f>
        <v>-1.0003390041220981</v>
      </c>
      <c r="AB42" s="146">
        <f>BDS!$AB$3*(COS(($U42*AB$4)-PI()))*BL42*BP42</f>
        <v>-1.0016533013946436</v>
      </c>
      <c r="AC42" s="146">
        <f>BDS!$AC$3*(COS(($U42*AC$4)-PI()))*BL42*BP42</f>
        <v>-1.0023644998948757</v>
      </c>
      <c r="AD42" s="146">
        <f>BDS!$AD$3*(COS(($U42*AD$4)-PI()))*BL42*BP42</f>
        <v>-1.0027232176408369</v>
      </c>
      <c r="AE42" s="146">
        <f>BDS!$AE$3*(COS(($U42*AE$4)-PI()))*BL42*BP42</f>
        <v>-1.0028331880947152</v>
      </c>
      <c r="AF42" s="146">
        <f>BDS!$AF$3*(COS(($U42*AF$4)-PI()))*BL42*BP42</f>
        <v>-1.0027232176408369</v>
      </c>
      <c r="AG42" s="146">
        <f>BDS!$AG$3*(COS(($U42*AG$4)-PI()))*BL42*BP42</f>
        <v>-1.0023644998948757</v>
      </c>
      <c r="AH42" s="146">
        <f>BDS!$AH$3*(COS(($U42*AH$4)-PI()))*BL42*BP42</f>
        <v>-1.0016533013946436</v>
      </c>
      <c r="AI42" s="146">
        <f>BDS!$AI$3*(COS(($U42*AI$4)-PI()))*BL42*BP42</f>
        <v>-1.0003390041220981</v>
      </c>
      <c r="AJ42" s="146">
        <f>BDS!$AJ$3*(COS(($U42*AJ$4)-PI()))*BL42*BP42</f>
        <v>-1.0009282131178139</v>
      </c>
      <c r="AK42" s="146">
        <f>BDS!$AK$3*(COS(($U42*AK$4)-PI()))*BL42*BP42</f>
        <v>-1.0021136777968485</v>
      </c>
      <c r="AL42" s="146">
        <f>BDS!$AL$3*(COS(($U42*AL$4)-PI()))*BL42*BP42</f>
        <v>-1.0027551699121975</v>
      </c>
      <c r="AM42" s="146">
        <f>BDS!$AM$3*(COS(($U42*AM$4)-PI()))*BL42*BP42</f>
        <v>-1.0030787326478439</v>
      </c>
      <c r="AN42" s="146">
        <f>BDS!$AN$3*(COS(($U42*AN$4)-PI()))*BL42*BP42</f>
        <v>-1.0031779264435656</v>
      </c>
      <c r="AO42" s="146">
        <f>BDS!$AO$3*(COS(($U42*AO$4)-PI()))*BL42*BP42</f>
        <v>-1.0030787326478439</v>
      </c>
      <c r="AP42" s="146">
        <f>BDS!$AP$3*(COS(($U42*AP$4)-PI()))*BL42*BP42</f>
        <v>-1.0027551699121975</v>
      </c>
      <c r="AQ42" s="146">
        <f>BDS!$AQ$3*(COS(($U42*AQ$4)-PI()))*BL42*BP42</f>
        <v>-1.0021136777968485</v>
      </c>
      <c r="AR42" s="146">
        <f>BDS!$AR$3*(COS(($U42*AR$4)-PI()))*BL42*BP42</f>
        <v>-1.0009282131178139</v>
      </c>
      <c r="AS42" s="146">
        <f>BDS!$AS$3*(COS(($U42*AS$4)-PI()))*BL42*BP42</f>
        <v>-1.0003390041220981</v>
      </c>
      <c r="AT42" s="146">
        <f>BDS!$AT$3*(COS(($U42*AT$4)-PI()))*BL42*BP42</f>
        <v>-1.0016533013946436</v>
      </c>
      <c r="AU42" s="146">
        <f>BDS!$AU$3*(COS(($U42*AU$4)-PI()))*BL42*BP42</f>
        <v>-1.0023644998948757</v>
      </c>
      <c r="AV42" s="146">
        <f>BDS!$AV$3*(COS(($U42*AV$4)-PI()))*BL42*BP42</f>
        <v>-1.0027232176408369</v>
      </c>
      <c r="AW42" s="146">
        <f>BDS!$AW$3*(COS(($U42*AW$4)-PI()))*BL42*BP42</f>
        <v>-1.0028331880947152</v>
      </c>
      <c r="AX42" s="146">
        <f>BDS!$AX$3*(COS(($U42*AX$4)-PI()))*BL42*BP42</f>
        <v>-1.0027232176408369</v>
      </c>
      <c r="AY42" s="146">
        <f>BDS!$AY$3*(COS(($U42*AY$4)-PI()))*BL42*BP42</f>
        <v>-1.0023644998948757</v>
      </c>
      <c r="AZ42" s="146">
        <f>BDS!$AZ$3*(COS(($U42*AZ$4)-PI()))*BL42*BP42</f>
        <v>-1.0016533013946436</v>
      </c>
      <c r="BA42" s="146">
        <f>BDS!$BA$3*(COS(($U42*BA$4)-PI()))*BL42*BP42</f>
        <v>-1.0003390041220981</v>
      </c>
      <c r="BB42" s="146">
        <f>BDS!$BB$3*(COS(($U42*BB$4)-PI()))*BL42*BP42</f>
        <v>-0.99779580070437568</v>
      </c>
      <c r="BC42" s="146">
        <f>BDS!$BC$3*(COS(($U42*BC$4)-PI()))*BL42*BP42</f>
        <v>-0.99217320687636235</v>
      </c>
      <c r="BD42" s="146">
        <f>BDS!$BD$3*(COS(($U42*BD$4)-PI()))*BL42*BP42</f>
        <v>-0.97699706338494341</v>
      </c>
      <c r="BE42" s="146">
        <f>BDS!$BE$3*(COS(($U42*BE$4)-PI()))*BL42*BP42</f>
        <v>-0.97963276209947314</v>
      </c>
      <c r="BF42" s="153">
        <f t="shared" si="11"/>
        <v>-0.99801541128169446</v>
      </c>
      <c r="BG42" s="153">
        <f>(((BF42)+1)/(BDS!$BG$4)+1)</f>
        <v>1.001972011193716</v>
      </c>
      <c r="BH42" s="196">
        <f t="shared" si="12"/>
        <v>1.7111804798287653E-2</v>
      </c>
      <c r="BI42" s="154"/>
      <c r="BJ42" s="152">
        <f t="shared" si="13"/>
        <v>16.934963195080815</v>
      </c>
      <c r="BK42" s="152">
        <f t="shared" si="14"/>
        <v>-1.4267078301598219E-8</v>
      </c>
      <c r="BL42" s="155">
        <f t="shared" si="15"/>
        <v>0.99999999835744191</v>
      </c>
      <c r="BM42" s="155"/>
      <c r="BN42" s="152">
        <f t="shared" si="16"/>
        <v>16.934963195080815</v>
      </c>
      <c r="BO42" s="152">
        <f t="shared" si="17"/>
        <v>-2.1186735431440532E-5</v>
      </c>
      <c r="BP42" s="155">
        <f t="shared" si="18"/>
        <v>0.9999975607899162</v>
      </c>
      <c r="BQ42" s="156"/>
      <c r="BR42" s="157">
        <f t="shared" si="19"/>
        <v>16.934963195080815</v>
      </c>
      <c r="BS42" s="158">
        <f t="shared" si="20"/>
        <v>0</v>
      </c>
      <c r="BT42" s="158">
        <f t="shared" si="21"/>
        <v>0</v>
      </c>
      <c r="BU42" s="158">
        <f t="shared" si="22"/>
        <v>0</v>
      </c>
      <c r="BV42" s="158"/>
      <c r="BW42" s="206">
        <f t="shared" si="23"/>
        <v>16.934963195080815</v>
      </c>
      <c r="BX42" s="207">
        <f t="shared" si="24"/>
        <v>0</v>
      </c>
      <c r="BY42" s="208">
        <f t="shared" si="25"/>
        <v>1</v>
      </c>
      <c r="BZ42" s="158"/>
      <c r="CA42" s="157">
        <f>BDS!BH42</f>
        <v>1.7111804798287653E-2</v>
      </c>
      <c r="CB42" s="157">
        <f t="shared" si="26"/>
        <v>-5.9828881952017126</v>
      </c>
      <c r="CC42" s="157"/>
      <c r="CD42" s="157">
        <f t="shared" si="27"/>
        <v>-5.9828881952017126</v>
      </c>
      <c r="CE42" s="192"/>
      <c r="CF42" s="192"/>
      <c r="CG42" s="208"/>
      <c r="CH42" s="208">
        <f t="shared" si="28"/>
        <v>0</v>
      </c>
    </row>
    <row r="43" spans="2:86" x14ac:dyDescent="0.2">
      <c r="B43" s="143"/>
      <c r="C43" s="143"/>
      <c r="D43" s="214"/>
      <c r="E43" s="143"/>
      <c r="F43" s="143"/>
      <c r="G43" s="143"/>
      <c r="H43" s="143"/>
      <c r="I43" s="143"/>
      <c r="J43" s="143"/>
      <c r="K43" s="137"/>
      <c r="L43" s="144"/>
      <c r="M43" s="145"/>
      <c r="N43" s="146"/>
      <c r="O43" s="137"/>
      <c r="P43" s="141"/>
      <c r="Q43" s="146"/>
      <c r="R43" s="146"/>
      <c r="S43" s="110"/>
      <c r="T43" s="81"/>
      <c r="U43" s="195">
        <f t="shared" si="10"/>
        <v>17.191784166476552</v>
      </c>
      <c r="V43" s="146">
        <f>BDS!$V$3*(COS(($U43*V$4)-PI()))*BL43*BP43</f>
        <v>-0.98024777268205709</v>
      </c>
      <c r="W43" s="146">
        <f>BDS!$W$3*(COS(($U43*W$4)-PI()))*BL43*BP43</f>
        <v>-0.97943310497252867</v>
      </c>
      <c r="X43" s="146">
        <f>BDS!$X$3*(COS(($U43*X$4)-PI()))*BL43*BP43</f>
        <v>-0.97677689204150642</v>
      </c>
      <c r="Y43" s="146">
        <f>BDS!$Y$3*(COS(($U43*Y$4)-PI()))*BL43*BP43</f>
        <v>-0.99206957882627256</v>
      </c>
      <c r="Z43" s="146">
        <f>BDS!$Z$3*(COS(($U43*Z$4)-PI()))*BL43*BP43</f>
        <v>-0.99773413255819587</v>
      </c>
      <c r="AA43" s="146">
        <f>BDS!$AA$3*(COS(($U43*AA$4)-PI()))*BL43*BP43</f>
        <v>-1.000296004077688</v>
      </c>
      <c r="AB43" s="146">
        <f>BDS!$AB$3*(COS(($U43*AB$4)-PI()))*BL43*BP43</f>
        <v>-1.0016198530249889</v>
      </c>
      <c r="AC43" s="146">
        <f>BDS!$AC$3*(COS(($U43*AC$4)-PI()))*BL43*BP43</f>
        <v>-1.0023361884587363</v>
      </c>
      <c r="AD43" s="146">
        <f>BDS!$AD$3*(COS(($U43*AD$4)-PI()))*BL43*BP43</f>
        <v>-1.0026974878711272</v>
      </c>
      <c r="AE43" s="146">
        <f>BDS!$AE$3*(COS(($U43*AE$4)-PI()))*BL43*BP43</f>
        <v>-1.002808248450604</v>
      </c>
      <c r="AF43" s="146">
        <f>BDS!$AF$3*(COS(($U43*AF$4)-PI()))*BL43*BP43</f>
        <v>-1.0026974878711272</v>
      </c>
      <c r="AG43" s="146">
        <f>BDS!$AG$3*(COS(($U43*AG$4)-PI()))*BL43*BP43</f>
        <v>-1.0023361884587363</v>
      </c>
      <c r="AH43" s="146">
        <f>BDS!$AH$3*(COS(($U43*AH$4)-PI()))*BL43*BP43</f>
        <v>-1.0016198530249889</v>
      </c>
      <c r="AI43" s="146">
        <f>BDS!$AI$3*(COS(($U43*AI$4)-PI()))*BL43*BP43</f>
        <v>-1.000296004077688</v>
      </c>
      <c r="AJ43" s="146">
        <f>BDS!$AJ$3*(COS(($U43*AJ$4)-PI()))*BL43*BP43</f>
        <v>-1.0008895040553869</v>
      </c>
      <c r="AK43" s="146">
        <f>BDS!$AK$3*(COS(($U43*AK$4)-PI()))*BL43*BP43</f>
        <v>-1.0020835574194891</v>
      </c>
      <c r="AL43" s="146">
        <f>BDS!$AL$3*(COS(($U43*AL$4)-PI()))*BL43*BP43</f>
        <v>-1.0027296697813504</v>
      </c>
      <c r="AM43" s="146">
        <f>BDS!$AM$3*(COS(($U43*AM$4)-PI()))*BL43*BP43</f>
        <v>-1.0030555548874032</v>
      </c>
      <c r="AN43" s="146">
        <f>BDS!$AN$3*(COS(($U43*AN$4)-PI()))*BL43*BP43</f>
        <v>-1.0031554595051548</v>
      </c>
      <c r="AO43" s="146">
        <f>BDS!$AO$3*(COS(($U43*AO$4)-PI()))*BL43*BP43</f>
        <v>-1.0030555548874032</v>
      </c>
      <c r="AP43" s="146">
        <f>BDS!$AP$3*(COS(($U43*AP$4)-PI()))*BL43*BP43</f>
        <v>-1.0027296697813504</v>
      </c>
      <c r="AQ43" s="146">
        <f>BDS!$AQ$3*(COS(($U43*AQ$4)-PI()))*BL43*BP43</f>
        <v>-1.0020835574194891</v>
      </c>
      <c r="AR43" s="146">
        <f>BDS!$AR$3*(COS(($U43*AR$4)-PI()))*BL43*BP43</f>
        <v>-1.0008895040553869</v>
      </c>
      <c r="AS43" s="146">
        <f>BDS!$AS$3*(COS(($U43*AS$4)-PI()))*BL43*BP43</f>
        <v>-1.000296004077688</v>
      </c>
      <c r="AT43" s="146">
        <f>BDS!$AT$3*(COS(($U43*AT$4)-PI()))*BL43*BP43</f>
        <v>-1.0016198530249889</v>
      </c>
      <c r="AU43" s="146">
        <f>BDS!$AU$3*(COS(($U43*AU$4)-PI()))*BL43*BP43</f>
        <v>-1.0023361884587363</v>
      </c>
      <c r="AV43" s="146">
        <f>BDS!$AV$3*(COS(($U43*AV$4)-PI()))*BL43*BP43</f>
        <v>-1.0026974878711272</v>
      </c>
      <c r="AW43" s="146">
        <f>BDS!$AW$3*(COS(($U43*AW$4)-PI()))*BL43*BP43</f>
        <v>-1.002808248450604</v>
      </c>
      <c r="AX43" s="146">
        <f>BDS!$AX$3*(COS(($U43*AX$4)-PI()))*BL43*BP43</f>
        <v>-1.0026974878711272</v>
      </c>
      <c r="AY43" s="146">
        <f>BDS!$AY$3*(COS(($U43*AY$4)-PI()))*BL43*BP43</f>
        <v>-1.0023361884587363</v>
      </c>
      <c r="AZ43" s="146">
        <f>BDS!$AZ$3*(COS(($U43*AZ$4)-PI()))*BL43*BP43</f>
        <v>-1.0016198530249889</v>
      </c>
      <c r="BA43" s="146">
        <f>BDS!$BA$3*(COS(($U43*BA$4)-PI()))*BL43*BP43</f>
        <v>-1.000296004077688</v>
      </c>
      <c r="BB43" s="146">
        <f>BDS!$BB$3*(COS(($U43*BB$4)-PI()))*BL43*BP43</f>
        <v>-0.99773413255819587</v>
      </c>
      <c r="BC43" s="146">
        <f>BDS!$BC$3*(COS(($U43*BC$4)-PI()))*BL43*BP43</f>
        <v>-0.99206957882627256</v>
      </c>
      <c r="BD43" s="146">
        <f>BDS!$BD$3*(COS(($U43*BD$4)-PI()))*BL43*BP43</f>
        <v>-0.97677689204150642</v>
      </c>
      <c r="BE43" s="146">
        <f>BDS!$BE$3*(COS(($U43*BE$4)-PI()))*BL43*BP43</f>
        <v>-0.97943310497252867</v>
      </c>
      <c r="BF43" s="153">
        <f t="shared" si="11"/>
        <v>-0.99795449588619023</v>
      </c>
      <c r="BG43" s="153">
        <f>(((BF43)+1)/(BDS!$BG$4)+1)</f>
        <v>1.0020325405319594</v>
      </c>
      <c r="BH43" s="196">
        <f t="shared" si="12"/>
        <v>1.7636505355034901E-2</v>
      </c>
      <c r="BI43" s="154"/>
      <c r="BJ43" s="152">
        <f t="shared" si="13"/>
        <v>17.191784166476552</v>
      </c>
      <c r="BK43" s="152">
        <f t="shared" si="14"/>
        <v>-1.4982327699364813E-8</v>
      </c>
      <c r="BL43" s="155">
        <f t="shared" si="15"/>
        <v>0.99999999827509578</v>
      </c>
      <c r="BM43" s="155"/>
      <c r="BN43" s="152">
        <f t="shared" si="16"/>
        <v>17.191784166476552</v>
      </c>
      <c r="BO43" s="152">
        <f t="shared" si="17"/>
        <v>-2.1999141615184332E-5</v>
      </c>
      <c r="BP43" s="155">
        <f t="shared" si="18"/>
        <v>0.99999746725843031</v>
      </c>
      <c r="BQ43" s="156"/>
      <c r="BR43" s="157">
        <f t="shared" si="19"/>
        <v>17.191784166476552</v>
      </c>
      <c r="BS43" s="158">
        <f t="shared" si="20"/>
        <v>0</v>
      </c>
      <c r="BT43" s="158">
        <f t="shared" si="21"/>
        <v>0</v>
      </c>
      <c r="BU43" s="158">
        <f t="shared" si="22"/>
        <v>0</v>
      </c>
      <c r="BV43" s="158"/>
      <c r="BW43" s="206">
        <f t="shared" si="23"/>
        <v>17.191784166476552</v>
      </c>
      <c r="BX43" s="207">
        <f t="shared" si="24"/>
        <v>0</v>
      </c>
      <c r="BY43" s="208">
        <f t="shared" si="25"/>
        <v>1</v>
      </c>
      <c r="BZ43" s="158"/>
      <c r="CA43" s="157">
        <f>BDS!BH43</f>
        <v>1.7636505355034901E-2</v>
      </c>
      <c r="CB43" s="157">
        <f t="shared" si="26"/>
        <v>-5.9823634946449653</v>
      </c>
      <c r="CC43" s="157"/>
      <c r="CD43" s="157">
        <f t="shared" si="27"/>
        <v>-5.9823634946449653</v>
      </c>
      <c r="CE43" s="192"/>
      <c r="CF43" s="192"/>
      <c r="CG43" s="208"/>
      <c r="CH43" s="208">
        <f t="shared" si="28"/>
        <v>0</v>
      </c>
    </row>
    <row r="44" spans="2:86" x14ac:dyDescent="0.2">
      <c r="B44" s="147"/>
      <c r="C44" s="147"/>
      <c r="D44" s="215"/>
      <c r="E44" s="147"/>
      <c r="F44" s="147"/>
      <c r="G44" s="147"/>
      <c r="H44" s="147"/>
      <c r="I44" s="147"/>
      <c r="J44" s="148"/>
      <c r="K44" s="149"/>
      <c r="L44" s="150"/>
      <c r="M44" s="151"/>
      <c r="N44" s="151"/>
      <c r="O44" s="149"/>
      <c r="P44" s="149"/>
      <c r="Q44" s="151"/>
      <c r="R44" s="151"/>
      <c r="S44" s="110"/>
      <c r="T44" s="81"/>
      <c r="U44" s="195">
        <f t="shared" si="10"/>
        <v>17.452499862093941</v>
      </c>
      <c r="V44" s="146">
        <f>BDS!$V$3*(COS(($U44*V$4)-PI()))*BL44*BP44</f>
        <v>-0.9800484898040438</v>
      </c>
      <c r="W44" s="146">
        <f>BDS!$W$3*(COS(($U44*W$4)-PI()))*BL44*BP44</f>
        <v>-0.9792273597279838</v>
      </c>
      <c r="X44" s="146">
        <f>BDS!$X$3*(COS(($U44*X$4)-PI()))*BL44*BP44</f>
        <v>-0.97655000876096354</v>
      </c>
      <c r="Y44" s="146">
        <f>BDS!$Y$3*(COS(($U44*Y$4)-PI()))*BL44*BP44</f>
        <v>-0.991962786935083</v>
      </c>
      <c r="Z44" s="146">
        <f>BDS!$Z$3*(COS(($U44*Z$4)-PI()))*BL44*BP44</f>
        <v>-0.99767058042609469</v>
      </c>
      <c r="AA44" s="146">
        <f>BDS!$AA$3*(COS(($U44*AA$4)-PI()))*BL44*BP44</f>
        <v>-1.0002516898611562</v>
      </c>
      <c r="AB44" s="146">
        <f>BDS!$AB$3*(COS(($U44*AB$4)-PI()))*BL44*BP44</f>
        <v>-1.0015853821276897</v>
      </c>
      <c r="AC44" s="146">
        <f>BDS!$AC$3*(COS(($U44*AC$4)-PI()))*BL44*BP44</f>
        <v>-1.0023070113691386</v>
      </c>
      <c r="AD44" s="146">
        <f>BDS!$AD$3*(COS(($U44*AD$4)-PI()))*BL44*BP44</f>
        <v>-1.0026709712951283</v>
      </c>
      <c r="AE44" s="146">
        <f>BDS!$AE$3*(COS(($U44*AE$4)-PI()))*BL44*BP44</f>
        <v>-1.0027825461325135</v>
      </c>
      <c r="AF44" s="146">
        <f>BDS!$AF$3*(COS(($U44*AF$4)-PI()))*BL44*BP44</f>
        <v>-1.0026709712951283</v>
      </c>
      <c r="AG44" s="146">
        <f>BDS!$AG$3*(COS(($U44*AG$4)-PI()))*BL44*BP44</f>
        <v>-1.0023070113691386</v>
      </c>
      <c r="AH44" s="146">
        <f>BDS!$AH$3*(COS(($U44*AH$4)-PI()))*BL44*BP44</f>
        <v>-1.0015853821276897</v>
      </c>
      <c r="AI44" s="146">
        <f>BDS!$AI$3*(COS(($U44*AI$4)-PI()))*BL44*BP44</f>
        <v>-1.0002516898611562</v>
      </c>
      <c r="AJ44" s="146">
        <f>BDS!$AJ$3*(COS(($U44*AJ$4)-PI()))*BL44*BP44</f>
        <v>-1.000849611830894</v>
      </c>
      <c r="AK44" s="146">
        <f>BDS!$AK$3*(COS(($U44*AK$4)-PI()))*BL44*BP44</f>
        <v>-1.0020525161442304</v>
      </c>
      <c r="AL44" s="146">
        <f>BDS!$AL$3*(COS(($U44*AL$4)-PI()))*BL44*BP44</f>
        <v>-1.0027033898578848</v>
      </c>
      <c r="AM44" s="146">
        <f>BDS!$AM$3*(COS(($U44*AM$4)-PI()))*BL44*BP44</f>
        <v>-1.0030316682666605</v>
      </c>
      <c r="AN44" s="146">
        <f>BDS!$AN$3*(COS(($U44*AN$4)-PI()))*BL44*BP44</f>
        <v>-1.0031323054178809</v>
      </c>
      <c r="AO44" s="146">
        <f>BDS!$AO$3*(COS(($U44*AO$4)-PI()))*BL44*BP44</f>
        <v>-1.0030316682666605</v>
      </c>
      <c r="AP44" s="146">
        <f>BDS!$AP$3*(COS(($U44*AP$4)-PI()))*BL44*BP44</f>
        <v>-1.0027033898578848</v>
      </c>
      <c r="AQ44" s="146">
        <f>BDS!$AQ$3*(COS(($U44*AQ$4)-PI()))*BL44*BP44</f>
        <v>-1.0020525161442304</v>
      </c>
      <c r="AR44" s="146">
        <f>BDS!$AR$3*(COS(($U44*AR$4)-PI()))*BL44*BP44</f>
        <v>-1.000849611830894</v>
      </c>
      <c r="AS44" s="146">
        <f>BDS!$AS$3*(COS(($U44*AS$4)-PI()))*BL44*BP44</f>
        <v>-1.0002516898611562</v>
      </c>
      <c r="AT44" s="146">
        <f>BDS!$AT$3*(COS(($U44*AT$4)-PI()))*BL44*BP44</f>
        <v>-1.0015853821276897</v>
      </c>
      <c r="AU44" s="146">
        <f>BDS!$AU$3*(COS(($U44*AU$4)-PI()))*BL44*BP44</f>
        <v>-1.0023070113691386</v>
      </c>
      <c r="AV44" s="146">
        <f>BDS!$AV$3*(COS(($U44*AV$4)-PI()))*BL44*BP44</f>
        <v>-1.0026709712951283</v>
      </c>
      <c r="AW44" s="146">
        <f>BDS!$AW$3*(COS(($U44*AW$4)-PI()))*BL44*BP44</f>
        <v>-1.0027825461325135</v>
      </c>
      <c r="AX44" s="146">
        <f>BDS!$AX$3*(COS(($U44*AX$4)-PI()))*BL44*BP44</f>
        <v>-1.0026709712951283</v>
      </c>
      <c r="AY44" s="146">
        <f>BDS!$AY$3*(COS(($U44*AY$4)-PI()))*BL44*BP44</f>
        <v>-1.0023070113691386</v>
      </c>
      <c r="AZ44" s="146">
        <f>BDS!$AZ$3*(COS(($U44*AZ$4)-PI()))*BL44*BP44</f>
        <v>-1.0015853821276897</v>
      </c>
      <c r="BA44" s="146">
        <f>BDS!$BA$3*(COS(($U44*BA$4)-PI()))*BL44*BP44</f>
        <v>-1.0002516898611562</v>
      </c>
      <c r="BB44" s="146">
        <f>BDS!$BB$3*(COS(($U44*BB$4)-PI()))*BL44*BP44</f>
        <v>-0.99767058042609469</v>
      </c>
      <c r="BC44" s="146">
        <f>BDS!$BC$3*(COS(($U44*BC$4)-PI()))*BL44*BP44</f>
        <v>-0.991962786935083</v>
      </c>
      <c r="BD44" s="146">
        <f>BDS!$BD$3*(COS(($U44*BD$4)-PI()))*BL44*BP44</f>
        <v>-0.97655000876096354</v>
      </c>
      <c r="BE44" s="146">
        <f>BDS!$BE$3*(COS(($U44*BE$4)-PI()))*BL44*BP44</f>
        <v>-0.9792273597279838</v>
      </c>
      <c r="BF44" s="153">
        <f t="shared" si="11"/>
        <v>-0.99789172083330568</v>
      </c>
      <c r="BG44" s="153">
        <f>(((BF44)+1)/(BDS!$BG$4)+1)</f>
        <v>1.0020949177418228</v>
      </c>
      <c r="BH44" s="196">
        <f t="shared" si="12"/>
        <v>1.8177191087114151E-2</v>
      </c>
      <c r="BI44" s="154"/>
      <c r="BJ44" s="152">
        <f t="shared" si="13"/>
        <v>17.452499862093941</v>
      </c>
      <c r="BK44" s="152">
        <f t="shared" si="14"/>
        <v>-1.5733434649771499E-8</v>
      </c>
      <c r="BL44" s="155">
        <f t="shared" si="15"/>
        <v>0.9999999981886214</v>
      </c>
      <c r="BM44" s="155"/>
      <c r="BN44" s="152">
        <f t="shared" si="16"/>
        <v>17.452499862093941</v>
      </c>
      <c r="BO44" s="152">
        <f t="shared" si="17"/>
        <v>-2.284269946397064E-5</v>
      </c>
      <c r="BP44" s="155">
        <f t="shared" si="18"/>
        <v>0.99999737014049461</v>
      </c>
      <c r="BQ44" s="156"/>
      <c r="BR44" s="157">
        <f t="shared" si="19"/>
        <v>17.452499862093941</v>
      </c>
      <c r="BS44" s="158">
        <f t="shared" si="20"/>
        <v>0</v>
      </c>
      <c r="BT44" s="158">
        <f t="shared" si="21"/>
        <v>0</v>
      </c>
      <c r="BU44" s="158">
        <f t="shared" si="22"/>
        <v>0</v>
      </c>
      <c r="BV44" s="158"/>
      <c r="BW44" s="206">
        <f t="shared" si="23"/>
        <v>17.452499862093941</v>
      </c>
      <c r="BX44" s="207">
        <f t="shared" si="24"/>
        <v>0</v>
      </c>
      <c r="BY44" s="208">
        <f t="shared" si="25"/>
        <v>1</v>
      </c>
      <c r="BZ44" s="158"/>
      <c r="CA44" s="157">
        <f>BDS!BH44</f>
        <v>1.8177191087114151E-2</v>
      </c>
      <c r="CB44" s="157">
        <f t="shared" si="26"/>
        <v>-5.9818228089128862</v>
      </c>
      <c r="CC44" s="157"/>
      <c r="CD44" s="157">
        <f t="shared" si="27"/>
        <v>-5.9818228089128862</v>
      </c>
      <c r="CE44" s="192"/>
      <c r="CF44" s="192"/>
      <c r="CG44" s="208"/>
      <c r="CH44" s="208">
        <f t="shared" si="28"/>
        <v>0</v>
      </c>
    </row>
    <row r="45" spans="2:86" x14ac:dyDescent="0.2">
      <c r="B45" s="117"/>
      <c r="C45" s="117"/>
      <c r="D45" s="80"/>
      <c r="E45" s="117"/>
      <c r="F45" s="117"/>
      <c r="G45" s="117"/>
      <c r="H45" s="117"/>
      <c r="I45" s="117"/>
      <c r="J45" s="80"/>
      <c r="K45" s="81"/>
      <c r="L45" s="89"/>
      <c r="M45" s="87"/>
      <c r="N45" s="87"/>
      <c r="O45" s="87"/>
      <c r="P45" s="87"/>
      <c r="Q45" s="87"/>
      <c r="R45" s="87"/>
      <c r="S45" s="87"/>
      <c r="T45" s="81"/>
      <c r="U45" s="195">
        <f t="shared" si="10"/>
        <v>17.717169345944303</v>
      </c>
      <c r="V45" s="146">
        <f>BDS!$V$3*(COS(($U45*V$4)-PI()))*BL45*BP45</f>
        <v>-0.97984313015695368</v>
      </c>
      <c r="W45" s="146">
        <f>BDS!$W$3*(COS(($U45*W$4)-PI()))*BL45*BP45</f>
        <v>-0.97901534116308109</v>
      </c>
      <c r="X45" s="146">
        <f>BDS!$X$3*(COS(($U45*X$4)-PI()))*BL45*BP45</f>
        <v>-0.97631620946863285</v>
      </c>
      <c r="Y45" s="146">
        <f>BDS!$Y$3*(COS(($U45*Y$4)-PI()))*BL45*BP45</f>
        <v>-0.9918527347220778</v>
      </c>
      <c r="Z45" s="146">
        <f>BDS!$Z$3*(COS(($U45*Z$4)-PI()))*BL45*BP45</f>
        <v>-0.99760508678808946</v>
      </c>
      <c r="AA45" s="146">
        <f>BDS!$AA$3*(COS(($U45*AA$4)-PI()))*BL45*BP45</f>
        <v>-1.0002060213234898</v>
      </c>
      <c r="AB45" s="146">
        <f>BDS!$AB$3*(COS(($U45*AB$4)-PI()))*BL45*BP45</f>
        <v>-1.0015498574505113</v>
      </c>
      <c r="AC45" s="146">
        <f>BDS!$AC$3*(COS(($U45*AC$4)-PI()))*BL45*BP45</f>
        <v>-1.0022769421610267</v>
      </c>
      <c r="AD45" s="146">
        <f>BDS!$AD$3*(COS(($U45*AD$4)-PI()))*BL45*BP45</f>
        <v>-1.0026436438543223</v>
      </c>
      <c r="AE45" s="146">
        <f>BDS!$AE$3*(COS(($U45*AE$4)-PI()))*BL45*BP45</f>
        <v>-1.0027560578185382</v>
      </c>
      <c r="AF45" s="146">
        <f>BDS!$AF$3*(COS(($U45*AF$4)-PI()))*BL45*BP45</f>
        <v>-1.0026436438543223</v>
      </c>
      <c r="AG45" s="146">
        <f>BDS!$AG$3*(COS(($U45*AG$4)-PI()))*BL45*BP45</f>
        <v>-1.0022769421610267</v>
      </c>
      <c r="AH45" s="146">
        <f>BDS!$AH$3*(COS(($U45*AH$4)-PI()))*BL45*BP45</f>
        <v>-1.0015498574505113</v>
      </c>
      <c r="AI45" s="146">
        <f>BDS!$AI$3*(COS(($U45*AI$4)-PI()))*BL45*BP45</f>
        <v>-1.0002060213234898</v>
      </c>
      <c r="AJ45" s="146">
        <f>BDS!$AJ$3*(COS(($U45*AJ$4)-PI()))*BL45*BP45</f>
        <v>-1.0008085002913645</v>
      </c>
      <c r="AK45" s="146">
        <f>BDS!$AK$3*(COS(($U45*AK$4)-PI()))*BL45*BP45</f>
        <v>-1.002020525820045</v>
      </c>
      <c r="AL45" s="146">
        <f>BDS!$AL$3*(COS(($U45*AL$4)-PI()))*BL45*BP45</f>
        <v>-1.0026763062973643</v>
      </c>
      <c r="AM45" s="146">
        <f>BDS!$AM$3*(COS(($U45*AM$4)-PI()))*BL45*BP45</f>
        <v>-1.0030070511064131</v>
      </c>
      <c r="AN45" s="146">
        <f>BDS!$AN$3*(COS(($U45*AN$4)-PI()))*BL45*BP45</f>
        <v>-1.0031084431653374</v>
      </c>
      <c r="AO45" s="146">
        <f>BDS!$AO$3*(COS(($U45*AO$4)-PI()))*BL45*BP45</f>
        <v>-1.0030070511064131</v>
      </c>
      <c r="AP45" s="146">
        <f>BDS!$AP$3*(COS(($U45*AP$4)-PI()))*BL45*BP45</f>
        <v>-1.0026763062973643</v>
      </c>
      <c r="AQ45" s="146">
        <f>BDS!$AQ$3*(COS(($U45*AQ$4)-PI()))*BL45*BP45</f>
        <v>-1.002020525820045</v>
      </c>
      <c r="AR45" s="146">
        <f>BDS!$AR$3*(COS(($U45*AR$4)-PI()))*BL45*BP45</f>
        <v>-1.0008085002913645</v>
      </c>
      <c r="AS45" s="146">
        <f>BDS!$AS$3*(COS(($U45*AS$4)-PI()))*BL45*BP45</f>
        <v>-1.0002060213234898</v>
      </c>
      <c r="AT45" s="146">
        <f>BDS!$AT$3*(COS(($U45*AT$4)-PI()))*BL45*BP45</f>
        <v>-1.0015498574505113</v>
      </c>
      <c r="AU45" s="146">
        <f>BDS!$AU$3*(COS(($U45*AU$4)-PI()))*BL45*BP45</f>
        <v>-1.0022769421610267</v>
      </c>
      <c r="AV45" s="146">
        <f>BDS!$AV$3*(COS(($U45*AV$4)-PI()))*BL45*BP45</f>
        <v>-1.0026436438543223</v>
      </c>
      <c r="AW45" s="146">
        <f>BDS!$AW$3*(COS(($U45*AW$4)-PI()))*BL45*BP45</f>
        <v>-1.0027560578185382</v>
      </c>
      <c r="AX45" s="146">
        <f>BDS!$AX$3*(COS(($U45*AX$4)-PI()))*BL45*BP45</f>
        <v>-1.0026436438543223</v>
      </c>
      <c r="AY45" s="146">
        <f>BDS!$AY$3*(COS(($U45*AY$4)-PI()))*BL45*BP45</f>
        <v>-1.0022769421610267</v>
      </c>
      <c r="AZ45" s="146">
        <f>BDS!$AZ$3*(COS(($U45*AZ$4)-PI()))*BL45*BP45</f>
        <v>-1.0015498574505113</v>
      </c>
      <c r="BA45" s="146">
        <f>BDS!$BA$3*(COS(($U45*BA$4)-PI()))*BL45*BP45</f>
        <v>-1.0002060213234898</v>
      </c>
      <c r="BB45" s="146">
        <f>BDS!$BB$3*(COS(($U45*BB$4)-PI()))*BL45*BP45</f>
        <v>-0.99760508678808946</v>
      </c>
      <c r="BC45" s="146">
        <f>BDS!$BC$3*(COS(($U45*BC$4)-PI()))*BL45*BP45</f>
        <v>-0.9918527347220778</v>
      </c>
      <c r="BD45" s="146">
        <f>BDS!$BD$3*(COS(($U45*BD$4)-PI()))*BL45*BP45</f>
        <v>-0.97631620946863285</v>
      </c>
      <c r="BE45" s="146">
        <f>BDS!$BE$3*(COS(($U45*BE$4)-PI()))*BL45*BP45</f>
        <v>-0.97901534116308109</v>
      </c>
      <c r="BF45" s="153">
        <f t="shared" si="11"/>
        <v>-0.99782702942863621</v>
      </c>
      <c r="BG45" s="153">
        <f>(((BF45)+1)/(BDS!$BG$4)+1)</f>
        <v>1.0021591991584049</v>
      </c>
      <c r="BH45" s="196">
        <f t="shared" si="12"/>
        <v>1.8734347273741413E-2</v>
      </c>
      <c r="BI45" s="154"/>
      <c r="BJ45" s="152">
        <f t="shared" si="13"/>
        <v>17.717169345944303</v>
      </c>
      <c r="BK45" s="152">
        <f t="shared" si="14"/>
        <v>-1.6522196659228654E-8</v>
      </c>
      <c r="BL45" s="155">
        <f t="shared" si="15"/>
        <v>0.99999999809781182</v>
      </c>
      <c r="BM45" s="155"/>
      <c r="BN45" s="152">
        <f t="shared" si="16"/>
        <v>17.717169345944303</v>
      </c>
      <c r="BO45" s="152">
        <f t="shared" si="17"/>
        <v>-2.3718603478461978E-5</v>
      </c>
      <c r="BP45" s="155">
        <f t="shared" si="18"/>
        <v>0.99999726929858856</v>
      </c>
      <c r="BQ45" s="156"/>
      <c r="BR45" s="157">
        <f t="shared" si="19"/>
        <v>17.717169345944303</v>
      </c>
      <c r="BS45" s="158">
        <f t="shared" si="20"/>
        <v>0</v>
      </c>
      <c r="BT45" s="158">
        <f t="shared" si="21"/>
        <v>0</v>
      </c>
      <c r="BU45" s="158">
        <f t="shared" si="22"/>
        <v>0</v>
      </c>
      <c r="BV45" s="158"/>
      <c r="BW45" s="206">
        <f t="shared" si="23"/>
        <v>17.717169345944303</v>
      </c>
      <c r="BX45" s="207">
        <f t="shared" si="24"/>
        <v>0</v>
      </c>
      <c r="BY45" s="208">
        <f t="shared" si="25"/>
        <v>1</v>
      </c>
      <c r="BZ45" s="158"/>
      <c r="CA45" s="157">
        <f>BDS!BH45</f>
        <v>1.8734347273741413E-2</v>
      </c>
      <c r="CB45" s="157">
        <f t="shared" si="26"/>
        <v>-5.9812656527262584</v>
      </c>
      <c r="CC45" s="157"/>
      <c r="CD45" s="157">
        <f t="shared" si="27"/>
        <v>-5.9812656527262584</v>
      </c>
      <c r="CE45" s="192"/>
      <c r="CF45" s="192"/>
      <c r="CG45" s="208"/>
      <c r="CH45" s="208">
        <f t="shared" si="28"/>
        <v>0</v>
      </c>
    </row>
    <row r="46" spans="2:86" x14ac:dyDescent="0.2">
      <c r="B46" s="117"/>
      <c r="C46" s="117"/>
      <c r="D46" s="80"/>
      <c r="E46" s="117"/>
      <c r="F46" s="117"/>
      <c r="G46" s="117"/>
      <c r="H46" s="117"/>
      <c r="I46" s="117"/>
      <c r="J46" s="80"/>
      <c r="K46" s="81"/>
      <c r="L46" s="89"/>
      <c r="M46" s="87"/>
      <c r="N46" s="87"/>
      <c r="O46" s="87"/>
      <c r="P46" s="87"/>
      <c r="Q46" s="87"/>
      <c r="R46" s="87"/>
      <c r="S46" s="87"/>
      <c r="T46" s="81"/>
      <c r="U46" s="195">
        <f t="shared" si="10"/>
        <v>17.98585257775256</v>
      </c>
      <c r="V46" s="146">
        <f>BDS!$V$3*(COS(($U46*V$4)-PI()))*BL46*BP46</f>
        <v>-0.97963150888002559</v>
      </c>
      <c r="W46" s="146">
        <f>BDS!$W$3*(COS(($U46*W$4)-PI()))*BL46*BP46</f>
        <v>-0.97879685846868714</v>
      </c>
      <c r="X46" s="146">
        <f>BDS!$X$3*(COS(($U46*X$4)-PI()))*BL46*BP46</f>
        <v>-0.97607528391862997</v>
      </c>
      <c r="Y46" s="146">
        <f>BDS!$Y$3*(COS(($U46*Y$4)-PI()))*BL46*BP46</f>
        <v>-0.99173932277157961</v>
      </c>
      <c r="Z46" s="146">
        <f>BDS!$Z$3*(COS(($U46*Z$4)-PI()))*BL46*BP46</f>
        <v>-0.99753759237046047</v>
      </c>
      <c r="AA46" s="146">
        <f>BDS!$AA$3*(COS(($U46*AA$4)-PI()))*BL46*BP46</f>
        <v>-1.0001589570901492</v>
      </c>
      <c r="AB46" s="146">
        <f>BDS!$AB$3*(COS(($U46*AB$4)-PI()))*BL46*BP46</f>
        <v>-1.0015132467865921</v>
      </c>
      <c r="AC46" s="146">
        <f>BDS!$AC$3*(COS(($U46*AC$4)-PI()))*BL46*BP46</f>
        <v>-1.0022459535605854</v>
      </c>
      <c r="AD46" s="146">
        <f>BDS!$AD$3*(COS(($U46*AD$4)-PI()))*BL46*BP46</f>
        <v>-1.0026154807547847</v>
      </c>
      <c r="AE46" s="146">
        <f>BDS!$AE$3*(COS(($U46*AE$4)-PI()))*BL46*BP46</f>
        <v>-1.0027287594738239</v>
      </c>
      <c r="AF46" s="146">
        <f>BDS!$AF$3*(COS(($U46*AF$4)-PI()))*BL46*BP46</f>
        <v>-1.0026154807547847</v>
      </c>
      <c r="AG46" s="146">
        <f>BDS!$AG$3*(COS(($U46*AG$4)-PI()))*BL46*BP46</f>
        <v>-1.0022459535605854</v>
      </c>
      <c r="AH46" s="146">
        <f>BDS!$AH$3*(COS(($U46*AH$4)-PI()))*BL46*BP46</f>
        <v>-1.0015132467865921</v>
      </c>
      <c r="AI46" s="146">
        <f>BDS!$AI$3*(COS(($U46*AI$4)-PI()))*BL46*BP46</f>
        <v>-1.0001589570901492</v>
      </c>
      <c r="AJ46" s="146">
        <f>BDS!$AJ$3*(COS(($U46*AJ$4)-PI()))*BL46*BP46</f>
        <v>-1.0007661321799481</v>
      </c>
      <c r="AK46" s="146">
        <f>BDS!$AK$3*(COS(($U46*AK$4)-PI()))*BL46*BP46</f>
        <v>-1.0019875574357642</v>
      </c>
      <c r="AL46" s="146">
        <f>BDS!$AL$3*(COS(($U46*AL$4)-PI()))*BL46*BP46</f>
        <v>-1.0026483945264733</v>
      </c>
      <c r="AM46" s="146">
        <f>BDS!$AM$3*(COS(($U46*AM$4)-PI()))*BL46*BP46</f>
        <v>-1.0029816810645962</v>
      </c>
      <c r="AN46" s="146">
        <f>BDS!$AN$3*(COS(($U46*AN$4)-PI()))*BL46*BP46</f>
        <v>-1.0030838510884665</v>
      </c>
      <c r="AO46" s="146">
        <f>BDS!$AO$3*(COS(($U46*AO$4)-PI()))*BL46*BP46</f>
        <v>-1.0029816810645962</v>
      </c>
      <c r="AP46" s="146">
        <f>BDS!$AP$3*(COS(($U46*AP$4)-PI()))*BL46*BP46</f>
        <v>-1.0026483945264733</v>
      </c>
      <c r="AQ46" s="146">
        <f>BDS!$AQ$3*(COS(($U46*AQ$4)-PI()))*BL46*BP46</f>
        <v>-1.0019875574357642</v>
      </c>
      <c r="AR46" s="146">
        <f>BDS!$AR$3*(COS(($U46*AR$4)-PI()))*BL46*BP46</f>
        <v>-1.0007661321799481</v>
      </c>
      <c r="AS46" s="146">
        <f>BDS!$AS$3*(COS(($U46*AS$4)-PI()))*BL46*BP46</f>
        <v>-1.0001589570901492</v>
      </c>
      <c r="AT46" s="146">
        <f>BDS!$AT$3*(COS(($U46*AT$4)-PI()))*BL46*BP46</f>
        <v>-1.0015132467865921</v>
      </c>
      <c r="AU46" s="146">
        <f>BDS!$AU$3*(COS(($U46*AU$4)-PI()))*BL46*BP46</f>
        <v>-1.0022459535605854</v>
      </c>
      <c r="AV46" s="146">
        <f>BDS!$AV$3*(COS(($U46*AV$4)-PI()))*BL46*BP46</f>
        <v>-1.0026154807547847</v>
      </c>
      <c r="AW46" s="146">
        <f>BDS!$AW$3*(COS(($U46*AW$4)-PI()))*BL46*BP46</f>
        <v>-1.0027287594738239</v>
      </c>
      <c r="AX46" s="146">
        <f>BDS!$AX$3*(COS(($U46*AX$4)-PI()))*BL46*BP46</f>
        <v>-1.0026154807547847</v>
      </c>
      <c r="AY46" s="146">
        <f>BDS!$AY$3*(COS(($U46*AY$4)-PI()))*BL46*BP46</f>
        <v>-1.0022459535605854</v>
      </c>
      <c r="AZ46" s="146">
        <f>BDS!$AZ$3*(COS(($U46*AZ$4)-PI()))*BL46*BP46</f>
        <v>-1.0015132467865921</v>
      </c>
      <c r="BA46" s="146">
        <f>BDS!$BA$3*(COS(($U46*BA$4)-PI()))*BL46*BP46</f>
        <v>-1.0001589570901492</v>
      </c>
      <c r="BB46" s="146">
        <f>BDS!$BB$3*(COS(($U46*BB$4)-PI()))*BL46*BP46</f>
        <v>-0.99753759237046047</v>
      </c>
      <c r="BC46" s="146">
        <f>BDS!$BC$3*(COS(($U46*BC$4)-PI()))*BL46*BP46</f>
        <v>-0.99173932277157961</v>
      </c>
      <c r="BD46" s="146">
        <f>BDS!$BD$3*(COS(($U46*BD$4)-PI()))*BL46*BP46</f>
        <v>-0.97607528391862997</v>
      </c>
      <c r="BE46" s="146">
        <f>BDS!$BE$3*(COS(($U46*BE$4)-PI()))*BL46*BP46</f>
        <v>-0.97879685846868714</v>
      </c>
      <c r="BF46" s="153">
        <f t="shared" si="11"/>
        <v>-0.99776036325435746</v>
      </c>
      <c r="BG46" s="153">
        <f>(((BF46)+1)/(BDS!$BG$4)+1)</f>
        <v>1.0022254428293011</v>
      </c>
      <c r="BH46" s="196">
        <f t="shared" si="12"/>
        <v>1.9308473818897949E-2</v>
      </c>
      <c r="BI46" s="154"/>
      <c r="BJ46" s="152">
        <f t="shared" si="13"/>
        <v>17.98585257775256</v>
      </c>
      <c r="BK46" s="152">
        <f t="shared" si="14"/>
        <v>-1.735050188092982E-8</v>
      </c>
      <c r="BL46" s="155">
        <f t="shared" si="15"/>
        <v>0.99999999800244965</v>
      </c>
      <c r="BM46" s="155"/>
      <c r="BN46" s="152">
        <f t="shared" si="16"/>
        <v>17.98585257775256</v>
      </c>
      <c r="BO46" s="152">
        <f t="shared" si="17"/>
        <v>-2.4628093964875535E-5</v>
      </c>
      <c r="BP46" s="155">
        <f t="shared" si="18"/>
        <v>0.99999716458991816</v>
      </c>
      <c r="BQ46" s="156"/>
      <c r="BR46" s="157">
        <f t="shared" si="19"/>
        <v>17.98585257775256</v>
      </c>
      <c r="BS46" s="158">
        <f t="shared" si="20"/>
        <v>0</v>
      </c>
      <c r="BT46" s="158">
        <f t="shared" si="21"/>
        <v>0</v>
      </c>
      <c r="BU46" s="158">
        <f t="shared" si="22"/>
        <v>0</v>
      </c>
      <c r="BV46" s="158"/>
      <c r="BW46" s="206">
        <f t="shared" si="23"/>
        <v>17.98585257775256</v>
      </c>
      <c r="BX46" s="207">
        <f t="shared" si="24"/>
        <v>0</v>
      </c>
      <c r="BY46" s="208">
        <f t="shared" si="25"/>
        <v>1</v>
      </c>
      <c r="BZ46" s="158"/>
      <c r="CA46" s="157">
        <f>BDS!BH46</f>
        <v>1.9308473818897949E-2</v>
      </c>
      <c r="CB46" s="157">
        <f t="shared" si="26"/>
        <v>-5.9806915261811024</v>
      </c>
      <c r="CC46" s="157"/>
      <c r="CD46" s="157">
        <f t="shared" si="27"/>
        <v>-5.9806915261811024</v>
      </c>
      <c r="CE46" s="192"/>
      <c r="CF46" s="192"/>
      <c r="CG46" s="208"/>
      <c r="CH46" s="208">
        <f t="shared" si="28"/>
        <v>0</v>
      </c>
    </row>
    <row r="47" spans="2:86" x14ac:dyDescent="0.2">
      <c r="B47" s="117"/>
      <c r="C47" s="117"/>
      <c r="D47" s="117"/>
      <c r="E47" s="117"/>
      <c r="F47" s="117"/>
      <c r="G47" s="117"/>
      <c r="H47" s="117"/>
      <c r="I47" s="80"/>
      <c r="J47" s="80"/>
      <c r="K47" s="81"/>
      <c r="L47" s="82"/>
      <c r="M47" s="81"/>
      <c r="N47" s="81"/>
      <c r="O47" s="81"/>
      <c r="P47" s="81"/>
      <c r="Q47" s="81"/>
      <c r="R47" s="81"/>
      <c r="S47" s="81"/>
      <c r="T47" s="81"/>
      <c r="U47" s="195">
        <f t="shared" si="10"/>
        <v>18.258610426540837</v>
      </c>
      <c r="V47" s="146">
        <f>BDS!$V$3*(COS(($U47*V$4)-PI()))*BL47*BP47</f>
        <v>-0.97941343551630167</v>
      </c>
      <c r="W47" s="146">
        <f>BDS!$W$3*(COS(($U47*W$4)-PI()))*BL47*BP47</f>
        <v>-0.97857171506129859</v>
      </c>
      <c r="X47" s="146">
        <f>BDS!$X$3*(COS(($U47*X$4)-PI()))*BL47*BP47</f>
        <v>-0.9758270155093508</v>
      </c>
      <c r="Y47" s="146">
        <f>BDS!$Y$3*(COS(($U47*Y$4)-PI()))*BL47*BP47</f>
        <v>-0.99162244864412097</v>
      </c>
      <c r="Z47" s="146">
        <f>BDS!$Z$3*(COS(($U47*Z$4)-PI()))*BL47*BP47</f>
        <v>-0.99746803609243506</v>
      </c>
      <c r="AA47" s="146">
        <f>BDS!$AA$3*(COS(($U47*AA$4)-PI()))*BL47*BP47</f>
        <v>-1.0001104545237356</v>
      </c>
      <c r="AB47" s="146">
        <f>BDS!$AB$3*(COS(($U47*AB$4)-PI()))*BL47*BP47</f>
        <v>-1.0014755169453236</v>
      </c>
      <c r="AC47" s="146">
        <f>BDS!$AC$3*(COS(($U47*AC$4)-PI()))*BL47*BP47</f>
        <v>-1.0022140174605509</v>
      </c>
      <c r="AD47" s="146">
        <f>BDS!$AD$3*(COS(($U47*AD$4)-PI()))*BL47*BP47</f>
        <v>-1.002586456444728</v>
      </c>
      <c r="AE47" s="146">
        <f>BDS!$AE$3*(COS(($U47*AE$4)-PI()))*BL47*BP47</f>
        <v>-1.0027006263287916</v>
      </c>
      <c r="AF47" s="146">
        <f>BDS!$AF$3*(COS(($U47*AF$4)-PI()))*BL47*BP47</f>
        <v>-1.002586456444728</v>
      </c>
      <c r="AG47" s="146">
        <f>BDS!$AG$3*(COS(($U47*AG$4)-PI()))*BL47*BP47</f>
        <v>-1.0022140174605509</v>
      </c>
      <c r="AH47" s="146">
        <f>BDS!$AH$3*(COS(($U47*AH$4)-PI()))*BL47*BP47</f>
        <v>-1.0014755169453236</v>
      </c>
      <c r="AI47" s="146">
        <f>BDS!$AI$3*(COS(($U47*AI$4)-PI()))*BL47*BP47</f>
        <v>-1.0001104545237356</v>
      </c>
      <c r="AJ47" s="146">
        <f>BDS!$AJ$3*(COS(($U47*AJ$4)-PI()))*BL47*BP47</f>
        <v>-1.0007224691022651</v>
      </c>
      <c r="AK47" s="146">
        <f>BDS!$AK$3*(COS(($U47*AK$4)-PI()))*BL47*BP47</f>
        <v>-1.0019535810938294</v>
      </c>
      <c r="AL47" s="146">
        <f>BDS!$AL$3*(COS(($U47*AL$4)-PI()))*BL47*BP47</f>
        <v>-1.0026196292207572</v>
      </c>
      <c r="AM47" s="146">
        <f>BDS!$AM$3*(COS(($U47*AM$4)-PI()))*BL47*BP47</f>
        <v>-1.0029555351160293</v>
      </c>
      <c r="AN47" s="146">
        <f>BDS!$AN$3*(COS(($U47*AN$4)-PI()))*BL47*BP47</f>
        <v>-1.003058506865921</v>
      </c>
      <c r="AO47" s="146">
        <f>BDS!$AO$3*(COS(($U47*AO$4)-PI()))*BL47*BP47</f>
        <v>-1.0029555351160293</v>
      </c>
      <c r="AP47" s="146">
        <f>BDS!$AP$3*(COS(($U47*AP$4)-PI()))*BL47*BP47</f>
        <v>-1.0026196292207572</v>
      </c>
      <c r="AQ47" s="146">
        <f>BDS!$AQ$3*(COS(($U47*AQ$4)-PI()))*BL47*BP47</f>
        <v>-1.0019535810938294</v>
      </c>
      <c r="AR47" s="146">
        <f>BDS!$AR$3*(COS(($U47*AR$4)-PI()))*BL47*BP47</f>
        <v>-1.0007224691022651</v>
      </c>
      <c r="AS47" s="146">
        <f>BDS!$AS$3*(COS(($U47*AS$4)-PI()))*BL47*BP47</f>
        <v>-1.0001104545237356</v>
      </c>
      <c r="AT47" s="146">
        <f>BDS!$AT$3*(COS(($U47*AT$4)-PI()))*BL47*BP47</f>
        <v>-1.0014755169453236</v>
      </c>
      <c r="AU47" s="146">
        <f>BDS!$AU$3*(COS(($U47*AU$4)-PI()))*BL47*BP47</f>
        <v>-1.0022140174605509</v>
      </c>
      <c r="AV47" s="146">
        <f>BDS!$AV$3*(COS(($U47*AV$4)-PI()))*BL47*BP47</f>
        <v>-1.002586456444728</v>
      </c>
      <c r="AW47" s="146">
        <f>BDS!$AW$3*(COS(($U47*AW$4)-PI()))*BL47*BP47</f>
        <v>-1.0027006263287916</v>
      </c>
      <c r="AX47" s="146">
        <f>BDS!$AX$3*(COS(($U47*AX$4)-PI()))*BL47*BP47</f>
        <v>-1.002586456444728</v>
      </c>
      <c r="AY47" s="146">
        <f>BDS!$AY$3*(COS(($U47*AY$4)-PI()))*BL47*BP47</f>
        <v>-1.0022140174605509</v>
      </c>
      <c r="AZ47" s="146">
        <f>BDS!$AZ$3*(COS(($U47*AZ$4)-PI()))*BL47*BP47</f>
        <v>-1.0014755169453236</v>
      </c>
      <c r="BA47" s="146">
        <f>BDS!$BA$3*(COS(($U47*BA$4)-PI()))*BL47*BP47</f>
        <v>-1.0001104545237356</v>
      </c>
      <c r="BB47" s="146">
        <f>BDS!$BB$3*(COS(($U47*BB$4)-PI()))*BL47*BP47</f>
        <v>-0.99746803609243506</v>
      </c>
      <c r="BC47" s="146">
        <f>BDS!$BC$3*(COS(($U47*BC$4)-PI()))*BL47*BP47</f>
        <v>-0.99162244864412097</v>
      </c>
      <c r="BD47" s="146">
        <f>BDS!$BD$3*(COS(($U47*BD$4)-PI()))*BL47*BP47</f>
        <v>-0.9758270155093508</v>
      </c>
      <c r="BE47" s="146">
        <f>BDS!$BE$3*(COS(($U47*BE$4)-PI()))*BL47*BP47</f>
        <v>-0.97857171506129859</v>
      </c>
      <c r="BF47" s="153">
        <f t="shared" si="11"/>
        <v>-0.99769166211714833</v>
      </c>
      <c r="BG47" s="153">
        <f>(((BF47)+1)/(BDS!$BG$4)+1)</f>
        <v>1.0022937085663517</v>
      </c>
      <c r="BH47" s="196">
        <f t="shared" si="12"/>
        <v>1.9900085685413248E-2</v>
      </c>
      <c r="BI47" s="154"/>
      <c r="BJ47" s="152">
        <f t="shared" si="13"/>
        <v>18.258610426540837</v>
      </c>
      <c r="BK47" s="152">
        <f t="shared" si="14"/>
        <v>-1.8220332972161704E-8</v>
      </c>
      <c r="BL47" s="155">
        <f t="shared" si="15"/>
        <v>0.99999999790230665</v>
      </c>
      <c r="BM47" s="155"/>
      <c r="BN47" s="152">
        <f t="shared" si="16"/>
        <v>18.258610426540837</v>
      </c>
      <c r="BO47" s="152">
        <f t="shared" si="17"/>
        <v>-2.5572458786277223E-5</v>
      </c>
      <c r="BP47" s="155">
        <f t="shared" si="18"/>
        <v>0.99999705586621435</v>
      </c>
      <c r="BQ47" s="156"/>
      <c r="BR47" s="157">
        <f t="shared" si="19"/>
        <v>18.258610426540837</v>
      </c>
      <c r="BS47" s="158">
        <f t="shared" si="20"/>
        <v>0</v>
      </c>
      <c r="BT47" s="158">
        <f t="shared" si="21"/>
        <v>0</v>
      </c>
      <c r="BU47" s="158">
        <f t="shared" si="22"/>
        <v>0</v>
      </c>
      <c r="BV47" s="158"/>
      <c r="BW47" s="206">
        <f t="shared" si="23"/>
        <v>18.258610426540837</v>
      </c>
      <c r="BX47" s="207">
        <f t="shared" si="24"/>
        <v>0</v>
      </c>
      <c r="BY47" s="208">
        <f t="shared" si="25"/>
        <v>1</v>
      </c>
      <c r="BZ47" s="158"/>
      <c r="CA47" s="157">
        <f>BDS!BH47</f>
        <v>1.9900085685413248E-2</v>
      </c>
      <c r="CB47" s="157">
        <f t="shared" si="26"/>
        <v>-5.9800999143145868</v>
      </c>
      <c r="CC47" s="157"/>
      <c r="CD47" s="157">
        <f t="shared" si="27"/>
        <v>-5.9800999143145868</v>
      </c>
      <c r="CE47" s="192"/>
      <c r="CF47" s="192"/>
      <c r="CG47" s="208"/>
      <c r="CH47" s="208">
        <f t="shared" si="28"/>
        <v>0</v>
      </c>
    </row>
    <row r="48" spans="2:86" x14ac:dyDescent="0.2">
      <c r="B48" s="117"/>
      <c r="C48" s="117"/>
      <c r="D48" s="117"/>
      <c r="E48" s="117"/>
      <c r="F48" s="117"/>
      <c r="G48" s="117"/>
      <c r="H48" s="117"/>
      <c r="I48" s="80"/>
      <c r="J48" s="80"/>
      <c r="K48" s="81"/>
      <c r="L48" s="82"/>
      <c r="M48" s="81"/>
      <c r="N48" s="81"/>
      <c r="O48" s="81"/>
      <c r="P48" s="81"/>
      <c r="Q48" s="81"/>
      <c r="R48" s="81"/>
      <c r="S48" s="81"/>
      <c r="T48" s="81"/>
      <c r="U48" s="195">
        <f t="shared" si="10"/>
        <v>18.535504684418093</v>
      </c>
      <c r="V48" s="146">
        <f>BDS!$V$3*(COS(($U48*V$4)-PI()))*BL48*BP48</f>
        <v>-0.97918871384492934</v>
      </c>
      <c r="W48" s="146">
        <f>BDS!$W$3*(COS(($U48*W$4)-PI()))*BL48*BP48</f>
        <v>-0.97833970841012363</v>
      </c>
      <c r="X48" s="146">
        <f>BDS!$X$3*(COS(($U48*X$4)-PI()))*BL48*BP48</f>
        <v>-0.97557118109356822</v>
      </c>
      <c r="Y48" s="146">
        <f>BDS!$Y$3*(COS(($U48*Y$4)-PI()))*BL48*BP48</f>
        <v>-0.99150200678495459</v>
      </c>
      <c r="Z48" s="146">
        <f>BDS!$Z$3*(COS(($U48*Z$4)-PI()))*BL48*BP48</f>
        <v>-0.99739635501126289</v>
      </c>
      <c r="AA48" s="146">
        <f>BDS!$AA$3*(COS(($U48*AA$4)-PI()))*BL48*BP48</f>
        <v>-1.0000604696855158</v>
      </c>
      <c r="AB48" s="146">
        <f>BDS!$AB$3*(COS(($U48*AB$4)-PI()))*BL48*BP48</f>
        <v>-1.001436633722345</v>
      </c>
      <c r="AC48" s="146">
        <f>BDS!$AC$3*(COS(($U48*AC$4)-PI()))*BL48*BP48</f>
        <v>-1.0021811048947684</v>
      </c>
      <c r="AD48" s="146">
        <f>BDS!$AD$3*(COS(($U48*AD$4)-PI()))*BL48*BP48</f>
        <v>-1.0025565445913571</v>
      </c>
      <c r="AE48" s="146">
        <f>BDS!$AE$3*(COS(($U48*AE$4)-PI()))*BL48*BP48</f>
        <v>-1.0026716328566994</v>
      </c>
      <c r="AF48" s="146">
        <f>BDS!$AF$3*(COS(($U48*AF$4)-PI()))*BL48*BP48</f>
        <v>-1.0025565445913571</v>
      </c>
      <c r="AG48" s="146">
        <f>BDS!$AG$3*(COS(($U48*AG$4)-PI()))*BL48*BP48</f>
        <v>-1.0021811048947684</v>
      </c>
      <c r="AH48" s="146">
        <f>BDS!$AH$3*(COS(($U48*AH$4)-PI()))*BL48*BP48</f>
        <v>-1.001436633722345</v>
      </c>
      <c r="AI48" s="146">
        <f>BDS!$AI$3*(COS(($U48*AI$4)-PI()))*BL48*BP48</f>
        <v>-1.0000604696855158</v>
      </c>
      <c r="AJ48" s="146">
        <f>BDS!$AJ$3*(COS(($U48*AJ$4)-PI()))*BL48*BP48</f>
        <v>-1.0006774714917359</v>
      </c>
      <c r="AK48" s="146">
        <f>BDS!$AK$3*(COS(($U48*AK$4)-PI()))*BL48*BP48</f>
        <v>-1.0019185659832424</v>
      </c>
      <c r="AL48" s="146">
        <f>BDS!$AL$3*(COS(($U48*AL$4)-PI()))*BL48*BP48</f>
        <v>-1.0025899842816839</v>
      </c>
      <c r="AM48" s="146">
        <f>BDS!$AM$3*(COS(($U48*AM$4)-PI()))*BL48*BP48</f>
        <v>-1.0029285895315472</v>
      </c>
      <c r="AN48" s="146">
        <f>BDS!$AN$3*(COS(($U48*AN$4)-PI()))*BL48*BP48</f>
        <v>-1.0030323874938285</v>
      </c>
      <c r="AO48" s="146">
        <f>BDS!$AO$3*(COS(($U48*AO$4)-PI()))*BL48*BP48</f>
        <v>-1.0029285895315472</v>
      </c>
      <c r="AP48" s="146">
        <f>BDS!$AP$3*(COS(($U48*AP$4)-PI()))*BL48*BP48</f>
        <v>-1.0025899842816839</v>
      </c>
      <c r="AQ48" s="146">
        <f>BDS!$AQ$3*(COS(($U48*AQ$4)-PI()))*BL48*BP48</f>
        <v>-1.0019185659832424</v>
      </c>
      <c r="AR48" s="146">
        <f>BDS!$AR$3*(COS(($U48*AR$4)-PI()))*BL48*BP48</f>
        <v>-1.0006774714917359</v>
      </c>
      <c r="AS48" s="146">
        <f>BDS!$AS$3*(COS(($U48*AS$4)-PI()))*BL48*BP48</f>
        <v>-1.0000604696855158</v>
      </c>
      <c r="AT48" s="146">
        <f>BDS!$AT$3*(COS(($U48*AT$4)-PI()))*BL48*BP48</f>
        <v>-1.001436633722345</v>
      </c>
      <c r="AU48" s="146">
        <f>BDS!$AU$3*(COS(($U48*AU$4)-PI()))*BL48*BP48</f>
        <v>-1.0021811048947684</v>
      </c>
      <c r="AV48" s="146">
        <f>BDS!$AV$3*(COS(($U48*AV$4)-PI()))*BL48*BP48</f>
        <v>-1.0025565445913571</v>
      </c>
      <c r="AW48" s="146">
        <f>BDS!$AW$3*(COS(($U48*AW$4)-PI()))*BL48*BP48</f>
        <v>-1.0026716328566994</v>
      </c>
      <c r="AX48" s="146">
        <f>BDS!$AX$3*(COS(($U48*AX$4)-PI()))*BL48*BP48</f>
        <v>-1.0025565445913571</v>
      </c>
      <c r="AY48" s="146">
        <f>BDS!$AY$3*(COS(($U48*AY$4)-PI()))*BL48*BP48</f>
        <v>-1.0021811048947684</v>
      </c>
      <c r="AZ48" s="146">
        <f>BDS!$AZ$3*(COS(($U48*AZ$4)-PI()))*BL48*BP48</f>
        <v>-1.001436633722345</v>
      </c>
      <c r="BA48" s="146">
        <f>BDS!$BA$3*(COS(($U48*BA$4)-PI()))*BL48*BP48</f>
        <v>-1.0000604696855158</v>
      </c>
      <c r="BB48" s="146">
        <f>BDS!$BB$3*(COS(($U48*BB$4)-PI()))*BL48*BP48</f>
        <v>-0.99739635501126289</v>
      </c>
      <c r="BC48" s="146">
        <f>BDS!$BC$3*(COS(($U48*BC$4)-PI()))*BL48*BP48</f>
        <v>-0.99150200678495459</v>
      </c>
      <c r="BD48" s="146">
        <f>BDS!$BD$3*(COS(($U48*BD$4)-PI()))*BL48*BP48</f>
        <v>-0.97557118109356822</v>
      </c>
      <c r="BE48" s="146">
        <f>BDS!$BE$3*(COS(($U48*BE$4)-PI()))*BL48*BP48</f>
        <v>-0.97833970841012363</v>
      </c>
      <c r="BF48" s="153">
        <f t="shared" si="11"/>
        <v>-0.99762086399456507</v>
      </c>
      <c r="BG48" s="153">
        <f>(((BF48)+1)/(BDS!$BG$4)+1)</f>
        <v>1.0023640579989272</v>
      </c>
      <c r="BH48" s="196">
        <f t="shared" si="12"/>
        <v>2.0509713341459061E-2</v>
      </c>
      <c r="BI48" s="154"/>
      <c r="BJ48" s="152">
        <f t="shared" si="13"/>
        <v>18.535504684418093</v>
      </c>
      <c r="BK48" s="152">
        <f t="shared" si="14"/>
        <v>-1.9133770951614183E-8</v>
      </c>
      <c r="BL48" s="155">
        <f t="shared" si="15"/>
        <v>0.99999999779714321</v>
      </c>
      <c r="BM48" s="155"/>
      <c r="BN48" s="152">
        <f t="shared" si="16"/>
        <v>18.535504684418093</v>
      </c>
      <c r="BO48" s="152">
        <f t="shared" si="17"/>
        <v>-2.6553035187170467E-5</v>
      </c>
      <c r="BP48" s="155">
        <f t="shared" si="18"/>
        <v>0.99999694297352293</v>
      </c>
      <c r="BQ48" s="156"/>
      <c r="BR48" s="157">
        <f t="shared" si="19"/>
        <v>18.535504684418093</v>
      </c>
      <c r="BS48" s="158">
        <f t="shared" si="20"/>
        <v>0</v>
      </c>
      <c r="BT48" s="158">
        <f t="shared" si="21"/>
        <v>0</v>
      </c>
      <c r="BU48" s="158">
        <f t="shared" si="22"/>
        <v>0</v>
      </c>
      <c r="BV48" s="158"/>
      <c r="BW48" s="206">
        <f t="shared" si="23"/>
        <v>18.535504684418093</v>
      </c>
      <c r="BX48" s="207">
        <f t="shared" si="24"/>
        <v>0</v>
      </c>
      <c r="BY48" s="208">
        <f t="shared" si="25"/>
        <v>1</v>
      </c>
      <c r="BZ48" s="158"/>
      <c r="CA48" s="157">
        <f>BDS!BH48</f>
        <v>2.0509713341459061E-2</v>
      </c>
      <c r="CB48" s="157">
        <f t="shared" si="26"/>
        <v>-5.9794902866585407</v>
      </c>
      <c r="CC48" s="157"/>
      <c r="CD48" s="157">
        <f t="shared" si="27"/>
        <v>-5.9794902866585407</v>
      </c>
      <c r="CE48" s="192"/>
      <c r="CF48" s="192"/>
      <c r="CG48" s="208"/>
      <c r="CH48" s="208">
        <f t="shared" si="28"/>
        <v>0</v>
      </c>
    </row>
    <row r="49" spans="2:86" x14ac:dyDescent="0.2">
      <c r="B49" s="117"/>
      <c r="C49" s="117"/>
      <c r="D49" s="117"/>
      <c r="E49" s="117"/>
      <c r="F49" s="117"/>
      <c r="G49" s="117"/>
      <c r="H49" s="117"/>
      <c r="I49" s="80"/>
      <c r="J49" s="80"/>
      <c r="K49" s="81"/>
      <c r="L49" s="82"/>
      <c r="M49" s="81"/>
      <c r="N49" s="81"/>
      <c r="O49" s="81"/>
      <c r="P49" s="81"/>
      <c r="Q49" s="81"/>
      <c r="R49" s="81"/>
      <c r="S49" s="81"/>
      <c r="T49" s="81"/>
      <c r="U49" s="195">
        <f t="shared" si="10"/>
        <v>18.816598080578839</v>
      </c>
      <c r="V49" s="146">
        <f>BDS!$V$3*(COS(($U49*V$4)-PI()))*BL49*BP49</f>
        <v>-0.97895714170854509</v>
      </c>
      <c r="W49" s="146">
        <f>BDS!$W$3*(COS(($U49*W$4)-PI()))*BL49*BP49</f>
        <v>-0.97810062985909807</v>
      </c>
      <c r="X49" s="146">
        <f>BDS!$X$3*(COS(($U49*X$4)-PI()))*BL49*BP49</f>
        <v>-0.97530755078299403</v>
      </c>
      <c r="Y49" s="146">
        <f>BDS!$Y$3*(COS(($U49*Y$4)-PI()))*BL49*BP49</f>
        <v>-0.99137788842982599</v>
      </c>
      <c r="Z49" s="146">
        <f>BDS!$Z$3*(COS(($U49*Z$4)-PI()))*BL49*BP49</f>
        <v>-0.99732248426562864</v>
      </c>
      <c r="AA49" s="146">
        <f>BDS!$AA$3*(COS(($U49*AA$4)-PI()))*BL49*BP49</f>
        <v>-1.0000089572957889</v>
      </c>
      <c r="AB49" s="146">
        <f>BDS!$AB$3*(COS(($U49*AB$4)-PI()))*BL49*BP49</f>
        <v>-1.0013965618686251</v>
      </c>
      <c r="AC49" s="146">
        <f>BDS!$AC$3*(COS(($U49*AC$4)-PI()))*BL49*BP49</f>
        <v>-1.0021471860119791</v>
      </c>
      <c r="AD49" s="146">
        <f>BDS!$AD$3*(COS(($U49*AD$4)-PI()))*BL49*BP49</f>
        <v>-1.0025257180570202</v>
      </c>
      <c r="AE49" s="146">
        <f>BDS!$AE$3*(COS(($U49*AE$4)-PI()))*BL49*BP49</f>
        <v>-1.0026417527505154</v>
      </c>
      <c r="AF49" s="146">
        <f>BDS!$AF$3*(COS(($U49*AF$4)-PI()))*BL49*BP49</f>
        <v>-1.0025257180570202</v>
      </c>
      <c r="AG49" s="146">
        <f>BDS!$AG$3*(COS(($U49*AG$4)-PI()))*BL49*BP49</f>
        <v>-1.0021471860119791</v>
      </c>
      <c r="AH49" s="146">
        <f>BDS!$AH$3*(COS(($U49*AH$4)-PI()))*BL49*BP49</f>
        <v>-1.0013965618686251</v>
      </c>
      <c r="AI49" s="146">
        <f>BDS!$AI$3*(COS(($U49*AI$4)-PI()))*BL49*BP49</f>
        <v>-1.0000089572957889</v>
      </c>
      <c r="AJ49" s="146">
        <f>BDS!$AJ$3*(COS(($U49*AJ$4)-PI()))*BL49*BP49</f>
        <v>-1.0006310985738562</v>
      </c>
      <c r="AK49" s="146">
        <f>BDS!$AK$3*(COS(($U49*AK$4)-PI()))*BL49*BP49</f>
        <v>-1.0018824803516919</v>
      </c>
      <c r="AL49" s="146">
        <f>BDS!$AL$3*(COS(($U49*AL$4)-PI()))*BL49*BP49</f>
        <v>-1.0025594328130039</v>
      </c>
      <c r="AM49" s="146">
        <f>BDS!$AM$3*(COS(($U49*AM$4)-PI()))*BL49*BP49</f>
        <v>-1.0029008198564933</v>
      </c>
      <c r="AN49" s="146">
        <f>BDS!$AN$3*(COS(($U49*AN$4)-PI()))*BL49*BP49</f>
        <v>-1.0030054692649362</v>
      </c>
      <c r="AO49" s="146">
        <f>BDS!$AO$3*(COS(($U49*AO$4)-PI()))*BL49*BP49</f>
        <v>-1.0029008198564933</v>
      </c>
      <c r="AP49" s="146">
        <f>BDS!$AP$3*(COS(($U49*AP$4)-PI()))*BL49*BP49</f>
        <v>-1.0025594328130039</v>
      </c>
      <c r="AQ49" s="146">
        <f>BDS!$AQ$3*(COS(($U49*AQ$4)-PI()))*BL49*BP49</f>
        <v>-1.0018824803516919</v>
      </c>
      <c r="AR49" s="146">
        <f>BDS!$AR$3*(COS(($U49*AR$4)-PI()))*BL49*BP49</f>
        <v>-1.0006310985738562</v>
      </c>
      <c r="AS49" s="146">
        <f>BDS!$AS$3*(COS(($U49*AS$4)-PI()))*BL49*BP49</f>
        <v>-1.0000089572957889</v>
      </c>
      <c r="AT49" s="146">
        <f>BDS!$AT$3*(COS(($U49*AT$4)-PI()))*BL49*BP49</f>
        <v>-1.0013965618686251</v>
      </c>
      <c r="AU49" s="146">
        <f>BDS!$AU$3*(COS(($U49*AU$4)-PI()))*BL49*BP49</f>
        <v>-1.0021471860119791</v>
      </c>
      <c r="AV49" s="146">
        <f>BDS!$AV$3*(COS(($U49*AV$4)-PI()))*BL49*BP49</f>
        <v>-1.0025257180570202</v>
      </c>
      <c r="AW49" s="146">
        <f>BDS!$AW$3*(COS(($U49*AW$4)-PI()))*BL49*BP49</f>
        <v>-1.0026417527505154</v>
      </c>
      <c r="AX49" s="146">
        <f>BDS!$AX$3*(COS(($U49*AX$4)-PI()))*BL49*BP49</f>
        <v>-1.0025257180570202</v>
      </c>
      <c r="AY49" s="146">
        <f>BDS!$AY$3*(COS(($U49*AY$4)-PI()))*BL49*BP49</f>
        <v>-1.0021471860119791</v>
      </c>
      <c r="AZ49" s="146">
        <f>BDS!$AZ$3*(COS(($U49*AZ$4)-PI()))*BL49*BP49</f>
        <v>-1.0013965618686251</v>
      </c>
      <c r="BA49" s="146">
        <f>BDS!$BA$3*(COS(($U49*BA$4)-PI()))*BL49*BP49</f>
        <v>-1.0000089572957889</v>
      </c>
      <c r="BB49" s="146">
        <f>BDS!$BB$3*(COS(($U49*BB$4)-PI()))*BL49*BP49</f>
        <v>-0.99732248426562864</v>
      </c>
      <c r="BC49" s="146">
        <f>BDS!$BC$3*(COS(($U49*BC$4)-PI()))*BL49*BP49</f>
        <v>-0.99137788842982599</v>
      </c>
      <c r="BD49" s="146">
        <f>BDS!$BD$3*(COS(($U49*BD$4)-PI()))*BL49*BP49</f>
        <v>-0.97530755078299403</v>
      </c>
      <c r="BE49" s="146">
        <f>BDS!$BE$3*(COS(($U49*BE$4)-PI()))*BL49*BP49</f>
        <v>-0.97810062985909807</v>
      </c>
      <c r="BF49" s="153">
        <f t="shared" si="11"/>
        <v>-0.99754790497981516</v>
      </c>
      <c r="BG49" s="153">
        <f>(((BF49)+1)/(BDS!$BG$4)+1)</f>
        <v>1.0024365546288043</v>
      </c>
      <c r="BH49" s="196">
        <f t="shared" si="12"/>
        <v>2.1137903219846037E-2</v>
      </c>
      <c r="BI49" s="154"/>
      <c r="BJ49" s="152">
        <f t="shared" si="13"/>
        <v>18.816598080578839</v>
      </c>
      <c r="BK49" s="152">
        <f t="shared" si="14"/>
        <v>-2.0093000985345285E-8</v>
      </c>
      <c r="BL49" s="155">
        <f t="shared" si="15"/>
        <v>0.99999999768670778</v>
      </c>
      <c r="BM49" s="155"/>
      <c r="BN49" s="152">
        <f t="shared" si="16"/>
        <v>18.816598080578839</v>
      </c>
      <c r="BO49" s="152">
        <f t="shared" si="17"/>
        <v>-2.7571211689451664E-5</v>
      </c>
      <c r="BP49" s="155">
        <f t="shared" si="18"/>
        <v>0.99999682575198634</v>
      </c>
      <c r="BQ49" s="156"/>
      <c r="BR49" s="157">
        <f t="shared" si="19"/>
        <v>18.816598080578839</v>
      </c>
      <c r="BS49" s="158">
        <f t="shared" si="20"/>
        <v>0</v>
      </c>
      <c r="BT49" s="158">
        <f t="shared" si="21"/>
        <v>0</v>
      </c>
      <c r="BU49" s="158">
        <f t="shared" si="22"/>
        <v>0</v>
      </c>
      <c r="BV49" s="158"/>
      <c r="BW49" s="206">
        <f t="shared" si="23"/>
        <v>18.816598080578839</v>
      </c>
      <c r="BX49" s="207">
        <f t="shared" si="24"/>
        <v>0</v>
      </c>
      <c r="BY49" s="208">
        <f t="shared" si="25"/>
        <v>1</v>
      </c>
      <c r="BZ49" s="158"/>
      <c r="CA49" s="157">
        <f>BDS!BH49</f>
        <v>2.1137903219846037E-2</v>
      </c>
      <c r="CB49" s="157">
        <f t="shared" si="26"/>
        <v>-5.978862096780154</v>
      </c>
      <c r="CC49" s="157"/>
      <c r="CD49" s="157">
        <f t="shared" si="27"/>
        <v>-5.978862096780154</v>
      </c>
      <c r="CE49" s="192"/>
      <c r="CF49" s="192"/>
      <c r="CG49" s="208"/>
      <c r="CH49" s="208">
        <f t="shared" si="28"/>
        <v>0</v>
      </c>
    </row>
    <row r="50" spans="2:86" x14ac:dyDescent="0.2">
      <c r="B50" s="117"/>
      <c r="C50" s="117"/>
      <c r="D50" s="117"/>
      <c r="E50" s="117"/>
      <c r="F50" s="117"/>
      <c r="G50" s="117"/>
      <c r="H50" s="117"/>
      <c r="I50" s="80"/>
      <c r="J50" s="80"/>
      <c r="K50" s="81"/>
      <c r="L50" s="82"/>
      <c r="M50" s="81"/>
      <c r="N50" s="81"/>
      <c r="O50" s="81"/>
      <c r="P50" s="81"/>
      <c r="Q50" s="81"/>
      <c r="R50" s="81"/>
      <c r="S50" s="81"/>
      <c r="T50" s="81"/>
      <c r="U50" s="195">
        <f t="shared" si="10"/>
        <v>19.101954295514169</v>
      </c>
      <c r="V50" s="146">
        <f>BDS!$V$3*(COS(($U50*V$4)-PI()))*BL50*BP50</f>
        <v>-0.9787185108356028</v>
      </c>
      <c r="W50" s="146">
        <f>BDS!$W$3*(COS(($U50*W$4)-PI()))*BL50*BP50</f>
        <v>-0.97785426444369761</v>
      </c>
      <c r="X50" s="146">
        <f>BDS!$X$3*(COS(($U50*X$4)-PI()))*BL50*BP50</f>
        <v>-0.97503588774715466</v>
      </c>
      <c r="Y50" s="146">
        <f>BDS!$Y$3*(COS(($U50*Y$4)-PI()))*BL50*BP50</f>
        <v>-0.99124998150792953</v>
      </c>
      <c r="Z50" s="146">
        <f>BDS!$Z$3*(COS(($U50*Z$4)-PI()))*BL50*BP50</f>
        <v>-0.99724635701736053</v>
      </c>
      <c r="AA50" s="146">
        <f>BDS!$AA$3*(COS(($U50*AA$4)-PI()))*BL50*BP50</f>
        <v>-0.99995587069304515</v>
      </c>
      <c r="AB50" s="146">
        <f>BDS!$AB$3*(COS(($U50*AB$4)-PI()))*BL50*BP50</f>
        <v>-1.0013552650586055</v>
      </c>
      <c r="AC50" s="146">
        <f>BDS!$AC$3*(COS(($U50*AC$4)-PI()))*BL50*BP50</f>
        <v>-1.0021122300488052</v>
      </c>
      <c r="AD50" s="146">
        <f>BDS!$AD$3*(COS(($U50*AD$4)-PI()))*BL50*BP50</f>
        <v>-1.0024939488746349</v>
      </c>
      <c r="AE50" s="146">
        <f>BDS!$AE$3*(COS(($U50*AE$4)-PI()))*BL50*BP50</f>
        <v>-1.0026109588990921</v>
      </c>
      <c r="AF50" s="146">
        <f>BDS!$AF$3*(COS(($U50*AF$4)-PI()))*BL50*BP50</f>
        <v>-1.0024939488746349</v>
      </c>
      <c r="AG50" s="146">
        <f>BDS!$AG$3*(COS(($U50*AG$4)-PI()))*BL50*BP50</f>
        <v>-1.0021122300488052</v>
      </c>
      <c r="AH50" s="146">
        <f>BDS!$AH$3*(COS(($U50*AH$4)-PI()))*BL50*BP50</f>
        <v>-1.0013552650586055</v>
      </c>
      <c r="AI50" s="146">
        <f>BDS!$AI$3*(COS(($U50*AI$4)-PI()))*BL50*BP50</f>
        <v>-0.99995587069304515</v>
      </c>
      <c r="AJ50" s="146">
        <f>BDS!$AJ$3*(COS(($U50*AJ$4)-PI()))*BL50*BP50</f>
        <v>-1.0005833083293887</v>
      </c>
      <c r="AK50" s="146">
        <f>BDS!$AK$3*(COS(($U50*AK$4)-PI()))*BL50*BP50</f>
        <v>-1.0018452914768354</v>
      </c>
      <c r="AL50" s="146">
        <f>BDS!$AL$3*(COS(($U50*AL$4)-PI()))*BL50*BP50</f>
        <v>-1.0025279470963946</v>
      </c>
      <c r="AM50" s="146">
        <f>BDS!$AM$3*(COS(($U50*AM$4)-PI()))*BL50*BP50</f>
        <v>-1.0028722008885558</v>
      </c>
      <c r="AN50" s="146">
        <f>BDS!$AN$3*(COS(($U50*AN$4)-PI()))*BL50*BP50</f>
        <v>-1.0029777277471232</v>
      </c>
      <c r="AO50" s="146">
        <f>BDS!$AO$3*(COS(($U50*AO$4)-PI()))*BL50*BP50</f>
        <v>-1.0028722008885558</v>
      </c>
      <c r="AP50" s="146">
        <f>BDS!$AP$3*(COS(($U50*AP$4)-PI()))*BL50*BP50</f>
        <v>-1.0025279470963946</v>
      </c>
      <c r="AQ50" s="146">
        <f>BDS!$AQ$3*(COS(($U50*AQ$4)-PI()))*BL50*BP50</f>
        <v>-1.0018452914768354</v>
      </c>
      <c r="AR50" s="146">
        <f>BDS!$AR$3*(COS(($U50*AR$4)-PI()))*BL50*BP50</f>
        <v>-1.0005833083293887</v>
      </c>
      <c r="AS50" s="146">
        <f>BDS!$AS$3*(COS(($U50*AS$4)-PI()))*BL50*BP50</f>
        <v>-0.99995587069304515</v>
      </c>
      <c r="AT50" s="146">
        <f>BDS!$AT$3*(COS(($U50*AT$4)-PI()))*BL50*BP50</f>
        <v>-1.0013552650586055</v>
      </c>
      <c r="AU50" s="146">
        <f>BDS!$AU$3*(COS(($U50*AU$4)-PI()))*BL50*BP50</f>
        <v>-1.0021122300488052</v>
      </c>
      <c r="AV50" s="146">
        <f>BDS!$AV$3*(COS(($U50*AV$4)-PI()))*BL50*BP50</f>
        <v>-1.0024939488746349</v>
      </c>
      <c r="AW50" s="146">
        <f>BDS!$AW$3*(COS(($U50*AW$4)-PI()))*BL50*BP50</f>
        <v>-1.0026109588990921</v>
      </c>
      <c r="AX50" s="146">
        <f>BDS!$AX$3*(COS(($U50*AX$4)-PI()))*BL50*BP50</f>
        <v>-1.0024939488746349</v>
      </c>
      <c r="AY50" s="146">
        <f>BDS!$AY$3*(COS(($U50*AY$4)-PI()))*BL50*BP50</f>
        <v>-1.0021122300488052</v>
      </c>
      <c r="AZ50" s="146">
        <f>BDS!$AZ$3*(COS(($U50*AZ$4)-PI()))*BL50*BP50</f>
        <v>-1.0013552650586055</v>
      </c>
      <c r="BA50" s="146">
        <f>BDS!$BA$3*(COS(($U50*BA$4)-PI()))*BL50*BP50</f>
        <v>-0.99995587069304515</v>
      </c>
      <c r="BB50" s="146">
        <f>BDS!$BB$3*(COS(($U50*BB$4)-PI()))*BL50*BP50</f>
        <v>-0.99724635701736053</v>
      </c>
      <c r="BC50" s="146">
        <f>BDS!$BC$3*(COS(($U50*BC$4)-PI()))*BL50*BP50</f>
        <v>-0.99124998150792953</v>
      </c>
      <c r="BD50" s="146">
        <f>BDS!$BD$3*(COS(($U50*BD$4)-PI()))*BL50*BP50</f>
        <v>-0.97503588774715466</v>
      </c>
      <c r="BE50" s="146">
        <f>BDS!$BE$3*(COS(($U50*BE$4)-PI()))*BL50*BP50</f>
        <v>-0.97785426444369761</v>
      </c>
      <c r="BF50" s="153">
        <f t="shared" si="11"/>
        <v>-0.99747271922488645</v>
      </c>
      <c r="BG50" s="153">
        <f>(((BF50)+1)/(BDS!$BG$4)+1)</f>
        <v>1.0025112638866771</v>
      </c>
      <c r="BH50" s="196">
        <f t="shared" si="12"/>
        <v>2.1785218190472619E-2</v>
      </c>
      <c r="BI50" s="154"/>
      <c r="BJ50" s="152">
        <f t="shared" si="13"/>
        <v>19.101954295514169</v>
      </c>
      <c r="BK50" s="152">
        <f t="shared" si="14"/>
        <v>-2.1100320101401083E-8</v>
      </c>
      <c r="BL50" s="155">
        <f t="shared" si="15"/>
        <v>0.99999999757073588</v>
      </c>
      <c r="BM50" s="155"/>
      <c r="BN50" s="152">
        <f t="shared" si="16"/>
        <v>19.101954295514169</v>
      </c>
      <c r="BO50" s="152">
        <f t="shared" si="17"/>
        <v>-2.8628430052018025E-5</v>
      </c>
      <c r="BP50" s="155">
        <f t="shared" si="18"/>
        <v>0.99999670403561802</v>
      </c>
      <c r="BQ50" s="156"/>
      <c r="BR50" s="157">
        <f t="shared" si="19"/>
        <v>19.101954295514169</v>
      </c>
      <c r="BS50" s="158">
        <f t="shared" si="20"/>
        <v>0</v>
      </c>
      <c r="BT50" s="158">
        <f t="shared" si="21"/>
        <v>0</v>
      </c>
      <c r="BU50" s="158">
        <f t="shared" si="22"/>
        <v>0</v>
      </c>
      <c r="BV50" s="158"/>
      <c r="BW50" s="206">
        <f t="shared" si="23"/>
        <v>19.101954295514169</v>
      </c>
      <c r="BX50" s="207">
        <f t="shared" si="24"/>
        <v>0</v>
      </c>
      <c r="BY50" s="208">
        <f t="shared" si="25"/>
        <v>1</v>
      </c>
      <c r="BZ50" s="158"/>
      <c r="CA50" s="157">
        <f>BDS!BH50</f>
        <v>2.1785218190472619E-2</v>
      </c>
      <c r="CB50" s="157">
        <f t="shared" si="26"/>
        <v>-5.9782147818095277</v>
      </c>
      <c r="CC50" s="157"/>
      <c r="CD50" s="157">
        <f t="shared" si="27"/>
        <v>-5.9782147818095277</v>
      </c>
      <c r="CE50" s="192"/>
      <c r="CF50" s="192"/>
      <c r="CG50" s="208"/>
      <c r="CH50" s="208">
        <f t="shared" si="28"/>
        <v>0</v>
      </c>
    </row>
    <row r="51" spans="2:86" x14ac:dyDescent="0.2">
      <c r="B51" s="117"/>
      <c r="C51" s="117"/>
      <c r="D51" s="117"/>
      <c r="E51" s="117"/>
      <c r="F51" s="117"/>
      <c r="G51" s="117"/>
      <c r="H51" s="117"/>
      <c r="I51" s="80"/>
      <c r="J51" s="80"/>
      <c r="K51" s="81"/>
      <c r="L51" s="82"/>
      <c r="M51" s="81"/>
      <c r="N51" s="81"/>
      <c r="O51" s="81"/>
      <c r="P51" s="81"/>
      <c r="Q51" s="81"/>
      <c r="R51" s="81"/>
      <c r="S51" s="81"/>
      <c r="T51" s="81"/>
      <c r="U51" s="195">
        <f t="shared" si="10"/>
        <v>19.391637975438311</v>
      </c>
      <c r="V51" s="146">
        <f>BDS!$V$3*(COS(($U51*V$4)-PI()))*BL51*BP51</f>
        <v>-0.97847260665750468</v>
      </c>
      <c r="W51" s="146">
        <f>BDS!$W$3*(COS(($U51*W$4)-PI()))*BL51*BP51</f>
        <v>-0.9776003907023989</v>
      </c>
      <c r="X51" s="146">
        <f>BDS!$X$3*(COS(($U51*X$4)-PI()))*BL51*BP51</f>
        <v>-0.97475594800642273</v>
      </c>
      <c r="Y51" s="146">
        <f>BDS!$Y$3*(COS(($U51*Y$4)-PI()))*BL51*BP51</f>
        <v>-0.99111817054196016</v>
      </c>
      <c r="Z51" s="146">
        <f>BDS!$Z$3*(COS(($U51*Z$4)-PI()))*BL51*BP51</f>
        <v>-0.99716790439137448</v>
      </c>
      <c r="AA51" s="146">
        <f>BDS!$AA$3*(COS(($U51*AA$4)-PI()))*BL51*BP51</f>
        <v>-0.99990116179188848</v>
      </c>
      <c r="AB51" s="146">
        <f>BDS!$AB$3*(COS(($U51*AB$4)-PI()))*BL51*BP51</f>
        <v>-1.0013127058573716</v>
      </c>
      <c r="AC51" s="146">
        <f>BDS!$AC$3*(COS(($U51*AC$4)-PI()))*BL51*BP51</f>
        <v>-1.0020762053019132</v>
      </c>
      <c r="AD51" s="146">
        <f>BDS!$AD$3*(COS(($U51*AD$4)-PI()))*BL51*BP51</f>
        <v>-1.0024612082223623</v>
      </c>
      <c r="AE51" s="146">
        <f>BDS!$AE$3*(COS(($U51*AE$4)-PI()))*BL51*BP51</f>
        <v>-1.0025792233626105</v>
      </c>
      <c r="AF51" s="146">
        <f>BDS!$AF$3*(COS(($U51*AF$4)-PI()))*BL51*BP51</f>
        <v>-1.0024612082223623</v>
      </c>
      <c r="AG51" s="146">
        <f>BDS!$AG$3*(COS(($U51*AG$4)-PI()))*BL51*BP51</f>
        <v>-1.0020762053019132</v>
      </c>
      <c r="AH51" s="146">
        <f>BDS!$AH$3*(COS(($U51*AH$4)-PI()))*BL51*BP51</f>
        <v>-1.0013127058573716</v>
      </c>
      <c r="AI51" s="146">
        <f>BDS!$AI$3*(COS(($U51*AI$4)-PI()))*BL51*BP51</f>
        <v>-0.99990116179188848</v>
      </c>
      <c r="AJ51" s="146">
        <f>BDS!$AJ$3*(COS(($U51*AJ$4)-PI()))*BL51*BP51</f>
        <v>-1.0005340574564372</v>
      </c>
      <c r="AK51" s="146">
        <f>BDS!$AK$3*(COS(($U51*AK$4)-PI()))*BL51*BP51</f>
        <v>-1.0018069656367012</v>
      </c>
      <c r="AL51" s="146">
        <f>BDS!$AL$3*(COS(($U51*AL$4)-PI()))*BL51*BP51</f>
        <v>-1.002495498566357</v>
      </c>
      <c r="AM51" s="146">
        <f>BDS!$AM$3*(COS(($U51*AM$4)-PI()))*BL51*BP51</f>
        <v>-1.0028427066549306</v>
      </c>
      <c r="AN51" s="146">
        <f>BDS!$AN$3*(COS(($U51*AN$4)-PI()))*BL51*BP51</f>
        <v>-1.0029491377612516</v>
      </c>
      <c r="AO51" s="146">
        <f>BDS!$AO$3*(COS(($U51*AO$4)-PI()))*BL51*BP51</f>
        <v>-1.0028427066549306</v>
      </c>
      <c r="AP51" s="146">
        <f>BDS!$AP$3*(COS(($U51*AP$4)-PI()))*BL51*BP51</f>
        <v>-1.002495498566357</v>
      </c>
      <c r="AQ51" s="146">
        <f>BDS!$AQ$3*(COS(($U51*AQ$4)-PI()))*BL51*BP51</f>
        <v>-1.0018069656367012</v>
      </c>
      <c r="AR51" s="146">
        <f>BDS!$AR$3*(COS(($U51*AR$4)-PI()))*BL51*BP51</f>
        <v>-1.0005340574564372</v>
      </c>
      <c r="AS51" s="146">
        <f>BDS!$AS$3*(COS(($U51*AS$4)-PI()))*BL51*BP51</f>
        <v>-0.99990116179188848</v>
      </c>
      <c r="AT51" s="146">
        <f>BDS!$AT$3*(COS(($U51*AT$4)-PI()))*BL51*BP51</f>
        <v>-1.0013127058573716</v>
      </c>
      <c r="AU51" s="146">
        <f>BDS!$AU$3*(COS(($U51*AU$4)-PI()))*BL51*BP51</f>
        <v>-1.0020762053019132</v>
      </c>
      <c r="AV51" s="146">
        <f>BDS!$AV$3*(COS(($U51*AV$4)-PI()))*BL51*BP51</f>
        <v>-1.0024612082223623</v>
      </c>
      <c r="AW51" s="146">
        <f>BDS!$AW$3*(COS(($U51*AW$4)-PI()))*BL51*BP51</f>
        <v>-1.0025792233626105</v>
      </c>
      <c r="AX51" s="146">
        <f>BDS!$AX$3*(COS(($U51*AX$4)-PI()))*BL51*BP51</f>
        <v>-1.0024612082223623</v>
      </c>
      <c r="AY51" s="146">
        <f>BDS!$AY$3*(COS(($U51*AY$4)-PI()))*BL51*BP51</f>
        <v>-1.0020762053019132</v>
      </c>
      <c r="AZ51" s="146">
        <f>BDS!$AZ$3*(COS(($U51*AZ$4)-PI()))*BL51*BP51</f>
        <v>-1.0013127058573716</v>
      </c>
      <c r="BA51" s="146">
        <f>BDS!$BA$3*(COS(($U51*BA$4)-PI()))*BL51*BP51</f>
        <v>-0.99990116179188848</v>
      </c>
      <c r="BB51" s="146">
        <f>BDS!$BB$3*(COS(($U51*BB$4)-PI()))*BL51*BP51</f>
        <v>-0.99716790439137448</v>
      </c>
      <c r="BC51" s="146">
        <f>BDS!$BC$3*(COS(($U51*BC$4)-PI()))*BL51*BP51</f>
        <v>-0.99111817054196016</v>
      </c>
      <c r="BD51" s="146">
        <f>BDS!$BD$3*(COS(($U51*BD$4)-PI()))*BL51*BP51</f>
        <v>-0.97475594800642273</v>
      </c>
      <c r="BE51" s="146">
        <f>BDS!$BE$3*(COS(($U51*BE$4)-PI()))*BL51*BP51</f>
        <v>-0.9776003907023989</v>
      </c>
      <c r="BF51" s="153">
        <f t="shared" si="11"/>
        <v>-0.99739523888198045</v>
      </c>
      <c r="BG51" s="153">
        <f>(((BF51)+1)/(BDS!$BG$4)+1)</f>
        <v>1.0025882531903521</v>
      </c>
      <c r="BH51" s="196">
        <f t="shared" si="12"/>
        <v>2.2452238046260654E-2</v>
      </c>
      <c r="BI51" s="154"/>
      <c r="BJ51" s="152">
        <f t="shared" si="13"/>
        <v>19.391637975438311</v>
      </c>
      <c r="BK51" s="152">
        <f t="shared" si="14"/>
        <v>-2.2158141047125784E-8</v>
      </c>
      <c r="BL51" s="155">
        <f t="shared" si="15"/>
        <v>0.99999999744894974</v>
      </c>
      <c r="BM51" s="155"/>
      <c r="BN51" s="152">
        <f t="shared" si="16"/>
        <v>19.391637975438311</v>
      </c>
      <c r="BO51" s="152">
        <f t="shared" si="17"/>
        <v>-2.9726187326815619E-5</v>
      </c>
      <c r="BP51" s="155">
        <f t="shared" si="18"/>
        <v>0.99999657765206573</v>
      </c>
      <c r="BQ51" s="156"/>
      <c r="BR51" s="157">
        <f t="shared" si="19"/>
        <v>19.391637975438311</v>
      </c>
      <c r="BS51" s="158">
        <f t="shared" si="20"/>
        <v>0</v>
      </c>
      <c r="BT51" s="158">
        <f t="shared" si="21"/>
        <v>0</v>
      </c>
      <c r="BU51" s="158">
        <f t="shared" si="22"/>
        <v>0</v>
      </c>
      <c r="BV51" s="158"/>
      <c r="BW51" s="206">
        <f t="shared" si="23"/>
        <v>19.391637975438311</v>
      </c>
      <c r="BX51" s="207">
        <f t="shared" si="24"/>
        <v>0</v>
      </c>
      <c r="BY51" s="208">
        <f t="shared" si="25"/>
        <v>1</v>
      </c>
      <c r="BZ51" s="158"/>
      <c r="CA51" s="157">
        <f>BDS!BH51</f>
        <v>2.2452238046260654E-2</v>
      </c>
      <c r="CB51" s="157">
        <f t="shared" si="26"/>
        <v>-5.9775477619537396</v>
      </c>
      <c r="CC51" s="157"/>
      <c r="CD51" s="157">
        <f t="shared" si="27"/>
        <v>-5.9775477619537396</v>
      </c>
      <c r="CE51" s="192"/>
      <c r="CF51" s="192"/>
      <c r="CG51" s="208"/>
      <c r="CH51" s="208">
        <f t="shared" si="28"/>
        <v>0</v>
      </c>
    </row>
    <row r="52" spans="2:86" x14ac:dyDescent="0.2">
      <c r="B52" s="117"/>
      <c r="C52" s="117"/>
      <c r="D52" s="117"/>
      <c r="E52" s="117"/>
      <c r="F52" s="117"/>
      <c r="G52" s="117"/>
      <c r="H52" s="117"/>
      <c r="I52" s="80"/>
      <c r="J52" s="80"/>
      <c r="K52" s="81"/>
      <c r="L52" s="82"/>
      <c r="M52" s="81"/>
      <c r="N52" s="81"/>
      <c r="O52" s="81"/>
      <c r="P52" s="81"/>
      <c r="Q52" s="81"/>
      <c r="R52" s="81"/>
      <c r="S52" s="81"/>
      <c r="T52" s="81"/>
      <c r="U52" s="195">
        <f t="shared" si="10"/>
        <v>19.685714746933932</v>
      </c>
      <c r="V52" s="146">
        <f>BDS!$V$3*(COS(($U52*V$4)-PI()))*BL52*BP52</f>
        <v>-0.97821920812039542</v>
      </c>
      <c r="W52" s="146">
        <f>BDS!$W$3*(COS(($U52*W$4)-PI()))*BL52*BP52</f>
        <v>-0.97733878048264722</v>
      </c>
      <c r="X52" s="146">
        <f>BDS!$X$3*(COS(($U52*X$4)-PI()))*BL52*BP52</f>
        <v>-0.97446748021904817</v>
      </c>
      <c r="Y52" s="146">
        <f>BDS!$Y$3*(COS(($U52*Y$4)-PI()))*BL52*BP52</f>
        <v>-0.99098233654518819</v>
      </c>
      <c r="Z52" s="146">
        <f>BDS!$Z$3*(COS(($U52*Z$4)-PI()))*BL52*BP52</f>
        <v>-0.99708705541381271</v>
      </c>
      <c r="AA52" s="146">
        <f>BDS!$AA$3*(COS(($U52*AA$4)-PI()))*BL52*BP52</f>
        <v>-0.99984478103968633</v>
      </c>
      <c r="AB52" s="146">
        <f>BDS!$AB$3*(COS(($U52*AB$4)-PI()))*BL52*BP52</f>
        <v>-1.0012688456868328</v>
      </c>
      <c r="AC52" s="146">
        <f>BDS!$AC$3*(COS(($U52*AC$4)-PI()))*BL52*BP52</f>
        <v>-1.002039079099335</v>
      </c>
      <c r="AD52" s="146">
        <f>BDS!$AD$3*(COS(($U52*AD$4)-PI()))*BL52*BP52</f>
        <v>-1.0024274663975155</v>
      </c>
      <c r="AE52" s="146">
        <f>BDS!$AE$3*(COS(($U52*AE$4)-PI()))*BL52*BP52</f>
        <v>-1.0025465173472787</v>
      </c>
      <c r="AF52" s="146">
        <f>BDS!$AF$3*(COS(($U52*AF$4)-PI()))*BL52*BP52</f>
        <v>-1.0024274663975155</v>
      </c>
      <c r="AG52" s="146">
        <f>BDS!$AG$3*(COS(($U52*AG$4)-PI()))*BL52*BP52</f>
        <v>-1.002039079099335</v>
      </c>
      <c r="AH52" s="146">
        <f>BDS!$AH$3*(COS(($U52*AH$4)-PI()))*BL52*BP52</f>
        <v>-1.0012688456868328</v>
      </c>
      <c r="AI52" s="146">
        <f>BDS!$AI$3*(COS(($U52*AI$4)-PI()))*BL52*BP52</f>
        <v>-0.99984478103968633</v>
      </c>
      <c r="AJ52" s="146">
        <f>BDS!$AJ$3*(COS(($U52*AJ$4)-PI()))*BL52*BP52</f>
        <v>-1.0004833013313703</v>
      </c>
      <c r="AK52" s="146">
        <f>BDS!$AK$3*(COS(($U52*AK$4)-PI()))*BL52*BP52</f>
        <v>-1.0017674680791988</v>
      </c>
      <c r="AL52" s="146">
        <f>BDS!$AL$3*(COS(($U52*AL$4)-PI()))*BL52*BP52</f>
        <v>-1.0024620577843555</v>
      </c>
      <c r="AM52" s="146">
        <f>BDS!$AM$3*(COS(($U52*AM$4)-PI()))*BL52*BP52</f>
        <v>-1.0028123103887878</v>
      </c>
      <c r="AN52" s="146">
        <f>BDS!$AN$3*(COS(($U52*AN$4)-PI()))*BL52*BP52</f>
        <v>-1.0029196733583499</v>
      </c>
      <c r="AO52" s="146">
        <f>BDS!$AO$3*(COS(($U52*AO$4)-PI()))*BL52*BP52</f>
        <v>-1.0028123103887878</v>
      </c>
      <c r="AP52" s="146">
        <f>BDS!$AP$3*(COS(($U52*AP$4)-PI()))*BL52*BP52</f>
        <v>-1.0024620577843555</v>
      </c>
      <c r="AQ52" s="146">
        <f>BDS!$AQ$3*(COS(($U52*AQ$4)-PI()))*BL52*BP52</f>
        <v>-1.0017674680791988</v>
      </c>
      <c r="AR52" s="146">
        <f>BDS!$AR$3*(COS(($U52*AR$4)-PI()))*BL52*BP52</f>
        <v>-1.0004833013313703</v>
      </c>
      <c r="AS52" s="146">
        <f>BDS!$AS$3*(COS(($U52*AS$4)-PI()))*BL52*BP52</f>
        <v>-0.99984478103968633</v>
      </c>
      <c r="AT52" s="146">
        <f>BDS!$AT$3*(COS(($U52*AT$4)-PI()))*BL52*BP52</f>
        <v>-1.0012688456868328</v>
      </c>
      <c r="AU52" s="146">
        <f>BDS!$AU$3*(COS(($U52*AU$4)-PI()))*BL52*BP52</f>
        <v>-1.002039079099335</v>
      </c>
      <c r="AV52" s="146">
        <f>BDS!$AV$3*(COS(($U52*AV$4)-PI()))*BL52*BP52</f>
        <v>-1.0024274663975155</v>
      </c>
      <c r="AW52" s="146">
        <f>BDS!$AW$3*(COS(($U52*AW$4)-PI()))*BL52*BP52</f>
        <v>-1.0025465173472787</v>
      </c>
      <c r="AX52" s="146">
        <f>BDS!$AX$3*(COS(($U52*AX$4)-PI()))*BL52*BP52</f>
        <v>-1.0024274663975155</v>
      </c>
      <c r="AY52" s="146">
        <f>BDS!$AY$3*(COS(($U52*AY$4)-PI()))*BL52*BP52</f>
        <v>-1.002039079099335</v>
      </c>
      <c r="AZ52" s="146">
        <f>BDS!$AZ$3*(COS(($U52*AZ$4)-PI()))*BL52*BP52</f>
        <v>-1.0012688456868328</v>
      </c>
      <c r="BA52" s="146">
        <f>BDS!$BA$3*(COS(($U52*BA$4)-PI()))*BL52*BP52</f>
        <v>-0.99984478103968633</v>
      </c>
      <c r="BB52" s="146">
        <f>BDS!$BB$3*(COS(($U52*BB$4)-PI()))*BL52*BP52</f>
        <v>-0.99708705541381271</v>
      </c>
      <c r="BC52" s="146">
        <f>BDS!$BC$3*(COS(($U52*BC$4)-PI()))*BL52*BP52</f>
        <v>-0.99098233654518819</v>
      </c>
      <c r="BD52" s="146">
        <f>BDS!$BD$3*(COS(($U52*BD$4)-PI()))*BL52*BP52</f>
        <v>-0.97446748021904817</v>
      </c>
      <c r="BE52" s="146">
        <f>BDS!$BE$3*(COS(($U52*BE$4)-PI()))*BL52*BP52</f>
        <v>-0.97733878048264722</v>
      </c>
      <c r="BF52" s="153">
        <f t="shared" si="11"/>
        <v>-0.99731539404321135</v>
      </c>
      <c r="BG52" s="153">
        <f>(((BF52)+1)/(BDS!$BG$4)+1)</f>
        <v>1.002667592004667</v>
      </c>
      <c r="BH52" s="196">
        <f t="shared" si="12"/>
        <v>2.3139560002873625E-2</v>
      </c>
      <c r="BI52" s="154"/>
      <c r="BJ52" s="152">
        <f t="shared" si="13"/>
        <v>19.685714746933932</v>
      </c>
      <c r="BK52" s="152">
        <f t="shared" si="14"/>
        <v>-2.3268992289161916E-8</v>
      </c>
      <c r="BL52" s="155">
        <f t="shared" si="15"/>
        <v>0.99999999732105826</v>
      </c>
      <c r="BM52" s="155"/>
      <c r="BN52" s="152">
        <f t="shared" si="16"/>
        <v>19.685714746933932</v>
      </c>
      <c r="BO52" s="152">
        <f t="shared" si="17"/>
        <v>-3.0866037957325677E-5</v>
      </c>
      <c r="BP52" s="155">
        <f t="shared" si="18"/>
        <v>0.99999644642236996</v>
      </c>
      <c r="BQ52" s="156"/>
      <c r="BR52" s="157">
        <f t="shared" si="19"/>
        <v>19.685714746933932</v>
      </c>
      <c r="BS52" s="158">
        <f t="shared" si="20"/>
        <v>0</v>
      </c>
      <c r="BT52" s="158">
        <f t="shared" si="21"/>
        <v>0</v>
      </c>
      <c r="BU52" s="158">
        <f t="shared" si="22"/>
        <v>0</v>
      </c>
      <c r="BV52" s="158"/>
      <c r="BW52" s="206">
        <f t="shared" si="23"/>
        <v>19.685714746933932</v>
      </c>
      <c r="BX52" s="207">
        <f t="shared" si="24"/>
        <v>0</v>
      </c>
      <c r="BY52" s="208">
        <f t="shared" si="25"/>
        <v>1</v>
      </c>
      <c r="BZ52" s="158"/>
      <c r="CA52" s="157">
        <f>BDS!BH52</f>
        <v>2.3139560002873625E-2</v>
      </c>
      <c r="CB52" s="157">
        <f t="shared" si="26"/>
        <v>-5.9768604399971261</v>
      </c>
      <c r="CC52" s="157"/>
      <c r="CD52" s="157">
        <f t="shared" si="27"/>
        <v>-5.9768604399971261</v>
      </c>
      <c r="CE52" s="192"/>
      <c r="CF52" s="192"/>
      <c r="CG52" s="208"/>
      <c r="CH52" s="208">
        <f t="shared" si="28"/>
        <v>0</v>
      </c>
    </row>
    <row r="53" spans="2:86" x14ac:dyDescent="0.2">
      <c r="B53" s="117"/>
      <c r="C53" s="117"/>
      <c r="D53" s="117"/>
      <c r="E53" s="117"/>
      <c r="F53" s="117"/>
      <c r="G53" s="117"/>
      <c r="H53" s="117"/>
      <c r="I53" s="80"/>
      <c r="J53" s="80"/>
      <c r="K53" s="81"/>
      <c r="L53" s="82"/>
      <c r="M53" s="81"/>
      <c r="N53" s="81"/>
      <c r="O53" s="81"/>
      <c r="P53" s="81"/>
      <c r="Q53" s="81"/>
      <c r="R53" s="81"/>
      <c r="S53" s="81"/>
      <c r="T53" s="81"/>
      <c r="U53" s="195">
        <f t="shared" si="10"/>
        <v>19.984251231819563</v>
      </c>
      <c r="V53" s="146">
        <f>BDS!$V$3*(COS(($U53*V$4)-PI()))*BL53*BP53</f>
        <v>-0.97795808749146163</v>
      </c>
      <c r="W53" s="146">
        <f>BDS!$W$3*(COS(($U53*W$4)-PI()))*BL53*BP53</f>
        <v>-0.97706919874116915</v>
      </c>
      <c r="X53" s="146">
        <f>BDS!$X$3*(COS(($U53*X$4)-PI()))*BL53*BP53</f>
        <v>-0.97417022546201959</v>
      </c>
      <c r="Y53" s="146">
        <f>BDS!$Y$3*(COS(($U53*Y$4)-PI()))*BL53*BP53</f>
        <v>-0.99084235691545253</v>
      </c>
      <c r="Z53" s="146">
        <f>BDS!$Z$3*(COS(($U53*Z$4)-PI()))*BL53*BP53</f>
        <v>-0.99700373694831035</v>
      </c>
      <c r="AA53" s="146">
        <f>BDS!$AA$3*(COS(($U53*AA$4)-PI()))*BL53*BP53</f>
        <v>-0.99978667737189897</v>
      </c>
      <c r="AB53" s="146">
        <f>BDS!$AB$3*(COS(($U53*AB$4)-PI()))*BL53*BP53</f>
        <v>-1.0012236447908687</v>
      </c>
      <c r="AC53" s="146">
        <f>BDS!$AC$3*(COS(($U53*AC$4)-PI()))*BL53*BP53</f>
        <v>-1.0020008177709065</v>
      </c>
      <c r="AD53" s="146">
        <f>BDS!$AD$3*(COS(($U53*AD$4)-PI()))*BL53*BP53</f>
        <v>-1.0023926927896656</v>
      </c>
      <c r="AE53" s="146">
        <f>BDS!$AE$3*(COS(($U53*AE$4)-PI()))*BL53*BP53</f>
        <v>-1.0025128111792569</v>
      </c>
      <c r="AF53" s="146">
        <f>BDS!$AF$3*(COS(($U53*AF$4)-PI()))*BL53*BP53</f>
        <v>-1.0023926927896656</v>
      </c>
      <c r="AG53" s="146">
        <f>BDS!$AG$3*(COS(($U53*AG$4)-PI()))*BL53*BP53</f>
        <v>-1.0020008177709065</v>
      </c>
      <c r="AH53" s="146">
        <f>BDS!$AH$3*(COS(($U53*AH$4)-PI()))*BL53*BP53</f>
        <v>-1.0012236447908687</v>
      </c>
      <c r="AI53" s="146">
        <f>BDS!$AI$3*(COS(($U53*AI$4)-PI()))*BL53*BP53</f>
        <v>-0.99978667737189897</v>
      </c>
      <c r="AJ53" s="146">
        <f>BDS!$AJ$3*(COS(($U53*AJ$4)-PI()))*BL53*BP53</f>
        <v>-1.0004309939685585</v>
      </c>
      <c r="AK53" s="146">
        <f>BDS!$AK$3*(COS(($U53*AK$4)-PI()))*BL53*BP53</f>
        <v>-1.0017267629906927</v>
      </c>
      <c r="AL53" s="146">
        <f>BDS!$AL$3*(COS(($U53*AL$4)-PI()))*BL53*BP53</f>
        <v>-1.0024275944121601</v>
      </c>
      <c r="AM53" s="146">
        <f>BDS!$AM$3*(COS(($U53*AM$4)-PI()))*BL53*BP53</f>
        <v>-1.0027809845050186</v>
      </c>
      <c r="AN53" s="146">
        <f>BDS!$AN$3*(COS(($U53*AN$4)-PI()))*BL53*BP53</f>
        <v>-1.0028893077960948</v>
      </c>
      <c r="AO53" s="146">
        <f>BDS!$AO$3*(COS(($U53*AO$4)-PI()))*BL53*BP53</f>
        <v>-1.0027809845050186</v>
      </c>
      <c r="AP53" s="146">
        <f>BDS!$AP$3*(COS(($U53*AP$4)-PI()))*BL53*BP53</f>
        <v>-1.0024275944121601</v>
      </c>
      <c r="AQ53" s="146">
        <f>BDS!$AQ$3*(COS(($U53*AQ$4)-PI()))*BL53*BP53</f>
        <v>-1.0017267629906927</v>
      </c>
      <c r="AR53" s="146">
        <f>BDS!$AR$3*(COS(($U53*AR$4)-PI()))*BL53*BP53</f>
        <v>-1.0004309939685585</v>
      </c>
      <c r="AS53" s="146">
        <f>BDS!$AS$3*(COS(($U53*AS$4)-PI()))*BL53*BP53</f>
        <v>-0.99978667737189897</v>
      </c>
      <c r="AT53" s="146">
        <f>BDS!$AT$3*(COS(($U53*AT$4)-PI()))*BL53*BP53</f>
        <v>-1.0012236447908687</v>
      </c>
      <c r="AU53" s="146">
        <f>BDS!$AU$3*(COS(($U53*AU$4)-PI()))*BL53*BP53</f>
        <v>-1.0020008177709065</v>
      </c>
      <c r="AV53" s="146">
        <f>BDS!$AV$3*(COS(($U53*AV$4)-PI()))*BL53*BP53</f>
        <v>-1.0023926927896656</v>
      </c>
      <c r="AW53" s="146">
        <f>BDS!$AW$3*(COS(($U53*AW$4)-PI()))*BL53*BP53</f>
        <v>-1.0025128111792569</v>
      </c>
      <c r="AX53" s="146">
        <f>BDS!$AX$3*(COS(($U53*AX$4)-PI()))*BL53*BP53</f>
        <v>-1.0023926927896656</v>
      </c>
      <c r="AY53" s="146">
        <f>BDS!$AY$3*(COS(($U53*AY$4)-PI()))*BL53*BP53</f>
        <v>-1.0020008177709065</v>
      </c>
      <c r="AZ53" s="146">
        <f>BDS!$AZ$3*(COS(($U53*AZ$4)-PI()))*BL53*BP53</f>
        <v>-1.0012236447908687</v>
      </c>
      <c r="BA53" s="146">
        <f>BDS!$BA$3*(COS(($U53*BA$4)-PI()))*BL53*BP53</f>
        <v>-0.99978667737189897</v>
      </c>
      <c r="BB53" s="146">
        <f>BDS!$BB$3*(COS(($U53*BB$4)-PI()))*BL53*BP53</f>
        <v>-0.99700373694831035</v>
      </c>
      <c r="BC53" s="146">
        <f>BDS!$BC$3*(COS(($U53*BC$4)-PI()))*BL53*BP53</f>
        <v>-0.99084235691545253</v>
      </c>
      <c r="BD53" s="146">
        <f>BDS!$BD$3*(COS(($U53*BD$4)-PI()))*BL53*BP53</f>
        <v>-0.97417022546201959</v>
      </c>
      <c r="BE53" s="146">
        <f>BDS!$BE$3*(COS(($U53*BE$4)-PI()))*BL53*BP53</f>
        <v>-0.97706919874116915</v>
      </c>
      <c r="BF53" s="153">
        <f t="shared" si="11"/>
        <v>-0.99723311267850534</v>
      </c>
      <c r="BG53" s="153">
        <f>(((BF53)+1)/(BDS!$BG$4)+1)</f>
        <v>1.002749351903198</v>
      </c>
      <c r="BH53" s="196">
        <f t="shared" si="12"/>
        <v>2.3847799212690167E-2</v>
      </c>
      <c r="BI53" s="154"/>
      <c r="BJ53" s="152">
        <f t="shared" si="13"/>
        <v>19.984251231819563</v>
      </c>
      <c r="BK53" s="152">
        <f t="shared" si="14"/>
        <v>-2.4435533442690058E-8</v>
      </c>
      <c r="BL53" s="155">
        <f t="shared" si="15"/>
        <v>0.99999999718675525</v>
      </c>
      <c r="BM53" s="155"/>
      <c r="BN53" s="152">
        <f t="shared" si="16"/>
        <v>19.984251231819563</v>
      </c>
      <c r="BO53" s="152">
        <f t="shared" si="17"/>
        <v>-3.2049595999529193E-5</v>
      </c>
      <c r="BP53" s="155">
        <f t="shared" si="18"/>
        <v>0.99999631016070822</v>
      </c>
      <c r="BQ53" s="156"/>
      <c r="BR53" s="157">
        <f t="shared" si="19"/>
        <v>19.984251231819563</v>
      </c>
      <c r="BS53" s="158">
        <f t="shared" si="20"/>
        <v>0</v>
      </c>
      <c r="BT53" s="158">
        <f t="shared" si="21"/>
        <v>0</v>
      </c>
      <c r="BU53" s="158">
        <f t="shared" si="22"/>
        <v>0</v>
      </c>
      <c r="BV53" s="158"/>
      <c r="BW53" s="206">
        <f t="shared" si="23"/>
        <v>19.984251231819563</v>
      </c>
      <c r="BX53" s="207">
        <f t="shared" si="24"/>
        <v>0</v>
      </c>
      <c r="BY53" s="208">
        <f t="shared" si="25"/>
        <v>1</v>
      </c>
      <c r="BZ53" s="158"/>
      <c r="CA53" s="157">
        <f>BDS!BH53</f>
        <v>2.3847799212690167E-2</v>
      </c>
      <c r="CB53" s="157">
        <f t="shared" si="26"/>
        <v>-5.9761522007873102</v>
      </c>
      <c r="CC53" s="157"/>
      <c r="CD53" s="157">
        <f t="shared" si="27"/>
        <v>-5.9761522007873102</v>
      </c>
      <c r="CE53" s="192"/>
      <c r="CF53" s="192"/>
      <c r="CG53" s="208"/>
      <c r="CH53" s="208">
        <f t="shared" si="28"/>
        <v>0</v>
      </c>
    </row>
    <row r="54" spans="2:86" x14ac:dyDescent="0.2">
      <c r="B54" s="117"/>
      <c r="C54" s="117"/>
      <c r="D54" s="117"/>
      <c r="E54" s="117"/>
      <c r="F54" s="117"/>
      <c r="G54" s="117"/>
      <c r="H54" s="117"/>
      <c r="I54" s="80"/>
      <c r="J54" s="80"/>
      <c r="K54" s="81"/>
      <c r="L54" s="82"/>
      <c r="M54" s="81"/>
      <c r="N54" s="81"/>
      <c r="O54" s="81"/>
      <c r="P54" s="81"/>
      <c r="Q54" s="81"/>
      <c r="R54" s="81"/>
      <c r="S54" s="81"/>
      <c r="T54" s="81"/>
      <c r="U54" s="195">
        <f t="shared" si="10"/>
        <v>20.287315062242481</v>
      </c>
      <c r="V54" s="146">
        <f>BDS!$V$3*(COS(($U54*V$4)-PI()))*BL54*BP54</f>
        <v>-0.97768901015959553</v>
      </c>
      <c r="W54" s="146">
        <f>BDS!$W$3*(COS(($U54*W$4)-PI()))*BL54*BP54</f>
        <v>-0.97679140333848613</v>
      </c>
      <c r="X54" s="146">
        <f>BDS!$X$3*(COS(($U54*X$4)-PI()))*BL54*BP54</f>
        <v>-0.97386391700559471</v>
      </c>
      <c r="Y54" s="146">
        <f>BDS!$Y$3*(COS(($U54*Y$4)-PI()))*BL54*BP54</f>
        <v>-0.99069810532600122</v>
      </c>
      <c r="Z54" s="146">
        <f>BDS!$Z$3*(COS(($U54*Z$4)-PI()))*BL54*BP54</f>
        <v>-0.9969178736303459</v>
      </c>
      <c r="AA54" s="146">
        <f>BDS!$AA$3*(COS(($U54*AA$4)-PI()))*BL54*BP54</f>
        <v>-0.99972679816606469</v>
      </c>
      <c r="AB54" s="146">
        <f>BDS!$AB$3*(COS(($U54*AB$4)-PI()))*BL54*BP54</f>
        <v>-1.0011770621994205</v>
      </c>
      <c r="AC54" s="146">
        <f>BDS!$AC$3*(COS(($U54*AC$4)-PI()))*BL54*BP54</f>
        <v>-1.0019613866178194</v>
      </c>
      <c r="AD54" s="146">
        <f>BDS!$AD$3*(COS(($U54*AD$4)-PI()))*BL54*BP54</f>
        <v>-1.0023568558529374</v>
      </c>
      <c r="AE54" s="146">
        <f>BDS!$AE$3*(COS(($U54*AE$4)-PI()))*BL54*BP54</f>
        <v>-1.0024780742777932</v>
      </c>
      <c r="AF54" s="146">
        <f>BDS!$AF$3*(COS(($U54*AF$4)-PI()))*BL54*BP54</f>
        <v>-1.0023568558529374</v>
      </c>
      <c r="AG54" s="146">
        <f>BDS!$AG$3*(COS(($U54*AG$4)-PI()))*BL54*BP54</f>
        <v>-1.0019613866178194</v>
      </c>
      <c r="AH54" s="146">
        <f>BDS!$AH$3*(COS(($U54*AH$4)-PI()))*BL54*BP54</f>
        <v>-1.0011770621994205</v>
      </c>
      <c r="AI54" s="146">
        <f>BDS!$AI$3*(COS(($U54*AI$4)-PI()))*BL54*BP54</f>
        <v>-0.99972679816606469</v>
      </c>
      <c r="AJ54" s="146">
        <f>BDS!$AJ$3*(COS(($U54*AJ$4)-PI()))*BL54*BP54</f>
        <v>-1.000377087978892</v>
      </c>
      <c r="AK54" s="146">
        <f>BDS!$AK$3*(COS(($U54*AK$4)-PI()))*BL54*BP54</f>
        <v>-1.001684813463628</v>
      </c>
      <c r="AL54" s="146">
        <f>BDS!$AL$3*(COS(($U54*AL$4)-PI()))*BL54*BP54</f>
        <v>-1.0023920771843875</v>
      </c>
      <c r="AM54" s="146">
        <f>BDS!$AM$3*(COS(($U54*AM$4)-PI()))*BL54*BP54</f>
        <v>-1.0027487005752465</v>
      </c>
      <c r="AN54" s="146">
        <f>BDS!$AN$3*(COS(($U54*AN$4)-PI()))*BL54*BP54</f>
        <v>-1.0028580135145784</v>
      </c>
      <c r="AO54" s="146">
        <f>BDS!$AO$3*(COS(($U54*AO$4)-PI()))*BL54*BP54</f>
        <v>-1.0027487005752465</v>
      </c>
      <c r="AP54" s="146">
        <f>BDS!$AP$3*(COS(($U54*AP$4)-PI()))*BL54*BP54</f>
        <v>-1.0023920771843875</v>
      </c>
      <c r="AQ54" s="146">
        <f>BDS!$AQ$3*(COS(($U54*AQ$4)-PI()))*BL54*BP54</f>
        <v>-1.001684813463628</v>
      </c>
      <c r="AR54" s="146">
        <f>BDS!$AR$3*(COS(($U54*AR$4)-PI()))*BL54*BP54</f>
        <v>-1.000377087978892</v>
      </c>
      <c r="AS54" s="146">
        <f>BDS!$AS$3*(COS(($U54*AS$4)-PI()))*BL54*BP54</f>
        <v>-0.99972679816606469</v>
      </c>
      <c r="AT54" s="146">
        <f>BDS!$AT$3*(COS(($U54*AT$4)-PI()))*BL54*BP54</f>
        <v>-1.0011770621994205</v>
      </c>
      <c r="AU54" s="146">
        <f>BDS!$AU$3*(COS(($U54*AU$4)-PI()))*BL54*BP54</f>
        <v>-1.0019613866178194</v>
      </c>
      <c r="AV54" s="146">
        <f>BDS!$AV$3*(COS(($U54*AV$4)-PI()))*BL54*BP54</f>
        <v>-1.0023568558529374</v>
      </c>
      <c r="AW54" s="146">
        <f>BDS!$AW$3*(COS(($U54*AW$4)-PI()))*BL54*BP54</f>
        <v>-1.0024780742777932</v>
      </c>
      <c r="AX54" s="146">
        <f>BDS!$AX$3*(COS(($U54*AX$4)-PI()))*BL54*BP54</f>
        <v>-1.0023568558529374</v>
      </c>
      <c r="AY54" s="146">
        <f>BDS!$AY$3*(COS(($U54*AY$4)-PI()))*BL54*BP54</f>
        <v>-1.0019613866178194</v>
      </c>
      <c r="AZ54" s="146">
        <f>BDS!$AZ$3*(COS(($U54*AZ$4)-PI()))*BL54*BP54</f>
        <v>-1.0011770621994205</v>
      </c>
      <c r="BA54" s="146">
        <f>BDS!$BA$3*(COS(($U54*BA$4)-PI()))*BL54*BP54</f>
        <v>-0.99972679816606469</v>
      </c>
      <c r="BB54" s="146">
        <f>BDS!$BB$3*(COS(($U54*BB$4)-PI()))*BL54*BP54</f>
        <v>-0.9969178736303459</v>
      </c>
      <c r="BC54" s="146">
        <f>BDS!$BC$3*(COS(($U54*BC$4)-PI()))*BL54*BP54</f>
        <v>-0.99069810532600122</v>
      </c>
      <c r="BD54" s="146">
        <f>BDS!$BD$3*(COS(($U54*BD$4)-PI()))*BL54*BP54</f>
        <v>-0.97386391700559471</v>
      </c>
      <c r="BE54" s="146">
        <f>BDS!$BE$3*(COS(($U54*BE$4)-PI()))*BL54*BP54</f>
        <v>-0.97679140333848613</v>
      </c>
      <c r="BF54" s="153">
        <f t="shared" si="11"/>
        <v>-0.99714832057166392</v>
      </c>
      <c r="BG54" s="153">
        <f>(((BF54)+1)/(BDS!$BG$4)+1)</f>
        <v>1.0028336066317913</v>
      </c>
      <c r="BH54" s="196">
        <f t="shared" si="12"/>
        <v>2.4577589293287627E-2</v>
      </c>
      <c r="BI54" s="154"/>
      <c r="BJ54" s="152">
        <f t="shared" si="13"/>
        <v>20.287315062242481</v>
      </c>
      <c r="BK54" s="152">
        <f t="shared" si="14"/>
        <v>-2.566055720008404E-8</v>
      </c>
      <c r="BL54" s="155">
        <f t="shared" si="15"/>
        <v>0.99999999704571918</v>
      </c>
      <c r="BM54" s="155"/>
      <c r="BN54" s="152">
        <f t="shared" si="16"/>
        <v>20.287315062242481</v>
      </c>
      <c r="BO54" s="152">
        <f t="shared" si="17"/>
        <v>-3.3278537393025725E-5</v>
      </c>
      <c r="BP54" s="155">
        <f t="shared" si="18"/>
        <v>0.99999616867413366</v>
      </c>
      <c r="BQ54" s="156"/>
      <c r="BR54" s="157">
        <f t="shared" si="19"/>
        <v>20.287315062242481</v>
      </c>
      <c r="BS54" s="158">
        <f t="shared" si="20"/>
        <v>0</v>
      </c>
      <c r="BT54" s="158">
        <f t="shared" si="21"/>
        <v>0</v>
      </c>
      <c r="BU54" s="158">
        <f t="shared" si="22"/>
        <v>0</v>
      </c>
      <c r="BV54" s="158"/>
      <c r="BW54" s="206">
        <f t="shared" si="23"/>
        <v>20.287315062242481</v>
      </c>
      <c r="BX54" s="207">
        <f t="shared" si="24"/>
        <v>0</v>
      </c>
      <c r="BY54" s="208">
        <f t="shared" si="25"/>
        <v>1</v>
      </c>
      <c r="BZ54" s="158"/>
      <c r="CA54" s="157">
        <f>BDS!BH54</f>
        <v>2.4577589293287627E-2</v>
      </c>
      <c r="CB54" s="157">
        <f t="shared" si="26"/>
        <v>-5.9754224107067122</v>
      </c>
      <c r="CC54" s="157"/>
      <c r="CD54" s="157">
        <f t="shared" si="27"/>
        <v>-5.9754224107067122</v>
      </c>
      <c r="CE54" s="192"/>
      <c r="CF54" s="192"/>
      <c r="CG54" s="208"/>
      <c r="CH54" s="208">
        <f t="shared" si="28"/>
        <v>0</v>
      </c>
    </row>
    <row r="55" spans="2:86" x14ac:dyDescent="0.2">
      <c r="B55" s="117"/>
      <c r="C55" s="117"/>
      <c r="D55" s="117"/>
      <c r="E55" s="117"/>
      <c r="F55" s="117"/>
      <c r="G55" s="117"/>
      <c r="H55" s="117"/>
      <c r="I55" s="80"/>
      <c r="J55" s="80"/>
      <c r="K55" s="81"/>
      <c r="L55" s="82"/>
      <c r="M55" s="81"/>
      <c r="N55" s="81"/>
      <c r="O55" s="81"/>
      <c r="P55" s="81"/>
      <c r="Q55" s="81"/>
      <c r="R55" s="81"/>
      <c r="S55" s="81"/>
      <c r="T55" s="81"/>
      <c r="U55" s="195">
        <f t="shared" si="10"/>
        <v>20.594974896000483</v>
      </c>
      <c r="V55" s="146">
        <f>BDS!$V$3*(COS(($U55*V$4)-PI()))*BL55*BP55</f>
        <v>-0.97741173443026308</v>
      </c>
      <c r="W55" s="146">
        <f>BDS!$W$3*(COS(($U55*W$4)-PI()))*BL55*BP55</f>
        <v>-0.9765051448274622</v>
      </c>
      <c r="X55" s="146">
        <f>BDS!$X$3*(COS(($U55*X$4)-PI()))*BL55*BP55</f>
        <v>-0.97354828008132499</v>
      </c>
      <c r="Y55" s="146">
        <f>BDS!$Y$3*(COS(($U55*Y$4)-PI()))*BL55*BP55</f>
        <v>-0.99054945161307517</v>
      </c>
      <c r="Z55" s="146">
        <f>BDS!$Z$3*(COS(($U55*Z$4)-PI()))*BL55*BP55</f>
        <v>-0.99682938779961094</v>
      </c>
      <c r="AA55" s="146">
        <f>BDS!$AA$3*(COS(($U55*AA$4)-PI()))*BL55*BP55</f>
        <v>-0.99966508919438413</v>
      </c>
      <c r="AB55" s="146">
        <f>BDS!$AB$3*(COS(($U55*AB$4)-PI()))*BL55*BP55</f>
        <v>-1.0011290556914902</v>
      </c>
      <c r="AC55" s="146">
        <f>BDS!$AC$3*(COS(($U55*AC$4)-PI()))*BL55*BP55</f>
        <v>-1.0019207498812344</v>
      </c>
      <c r="AD55" s="146">
        <f>BDS!$AD$3*(COS(($U55*AD$4)-PI()))*BL55*BP55</f>
        <v>-1.0023199230774547</v>
      </c>
      <c r="AE55" s="146">
        <f>BDS!$AE$3*(COS(($U55*AE$4)-PI()))*BL55*BP55</f>
        <v>-1.0024422751275355</v>
      </c>
      <c r="AF55" s="146">
        <f>BDS!$AF$3*(COS(($U55*AF$4)-PI()))*BL55*BP55</f>
        <v>-1.0023199230774547</v>
      </c>
      <c r="AG55" s="146">
        <f>BDS!$AG$3*(COS(($U55*AG$4)-PI()))*BL55*BP55</f>
        <v>-1.0019207498812344</v>
      </c>
      <c r="AH55" s="146">
        <f>BDS!$AH$3*(COS(($U55*AH$4)-PI()))*BL55*BP55</f>
        <v>-1.0011290556914902</v>
      </c>
      <c r="AI55" s="146">
        <f>BDS!$AI$3*(COS(($U55*AI$4)-PI()))*BL55*BP55</f>
        <v>-0.99966508919438413</v>
      </c>
      <c r="AJ55" s="146">
        <f>BDS!$AJ$3*(COS(($U55*AJ$4)-PI()))*BL55*BP55</f>
        <v>-1.0003215345270398</v>
      </c>
      <c r="AK55" s="146">
        <f>BDS!$AK$3*(COS(($U55*AK$4)-PI()))*BL55*BP55</f>
        <v>-1.0016415814631685</v>
      </c>
      <c r="AL55" s="146">
        <f>BDS!$AL$3*(COS(($U55*AL$4)-PI()))*BL55*BP55</f>
        <v>-1.0023554738801974</v>
      </c>
      <c r="AM55" s="146">
        <f>BDS!$AM$3*(COS(($U55*AM$4)-PI()))*BL55*BP55</f>
        <v>-1.0027154293020744</v>
      </c>
      <c r="AN55" s="146">
        <f>BDS!$AN$3*(COS(($U55*AN$4)-PI()))*BL55*BP55</f>
        <v>-1.0028257621113379</v>
      </c>
      <c r="AO55" s="146">
        <f>BDS!$AO$3*(COS(($U55*AO$4)-PI()))*BL55*BP55</f>
        <v>-1.0027154293020744</v>
      </c>
      <c r="AP55" s="146">
        <f>BDS!$AP$3*(COS(($U55*AP$4)-PI()))*BL55*BP55</f>
        <v>-1.0023554738801974</v>
      </c>
      <c r="AQ55" s="146">
        <f>BDS!$AQ$3*(COS(($U55*AQ$4)-PI()))*BL55*BP55</f>
        <v>-1.0016415814631685</v>
      </c>
      <c r="AR55" s="146">
        <f>BDS!$AR$3*(COS(($U55*AR$4)-PI()))*BL55*BP55</f>
        <v>-1.0003215345270398</v>
      </c>
      <c r="AS55" s="146">
        <f>BDS!$AS$3*(COS(($U55*AS$4)-PI()))*BL55*BP55</f>
        <v>-0.99966508919438413</v>
      </c>
      <c r="AT55" s="146">
        <f>BDS!$AT$3*(COS(($U55*AT$4)-PI()))*BL55*BP55</f>
        <v>-1.0011290556914902</v>
      </c>
      <c r="AU55" s="146">
        <f>BDS!$AU$3*(COS(($U55*AU$4)-PI()))*BL55*BP55</f>
        <v>-1.0019207498812344</v>
      </c>
      <c r="AV55" s="146">
        <f>BDS!$AV$3*(COS(($U55*AV$4)-PI()))*BL55*BP55</f>
        <v>-1.0023199230774547</v>
      </c>
      <c r="AW55" s="146">
        <f>BDS!$AW$3*(COS(($U55*AW$4)-PI()))*BL55*BP55</f>
        <v>-1.0024422751275355</v>
      </c>
      <c r="AX55" s="146">
        <f>BDS!$AX$3*(COS(($U55*AX$4)-PI()))*BL55*BP55</f>
        <v>-1.0023199230774547</v>
      </c>
      <c r="AY55" s="146">
        <f>BDS!$AY$3*(COS(($U55*AY$4)-PI()))*BL55*BP55</f>
        <v>-1.0019207498812344</v>
      </c>
      <c r="AZ55" s="146">
        <f>BDS!$AZ$3*(COS(($U55*AZ$4)-PI()))*BL55*BP55</f>
        <v>-1.0011290556914902</v>
      </c>
      <c r="BA55" s="146">
        <f>BDS!$BA$3*(COS(($U55*BA$4)-PI()))*BL55*BP55</f>
        <v>-0.99966508919438413</v>
      </c>
      <c r="BB55" s="146">
        <f>BDS!$BB$3*(COS(($U55*BB$4)-PI()))*BL55*BP55</f>
        <v>-0.99682938779961094</v>
      </c>
      <c r="BC55" s="146">
        <f>BDS!$BC$3*(COS(($U55*BC$4)-PI()))*BL55*BP55</f>
        <v>-0.99054945161307517</v>
      </c>
      <c r="BD55" s="146">
        <f>BDS!$BD$3*(COS(($U55*BD$4)-PI()))*BL55*BP55</f>
        <v>-0.97354828008132499</v>
      </c>
      <c r="BE55" s="146">
        <f>BDS!$BE$3*(COS(($U55*BE$4)-PI()))*BL55*BP55</f>
        <v>-0.9765051448274622</v>
      </c>
      <c r="BF55" s="153">
        <f t="shared" si="11"/>
        <v>-0.99706094125452305</v>
      </c>
      <c r="BG55" s="153">
        <f>(((BF55)+1)/(BDS!$BG$4)+1)</f>
        <v>1.0029204321739864</v>
      </c>
      <c r="BH55" s="196">
        <f t="shared" si="12"/>
        <v>2.532958287091662E-2</v>
      </c>
      <c r="BI55" s="154"/>
      <c r="BJ55" s="152">
        <f t="shared" si="13"/>
        <v>20.594974896000483</v>
      </c>
      <c r="BK55" s="152">
        <f t="shared" si="14"/>
        <v>-2.6946993188221081E-8</v>
      </c>
      <c r="BL55" s="155">
        <f t="shared" si="15"/>
        <v>0.99999999689761276</v>
      </c>
      <c r="BM55" s="155"/>
      <c r="BN55" s="152">
        <f t="shared" si="16"/>
        <v>20.594974896000483</v>
      </c>
      <c r="BO55" s="152">
        <f t="shared" si="17"/>
        <v>-3.4554602344988505E-5</v>
      </c>
      <c r="BP55" s="155">
        <f t="shared" si="18"/>
        <v>0.99999602176230051</v>
      </c>
      <c r="BQ55" s="156"/>
      <c r="BR55" s="157">
        <f t="shared" si="19"/>
        <v>20.594974896000483</v>
      </c>
      <c r="BS55" s="158">
        <f t="shared" si="20"/>
        <v>0</v>
      </c>
      <c r="BT55" s="158">
        <f t="shared" si="21"/>
        <v>0</v>
      </c>
      <c r="BU55" s="158">
        <f t="shared" si="22"/>
        <v>0</v>
      </c>
      <c r="BV55" s="158"/>
      <c r="BW55" s="206">
        <f t="shared" si="23"/>
        <v>20.594974896000483</v>
      </c>
      <c r="BX55" s="207">
        <f t="shared" si="24"/>
        <v>0</v>
      </c>
      <c r="BY55" s="208">
        <f t="shared" si="25"/>
        <v>1</v>
      </c>
      <c r="BZ55" s="158"/>
      <c r="CA55" s="157">
        <f>BDS!BH55</f>
        <v>2.532958287091662E-2</v>
      </c>
      <c r="CB55" s="157">
        <f t="shared" si="26"/>
        <v>-5.974670417129083</v>
      </c>
      <c r="CC55" s="157"/>
      <c r="CD55" s="157">
        <f t="shared" si="27"/>
        <v>-5.974670417129083</v>
      </c>
      <c r="CE55" s="192"/>
      <c r="CF55" s="192"/>
      <c r="CG55" s="208"/>
      <c r="CH55" s="208">
        <f t="shared" si="28"/>
        <v>0</v>
      </c>
    </row>
    <row r="56" spans="2:86" x14ac:dyDescent="0.2">
      <c r="B56" s="117"/>
      <c r="C56" s="117"/>
      <c r="D56" s="117"/>
      <c r="E56" s="117"/>
      <c r="F56" s="117"/>
      <c r="G56" s="117"/>
      <c r="H56" s="117"/>
      <c r="I56" s="80"/>
      <c r="J56" s="80"/>
      <c r="K56" s="81"/>
      <c r="L56" s="82"/>
      <c r="M56" s="81"/>
      <c r="N56" s="81"/>
      <c r="O56" s="81"/>
      <c r="P56" s="81"/>
      <c r="Q56" s="81"/>
      <c r="R56" s="81"/>
      <c r="S56" s="81"/>
      <c r="T56" s="81"/>
      <c r="U56" s="195">
        <f t="shared" si="10"/>
        <v>20.907300432096012</v>
      </c>
      <c r="V56" s="146">
        <f>BDS!$V$3*(COS(($U56*V$4)-PI()))*BL56*BP56</f>
        <v>-0.97712601131441645</v>
      </c>
      <c r="W56" s="146">
        <f>BDS!$W$3*(COS(($U56*W$4)-PI()))*BL56*BP56</f>
        <v>-0.9762101662357261</v>
      </c>
      <c r="X56" s="146">
        <f>BDS!$X$3*(COS(($U56*X$4)-PI()))*BL56*BP56</f>
        <v>-0.97322303164340052</v>
      </c>
      <c r="Y56" s="146">
        <f>BDS!$Y$3*(COS(($U56*Y$4)-PI()))*BL56*BP56</f>
        <v>-0.99039626166014694</v>
      </c>
      <c r="Z56" s="146">
        <f>BDS!$Z$3*(COS(($U56*Z$4)-PI()))*BL56*BP56</f>
        <v>-0.9967381994303447</v>
      </c>
      <c r="AA56" s="146">
        <f>BDS!$AA$3*(COS(($U56*AA$4)-PI()))*BL56*BP56</f>
        <v>-0.99960149457487268</v>
      </c>
      <c r="AB56" s="146">
        <f>BDS!$AB$3*(COS(($U56*AB$4)-PI()))*BL56*BP56</f>
        <v>-1.0010795817570182</v>
      </c>
      <c r="AC56" s="146">
        <f>BDS!$AC$3*(COS(($U56*AC$4)-PI()))*BL56*BP56</f>
        <v>-1.0018788707099497</v>
      </c>
      <c r="AD56" s="146">
        <f>BDS!$AD$3*(COS(($U56*AD$4)-PI()))*BL56*BP56</f>
        <v>-1.0022818609599216</v>
      </c>
      <c r="AE56" s="146">
        <f>BDS!$AE$3*(COS(($U56*AE$4)-PI()))*BL56*BP56</f>
        <v>-1.0024053812500044</v>
      </c>
      <c r="AF56" s="146">
        <f>BDS!$AF$3*(COS(($U56*AF$4)-PI()))*BL56*BP56</f>
        <v>-1.0022818609599216</v>
      </c>
      <c r="AG56" s="146">
        <f>BDS!$AG$3*(COS(($U56*AG$4)-PI()))*BL56*BP56</f>
        <v>-1.0018788707099497</v>
      </c>
      <c r="AH56" s="146">
        <f>BDS!$AH$3*(COS(($U56*AH$4)-PI()))*BL56*BP56</f>
        <v>-1.0010795817570182</v>
      </c>
      <c r="AI56" s="146">
        <f>BDS!$AI$3*(COS(($U56*AI$4)-PI()))*BL56*BP56</f>
        <v>-0.99960149457487268</v>
      </c>
      <c r="AJ56" s="146">
        <f>BDS!$AJ$3*(COS(($U56*AJ$4)-PI()))*BL56*BP56</f>
        <v>-1.0002642832874125</v>
      </c>
      <c r="AK56" s="146">
        <f>BDS!$AK$3*(COS(($U56*AK$4)-PI()))*BL56*BP56</f>
        <v>-1.0015970277928214</v>
      </c>
      <c r="AL56" s="146">
        <f>BDS!$AL$3*(COS(($U56*AL$4)-PI()))*BL56*BP56</f>
        <v>-1.0023177512941335</v>
      </c>
      <c r="AM56" s="146">
        <f>BDS!$AM$3*(COS(($U56*AM$4)-PI()))*BL56*BP56</f>
        <v>-1.0026811404925491</v>
      </c>
      <c r="AN56" s="146">
        <f>BDS!$AN$3*(COS(($U56*AN$4)-PI()))*BL56*BP56</f>
        <v>-1.0027925243156222</v>
      </c>
      <c r="AO56" s="146">
        <f>BDS!$AO$3*(COS(($U56*AO$4)-PI()))*BL56*BP56</f>
        <v>-1.0026811404925491</v>
      </c>
      <c r="AP56" s="146">
        <f>BDS!$AP$3*(COS(($U56*AP$4)-PI()))*BL56*BP56</f>
        <v>-1.0023177512941335</v>
      </c>
      <c r="AQ56" s="146">
        <f>BDS!$AQ$3*(COS(($U56*AQ$4)-PI()))*BL56*BP56</f>
        <v>-1.0015970277928214</v>
      </c>
      <c r="AR56" s="146">
        <f>BDS!$AR$3*(COS(($U56*AR$4)-PI()))*BL56*BP56</f>
        <v>-1.0002642832874125</v>
      </c>
      <c r="AS56" s="146">
        <f>BDS!$AS$3*(COS(($U56*AS$4)-PI()))*BL56*BP56</f>
        <v>-0.99960149457487268</v>
      </c>
      <c r="AT56" s="146">
        <f>BDS!$AT$3*(COS(($U56*AT$4)-PI()))*BL56*BP56</f>
        <v>-1.0010795817570182</v>
      </c>
      <c r="AU56" s="146">
        <f>BDS!$AU$3*(COS(($U56*AU$4)-PI()))*BL56*BP56</f>
        <v>-1.0018788707099497</v>
      </c>
      <c r="AV56" s="146">
        <f>BDS!$AV$3*(COS(($U56*AV$4)-PI()))*BL56*BP56</f>
        <v>-1.0022818609599216</v>
      </c>
      <c r="AW56" s="146">
        <f>BDS!$AW$3*(COS(($U56*AW$4)-PI()))*BL56*BP56</f>
        <v>-1.0024053812500044</v>
      </c>
      <c r="AX56" s="146">
        <f>BDS!$AX$3*(COS(($U56*AX$4)-PI()))*BL56*BP56</f>
        <v>-1.0022818609599216</v>
      </c>
      <c r="AY56" s="146">
        <f>BDS!$AY$3*(COS(($U56*AY$4)-PI()))*BL56*BP56</f>
        <v>-1.0018788707099497</v>
      </c>
      <c r="AZ56" s="146">
        <f>BDS!$AZ$3*(COS(($U56*AZ$4)-PI()))*BL56*BP56</f>
        <v>-1.0010795817570182</v>
      </c>
      <c r="BA56" s="146">
        <f>BDS!$BA$3*(COS(($U56*BA$4)-PI()))*BL56*BP56</f>
        <v>-0.99960149457487268</v>
      </c>
      <c r="BB56" s="146">
        <f>BDS!$BB$3*(COS(($U56*BB$4)-PI()))*BL56*BP56</f>
        <v>-0.9967381994303447</v>
      </c>
      <c r="BC56" s="146">
        <f>BDS!$BC$3*(COS(($U56*BC$4)-PI()))*BL56*BP56</f>
        <v>-0.99039626166014694</v>
      </c>
      <c r="BD56" s="146">
        <f>BDS!$BD$3*(COS(($U56*BD$4)-PI()))*BL56*BP56</f>
        <v>-0.97322303164340052</v>
      </c>
      <c r="BE56" s="146">
        <f>BDS!$BE$3*(COS(($U56*BE$4)-PI()))*BL56*BP56</f>
        <v>-0.9762101662357261</v>
      </c>
      <c r="BF56" s="153">
        <f t="shared" si="11"/>
        <v>-0.99697089593917099</v>
      </c>
      <c r="BG56" s="153">
        <f>(((BF56)+1)/(BDS!$BG$4)+1)</f>
        <v>1.0030099068183689</v>
      </c>
      <c r="BH56" s="196">
        <f t="shared" si="12"/>
        <v>2.6104452139225381E-2</v>
      </c>
      <c r="BI56" s="154"/>
      <c r="BJ56" s="152">
        <f t="shared" si="13"/>
        <v>20.907300432096012</v>
      </c>
      <c r="BK56" s="152">
        <f t="shared" si="14"/>
        <v>-2.8297923397721612E-8</v>
      </c>
      <c r="BL56" s="155">
        <f t="shared" si="15"/>
        <v>0.99999999674208118</v>
      </c>
      <c r="BM56" s="155"/>
      <c r="BN56" s="152">
        <f t="shared" si="16"/>
        <v>20.907300432096012</v>
      </c>
      <c r="BO56" s="152">
        <f t="shared" si="17"/>
        <v>-3.5879597781633215E-5</v>
      </c>
      <c r="BP56" s="155">
        <f t="shared" si="18"/>
        <v>0.99999586921718198</v>
      </c>
      <c r="BQ56" s="156"/>
      <c r="BR56" s="157">
        <f t="shared" si="19"/>
        <v>20.907300432096012</v>
      </c>
      <c r="BS56" s="158">
        <f t="shared" si="20"/>
        <v>0</v>
      </c>
      <c r="BT56" s="158">
        <f t="shared" si="21"/>
        <v>0</v>
      </c>
      <c r="BU56" s="158">
        <f t="shared" si="22"/>
        <v>0</v>
      </c>
      <c r="BV56" s="158"/>
      <c r="BW56" s="206">
        <f t="shared" si="23"/>
        <v>20.907300432096012</v>
      </c>
      <c r="BX56" s="207">
        <f t="shared" si="24"/>
        <v>0</v>
      </c>
      <c r="BY56" s="208">
        <f t="shared" si="25"/>
        <v>1</v>
      </c>
      <c r="BZ56" s="158"/>
      <c r="CA56" s="157">
        <f>BDS!BH56</f>
        <v>2.6104452139225381E-2</v>
      </c>
      <c r="CB56" s="157">
        <f t="shared" si="26"/>
        <v>-5.9738955478607743</v>
      </c>
      <c r="CC56" s="157"/>
      <c r="CD56" s="157">
        <f t="shared" si="27"/>
        <v>-5.9738955478607743</v>
      </c>
      <c r="CE56" s="192"/>
      <c r="CF56" s="192"/>
      <c r="CG56" s="208"/>
      <c r="CH56" s="208">
        <f t="shared" si="28"/>
        <v>0</v>
      </c>
    </row>
    <row r="57" spans="2:86" x14ac:dyDescent="0.2">
      <c r="B57" s="117"/>
      <c r="C57" s="117"/>
      <c r="D57" s="117"/>
      <c r="E57" s="117"/>
      <c r="F57" s="117"/>
      <c r="G57" s="117"/>
      <c r="H57" s="117"/>
      <c r="I57" s="80"/>
      <c r="J57" s="80"/>
      <c r="K57" s="81"/>
      <c r="L57" s="82"/>
      <c r="M57" s="81"/>
      <c r="N57" s="81"/>
      <c r="O57" s="81"/>
      <c r="P57" s="81"/>
      <c r="Q57" s="81"/>
      <c r="R57" s="81"/>
      <c r="S57" s="81"/>
      <c r="T57" s="81"/>
      <c r="U57" s="195">
        <f t="shared" si="10"/>
        <v>21.224362426526156</v>
      </c>
      <c r="V57" s="146">
        <f>BDS!$V$3*(COS(($U57*V$4)-PI()))*BL57*BP57</f>
        <v>-0.97683158431129269</v>
      </c>
      <c r="W57" s="146">
        <f>BDS!$W$3*(COS(($U57*W$4)-PI()))*BL57*BP57</f>
        <v>-0.97590620284180096</v>
      </c>
      <c r="X57" s="146">
        <f>BDS!$X$3*(COS(($U57*X$4)-PI()))*BL57*BP57</f>
        <v>-0.97288788012313798</v>
      </c>
      <c r="Y57" s="146">
        <f>BDS!$Y$3*(COS(($U57*Y$4)-PI()))*BL57*BP57</f>
        <v>-0.99023839727871477</v>
      </c>
      <c r="Z57" s="146">
        <f>BDS!$Z$3*(COS(($U57*Z$4)-PI()))*BL57*BP57</f>
        <v>-0.99664422605956982</v>
      </c>
      <c r="AA57" s="146">
        <f>BDS!$AA$3*(COS(($U57*AA$4)-PI()))*BL57*BP57</f>
        <v>-0.99953595672103368</v>
      </c>
      <c r="AB57" s="146">
        <f>BDS!$AB$3*(COS(($U57*AB$4)-PI()))*BL57*BP57</f>
        <v>-1.001028595557601</v>
      </c>
      <c r="AC57" s="146">
        <f>BDS!$AC$3*(COS(($U57*AC$4)-PI()))*BL57*BP57</f>
        <v>-1.0018357111270826</v>
      </c>
      <c r="AD57" s="146">
        <f>BDS!$AD$3*(COS(($U57*AD$4)-PI()))*BL57*BP57</f>
        <v>-1.0022426349733047</v>
      </c>
      <c r="AE57" s="146">
        <f>BDS!$AE$3*(COS(($U57*AE$4)-PI()))*BL57*BP57</f>
        <v>-1.0023673591741977</v>
      </c>
      <c r="AF57" s="146">
        <f>BDS!$AF$3*(COS(($U57*AF$4)-PI()))*BL57*BP57</f>
        <v>-1.0022426349733047</v>
      </c>
      <c r="AG57" s="146">
        <f>BDS!$AG$3*(COS(($U57*AG$4)-PI()))*BL57*BP57</f>
        <v>-1.0018357111270826</v>
      </c>
      <c r="AH57" s="146">
        <f>BDS!$AH$3*(COS(($U57*AH$4)-PI()))*BL57*BP57</f>
        <v>-1.001028595557601</v>
      </c>
      <c r="AI57" s="146">
        <f>BDS!$AI$3*(COS(($U57*AI$4)-PI()))*BL57*BP57</f>
        <v>-0.99953595672103368</v>
      </c>
      <c r="AJ57" s="146">
        <f>BDS!$AJ$3*(COS(($U57*AJ$4)-PI()))*BL57*BP57</f>
        <v>-1.0002052823987917</v>
      </c>
      <c r="AK57" s="146">
        <f>BDS!$AK$3*(COS(($U57*AK$4)-PI()))*BL57*BP57</f>
        <v>-1.0015511120590184</v>
      </c>
      <c r="AL57" s="146">
        <f>BDS!$AL$3*(COS(($U57*AL$4)-PI()))*BL57*BP57</f>
        <v>-1.0022788752060741</v>
      </c>
      <c r="AM57" s="146">
        <f>BDS!$AM$3*(COS(($U57*AM$4)-PI()))*BL57*BP57</f>
        <v>-1.0026458030308152</v>
      </c>
      <c r="AN57" s="146">
        <f>BDS!$AN$3*(COS(($U57*AN$4)-PI()))*BL57*BP57</f>
        <v>-1.002758269961876</v>
      </c>
      <c r="AO57" s="146">
        <f>BDS!$AO$3*(COS(($U57*AO$4)-PI()))*BL57*BP57</f>
        <v>-1.0026458030308152</v>
      </c>
      <c r="AP57" s="146">
        <f>BDS!$AP$3*(COS(($U57*AP$4)-PI()))*BL57*BP57</f>
        <v>-1.0022788752060741</v>
      </c>
      <c r="AQ57" s="146">
        <f>BDS!$AQ$3*(COS(($U57*AQ$4)-PI()))*BL57*BP57</f>
        <v>-1.0015511120590184</v>
      </c>
      <c r="AR57" s="146">
        <f>BDS!$AR$3*(COS(($U57*AR$4)-PI()))*BL57*BP57</f>
        <v>-1.0002052823987917</v>
      </c>
      <c r="AS57" s="146">
        <f>BDS!$AS$3*(COS(($U57*AS$4)-PI()))*BL57*BP57</f>
        <v>-0.99953595672103368</v>
      </c>
      <c r="AT57" s="146">
        <f>BDS!$AT$3*(COS(($U57*AT$4)-PI()))*BL57*BP57</f>
        <v>-1.001028595557601</v>
      </c>
      <c r="AU57" s="146">
        <f>BDS!$AU$3*(COS(($U57*AU$4)-PI()))*BL57*BP57</f>
        <v>-1.0018357111270826</v>
      </c>
      <c r="AV57" s="146">
        <f>BDS!$AV$3*(COS(($U57*AV$4)-PI()))*BL57*BP57</f>
        <v>-1.0022426349733047</v>
      </c>
      <c r="AW57" s="146">
        <f>BDS!$AW$3*(COS(($U57*AW$4)-PI()))*BL57*BP57</f>
        <v>-1.0023673591741977</v>
      </c>
      <c r="AX57" s="146">
        <f>BDS!$AX$3*(COS(($U57*AX$4)-PI()))*BL57*BP57</f>
        <v>-1.0022426349733047</v>
      </c>
      <c r="AY57" s="146">
        <f>BDS!$AY$3*(COS(($U57*AY$4)-PI()))*BL57*BP57</f>
        <v>-1.0018357111270826</v>
      </c>
      <c r="AZ57" s="146">
        <f>BDS!$AZ$3*(COS(($U57*AZ$4)-PI()))*BL57*BP57</f>
        <v>-1.001028595557601</v>
      </c>
      <c r="BA57" s="146">
        <f>BDS!$BA$3*(COS(($U57*BA$4)-PI()))*BL57*BP57</f>
        <v>-0.99953595672103368</v>
      </c>
      <c r="BB57" s="146">
        <f>BDS!$BB$3*(COS(($U57*BB$4)-PI()))*BL57*BP57</f>
        <v>-0.99664422605956982</v>
      </c>
      <c r="BC57" s="146">
        <f>BDS!$BC$3*(COS(($U57*BC$4)-PI()))*BL57*BP57</f>
        <v>-0.99023839727871477</v>
      </c>
      <c r="BD57" s="146">
        <f>BDS!$BD$3*(COS(($U57*BD$4)-PI()))*BL57*BP57</f>
        <v>-0.97288788012313798</v>
      </c>
      <c r="BE57" s="146">
        <f>BDS!$BE$3*(COS(($U57*BE$4)-PI()))*BL57*BP57</f>
        <v>-0.97590620284180096</v>
      </c>
      <c r="BF57" s="153">
        <f t="shared" si="11"/>
        <v>-0.99687810344815253</v>
      </c>
      <c r="BG57" s="153">
        <f>(((BF57)+1)/(BDS!$BG$4)+1)</f>
        <v>1.0031021112279241</v>
      </c>
      <c r="BH57" s="196">
        <f t="shared" si="12"/>
        <v>2.69028894337528E-2</v>
      </c>
      <c r="BI57" s="154"/>
      <c r="BJ57" s="152">
        <f t="shared" si="13"/>
        <v>21.224362426526156</v>
      </c>
      <c r="BK57" s="152">
        <f t="shared" si="14"/>
        <v>-2.9716580254294669E-8</v>
      </c>
      <c r="BL57" s="155">
        <f t="shared" si="15"/>
        <v>0.99999999657875227</v>
      </c>
      <c r="BM57" s="155"/>
      <c r="BN57" s="152">
        <f t="shared" si="16"/>
        <v>21.224362426526156</v>
      </c>
      <c r="BO57" s="152">
        <f t="shared" si="17"/>
        <v>-3.7255399920239355E-5</v>
      </c>
      <c r="BP57" s="155">
        <f t="shared" si="18"/>
        <v>0.99999571082277405</v>
      </c>
      <c r="BQ57" s="156"/>
      <c r="BR57" s="157">
        <f t="shared" si="19"/>
        <v>21.224362426526156</v>
      </c>
      <c r="BS57" s="158">
        <f t="shared" si="20"/>
        <v>0</v>
      </c>
      <c r="BT57" s="158">
        <f t="shared" si="21"/>
        <v>0</v>
      </c>
      <c r="BU57" s="158">
        <f t="shared" si="22"/>
        <v>0</v>
      </c>
      <c r="BV57" s="158"/>
      <c r="BW57" s="206">
        <f t="shared" si="23"/>
        <v>21.224362426526156</v>
      </c>
      <c r="BX57" s="207">
        <f t="shared" si="24"/>
        <v>0</v>
      </c>
      <c r="BY57" s="208">
        <f t="shared" si="25"/>
        <v>1</v>
      </c>
      <c r="BZ57" s="158"/>
      <c r="CA57" s="157">
        <f>BDS!BH57</f>
        <v>2.69028894337528E-2</v>
      </c>
      <c r="CB57" s="157">
        <f t="shared" si="26"/>
        <v>-5.9730971105662469</v>
      </c>
      <c r="CC57" s="157"/>
      <c r="CD57" s="157">
        <f t="shared" si="27"/>
        <v>-5.9730971105662469</v>
      </c>
      <c r="CE57" s="192"/>
      <c r="CF57" s="192"/>
      <c r="CG57" s="208"/>
      <c r="CH57" s="208">
        <f t="shared" si="28"/>
        <v>0</v>
      </c>
    </row>
    <row r="58" spans="2:86" x14ac:dyDescent="0.2">
      <c r="B58" s="117"/>
      <c r="C58" s="117"/>
      <c r="D58" s="117"/>
      <c r="E58" s="117"/>
      <c r="F58" s="117"/>
      <c r="G58" s="117"/>
      <c r="H58" s="117"/>
      <c r="I58" s="80"/>
      <c r="J58" s="80"/>
      <c r="K58" s="81"/>
      <c r="L58" s="82"/>
      <c r="M58" s="81"/>
      <c r="N58" s="81"/>
      <c r="O58" s="81"/>
      <c r="P58" s="81"/>
      <c r="Q58" s="81"/>
      <c r="R58" s="81"/>
      <c r="S58" s="81"/>
      <c r="T58" s="81"/>
      <c r="U58" s="195">
        <f t="shared" si="10"/>
        <v>21.546232708312122</v>
      </c>
      <c r="V58" s="146">
        <f>BDS!$V$3*(COS(($U58*V$4)-PI()))*BL58*BP58</f>
        <v>-0.97652818918492768</v>
      </c>
      <c r="W58" s="146">
        <f>BDS!$W$3*(COS(($U58*W$4)-PI()))*BL58*BP58</f>
        <v>-0.97559298194477273</v>
      </c>
      <c r="X58" s="146">
        <f>BDS!$X$3*(COS(($U58*X$4)-PI()))*BL58*BP58</f>
        <v>-0.97254252517642503</v>
      </c>
      <c r="Y58" s="146">
        <f>BDS!$Y$3*(COS(($U58*Y$4)-PI()))*BL58*BP58</f>
        <v>-0.99007571608555511</v>
      </c>
      <c r="Z58" s="146">
        <f>BDS!$Z$3*(COS(($U58*Z$4)-PI()))*BL58*BP58</f>
        <v>-0.99654738271317223</v>
      </c>
      <c r="AA58" s="146">
        <f>BDS!$AA$3*(COS(($U58*AA$4)-PI()))*BL58*BP58</f>
        <v>-0.99946841629001004</v>
      </c>
      <c r="AB58" s="146">
        <f>BDS!$AB$3*(COS(($U58*AB$4)-PI()))*BL58*BP58</f>
        <v>-1.000976050886021</v>
      </c>
      <c r="AC58" s="146">
        <f>BDS!$AC$3*(COS(($U58*AC$4)-PI()))*BL58*BP58</f>
        <v>-1.0017912319957365</v>
      </c>
      <c r="AD58" s="146">
        <f>BDS!$AD$3*(COS(($U58*AD$4)-PI()))*BL58*BP58</f>
        <v>-1.0022022095355958</v>
      </c>
      <c r="AE58" s="146">
        <f>BDS!$AE$3*(COS(($U58*AE$4)-PI()))*BL58*BP58</f>
        <v>-1.0023281744062977</v>
      </c>
      <c r="AF58" s="146">
        <f>BDS!$AF$3*(COS(($U58*AF$4)-PI()))*BL58*BP58</f>
        <v>-1.0022022095355958</v>
      </c>
      <c r="AG58" s="146">
        <f>BDS!$AG$3*(COS(($U58*AG$4)-PI()))*BL58*BP58</f>
        <v>-1.0017912319957365</v>
      </c>
      <c r="AH58" s="146">
        <f>BDS!$AH$3*(COS(($U58*AH$4)-PI()))*BL58*BP58</f>
        <v>-1.000976050886021</v>
      </c>
      <c r="AI58" s="146">
        <f>BDS!$AI$3*(COS(($U58*AI$4)-PI()))*BL58*BP58</f>
        <v>-0.99946841629001004</v>
      </c>
      <c r="AJ58" s="146">
        <f>BDS!$AJ$3*(COS(($U58*AJ$4)-PI()))*BL58*BP58</f>
        <v>-1.0001444784175859</v>
      </c>
      <c r="AK58" s="146">
        <f>BDS!$AK$3*(COS(($U58*AK$4)-PI()))*BL58*BP58</f>
        <v>-1.0015037926346184</v>
      </c>
      <c r="AL58" s="146">
        <f>BDS!$AL$3*(COS(($U58*AL$4)-PI()))*BL58*BP58</f>
        <v>-1.0022388103502677</v>
      </c>
      <c r="AM58" s="146">
        <f>BDS!$AM$3*(COS(($U58*AM$4)-PI()))*BL58*BP58</f>
        <v>-1.0026093848499404</v>
      </c>
      <c r="AN58" s="146">
        <f>BDS!$AN$3*(COS(($U58*AN$4)-PI()))*BL58*BP58</f>
        <v>-1.002722967962417</v>
      </c>
      <c r="AO58" s="146">
        <f>BDS!$AO$3*(COS(($U58*AO$4)-PI()))*BL58*BP58</f>
        <v>-1.0026093848499404</v>
      </c>
      <c r="AP58" s="146">
        <f>BDS!$AP$3*(COS(($U58*AP$4)-PI()))*BL58*BP58</f>
        <v>-1.0022388103502677</v>
      </c>
      <c r="AQ58" s="146">
        <f>BDS!$AQ$3*(COS(($U58*AQ$4)-PI()))*BL58*BP58</f>
        <v>-1.0015037926346184</v>
      </c>
      <c r="AR58" s="146">
        <f>BDS!$AR$3*(COS(($U58*AR$4)-PI()))*BL58*BP58</f>
        <v>-1.0001444784175859</v>
      </c>
      <c r="AS58" s="146">
        <f>BDS!$AS$3*(COS(($U58*AS$4)-PI()))*BL58*BP58</f>
        <v>-0.99946841629001004</v>
      </c>
      <c r="AT58" s="146">
        <f>BDS!$AT$3*(COS(($U58*AT$4)-PI()))*BL58*BP58</f>
        <v>-1.000976050886021</v>
      </c>
      <c r="AU58" s="146">
        <f>BDS!$AU$3*(COS(($U58*AU$4)-PI()))*BL58*BP58</f>
        <v>-1.0017912319957365</v>
      </c>
      <c r="AV58" s="146">
        <f>BDS!$AV$3*(COS(($U58*AV$4)-PI()))*BL58*BP58</f>
        <v>-1.0022022095355958</v>
      </c>
      <c r="AW58" s="146">
        <f>BDS!$AW$3*(COS(($U58*AW$4)-PI()))*BL58*BP58</f>
        <v>-1.0023281744062977</v>
      </c>
      <c r="AX58" s="146">
        <f>BDS!$AX$3*(COS(($U58*AX$4)-PI()))*BL58*BP58</f>
        <v>-1.0022022095355958</v>
      </c>
      <c r="AY58" s="146">
        <f>BDS!$AY$3*(COS(($U58*AY$4)-PI()))*BL58*BP58</f>
        <v>-1.0017912319957365</v>
      </c>
      <c r="AZ58" s="146">
        <f>BDS!$AZ$3*(COS(($U58*AZ$4)-PI()))*BL58*BP58</f>
        <v>-1.000976050886021</v>
      </c>
      <c r="BA58" s="146">
        <f>BDS!$BA$3*(COS(($U58*BA$4)-PI()))*BL58*BP58</f>
        <v>-0.99946841629001004</v>
      </c>
      <c r="BB58" s="146">
        <f>BDS!$BB$3*(COS(($U58*BB$4)-PI()))*BL58*BP58</f>
        <v>-0.99654738271317223</v>
      </c>
      <c r="BC58" s="146">
        <f>BDS!$BC$3*(COS(($U58*BC$4)-PI()))*BL58*BP58</f>
        <v>-0.99007571608555511</v>
      </c>
      <c r="BD58" s="146">
        <f>BDS!$BD$3*(COS(($U58*BD$4)-PI()))*BL58*BP58</f>
        <v>-0.97254252517642503</v>
      </c>
      <c r="BE58" s="146">
        <f>BDS!$BE$3*(COS(($U58*BE$4)-PI()))*BL58*BP58</f>
        <v>-0.97559298194477273</v>
      </c>
      <c r="BF58" s="153">
        <f t="shared" si="11"/>
        <v>-0.99678248014261284</v>
      </c>
      <c r="BG58" s="153">
        <f>(((BF58)+1)/(BDS!$BG$4)+1)</f>
        <v>1.0031971285114374</v>
      </c>
      <c r="BH58" s="196">
        <f t="shared" si="12"/>
        <v>2.7725607822490284E-2</v>
      </c>
      <c r="BI58" s="154"/>
      <c r="BJ58" s="152">
        <f t="shared" si="13"/>
        <v>21.546232708312122</v>
      </c>
      <c r="BK58" s="152">
        <f t="shared" si="14"/>
        <v>-3.1206358190667907E-8</v>
      </c>
      <c r="BL58" s="155">
        <f t="shared" si="15"/>
        <v>0.99999999640723525</v>
      </c>
      <c r="BM58" s="155"/>
      <c r="BN58" s="152">
        <f t="shared" si="16"/>
        <v>21.546232708312122</v>
      </c>
      <c r="BO58" s="152">
        <f t="shared" si="17"/>
        <v>-3.8683956917365885E-5</v>
      </c>
      <c r="BP58" s="155">
        <f t="shared" si="18"/>
        <v>0.99999554635479071</v>
      </c>
      <c r="BQ58" s="156"/>
      <c r="BR58" s="157">
        <f t="shared" si="19"/>
        <v>21.546232708312122</v>
      </c>
      <c r="BS58" s="158">
        <f t="shared" si="20"/>
        <v>0</v>
      </c>
      <c r="BT58" s="158">
        <f t="shared" si="21"/>
        <v>0</v>
      </c>
      <c r="BU58" s="158">
        <f t="shared" si="22"/>
        <v>0</v>
      </c>
      <c r="BV58" s="158"/>
      <c r="BW58" s="206">
        <f t="shared" si="23"/>
        <v>21.546232708312122</v>
      </c>
      <c r="BX58" s="207">
        <f t="shared" si="24"/>
        <v>0</v>
      </c>
      <c r="BY58" s="208">
        <f t="shared" si="25"/>
        <v>1</v>
      </c>
      <c r="BZ58" s="158"/>
      <c r="CA58" s="157">
        <f>BDS!BH58</f>
        <v>2.7725607822490284E-2</v>
      </c>
      <c r="CB58" s="157">
        <f t="shared" si="26"/>
        <v>-5.9722743921775097</v>
      </c>
      <c r="CC58" s="157"/>
      <c r="CD58" s="157">
        <f t="shared" si="27"/>
        <v>-5.9722743921775097</v>
      </c>
      <c r="CE58" s="192"/>
      <c r="CF58" s="192"/>
      <c r="CG58" s="208"/>
      <c r="CH58" s="208">
        <f t="shared" si="28"/>
        <v>0</v>
      </c>
    </row>
    <row r="59" spans="2:86" x14ac:dyDescent="0.2">
      <c r="B59" s="118"/>
      <c r="C59" s="118"/>
      <c r="D59" s="118"/>
      <c r="E59" s="118"/>
      <c r="F59" s="118"/>
      <c r="G59" s="118"/>
      <c r="H59" s="118"/>
      <c r="I59" s="80"/>
      <c r="J59" s="80"/>
      <c r="K59" s="81"/>
      <c r="L59" s="82"/>
      <c r="M59" s="81"/>
      <c r="N59" s="81"/>
      <c r="O59" s="81"/>
      <c r="P59" s="81"/>
      <c r="Q59" s="81"/>
      <c r="R59" s="81"/>
      <c r="S59" s="81"/>
      <c r="T59" s="81"/>
      <c r="U59" s="195">
        <f t="shared" si="10"/>
        <v>21.872984195771785</v>
      </c>
      <c r="V59" s="146">
        <f>BDS!$V$3*(COS(($U59*V$4)-PI()))*BL59*BP59</f>
        <v>-0.97621555373421964</v>
      </c>
      <c r="W59" s="146">
        <f>BDS!$W$3*(COS(($U59*W$4)-PI()))*BL59*BP59</f>
        <v>-0.97527022262732077</v>
      </c>
      <c r="X59" s="146">
        <f>BDS!$X$3*(COS(($U59*X$4)-PI()))*BL59*BP59</f>
        <v>-0.97218665742394039</v>
      </c>
      <c r="Y59" s="146">
        <f>BDS!$Y$3*(COS(($U59*Y$4)-PI()))*BL59*BP59</f>
        <v>-0.98990807137632963</v>
      </c>
      <c r="Z59" s="146">
        <f>BDS!$Z$3*(COS(($U59*Z$4)-PI()))*BL59*BP59</f>
        <v>-0.99644758182975457</v>
      </c>
      <c r="AA59" s="146">
        <f>BDS!$AA$3*(COS(($U59*AA$4)-PI()))*BL59*BP59</f>
        <v>-0.99939881212916692</v>
      </c>
      <c r="AB59" s="146">
        <f>BDS!$AB$3*(COS(($U59*AB$4)-PI()))*BL59*BP59</f>
        <v>-1.0009219001245437</v>
      </c>
      <c r="AC59" s="146">
        <f>BDS!$AC$3*(COS(($U59*AC$4)-PI()))*BL59*BP59</f>
        <v>-1.0017453929836277</v>
      </c>
      <c r="AD59" s="146">
        <f>BDS!$AD$3*(COS(($U59*AD$4)-PI()))*BL59*BP59</f>
        <v>-1.0021605479776234</v>
      </c>
      <c r="AE59" s="146">
        <f>BDS!$AE$3*(COS(($U59*AE$4)-PI()))*BL59*BP59</f>
        <v>-1.0022877913984607</v>
      </c>
      <c r="AF59" s="146">
        <f>BDS!$AF$3*(COS(($U59*AF$4)-PI()))*BL59*BP59</f>
        <v>-1.0021605479776234</v>
      </c>
      <c r="AG59" s="146">
        <f>BDS!$AG$3*(COS(($U59*AG$4)-PI()))*BL59*BP59</f>
        <v>-1.0017453929836277</v>
      </c>
      <c r="AH59" s="146">
        <f>BDS!$AH$3*(COS(($U59*AH$4)-PI()))*BL59*BP59</f>
        <v>-1.0009219001245437</v>
      </c>
      <c r="AI59" s="146">
        <f>BDS!$AI$3*(COS(($U59*AI$4)-PI()))*BL59*BP59</f>
        <v>-0.99939881212916692</v>
      </c>
      <c r="AJ59" s="146">
        <f>BDS!$AJ$3*(COS(($U59*AJ$4)-PI()))*BL59*BP59</f>
        <v>-1.0000818162696685</v>
      </c>
      <c r="AK59" s="146">
        <f>BDS!$AK$3*(COS(($U59*AK$4)-PI()))*BL59*BP59</f>
        <v>-1.001455026621306</v>
      </c>
      <c r="AL59" s="146">
        <f>BDS!$AL$3*(COS(($U59*AL$4)-PI()))*BL59*BP59</f>
        <v>-1.0021975203834306</v>
      </c>
      <c r="AM59" s="146">
        <f>BDS!$AM$3*(COS(($U59*AM$4)-PI()))*BL59*BP59</f>
        <v>-1.0025718529028782</v>
      </c>
      <c r="AN59" s="146">
        <f>BDS!$AN$3*(COS(($U59*AN$4)-PI()))*BL59*BP59</f>
        <v>-1.0026865862792778</v>
      </c>
      <c r="AO59" s="146">
        <f>BDS!$AO$3*(COS(($U59*AO$4)-PI()))*BL59*BP59</f>
        <v>-1.0025718529028782</v>
      </c>
      <c r="AP59" s="146">
        <f>BDS!$AP$3*(COS(($U59*AP$4)-PI()))*BL59*BP59</f>
        <v>-1.0021975203834306</v>
      </c>
      <c r="AQ59" s="146">
        <f>BDS!$AQ$3*(COS(($U59*AQ$4)-PI()))*BL59*BP59</f>
        <v>-1.001455026621306</v>
      </c>
      <c r="AR59" s="146">
        <f>BDS!$AR$3*(COS(($U59*AR$4)-PI()))*BL59*BP59</f>
        <v>-1.0000818162696685</v>
      </c>
      <c r="AS59" s="146">
        <f>BDS!$AS$3*(COS(($U59*AS$4)-PI()))*BL59*BP59</f>
        <v>-0.99939881212916692</v>
      </c>
      <c r="AT59" s="146">
        <f>BDS!$AT$3*(COS(($U59*AT$4)-PI()))*BL59*BP59</f>
        <v>-1.0009219001245437</v>
      </c>
      <c r="AU59" s="146">
        <f>BDS!$AU$3*(COS(($U59*AU$4)-PI()))*BL59*BP59</f>
        <v>-1.0017453929836277</v>
      </c>
      <c r="AV59" s="146">
        <f>BDS!$AV$3*(COS(($U59*AV$4)-PI()))*BL59*BP59</f>
        <v>-1.0021605479776234</v>
      </c>
      <c r="AW59" s="146">
        <f>BDS!$AW$3*(COS(($U59*AW$4)-PI()))*BL59*BP59</f>
        <v>-1.0022877913984607</v>
      </c>
      <c r="AX59" s="146">
        <f>BDS!$AX$3*(COS(($U59*AX$4)-PI()))*BL59*BP59</f>
        <v>-1.0021605479776234</v>
      </c>
      <c r="AY59" s="146">
        <f>BDS!$AY$3*(COS(($U59*AY$4)-PI()))*BL59*BP59</f>
        <v>-1.0017453929836277</v>
      </c>
      <c r="AZ59" s="146">
        <f>BDS!$AZ$3*(COS(($U59*AZ$4)-PI()))*BL59*BP59</f>
        <v>-1.0009219001245437</v>
      </c>
      <c r="BA59" s="146">
        <f>BDS!$BA$3*(COS(($U59*BA$4)-PI()))*BL59*BP59</f>
        <v>-0.99939881212916692</v>
      </c>
      <c r="BB59" s="146">
        <f>BDS!$BB$3*(COS(($U59*BB$4)-PI()))*BL59*BP59</f>
        <v>-0.99644758182975457</v>
      </c>
      <c r="BC59" s="146">
        <f>BDS!$BC$3*(COS(($U59*BC$4)-PI()))*BL59*BP59</f>
        <v>-0.98990807137632963</v>
      </c>
      <c r="BD59" s="146">
        <f>BDS!$BD$3*(COS(($U59*BD$4)-PI()))*BL59*BP59</f>
        <v>-0.97218665742394039</v>
      </c>
      <c r="BE59" s="146">
        <f>BDS!$BE$3*(COS(($U59*BE$4)-PI()))*BL59*BP59</f>
        <v>-0.97527022262732077</v>
      </c>
      <c r="BF59" s="153">
        <f t="shared" si="11"/>
        <v>-0.99668393984832016</v>
      </c>
      <c r="BG59" s="153">
        <f>(((BF59)+1)/(BDS!$BG$4)+1)</f>
        <v>1.0032950442970028</v>
      </c>
      <c r="BH59" s="196">
        <f t="shared" si="12"/>
        <v>2.8573341712954621E-2</v>
      </c>
      <c r="BI59" s="154"/>
      <c r="BJ59" s="152">
        <f t="shared" si="13"/>
        <v>21.872984195771785</v>
      </c>
      <c r="BK59" s="152">
        <f t="shared" si="14"/>
        <v>-3.2770821361207739E-8</v>
      </c>
      <c r="BL59" s="155">
        <f t="shared" si="15"/>
        <v>0.99999999622711977</v>
      </c>
      <c r="BM59" s="155"/>
      <c r="BN59" s="152">
        <f t="shared" si="16"/>
        <v>21.872984195771785</v>
      </c>
      <c r="BO59" s="152">
        <f t="shared" si="17"/>
        <v>-4.0167291628942414E-5</v>
      </c>
      <c r="BP59" s="155">
        <f t="shared" si="18"/>
        <v>0.99999537558034612</v>
      </c>
      <c r="BQ59" s="156"/>
      <c r="BR59" s="157">
        <f t="shared" si="19"/>
        <v>21.872984195771785</v>
      </c>
      <c r="BS59" s="158">
        <f t="shared" si="20"/>
        <v>0</v>
      </c>
      <c r="BT59" s="158">
        <f t="shared" si="21"/>
        <v>0</v>
      </c>
      <c r="BU59" s="158">
        <f t="shared" si="22"/>
        <v>0</v>
      </c>
      <c r="BV59" s="158"/>
      <c r="BW59" s="206">
        <f t="shared" si="23"/>
        <v>21.872984195771785</v>
      </c>
      <c r="BX59" s="207">
        <f t="shared" si="24"/>
        <v>0</v>
      </c>
      <c r="BY59" s="208">
        <f t="shared" si="25"/>
        <v>1</v>
      </c>
      <c r="BZ59" s="158"/>
      <c r="CA59" s="157">
        <f>BDS!BH59</f>
        <v>2.8573341712954621E-2</v>
      </c>
      <c r="CB59" s="157">
        <f t="shared" si="26"/>
        <v>-5.9714266582870454</v>
      </c>
      <c r="CC59" s="157"/>
      <c r="CD59" s="157">
        <f t="shared" si="27"/>
        <v>-5.9714266582870454</v>
      </c>
      <c r="CE59" s="192"/>
      <c r="CF59" s="192"/>
      <c r="CG59" s="208"/>
      <c r="CH59" s="208">
        <f t="shared" si="28"/>
        <v>0</v>
      </c>
    </row>
    <row r="60" spans="2:86" x14ac:dyDescent="0.2">
      <c r="B60" s="118"/>
      <c r="C60" s="118"/>
      <c r="D60" s="118"/>
      <c r="E60" s="118"/>
      <c r="F60" s="118"/>
      <c r="G60" s="118"/>
      <c r="H60" s="118"/>
      <c r="I60" s="80"/>
      <c r="J60" s="80"/>
      <c r="K60" s="81"/>
      <c r="L60" s="82"/>
      <c r="M60" s="81"/>
      <c r="N60" s="81"/>
      <c r="O60" s="81"/>
      <c r="P60" s="81"/>
      <c r="Q60" s="81"/>
      <c r="R60" s="81"/>
      <c r="S60" s="81"/>
      <c r="T60" s="81"/>
      <c r="U60" s="195">
        <f t="shared" si="10"/>
        <v>22.20469091303902</v>
      </c>
      <c r="V60" s="146">
        <f>BDS!$V$3*(COS(($U60*V$4)-PI()))*BL60*BP60</f>
        <v>-0.97589339755636484</v>
      </c>
      <c r="W60" s="146">
        <f>BDS!$W$3*(COS(($U60*W$4)-PI()))*BL60*BP60</f>
        <v>-0.97493763551193402</v>
      </c>
      <c r="X60" s="146">
        <f>BDS!$X$3*(COS(($U60*X$4)-PI()))*BL60*BP60</f>
        <v>-0.97181995818395173</v>
      </c>
      <c r="Y60" s="146">
        <f>BDS!$Y$3*(COS(($U60*Y$4)-PI()))*BL60*BP60</f>
        <v>-0.98973531199544262</v>
      </c>
      <c r="Z60" s="146">
        <f>BDS!$Z$3*(COS(($U60*Z$4)-PI()))*BL60*BP60</f>
        <v>-0.99634473318220407</v>
      </c>
      <c r="AA60" s="146">
        <f>BDS!$AA$3*(COS(($U60*AA$4)-PI()))*BL60*BP60</f>
        <v>-0.99932708122105851</v>
      </c>
      <c r="AB60" s="146">
        <f>BDS!$AB$3*(COS(($U60*AB$4)-PI()))*BL60*BP60</f>
        <v>-1.0008660942019549</v>
      </c>
      <c r="AC60" s="146">
        <f>BDS!$AC$3*(COS(($U60*AC$4)-PI()))*BL60*BP60</f>
        <v>-1.0016981525266375</v>
      </c>
      <c r="AD60" s="146">
        <f>BDS!$AD$3*(COS(($U60*AD$4)-PI()))*BL60*BP60</f>
        <v>-1.002117612509885</v>
      </c>
      <c r="AE60" s="146">
        <f>BDS!$AE$3*(COS(($U60*AE$4)-PI()))*BL60*BP60</f>
        <v>-1.0022461735166521</v>
      </c>
      <c r="AF60" s="146">
        <f>BDS!$AF$3*(COS(($U60*AF$4)-PI()))*BL60*BP60</f>
        <v>-1.002117612509885</v>
      </c>
      <c r="AG60" s="146">
        <f>BDS!$AG$3*(COS(($U60*AG$4)-PI()))*BL60*BP60</f>
        <v>-1.0016981525266375</v>
      </c>
      <c r="AH60" s="146">
        <f>BDS!$AH$3*(COS(($U60*AH$4)-PI()))*BL60*BP60</f>
        <v>-1.0008660942019549</v>
      </c>
      <c r="AI60" s="146">
        <f>BDS!$AI$3*(COS(($U60*AI$4)-PI()))*BL60*BP60</f>
        <v>-0.99932708122105851</v>
      </c>
      <c r="AJ60" s="146">
        <f>BDS!$AJ$3*(COS(($U60*AJ$4)-PI()))*BL60*BP60</f>
        <v>-1.0000172392007594</v>
      </c>
      <c r="AK60" s="146">
        <f>BDS!$AK$3*(COS(($U60*AK$4)-PI()))*BL60*BP60</f>
        <v>-1.0014047698108444</v>
      </c>
      <c r="AL60" s="146">
        <f>BDS!$AL$3*(COS(($U60*AL$4)-PI()))*BL60*BP60</f>
        <v>-1.0021549678518686</v>
      </c>
      <c r="AM60" s="146">
        <f>BDS!$AM$3*(COS(($U60*AM$4)-PI()))*BL60*BP60</f>
        <v>-1.0025331731325491</v>
      </c>
      <c r="AN60" s="146">
        <f>BDS!$AN$3*(COS(($U60*AN$4)-PI()))*BL60*BP60</f>
        <v>-1.0026490918951938</v>
      </c>
      <c r="AO60" s="146">
        <f>BDS!$AO$3*(COS(($U60*AO$4)-PI()))*BL60*BP60</f>
        <v>-1.0025331731325491</v>
      </c>
      <c r="AP60" s="146">
        <f>BDS!$AP$3*(COS(($U60*AP$4)-PI()))*BL60*BP60</f>
        <v>-1.0021549678518686</v>
      </c>
      <c r="AQ60" s="146">
        <f>BDS!$AQ$3*(COS(($U60*AQ$4)-PI()))*BL60*BP60</f>
        <v>-1.0014047698108444</v>
      </c>
      <c r="AR60" s="146">
        <f>BDS!$AR$3*(COS(($U60*AR$4)-PI()))*BL60*BP60</f>
        <v>-1.0000172392007594</v>
      </c>
      <c r="AS60" s="146">
        <f>BDS!$AS$3*(COS(($U60*AS$4)-PI()))*BL60*BP60</f>
        <v>-0.99932708122105851</v>
      </c>
      <c r="AT60" s="146">
        <f>BDS!$AT$3*(COS(($U60*AT$4)-PI()))*BL60*BP60</f>
        <v>-1.0008660942019549</v>
      </c>
      <c r="AU60" s="146">
        <f>BDS!$AU$3*(COS(($U60*AU$4)-PI()))*BL60*BP60</f>
        <v>-1.0016981525266375</v>
      </c>
      <c r="AV60" s="146">
        <f>BDS!$AV$3*(COS(($U60*AV$4)-PI()))*BL60*BP60</f>
        <v>-1.002117612509885</v>
      </c>
      <c r="AW60" s="146">
        <f>BDS!$AW$3*(COS(($U60*AW$4)-PI()))*BL60*BP60</f>
        <v>-1.0022461735166521</v>
      </c>
      <c r="AX60" s="146">
        <f>BDS!$AX$3*(COS(($U60*AX$4)-PI()))*BL60*BP60</f>
        <v>-1.002117612509885</v>
      </c>
      <c r="AY60" s="146">
        <f>BDS!$AY$3*(COS(($U60*AY$4)-PI()))*BL60*BP60</f>
        <v>-1.0016981525266375</v>
      </c>
      <c r="AZ60" s="146">
        <f>BDS!$AZ$3*(COS(($U60*AZ$4)-PI()))*BL60*BP60</f>
        <v>-1.0008660942019549</v>
      </c>
      <c r="BA60" s="146">
        <f>BDS!$BA$3*(COS(($U60*BA$4)-PI()))*BL60*BP60</f>
        <v>-0.99932708122105851</v>
      </c>
      <c r="BB60" s="146">
        <f>BDS!$BB$3*(COS(($U60*BB$4)-PI()))*BL60*BP60</f>
        <v>-0.99634473318220407</v>
      </c>
      <c r="BC60" s="146">
        <f>BDS!$BC$3*(COS(($U60*BC$4)-PI()))*BL60*BP60</f>
        <v>-0.98973531199544262</v>
      </c>
      <c r="BD60" s="146">
        <f>BDS!$BD$3*(COS(($U60*BD$4)-PI()))*BL60*BP60</f>
        <v>-0.97181995818395173</v>
      </c>
      <c r="BE60" s="146">
        <f>BDS!$BE$3*(COS(($U60*BE$4)-PI()))*BL60*BP60</f>
        <v>-0.97493763551193402</v>
      </c>
      <c r="BF60" s="153">
        <f t="shared" si="11"/>
        <v>-0.99658239377950286</v>
      </c>
      <c r="BG60" s="153">
        <f>(((BF60)+1)/(BDS!$BG$4)+1)</f>
        <v>1.0033959468077036</v>
      </c>
      <c r="BH60" s="196">
        <f t="shared" si="12"/>
        <v>2.9446847476198457E-2</v>
      </c>
      <c r="BI60" s="154"/>
      <c r="BJ60" s="152">
        <f t="shared" si="13"/>
        <v>22.20469091303902</v>
      </c>
      <c r="BK60" s="152">
        <f t="shared" si="14"/>
        <v>-3.4413717142504398E-8</v>
      </c>
      <c r="BL60" s="155">
        <f t="shared" si="15"/>
        <v>0.9999999960379744</v>
      </c>
      <c r="BM60" s="155"/>
      <c r="BN60" s="152">
        <f t="shared" si="16"/>
        <v>22.20469091303902</v>
      </c>
      <c r="BO60" s="152">
        <f t="shared" si="17"/>
        <v>-4.1707504474522234E-5</v>
      </c>
      <c r="BP60" s="155">
        <f t="shared" si="18"/>
        <v>0.99999519825762495</v>
      </c>
      <c r="BQ60" s="156"/>
      <c r="BR60" s="157">
        <f t="shared" si="19"/>
        <v>22.20469091303902</v>
      </c>
      <c r="BS60" s="158">
        <f t="shared" si="20"/>
        <v>0</v>
      </c>
      <c r="BT60" s="158">
        <f t="shared" si="21"/>
        <v>0</v>
      </c>
      <c r="BU60" s="158">
        <f t="shared" si="22"/>
        <v>0</v>
      </c>
      <c r="BV60" s="158"/>
      <c r="BW60" s="206">
        <f t="shared" si="23"/>
        <v>22.20469091303902</v>
      </c>
      <c r="BX60" s="207">
        <f t="shared" si="24"/>
        <v>0</v>
      </c>
      <c r="BY60" s="208">
        <f t="shared" si="25"/>
        <v>1</v>
      </c>
      <c r="BZ60" s="158"/>
      <c r="CA60" s="157">
        <f>BDS!BH60</f>
        <v>2.9446847476198457E-2</v>
      </c>
      <c r="CB60" s="157">
        <f t="shared" si="26"/>
        <v>-5.9705531525238014</v>
      </c>
      <c r="CC60" s="157"/>
      <c r="CD60" s="157">
        <f t="shared" si="27"/>
        <v>-5.9705531525238014</v>
      </c>
      <c r="CE60" s="192"/>
      <c r="CF60" s="192"/>
      <c r="CG60" s="208"/>
      <c r="CH60" s="208">
        <f t="shared" si="28"/>
        <v>0</v>
      </c>
    </row>
    <row r="61" spans="2:86" x14ac:dyDescent="0.2">
      <c r="B61" s="118"/>
      <c r="C61" s="118"/>
      <c r="D61" s="118"/>
      <c r="E61" s="118"/>
      <c r="F61" s="118"/>
      <c r="G61" s="118"/>
      <c r="H61" s="118"/>
      <c r="I61" s="80"/>
      <c r="J61" s="80"/>
      <c r="K61" s="81"/>
      <c r="L61" s="82"/>
      <c r="M61" s="81"/>
      <c r="N61" s="81"/>
      <c r="O61" s="81"/>
      <c r="P61" s="81"/>
      <c r="Q61" s="81"/>
      <c r="R61" s="81"/>
      <c r="S61" s="81"/>
      <c r="T61" s="81"/>
      <c r="U61" s="195">
        <f t="shared" si="10"/>
        <v>22.541428006833545</v>
      </c>
      <c r="V61" s="146">
        <f>BDS!$V$3*(COS(($U61*V$4)-PI()))*BL61*BP61</f>
        <v>-0.97556143180349086</v>
      </c>
      <c r="W61" s="146">
        <f>BDS!$W$3*(COS(($U61*W$4)-PI()))*BL61*BP61</f>
        <v>-0.97459492251013213</v>
      </c>
      <c r="X61" s="146">
        <f>BDS!$X$3*(COS(($U61*X$4)-PI()))*BL61*BP61</f>
        <v>-0.97144209919750413</v>
      </c>
      <c r="Y61" s="146">
        <f>BDS!$Y$3*(COS(($U61*Y$4)-PI()))*BL61*BP61</f>
        <v>-0.9895572822020422</v>
      </c>
      <c r="Z61" s="146">
        <f>BDS!$Z$3*(COS(($U61*Z$4)-PI()))*BL61*BP61</f>
        <v>-0.99623874379690236</v>
      </c>
      <c r="AA61" s="146">
        <f>BDS!$AA$3*(COS(($U61*AA$4)-PI()))*BL61*BP61</f>
        <v>-0.99925315862673436</v>
      </c>
      <c r="AB61" s="146">
        <f>BDS!$AB$3*(COS(($U61*AB$4)-PI()))*BL61*BP61</f>
        <v>-1.0008085825492921</v>
      </c>
      <c r="AC61" s="146">
        <f>BDS!$AC$3*(COS(($U61*AC$4)-PI()))*BL61*BP61</f>
        <v>-1.0016494677912537</v>
      </c>
      <c r="AD61" s="146">
        <f>BDS!$AD$3*(COS(($U61*AD$4)-PI()))*BL61*BP61</f>
        <v>-1.0020733641883695</v>
      </c>
      <c r="AE61" s="146">
        <f>BDS!$AE$3*(COS(($U61*AE$4)-PI()))*BL61*BP61</f>
        <v>-1.0022032830075069</v>
      </c>
      <c r="AF61" s="146">
        <f>BDS!$AF$3*(COS(($U61*AF$4)-PI()))*BL61*BP61</f>
        <v>-1.0020733641883695</v>
      </c>
      <c r="AG61" s="146">
        <f>BDS!$AG$3*(COS(($U61*AG$4)-PI()))*BL61*BP61</f>
        <v>-1.0016494677912537</v>
      </c>
      <c r="AH61" s="146">
        <f>BDS!$AH$3*(COS(($U61*AH$4)-PI()))*BL61*BP61</f>
        <v>-1.0008085825492921</v>
      </c>
      <c r="AI61" s="146">
        <f>BDS!$AI$3*(COS(($U61*AI$4)-PI()))*BL61*BP61</f>
        <v>-0.99925315862673436</v>
      </c>
      <c r="AJ61" s="146">
        <f>BDS!$AJ$3*(COS(($U61*AJ$4)-PI()))*BL61*BP61</f>
        <v>-0.99995068872530357</v>
      </c>
      <c r="AK61" s="146">
        <f>BDS!$AK$3*(COS(($U61*AK$4)-PI()))*BL61*BP61</f>
        <v>-1.0013529766451534</v>
      </c>
      <c r="AL61" s="146">
        <f>BDS!$AL$3*(COS(($U61*AL$4)-PI()))*BL61*BP61</f>
        <v>-1.0021111141576036</v>
      </c>
      <c r="AM61" s="146">
        <f>BDS!$AM$3*(COS(($U61*AM$4)-PI()))*BL61*BP61</f>
        <v>-1.0024933104410112</v>
      </c>
      <c r="AN61" s="146">
        <f>BDS!$AN$3*(COS(($U61*AN$4)-PI()))*BL61*BP61</f>
        <v>-1.0026104507837059</v>
      </c>
      <c r="AO61" s="146">
        <f>BDS!$AO$3*(COS(($U61*AO$4)-PI()))*BL61*BP61</f>
        <v>-1.0024933104410112</v>
      </c>
      <c r="AP61" s="146">
        <f>BDS!$AP$3*(COS(($U61*AP$4)-PI()))*BL61*BP61</f>
        <v>-1.0021111141576036</v>
      </c>
      <c r="AQ61" s="146">
        <f>BDS!$AQ$3*(COS(($U61*AQ$4)-PI()))*BL61*BP61</f>
        <v>-1.0013529766451534</v>
      </c>
      <c r="AR61" s="146">
        <f>BDS!$AR$3*(COS(($U61*AR$4)-PI()))*BL61*BP61</f>
        <v>-0.99995068872530357</v>
      </c>
      <c r="AS61" s="146">
        <f>BDS!$AS$3*(COS(($U61*AS$4)-PI()))*BL61*BP61</f>
        <v>-0.99925315862673436</v>
      </c>
      <c r="AT61" s="146">
        <f>BDS!$AT$3*(COS(($U61*AT$4)-PI()))*BL61*BP61</f>
        <v>-1.0008085825492921</v>
      </c>
      <c r="AU61" s="146">
        <f>BDS!$AU$3*(COS(($U61*AU$4)-PI()))*BL61*BP61</f>
        <v>-1.0016494677912537</v>
      </c>
      <c r="AV61" s="146">
        <f>BDS!$AV$3*(COS(($U61*AV$4)-PI()))*BL61*BP61</f>
        <v>-1.0020733641883695</v>
      </c>
      <c r="AW61" s="146">
        <f>BDS!$AW$3*(COS(($U61*AW$4)-PI()))*BL61*BP61</f>
        <v>-1.0022032830075069</v>
      </c>
      <c r="AX61" s="146">
        <f>BDS!$AX$3*(COS(($U61*AX$4)-PI()))*BL61*BP61</f>
        <v>-1.0020733641883695</v>
      </c>
      <c r="AY61" s="146">
        <f>BDS!$AY$3*(COS(($U61*AY$4)-PI()))*BL61*BP61</f>
        <v>-1.0016494677912537</v>
      </c>
      <c r="AZ61" s="146">
        <f>BDS!$AZ$3*(COS(($U61*AZ$4)-PI()))*BL61*BP61</f>
        <v>-1.0008085825492921</v>
      </c>
      <c r="BA61" s="146">
        <f>BDS!$BA$3*(COS(($U61*BA$4)-PI()))*BL61*BP61</f>
        <v>-0.99925315862673436</v>
      </c>
      <c r="BB61" s="146">
        <f>BDS!$BB$3*(COS(($U61*BB$4)-PI()))*BL61*BP61</f>
        <v>-0.99623874379690236</v>
      </c>
      <c r="BC61" s="146">
        <f>BDS!$BC$3*(COS(($U61*BC$4)-PI()))*BL61*BP61</f>
        <v>-0.9895572822020422</v>
      </c>
      <c r="BD61" s="146">
        <f>BDS!$BD$3*(COS(($U61*BD$4)-PI()))*BL61*BP61</f>
        <v>-0.97144209919750413</v>
      </c>
      <c r="BE61" s="146">
        <f>BDS!$BE$3*(COS(($U61*BE$4)-PI()))*BL61*BP61</f>
        <v>-0.97459492251013213</v>
      </c>
      <c r="BF61" s="153">
        <f t="shared" si="11"/>
        <v>-0.99647775046044762</v>
      </c>
      <c r="BG61" s="153">
        <f>(((BF61)+1)/(BDS!$BG$4)+1)</f>
        <v>1.0034999269395168</v>
      </c>
      <c r="BH61" s="196">
        <f t="shared" si="12"/>
        <v>3.0346904088107252E-2</v>
      </c>
      <c r="BI61" s="154"/>
      <c r="BJ61" s="152">
        <f t="shared" si="13"/>
        <v>22.541428006833545</v>
      </c>
      <c r="BK61" s="152">
        <f t="shared" si="14"/>
        <v>-3.6138976133372414E-8</v>
      </c>
      <c r="BL61" s="155">
        <f t="shared" si="15"/>
        <v>0.99999999583934662</v>
      </c>
      <c r="BM61" s="155"/>
      <c r="BN61" s="152">
        <f t="shared" si="16"/>
        <v>22.541428006833545</v>
      </c>
      <c r="BO61" s="152">
        <f t="shared" si="17"/>
        <v>-4.3306776414377406E-5</v>
      </c>
      <c r="BP61" s="155">
        <f t="shared" si="18"/>
        <v>0.99999501413553959</v>
      </c>
      <c r="BQ61" s="156"/>
      <c r="BR61" s="157">
        <f t="shared" si="19"/>
        <v>22.541428006833545</v>
      </c>
      <c r="BS61" s="158">
        <f t="shared" si="20"/>
        <v>0</v>
      </c>
      <c r="BT61" s="158">
        <f t="shared" si="21"/>
        <v>0</v>
      </c>
      <c r="BU61" s="158">
        <f t="shared" si="22"/>
        <v>0</v>
      </c>
      <c r="BV61" s="158"/>
      <c r="BW61" s="206">
        <f t="shared" si="23"/>
        <v>22.541428006833545</v>
      </c>
      <c r="BX61" s="207">
        <f t="shared" si="24"/>
        <v>0</v>
      </c>
      <c r="BY61" s="208">
        <f t="shared" si="25"/>
        <v>1</v>
      </c>
      <c r="BZ61" s="158"/>
      <c r="CA61" s="157">
        <f>BDS!BH61</f>
        <v>3.0346904088107252E-2</v>
      </c>
      <c r="CB61" s="157">
        <f t="shared" si="26"/>
        <v>-5.9696530959118927</v>
      </c>
      <c r="CC61" s="157"/>
      <c r="CD61" s="157">
        <f t="shared" si="27"/>
        <v>-5.9696530959118927</v>
      </c>
      <c r="CE61" s="192"/>
      <c r="CF61" s="192"/>
      <c r="CG61" s="208"/>
      <c r="CH61" s="208">
        <f t="shared" si="28"/>
        <v>0</v>
      </c>
    </row>
    <row r="62" spans="2:86" x14ac:dyDescent="0.2">
      <c r="B62" s="118"/>
      <c r="C62" s="118"/>
      <c r="D62" s="118"/>
      <c r="E62" s="118"/>
      <c r="F62" s="118"/>
      <c r="G62" s="118"/>
      <c r="H62" s="118"/>
      <c r="I62" s="80"/>
      <c r="J62" s="80"/>
      <c r="K62" s="81"/>
      <c r="L62" s="82"/>
      <c r="M62" s="81"/>
      <c r="N62" s="81"/>
      <c r="O62" s="81"/>
      <c r="P62" s="81"/>
      <c r="Q62" s="81"/>
      <c r="R62" s="81"/>
      <c r="S62" s="81"/>
      <c r="T62" s="81"/>
      <c r="U62" s="195">
        <f t="shared" si="10"/>
        <v>22.883271763485087</v>
      </c>
      <c r="V62" s="146">
        <f>BDS!$V$3*(COS(($U62*V$4)-PI()))*BL62*BP62</f>
        <v>-0.97521935893230416</v>
      </c>
      <c r="W62" s="146">
        <f>BDS!$W$3*(COS(($U62*W$4)-PI()))*BL62*BP62</f>
        <v>-0.97424177656450495</v>
      </c>
      <c r="X62" s="146">
        <f>BDS!$X$3*(COS(($U62*X$4)-PI()))*BL62*BP62</f>
        <v>-0.97105274234579653</v>
      </c>
      <c r="Y62" s="146">
        <f>BDS!$Y$3*(COS(($U62*Y$4)-PI()))*BL62*BP62</f>
        <v>-0.98937382153205322</v>
      </c>
      <c r="Z62" s="146">
        <f>BDS!$Z$3*(COS(($U62*Z$4)-PI()))*BL62*BP62</f>
        <v>-0.99612951787051196</v>
      </c>
      <c r="AA62" s="146">
        <f>BDS!$AA$3*(COS(($U62*AA$4)-PI()))*BL62*BP62</f>
        <v>-0.99917697742733202</v>
      </c>
      <c r="AB62" s="146">
        <f>BDS!$AB$3*(COS(($U62*AB$4)-PI()))*BL62*BP62</f>
        <v>-1.000749313054236</v>
      </c>
      <c r="AC62" s="146">
        <f>BDS!$AC$3*(COS(($U62*AC$4)-PI()))*BL62*BP62</f>
        <v>-1.0015992946358763</v>
      </c>
      <c r="AD62" s="146">
        <f>BDS!$AD$3*(COS(($U62*AD$4)-PI()))*BL62*BP62</f>
        <v>-1.0020277628793466</v>
      </c>
      <c r="AE62" s="146">
        <f>BDS!$AE$3*(COS(($U62*AE$4)-PI()))*BL62*BP62</f>
        <v>-1.0021590809641843</v>
      </c>
      <c r="AF62" s="146">
        <f>BDS!$AF$3*(COS(($U62*AF$4)-PI()))*BL62*BP62</f>
        <v>-1.0020277628793466</v>
      </c>
      <c r="AG62" s="146">
        <f>BDS!$AG$3*(COS(($U62*AG$4)-PI()))*BL62*BP62</f>
        <v>-1.0015992946358763</v>
      </c>
      <c r="AH62" s="146">
        <f>BDS!$AH$3*(COS(($U62*AH$4)-PI()))*BL62*BP62</f>
        <v>-1.000749313054236</v>
      </c>
      <c r="AI62" s="146">
        <f>BDS!$AI$3*(COS(($U62*AI$4)-PI()))*BL62*BP62</f>
        <v>-0.99917697742733202</v>
      </c>
      <c r="AJ62" s="146">
        <f>BDS!$AJ$3*(COS(($U62*AJ$4)-PI()))*BL62*BP62</f>
        <v>-0.99988210457380722</v>
      </c>
      <c r="AK62" s="146">
        <f>BDS!$AK$3*(COS(($U62*AK$4)-PI()))*BL62*BP62</f>
        <v>-1.0012996001751775</v>
      </c>
      <c r="AL62" s="146">
        <f>BDS!$AL$3*(COS(($U62*AL$4)-PI()))*BL62*BP62</f>
        <v>-1.0020659195234698</v>
      </c>
      <c r="AM62" s="146">
        <f>BDS!$AM$3*(COS(($U62*AM$4)-PI()))*BL62*BP62</f>
        <v>-1.0024522286576933</v>
      </c>
      <c r="AN62" s="146">
        <f>BDS!$AN$3*(COS(($U62*AN$4)-PI()))*BL62*BP62</f>
        <v>-1.0025706278783537</v>
      </c>
      <c r="AO62" s="146">
        <f>BDS!$AO$3*(COS(($U62*AO$4)-PI()))*BL62*BP62</f>
        <v>-1.0024522286576933</v>
      </c>
      <c r="AP62" s="146">
        <f>BDS!$AP$3*(COS(($U62*AP$4)-PI()))*BL62*BP62</f>
        <v>-1.0020659195234698</v>
      </c>
      <c r="AQ62" s="146">
        <f>BDS!$AQ$3*(COS(($U62*AQ$4)-PI()))*BL62*BP62</f>
        <v>-1.0012996001751775</v>
      </c>
      <c r="AR62" s="146">
        <f>BDS!$AR$3*(COS(($U62*AR$4)-PI()))*BL62*BP62</f>
        <v>-0.99988210457380722</v>
      </c>
      <c r="AS62" s="146">
        <f>BDS!$AS$3*(COS(($U62*AS$4)-PI()))*BL62*BP62</f>
        <v>-0.99917697742733202</v>
      </c>
      <c r="AT62" s="146">
        <f>BDS!$AT$3*(COS(($U62*AT$4)-PI()))*BL62*BP62</f>
        <v>-1.000749313054236</v>
      </c>
      <c r="AU62" s="146">
        <f>BDS!$AU$3*(COS(($U62*AU$4)-PI()))*BL62*BP62</f>
        <v>-1.0015992946358763</v>
      </c>
      <c r="AV62" s="146">
        <f>BDS!$AV$3*(COS(($U62*AV$4)-PI()))*BL62*BP62</f>
        <v>-1.0020277628793466</v>
      </c>
      <c r="AW62" s="146">
        <f>BDS!$AW$3*(COS(($U62*AW$4)-PI()))*BL62*BP62</f>
        <v>-1.0021590809641843</v>
      </c>
      <c r="AX62" s="146">
        <f>BDS!$AX$3*(COS(($U62*AX$4)-PI()))*BL62*BP62</f>
        <v>-1.0020277628793466</v>
      </c>
      <c r="AY62" s="146">
        <f>BDS!$AY$3*(COS(($U62*AY$4)-PI()))*BL62*BP62</f>
        <v>-1.0015992946358763</v>
      </c>
      <c r="AZ62" s="146">
        <f>BDS!$AZ$3*(COS(($U62*AZ$4)-PI()))*BL62*BP62</f>
        <v>-1.000749313054236</v>
      </c>
      <c r="BA62" s="146">
        <f>BDS!$BA$3*(COS(($U62*BA$4)-PI()))*BL62*BP62</f>
        <v>-0.99917697742733202</v>
      </c>
      <c r="BB62" s="146">
        <f>BDS!$BB$3*(COS(($U62*BB$4)-PI()))*BL62*BP62</f>
        <v>-0.99612951787051196</v>
      </c>
      <c r="BC62" s="146">
        <f>BDS!$BC$3*(COS(($U62*BC$4)-PI()))*BL62*BP62</f>
        <v>-0.98937382153205322</v>
      </c>
      <c r="BD62" s="146">
        <f>BDS!$BD$3*(COS(($U62*BD$4)-PI()))*BL62*BP62</f>
        <v>-0.97105274234579653</v>
      </c>
      <c r="BE62" s="146">
        <f>BDS!$BE$3*(COS(($U62*BE$4)-PI()))*BL62*BP62</f>
        <v>-0.97424177656450495</v>
      </c>
      <c r="BF62" s="153">
        <f t="shared" si="11"/>
        <v>-0.99636991564478394</v>
      </c>
      <c r="BG62" s="153">
        <f>(((BF62)+1)/(BDS!$BG$4)+1)</f>
        <v>1.0036070783415176</v>
      </c>
      <c r="BH62" s="196">
        <f t="shared" si="12"/>
        <v>3.1274313788515036E-2</v>
      </c>
      <c r="BI62" s="154"/>
      <c r="BJ62" s="152">
        <f t="shared" si="13"/>
        <v>22.883271763485087</v>
      </c>
      <c r="BK62" s="152">
        <f t="shared" si="14"/>
        <v>-3.7950727584090689E-8</v>
      </c>
      <c r="BL62" s="155">
        <f t="shared" si="15"/>
        <v>0.99999999563076103</v>
      </c>
      <c r="BM62" s="155"/>
      <c r="BN62" s="152">
        <f t="shared" si="16"/>
        <v>22.883271763485087</v>
      </c>
      <c r="BO62" s="152">
        <f t="shared" si="17"/>
        <v>-4.4967372027865008E-5</v>
      </c>
      <c r="BP62" s="155">
        <f t="shared" si="18"/>
        <v>0.99999482295337583</v>
      </c>
      <c r="BQ62" s="156"/>
      <c r="BR62" s="157">
        <f t="shared" si="19"/>
        <v>22.883271763485087</v>
      </c>
      <c r="BS62" s="158">
        <f t="shared" si="20"/>
        <v>0</v>
      </c>
      <c r="BT62" s="158">
        <f t="shared" si="21"/>
        <v>0</v>
      </c>
      <c r="BU62" s="158">
        <f t="shared" si="22"/>
        <v>0</v>
      </c>
      <c r="BV62" s="158"/>
      <c r="BW62" s="206">
        <f t="shared" si="23"/>
        <v>22.883271763485087</v>
      </c>
      <c r="BX62" s="207">
        <f t="shared" si="24"/>
        <v>0</v>
      </c>
      <c r="BY62" s="208">
        <f t="shared" si="25"/>
        <v>1</v>
      </c>
      <c r="BZ62" s="158"/>
      <c r="CA62" s="157">
        <f>BDS!BH62</f>
        <v>3.1274313788515036E-2</v>
      </c>
      <c r="CB62" s="157">
        <f t="shared" si="26"/>
        <v>-5.968725686211485</v>
      </c>
      <c r="CC62" s="157"/>
      <c r="CD62" s="157">
        <f t="shared" si="27"/>
        <v>-5.968725686211485</v>
      </c>
      <c r="CE62" s="192"/>
      <c r="CF62" s="192"/>
      <c r="CG62" s="208"/>
      <c r="CH62" s="208">
        <f t="shared" si="28"/>
        <v>0</v>
      </c>
    </row>
    <row r="63" spans="2:86" x14ac:dyDescent="0.2">
      <c r="B63" s="118"/>
      <c r="C63" s="118"/>
      <c r="D63" s="118"/>
      <c r="E63" s="118"/>
      <c r="F63" s="118"/>
      <c r="G63" s="118"/>
      <c r="H63" s="118"/>
      <c r="I63" s="80"/>
      <c r="J63" s="80"/>
      <c r="K63" s="81"/>
      <c r="L63" s="82"/>
      <c r="M63" s="81"/>
      <c r="N63" s="81"/>
      <c r="O63" s="81"/>
      <c r="P63" s="81"/>
      <c r="Q63" s="81"/>
      <c r="R63" s="81"/>
      <c r="S63" s="81"/>
      <c r="T63" s="81"/>
      <c r="U63" s="195">
        <f t="shared" si="10"/>
        <v>23.230299626215722</v>
      </c>
      <c r="V63" s="146">
        <f>BDS!$V$3*(COS(($U63*V$4)-PI()))*BL63*BP63</f>
        <v>-0.97486687244656423</v>
      </c>
      <c r="W63" s="146">
        <f>BDS!$W$3*(COS(($U63*W$4)-PI()))*BL63*BP63</f>
        <v>-0.97387788138337672</v>
      </c>
      <c r="X63" s="146">
        <f>BDS!$X$3*(COS(($U63*X$4)-PI()))*BL63*BP63</f>
        <v>-0.97065153935954374</v>
      </c>
      <c r="Y63" s="146">
        <f>BDS!$Y$3*(COS(($U63*Y$4)-PI()))*BL63*BP63</f>
        <v>-0.98918476465613037</v>
      </c>
      <c r="Z63" s="146">
        <f>BDS!$Z$3*(COS(($U63*Z$4)-PI()))*BL63*BP63</f>
        <v>-0.99601695668426482</v>
      </c>
      <c r="AA63" s="146">
        <f>BDS!$AA$3*(COS(($U63*AA$4)-PI()))*BL63*BP63</f>
        <v>-0.99909846866390406</v>
      </c>
      <c r="AB63" s="146">
        <f>BDS!$AB$3*(COS(($U63*AB$4)-PI()))*BL63*BP63</f>
        <v>-1.0006882320141175</v>
      </c>
      <c r="AC63" s="146">
        <f>BDS!$AC$3*(COS(($U63*AC$4)-PI()))*BL63*BP63</f>
        <v>-1.0015475875709434</v>
      </c>
      <c r="AD63" s="146">
        <f>BDS!$AD$3*(COS(($U63*AD$4)-PI()))*BL63*BP63</f>
        <v>-1.0019807672230767</v>
      </c>
      <c r="AE63" s="146">
        <f>BDS!$AE$3*(COS(($U63*AE$4)-PI()))*BL63*BP63</f>
        <v>-1.0021135272911763</v>
      </c>
      <c r="AF63" s="146">
        <f>BDS!$AF$3*(COS(($U63*AF$4)-PI()))*BL63*BP63</f>
        <v>-1.0019807672230767</v>
      </c>
      <c r="AG63" s="146">
        <f>BDS!$AG$3*(COS(($U63*AG$4)-PI()))*BL63*BP63</f>
        <v>-1.0015475875709434</v>
      </c>
      <c r="AH63" s="146">
        <f>BDS!$AH$3*(COS(($U63*AH$4)-PI()))*BL63*BP63</f>
        <v>-1.0006882320141175</v>
      </c>
      <c r="AI63" s="146">
        <f>BDS!$AI$3*(COS(($U63*AI$4)-PI()))*BL63*BP63</f>
        <v>-0.99909846866390406</v>
      </c>
      <c r="AJ63" s="146">
        <f>BDS!$AJ$3*(COS(($U63*AJ$4)-PI()))*BL63*BP63</f>
        <v>-0.99981142463857386</v>
      </c>
      <c r="AK63" s="146">
        <f>BDS!$AK$3*(COS(($U63*AK$4)-PI()))*BL63*BP63</f>
        <v>-1.0012445920185036</v>
      </c>
      <c r="AL63" s="146">
        <f>BDS!$AL$3*(COS(($U63*AL$4)-PI()))*BL63*BP63</f>
        <v>-1.0020193429571451</v>
      </c>
      <c r="AM63" s="146">
        <f>BDS!$AM$3*(COS(($U63*AM$4)-PI()))*BL63*BP63</f>
        <v>-1.0024098905066585</v>
      </c>
      <c r="AN63" s="146">
        <f>BDS!$AN$3*(COS(($U63*AN$4)-PI()))*BL63*BP63</f>
        <v>-1.0025295870409314</v>
      </c>
      <c r="AO63" s="146">
        <f>BDS!$AO$3*(COS(($U63*AO$4)-PI()))*BL63*BP63</f>
        <v>-1.0024098905066585</v>
      </c>
      <c r="AP63" s="146">
        <f>BDS!$AP$3*(COS(($U63*AP$4)-PI()))*BL63*BP63</f>
        <v>-1.0020193429571451</v>
      </c>
      <c r="AQ63" s="146">
        <f>BDS!$AQ$3*(COS(($U63*AQ$4)-PI()))*BL63*BP63</f>
        <v>-1.0012445920185036</v>
      </c>
      <c r="AR63" s="146">
        <f>BDS!$AR$3*(COS(($U63*AR$4)-PI()))*BL63*BP63</f>
        <v>-0.99981142463857386</v>
      </c>
      <c r="AS63" s="146">
        <f>BDS!$AS$3*(COS(($U63*AS$4)-PI()))*BL63*BP63</f>
        <v>-0.99909846866390406</v>
      </c>
      <c r="AT63" s="146">
        <f>BDS!$AT$3*(COS(($U63*AT$4)-PI()))*BL63*BP63</f>
        <v>-1.0006882320141175</v>
      </c>
      <c r="AU63" s="146">
        <f>BDS!$AU$3*(COS(($U63*AU$4)-PI()))*BL63*BP63</f>
        <v>-1.0015475875709434</v>
      </c>
      <c r="AV63" s="146">
        <f>BDS!$AV$3*(COS(($U63*AV$4)-PI()))*BL63*BP63</f>
        <v>-1.0019807672230767</v>
      </c>
      <c r="AW63" s="146">
        <f>BDS!$AW$3*(COS(($U63*AW$4)-PI()))*BL63*BP63</f>
        <v>-1.0021135272911763</v>
      </c>
      <c r="AX63" s="146">
        <f>BDS!$AX$3*(COS(($U63*AX$4)-PI()))*BL63*BP63</f>
        <v>-1.0019807672230767</v>
      </c>
      <c r="AY63" s="146">
        <f>BDS!$AY$3*(COS(($U63*AY$4)-PI()))*BL63*BP63</f>
        <v>-1.0015475875709434</v>
      </c>
      <c r="AZ63" s="146">
        <f>BDS!$AZ$3*(COS(($U63*AZ$4)-PI()))*BL63*BP63</f>
        <v>-1.0006882320141175</v>
      </c>
      <c r="BA63" s="146">
        <f>BDS!$BA$3*(COS(($U63*BA$4)-PI()))*BL63*BP63</f>
        <v>-0.99909846866390406</v>
      </c>
      <c r="BB63" s="146">
        <f>BDS!$BB$3*(COS(($U63*BB$4)-PI()))*BL63*BP63</f>
        <v>-0.99601695668426482</v>
      </c>
      <c r="BC63" s="146">
        <f>BDS!$BC$3*(COS(($U63*BC$4)-PI()))*BL63*BP63</f>
        <v>-0.98918476465613037</v>
      </c>
      <c r="BD63" s="146">
        <f>BDS!$BD$3*(COS(($U63*BD$4)-PI()))*BL63*BP63</f>
        <v>-0.97065153935954374</v>
      </c>
      <c r="BE63" s="146">
        <f>BDS!$BE$3*(COS(($U63*BE$4)-PI()))*BL63*BP63</f>
        <v>-0.97387788138337672</v>
      </c>
      <c r="BF63" s="153">
        <f t="shared" si="11"/>
        <v>-0.99625879223239999</v>
      </c>
      <c r="BG63" s="153">
        <f>(((BF63)+1)/(BDS!$BG$4)+1)</f>
        <v>1.003717497498436</v>
      </c>
      <c r="BH63" s="196">
        <f t="shared" si="12"/>
        <v>3.2229902758462187E-2</v>
      </c>
      <c r="BI63" s="154"/>
      <c r="BJ63" s="152">
        <f t="shared" si="13"/>
        <v>23.230299626215722</v>
      </c>
      <c r="BK63" s="152">
        <f t="shared" si="14"/>
        <v>-3.9853305182367922E-8</v>
      </c>
      <c r="BL63" s="155">
        <f t="shared" si="15"/>
        <v>0.99999999541171869</v>
      </c>
      <c r="BM63" s="155"/>
      <c r="BN63" s="152">
        <f t="shared" si="16"/>
        <v>23.230299626215722</v>
      </c>
      <c r="BO63" s="152">
        <f t="shared" si="17"/>
        <v>-4.6691642734532213E-5</v>
      </c>
      <c r="BP63" s="155">
        <f t="shared" si="18"/>
        <v>0.99999462444042198</v>
      </c>
      <c r="BQ63" s="156"/>
      <c r="BR63" s="157">
        <f t="shared" si="19"/>
        <v>23.230299626215722</v>
      </c>
      <c r="BS63" s="158">
        <f t="shared" si="20"/>
        <v>0</v>
      </c>
      <c r="BT63" s="158">
        <f t="shared" si="21"/>
        <v>0</v>
      </c>
      <c r="BU63" s="158">
        <f t="shared" si="22"/>
        <v>0</v>
      </c>
      <c r="BV63" s="158"/>
      <c r="BW63" s="206">
        <f t="shared" si="23"/>
        <v>23.230299626215722</v>
      </c>
      <c r="BX63" s="207">
        <f t="shared" si="24"/>
        <v>0</v>
      </c>
      <c r="BY63" s="208">
        <f t="shared" si="25"/>
        <v>1</v>
      </c>
      <c r="BZ63" s="158"/>
      <c r="CA63" s="157">
        <f>BDS!BH63</f>
        <v>3.2229902758462187E-2</v>
      </c>
      <c r="CB63" s="157">
        <f t="shared" si="26"/>
        <v>-5.9677700972415382</v>
      </c>
      <c r="CC63" s="157"/>
      <c r="CD63" s="157">
        <f t="shared" si="27"/>
        <v>-5.9677700972415382</v>
      </c>
      <c r="CE63" s="192"/>
      <c r="CF63" s="192"/>
      <c r="CG63" s="208"/>
      <c r="CH63" s="208">
        <f t="shared" si="28"/>
        <v>0</v>
      </c>
    </row>
    <row r="64" spans="2:86" x14ac:dyDescent="0.2">
      <c r="B64" s="118"/>
      <c r="C64" s="118"/>
      <c r="D64" s="118"/>
      <c r="E64" s="118"/>
      <c r="F64" s="118"/>
      <c r="G64" s="118"/>
      <c r="H64" s="118"/>
      <c r="I64" s="80"/>
      <c r="J64" s="80"/>
      <c r="K64" s="81"/>
      <c r="L64" s="82"/>
      <c r="M64" s="81"/>
      <c r="N64" s="81"/>
      <c r="O64" s="81"/>
      <c r="P64" s="81"/>
      <c r="Q64" s="81"/>
      <c r="R64" s="81"/>
      <c r="S64" s="81"/>
      <c r="T64" s="81"/>
      <c r="U64" s="195">
        <f t="shared" si="10"/>
        <v>23.582590212684295</v>
      </c>
      <c r="V64" s="146">
        <f>BDS!$V$3*(COS(($U64*V$4)-PI()))*BL64*BP64</f>
        <v>-0.97450365663220151</v>
      </c>
      <c r="W64" s="146">
        <f>BDS!$W$3*(COS(($U64*W$4)-PI()))*BL64*BP64</f>
        <v>-0.97350291116791032</v>
      </c>
      <c r="X64" s="146">
        <f>BDS!$X$3*(COS(($U64*X$4)-PI()))*BL64*BP64</f>
        <v>-0.97023813152011751</v>
      </c>
      <c r="Y64" s="146">
        <f>BDS!$Y$3*(COS(($U64*Y$4)-PI()))*BL64*BP64</f>
        <v>-0.98898994123341277</v>
      </c>
      <c r="Z64" s="146">
        <f>BDS!$Z$3*(COS(($U64*Z$4)-PI()))*BL64*BP64</f>
        <v>-0.99590095851568006</v>
      </c>
      <c r="AA64" s="146">
        <f>BDS!$AA$3*(COS(($U64*AA$4)-PI()))*BL64*BP64</f>
        <v>-0.99901756127543129</v>
      </c>
      <c r="AB64" s="146">
        <f>BDS!$AB$3*(COS(($U64*AB$4)-PI()))*BL64*BP64</f>
        <v>-1.000625284087505</v>
      </c>
      <c r="AC64" s="146">
        <f>BDS!$AC$3*(COS(($U64*AC$4)-PI()))*BL64*BP64</f>
        <v>-1.0014942997178522</v>
      </c>
      <c r="AD64" s="146">
        <f>BDS!$AD$3*(COS(($U64*AD$4)-PI()))*BL64*BP64</f>
        <v>-1.0019323345964268</v>
      </c>
      <c r="AE64" s="146">
        <f>BDS!$AE$3*(COS(($U64*AE$4)-PI()))*BL64*BP64</f>
        <v>-1.002066580668056</v>
      </c>
      <c r="AF64" s="146">
        <f>BDS!$AF$3*(COS(($U64*AF$4)-PI()))*BL64*BP64</f>
        <v>-1.0019323345964268</v>
      </c>
      <c r="AG64" s="146">
        <f>BDS!$AG$3*(COS(($U64*AG$4)-PI()))*BL64*BP64</f>
        <v>-1.0014942997178522</v>
      </c>
      <c r="AH64" s="146">
        <f>BDS!$AH$3*(COS(($U64*AH$4)-PI()))*BL64*BP64</f>
        <v>-1.000625284087505</v>
      </c>
      <c r="AI64" s="146">
        <f>BDS!$AI$3*(COS(($U64*AI$4)-PI()))*BL64*BP64</f>
        <v>-0.99901756127543129</v>
      </c>
      <c r="AJ64" s="146">
        <f>BDS!$AJ$3*(COS(($U64*AJ$4)-PI()))*BL64*BP64</f>
        <v>-0.99973858491780632</v>
      </c>
      <c r="AK64" s="146">
        <f>BDS!$AK$3*(COS(($U64*AK$4)-PI()))*BL64*BP64</f>
        <v>-1.0011879023156929</v>
      </c>
      <c r="AL64" s="146">
        <f>BDS!$AL$3*(COS(($U64*AL$4)-PI()))*BL64*BP64</f>
        <v>-1.0019713422140943</v>
      </c>
      <c r="AM64" s="146">
        <f>BDS!$AM$3*(COS(($U64*AM$4)-PI()))*BL64*BP64</f>
        <v>-1.0023662575728758</v>
      </c>
      <c r="AN64" s="146">
        <f>BDS!$AN$3*(COS(($U64*AN$4)-PI()))*BL64*BP64</f>
        <v>-1.0024872910287761</v>
      </c>
      <c r="AO64" s="146">
        <f>BDS!$AO$3*(COS(($U64*AO$4)-PI()))*BL64*BP64</f>
        <v>-1.0023662575728758</v>
      </c>
      <c r="AP64" s="146">
        <f>BDS!$AP$3*(COS(($U64*AP$4)-PI()))*BL64*BP64</f>
        <v>-1.0019713422140943</v>
      </c>
      <c r="AQ64" s="146">
        <f>BDS!$AQ$3*(COS(($U64*AQ$4)-PI()))*BL64*BP64</f>
        <v>-1.0011879023156929</v>
      </c>
      <c r="AR64" s="146">
        <f>BDS!$AR$3*(COS(($U64*AR$4)-PI()))*BL64*BP64</f>
        <v>-0.99973858491780632</v>
      </c>
      <c r="AS64" s="146">
        <f>BDS!$AS$3*(COS(($U64*AS$4)-PI()))*BL64*BP64</f>
        <v>-0.99901756127543129</v>
      </c>
      <c r="AT64" s="146">
        <f>BDS!$AT$3*(COS(($U64*AT$4)-PI()))*BL64*BP64</f>
        <v>-1.000625284087505</v>
      </c>
      <c r="AU64" s="146">
        <f>BDS!$AU$3*(COS(($U64*AU$4)-PI()))*BL64*BP64</f>
        <v>-1.0014942997178522</v>
      </c>
      <c r="AV64" s="146">
        <f>BDS!$AV$3*(COS(($U64*AV$4)-PI()))*BL64*BP64</f>
        <v>-1.0019323345964268</v>
      </c>
      <c r="AW64" s="146">
        <f>BDS!$AW$3*(COS(($U64*AW$4)-PI()))*BL64*BP64</f>
        <v>-1.002066580668056</v>
      </c>
      <c r="AX64" s="146">
        <f>BDS!$AX$3*(COS(($U64*AX$4)-PI()))*BL64*BP64</f>
        <v>-1.0019323345964268</v>
      </c>
      <c r="AY64" s="146">
        <f>BDS!$AY$3*(COS(($U64*AY$4)-PI()))*BL64*BP64</f>
        <v>-1.0014942997178522</v>
      </c>
      <c r="AZ64" s="146">
        <f>BDS!$AZ$3*(COS(($U64*AZ$4)-PI()))*BL64*BP64</f>
        <v>-1.000625284087505</v>
      </c>
      <c r="BA64" s="146">
        <f>BDS!$BA$3*(COS(($U64*BA$4)-PI()))*BL64*BP64</f>
        <v>-0.99901756127543129</v>
      </c>
      <c r="BB64" s="146">
        <f>BDS!$BB$3*(COS(($U64*BB$4)-PI()))*BL64*BP64</f>
        <v>-0.99590095851568006</v>
      </c>
      <c r="BC64" s="146">
        <f>BDS!$BC$3*(COS(($U64*BC$4)-PI()))*BL64*BP64</f>
        <v>-0.98898994123341277</v>
      </c>
      <c r="BD64" s="146">
        <f>BDS!$BD$3*(COS(($U64*BD$4)-PI()))*BL64*BP64</f>
        <v>-0.97023813152011751</v>
      </c>
      <c r="BE64" s="146">
        <f>BDS!$BE$3*(COS(($U64*BE$4)-PI()))*BL64*BP64</f>
        <v>-0.97350291116791032</v>
      </c>
      <c r="BF64" s="153">
        <f t="shared" si="11"/>
        <v>-0.99614428018392021</v>
      </c>
      <c r="BG64" s="153">
        <f>(((BF64)+1)/(BDS!$BG$4)+1)</f>
        <v>1.0038312838156385</v>
      </c>
      <c r="BH64" s="196">
        <f t="shared" si="12"/>
        <v>3.3214521816091386E-2</v>
      </c>
      <c r="BI64" s="154"/>
      <c r="BJ64" s="152">
        <f t="shared" si="13"/>
        <v>23.582590212684295</v>
      </c>
      <c r="BK64" s="152">
        <f t="shared" si="14"/>
        <v>-4.1851266339892677E-8</v>
      </c>
      <c r="BL64" s="155">
        <f t="shared" si="15"/>
        <v>0.99999999518169491</v>
      </c>
      <c r="BM64" s="155"/>
      <c r="BN64" s="152">
        <f t="shared" si="16"/>
        <v>23.582590212684295</v>
      </c>
      <c r="BO64" s="152">
        <f t="shared" si="17"/>
        <v>-4.8482030109744953E-5</v>
      </c>
      <c r="BP64" s="155">
        <f t="shared" si="18"/>
        <v>0.99999441831558722</v>
      </c>
      <c r="BQ64" s="156"/>
      <c r="BR64" s="157">
        <f t="shared" si="19"/>
        <v>23.582590212684295</v>
      </c>
      <c r="BS64" s="158">
        <f t="shared" si="20"/>
        <v>0</v>
      </c>
      <c r="BT64" s="158">
        <f t="shared" si="21"/>
        <v>0</v>
      </c>
      <c r="BU64" s="158">
        <f t="shared" si="22"/>
        <v>0</v>
      </c>
      <c r="BV64" s="158"/>
      <c r="BW64" s="206">
        <f t="shared" si="23"/>
        <v>23.582590212684295</v>
      </c>
      <c r="BX64" s="207">
        <f t="shared" si="24"/>
        <v>0</v>
      </c>
      <c r="BY64" s="208">
        <f t="shared" si="25"/>
        <v>1</v>
      </c>
      <c r="BZ64" s="158"/>
      <c r="CA64" s="157">
        <f>BDS!BH64</f>
        <v>3.3214521816091386E-2</v>
      </c>
      <c r="CB64" s="157">
        <f t="shared" si="26"/>
        <v>-5.9667854781839083</v>
      </c>
      <c r="CC64" s="157"/>
      <c r="CD64" s="157">
        <f t="shared" si="27"/>
        <v>-5.9667854781839083</v>
      </c>
      <c r="CE64" s="192"/>
      <c r="CF64" s="192"/>
      <c r="CG64" s="208"/>
      <c r="CH64" s="208">
        <f t="shared" si="28"/>
        <v>0</v>
      </c>
    </row>
    <row r="65" spans="2:86" x14ac:dyDescent="0.2">
      <c r="B65" s="118"/>
      <c r="C65" s="118"/>
      <c r="D65" s="118"/>
      <c r="E65" s="118"/>
      <c r="F65" s="118"/>
      <c r="G65" s="118"/>
      <c r="H65" s="118"/>
      <c r="I65" s="80"/>
      <c r="J65" s="80"/>
      <c r="K65" s="81"/>
      <c r="L65" s="82"/>
      <c r="M65" s="81"/>
      <c r="N65" s="81"/>
      <c r="O65" s="81"/>
      <c r="P65" s="81"/>
      <c r="Q65" s="81"/>
      <c r="R65" s="81"/>
      <c r="S65" s="81"/>
      <c r="T65" s="81"/>
      <c r="U65" s="195">
        <f t="shared" si="10"/>
        <v>23.940223332796918</v>
      </c>
      <c r="V65" s="146">
        <f>BDS!$V$3*(COS(($U65*V$4)-PI()))*BL65*BP65</f>
        <v>-0.97412938628487722</v>
      </c>
      <c r="W65" s="146">
        <f>BDS!$W$3*(COS(($U65*W$4)-PI()))*BL65*BP65</f>
        <v>-0.97311653033144507</v>
      </c>
      <c r="X65" s="146">
        <f>BDS!$X$3*(COS(($U65*X$4)-PI()))*BL65*BP65</f>
        <v>-0.96981214935226157</v>
      </c>
      <c r="Y65" s="146">
        <f>BDS!$Y$3*(COS(($U65*Y$4)-PI()))*BL65*BP65</f>
        <v>-0.98878917576096403</v>
      </c>
      <c r="Z65" s="146">
        <f>BDS!$Z$3*(COS(($U65*Z$4)-PI()))*BL65*BP65</f>
        <v>-0.9957814185476388</v>
      </c>
      <c r="AA65" s="146">
        <f>BDS!$AA$3*(COS(($U65*AA$4)-PI()))*BL65*BP65</f>
        <v>-0.99893418203496465</v>
      </c>
      <c r="AB65" s="146">
        <f>BDS!$AB$3*(COS(($U65*AB$4)-PI()))*BL65*BP65</f>
        <v>-1.0005604122443224</v>
      </c>
      <c r="AC65" s="146">
        <f>BDS!$AC$3*(COS(($U65*AC$4)-PI()))*BL65*BP65</f>
        <v>-1.0014393827666281</v>
      </c>
      <c r="AD65" s="146">
        <f>BDS!$AD$3*(COS(($U65*AD$4)-PI()))*BL65*BP65</f>
        <v>-1.0018824210743456</v>
      </c>
      <c r="AE65" s="146">
        <f>BDS!$AE$3*(COS(($U65*AE$4)-PI()))*BL65*BP65</f>
        <v>-1.0020181985121175</v>
      </c>
      <c r="AF65" s="146">
        <f>BDS!$AF$3*(COS(($U65*AF$4)-PI()))*BL65*BP65</f>
        <v>-1.0018824210743456</v>
      </c>
      <c r="AG65" s="146">
        <f>BDS!$AG$3*(COS(($U65*AG$4)-PI()))*BL65*BP65</f>
        <v>-1.0014393827666281</v>
      </c>
      <c r="AH65" s="146">
        <f>BDS!$AH$3*(COS(($U65*AH$4)-PI()))*BL65*BP65</f>
        <v>-1.0005604122443224</v>
      </c>
      <c r="AI65" s="146">
        <f>BDS!$AI$3*(COS(($U65*AI$4)-PI()))*BL65*BP65</f>
        <v>-0.99893418203496465</v>
      </c>
      <c r="AJ65" s="146">
        <f>BDS!$AJ$3*(COS(($U65*AJ$4)-PI()))*BL65*BP65</f>
        <v>-0.99966351945801724</v>
      </c>
      <c r="AK65" s="146">
        <f>BDS!$AK$3*(COS(($U65*AK$4)-PI()))*BL65*BP65</f>
        <v>-1.0011294796852948</v>
      </c>
      <c r="AL65" s="146">
        <f>BDS!$AL$3*(COS(($U65*AL$4)-PI()))*BL65*BP65</f>
        <v>-1.0019218737593842</v>
      </c>
      <c r="AM65" s="146">
        <f>BDS!$AM$3*(COS(($U65*AM$4)-PI()))*BL65*BP65</f>
        <v>-1.0023212902674623</v>
      </c>
      <c r="AN65" s="146">
        <f>BDS!$AN$3*(COS(($U65*AN$4)-PI()))*BL65*BP65</f>
        <v>-1.0024437014610637</v>
      </c>
      <c r="AO65" s="146">
        <f>BDS!$AO$3*(COS(($U65*AO$4)-PI()))*BL65*BP65</f>
        <v>-1.0023212902674623</v>
      </c>
      <c r="AP65" s="146">
        <f>BDS!$AP$3*(COS(($U65*AP$4)-PI()))*BL65*BP65</f>
        <v>-1.0019218737593842</v>
      </c>
      <c r="AQ65" s="146">
        <f>BDS!$AQ$3*(COS(($U65*AQ$4)-PI()))*BL65*BP65</f>
        <v>-1.0011294796852948</v>
      </c>
      <c r="AR65" s="146">
        <f>BDS!$AR$3*(COS(($U65*AR$4)-PI()))*BL65*BP65</f>
        <v>-0.99966351945801724</v>
      </c>
      <c r="AS65" s="146">
        <f>BDS!$AS$3*(COS(($U65*AS$4)-PI()))*BL65*BP65</f>
        <v>-0.99893418203496465</v>
      </c>
      <c r="AT65" s="146">
        <f>BDS!$AT$3*(COS(($U65*AT$4)-PI()))*BL65*BP65</f>
        <v>-1.0005604122443224</v>
      </c>
      <c r="AU65" s="146">
        <f>BDS!$AU$3*(COS(($U65*AU$4)-PI()))*BL65*BP65</f>
        <v>-1.0014393827666281</v>
      </c>
      <c r="AV65" s="146">
        <f>BDS!$AV$3*(COS(($U65*AV$4)-PI()))*BL65*BP65</f>
        <v>-1.0018824210743456</v>
      </c>
      <c r="AW65" s="146">
        <f>BDS!$AW$3*(COS(($U65*AW$4)-PI()))*BL65*BP65</f>
        <v>-1.0020181985121175</v>
      </c>
      <c r="AX65" s="146">
        <f>BDS!$AX$3*(COS(($U65*AX$4)-PI()))*BL65*BP65</f>
        <v>-1.0018824210743456</v>
      </c>
      <c r="AY65" s="146">
        <f>BDS!$AY$3*(COS(($U65*AY$4)-PI()))*BL65*BP65</f>
        <v>-1.0014393827666281</v>
      </c>
      <c r="AZ65" s="146">
        <f>BDS!$AZ$3*(COS(($U65*AZ$4)-PI()))*BL65*BP65</f>
        <v>-1.0005604122443224</v>
      </c>
      <c r="BA65" s="146">
        <f>BDS!$BA$3*(COS(($U65*BA$4)-PI()))*BL65*BP65</f>
        <v>-0.99893418203496465</v>
      </c>
      <c r="BB65" s="146">
        <f>BDS!$BB$3*(COS(($U65*BB$4)-PI()))*BL65*BP65</f>
        <v>-0.9957814185476388</v>
      </c>
      <c r="BC65" s="146">
        <f>BDS!$BC$3*(COS(($U65*BC$4)-PI()))*BL65*BP65</f>
        <v>-0.98878917576096403</v>
      </c>
      <c r="BD65" s="146">
        <f>BDS!$BD$3*(COS(($U65*BD$4)-PI()))*BL65*BP65</f>
        <v>-0.96981214935226157</v>
      </c>
      <c r="BE65" s="146">
        <f>BDS!$BE$3*(COS(($U65*BE$4)-PI()))*BL65*BP65</f>
        <v>-0.97311653033144507</v>
      </c>
      <c r="BF65" s="153">
        <f t="shared" si="11"/>
        <v>-0.99602627643267105</v>
      </c>
      <c r="BG65" s="153">
        <f>(((BF65)+1)/(BDS!$BG$4)+1)</f>
        <v>1.0039485397066032</v>
      </c>
      <c r="BH65" s="196">
        <f t="shared" si="12"/>
        <v>3.4229047131625528E-2</v>
      </c>
      <c r="BI65" s="154"/>
      <c r="BJ65" s="152">
        <f t="shared" si="13"/>
        <v>23.940223332796918</v>
      </c>
      <c r="BK65" s="152">
        <f t="shared" si="14"/>
        <v>-4.3949390263679203E-8</v>
      </c>
      <c r="BL65" s="155">
        <f t="shared" si="15"/>
        <v>0.99999999494013947</v>
      </c>
      <c r="BM65" s="155"/>
      <c r="BN65" s="152">
        <f t="shared" si="16"/>
        <v>23.940223332796918</v>
      </c>
      <c r="BO65" s="152">
        <f t="shared" si="17"/>
        <v>-5.0341069351737275E-5</v>
      </c>
      <c r="BP65" s="155">
        <f t="shared" si="18"/>
        <v>0.99999420428700247</v>
      </c>
      <c r="BQ65" s="156"/>
      <c r="BR65" s="157">
        <f t="shared" si="19"/>
        <v>23.940223332796918</v>
      </c>
      <c r="BS65" s="158">
        <f t="shared" si="20"/>
        <v>0</v>
      </c>
      <c r="BT65" s="158">
        <f t="shared" si="21"/>
        <v>0</v>
      </c>
      <c r="BU65" s="158">
        <f t="shared" si="22"/>
        <v>0</v>
      </c>
      <c r="BV65" s="158"/>
      <c r="BW65" s="206">
        <f t="shared" si="23"/>
        <v>23.940223332796918</v>
      </c>
      <c r="BX65" s="207">
        <f t="shared" si="24"/>
        <v>0</v>
      </c>
      <c r="BY65" s="208">
        <f t="shared" si="25"/>
        <v>1</v>
      </c>
      <c r="BZ65" s="158"/>
      <c r="CA65" s="157">
        <f>BDS!BH65</f>
        <v>3.4229047131625528E-2</v>
      </c>
      <c r="CB65" s="157">
        <f t="shared" si="26"/>
        <v>-5.9657709528683744</v>
      </c>
      <c r="CC65" s="157"/>
      <c r="CD65" s="157">
        <f t="shared" si="27"/>
        <v>-5.9657709528683744</v>
      </c>
      <c r="CE65" s="192"/>
      <c r="CF65" s="192"/>
      <c r="CG65" s="208"/>
      <c r="CH65" s="208">
        <f t="shared" si="28"/>
        <v>0</v>
      </c>
    </row>
    <row r="66" spans="2:86" x14ac:dyDescent="0.2">
      <c r="B66" s="80"/>
      <c r="C66" s="80"/>
      <c r="D66" s="80"/>
      <c r="E66" s="80"/>
      <c r="F66" s="80"/>
      <c r="G66" s="80"/>
      <c r="H66" s="80"/>
      <c r="I66" s="80"/>
      <c r="J66" s="80"/>
      <c r="K66" s="81"/>
      <c r="L66" s="82"/>
      <c r="M66" s="81"/>
      <c r="N66" s="81"/>
      <c r="O66" s="81"/>
      <c r="P66" s="81"/>
      <c r="Q66" s="81"/>
      <c r="R66" s="81"/>
      <c r="S66" s="81"/>
      <c r="T66" s="81"/>
      <c r="U66" s="195">
        <f t="shared" si="10"/>
        <v>24.303280006787549</v>
      </c>
      <c r="V66" s="146">
        <f>BDS!$V$3*(COS(($U66*V$4)-PI()))*BL66*BP66</f>
        <v>-0.97374372642979623</v>
      </c>
      <c r="W66" s="146">
        <f>BDS!$W$3*(COS(($U66*W$4)-PI()))*BL66*BP66</f>
        <v>-0.97271839321087195</v>
      </c>
      <c r="X66" s="146">
        <f>BDS!$X$3*(COS(($U66*X$4)-PI()))*BL66*BP66</f>
        <v>-0.96937321230815743</v>
      </c>
      <c r="Y66" s="146">
        <f>BDS!$Y$3*(COS(($U66*Y$4)-PI()))*BL66*BP66</f>
        <v>-0.98858228741877396</v>
      </c>
      <c r="Z66" s="146">
        <f>BDS!$Z$3*(COS(($U66*Z$4)-PI()))*BL66*BP66</f>
        <v>-0.99565822877473431</v>
      </c>
      <c r="AA66" s="146">
        <f>BDS!$AA$3*(COS(($U66*AA$4)-PI()))*BL66*BP66</f>
        <v>-0.99884825548384204</v>
      </c>
      <c r="AB66" s="146">
        <f>BDS!$AB$3*(COS(($U66*AB$4)-PI()))*BL66*BP66</f>
        <v>-1.0004935577144591</v>
      </c>
      <c r="AC66" s="146">
        <f>BDS!$AC$3*(COS(($U66*AC$4)-PI()))*BL66*BP66</f>
        <v>-1.0013827869323142</v>
      </c>
      <c r="AD66" s="146">
        <f>BDS!$AD$3*(COS(($U66*AD$4)-PI()))*BL66*BP66</f>
        <v>-1.0018309813901698</v>
      </c>
      <c r="AE66" s="146">
        <f>BDS!$AE$3*(COS(($U66*AE$4)-PI()))*BL66*BP66</f>
        <v>-1.0019683369398857</v>
      </c>
      <c r="AF66" s="146">
        <f>BDS!$AF$3*(COS(($U66*AF$4)-PI()))*BL66*BP66</f>
        <v>-1.0018309813901698</v>
      </c>
      <c r="AG66" s="146">
        <f>BDS!$AG$3*(COS(($U66*AG$4)-PI()))*BL66*BP66</f>
        <v>-1.0013827869323142</v>
      </c>
      <c r="AH66" s="146">
        <f>BDS!$AH$3*(COS(($U66*AH$4)-PI()))*BL66*BP66</f>
        <v>-1.0004935577144591</v>
      </c>
      <c r="AI66" s="146">
        <f>BDS!$AI$3*(COS(($U66*AI$4)-PI()))*BL66*BP66</f>
        <v>-0.99884825548384204</v>
      </c>
      <c r="AJ66" s="146">
        <f>BDS!$AJ$3*(COS(($U66*AJ$4)-PI()))*BL66*BP66</f>
        <v>-0.99958616029470004</v>
      </c>
      <c r="AK66" s="146">
        <f>BDS!$AK$3*(COS(($U66*AK$4)-PI()))*BL66*BP66</f>
        <v>-1.0010692711774867</v>
      </c>
      <c r="AL66" s="146">
        <f>BDS!$AL$3*(COS(($U66*AL$4)-PI()))*BL66*BP66</f>
        <v>-1.0018708927283388</v>
      </c>
      <c r="AM66" s="146">
        <f>BDS!$AM$3*(COS(($U66*AM$4)-PI()))*BL66*BP66</f>
        <v>-1.0022749477918731</v>
      </c>
      <c r="AN66" s="146">
        <f>BDS!$AN$3*(COS(($U66*AN$4)-PI()))*BL66*BP66</f>
        <v>-1.0023987787840787</v>
      </c>
      <c r="AO66" s="146">
        <f>BDS!$AO$3*(COS(($U66*AO$4)-PI()))*BL66*BP66</f>
        <v>-1.0022749477918731</v>
      </c>
      <c r="AP66" s="146">
        <f>BDS!$AP$3*(COS(($U66*AP$4)-PI()))*BL66*BP66</f>
        <v>-1.0018708927283388</v>
      </c>
      <c r="AQ66" s="146">
        <f>BDS!$AQ$3*(COS(($U66*AQ$4)-PI()))*BL66*BP66</f>
        <v>-1.0010692711774867</v>
      </c>
      <c r="AR66" s="146">
        <f>BDS!$AR$3*(COS(($U66*AR$4)-PI()))*BL66*BP66</f>
        <v>-0.99958616029470004</v>
      </c>
      <c r="AS66" s="146">
        <f>BDS!$AS$3*(COS(($U66*AS$4)-PI()))*BL66*BP66</f>
        <v>-0.99884825548384204</v>
      </c>
      <c r="AT66" s="146">
        <f>BDS!$AT$3*(COS(($U66*AT$4)-PI()))*BL66*BP66</f>
        <v>-1.0004935577144591</v>
      </c>
      <c r="AU66" s="146">
        <f>BDS!$AU$3*(COS(($U66*AU$4)-PI()))*BL66*BP66</f>
        <v>-1.0013827869323142</v>
      </c>
      <c r="AV66" s="146">
        <f>BDS!$AV$3*(COS(($U66*AV$4)-PI()))*BL66*BP66</f>
        <v>-1.0018309813901698</v>
      </c>
      <c r="AW66" s="146">
        <f>BDS!$AW$3*(COS(($U66*AW$4)-PI()))*BL66*BP66</f>
        <v>-1.0019683369398857</v>
      </c>
      <c r="AX66" s="146">
        <f>BDS!$AX$3*(COS(($U66*AX$4)-PI()))*BL66*BP66</f>
        <v>-1.0018309813901698</v>
      </c>
      <c r="AY66" s="146">
        <f>BDS!$AY$3*(COS(($U66*AY$4)-PI()))*BL66*BP66</f>
        <v>-1.0013827869323142</v>
      </c>
      <c r="AZ66" s="146">
        <f>BDS!$AZ$3*(COS(($U66*AZ$4)-PI()))*BL66*BP66</f>
        <v>-1.0004935577144591</v>
      </c>
      <c r="BA66" s="146">
        <f>BDS!$BA$3*(COS(($U66*BA$4)-PI()))*BL66*BP66</f>
        <v>-0.99884825548384204</v>
      </c>
      <c r="BB66" s="146">
        <f>BDS!$BB$3*(COS(($U66*BB$4)-PI()))*BL66*BP66</f>
        <v>-0.99565822877473431</v>
      </c>
      <c r="BC66" s="146">
        <f>BDS!$BC$3*(COS(($U66*BC$4)-PI()))*BL66*BP66</f>
        <v>-0.98858228741877396</v>
      </c>
      <c r="BD66" s="146">
        <f>BDS!$BD$3*(COS(($U66*BD$4)-PI()))*BL66*BP66</f>
        <v>-0.96937321230815743</v>
      </c>
      <c r="BE66" s="146">
        <f>BDS!$BE$3*(COS(($U66*BE$4)-PI()))*BL66*BP66</f>
        <v>-0.97271839321087195</v>
      </c>
      <c r="BF66" s="153">
        <f t="shared" si="11"/>
        <v>-0.99590467479407385</v>
      </c>
      <c r="BG66" s="153">
        <f>(((BF66)+1)/(BDS!$BG$4)+1)</f>
        <v>1.0040693706829542</v>
      </c>
      <c r="BH66" s="196">
        <f t="shared" si="12"/>
        <v>3.5274380961847422E-2</v>
      </c>
      <c r="BI66" s="154"/>
      <c r="BJ66" s="152">
        <f t="shared" si="13"/>
        <v>24.303280006787549</v>
      </c>
      <c r="BK66" s="152">
        <f t="shared" si="14"/>
        <v>-4.6152699171272573E-8</v>
      </c>
      <c r="BL66" s="155">
        <f t="shared" si="15"/>
        <v>0.99999999468647416</v>
      </c>
      <c r="BM66" s="155"/>
      <c r="BN66" s="152">
        <f t="shared" si="16"/>
        <v>24.303280006787549</v>
      </c>
      <c r="BO66" s="152">
        <f t="shared" si="17"/>
        <v>-5.2271392862474087E-5</v>
      </c>
      <c r="BP66" s="155">
        <f t="shared" si="18"/>
        <v>0.99999398205160817</v>
      </c>
      <c r="BQ66" s="156"/>
      <c r="BR66" s="157">
        <f t="shared" si="19"/>
        <v>24.303280006787549</v>
      </c>
      <c r="BS66" s="158">
        <f t="shared" si="20"/>
        <v>0</v>
      </c>
      <c r="BT66" s="158">
        <f t="shared" si="21"/>
        <v>0</v>
      </c>
      <c r="BU66" s="158">
        <f t="shared" si="22"/>
        <v>0</v>
      </c>
      <c r="BV66" s="158"/>
      <c r="BW66" s="206">
        <f t="shared" si="23"/>
        <v>24.303280006787549</v>
      </c>
      <c r="BX66" s="207">
        <f t="shared" si="24"/>
        <v>0</v>
      </c>
      <c r="BY66" s="208">
        <f t="shared" si="25"/>
        <v>1</v>
      </c>
      <c r="BZ66" s="158"/>
      <c r="CA66" s="157">
        <f>BDS!BH66</f>
        <v>3.5274380961847422E-2</v>
      </c>
      <c r="CB66" s="157">
        <f t="shared" si="26"/>
        <v>-5.9647256190381528</v>
      </c>
      <c r="CC66" s="157"/>
      <c r="CD66" s="157">
        <f t="shared" si="27"/>
        <v>-5.9647256190381528</v>
      </c>
      <c r="CE66" s="192"/>
      <c r="CF66" s="192"/>
      <c r="CG66" s="208"/>
      <c r="CH66" s="208">
        <f t="shared" si="28"/>
        <v>0</v>
      </c>
    </row>
    <row r="67" spans="2:86" x14ac:dyDescent="0.2">
      <c r="B67" s="81"/>
      <c r="C67" s="81"/>
      <c r="D67" s="81"/>
      <c r="E67" s="81"/>
      <c r="F67" s="81"/>
      <c r="G67" s="81"/>
      <c r="H67" s="81"/>
      <c r="I67" s="81"/>
      <c r="J67" s="81"/>
      <c r="K67" s="81"/>
      <c r="L67" s="82"/>
      <c r="M67" s="81"/>
      <c r="N67" s="81"/>
      <c r="O67" s="81"/>
      <c r="P67" s="81"/>
      <c r="Q67" s="81"/>
      <c r="R67" s="81"/>
      <c r="S67" s="81"/>
      <c r="T67" s="81"/>
      <c r="U67" s="195">
        <f t="shared" si="10"/>
        <v>24.671842483572782</v>
      </c>
      <c r="V67" s="146">
        <f>BDS!$V$3*(COS(($U67*V$4)-PI()))*BL67*BP67</f>
        <v>-0.97334633203356258</v>
      </c>
      <c r="W67" s="146">
        <f>BDS!$W$3*(COS(($U67*W$4)-PI()))*BL67*BP67</f>
        <v>-0.97230814376983754</v>
      </c>
      <c r="X67" s="146">
        <f>BDS!$X$3*(COS(($U67*X$4)-PI()))*BL67*BP67</f>
        <v>-0.96892092844262889</v>
      </c>
      <c r="Y67" s="146">
        <f>BDS!$Y$3*(COS(($U67*Y$4)-PI()))*BL67*BP67</f>
        <v>-0.98836908991019401</v>
      </c>
      <c r="Z67" s="146">
        <f>BDS!$Z$3*(COS(($U67*Z$4)-PI()))*BL67*BP67</f>
        <v>-0.99553127790681928</v>
      </c>
      <c r="AA67" s="146">
        <f>BDS!$AA$3*(COS(($U67*AA$4)-PI()))*BL67*BP67</f>
        <v>-0.9987597038639211</v>
      </c>
      <c r="AB67" s="146">
        <f>BDS!$AB$3*(COS(($U67*AB$4)-PI()))*BL67*BP67</f>
        <v>-1.0004246599348234</v>
      </c>
      <c r="AC67" s="146">
        <f>BDS!$AC$3*(COS(($U67*AC$4)-PI()))*BL67*BP67</f>
        <v>-1.0013244609100351</v>
      </c>
      <c r="AD67" s="146">
        <f>BDS!$AD$3*(COS(($U67*AD$4)-PI()))*BL67*BP67</f>
        <v>-1.0017779688947279</v>
      </c>
      <c r="AE67" s="146">
        <f>BDS!$AE$3*(COS(($U67*AE$4)-PI()))*BL67*BP67</f>
        <v>-1.0019169507274521</v>
      </c>
      <c r="AF67" s="146">
        <f>BDS!$AF$3*(COS(($U67*AF$4)-PI()))*BL67*BP67</f>
        <v>-1.0017779688947279</v>
      </c>
      <c r="AG67" s="146">
        <f>BDS!$AG$3*(COS(($U67*AG$4)-PI()))*BL67*BP67</f>
        <v>-1.0013244609100351</v>
      </c>
      <c r="AH67" s="146">
        <f>BDS!$AH$3*(COS(($U67*AH$4)-PI()))*BL67*BP67</f>
        <v>-1.0004246599348234</v>
      </c>
      <c r="AI67" s="146">
        <f>BDS!$AI$3*(COS(($U67*AI$4)-PI()))*BL67*BP67</f>
        <v>-0.9987597038639211</v>
      </c>
      <c r="AJ67" s="146">
        <f>BDS!$AJ$3*(COS(($U67*AJ$4)-PI()))*BL67*BP67</f>
        <v>-0.99950643739120759</v>
      </c>
      <c r="AK67" s="146">
        <f>BDS!$AK$3*(COS(($U67*AK$4)-PI()))*BL67*BP67</f>
        <v>-1.0010072222263195</v>
      </c>
      <c r="AL67" s="146">
        <f>BDS!$AL$3*(COS(($U67*AL$4)-PI()))*BL67*BP67</f>
        <v>-1.0018183528860012</v>
      </c>
      <c r="AM67" s="146">
        <f>BDS!$AM$3*(COS(($U67*AM$4)-PI()))*BL67*BP67</f>
        <v>-1.0022271881009976</v>
      </c>
      <c r="AN67" s="146">
        <f>BDS!$AN$3*(COS(($U67*AN$4)-PI()))*BL67*BP67</f>
        <v>-1.0023524822354244</v>
      </c>
      <c r="AO67" s="146">
        <f>BDS!$AO$3*(COS(($U67*AO$4)-PI()))*BL67*BP67</f>
        <v>-1.0022271881009976</v>
      </c>
      <c r="AP67" s="146">
        <f>BDS!$AP$3*(COS(($U67*AP$4)-PI()))*BL67*BP67</f>
        <v>-1.0018183528860012</v>
      </c>
      <c r="AQ67" s="146">
        <f>BDS!$AQ$3*(COS(($U67*AQ$4)-PI()))*BL67*BP67</f>
        <v>-1.0010072222263195</v>
      </c>
      <c r="AR67" s="146">
        <f>BDS!$AR$3*(COS(($U67*AR$4)-PI()))*BL67*BP67</f>
        <v>-0.99950643739120759</v>
      </c>
      <c r="AS67" s="146">
        <f>BDS!$AS$3*(COS(($U67*AS$4)-PI()))*BL67*BP67</f>
        <v>-0.9987597038639211</v>
      </c>
      <c r="AT67" s="146">
        <f>BDS!$AT$3*(COS(($U67*AT$4)-PI()))*BL67*BP67</f>
        <v>-1.0004246599348234</v>
      </c>
      <c r="AU67" s="146">
        <f>BDS!$AU$3*(COS(($U67*AU$4)-PI()))*BL67*BP67</f>
        <v>-1.0013244609100351</v>
      </c>
      <c r="AV67" s="146">
        <f>BDS!$AV$3*(COS(($U67*AV$4)-PI()))*BL67*BP67</f>
        <v>-1.0017779688947279</v>
      </c>
      <c r="AW67" s="146">
        <f>BDS!$AW$3*(COS(($U67*AW$4)-PI()))*BL67*BP67</f>
        <v>-1.0019169507274521</v>
      </c>
      <c r="AX67" s="146">
        <f>BDS!$AX$3*(COS(($U67*AX$4)-PI()))*BL67*BP67</f>
        <v>-1.0017779688947279</v>
      </c>
      <c r="AY67" s="146">
        <f>BDS!$AY$3*(COS(($U67*AY$4)-PI()))*BL67*BP67</f>
        <v>-1.0013244609100351</v>
      </c>
      <c r="AZ67" s="146">
        <f>BDS!$AZ$3*(COS(($U67*AZ$4)-PI()))*BL67*BP67</f>
        <v>-1.0004246599348234</v>
      </c>
      <c r="BA67" s="146">
        <f>BDS!$BA$3*(COS(($U67*BA$4)-PI()))*BL67*BP67</f>
        <v>-0.9987597038639211</v>
      </c>
      <c r="BB67" s="146">
        <f>BDS!$BB$3*(COS(($U67*BB$4)-PI()))*BL67*BP67</f>
        <v>-0.99553127790681928</v>
      </c>
      <c r="BC67" s="146">
        <f>BDS!$BC$3*(COS(($U67*BC$4)-PI()))*BL67*BP67</f>
        <v>-0.98836908991019401</v>
      </c>
      <c r="BD67" s="146">
        <f>BDS!$BD$3*(COS(($U67*BD$4)-PI()))*BL67*BP67</f>
        <v>-0.96892092844262889</v>
      </c>
      <c r="BE67" s="146">
        <f>BDS!$BE$3*(COS(($U67*BE$4)-PI()))*BL67*BP67</f>
        <v>-0.97230814376983754</v>
      </c>
      <c r="BF67" s="153">
        <f t="shared" si="11"/>
        <v>-0.99577936587238702</v>
      </c>
      <c r="BG67" s="153">
        <f>(((BF67)+1)/(BDS!$BG$4)+1)</f>
        <v>1.0041938854471266</v>
      </c>
      <c r="BH67" s="196">
        <f t="shared" si="12"/>
        <v>3.6351452404543835E-2</v>
      </c>
      <c r="BI67" s="154"/>
      <c r="BJ67" s="152">
        <f t="shared" si="13"/>
        <v>24.671842483572782</v>
      </c>
      <c r="BK67" s="152">
        <f t="shared" si="14"/>
        <v>-4.8466466005369363E-8</v>
      </c>
      <c r="BL67" s="155">
        <f t="shared" si="15"/>
        <v>0.99999999442009191</v>
      </c>
      <c r="BM67" s="155"/>
      <c r="BN67" s="152">
        <f t="shared" si="16"/>
        <v>24.671842483572782</v>
      </c>
      <c r="BO67" s="152">
        <f t="shared" si="17"/>
        <v>-5.4275733981866657E-5</v>
      </c>
      <c r="BP67" s="155">
        <f t="shared" si="18"/>
        <v>0.99999375129472434</v>
      </c>
      <c r="BQ67" s="156"/>
      <c r="BR67" s="157">
        <f t="shared" si="19"/>
        <v>24.671842483572782</v>
      </c>
      <c r="BS67" s="158">
        <f t="shared" si="20"/>
        <v>0</v>
      </c>
      <c r="BT67" s="158">
        <f t="shared" si="21"/>
        <v>0</v>
      </c>
      <c r="BU67" s="158">
        <f t="shared" si="22"/>
        <v>0</v>
      </c>
      <c r="BV67" s="158"/>
      <c r="BW67" s="206">
        <f t="shared" si="23"/>
        <v>24.671842483572782</v>
      </c>
      <c r="BX67" s="207">
        <f t="shared" si="24"/>
        <v>0</v>
      </c>
      <c r="BY67" s="208">
        <f t="shared" si="25"/>
        <v>1</v>
      </c>
      <c r="BZ67" s="158"/>
      <c r="CA67" s="157">
        <f>BDS!BH67</f>
        <v>3.6351452404543835E-2</v>
      </c>
      <c r="CB67" s="157">
        <f t="shared" si="26"/>
        <v>-5.9636485475954562</v>
      </c>
      <c r="CC67" s="157"/>
      <c r="CD67" s="157">
        <f t="shared" si="27"/>
        <v>-5.9636485475954562</v>
      </c>
      <c r="CE67" s="192"/>
      <c r="CF67" s="192"/>
      <c r="CG67" s="208"/>
      <c r="CH67" s="208">
        <f t="shared" si="28"/>
        <v>0</v>
      </c>
    </row>
    <row r="68" spans="2:86" x14ac:dyDescent="0.2">
      <c r="B68" s="81"/>
      <c r="C68" s="81"/>
      <c r="D68" s="81"/>
      <c r="E68" s="81"/>
      <c r="F68" s="81"/>
      <c r="G68" s="81"/>
      <c r="H68" s="81"/>
      <c r="I68" s="81"/>
      <c r="J68" s="81"/>
      <c r="K68" s="81"/>
      <c r="L68" s="82"/>
      <c r="M68" s="81"/>
      <c r="N68" s="81"/>
      <c r="O68" s="81"/>
      <c r="P68" s="81"/>
      <c r="Q68" s="81"/>
      <c r="R68" s="81"/>
      <c r="S68" s="81"/>
      <c r="T68" s="81"/>
      <c r="U68" s="195">
        <f t="shared" si="10"/>
        <v>25.045994259384983</v>
      </c>
      <c r="V68" s="146">
        <f>BDS!$V$3*(COS(($U68*V$4)-PI()))*BL68*BP68</f>
        <v>-0.97293684770788003</v>
      </c>
      <c r="W68" s="146">
        <f>BDS!$W$3*(COS(($U68*W$4)-PI()))*BL68*BP68</f>
        <v>-0.97188541529356975</v>
      </c>
      <c r="X68" s="146">
        <f>BDS!$X$3*(COS(($U68*X$4)-PI()))*BL68*BP68</f>
        <v>-0.96845489407926333</v>
      </c>
      <c r="Y68" s="146">
        <f>BDS!$Y$3*(COS(($U68*Y$4)-PI()))*BL68*BP68</f>
        <v>-0.98814939129768264</v>
      </c>
      <c r="Z68" s="146">
        <f>BDS!$Z$3*(COS(($U68*Z$4)-PI()))*BL68*BP68</f>
        <v>-0.99540045126966969</v>
      </c>
      <c r="AA68" s="146">
        <f>BDS!$AA$3*(COS(($U68*AA$4)-PI()))*BL68*BP68</f>
        <v>-0.99866844704777036</v>
      </c>
      <c r="AB68" s="146">
        <f>BDS!$AB$3*(COS(($U68*AB$4)-PI()))*BL68*BP68</f>
        <v>-1.000353656494795</v>
      </c>
      <c r="AC68" s="146">
        <f>BDS!$AC$3*(COS(($U68*AC$4)-PI()))*BL68*BP68</f>
        <v>-1.001264351828701</v>
      </c>
      <c r="AD68" s="146">
        <f>BDS!$AD$3*(COS(($U68*AD$4)-PI()))*BL68*BP68</f>
        <v>-1.0017233355141968</v>
      </c>
      <c r="AE68" s="146">
        <f>BDS!$AE$3*(COS(($U68*AE$4)-PI()))*BL68*BP68</f>
        <v>-1.0018639932696103</v>
      </c>
      <c r="AF68" s="146">
        <f>BDS!$AF$3*(COS(($U68*AF$4)-PI()))*BL68*BP68</f>
        <v>-1.0017233355141968</v>
      </c>
      <c r="AG68" s="146">
        <f>BDS!$AG$3*(COS(($U68*AG$4)-PI()))*BL68*BP68</f>
        <v>-1.001264351828701</v>
      </c>
      <c r="AH68" s="146">
        <f>BDS!$AH$3*(COS(($U68*AH$4)-PI()))*BL68*BP68</f>
        <v>-1.000353656494795</v>
      </c>
      <c r="AI68" s="146">
        <f>BDS!$AI$3*(COS(($U68*AI$4)-PI()))*BL68*BP68</f>
        <v>-0.99866844704777036</v>
      </c>
      <c r="AJ68" s="146">
        <f>BDS!$AJ$3*(COS(($U68*AJ$4)-PI()))*BL68*BP68</f>
        <v>-0.99942427857578675</v>
      </c>
      <c r="AK68" s="146">
        <f>BDS!$AK$3*(COS(($U68*AK$4)-PI()))*BL68*BP68</f>
        <v>-1.0009432766005073</v>
      </c>
      <c r="AL68" s="146">
        <f>BDS!$AL$3*(COS(($U68*AL$4)-PI()))*BL68*BP68</f>
        <v>-1.0017642065853616</v>
      </c>
      <c r="AM68" s="146">
        <f>BDS!$AM$3*(COS(($U68*AM$4)-PI()))*BL68*BP68</f>
        <v>-1.0021779678651377</v>
      </c>
      <c r="AN68" s="146">
        <f>BDS!$AN$3*(COS(($U68*AN$4)-PI()))*BL68*BP68</f>
        <v>-1.0023047698071523</v>
      </c>
      <c r="AO68" s="146">
        <f>BDS!$AO$3*(COS(($U68*AO$4)-PI()))*BL68*BP68</f>
        <v>-1.0021779678651377</v>
      </c>
      <c r="AP68" s="146">
        <f>BDS!$AP$3*(COS(($U68*AP$4)-PI()))*BL68*BP68</f>
        <v>-1.0017642065853616</v>
      </c>
      <c r="AQ68" s="146">
        <f>BDS!$AQ$3*(COS(($U68*AQ$4)-PI()))*BL68*BP68</f>
        <v>-1.0009432766005073</v>
      </c>
      <c r="AR68" s="146">
        <f>BDS!$AR$3*(COS(($U68*AR$4)-PI()))*BL68*BP68</f>
        <v>-0.99942427857578675</v>
      </c>
      <c r="AS68" s="146">
        <f>BDS!$AS$3*(COS(($U68*AS$4)-PI()))*BL68*BP68</f>
        <v>-0.99866844704777036</v>
      </c>
      <c r="AT68" s="146">
        <f>BDS!$AT$3*(COS(($U68*AT$4)-PI()))*BL68*BP68</f>
        <v>-1.000353656494795</v>
      </c>
      <c r="AU68" s="146">
        <f>BDS!$AU$3*(COS(($U68*AU$4)-PI()))*BL68*BP68</f>
        <v>-1.001264351828701</v>
      </c>
      <c r="AV68" s="146">
        <f>BDS!$AV$3*(COS(($U68*AV$4)-PI()))*BL68*BP68</f>
        <v>-1.0017233355141968</v>
      </c>
      <c r="AW68" s="146">
        <f>BDS!$AW$3*(COS(($U68*AW$4)-PI()))*BL68*BP68</f>
        <v>-1.0018639932696103</v>
      </c>
      <c r="AX68" s="146">
        <f>BDS!$AX$3*(COS(($U68*AX$4)-PI()))*BL68*BP68</f>
        <v>-1.0017233355141968</v>
      </c>
      <c r="AY68" s="146">
        <f>BDS!$AY$3*(COS(($U68*AY$4)-PI()))*BL68*BP68</f>
        <v>-1.001264351828701</v>
      </c>
      <c r="AZ68" s="146">
        <f>BDS!$AZ$3*(COS(($U68*AZ$4)-PI()))*BL68*BP68</f>
        <v>-1.000353656494795</v>
      </c>
      <c r="BA68" s="146">
        <f>BDS!$BA$3*(COS(($U68*BA$4)-PI()))*BL68*BP68</f>
        <v>-0.99866844704777036</v>
      </c>
      <c r="BB68" s="146">
        <f>BDS!$BB$3*(COS(($U68*BB$4)-PI()))*BL68*BP68</f>
        <v>-0.99540045126966969</v>
      </c>
      <c r="BC68" s="146">
        <f>BDS!$BC$3*(COS(($U68*BC$4)-PI()))*BL68*BP68</f>
        <v>-0.98814939129768264</v>
      </c>
      <c r="BD68" s="146">
        <f>BDS!$BD$3*(COS(($U68*BD$4)-PI()))*BL68*BP68</f>
        <v>-0.96845489407926333</v>
      </c>
      <c r="BE68" s="146">
        <f>BDS!$BE$3*(COS(($U68*BE$4)-PI()))*BL68*BP68</f>
        <v>-0.97188541529356975</v>
      </c>
      <c r="BF68" s="153">
        <f t="shared" si="11"/>
        <v>-0.99565023696472388</v>
      </c>
      <c r="BG68" s="153">
        <f>(((BF68)+1)/(BDS!$BG$4)+1)</f>
        <v>1.0043221959877415</v>
      </c>
      <c r="BH68" s="196">
        <f t="shared" si="12"/>
        <v>3.7461218173410832E-2</v>
      </c>
      <c r="BI68" s="154"/>
      <c r="BJ68" s="152">
        <f t="shared" si="13"/>
        <v>25.045994259384983</v>
      </c>
      <c r="BK68" s="152">
        <f t="shared" si="14"/>
        <v>-5.0896229863058193E-8</v>
      </c>
      <c r="BL68" s="155">
        <f t="shared" si="15"/>
        <v>0.99999999414035501</v>
      </c>
      <c r="BM68" s="155"/>
      <c r="BN68" s="152">
        <f t="shared" si="16"/>
        <v>25.045994259384983</v>
      </c>
      <c r="BO68" s="152">
        <f t="shared" si="17"/>
        <v>-5.6356930856056075E-5</v>
      </c>
      <c r="BP68" s="155">
        <f t="shared" si="18"/>
        <v>0.99999351168960537</v>
      </c>
      <c r="BQ68" s="156"/>
      <c r="BR68" s="157">
        <f t="shared" si="19"/>
        <v>25.045994259384983</v>
      </c>
      <c r="BS68" s="158">
        <f t="shared" si="20"/>
        <v>0</v>
      </c>
      <c r="BT68" s="158">
        <f t="shared" si="21"/>
        <v>0</v>
      </c>
      <c r="BU68" s="158">
        <f t="shared" si="22"/>
        <v>0</v>
      </c>
      <c r="BV68" s="158"/>
      <c r="BW68" s="206">
        <f t="shared" si="23"/>
        <v>25.045994259384983</v>
      </c>
      <c r="BX68" s="207">
        <f t="shared" si="24"/>
        <v>0</v>
      </c>
      <c r="BY68" s="208">
        <f t="shared" si="25"/>
        <v>1</v>
      </c>
      <c r="BZ68" s="158"/>
      <c r="CA68" s="157">
        <f>BDS!BH68</f>
        <v>3.7461218173410832E-2</v>
      </c>
      <c r="CB68" s="157">
        <f t="shared" si="26"/>
        <v>-5.9625387818265896</v>
      </c>
      <c r="CC68" s="157"/>
      <c r="CD68" s="157">
        <f t="shared" si="27"/>
        <v>-5.9625387818265896</v>
      </c>
      <c r="CE68" s="192"/>
      <c r="CF68" s="192"/>
      <c r="CG68" s="208"/>
      <c r="CH68" s="208">
        <f t="shared" si="28"/>
        <v>0</v>
      </c>
    </row>
    <row r="69" spans="2:86" x14ac:dyDescent="0.2">
      <c r="B69" s="81"/>
      <c r="C69" s="81"/>
      <c r="D69" s="81"/>
      <c r="E69" s="81"/>
      <c r="F69" s="81"/>
      <c r="G69" s="81"/>
      <c r="H69" s="81"/>
      <c r="I69" s="81"/>
      <c r="J69" s="81"/>
      <c r="K69" s="81"/>
      <c r="L69" s="82"/>
      <c r="M69" s="81"/>
      <c r="N69" s="81"/>
      <c r="O69" s="81"/>
      <c r="P69" s="81"/>
      <c r="Q69" s="81"/>
      <c r="R69" s="81"/>
      <c r="S69" s="81"/>
      <c r="T69" s="81"/>
      <c r="U69" s="195">
        <f t="shared" si="10"/>
        <v>25.425820096687996</v>
      </c>
      <c r="V69" s="146">
        <f>BDS!$V$3*(COS(($U69*V$4)-PI()))*BL69*BP69</f>
        <v>-0.97251490740488689</v>
      </c>
      <c r="W69" s="146">
        <f>BDS!$W$3*(COS(($U69*W$4)-PI()))*BL69*BP69</f>
        <v>-0.97144983007511054</v>
      </c>
      <c r="X69" s="146">
        <f>BDS!$X$3*(COS(($U69*X$4)-PI()))*BL69*BP69</f>
        <v>-0.96797469346722242</v>
      </c>
      <c r="Y69" s="146">
        <f>BDS!$Y$3*(COS(($U69*Y$4)-PI()))*BL69*BP69</f>
        <v>-0.98792299383372517</v>
      </c>
      <c r="Z69" s="146">
        <f>BDS!$Z$3*(COS(($U69*Z$4)-PI()))*BL69*BP69</f>
        <v>-0.99526563070267993</v>
      </c>
      <c r="AA69" s="146">
        <f>BDS!$AA$3*(COS(($U69*AA$4)-PI()))*BL69*BP69</f>
        <v>-0.9985744024667601</v>
      </c>
      <c r="AB69" s="146">
        <f>BDS!$AB$3*(COS(($U69*AB$4)-PI()))*BL69*BP69</f>
        <v>-1.0002804830800296</v>
      </c>
      <c r="AC69" s="146">
        <f>BDS!$AC$3*(COS(($U69*AC$4)-PI()))*BL69*BP69</f>
        <v>-1.0012024052033042</v>
      </c>
      <c r="AD69" s="146">
        <f>BDS!$AD$3*(COS(($U69*AD$4)-PI()))*BL69*BP69</f>
        <v>-1.0016670317066874</v>
      </c>
      <c r="AE69" s="146">
        <f>BDS!$AE$3*(COS(($U69*AE$4)-PI()))*BL69*BP69</f>
        <v>-1.0018094165377502</v>
      </c>
      <c r="AF69" s="146">
        <f>BDS!$AF$3*(COS(($U69*AF$4)-PI()))*BL69*BP69</f>
        <v>-1.0016670317066874</v>
      </c>
      <c r="AG69" s="146">
        <f>BDS!$AG$3*(COS(($U69*AG$4)-PI()))*BL69*BP69</f>
        <v>-1.0012024052033042</v>
      </c>
      <c r="AH69" s="146">
        <f>BDS!$AH$3*(COS(($U69*AH$4)-PI()))*BL69*BP69</f>
        <v>-1.0002804830800296</v>
      </c>
      <c r="AI69" s="146">
        <f>BDS!$AI$3*(COS(($U69*AI$4)-PI()))*BL69*BP69</f>
        <v>-0.9985744024667601</v>
      </c>
      <c r="AJ69" s="146">
        <f>BDS!$AJ$3*(COS(($U69*AJ$4)-PI()))*BL69*BP69</f>
        <v>-0.99933960947671485</v>
      </c>
      <c r="AK69" s="146">
        <f>BDS!$AK$3*(COS(($U69*AK$4)-PI()))*BL69*BP69</f>
        <v>-1.0008773763527368</v>
      </c>
      <c r="AL69" s="146">
        <f>BDS!$AL$3*(COS(($U69*AL$4)-PI()))*BL69*BP69</f>
        <v>-1.0017084047243232</v>
      </c>
      <c r="AM69" s="146">
        <f>BDS!$AM$3*(COS(($U69*AM$4)-PI()))*BL69*BP69</f>
        <v>-1.0021272424308301</v>
      </c>
      <c r="AN69" s="146">
        <f>BDS!$AN$3*(COS(($U69*AN$4)-PI()))*BL69*BP69</f>
        <v>-1.0022555982077641</v>
      </c>
      <c r="AO69" s="146">
        <f>BDS!$AO$3*(COS(($U69*AO$4)-PI()))*BL69*BP69</f>
        <v>-1.0021272424308301</v>
      </c>
      <c r="AP69" s="146">
        <f>BDS!$AP$3*(COS(($U69*AP$4)-PI()))*BL69*BP69</f>
        <v>-1.0017084047243232</v>
      </c>
      <c r="AQ69" s="146">
        <f>BDS!$AQ$3*(COS(($U69*AQ$4)-PI()))*BL69*BP69</f>
        <v>-1.0008773763527368</v>
      </c>
      <c r="AR69" s="146">
        <f>BDS!$AR$3*(COS(($U69*AR$4)-PI()))*BL69*BP69</f>
        <v>-0.99933960947671485</v>
      </c>
      <c r="AS69" s="146">
        <f>BDS!$AS$3*(COS(($U69*AS$4)-PI()))*BL69*BP69</f>
        <v>-0.9985744024667601</v>
      </c>
      <c r="AT69" s="146">
        <f>BDS!$AT$3*(COS(($U69*AT$4)-PI()))*BL69*BP69</f>
        <v>-1.0002804830800296</v>
      </c>
      <c r="AU69" s="146">
        <f>BDS!$AU$3*(COS(($U69*AU$4)-PI()))*BL69*BP69</f>
        <v>-1.0012024052033042</v>
      </c>
      <c r="AV69" s="146">
        <f>BDS!$AV$3*(COS(($U69*AV$4)-PI()))*BL69*BP69</f>
        <v>-1.0016670317066874</v>
      </c>
      <c r="AW69" s="146">
        <f>BDS!$AW$3*(COS(($U69*AW$4)-PI()))*BL69*BP69</f>
        <v>-1.0018094165377502</v>
      </c>
      <c r="AX69" s="146">
        <f>BDS!$AX$3*(COS(($U69*AX$4)-PI()))*BL69*BP69</f>
        <v>-1.0016670317066874</v>
      </c>
      <c r="AY69" s="146">
        <f>BDS!$AY$3*(COS(($U69*AY$4)-PI()))*BL69*BP69</f>
        <v>-1.0012024052033042</v>
      </c>
      <c r="AZ69" s="146">
        <f>BDS!$AZ$3*(COS(($U69*AZ$4)-PI()))*BL69*BP69</f>
        <v>-1.0002804830800296</v>
      </c>
      <c r="BA69" s="146">
        <f>BDS!$BA$3*(COS(($U69*BA$4)-PI()))*BL69*BP69</f>
        <v>-0.9985744024667601</v>
      </c>
      <c r="BB69" s="146">
        <f>BDS!$BB$3*(COS(($U69*BB$4)-PI()))*BL69*BP69</f>
        <v>-0.99526563070267993</v>
      </c>
      <c r="BC69" s="146">
        <f>BDS!$BC$3*(COS(($U69*BC$4)-PI()))*BL69*BP69</f>
        <v>-0.98792299383372517</v>
      </c>
      <c r="BD69" s="146">
        <f>BDS!$BD$3*(COS(($U69*BD$4)-PI()))*BL69*BP69</f>
        <v>-0.96797469346722242</v>
      </c>
      <c r="BE69" s="146">
        <f>BDS!$BE$3*(COS(($U69*BE$4)-PI()))*BL69*BP69</f>
        <v>-0.97144983007511054</v>
      </c>
      <c r="BF69" s="153">
        <f t="shared" si="11"/>
        <v>-0.99551717196227685</v>
      </c>
      <c r="BG69" s="153">
        <f>(((BF69)+1)/(BDS!$BG$4)+1)</f>
        <v>1.0044544176777557</v>
      </c>
      <c r="BH69" s="196">
        <f t="shared" si="12"/>
        <v>3.8604663393817143E-2</v>
      </c>
      <c r="BI69" s="154"/>
      <c r="BJ69" s="152">
        <f t="shared" si="13"/>
        <v>25.425820096687996</v>
      </c>
      <c r="BK69" s="152">
        <f t="shared" si="14"/>
        <v>-5.3447803710440556E-8</v>
      </c>
      <c r="BL69" s="155">
        <f t="shared" si="15"/>
        <v>0.99999999384659422</v>
      </c>
      <c r="BM69" s="155"/>
      <c r="BN69" s="152">
        <f t="shared" si="16"/>
        <v>25.425820096687996</v>
      </c>
      <c r="BO69" s="152">
        <f t="shared" si="17"/>
        <v>-5.8517930448445893E-5</v>
      </c>
      <c r="BP69" s="155">
        <f t="shared" si="18"/>
        <v>0.99999326289697821</v>
      </c>
      <c r="BQ69" s="156"/>
      <c r="BR69" s="157">
        <f t="shared" si="19"/>
        <v>25.425820096687996</v>
      </c>
      <c r="BS69" s="158">
        <f t="shared" si="20"/>
        <v>0</v>
      </c>
      <c r="BT69" s="158">
        <f t="shared" si="21"/>
        <v>0</v>
      </c>
      <c r="BU69" s="158">
        <f t="shared" si="22"/>
        <v>0</v>
      </c>
      <c r="BV69" s="158"/>
      <c r="BW69" s="206">
        <f t="shared" si="23"/>
        <v>25.425820096687996</v>
      </c>
      <c r="BX69" s="207">
        <f t="shared" si="24"/>
        <v>0</v>
      </c>
      <c r="BY69" s="208">
        <f t="shared" si="25"/>
        <v>1</v>
      </c>
      <c r="BZ69" s="158"/>
      <c r="CA69" s="157">
        <f>BDS!BH69</f>
        <v>3.8604663393817143E-2</v>
      </c>
      <c r="CB69" s="157">
        <f t="shared" si="26"/>
        <v>-5.9613953366061825</v>
      </c>
      <c r="CC69" s="157"/>
      <c r="CD69" s="157">
        <f t="shared" si="27"/>
        <v>-5.9613953366061825</v>
      </c>
      <c r="CE69" s="192"/>
      <c r="CF69" s="192"/>
      <c r="CG69" s="208"/>
      <c r="CH69" s="208">
        <f t="shared" si="28"/>
        <v>0</v>
      </c>
    </row>
    <row r="70" spans="2:86" x14ac:dyDescent="0.2">
      <c r="B70" s="81"/>
      <c r="C70" s="81"/>
      <c r="D70" s="81"/>
      <c r="E70" s="81"/>
      <c r="F70" s="81"/>
      <c r="G70" s="81"/>
      <c r="H70" s="81"/>
      <c r="I70" s="81"/>
      <c r="J70" s="81"/>
      <c r="K70" s="81"/>
      <c r="L70" s="82"/>
      <c r="M70" s="81"/>
      <c r="N70" s="81"/>
      <c r="O70" s="81"/>
      <c r="P70" s="81"/>
      <c r="Q70" s="81"/>
      <c r="R70" s="81"/>
      <c r="S70" s="81"/>
      <c r="T70" s="81"/>
      <c r="U70" s="195">
        <f t="shared" si="10"/>
        <v>25.811406043379716</v>
      </c>
      <c r="V70" s="146">
        <f>BDS!$V$3*(COS(($U70*V$4)-PI()))*BL70*BP70</f>
        <v>-0.97208013410390492</v>
      </c>
      <c r="W70" s="146">
        <f>BDS!$W$3*(COS(($U70*W$4)-PI()))*BL70*BP70</f>
        <v>-0.97100099909273774</v>
      </c>
      <c r="X70" s="146">
        <f>BDS!$X$3*(COS(($U70*X$4)-PI()))*BL70*BP70</f>
        <v>-0.96747989842851023</v>
      </c>
      <c r="Y70" s="146">
        <f>BDS!$Y$3*(COS(($U70*Y$4)-PI()))*BL70*BP70</f>
        <v>-0.9876896937867915</v>
      </c>
      <c r="Z70" s="146">
        <f>BDS!$Z$3*(COS(($U70*Z$4)-PI()))*BL70*BP70</f>
        <v>-0.9951266944535011</v>
      </c>
      <c r="AA70" s="146">
        <f>BDS!$AA$3*(COS(($U70*AA$4)-PI()))*BL70*BP70</f>
        <v>-0.99847748503698419</v>
      </c>
      <c r="AB70" s="146">
        <f>BDS!$AB$3*(COS(($U70*AB$4)-PI()))*BL70*BP70</f>
        <v>-1.0002050734145602</v>
      </c>
      <c r="AC70" s="146">
        <f>BDS!$AC$3*(COS(($U70*AC$4)-PI()))*BL70*BP70</f>
        <v>-1.0011385648857767</v>
      </c>
      <c r="AD70" s="146">
        <f>BDS!$AD$3*(COS(($U70*AD$4)-PI()))*BL70*BP70</f>
        <v>-1.0016090064175041</v>
      </c>
      <c r="AE70" s="146">
        <f>BDS!$AE$3*(COS(($U70*AE$4)-PI()))*BL70*BP70</f>
        <v>-1.0017531710364707</v>
      </c>
      <c r="AF70" s="146">
        <f>BDS!$AF$3*(COS(($U70*AF$4)-PI()))*BL70*BP70</f>
        <v>-1.0016090064175041</v>
      </c>
      <c r="AG70" s="146">
        <f>BDS!$AG$3*(COS(($U70*AG$4)-PI()))*BL70*BP70</f>
        <v>-1.0011385648857767</v>
      </c>
      <c r="AH70" s="146">
        <f>BDS!$AH$3*(COS(($U70*AH$4)-PI()))*BL70*BP70</f>
        <v>-1.0002050734145602</v>
      </c>
      <c r="AI70" s="146">
        <f>BDS!$AI$3*(COS(($U70*AI$4)-PI()))*BL70*BP70</f>
        <v>-0.99847748503698419</v>
      </c>
      <c r="AJ70" s="146">
        <f>BDS!$AJ$3*(COS(($U70*AJ$4)-PI()))*BL70*BP70</f>
        <v>-0.99925235345547547</v>
      </c>
      <c r="AK70" s="146">
        <f>BDS!$AK$3*(COS(($U70*AK$4)-PI()))*BL70*BP70</f>
        <v>-1.0008094617674295</v>
      </c>
      <c r="AL70" s="146">
        <f>BDS!$AL$3*(COS(($U70*AL$4)-PI()))*BL70*BP70</f>
        <v>-1.0016508967013553</v>
      </c>
      <c r="AM70" s="146">
        <f>BDS!$AM$3*(COS(($U70*AM$4)-PI()))*BL70*BP70</f>
        <v>-1.0020749657804771</v>
      </c>
      <c r="AN70" s="146">
        <f>BDS!$AN$3*(COS(($U70*AN$4)-PI()))*BL70*BP70</f>
        <v>-1.0022049228230612</v>
      </c>
      <c r="AO70" s="146">
        <f>BDS!$AO$3*(COS(($U70*AO$4)-PI()))*BL70*BP70</f>
        <v>-1.0020749657804771</v>
      </c>
      <c r="AP70" s="146">
        <f>BDS!$AP$3*(COS(($U70*AP$4)-PI()))*BL70*BP70</f>
        <v>-1.0016508967013553</v>
      </c>
      <c r="AQ70" s="146">
        <f>BDS!$AQ$3*(COS(($U70*AQ$4)-PI()))*BL70*BP70</f>
        <v>-1.0008094617674295</v>
      </c>
      <c r="AR70" s="146">
        <f>BDS!$AR$3*(COS(($U70*AR$4)-PI()))*BL70*BP70</f>
        <v>-0.99925235345547547</v>
      </c>
      <c r="AS70" s="146">
        <f>BDS!$AS$3*(COS(($U70*AS$4)-PI()))*BL70*BP70</f>
        <v>-0.99847748503698419</v>
      </c>
      <c r="AT70" s="146">
        <f>BDS!$AT$3*(COS(($U70*AT$4)-PI()))*BL70*BP70</f>
        <v>-1.0002050734145602</v>
      </c>
      <c r="AU70" s="146">
        <f>BDS!$AU$3*(COS(($U70*AU$4)-PI()))*BL70*BP70</f>
        <v>-1.0011385648857767</v>
      </c>
      <c r="AV70" s="146">
        <f>BDS!$AV$3*(COS(($U70*AV$4)-PI()))*BL70*BP70</f>
        <v>-1.0016090064175041</v>
      </c>
      <c r="AW70" s="146">
        <f>BDS!$AW$3*(COS(($U70*AW$4)-PI()))*BL70*BP70</f>
        <v>-1.0017531710364707</v>
      </c>
      <c r="AX70" s="146">
        <f>BDS!$AX$3*(COS(($U70*AX$4)-PI()))*BL70*BP70</f>
        <v>-1.0016090064175041</v>
      </c>
      <c r="AY70" s="146">
        <f>BDS!$AY$3*(COS(($U70*AY$4)-PI()))*BL70*BP70</f>
        <v>-1.0011385648857767</v>
      </c>
      <c r="AZ70" s="146">
        <f>BDS!$AZ$3*(COS(($U70*AZ$4)-PI()))*BL70*BP70</f>
        <v>-1.0002050734145602</v>
      </c>
      <c r="BA70" s="146">
        <f>BDS!$BA$3*(COS(($U70*BA$4)-PI()))*BL70*BP70</f>
        <v>-0.99847748503698419</v>
      </c>
      <c r="BB70" s="146">
        <f>BDS!$BB$3*(COS(($U70*BB$4)-PI()))*BL70*BP70</f>
        <v>-0.9951266944535011</v>
      </c>
      <c r="BC70" s="146">
        <f>BDS!$BC$3*(COS(($U70*BC$4)-PI()))*BL70*BP70</f>
        <v>-0.9876896937867915</v>
      </c>
      <c r="BD70" s="146">
        <f>BDS!$BD$3*(COS(($U70*BD$4)-PI()))*BL70*BP70</f>
        <v>-0.96747989842851023</v>
      </c>
      <c r="BE70" s="146">
        <f>BDS!$BE$3*(COS(($U70*BE$4)-PI()))*BL70*BP70</f>
        <v>-0.97100099909273774</v>
      </c>
      <c r="BF70" s="153">
        <f t="shared" si="11"/>
        <v>-0.99538005124866002</v>
      </c>
      <c r="BG70" s="153">
        <f>(((BF70)+1)/(BDS!$BG$4)+1)</f>
        <v>1.0045906693754745</v>
      </c>
      <c r="BH70" s="196">
        <f t="shared" si="12"/>
        <v>3.9782802419989827E-2</v>
      </c>
      <c r="BI70" s="154"/>
      <c r="BJ70" s="152">
        <f t="shared" si="13"/>
        <v>25.811406043379716</v>
      </c>
      <c r="BK70" s="152">
        <f t="shared" si="14"/>
        <v>-5.6127295597836418E-8</v>
      </c>
      <c r="BL70" s="155">
        <f t="shared" si="15"/>
        <v>0.99999999353810631</v>
      </c>
      <c r="BM70" s="155"/>
      <c r="BN70" s="152">
        <f t="shared" si="16"/>
        <v>25.811406043379716</v>
      </c>
      <c r="BO70" s="152">
        <f t="shared" si="17"/>
        <v>-6.0761792726273116E-5</v>
      </c>
      <c r="BP70" s="155">
        <f t="shared" si="18"/>
        <v>0.99999300456456042</v>
      </c>
      <c r="BQ70" s="156"/>
      <c r="BR70" s="157">
        <f t="shared" si="19"/>
        <v>25.811406043379716</v>
      </c>
      <c r="BS70" s="158">
        <f t="shared" si="20"/>
        <v>0</v>
      </c>
      <c r="BT70" s="158">
        <f t="shared" si="21"/>
        <v>0</v>
      </c>
      <c r="BU70" s="158">
        <f t="shared" si="22"/>
        <v>0</v>
      </c>
      <c r="BV70" s="158"/>
      <c r="BW70" s="206">
        <f t="shared" si="23"/>
        <v>25.811406043379716</v>
      </c>
      <c r="BX70" s="207">
        <f t="shared" si="24"/>
        <v>0</v>
      </c>
      <c r="BY70" s="208">
        <f t="shared" si="25"/>
        <v>1</v>
      </c>
      <c r="BZ70" s="158"/>
      <c r="CA70" s="157">
        <f>BDS!BH70</f>
        <v>3.9782802419989827E-2</v>
      </c>
      <c r="CB70" s="157">
        <f t="shared" si="26"/>
        <v>-5.9602171975800102</v>
      </c>
      <c r="CC70" s="157"/>
      <c r="CD70" s="157">
        <f t="shared" si="27"/>
        <v>-5.9602171975800102</v>
      </c>
      <c r="CE70" s="192"/>
      <c r="CF70" s="192"/>
      <c r="CG70" s="208"/>
      <c r="CH70" s="208">
        <f t="shared" si="28"/>
        <v>0</v>
      </c>
    </row>
    <row r="71" spans="2:86" x14ac:dyDescent="0.2">
      <c r="B71" s="81"/>
      <c r="C71" s="81"/>
      <c r="D71" s="81"/>
      <c r="E71" s="81"/>
      <c r="F71" s="81"/>
      <c r="G71" s="81"/>
      <c r="H71" s="81"/>
      <c r="I71" s="81"/>
      <c r="J71" s="81"/>
      <c r="K71" s="81"/>
      <c r="L71" s="82"/>
      <c r="M71" s="81"/>
      <c r="N71" s="81"/>
      <c r="O71" s="81"/>
      <c r="P71" s="81"/>
      <c r="Q71" s="81"/>
      <c r="R71" s="81"/>
      <c r="S71" s="81"/>
      <c r="T71" s="81"/>
      <c r="U71" s="195">
        <f t="shared" si="10"/>
        <v>26.202839452285861</v>
      </c>
      <c r="V71" s="146">
        <f>BDS!$V$3*(COS(($U71*V$4)-PI()))*BL71*BP71</f>
        <v>-0.97163213948939653</v>
      </c>
      <c r="W71" s="146">
        <f>BDS!$W$3*(COS(($U71*W$4)-PI()))*BL71*BP71</f>
        <v>-0.97053852167835697</v>
      </c>
      <c r="X71" s="146">
        <f>BDS!$X$3*(COS(($U71*X$4)-PI()))*BL71*BP71</f>
        <v>-0.96697006799547214</v>
      </c>
      <c r="Y71" s="146">
        <f>BDS!$Y$3*(COS(($U71*Y$4)-PI()))*BL71*BP71</f>
        <v>-0.98744928126219855</v>
      </c>
      <c r="Z71" s="146">
        <f>BDS!$Z$3*(COS(($U71*Z$4)-PI()))*BL71*BP71</f>
        <v>-0.99498351706953791</v>
      </c>
      <c r="AA71" s="146">
        <f>BDS!$AA$3*(COS(($U71*AA$4)-PI()))*BL71*BP71</f>
        <v>-0.9983776070829582</v>
      </c>
      <c r="AB71" s="146">
        <f>BDS!$AB$3*(COS(($U71*AB$4)-PI()))*BL71*BP71</f>
        <v>-1.0001273592011566</v>
      </c>
      <c r="AC71" s="146">
        <f>BDS!$AC$3*(COS(($U71*AC$4)-PI()))*BL71*BP71</f>
        <v>-1.0010727730143523</v>
      </c>
      <c r="AD71" s="146">
        <f>BDS!$AD$3*(COS(($U71*AD$4)-PI()))*BL71*BP71</f>
        <v>-1.0015492070330554</v>
      </c>
      <c r="AE71" s="146">
        <f>BDS!$AE$3*(COS(($U71*AE$4)-PI()))*BL71*BP71</f>
        <v>-1.0016952057588824</v>
      </c>
      <c r="AF71" s="146">
        <f>BDS!$AF$3*(COS(($U71*AF$4)-PI()))*BL71*BP71</f>
        <v>-1.0015492070330554</v>
      </c>
      <c r="AG71" s="146">
        <f>BDS!$AG$3*(COS(($U71*AG$4)-PI()))*BL71*BP71</f>
        <v>-1.0010727730143523</v>
      </c>
      <c r="AH71" s="146">
        <f>BDS!$AH$3*(COS(($U71*AH$4)-PI()))*BL71*BP71</f>
        <v>-1.0001273592011566</v>
      </c>
      <c r="AI71" s="146">
        <f>BDS!$AI$3*(COS(($U71*AI$4)-PI()))*BL71*BP71</f>
        <v>-0.9983776070829582</v>
      </c>
      <c r="AJ71" s="146">
        <f>BDS!$AJ$3*(COS(($U71*AJ$4)-PI()))*BL71*BP71</f>
        <v>-0.99916243153792639</v>
      </c>
      <c r="AK71" s="146">
        <f>BDS!$AK$3*(COS(($U71*AK$4)-PI()))*BL71*BP71</f>
        <v>-1.0007394713069364</v>
      </c>
      <c r="AL71" s="146">
        <f>BDS!$AL$3*(COS(($U71*AL$4)-PI()))*BL71*BP71</f>
        <v>-1.0015916303698091</v>
      </c>
      <c r="AM71" s="146">
        <f>BDS!$AM$3*(COS(($U71*AM$4)-PI()))*BL71*BP71</f>
        <v>-1.0020210904907529</v>
      </c>
      <c r="AN71" s="146">
        <f>BDS!$AN$3*(COS(($U71*AN$4)-PI()))*BL71*BP71</f>
        <v>-1.0021526976758064</v>
      </c>
      <c r="AO71" s="146">
        <f>BDS!$AO$3*(COS(($U71*AO$4)-PI()))*BL71*BP71</f>
        <v>-1.0020210904907529</v>
      </c>
      <c r="AP71" s="146">
        <f>BDS!$AP$3*(COS(($U71*AP$4)-PI()))*BL71*BP71</f>
        <v>-1.0015916303698091</v>
      </c>
      <c r="AQ71" s="146">
        <f>BDS!$AQ$3*(COS(($U71*AQ$4)-PI()))*BL71*BP71</f>
        <v>-1.0007394713069364</v>
      </c>
      <c r="AR71" s="146">
        <f>BDS!$AR$3*(COS(($U71*AR$4)-PI()))*BL71*BP71</f>
        <v>-0.99916243153792639</v>
      </c>
      <c r="AS71" s="146">
        <f>BDS!$AS$3*(COS(($U71*AS$4)-PI()))*BL71*BP71</f>
        <v>-0.9983776070829582</v>
      </c>
      <c r="AT71" s="146">
        <f>BDS!$AT$3*(COS(($U71*AT$4)-PI()))*BL71*BP71</f>
        <v>-1.0001273592011566</v>
      </c>
      <c r="AU71" s="146">
        <f>BDS!$AU$3*(COS(($U71*AU$4)-PI()))*BL71*BP71</f>
        <v>-1.0010727730143523</v>
      </c>
      <c r="AV71" s="146">
        <f>BDS!$AV$3*(COS(($U71*AV$4)-PI()))*BL71*BP71</f>
        <v>-1.0015492070330554</v>
      </c>
      <c r="AW71" s="146">
        <f>BDS!$AW$3*(COS(($U71*AW$4)-PI()))*BL71*BP71</f>
        <v>-1.0016952057588824</v>
      </c>
      <c r="AX71" s="146">
        <f>BDS!$AX$3*(COS(($U71*AX$4)-PI()))*BL71*BP71</f>
        <v>-1.0015492070330554</v>
      </c>
      <c r="AY71" s="146">
        <f>BDS!$AY$3*(COS(($U71*AY$4)-PI()))*BL71*BP71</f>
        <v>-1.0010727730143523</v>
      </c>
      <c r="AZ71" s="146">
        <f>BDS!$AZ$3*(COS(($U71*AZ$4)-PI()))*BL71*BP71</f>
        <v>-1.0001273592011566</v>
      </c>
      <c r="BA71" s="146">
        <f>BDS!$BA$3*(COS(($U71*BA$4)-PI()))*BL71*BP71</f>
        <v>-0.9983776070829582</v>
      </c>
      <c r="BB71" s="146">
        <f>BDS!$BB$3*(COS(($U71*BB$4)-PI()))*BL71*BP71</f>
        <v>-0.99498351706953791</v>
      </c>
      <c r="BC71" s="146">
        <f>BDS!$BC$3*(COS(($U71*BC$4)-PI()))*BL71*BP71</f>
        <v>-0.98744928126219855</v>
      </c>
      <c r="BD71" s="146">
        <f>BDS!$BD$3*(COS(($U71*BD$4)-PI()))*BL71*BP71</f>
        <v>-0.96697006799547214</v>
      </c>
      <c r="BE71" s="146">
        <f>BDS!$BE$3*(COS(($U71*BE$4)-PI()))*BL71*BP71</f>
        <v>-0.97053852167835697</v>
      </c>
      <c r="BF71" s="153">
        <f t="shared" si="11"/>
        <v>-0.99523875159530639</v>
      </c>
      <c r="BG71" s="153">
        <f>(((BF71)+1)/(BDS!$BG$4)+1)</f>
        <v>1.0047310735284918</v>
      </c>
      <c r="BH71" s="196">
        <f t="shared" si="12"/>
        <v>4.0996679673969708E-2</v>
      </c>
      <c r="BI71" s="154"/>
      <c r="BJ71" s="152">
        <f t="shared" si="13"/>
        <v>26.202839452285861</v>
      </c>
      <c r="BK71" s="152">
        <f t="shared" si="14"/>
        <v>-5.8941118303060245E-8</v>
      </c>
      <c r="BL71" s="155">
        <f t="shared" si="15"/>
        <v>0.999999993214153</v>
      </c>
      <c r="BM71" s="155"/>
      <c r="BN71" s="152">
        <f t="shared" si="16"/>
        <v>26.202839452285861</v>
      </c>
      <c r="BO71" s="152">
        <f t="shared" si="17"/>
        <v>-6.3091694979325346E-5</v>
      </c>
      <c r="BP71" s="155">
        <f t="shared" si="18"/>
        <v>0.99999273632656305</v>
      </c>
      <c r="BQ71" s="156"/>
      <c r="BR71" s="157">
        <f t="shared" si="19"/>
        <v>26.202839452285861</v>
      </c>
      <c r="BS71" s="158">
        <f t="shared" si="20"/>
        <v>0</v>
      </c>
      <c r="BT71" s="158">
        <f t="shared" si="21"/>
        <v>0</v>
      </c>
      <c r="BU71" s="158">
        <f t="shared" si="22"/>
        <v>0</v>
      </c>
      <c r="BV71" s="158"/>
      <c r="BW71" s="206">
        <f t="shared" si="23"/>
        <v>26.202839452285861</v>
      </c>
      <c r="BX71" s="207">
        <f t="shared" si="24"/>
        <v>0</v>
      </c>
      <c r="BY71" s="208">
        <f t="shared" si="25"/>
        <v>1</v>
      </c>
      <c r="BZ71" s="158"/>
      <c r="CA71" s="157">
        <f>BDS!BH71</f>
        <v>4.0996679673969708E-2</v>
      </c>
      <c r="CB71" s="157">
        <f t="shared" si="26"/>
        <v>-5.9590033203260306</v>
      </c>
      <c r="CC71" s="157"/>
      <c r="CD71" s="157">
        <f t="shared" si="27"/>
        <v>-5.9590033203260306</v>
      </c>
      <c r="CE71" s="192"/>
      <c r="CF71" s="192"/>
      <c r="CG71" s="208"/>
      <c r="CH71" s="208">
        <f t="shared" si="28"/>
        <v>0</v>
      </c>
    </row>
    <row r="72" spans="2:86" x14ac:dyDescent="0.2">
      <c r="B72" s="81"/>
      <c r="C72" s="81"/>
      <c r="D72" s="81"/>
      <c r="E72" s="81"/>
      <c r="F72" s="81"/>
      <c r="G72" s="81"/>
      <c r="H72" s="81"/>
      <c r="I72" s="81"/>
      <c r="J72" s="81"/>
      <c r="K72" s="81"/>
      <c r="L72" s="82"/>
      <c r="M72" s="81"/>
      <c r="N72" s="81"/>
      <c r="O72" s="81"/>
      <c r="P72" s="81"/>
      <c r="Q72" s="81"/>
      <c r="R72" s="81"/>
      <c r="S72" s="81"/>
      <c r="T72" s="81"/>
      <c r="U72" s="195">
        <f t="shared" si="10"/>
        <v>26.600209000949381</v>
      </c>
      <c r="V72" s="146">
        <f>BDS!$V$3*(COS(($U72*V$4)-PI()))*BL72*BP72</f>
        <v>-0.9711705236198992</v>
      </c>
      <c r="W72" s="146">
        <f>BDS!$W$3*(COS(($U72*W$4)-PI()))*BL72*BP72</f>
        <v>-0.97006198517663556</v>
      </c>
      <c r="X72" s="146">
        <f>BDS!$X$3*(COS(($U72*X$4)-PI()))*BL72*BP72</f>
        <v>-0.96644474803828262</v>
      </c>
      <c r="Y72" s="146">
        <f>BDS!$Y$3*(COS(($U72*Y$4)-PI()))*BL72*BP72</f>
        <v>-0.98720154001772953</v>
      </c>
      <c r="Z72" s="146">
        <f>BDS!$Z$3*(COS(($U72*Z$4)-PI()))*BL72*BP72</f>
        <v>-0.99483596928620821</v>
      </c>
      <c r="AA72" s="146">
        <f>BDS!$AA$3*(COS(($U72*AA$4)-PI()))*BL72*BP72</f>
        <v>-0.99827467825902028</v>
      </c>
      <c r="AB72" s="146">
        <f>BDS!$AB$3*(COS(($U72*AB$4)-PI()))*BL72*BP72</f>
        <v>-1.0000472700598728</v>
      </c>
      <c r="AC72" s="146">
        <f>BDS!$AC$3*(COS(($U72*AC$4)-PI()))*BL72*BP72</f>
        <v>-1.0010049699614016</v>
      </c>
      <c r="AD72" s="146">
        <f>BDS!$AD$3*(COS(($U72*AD$4)-PI()))*BL72*BP72</f>
        <v>-1.0014875793333626</v>
      </c>
      <c r="AE72" s="146">
        <f>BDS!$AE$3*(COS(($U72*AE$4)-PI()))*BL72*BP72</f>
        <v>-1.0016354681405477</v>
      </c>
      <c r="AF72" s="146">
        <f>BDS!$AF$3*(COS(($U72*AF$4)-PI()))*BL72*BP72</f>
        <v>-1.0014875793333626</v>
      </c>
      <c r="AG72" s="146">
        <f>BDS!$AG$3*(COS(($U72*AG$4)-PI()))*BL72*BP72</f>
        <v>-1.0010049699614016</v>
      </c>
      <c r="AH72" s="146">
        <f>BDS!$AH$3*(COS(($U72*AH$4)-PI()))*BL72*BP72</f>
        <v>-1.0000472700598728</v>
      </c>
      <c r="AI72" s="146">
        <f>BDS!$AI$3*(COS(($U72*AI$4)-PI()))*BL72*BP72</f>
        <v>-0.99827467825902028</v>
      </c>
      <c r="AJ72" s="146">
        <f>BDS!$AJ$3*(COS(($U72*AJ$4)-PI()))*BL72*BP72</f>
        <v>-0.99906976234338718</v>
      </c>
      <c r="AK72" s="146">
        <f>BDS!$AK$3*(COS(($U72*AK$4)-PI()))*BL72*BP72</f>
        <v>-1.000667341556094</v>
      </c>
      <c r="AL72" s="146">
        <f>BDS!$AL$3*(COS(($U72*AL$4)-PI()))*BL72*BP72</f>
        <v>-1.0015305519908402</v>
      </c>
      <c r="AM72" s="146">
        <f>BDS!$AM$3*(COS(($U72*AM$4)-PI()))*BL72*BP72</f>
        <v>-1.0019655676897485</v>
      </c>
      <c r="AN72" s="146">
        <f>BDS!$AN$3*(COS(($U72*AN$4)-PI()))*BL72*BP72</f>
        <v>-1.0020988753841593</v>
      </c>
      <c r="AO72" s="146">
        <f>BDS!$AO$3*(COS(($U72*AO$4)-PI()))*BL72*BP72</f>
        <v>-1.0019655676897485</v>
      </c>
      <c r="AP72" s="146">
        <f>BDS!$AP$3*(COS(($U72*AP$4)-PI()))*BL72*BP72</f>
        <v>-1.0015305519908402</v>
      </c>
      <c r="AQ72" s="146">
        <f>BDS!$AQ$3*(COS(($U72*AQ$4)-PI()))*BL72*BP72</f>
        <v>-1.000667341556094</v>
      </c>
      <c r="AR72" s="146">
        <f>BDS!$AR$3*(COS(($U72*AR$4)-PI()))*BL72*BP72</f>
        <v>-0.99906976234338718</v>
      </c>
      <c r="AS72" s="146">
        <f>BDS!$AS$3*(COS(($U72*AS$4)-PI()))*BL72*BP72</f>
        <v>-0.99827467825902028</v>
      </c>
      <c r="AT72" s="146">
        <f>BDS!$AT$3*(COS(($U72*AT$4)-PI()))*BL72*BP72</f>
        <v>-1.0000472700598728</v>
      </c>
      <c r="AU72" s="146">
        <f>BDS!$AU$3*(COS(($U72*AU$4)-PI()))*BL72*BP72</f>
        <v>-1.0010049699614016</v>
      </c>
      <c r="AV72" s="146">
        <f>BDS!$AV$3*(COS(($U72*AV$4)-PI()))*BL72*BP72</f>
        <v>-1.0014875793333626</v>
      </c>
      <c r="AW72" s="146">
        <f>BDS!$AW$3*(COS(($U72*AW$4)-PI()))*BL72*BP72</f>
        <v>-1.0016354681405477</v>
      </c>
      <c r="AX72" s="146">
        <f>BDS!$AX$3*(COS(($U72*AX$4)-PI()))*BL72*BP72</f>
        <v>-1.0014875793333626</v>
      </c>
      <c r="AY72" s="146">
        <f>BDS!$AY$3*(COS(($U72*AY$4)-PI()))*BL72*BP72</f>
        <v>-1.0010049699614016</v>
      </c>
      <c r="AZ72" s="146">
        <f>BDS!$AZ$3*(COS(($U72*AZ$4)-PI()))*BL72*BP72</f>
        <v>-1.0000472700598728</v>
      </c>
      <c r="BA72" s="146">
        <f>BDS!$BA$3*(COS(($U72*BA$4)-PI()))*BL72*BP72</f>
        <v>-0.99827467825902028</v>
      </c>
      <c r="BB72" s="146">
        <f>BDS!$BB$3*(COS(($U72*BB$4)-PI()))*BL72*BP72</f>
        <v>-0.99483596928620821</v>
      </c>
      <c r="BC72" s="146">
        <f>BDS!$BC$3*(COS(($U72*BC$4)-PI()))*BL72*BP72</f>
        <v>-0.98720154001772953</v>
      </c>
      <c r="BD72" s="146">
        <f>BDS!$BD$3*(COS(($U72*BD$4)-PI()))*BL72*BP72</f>
        <v>-0.96644474803828262</v>
      </c>
      <c r="BE72" s="146">
        <f>BDS!$BE$3*(COS(($U72*BE$4)-PI()))*BL72*BP72</f>
        <v>-0.97006198517663556</v>
      </c>
      <c r="BF72" s="153">
        <f t="shared" si="11"/>
        <v>-0.99509314605382337</v>
      </c>
      <c r="BG72" s="153">
        <f>(((BF72)+1)/(BDS!$BG$4)+1)</f>
        <v>1.0048757562806527</v>
      </c>
      <c r="BH72" s="196">
        <f t="shared" si="12"/>
        <v>4.2247370506954394E-2</v>
      </c>
      <c r="BI72" s="154"/>
      <c r="BJ72" s="152">
        <f t="shared" si="13"/>
        <v>26.600209000949381</v>
      </c>
      <c r="BK72" s="152">
        <f t="shared" si="14"/>
        <v>-6.189600668931701E-8</v>
      </c>
      <c r="BL72" s="155">
        <f t="shared" si="15"/>
        <v>0.99999999287395891</v>
      </c>
      <c r="BM72" s="155"/>
      <c r="BN72" s="152">
        <f t="shared" si="16"/>
        <v>26.600209000949381</v>
      </c>
      <c r="BO72" s="152">
        <f t="shared" si="17"/>
        <v>-6.5510936328666349E-5</v>
      </c>
      <c r="BP72" s="155">
        <f t="shared" si="18"/>
        <v>0.99999245780317159</v>
      </c>
      <c r="BQ72" s="156"/>
      <c r="BR72" s="157">
        <f t="shared" si="19"/>
        <v>26.600209000949381</v>
      </c>
      <c r="BS72" s="158">
        <f t="shared" si="20"/>
        <v>0</v>
      </c>
      <c r="BT72" s="158">
        <f t="shared" si="21"/>
        <v>0</v>
      </c>
      <c r="BU72" s="158">
        <f t="shared" si="22"/>
        <v>0</v>
      </c>
      <c r="BV72" s="158"/>
      <c r="BW72" s="206">
        <f t="shared" si="23"/>
        <v>26.600209000949381</v>
      </c>
      <c r="BX72" s="207">
        <f t="shared" si="24"/>
        <v>0</v>
      </c>
      <c r="BY72" s="208">
        <f t="shared" si="25"/>
        <v>1</v>
      </c>
      <c r="BZ72" s="158"/>
      <c r="CA72" s="157">
        <f>BDS!BH72</f>
        <v>4.2247370506954394E-2</v>
      </c>
      <c r="CB72" s="157">
        <f t="shared" si="26"/>
        <v>-5.9577526294930454</v>
      </c>
      <c r="CC72" s="157"/>
      <c r="CD72" s="157">
        <f t="shared" si="27"/>
        <v>-5.9577526294930454</v>
      </c>
      <c r="CE72" s="192"/>
      <c r="CF72" s="192"/>
      <c r="CG72" s="208"/>
      <c r="CH72" s="208">
        <f t="shared" si="28"/>
        <v>0</v>
      </c>
    </row>
    <row r="73" spans="2:86" x14ac:dyDescent="0.2">
      <c r="B73" s="81"/>
      <c r="C73" s="81"/>
      <c r="D73" s="81"/>
      <c r="E73" s="81"/>
      <c r="F73" s="81"/>
      <c r="G73" s="81"/>
      <c r="H73" s="81"/>
      <c r="I73" s="81"/>
      <c r="J73" s="81"/>
      <c r="K73" s="81"/>
      <c r="L73" s="82"/>
      <c r="M73" s="81"/>
      <c r="N73" s="81"/>
      <c r="O73" s="81"/>
      <c r="P73" s="81"/>
      <c r="Q73" s="81"/>
      <c r="R73" s="81"/>
      <c r="S73" s="81"/>
      <c r="T73" s="81"/>
      <c r="U73" s="195">
        <f t="shared" ref="U73:U136" si="29">U72*$U$6</f>
        <v>27.003604711719973</v>
      </c>
      <c r="V73" s="146">
        <f>BDS!$V$3*(COS(($U73*V$4)-PI()))*BL73*BP73</f>
        <v>-0.97069487458772041</v>
      </c>
      <c r="W73" s="146">
        <f>BDS!$W$3*(COS(($U73*W$4)-PI()))*BL73*BP73</f>
        <v>-0.96957096459465386</v>
      </c>
      <c r="X73" s="146">
        <f>BDS!$X$3*(COS(($U73*X$4)-PI()))*BL73*BP73</f>
        <v>-0.96590347088218342</v>
      </c>
      <c r="Y73" s="146">
        <f>BDS!$Y$3*(COS(($U73*Y$4)-PI()))*BL73*BP73</f>
        <v>-0.98694624727386915</v>
      </c>
      <c r="Z73" s="146">
        <f>BDS!$Z$3*(COS(($U73*Z$4)-PI()))*BL73*BP73</f>
        <v>-0.9946839179118756</v>
      </c>
      <c r="AA73" s="146">
        <f>BDS!$AA$3*(COS(($U73*AA$4)-PI()))*BL73*BP73</f>
        <v>-0.99816860546837105</v>
      </c>
      <c r="AB73" s="146">
        <f>BDS!$AB$3*(COS(($U73*AB$4)-PI()))*BL73*BP73</f>
        <v>-0.9999647334647519</v>
      </c>
      <c r="AC73" s="146">
        <f>BDS!$AC$3*(COS(($U73*AC$4)-PI()))*BL73*BP73</f>
        <v>-1.0009350942796844</v>
      </c>
      <c r="AD73" s="146">
        <f>BDS!$AD$3*(COS(($U73*AD$4)-PI()))*BL73*BP73</f>
        <v>-1.0014240674431309</v>
      </c>
      <c r="AE73" s="146">
        <f>BDS!$AE$3*(COS(($U73*AE$4)-PI()))*BL73*BP73</f>
        <v>-1.0015739040120302</v>
      </c>
      <c r="AF73" s="146">
        <f>BDS!$AF$3*(COS(($U73*AF$4)-PI()))*BL73*BP73</f>
        <v>-1.0014240674431309</v>
      </c>
      <c r="AG73" s="146">
        <f>BDS!$AG$3*(COS(($U73*AG$4)-PI()))*BL73*BP73</f>
        <v>-1.0009350942796844</v>
      </c>
      <c r="AH73" s="146">
        <f>BDS!$AH$3*(COS(($U73*AH$4)-PI()))*BL73*BP73</f>
        <v>-0.9999647334647519</v>
      </c>
      <c r="AI73" s="146">
        <f>BDS!$AI$3*(COS(($U73*AI$4)-PI()))*BL73*BP73</f>
        <v>-0.99816860546837105</v>
      </c>
      <c r="AJ73" s="146">
        <f>BDS!$AJ$3*(COS(($U73*AJ$4)-PI()))*BL73*BP73</f>
        <v>-0.99897426201159645</v>
      </c>
      <c r="AK73" s="146">
        <f>BDS!$AK$3*(COS(($U73*AK$4)-PI()))*BL73*BP73</f>
        <v>-1.000593007165111</v>
      </c>
      <c r="AL73" s="146">
        <f>BDS!$AL$3*(COS(($U73*AL$4)-PI()))*BL73*BP73</f>
        <v>-1.001467606184911</v>
      </c>
      <c r="AM73" s="146">
        <f>BDS!$AM$3*(COS(($U73*AM$4)-PI()))*BL73*BP73</f>
        <v>-1.0019083470128112</v>
      </c>
      <c r="AN73" s="146">
        <f>BDS!$AN$3*(COS(($U73*AN$4)-PI()))*BL73*BP73</f>
        <v>-1.0020434071188495</v>
      </c>
      <c r="AO73" s="146">
        <f>BDS!$AO$3*(COS(($U73*AO$4)-PI()))*BL73*BP73</f>
        <v>-1.0019083470128112</v>
      </c>
      <c r="AP73" s="146">
        <f>BDS!$AP$3*(COS(($U73*AP$4)-PI()))*BL73*BP73</f>
        <v>-1.001467606184911</v>
      </c>
      <c r="AQ73" s="146">
        <f>BDS!$AQ$3*(COS(($U73*AQ$4)-PI()))*BL73*BP73</f>
        <v>-1.000593007165111</v>
      </c>
      <c r="AR73" s="146">
        <f>BDS!$AR$3*(COS(($U73*AR$4)-PI()))*BL73*BP73</f>
        <v>-0.99897426201159645</v>
      </c>
      <c r="AS73" s="146">
        <f>BDS!$AS$3*(COS(($U73*AS$4)-PI()))*BL73*BP73</f>
        <v>-0.99816860546837105</v>
      </c>
      <c r="AT73" s="146">
        <f>BDS!$AT$3*(COS(($U73*AT$4)-PI()))*BL73*BP73</f>
        <v>-0.9999647334647519</v>
      </c>
      <c r="AU73" s="146">
        <f>BDS!$AU$3*(COS(($U73*AU$4)-PI()))*BL73*BP73</f>
        <v>-1.0009350942796844</v>
      </c>
      <c r="AV73" s="146">
        <f>BDS!$AV$3*(COS(($U73*AV$4)-PI()))*BL73*BP73</f>
        <v>-1.0014240674431309</v>
      </c>
      <c r="AW73" s="146">
        <f>BDS!$AW$3*(COS(($U73*AW$4)-PI()))*BL73*BP73</f>
        <v>-1.0015739040120302</v>
      </c>
      <c r="AX73" s="146">
        <f>BDS!$AX$3*(COS(($U73*AX$4)-PI()))*BL73*BP73</f>
        <v>-1.0014240674431309</v>
      </c>
      <c r="AY73" s="146">
        <f>BDS!$AY$3*(COS(($U73*AY$4)-PI()))*BL73*BP73</f>
        <v>-1.0009350942796844</v>
      </c>
      <c r="AZ73" s="146">
        <f>BDS!$AZ$3*(COS(($U73*AZ$4)-PI()))*BL73*BP73</f>
        <v>-0.9999647334647519</v>
      </c>
      <c r="BA73" s="146">
        <f>BDS!$BA$3*(COS(($U73*BA$4)-PI()))*BL73*BP73</f>
        <v>-0.99816860546837105</v>
      </c>
      <c r="BB73" s="146">
        <f>BDS!$BB$3*(COS(($U73*BB$4)-PI()))*BL73*BP73</f>
        <v>-0.9946839179118756</v>
      </c>
      <c r="BC73" s="146">
        <f>BDS!$BC$3*(COS(($U73*BC$4)-PI()))*BL73*BP73</f>
        <v>-0.98694624727386915</v>
      </c>
      <c r="BD73" s="146">
        <f>BDS!$BD$3*(COS(($U73*BD$4)-PI()))*BL73*BP73</f>
        <v>-0.96590347088218342</v>
      </c>
      <c r="BE73" s="146">
        <f>BDS!$BE$3*(COS(($U73*BE$4)-PI()))*BL73*BP73</f>
        <v>-0.96957096459465386</v>
      </c>
      <c r="BF73" s="153">
        <f t="shared" ref="BF73:BF136" si="30">AVERAGE(V73:BE73)</f>
        <v>-0.99494310384523343</v>
      </c>
      <c r="BG73" s="153">
        <f>(((BF73)+1)/(BDS!$BG$4)+1)</f>
        <v>1.0050248475821097</v>
      </c>
      <c r="BH73" s="196">
        <f t="shared" ref="BH73:BH136" si="31">LOG10(BG73)*20+BX73</f>
        <v>4.3535982083405013E-2</v>
      </c>
      <c r="BI73" s="154"/>
      <c r="BJ73" s="152">
        <f t="shared" ref="BJ73:BJ136" si="32">U73</f>
        <v>27.003604711719973</v>
      </c>
      <c r="BK73" s="152">
        <f t="shared" ref="BK73:BK136" si="33">20*LOG(1/SQRT(1+(BJ73/$BK$3)^3.25))</f>
        <v>-6.4999030241460852E-8</v>
      </c>
      <c r="BL73" s="155">
        <f t="shared" ref="BL73:BL136" si="34">(1/SQRT(1+(BJ73/$BK$3)^3.25))</f>
        <v>0.99999999251671012</v>
      </c>
      <c r="BM73" s="155"/>
      <c r="BN73" s="152">
        <f t="shared" ref="BN73:BN136" si="35">U73</f>
        <v>27.003604711719973</v>
      </c>
      <c r="BO73" s="152">
        <f t="shared" ref="BO73:BO136" si="36">20*LOG(1/SQRT(1+(BN73/$BO$3)^$BN$3))</f>
        <v>-6.8022942389692575E-5</v>
      </c>
      <c r="BP73" s="155">
        <f t="shared" ref="BP73:BP136" si="37">(1/SQRT(1+(BN73/$BO$3)^$BN$3))</f>
        <v>0.99999216860000917</v>
      </c>
      <c r="BQ73" s="156"/>
      <c r="BR73" s="157">
        <f t="shared" ref="BR73:BR136" si="38">U73</f>
        <v>27.003604711719973</v>
      </c>
      <c r="BS73" s="158">
        <f t="shared" ref="BS73:BS136" si="39">IF($CB$2=2,((20*LOG(1/(SQRT(1+(($BT$3/BR73)^2))))-CA73+6))+BU73,((20*LOG(1/(SQRT(1+(($BT$3/BR73)^2))))+CA73-6)*$BT$2)+BU73)</f>
        <v>0</v>
      </c>
      <c r="BT73" s="158">
        <f t="shared" ref="BT73:BT136" si="40">IF($CD$2&lt;0,((ATAN2(1,($BT$3/BR73)))*$BT$2),0)</f>
        <v>0</v>
      </c>
      <c r="BU73" s="158">
        <f t="shared" ref="BU73:BU136" si="41">-IF($BT$2=0,0,(20*LOG(1/(SQRT(1+(($BU$3/BR73)^2))))))</f>
        <v>0</v>
      </c>
      <c r="BV73" s="158"/>
      <c r="BW73" s="206">
        <f t="shared" ref="BW73:BW136" si="42">U73</f>
        <v>27.003604711719973</v>
      </c>
      <c r="BX73" s="207">
        <f t="shared" ref="BX73:BX136" si="43">IF($BW$2,20*LOG(1/SQRT(1+(BW73/$BX$3)^3.25)),0)</f>
        <v>0</v>
      </c>
      <c r="BY73" s="208">
        <f t="shared" ref="BY73:BY136" si="44">(1/SQRT(1+(BW73/$BX$3)^3.25))</f>
        <v>1</v>
      </c>
      <c r="BZ73" s="158"/>
      <c r="CA73" s="157">
        <f>BDS!BH73</f>
        <v>4.3535982083405013E-2</v>
      </c>
      <c r="CB73" s="157">
        <f t="shared" ref="CB73:CB136" si="45">IF($CB$2=0,CA73,(IF($CB$2=1,CA73-6,-(CA73-6))))</f>
        <v>-5.9564640179165949</v>
      </c>
      <c r="CC73" s="157"/>
      <c r="CD73" s="157">
        <f t="shared" ref="CD73:CD136" si="46">CB73+BS73</f>
        <v>-5.9564640179165949</v>
      </c>
      <c r="CE73" s="192"/>
      <c r="CF73" s="192"/>
      <c r="CG73" s="208"/>
      <c r="CH73" s="208">
        <f t="shared" ref="CH73:CH136" si="47">IF($CH$2,CG73,-100)</f>
        <v>0</v>
      </c>
    </row>
    <row r="74" spans="2:86" x14ac:dyDescent="0.2">
      <c r="B74" s="81"/>
      <c r="C74" s="81"/>
      <c r="D74" s="81"/>
      <c r="E74" s="81"/>
      <c r="F74" s="81"/>
      <c r="G74" s="81"/>
      <c r="H74" s="81"/>
      <c r="I74" s="81"/>
      <c r="J74" s="81"/>
      <c r="K74" s="81"/>
      <c r="L74" s="82"/>
      <c r="M74" s="81"/>
      <c r="N74" s="81"/>
      <c r="O74" s="81"/>
      <c r="P74" s="81"/>
      <c r="Q74" s="81"/>
      <c r="R74" s="81"/>
      <c r="S74" s="81"/>
      <c r="T74" s="81"/>
      <c r="U74" s="195">
        <f t="shared" si="29"/>
        <v>27.41311797214825</v>
      </c>
      <c r="V74" s="146">
        <f>BDS!$V$3*(COS(($U74*V$4)-PI()))*BL74*BP74</f>
        <v>-0.97020476816915668</v>
      </c>
      <c r="W74" s="146">
        <f>BDS!$W$3*(COS(($U74*W$4)-PI()))*BL74*BP74</f>
        <v>-0.96906502224183733</v>
      </c>
      <c r="X74" s="146">
        <f>BDS!$X$3*(COS(($U74*X$4)-PI()))*BL74*BP74</f>
        <v>-0.96534575491422969</v>
      </c>
      <c r="Y74" s="146">
        <f>BDS!$Y$3*(COS(($U74*Y$4)-PI()))*BL74*BP74</f>
        <v>-0.98668317351849988</v>
      </c>
      <c r="Z74" s="146">
        <f>BDS!$Z$3*(COS(($U74*Z$4)-PI()))*BL74*BP74</f>
        <v>-0.99452722570935392</v>
      </c>
      <c r="AA74" s="146">
        <f>BDS!$AA$3*(COS(($U74*AA$4)-PI()))*BL74*BP74</f>
        <v>-0.99805929277968042</v>
      </c>
      <c r="AB74" s="146">
        <f>BDS!$AB$3*(COS(($U74*AB$4)-PI()))*BL74*BP74</f>
        <v>-0.99987967467860905</v>
      </c>
      <c r="AC74" s="146">
        <f>BDS!$AC$3*(COS(($U74*AC$4)-PI()))*BL74*BP74</f>
        <v>-1.0008630826469753</v>
      </c>
      <c r="AD74" s="146">
        <f>BDS!$AD$3*(COS(($U74*AD$4)-PI()))*BL74*BP74</f>
        <v>-1.0013586137813368</v>
      </c>
      <c r="AE74" s="146">
        <f>BDS!$AE$3*(COS(($U74*AE$4)-PI()))*BL74*BP74</f>
        <v>-1.001510457550002</v>
      </c>
      <c r="AF74" s="146">
        <f>BDS!$AF$3*(COS(($U74*AF$4)-PI()))*BL74*BP74</f>
        <v>-1.0013586137813368</v>
      </c>
      <c r="AG74" s="146">
        <f>BDS!$AG$3*(COS(($U74*AG$4)-PI()))*BL74*BP74</f>
        <v>-1.0008630826469753</v>
      </c>
      <c r="AH74" s="146">
        <f>BDS!$AH$3*(COS(($U74*AH$4)-PI()))*BL74*BP74</f>
        <v>-0.99987967467860905</v>
      </c>
      <c r="AI74" s="146">
        <f>BDS!$AI$3*(COS(($U74*AI$4)-PI()))*BL74*BP74</f>
        <v>-0.99805929277968042</v>
      </c>
      <c r="AJ74" s="146">
        <f>BDS!$AJ$3*(COS(($U74*AJ$4)-PI()))*BL74*BP74</f>
        <v>-0.99887584412746733</v>
      </c>
      <c r="AK74" s="146">
        <f>BDS!$AK$3*(COS(($U74*AK$4)-PI()))*BL74*BP74</f>
        <v>-1.0005164007907241</v>
      </c>
      <c r="AL74" s="146">
        <f>BDS!$AL$3*(COS(($U74*AL$4)-PI()))*BL74*BP74</f>
        <v>-1.0014027358818189</v>
      </c>
      <c r="AM74" s="146">
        <f>BDS!$AM$3*(COS(($U74*AM$4)-PI()))*BL74*BP74</f>
        <v>-1.0018493765570486</v>
      </c>
      <c r="AN74" s="146">
        <f>BDS!$AN$3*(COS(($U74*AN$4)-PI()))*BL74*BP74</f>
        <v>-1.0019862425590491</v>
      </c>
      <c r="AO74" s="146">
        <f>BDS!$AO$3*(COS(($U74*AO$4)-PI()))*BL74*BP74</f>
        <v>-1.0018493765570486</v>
      </c>
      <c r="AP74" s="146">
        <f>BDS!$AP$3*(COS(($U74*AP$4)-PI()))*BL74*BP74</f>
        <v>-1.0014027358818189</v>
      </c>
      <c r="AQ74" s="146">
        <f>BDS!$AQ$3*(COS(($U74*AQ$4)-PI()))*BL74*BP74</f>
        <v>-1.0005164007907241</v>
      </c>
      <c r="AR74" s="146">
        <f>BDS!$AR$3*(COS(($U74*AR$4)-PI()))*BL74*BP74</f>
        <v>-0.99887584412746733</v>
      </c>
      <c r="AS74" s="146">
        <f>BDS!$AS$3*(COS(($U74*AS$4)-PI()))*BL74*BP74</f>
        <v>-0.99805929277968042</v>
      </c>
      <c r="AT74" s="146">
        <f>BDS!$AT$3*(COS(($U74*AT$4)-PI()))*BL74*BP74</f>
        <v>-0.99987967467860905</v>
      </c>
      <c r="AU74" s="146">
        <f>BDS!$AU$3*(COS(($U74*AU$4)-PI()))*BL74*BP74</f>
        <v>-1.0008630826469753</v>
      </c>
      <c r="AV74" s="146">
        <f>BDS!$AV$3*(COS(($U74*AV$4)-PI()))*BL74*BP74</f>
        <v>-1.0013586137813368</v>
      </c>
      <c r="AW74" s="146">
        <f>BDS!$AW$3*(COS(($U74*AW$4)-PI()))*BL74*BP74</f>
        <v>-1.001510457550002</v>
      </c>
      <c r="AX74" s="146">
        <f>BDS!$AX$3*(COS(($U74*AX$4)-PI()))*BL74*BP74</f>
        <v>-1.0013586137813368</v>
      </c>
      <c r="AY74" s="146">
        <f>BDS!$AY$3*(COS(($U74*AY$4)-PI()))*BL74*BP74</f>
        <v>-1.0008630826469753</v>
      </c>
      <c r="AZ74" s="146">
        <f>BDS!$AZ$3*(COS(($U74*AZ$4)-PI()))*BL74*BP74</f>
        <v>-0.99987967467860905</v>
      </c>
      <c r="BA74" s="146">
        <f>BDS!$BA$3*(COS(($U74*BA$4)-PI()))*BL74*BP74</f>
        <v>-0.99805929277968042</v>
      </c>
      <c r="BB74" s="146">
        <f>BDS!$BB$3*(COS(($U74*BB$4)-PI()))*BL74*BP74</f>
        <v>-0.99452722570935392</v>
      </c>
      <c r="BC74" s="146">
        <f>BDS!$BC$3*(COS(($U74*BC$4)-PI()))*BL74*BP74</f>
        <v>-0.98668317351849988</v>
      </c>
      <c r="BD74" s="146">
        <f>BDS!$BD$3*(COS(($U74*BD$4)-PI()))*BL74*BP74</f>
        <v>-0.96534575491422969</v>
      </c>
      <c r="BE74" s="146">
        <f>BDS!$BE$3*(COS(($U74*BE$4)-PI()))*BL74*BP74</f>
        <v>-0.96906502224183733</v>
      </c>
      <c r="BF74" s="153">
        <f t="shared" si="30"/>
        <v>-0.99478849024601601</v>
      </c>
      <c r="BG74" s="153">
        <f>(((BF74)+1)/(BDS!$BG$4)+1)</f>
        <v>1.0051784813025604</v>
      </c>
      <c r="BH74" s="196">
        <f t="shared" si="31"/>
        <v>4.4863654288443203E-2</v>
      </c>
      <c r="BI74" s="154"/>
      <c r="BJ74" s="152">
        <f t="shared" si="32"/>
        <v>27.41311797214825</v>
      </c>
      <c r="BK74" s="152">
        <f t="shared" si="33"/>
        <v>-6.8257618138511253E-8</v>
      </c>
      <c r="BL74" s="155">
        <f t="shared" si="34"/>
        <v>0.99999999214155133</v>
      </c>
      <c r="BM74" s="155"/>
      <c r="BN74" s="152">
        <f t="shared" si="35"/>
        <v>27.41311797214825</v>
      </c>
      <c r="BO74" s="152">
        <f t="shared" si="36"/>
        <v>-7.0631270124239527E-5</v>
      </c>
      <c r="BP74" s="155">
        <f t="shared" si="37"/>
        <v>0.99999186830757802</v>
      </c>
      <c r="BQ74" s="156"/>
      <c r="BR74" s="157">
        <f t="shared" si="38"/>
        <v>27.41311797214825</v>
      </c>
      <c r="BS74" s="158">
        <f t="shared" si="39"/>
        <v>0</v>
      </c>
      <c r="BT74" s="158">
        <f t="shared" si="40"/>
        <v>0</v>
      </c>
      <c r="BU74" s="158">
        <f t="shared" si="41"/>
        <v>0</v>
      </c>
      <c r="BV74" s="158"/>
      <c r="BW74" s="206">
        <f t="shared" si="42"/>
        <v>27.41311797214825</v>
      </c>
      <c r="BX74" s="207">
        <f t="shared" si="43"/>
        <v>0</v>
      </c>
      <c r="BY74" s="208">
        <f t="shared" si="44"/>
        <v>1</v>
      </c>
      <c r="BZ74" s="158"/>
      <c r="CA74" s="157">
        <f>BDS!BH74</f>
        <v>4.4863654288443203E-2</v>
      </c>
      <c r="CB74" s="157">
        <f t="shared" si="45"/>
        <v>-5.9551363457115567</v>
      </c>
      <c r="CC74" s="157"/>
      <c r="CD74" s="157">
        <f t="shared" si="46"/>
        <v>-5.9551363457115567</v>
      </c>
      <c r="CE74" s="192"/>
      <c r="CF74" s="192"/>
      <c r="CG74" s="208"/>
      <c r="CH74" s="208">
        <f t="shared" si="47"/>
        <v>0</v>
      </c>
    </row>
    <row r="75" spans="2:86" x14ac:dyDescent="0.2">
      <c r="B75" s="81"/>
      <c r="C75" s="81"/>
      <c r="D75" s="81"/>
      <c r="E75" s="81"/>
      <c r="F75" s="81"/>
      <c r="G75" s="81"/>
      <c r="H75" s="81"/>
      <c r="I75" s="81"/>
      <c r="J75" s="81"/>
      <c r="K75" s="81"/>
      <c r="L75" s="82"/>
      <c r="M75" s="81"/>
      <c r="N75" s="81"/>
      <c r="O75" s="81"/>
      <c r="P75" s="81"/>
      <c r="Q75" s="81"/>
      <c r="R75" s="81"/>
      <c r="S75" s="81"/>
      <c r="T75" s="81"/>
      <c r="U75" s="195">
        <f t="shared" si="29"/>
        <v>27.828841555689195</v>
      </c>
      <c r="V75" s="146">
        <f>BDS!$V$3*(COS(($U75*V$4)-PI()))*BL75*BP75</f>
        <v>-0.96969976746501108</v>
      </c>
      <c r="W75" s="146">
        <f>BDS!$W$3*(COS(($U75*W$4)-PI()))*BL75*BP75</f>
        <v>-0.96854370735993645</v>
      </c>
      <c r="X75" s="146">
        <f>BDS!$X$3*(COS(($U75*X$4)-PI()))*BL75*BP75</f>
        <v>-0.96477110417929524</v>
      </c>
      <c r="Y75" s="146">
        <f>BDS!$Y$3*(COS(($U75*Y$4)-PI()))*BL75*BP75</f>
        <v>-0.98641208230591326</v>
      </c>
      <c r="Z75" s="146">
        <f>BDS!$Z$3*(COS(($U75*Z$4)-PI()))*BL75*BP75</f>
        <v>-0.99436575127388949</v>
      </c>
      <c r="AA75" s="146">
        <f>BDS!$AA$3*(COS(($U75*AA$4)-PI()))*BL75*BP75</f>
        <v>-0.99794664134119326</v>
      </c>
      <c r="AB75" s="146">
        <f>BDS!$AB$3*(COS(($U75*AB$4)-PI()))*BL75*BP75</f>
        <v>-0.99979201668585516</v>
      </c>
      <c r="AC75" s="146">
        <f>BDS!$AC$3*(COS(($U75*AC$4)-PI()))*BL75*BP75</f>
        <v>-1.0007888698090175</v>
      </c>
      <c r="AD75" s="146">
        <f>BDS!$AD$3*(COS(($U75*AD$4)-PI()))*BL75*BP75</f>
        <v>-1.0012911590092888</v>
      </c>
      <c r="AE75" s="146">
        <f>BDS!$AE$3*(COS(($U75*AE$4)-PI()))*BL75*BP75</f>
        <v>-1.0014450712268701</v>
      </c>
      <c r="AF75" s="146">
        <f>BDS!$AF$3*(COS(($U75*AF$4)-PI()))*BL75*BP75</f>
        <v>-1.0012911590092888</v>
      </c>
      <c r="AG75" s="146">
        <f>BDS!$AG$3*(COS(($U75*AG$4)-PI()))*BL75*BP75</f>
        <v>-1.0007888698090175</v>
      </c>
      <c r="AH75" s="146">
        <f>BDS!$AH$3*(COS(($U75*AH$4)-PI()))*BL75*BP75</f>
        <v>-0.99979201668585516</v>
      </c>
      <c r="AI75" s="146">
        <f>BDS!$AI$3*(COS(($U75*AI$4)-PI()))*BL75*BP75</f>
        <v>-0.99794664134119326</v>
      </c>
      <c r="AJ75" s="146">
        <f>BDS!$AJ$3*(COS(($U75*AJ$4)-PI()))*BL75*BP75</f>
        <v>-0.9987744196435816</v>
      </c>
      <c r="AK75" s="146">
        <f>BDS!$AK$3*(COS(($U75*AK$4)-PI()))*BL75*BP75</f>
        <v>-1.0004374530355777</v>
      </c>
      <c r="AL75" s="146">
        <f>BDS!$AL$3*(COS(($U75*AL$4)-PI()))*BL75*BP75</f>
        <v>-1.0013358822692124</v>
      </c>
      <c r="AM75" s="146">
        <f>BDS!$AM$3*(COS(($U75*AM$4)-PI()))*BL75*BP75</f>
        <v>-1.0017886028344511</v>
      </c>
      <c r="AN75" s="146">
        <f>BDS!$AN$3*(COS(($U75*AN$4)-PI()))*BL75*BP75</f>
        <v>-1.0019273298469071</v>
      </c>
      <c r="AO75" s="146">
        <f>BDS!$AO$3*(COS(($U75*AO$4)-PI()))*BL75*BP75</f>
        <v>-1.0017886028344511</v>
      </c>
      <c r="AP75" s="146">
        <f>BDS!$AP$3*(COS(($U75*AP$4)-PI()))*BL75*BP75</f>
        <v>-1.0013358822692124</v>
      </c>
      <c r="AQ75" s="146">
        <f>BDS!$AQ$3*(COS(($U75*AQ$4)-PI()))*BL75*BP75</f>
        <v>-1.0004374530355777</v>
      </c>
      <c r="AR75" s="146">
        <f>BDS!$AR$3*(COS(($U75*AR$4)-PI()))*BL75*BP75</f>
        <v>-0.9987744196435816</v>
      </c>
      <c r="AS75" s="146">
        <f>BDS!$AS$3*(COS(($U75*AS$4)-PI()))*BL75*BP75</f>
        <v>-0.99794664134119326</v>
      </c>
      <c r="AT75" s="146">
        <f>BDS!$AT$3*(COS(($U75*AT$4)-PI()))*BL75*BP75</f>
        <v>-0.99979201668585516</v>
      </c>
      <c r="AU75" s="146">
        <f>BDS!$AU$3*(COS(($U75*AU$4)-PI()))*BL75*BP75</f>
        <v>-1.0007888698090175</v>
      </c>
      <c r="AV75" s="146">
        <f>BDS!$AV$3*(COS(($U75*AV$4)-PI()))*BL75*BP75</f>
        <v>-1.0012911590092888</v>
      </c>
      <c r="AW75" s="146">
        <f>BDS!$AW$3*(COS(($U75*AW$4)-PI()))*BL75*BP75</f>
        <v>-1.0014450712268701</v>
      </c>
      <c r="AX75" s="146">
        <f>BDS!$AX$3*(COS(($U75*AX$4)-PI()))*BL75*BP75</f>
        <v>-1.0012911590092888</v>
      </c>
      <c r="AY75" s="146">
        <f>BDS!$AY$3*(COS(($U75*AY$4)-PI()))*BL75*BP75</f>
        <v>-1.0007888698090175</v>
      </c>
      <c r="AZ75" s="146">
        <f>BDS!$AZ$3*(COS(($U75*AZ$4)-PI()))*BL75*BP75</f>
        <v>-0.99979201668585516</v>
      </c>
      <c r="BA75" s="146">
        <f>BDS!$BA$3*(COS(($U75*BA$4)-PI()))*BL75*BP75</f>
        <v>-0.99794664134119326</v>
      </c>
      <c r="BB75" s="146">
        <f>BDS!$BB$3*(COS(($U75*BB$4)-PI()))*BL75*BP75</f>
        <v>-0.99436575127388949</v>
      </c>
      <c r="BC75" s="146">
        <f>BDS!$BC$3*(COS(($U75*BC$4)-PI()))*BL75*BP75</f>
        <v>-0.98641208230591326</v>
      </c>
      <c r="BD75" s="146">
        <f>BDS!$BD$3*(COS(($U75*BD$4)-PI()))*BL75*BP75</f>
        <v>-0.96477110417929524</v>
      </c>
      <c r="BE75" s="146">
        <f>BDS!$BE$3*(COS(($U75*BE$4)-PI()))*BL75*BP75</f>
        <v>-0.96854370735993645</v>
      </c>
      <c r="BF75" s="153">
        <f t="shared" si="30"/>
        <v>-0.9946291664708552</v>
      </c>
      <c r="BG75" s="153">
        <f>(((BF75)+1)/(BDS!$BG$4)+1)</f>
        <v>1.0053367953477548</v>
      </c>
      <c r="BH75" s="196">
        <f t="shared" si="31"/>
        <v>4.6231560659040181E-2</v>
      </c>
      <c r="BI75" s="154"/>
      <c r="BJ75" s="152">
        <f t="shared" si="32"/>
        <v>27.828841555689195</v>
      </c>
      <c r="BK75" s="152">
        <f t="shared" si="33"/>
        <v>-7.1679566968274733E-8</v>
      </c>
      <c r="BL75" s="155">
        <f t="shared" si="34"/>
        <v>0.99999999174758492</v>
      </c>
      <c r="BM75" s="155"/>
      <c r="BN75" s="152">
        <f t="shared" si="35"/>
        <v>27.828841555689195</v>
      </c>
      <c r="BO75" s="152">
        <f t="shared" si="36"/>
        <v>-7.3339612882705765E-5</v>
      </c>
      <c r="BP75" s="155">
        <f t="shared" si="37"/>
        <v>0.99999155650067906</v>
      </c>
      <c r="BQ75" s="156"/>
      <c r="BR75" s="157">
        <f t="shared" si="38"/>
        <v>27.828841555689195</v>
      </c>
      <c r="BS75" s="158">
        <f t="shared" si="39"/>
        <v>0</v>
      </c>
      <c r="BT75" s="158">
        <f t="shared" si="40"/>
        <v>0</v>
      </c>
      <c r="BU75" s="158">
        <f t="shared" si="41"/>
        <v>0</v>
      </c>
      <c r="BV75" s="158"/>
      <c r="BW75" s="206">
        <f t="shared" si="42"/>
        <v>27.828841555689195</v>
      </c>
      <c r="BX75" s="207">
        <f t="shared" si="43"/>
        <v>0</v>
      </c>
      <c r="BY75" s="208">
        <f t="shared" si="44"/>
        <v>1</v>
      </c>
      <c r="BZ75" s="158"/>
      <c r="CA75" s="157">
        <f>BDS!BH75</f>
        <v>4.6231560659040181E-2</v>
      </c>
      <c r="CB75" s="157">
        <f t="shared" si="45"/>
        <v>-5.9537684393409602</v>
      </c>
      <c r="CC75" s="157"/>
      <c r="CD75" s="157">
        <f t="shared" si="46"/>
        <v>-5.9537684393409602</v>
      </c>
      <c r="CE75" s="192"/>
      <c r="CF75" s="192"/>
      <c r="CG75" s="208"/>
      <c r="CH75" s="208">
        <f t="shared" si="47"/>
        <v>0</v>
      </c>
    </row>
    <row r="76" spans="2:86" x14ac:dyDescent="0.2">
      <c r="B76" s="81"/>
      <c r="C76" s="81"/>
      <c r="D76" s="81"/>
      <c r="E76" s="81"/>
      <c r="F76" s="81"/>
      <c r="G76" s="81"/>
      <c r="H76" s="81"/>
      <c r="I76" s="81"/>
      <c r="J76" s="81"/>
      <c r="K76" s="81"/>
      <c r="L76" s="82"/>
      <c r="M76" s="81"/>
      <c r="N76" s="81"/>
      <c r="O76" s="81"/>
      <c r="P76" s="81"/>
      <c r="Q76" s="81"/>
      <c r="R76" s="81"/>
      <c r="S76" s="81"/>
      <c r="T76" s="81"/>
      <c r="U76" s="195">
        <f t="shared" si="29"/>
        <v>28.250869642719593</v>
      </c>
      <c r="V76" s="146">
        <f>BDS!$V$3*(COS(($U76*V$4)-PI()))*BL76*BP76</f>
        <v>-0.96917942253116973</v>
      </c>
      <c r="W76" s="146">
        <f>BDS!$W$3*(COS(($U76*W$4)-PI()))*BL76*BP76</f>
        <v>-0.96800655574281269</v>
      </c>
      <c r="X76" s="146">
        <f>BDS!$X$3*(COS(($U76*X$4)-PI()))*BL76*BP76</f>
        <v>-0.96417900796509171</v>
      </c>
      <c r="Y76" s="146">
        <f>BDS!$Y$3*(COS(($U76*Y$4)-PI()))*BL76*BP76</f>
        <v>-0.98613273004997404</v>
      </c>
      <c r="Z76" s="146">
        <f>BDS!$Z$3*(COS(($U76*Z$4)-PI()))*BL76*BP76</f>
        <v>-0.99419934890751749</v>
      </c>
      <c r="AA76" s="146">
        <f>BDS!$AA$3*(COS(($U76*AA$4)-PI()))*BL76*BP76</f>
        <v>-0.99783054929225534</v>
      </c>
      <c r="AB76" s="146">
        <f>BDS!$AB$3*(COS(($U76*AB$4)-PI()))*BL76*BP76</f>
        <v>-0.9997016801232913</v>
      </c>
      <c r="AC76" s="146">
        <f>BDS!$AC$3*(COS(($U76*AC$4)-PI()))*BL76*BP76</f>
        <v>-1.0007123885207496</v>
      </c>
      <c r="AD76" s="146">
        <f>BDS!$AD$3*(COS(($U76*AD$4)-PI()))*BL76*BP76</f>
        <v>-1.0012216419771154</v>
      </c>
      <c r="AE76" s="146">
        <f>BDS!$AE$3*(COS(($U76*AE$4)-PI()))*BL76*BP76</f>
        <v>-1.0013776857588779</v>
      </c>
      <c r="AF76" s="146">
        <f>BDS!$AF$3*(COS(($U76*AF$4)-PI()))*BL76*BP76</f>
        <v>-1.0012216419771154</v>
      </c>
      <c r="AG76" s="146">
        <f>BDS!$AG$3*(COS(($U76*AG$4)-PI()))*BL76*BP76</f>
        <v>-1.0007123885207496</v>
      </c>
      <c r="AH76" s="146">
        <f>BDS!$AH$3*(COS(($U76*AH$4)-PI()))*BL76*BP76</f>
        <v>-0.9997016801232913</v>
      </c>
      <c r="AI76" s="146">
        <f>BDS!$AI$3*(COS(($U76*AI$4)-PI()))*BL76*BP76</f>
        <v>-0.99783054929225534</v>
      </c>
      <c r="AJ76" s="146">
        <f>BDS!$AJ$3*(COS(($U76*AJ$4)-PI()))*BL76*BP76</f>
        <v>-0.99866989680035068</v>
      </c>
      <c r="AK76" s="146">
        <f>BDS!$AK$3*(COS(($U76*AK$4)-PI()))*BL76*BP76</f>
        <v>-1.0003560923857726</v>
      </c>
      <c r="AL76" s="146">
        <f>BDS!$AL$3*(COS(($U76*AL$4)-PI()))*BL76*BP76</f>
        <v>-1.0012669847395486</v>
      </c>
      <c r="AM76" s="146">
        <f>BDS!$AM$3*(COS(($U76*AM$4)-PI()))*BL76*BP76</f>
        <v>-1.0017259707235933</v>
      </c>
      <c r="AN76" s="146">
        <f>BDS!$AN$3*(COS(($U76*AN$4)-PI()))*BL76*BP76</f>
        <v>-1.001866615540705</v>
      </c>
      <c r="AO76" s="146">
        <f>BDS!$AO$3*(COS(($U76*AO$4)-PI()))*BL76*BP76</f>
        <v>-1.0017259707235933</v>
      </c>
      <c r="AP76" s="146">
        <f>BDS!$AP$3*(COS(($U76*AP$4)-PI()))*BL76*BP76</f>
        <v>-1.0012669847395486</v>
      </c>
      <c r="AQ76" s="146">
        <f>BDS!$AQ$3*(COS(($U76*AQ$4)-PI()))*BL76*BP76</f>
        <v>-1.0003560923857726</v>
      </c>
      <c r="AR76" s="146">
        <f>BDS!$AR$3*(COS(($U76*AR$4)-PI()))*BL76*BP76</f>
        <v>-0.99866989680035068</v>
      </c>
      <c r="AS76" s="146">
        <f>BDS!$AS$3*(COS(($U76*AS$4)-PI()))*BL76*BP76</f>
        <v>-0.99783054929225534</v>
      </c>
      <c r="AT76" s="146">
        <f>BDS!$AT$3*(COS(($U76*AT$4)-PI()))*BL76*BP76</f>
        <v>-0.9997016801232913</v>
      </c>
      <c r="AU76" s="146">
        <f>BDS!$AU$3*(COS(($U76*AU$4)-PI()))*BL76*BP76</f>
        <v>-1.0007123885207496</v>
      </c>
      <c r="AV76" s="146">
        <f>BDS!$AV$3*(COS(($U76*AV$4)-PI()))*BL76*BP76</f>
        <v>-1.0012216419771154</v>
      </c>
      <c r="AW76" s="146">
        <f>BDS!$AW$3*(COS(($U76*AW$4)-PI()))*BL76*BP76</f>
        <v>-1.0013776857588779</v>
      </c>
      <c r="AX76" s="146">
        <f>BDS!$AX$3*(COS(($U76*AX$4)-PI()))*BL76*BP76</f>
        <v>-1.0012216419771154</v>
      </c>
      <c r="AY76" s="146">
        <f>BDS!$AY$3*(COS(($U76*AY$4)-PI()))*BL76*BP76</f>
        <v>-1.0007123885207496</v>
      </c>
      <c r="AZ76" s="146">
        <f>BDS!$AZ$3*(COS(($U76*AZ$4)-PI()))*BL76*BP76</f>
        <v>-0.9997016801232913</v>
      </c>
      <c r="BA76" s="146">
        <f>BDS!$BA$3*(COS(($U76*BA$4)-PI()))*BL76*BP76</f>
        <v>-0.99783054929225534</v>
      </c>
      <c r="BB76" s="146">
        <f>BDS!$BB$3*(COS(($U76*BB$4)-PI()))*BL76*BP76</f>
        <v>-0.99419934890751749</v>
      </c>
      <c r="BC76" s="146">
        <f>BDS!$BC$3*(COS(($U76*BC$4)-PI()))*BL76*BP76</f>
        <v>-0.98613273004997404</v>
      </c>
      <c r="BD76" s="146">
        <f>BDS!$BD$3*(COS(($U76*BD$4)-PI()))*BL76*BP76</f>
        <v>-0.96417900796509171</v>
      </c>
      <c r="BE76" s="146">
        <f>BDS!$BE$3*(COS(($U76*BE$4)-PI()))*BL76*BP76</f>
        <v>-0.96800655574281269</v>
      </c>
      <c r="BF76" s="153">
        <f t="shared" si="30"/>
        <v>-0.99446498955201668</v>
      </c>
      <c r="BG76" s="153">
        <f>(((BF76)+1)/(BDS!$BG$4)+1)</f>
        <v>1.0054999317793554</v>
      </c>
      <c r="BH76" s="196">
        <f t="shared" si="31"/>
        <v>4.7640909339441276E-2</v>
      </c>
      <c r="BI76" s="154"/>
      <c r="BJ76" s="152">
        <f t="shared" si="32"/>
        <v>28.250869642719593</v>
      </c>
      <c r="BK76" s="152">
        <f t="shared" si="33"/>
        <v>-7.5273069657171201E-8</v>
      </c>
      <c r="BL76" s="155">
        <f t="shared" si="34"/>
        <v>0.99999999133386763</v>
      </c>
      <c r="BM76" s="155"/>
      <c r="BN76" s="152">
        <f t="shared" si="35"/>
        <v>28.250869642719593</v>
      </c>
      <c r="BO76" s="152">
        <f t="shared" si="36"/>
        <v>-7.6151805623661338E-5</v>
      </c>
      <c r="BP76" s="155">
        <f t="shared" si="37"/>
        <v>0.99999123273781099</v>
      </c>
      <c r="BQ76" s="156"/>
      <c r="BR76" s="157">
        <f t="shared" si="38"/>
        <v>28.250869642719593</v>
      </c>
      <c r="BS76" s="158">
        <f t="shared" si="39"/>
        <v>0</v>
      </c>
      <c r="BT76" s="158">
        <f t="shared" si="40"/>
        <v>0</v>
      </c>
      <c r="BU76" s="158">
        <f t="shared" si="41"/>
        <v>0</v>
      </c>
      <c r="BV76" s="158"/>
      <c r="BW76" s="206">
        <f t="shared" si="42"/>
        <v>28.250869642719593</v>
      </c>
      <c r="BX76" s="207">
        <f t="shared" si="43"/>
        <v>0</v>
      </c>
      <c r="BY76" s="208">
        <f t="shared" si="44"/>
        <v>1</v>
      </c>
      <c r="BZ76" s="158"/>
      <c r="CA76" s="157">
        <f>BDS!BH76</f>
        <v>4.7640909339441276E-2</v>
      </c>
      <c r="CB76" s="157">
        <f t="shared" si="45"/>
        <v>-5.9523590906605586</v>
      </c>
      <c r="CC76" s="157"/>
      <c r="CD76" s="157">
        <f t="shared" si="46"/>
        <v>-5.9523590906605586</v>
      </c>
      <c r="CE76" s="192"/>
      <c r="CF76" s="192"/>
      <c r="CG76" s="208"/>
      <c r="CH76" s="208">
        <f t="shared" si="47"/>
        <v>0</v>
      </c>
    </row>
    <row r="77" spans="2:86" x14ac:dyDescent="0.2">
      <c r="B77" s="81"/>
      <c r="C77" s="81"/>
      <c r="D77" s="81"/>
      <c r="E77" s="81"/>
      <c r="F77" s="81"/>
      <c r="G77" s="81"/>
      <c r="H77" s="81"/>
      <c r="I77" s="81"/>
      <c r="J77" s="81"/>
      <c r="K77" s="81"/>
      <c r="L77" s="82"/>
      <c r="M77" s="81"/>
      <c r="N77" s="81"/>
      <c r="O77" s="81"/>
      <c r="P77" s="81"/>
      <c r="Q77" s="81"/>
      <c r="R77" s="81"/>
      <c r="S77" s="81"/>
      <c r="T77" s="81"/>
      <c r="U77" s="195">
        <f t="shared" si="29"/>
        <v>28.679297841874174</v>
      </c>
      <c r="V77" s="146">
        <f>BDS!$V$3*(COS(($U77*V$4)-PI()))*BL77*BP77</f>
        <v>-0.96864326999900097</v>
      </c>
      <c r="W77" s="146">
        <f>BDS!$W$3*(COS(($U77*W$4)-PI()))*BL77*BP77</f>
        <v>-0.96745308934579111</v>
      </c>
      <c r="X77" s="146">
        <f>BDS!$X$3*(COS(($U77*X$4)-PI()))*BL77*BP77</f>
        <v>-0.96356894037594487</v>
      </c>
      <c r="Y77" s="146">
        <f>BDS!$Y$3*(COS(($U77*Y$4)-PI()))*BL77*BP77</f>
        <v>-0.98584486581128306</v>
      </c>
      <c r="Z77" s="146">
        <f>BDS!$Z$3*(COS(($U77*Z$4)-PI()))*BL77*BP77</f>
        <v>-0.99402786848968694</v>
      </c>
      <c r="AA77" s="146">
        <f>BDS!$AA$3*(COS(($U77*AA$4)-PI()))*BL77*BP77</f>
        <v>-0.99771091167219084</v>
      </c>
      <c r="AB77" s="146">
        <f>BDS!$AB$3*(COS(($U77*AB$4)-PI()))*BL77*BP77</f>
        <v>-0.99960858320881918</v>
      </c>
      <c r="AC77" s="146">
        <f>BDS!$AC$3*(COS(($U77*AC$4)-PI()))*BL77*BP77</f>
        <v>-1.000633569485756</v>
      </c>
      <c r="AD77" s="146">
        <f>BDS!$AD$3*(COS(($U77*AD$4)-PI()))*BL77*BP77</f>
        <v>-1.0011499996686353</v>
      </c>
      <c r="AE77" s="146">
        <f>BDS!$AE$3*(COS(($U77*AE$4)-PI()))*BL77*BP77</f>
        <v>-1.0013082400526352</v>
      </c>
      <c r="AF77" s="146">
        <f>BDS!$AF$3*(COS(($U77*AF$4)-PI()))*BL77*BP77</f>
        <v>-1.0011499996686353</v>
      </c>
      <c r="AG77" s="146">
        <f>BDS!$AG$3*(COS(($U77*AG$4)-PI()))*BL77*BP77</f>
        <v>-1.000633569485756</v>
      </c>
      <c r="AH77" s="146">
        <f>BDS!$AH$3*(COS(($U77*AH$4)-PI()))*BL77*BP77</f>
        <v>-0.99960858320881918</v>
      </c>
      <c r="AI77" s="146">
        <f>BDS!$AI$3*(COS(($U77*AI$4)-PI()))*BL77*BP77</f>
        <v>-0.99771091167219084</v>
      </c>
      <c r="AJ77" s="146">
        <f>BDS!$AJ$3*(COS(($U77*AJ$4)-PI()))*BL77*BP77</f>
        <v>-0.99856218104378114</v>
      </c>
      <c r="AK77" s="146">
        <f>BDS!$AK$3*(COS(($U77*AK$4)-PI()))*BL77*BP77</f>
        <v>-1.0002722451465282</v>
      </c>
      <c r="AL77" s="146">
        <f>BDS!$AL$3*(COS(($U77*AL$4)-PI()))*BL77*BP77</f>
        <v>-1.0011959808354431</v>
      </c>
      <c r="AM77" s="146">
        <f>BDS!$AM$3*(COS(($U77*AM$4)-PI()))*BL77*BP77</f>
        <v>-1.0016614234198682</v>
      </c>
      <c r="AN77" s="146">
        <f>BDS!$AN$3*(COS(($U77*AN$4)-PI()))*BL77*BP77</f>
        <v>-1.0018040445665906</v>
      </c>
      <c r="AO77" s="146">
        <f>BDS!$AO$3*(COS(($U77*AO$4)-PI()))*BL77*BP77</f>
        <v>-1.0016614234198682</v>
      </c>
      <c r="AP77" s="146">
        <f>BDS!$AP$3*(COS(($U77*AP$4)-PI()))*BL77*BP77</f>
        <v>-1.0011959808354431</v>
      </c>
      <c r="AQ77" s="146">
        <f>BDS!$AQ$3*(COS(($U77*AQ$4)-PI()))*BL77*BP77</f>
        <v>-1.0002722451465282</v>
      </c>
      <c r="AR77" s="146">
        <f>BDS!$AR$3*(COS(($U77*AR$4)-PI()))*BL77*BP77</f>
        <v>-0.99856218104378114</v>
      </c>
      <c r="AS77" s="146">
        <f>BDS!$AS$3*(COS(($U77*AS$4)-PI()))*BL77*BP77</f>
        <v>-0.99771091167219084</v>
      </c>
      <c r="AT77" s="146">
        <f>BDS!$AT$3*(COS(($U77*AT$4)-PI()))*BL77*BP77</f>
        <v>-0.99960858320881918</v>
      </c>
      <c r="AU77" s="146">
        <f>BDS!$AU$3*(COS(($U77*AU$4)-PI()))*BL77*BP77</f>
        <v>-1.000633569485756</v>
      </c>
      <c r="AV77" s="146">
        <f>BDS!$AV$3*(COS(($U77*AV$4)-PI()))*BL77*BP77</f>
        <v>-1.0011499996686353</v>
      </c>
      <c r="AW77" s="146">
        <f>BDS!$AW$3*(COS(($U77*AW$4)-PI()))*BL77*BP77</f>
        <v>-1.0013082400526352</v>
      </c>
      <c r="AX77" s="146">
        <f>BDS!$AX$3*(COS(($U77*AX$4)-PI()))*BL77*BP77</f>
        <v>-1.0011499996686353</v>
      </c>
      <c r="AY77" s="146">
        <f>BDS!$AY$3*(COS(($U77*AY$4)-PI()))*BL77*BP77</f>
        <v>-1.000633569485756</v>
      </c>
      <c r="AZ77" s="146">
        <f>BDS!$AZ$3*(COS(($U77*AZ$4)-PI()))*BL77*BP77</f>
        <v>-0.99960858320881918</v>
      </c>
      <c r="BA77" s="146">
        <f>BDS!$BA$3*(COS(($U77*BA$4)-PI()))*BL77*BP77</f>
        <v>-0.99771091167219084</v>
      </c>
      <c r="BB77" s="146">
        <f>BDS!$BB$3*(COS(($U77*BB$4)-PI()))*BL77*BP77</f>
        <v>-0.99402786848968694</v>
      </c>
      <c r="BC77" s="146">
        <f>BDS!$BC$3*(COS(($U77*BC$4)-PI()))*BL77*BP77</f>
        <v>-0.98584486581128306</v>
      </c>
      <c r="BD77" s="146">
        <f>BDS!$BD$3*(COS(($U77*BD$4)-PI()))*BL77*BP77</f>
        <v>-0.96356894037594487</v>
      </c>
      <c r="BE77" s="146">
        <f>BDS!$BE$3*(COS(($U77*BE$4)-PI()))*BL77*BP77</f>
        <v>-0.96745308934579111</v>
      </c>
      <c r="BF77" s="153">
        <f t="shared" si="30"/>
        <v>-0.99429581221525309</v>
      </c>
      <c r="BG77" s="153">
        <f>(((BF77)+1)/(BDS!$BG$4)+1)</f>
        <v>1.0056680369382449</v>
      </c>
      <c r="BH77" s="196">
        <f t="shared" si="31"/>
        <v>4.9092944061370013E-2</v>
      </c>
      <c r="BI77" s="154"/>
      <c r="BJ77" s="152">
        <f t="shared" si="32"/>
        <v>28.679297841874174</v>
      </c>
      <c r="BK77" s="152">
        <f t="shared" si="33"/>
        <v>-7.9046726077838521E-8</v>
      </c>
      <c r="BL77" s="155">
        <f t="shared" si="34"/>
        <v>0.99999999089940939</v>
      </c>
      <c r="BM77" s="155"/>
      <c r="BN77" s="152">
        <f t="shared" si="35"/>
        <v>28.679297841874174</v>
      </c>
      <c r="BO77" s="152">
        <f t="shared" si="36"/>
        <v>-7.9071830348553725E-5</v>
      </c>
      <c r="BP77" s="155">
        <f t="shared" si="37"/>
        <v>0.99999089656054474</v>
      </c>
      <c r="BQ77" s="156"/>
      <c r="BR77" s="157">
        <f t="shared" si="38"/>
        <v>28.679297841874174</v>
      </c>
      <c r="BS77" s="158">
        <f t="shared" si="39"/>
        <v>0</v>
      </c>
      <c r="BT77" s="158">
        <f t="shared" si="40"/>
        <v>0</v>
      </c>
      <c r="BU77" s="158">
        <f t="shared" si="41"/>
        <v>0</v>
      </c>
      <c r="BV77" s="158"/>
      <c r="BW77" s="206">
        <f t="shared" si="42"/>
        <v>28.679297841874174</v>
      </c>
      <c r="BX77" s="207">
        <f t="shared" si="43"/>
        <v>0</v>
      </c>
      <c r="BY77" s="208">
        <f t="shared" si="44"/>
        <v>1</v>
      </c>
      <c r="BZ77" s="158"/>
      <c r="CA77" s="157">
        <f>BDS!BH77</f>
        <v>4.9092944061370013E-2</v>
      </c>
      <c r="CB77" s="157">
        <f t="shared" si="45"/>
        <v>-5.9509070559386297</v>
      </c>
      <c r="CC77" s="157"/>
      <c r="CD77" s="157">
        <f t="shared" si="46"/>
        <v>-5.9509070559386297</v>
      </c>
      <c r="CE77" s="192"/>
      <c r="CF77" s="192"/>
      <c r="CG77" s="208"/>
      <c r="CH77" s="208">
        <f t="shared" si="47"/>
        <v>0</v>
      </c>
    </row>
    <row r="78" spans="2:86" x14ac:dyDescent="0.2">
      <c r="B78" s="81"/>
      <c r="C78" s="81"/>
      <c r="D78" s="81"/>
      <c r="E78" s="81"/>
      <c r="F78" s="81"/>
      <c r="G78" s="81"/>
      <c r="H78" s="81"/>
      <c r="I78" s="81"/>
      <c r="J78" s="81"/>
      <c r="K78" s="81"/>
      <c r="L78" s="82"/>
      <c r="M78" s="81"/>
      <c r="N78" s="81"/>
      <c r="O78" s="81"/>
      <c r="P78" s="81"/>
      <c r="Q78" s="81"/>
      <c r="R78" s="81"/>
      <c r="S78" s="81"/>
      <c r="T78" s="81"/>
      <c r="U78" s="195">
        <f t="shared" si="29"/>
        <v>29.114223211705344</v>
      </c>
      <c r="V78" s="146">
        <f>BDS!$V$3*(COS(($U78*V$4)-PI()))*BL78*BP78</f>
        <v>-0.96809083268533003</v>
      </c>
      <c r="W78" s="146">
        <f>BDS!$W$3*(COS(($U78*W$4)-PI()))*BL78*BP78</f>
        <v>-0.96688281588433089</v>
      </c>
      <c r="X78" s="146">
        <f>BDS!$X$3*(COS(($U78*X$4)-PI()))*BL78*BP78</f>
        <v>-0.96294035989507454</v>
      </c>
      <c r="Y78" s="146">
        <f>BDS!$Y$3*(COS(($U78*Y$4)-PI()))*BL78*BP78</f>
        <v>-0.9855482310781668</v>
      </c>
      <c r="Z78" s="146">
        <f>BDS!$Z$3*(COS(($U78*Z$4)-PI()))*BL78*BP78</f>
        <v>-0.99385115534405044</v>
      </c>
      <c r="AA78" s="146">
        <f>BDS!$AA$3*(COS(($U78*AA$4)-PI()))*BL78*BP78</f>
        <v>-0.99758762032644577</v>
      </c>
      <c r="AB78" s="146">
        <f>BDS!$AB$3*(COS(($U78*AB$4)-PI()))*BL78*BP78</f>
        <v>-0.99951264166800402</v>
      </c>
      <c r="AC78" s="146">
        <f>BDS!$AC$3*(COS(($U78*AC$4)-PI()))*BL78*BP78</f>
        <v>-1.0005523412938895</v>
      </c>
      <c r="AD78" s="146">
        <f>BDS!$AD$3*(COS(($U78*AD$4)-PI()))*BL78*BP78</f>
        <v>-1.0010761671445563</v>
      </c>
      <c r="AE78" s="146">
        <f>BDS!$AE$3*(COS(($U78*AE$4)-PI()))*BL78*BP78</f>
        <v>-1.0012366711500258</v>
      </c>
      <c r="AF78" s="146">
        <f>BDS!$AF$3*(COS(($U78*AF$4)-PI()))*BL78*BP78</f>
        <v>-1.0010761671445563</v>
      </c>
      <c r="AG78" s="146">
        <f>BDS!$AG$3*(COS(($U78*AG$4)-PI()))*BL78*BP78</f>
        <v>-1.0005523412938895</v>
      </c>
      <c r="AH78" s="146">
        <f>BDS!$AH$3*(COS(($U78*AH$4)-PI()))*BL78*BP78</f>
        <v>-0.99951264166800402</v>
      </c>
      <c r="AI78" s="146">
        <f>BDS!$AI$3*(COS(($U78*AI$4)-PI()))*BL78*BP78</f>
        <v>-0.99758762032644577</v>
      </c>
      <c r="AJ78" s="146">
        <f>BDS!$AJ$3*(COS(($U78*AJ$4)-PI()))*BL78*BP78</f>
        <v>-0.99845117494076818</v>
      </c>
      <c r="AK78" s="146">
        <f>BDS!$AK$3*(COS(($U78*AK$4)-PI()))*BL78*BP78</f>
        <v>-1.0001858353759037</v>
      </c>
      <c r="AL78" s="146">
        <f>BDS!$AL$3*(COS(($U78*AL$4)-PI()))*BL78*BP78</f>
        <v>-1.0011228061933684</v>
      </c>
      <c r="AM78" s="146">
        <f>BDS!$AM$3*(COS(($U78*AM$4)-PI()))*BL78*BP78</f>
        <v>-1.0015949023842194</v>
      </c>
      <c r="AN78" s="146">
        <f>BDS!$AN$3*(COS(($U78*AN$4)-PI()))*BL78*BP78</f>
        <v>-1.0017395601688484</v>
      </c>
      <c r="AO78" s="146">
        <f>BDS!$AO$3*(COS(($U78*AO$4)-PI()))*BL78*BP78</f>
        <v>-1.0015949023842194</v>
      </c>
      <c r="AP78" s="146">
        <f>BDS!$AP$3*(COS(($U78*AP$4)-PI()))*BL78*BP78</f>
        <v>-1.0011228061933684</v>
      </c>
      <c r="AQ78" s="146">
        <f>BDS!$AQ$3*(COS(($U78*AQ$4)-PI()))*BL78*BP78</f>
        <v>-1.0001858353759037</v>
      </c>
      <c r="AR78" s="146">
        <f>BDS!$AR$3*(COS(($U78*AR$4)-PI()))*BL78*BP78</f>
        <v>-0.99845117494076818</v>
      </c>
      <c r="AS78" s="146">
        <f>BDS!$AS$3*(COS(($U78*AS$4)-PI()))*BL78*BP78</f>
        <v>-0.99758762032644577</v>
      </c>
      <c r="AT78" s="146">
        <f>BDS!$AT$3*(COS(($U78*AT$4)-PI()))*BL78*BP78</f>
        <v>-0.99951264166800402</v>
      </c>
      <c r="AU78" s="146">
        <f>BDS!$AU$3*(COS(($U78*AU$4)-PI()))*BL78*BP78</f>
        <v>-1.0005523412938895</v>
      </c>
      <c r="AV78" s="146">
        <f>BDS!$AV$3*(COS(($U78*AV$4)-PI()))*BL78*BP78</f>
        <v>-1.0010761671445563</v>
      </c>
      <c r="AW78" s="146">
        <f>BDS!$AW$3*(COS(($U78*AW$4)-PI()))*BL78*BP78</f>
        <v>-1.0012366711500258</v>
      </c>
      <c r="AX78" s="146">
        <f>BDS!$AX$3*(COS(($U78*AX$4)-PI()))*BL78*BP78</f>
        <v>-1.0010761671445563</v>
      </c>
      <c r="AY78" s="146">
        <f>BDS!$AY$3*(COS(($U78*AY$4)-PI()))*BL78*BP78</f>
        <v>-1.0005523412938895</v>
      </c>
      <c r="AZ78" s="146">
        <f>BDS!$AZ$3*(COS(($U78*AZ$4)-PI()))*BL78*BP78</f>
        <v>-0.99951264166800402</v>
      </c>
      <c r="BA78" s="146">
        <f>BDS!$BA$3*(COS(($U78*BA$4)-PI()))*BL78*BP78</f>
        <v>-0.99758762032644577</v>
      </c>
      <c r="BB78" s="146">
        <f>BDS!$BB$3*(COS(($U78*BB$4)-PI()))*BL78*BP78</f>
        <v>-0.99385115534405044</v>
      </c>
      <c r="BC78" s="146">
        <f>BDS!$BC$3*(COS(($U78*BC$4)-PI()))*BL78*BP78</f>
        <v>-0.9855482310781668</v>
      </c>
      <c r="BD78" s="146">
        <f>BDS!$BD$3*(COS(($U78*BD$4)-PI()))*BL78*BP78</f>
        <v>-0.96294035989507454</v>
      </c>
      <c r="BE78" s="146">
        <f>BDS!$BE$3*(COS(($U78*BE$4)-PI()))*BL78*BP78</f>
        <v>-0.96688281588433089</v>
      </c>
      <c r="BF78" s="153">
        <f t="shared" si="30"/>
        <v>-0.99412148275215506</v>
      </c>
      <c r="BG78" s="153">
        <f>(((BF78)+1)/(BDS!$BG$4)+1)</f>
        <v>1.0058412615713654</v>
      </c>
      <c r="BH78" s="196">
        <f t="shared" si="31"/>
        <v>5.0588945149422117E-2</v>
      </c>
      <c r="BI78" s="154"/>
      <c r="BJ78" s="152">
        <f t="shared" si="32"/>
        <v>29.114223211705344</v>
      </c>
      <c r="BK78" s="152">
        <f t="shared" si="33"/>
        <v>-8.300956426433972E-8</v>
      </c>
      <c r="BL78" s="155">
        <f t="shared" si="34"/>
        <v>0.99999999044317078</v>
      </c>
      <c r="BM78" s="155"/>
      <c r="BN78" s="152">
        <f t="shared" si="35"/>
        <v>29.114223211705344</v>
      </c>
      <c r="BO78" s="152">
        <f t="shared" si="36"/>
        <v>-8.2103821740907345E-5</v>
      </c>
      <c r="BP78" s="155">
        <f t="shared" si="37"/>
        <v>0.9999905474928743</v>
      </c>
      <c r="BQ78" s="156"/>
      <c r="BR78" s="157">
        <f t="shared" si="38"/>
        <v>29.114223211705344</v>
      </c>
      <c r="BS78" s="158">
        <f t="shared" si="39"/>
        <v>0</v>
      </c>
      <c r="BT78" s="158">
        <f t="shared" si="40"/>
        <v>0</v>
      </c>
      <c r="BU78" s="158">
        <f t="shared" si="41"/>
        <v>0</v>
      </c>
      <c r="BV78" s="158"/>
      <c r="BW78" s="206">
        <f t="shared" si="42"/>
        <v>29.114223211705344</v>
      </c>
      <c r="BX78" s="207">
        <f t="shared" si="43"/>
        <v>0</v>
      </c>
      <c r="BY78" s="208">
        <f t="shared" si="44"/>
        <v>1</v>
      </c>
      <c r="BZ78" s="158"/>
      <c r="CA78" s="157">
        <f>BDS!BH78</f>
        <v>5.0588945149422117E-2</v>
      </c>
      <c r="CB78" s="157">
        <f t="shared" si="45"/>
        <v>-5.9494110548505779</v>
      </c>
      <c r="CC78" s="157"/>
      <c r="CD78" s="157">
        <f t="shared" si="46"/>
        <v>-5.9494110548505779</v>
      </c>
      <c r="CE78" s="192"/>
      <c r="CF78" s="192"/>
      <c r="CG78" s="208"/>
      <c r="CH78" s="208">
        <f t="shared" si="47"/>
        <v>0</v>
      </c>
    </row>
    <row r="79" spans="2:86" x14ac:dyDescent="0.2">
      <c r="B79" s="81"/>
      <c r="C79" s="81"/>
      <c r="D79" s="81"/>
      <c r="E79" s="81"/>
      <c r="F79" s="81"/>
      <c r="G79" s="81"/>
      <c r="H79" s="81"/>
      <c r="I79" s="81"/>
      <c r="J79" s="81"/>
      <c r="K79" s="81"/>
      <c r="L79" s="82"/>
      <c r="M79" s="81"/>
      <c r="N79" s="81"/>
      <c r="O79" s="81"/>
      <c r="P79" s="81"/>
      <c r="Q79" s="81"/>
      <c r="R79" s="81"/>
      <c r="S79" s="81"/>
      <c r="T79" s="81"/>
      <c r="U79" s="195">
        <f t="shared" si="29"/>
        <v>29.55574428267138</v>
      </c>
      <c r="V79" s="146">
        <f>BDS!$V$3*(COS(($U79*V$4)-PI()))*BL79*BP79</f>
        <v>-0.96752161919174795</v>
      </c>
      <c r="W79" s="146">
        <f>BDS!$W$3*(COS(($U79*W$4)-PI()))*BL79*BP79</f>
        <v>-0.96629522842176374</v>
      </c>
      <c r="X79" s="146">
        <f>BDS!$X$3*(COS(($U79*X$4)-PI()))*BL79*BP79</f>
        <v>-0.96229270893512331</v>
      </c>
      <c r="Y79" s="146">
        <f>BDS!$Y$3*(COS(($U79*Y$4)-PI()))*BL79*BP79</f>
        <v>-0.98524255954133466</v>
      </c>
      <c r="Z79" s="146">
        <f>BDS!$Z$3*(COS(($U79*Z$4)-PI()))*BL79*BP79</f>
        <v>-0.99366905010130346</v>
      </c>
      <c r="AA79" s="146">
        <f>BDS!$AA$3*(COS(($U79*AA$4)-PI()))*BL79*BP79</f>
        <v>-0.99746056380992132</v>
      </c>
      <c r="AB79" s="146">
        <f>BDS!$AB$3*(COS(($U79*AB$4)-PI()))*BL79*BP79</f>
        <v>-0.99941376865842424</v>
      </c>
      <c r="AC79" s="146">
        <f>BDS!$AC$3*(COS(($U79*AC$4)-PI()))*BL79*BP79</f>
        <v>-1.0004686303570087</v>
      </c>
      <c r="AD79" s="146">
        <f>BDS!$AD$3*(COS(($U79*AD$4)-PI()))*BL79*BP79</f>
        <v>-1.0010000774839583</v>
      </c>
      <c r="AE79" s="146">
        <f>BDS!$AE$3*(COS(($U79*AE$4)-PI()))*BL79*BP79</f>
        <v>-1.0011629141714553</v>
      </c>
      <c r="AF79" s="146">
        <f>BDS!$AF$3*(COS(($U79*AF$4)-PI()))*BL79*BP79</f>
        <v>-1.0010000774839583</v>
      </c>
      <c r="AG79" s="146">
        <f>BDS!$AG$3*(COS(($U79*AG$4)-PI()))*BL79*BP79</f>
        <v>-1.0004686303570087</v>
      </c>
      <c r="AH79" s="146">
        <f>BDS!$AH$3*(COS(($U79*AH$4)-PI()))*BL79*BP79</f>
        <v>-0.99941376865842424</v>
      </c>
      <c r="AI79" s="146">
        <f>BDS!$AI$3*(COS(($U79*AI$4)-PI()))*BL79*BP79</f>
        <v>-0.99746056380992132</v>
      </c>
      <c r="AJ79" s="146">
        <f>BDS!$AJ$3*(COS(($U79*AJ$4)-PI()))*BL79*BP79</f>
        <v>-0.99833677809184496</v>
      </c>
      <c r="AK79" s="146">
        <f>BDS!$AK$3*(COS(($U79*AK$4)-PI()))*BL79*BP79</f>
        <v>-1.0000967848165196</v>
      </c>
      <c r="AL79" s="146">
        <f>BDS!$AL$3*(COS(($U79*AL$4)-PI()))*BL79*BP79</f>
        <v>-1.0010473944856482</v>
      </c>
      <c r="AM79" s="146">
        <f>BDS!$AM$3*(COS(($U79*AM$4)-PI()))*BL79*BP79</f>
        <v>-1.0015263472903131</v>
      </c>
      <c r="AN79" s="146">
        <f>BDS!$AN$3*(COS(($U79*AN$4)-PI()))*BL79*BP79</f>
        <v>-1.0016731038586637</v>
      </c>
      <c r="AO79" s="146">
        <f>BDS!$AO$3*(COS(($U79*AO$4)-PI()))*BL79*BP79</f>
        <v>-1.0015263472903131</v>
      </c>
      <c r="AP79" s="146">
        <f>BDS!$AP$3*(COS(($U79*AP$4)-PI()))*BL79*BP79</f>
        <v>-1.0010473944856482</v>
      </c>
      <c r="AQ79" s="146">
        <f>BDS!$AQ$3*(COS(($U79*AQ$4)-PI()))*BL79*BP79</f>
        <v>-1.0000967848165196</v>
      </c>
      <c r="AR79" s="146">
        <f>BDS!$AR$3*(COS(($U79*AR$4)-PI()))*BL79*BP79</f>
        <v>-0.99833677809184496</v>
      </c>
      <c r="AS79" s="146">
        <f>BDS!$AS$3*(COS(($U79*AS$4)-PI()))*BL79*BP79</f>
        <v>-0.99746056380992132</v>
      </c>
      <c r="AT79" s="146">
        <f>BDS!$AT$3*(COS(($U79*AT$4)-PI()))*BL79*BP79</f>
        <v>-0.99941376865842424</v>
      </c>
      <c r="AU79" s="146">
        <f>BDS!$AU$3*(COS(($U79*AU$4)-PI()))*BL79*BP79</f>
        <v>-1.0004686303570087</v>
      </c>
      <c r="AV79" s="146">
        <f>BDS!$AV$3*(COS(($U79*AV$4)-PI()))*BL79*BP79</f>
        <v>-1.0010000774839583</v>
      </c>
      <c r="AW79" s="146">
        <f>BDS!$AW$3*(COS(($U79*AW$4)-PI()))*BL79*BP79</f>
        <v>-1.0011629141714553</v>
      </c>
      <c r="AX79" s="146">
        <f>BDS!$AX$3*(COS(($U79*AX$4)-PI()))*BL79*BP79</f>
        <v>-1.0010000774839583</v>
      </c>
      <c r="AY79" s="146">
        <f>BDS!$AY$3*(COS(($U79*AY$4)-PI()))*BL79*BP79</f>
        <v>-1.0004686303570087</v>
      </c>
      <c r="AZ79" s="146">
        <f>BDS!$AZ$3*(COS(($U79*AZ$4)-PI()))*BL79*BP79</f>
        <v>-0.99941376865842424</v>
      </c>
      <c r="BA79" s="146">
        <f>BDS!$BA$3*(COS(($U79*BA$4)-PI()))*BL79*BP79</f>
        <v>-0.99746056380992132</v>
      </c>
      <c r="BB79" s="146">
        <f>BDS!$BB$3*(COS(($U79*BB$4)-PI()))*BL79*BP79</f>
        <v>-0.99366905010130346</v>
      </c>
      <c r="BC79" s="146">
        <f>BDS!$BC$3*(COS(($U79*BC$4)-PI()))*BL79*BP79</f>
        <v>-0.98524255954133466</v>
      </c>
      <c r="BD79" s="146">
        <f>BDS!$BD$3*(COS(($U79*BD$4)-PI()))*BL79*BP79</f>
        <v>-0.96229270893512331</v>
      </c>
      <c r="BE79" s="146">
        <f>BDS!$BE$3*(COS(($U79*BE$4)-PI()))*BL79*BP79</f>
        <v>-0.96629522842176374</v>
      </c>
      <c r="BF79" s="153">
        <f t="shared" si="30"/>
        <v>-0.99394184488884108</v>
      </c>
      <c r="BG79" s="153">
        <f>(((BF79)+1)/(BDS!$BG$4)+1)</f>
        <v>1.0060197609621979</v>
      </c>
      <c r="BH79" s="196">
        <f t="shared" si="31"/>
        <v>5.2130230552276141E-2</v>
      </c>
      <c r="BI79" s="154"/>
      <c r="BJ79" s="152">
        <f t="shared" si="32"/>
        <v>29.55574428267138</v>
      </c>
      <c r="BK79" s="152">
        <f t="shared" si="33"/>
        <v>-8.7171073199299765E-8</v>
      </c>
      <c r="BL79" s="155">
        <f t="shared" si="34"/>
        <v>0.99999998996405937</v>
      </c>
      <c r="BM79" s="155"/>
      <c r="BN79" s="152">
        <f t="shared" si="35"/>
        <v>29.55574428267138</v>
      </c>
      <c r="BO79" s="152">
        <f t="shared" si="36"/>
        <v>-8.5252073013878529E-5</v>
      </c>
      <c r="BP79" s="155">
        <f t="shared" si="37"/>
        <v>0.9999901850405436</v>
      </c>
      <c r="BQ79" s="156"/>
      <c r="BR79" s="157">
        <f t="shared" si="38"/>
        <v>29.55574428267138</v>
      </c>
      <c r="BS79" s="158">
        <f t="shared" si="39"/>
        <v>0</v>
      </c>
      <c r="BT79" s="158">
        <f t="shared" si="40"/>
        <v>0</v>
      </c>
      <c r="BU79" s="158">
        <f t="shared" si="41"/>
        <v>0</v>
      </c>
      <c r="BV79" s="158"/>
      <c r="BW79" s="206">
        <f t="shared" si="42"/>
        <v>29.55574428267138</v>
      </c>
      <c r="BX79" s="207">
        <f t="shared" si="43"/>
        <v>0</v>
      </c>
      <c r="BY79" s="208">
        <f t="shared" si="44"/>
        <v>1</v>
      </c>
      <c r="BZ79" s="158"/>
      <c r="CA79" s="157">
        <f>BDS!BH79</f>
        <v>5.2130230552276141E-2</v>
      </c>
      <c r="CB79" s="157">
        <f t="shared" si="45"/>
        <v>-5.9478697694477241</v>
      </c>
      <c r="CC79" s="157"/>
      <c r="CD79" s="157">
        <f t="shared" si="46"/>
        <v>-5.9478697694477241</v>
      </c>
      <c r="CE79" s="192"/>
      <c r="CF79" s="192"/>
      <c r="CG79" s="208"/>
      <c r="CH79" s="208">
        <f t="shared" si="47"/>
        <v>0</v>
      </c>
    </row>
    <row r="80" spans="2:86" x14ac:dyDescent="0.2">
      <c r="B80" s="81"/>
      <c r="C80" s="81"/>
      <c r="D80" s="81"/>
      <c r="E80" s="81"/>
      <c r="F80" s="81"/>
      <c r="G80" s="81"/>
      <c r="H80" s="81"/>
      <c r="I80" s="81"/>
      <c r="J80" s="81"/>
      <c r="K80" s="81"/>
      <c r="L80" s="82"/>
      <c r="M80" s="81"/>
      <c r="N80" s="81"/>
      <c r="O80" s="81"/>
      <c r="P80" s="81"/>
      <c r="Q80" s="81"/>
      <c r="R80" s="81"/>
      <c r="S80" s="81"/>
      <c r="T80" s="81"/>
      <c r="U80" s="195">
        <f t="shared" si="29"/>
        <v>30.003961079458072</v>
      </c>
      <c r="V80" s="146">
        <f>BDS!$V$3*(COS(($U80*V$4)-PI()))*BL80*BP80</f>
        <v>-0.96693512349300392</v>
      </c>
      <c r="W80" s="146">
        <f>BDS!$W$3*(COS(($U80*W$4)-PI()))*BL80*BP80</f>
        <v>-0.96568980494585321</v>
      </c>
      <c r="X80" s="146">
        <f>BDS!$X$3*(COS(($U80*X$4)-PI()))*BL80*BP80</f>
        <v>-0.96162541337667184</v>
      </c>
      <c r="Y80" s="146">
        <f>BDS!$Y$3*(COS(($U80*Y$4)-PI()))*BL80*BP80</f>
        <v>-0.98492757686202703</v>
      </c>
      <c r="Z80" s="146">
        <f>BDS!$Z$3*(COS(($U80*Z$4)-PI()))*BL80*BP80</f>
        <v>-0.99348138855796786</v>
      </c>
      <c r="AA80" s="146">
        <f>BDS!$AA$3*(COS(($U80*AA$4)-PI()))*BL80*BP80</f>
        <v>-0.99732962728741914</v>
      </c>
      <c r="AB80" s="146">
        <f>BDS!$AB$3*(COS(($U80*AB$4)-PI()))*BL80*BP80</f>
        <v>-0.99931187469174976</v>
      </c>
      <c r="AC80" s="146">
        <f>BDS!$AC$3*(COS(($U80*AC$4)-PI()))*BL80*BP80</f>
        <v>-1.0003823608427771</v>
      </c>
      <c r="AD80" s="146">
        <f>BDS!$AD$3*(COS(($U80*AD$4)-PI()))*BL80*BP80</f>
        <v>-1.0009216617240062</v>
      </c>
      <c r="AE80" s="146">
        <f>BDS!$AE$3*(COS(($U80*AE$4)-PI()))*BL80*BP80</f>
        <v>-1.0010869022573738</v>
      </c>
      <c r="AF80" s="146">
        <f>BDS!$AF$3*(COS(($U80*AF$4)-PI()))*BL80*BP80</f>
        <v>-1.0009216617240062</v>
      </c>
      <c r="AG80" s="146">
        <f>BDS!$AG$3*(COS(($U80*AG$4)-PI()))*BL80*BP80</f>
        <v>-1.0003823608427771</v>
      </c>
      <c r="AH80" s="146">
        <f>BDS!$AH$3*(COS(($U80*AH$4)-PI()))*BL80*BP80</f>
        <v>-0.99931187469174976</v>
      </c>
      <c r="AI80" s="146">
        <f>BDS!$AI$3*(COS(($U80*AI$4)-PI()))*BL80*BP80</f>
        <v>-0.99732962728741914</v>
      </c>
      <c r="AJ80" s="146">
        <f>BDS!$AJ$3*(COS(($U80*AJ$4)-PI()))*BL80*BP80</f>
        <v>-0.99821888704131989</v>
      </c>
      <c r="AK80" s="146">
        <f>BDS!$AK$3*(COS(($U80*AK$4)-PI()))*BL80*BP80</f>
        <v>-1.0000050128252216</v>
      </c>
      <c r="AL80" s="146">
        <f>BDS!$AL$3*(COS(($U80*AL$4)-PI()))*BL80*BP80</f>
        <v>-1.0009696773606964</v>
      </c>
      <c r="AM80" s="146">
        <f>BDS!$AM$3*(COS(($U80*AM$4)-PI()))*BL80*BP80</f>
        <v>-1.0014556959701166</v>
      </c>
      <c r="AN80" s="146">
        <f>BDS!$AN$3*(COS(($U80*AN$4)-PI()))*BL80*BP80</f>
        <v>-1.0016046153613334</v>
      </c>
      <c r="AO80" s="146">
        <f>BDS!$AO$3*(COS(($U80*AO$4)-PI()))*BL80*BP80</f>
        <v>-1.0014556959701166</v>
      </c>
      <c r="AP80" s="146">
        <f>BDS!$AP$3*(COS(($U80*AP$4)-PI()))*BL80*BP80</f>
        <v>-1.0009696773606964</v>
      </c>
      <c r="AQ80" s="146">
        <f>BDS!$AQ$3*(COS(($U80*AQ$4)-PI()))*BL80*BP80</f>
        <v>-1.0000050128252216</v>
      </c>
      <c r="AR80" s="146">
        <f>BDS!$AR$3*(COS(($U80*AR$4)-PI()))*BL80*BP80</f>
        <v>-0.99821888704131989</v>
      </c>
      <c r="AS80" s="146">
        <f>BDS!$AS$3*(COS(($U80*AS$4)-PI()))*BL80*BP80</f>
        <v>-0.99732962728741914</v>
      </c>
      <c r="AT80" s="146">
        <f>BDS!$AT$3*(COS(($U80*AT$4)-PI()))*BL80*BP80</f>
        <v>-0.99931187469174976</v>
      </c>
      <c r="AU80" s="146">
        <f>BDS!$AU$3*(COS(($U80*AU$4)-PI()))*BL80*BP80</f>
        <v>-1.0003823608427771</v>
      </c>
      <c r="AV80" s="146">
        <f>BDS!$AV$3*(COS(($U80*AV$4)-PI()))*BL80*BP80</f>
        <v>-1.0009216617240062</v>
      </c>
      <c r="AW80" s="146">
        <f>BDS!$AW$3*(COS(($U80*AW$4)-PI()))*BL80*BP80</f>
        <v>-1.0010869022573738</v>
      </c>
      <c r="AX80" s="146">
        <f>BDS!$AX$3*(COS(($U80*AX$4)-PI()))*BL80*BP80</f>
        <v>-1.0009216617240062</v>
      </c>
      <c r="AY80" s="146">
        <f>BDS!$AY$3*(COS(($U80*AY$4)-PI()))*BL80*BP80</f>
        <v>-1.0003823608427771</v>
      </c>
      <c r="AZ80" s="146">
        <f>BDS!$AZ$3*(COS(($U80*AZ$4)-PI()))*BL80*BP80</f>
        <v>-0.99931187469174976</v>
      </c>
      <c r="BA80" s="146">
        <f>BDS!$BA$3*(COS(($U80*BA$4)-PI()))*BL80*BP80</f>
        <v>-0.99732962728741914</v>
      </c>
      <c r="BB80" s="146">
        <f>BDS!$BB$3*(COS(($U80*BB$4)-PI()))*BL80*BP80</f>
        <v>-0.99348138855796786</v>
      </c>
      <c r="BC80" s="146">
        <f>BDS!$BC$3*(COS(($U80*BC$4)-PI()))*BL80*BP80</f>
        <v>-0.98492757686202703</v>
      </c>
      <c r="BD80" s="146">
        <f>BDS!$BD$3*(COS(($U80*BD$4)-PI()))*BL80*BP80</f>
        <v>-0.96162541337667184</v>
      </c>
      <c r="BE80" s="146">
        <f>BDS!$BE$3*(COS(($U80*BE$4)-PI()))*BL80*BP80</f>
        <v>-0.96568980494585321</v>
      </c>
      <c r="BF80" s="153">
        <f t="shared" si="30"/>
        <v>-0.99375673765090689</v>
      </c>
      <c r="BG80" s="153">
        <f>(((BF80)+1)/(BDS!$BG$4)+1)</f>
        <v>1.0062036950649553</v>
      </c>
      <c r="BH80" s="196">
        <f t="shared" si="31"/>
        <v>5.3718156900010243E-2</v>
      </c>
      <c r="BI80" s="154"/>
      <c r="BJ80" s="152">
        <f t="shared" si="32"/>
        <v>30.003961079458072</v>
      </c>
      <c r="BK80" s="152">
        <f t="shared" si="33"/>
        <v>-9.1541208599873894E-8</v>
      </c>
      <c r="BL80" s="155">
        <f t="shared" si="34"/>
        <v>0.99999998946092894</v>
      </c>
      <c r="BM80" s="155"/>
      <c r="BN80" s="152">
        <f t="shared" si="35"/>
        <v>30.003961079458072</v>
      </c>
      <c r="BO80" s="152">
        <f t="shared" si="36"/>
        <v>-8.852104199510065E-5</v>
      </c>
      <c r="BP80" s="155">
        <f t="shared" si="37"/>
        <v>0.99998980869034604</v>
      </c>
      <c r="BQ80" s="156"/>
      <c r="BR80" s="157">
        <f t="shared" si="38"/>
        <v>30.003961079458072</v>
      </c>
      <c r="BS80" s="158">
        <f t="shared" si="39"/>
        <v>0</v>
      </c>
      <c r="BT80" s="158">
        <f t="shared" si="40"/>
        <v>0</v>
      </c>
      <c r="BU80" s="158">
        <f t="shared" si="41"/>
        <v>0</v>
      </c>
      <c r="BV80" s="158"/>
      <c r="BW80" s="206">
        <f t="shared" si="42"/>
        <v>30.003961079458072</v>
      </c>
      <c r="BX80" s="207">
        <f t="shared" si="43"/>
        <v>0</v>
      </c>
      <c r="BY80" s="208">
        <f t="shared" si="44"/>
        <v>1</v>
      </c>
      <c r="BZ80" s="158"/>
      <c r="CA80" s="157">
        <f>BDS!BH80</f>
        <v>5.3718156900010243E-2</v>
      </c>
      <c r="CB80" s="157">
        <f t="shared" si="45"/>
        <v>-5.9462818430999898</v>
      </c>
      <c r="CC80" s="157"/>
      <c r="CD80" s="157">
        <f t="shared" si="46"/>
        <v>-5.9462818430999898</v>
      </c>
      <c r="CE80" s="192"/>
      <c r="CF80" s="192"/>
      <c r="CG80" s="208"/>
      <c r="CH80" s="208">
        <f t="shared" si="47"/>
        <v>0</v>
      </c>
    </row>
    <row r="81" spans="2:86" x14ac:dyDescent="0.2">
      <c r="B81" s="81"/>
      <c r="C81" s="81"/>
      <c r="D81" s="81"/>
      <c r="E81" s="81"/>
      <c r="F81" s="81"/>
      <c r="G81" s="81"/>
      <c r="H81" s="81"/>
      <c r="I81" s="81"/>
      <c r="J81" s="81"/>
      <c r="K81" s="81"/>
      <c r="L81" s="82"/>
      <c r="M81" s="81"/>
      <c r="N81" s="81"/>
      <c r="O81" s="81"/>
      <c r="P81" s="81"/>
      <c r="Q81" s="81"/>
      <c r="R81" s="81"/>
      <c r="S81" s="81"/>
      <c r="T81" s="81"/>
      <c r="U81" s="195">
        <f t="shared" si="29"/>
        <v>30.458975143638892</v>
      </c>
      <c r="V81" s="146">
        <f>BDS!$V$3*(COS(($U81*V$4)-PI()))*BL81*BP81</f>
        <v>-0.96633082451422858</v>
      </c>
      <c r="W81" s="146">
        <f>BDS!$W$3*(COS(($U81*W$4)-PI()))*BL81*BP81</f>
        <v>-0.96506600793391473</v>
      </c>
      <c r="X81" s="146">
        <f>BDS!$X$3*(COS(($U81*X$4)-PI()))*BL81*BP81</f>
        <v>-0.96093788209448094</v>
      </c>
      <c r="Y81" s="146">
        <f>BDS!$Y$3*(COS(($U81*Y$4)-PI()))*BL81*BP81</f>
        <v>-0.98460300043348037</v>
      </c>
      <c r="Z81" s="146">
        <f>BDS!$Z$3*(COS(($U81*Z$4)-PI()))*BL81*BP81</f>
        <v>-0.9932880015309965</v>
      </c>
      <c r="AA81" s="146">
        <f>BDS!$AA$3*(COS(($U81*AA$4)-PI()))*BL81*BP81</f>
        <v>-0.99719469243110437</v>
      </c>
      <c r="AB81" s="146">
        <f>BDS!$AB$3*(COS(($U81*AB$4)-PI()))*BL81*BP81</f>
        <v>-0.99920686755347243</v>
      </c>
      <c r="AC81" s="146">
        <f>BDS!$AC$3*(COS(($U81*AC$4)-PI()))*BL81*BP81</f>
        <v>-1.0002934546064632</v>
      </c>
      <c r="AD81" s="146">
        <f>BDS!$AD$3*(COS(($U81*AD$4)-PI()))*BL81*BP81</f>
        <v>-1.0008408487978426</v>
      </c>
      <c r="AE81" s="146">
        <f>BDS!$AE$3*(COS(($U81*AE$4)-PI()))*BL81*BP81</f>
        <v>-1.0010085665080379</v>
      </c>
      <c r="AF81" s="146">
        <f>BDS!$AF$3*(COS(($U81*AF$4)-PI()))*BL81*BP81</f>
        <v>-1.0008408487978426</v>
      </c>
      <c r="AG81" s="146">
        <f>BDS!$AG$3*(COS(($U81*AG$4)-PI()))*BL81*BP81</f>
        <v>-1.0002934546064632</v>
      </c>
      <c r="AH81" s="146">
        <f>BDS!$AH$3*(COS(($U81*AH$4)-PI()))*BL81*BP81</f>
        <v>-0.99920686755347243</v>
      </c>
      <c r="AI81" s="146">
        <f>BDS!$AI$3*(COS(($U81*AI$4)-PI()))*BL81*BP81</f>
        <v>-0.99719469243110437</v>
      </c>
      <c r="AJ81" s="146">
        <f>BDS!$AJ$3*(COS(($U81*AJ$4)-PI()))*BL81*BP81</f>
        <v>-0.99809739518471452</v>
      </c>
      <c r="AK81" s="146">
        <f>BDS!$AK$3*(COS(($U81*AK$4)-PI()))*BL81*BP81</f>
        <v>-0.9999104363006236</v>
      </c>
      <c r="AL81" s="146">
        <f>BDS!$AL$3*(COS(($U81*AL$4)-PI()))*BL81*BP81</f>
        <v>-1.000889584381452</v>
      </c>
      <c r="AM81" s="146">
        <f>BDS!$AM$3*(COS(($U81*AM$4)-PI()))*BL81*BP81</f>
        <v>-1.0013828843578241</v>
      </c>
      <c r="AN81" s="146">
        <f>BDS!$AN$3*(COS(($U81*AN$4)-PI()))*BL81*BP81</f>
        <v>-1.0015340325618798</v>
      </c>
      <c r="AO81" s="146">
        <f>BDS!$AO$3*(COS(($U81*AO$4)-PI()))*BL81*BP81</f>
        <v>-1.0013828843578241</v>
      </c>
      <c r="AP81" s="146">
        <f>BDS!$AP$3*(COS(($U81*AP$4)-PI()))*BL81*BP81</f>
        <v>-1.000889584381452</v>
      </c>
      <c r="AQ81" s="146">
        <f>BDS!$AQ$3*(COS(($U81*AQ$4)-PI()))*BL81*BP81</f>
        <v>-0.9999104363006236</v>
      </c>
      <c r="AR81" s="146">
        <f>BDS!$AR$3*(COS(($U81*AR$4)-PI()))*BL81*BP81</f>
        <v>-0.99809739518471452</v>
      </c>
      <c r="AS81" s="146">
        <f>BDS!$AS$3*(COS(($U81*AS$4)-PI()))*BL81*BP81</f>
        <v>-0.99719469243110437</v>
      </c>
      <c r="AT81" s="146">
        <f>BDS!$AT$3*(COS(($U81*AT$4)-PI()))*BL81*BP81</f>
        <v>-0.99920686755347243</v>
      </c>
      <c r="AU81" s="146">
        <f>BDS!$AU$3*(COS(($U81*AU$4)-PI()))*BL81*BP81</f>
        <v>-1.0002934546064632</v>
      </c>
      <c r="AV81" s="146">
        <f>BDS!$AV$3*(COS(($U81*AV$4)-PI()))*BL81*BP81</f>
        <v>-1.0008408487978426</v>
      </c>
      <c r="AW81" s="146">
        <f>BDS!$AW$3*(COS(($U81*AW$4)-PI()))*BL81*BP81</f>
        <v>-1.0010085665080379</v>
      </c>
      <c r="AX81" s="146">
        <f>BDS!$AX$3*(COS(($U81*AX$4)-PI()))*BL81*BP81</f>
        <v>-1.0008408487978426</v>
      </c>
      <c r="AY81" s="146">
        <f>BDS!$AY$3*(COS(($U81*AY$4)-PI()))*BL81*BP81</f>
        <v>-1.0002934546064632</v>
      </c>
      <c r="AZ81" s="146">
        <f>BDS!$AZ$3*(COS(($U81*AZ$4)-PI()))*BL81*BP81</f>
        <v>-0.99920686755347243</v>
      </c>
      <c r="BA81" s="146">
        <f>BDS!$BA$3*(COS(($U81*BA$4)-PI()))*BL81*BP81</f>
        <v>-0.99719469243110437</v>
      </c>
      <c r="BB81" s="146">
        <f>BDS!$BB$3*(COS(($U81*BB$4)-PI()))*BL81*BP81</f>
        <v>-0.9932880015309965</v>
      </c>
      <c r="BC81" s="146">
        <f>BDS!$BC$3*(COS(($U81*BC$4)-PI()))*BL81*BP81</f>
        <v>-0.98460300043348037</v>
      </c>
      <c r="BD81" s="146">
        <f>BDS!$BD$3*(COS(($U81*BD$4)-PI()))*BL81*BP81</f>
        <v>-0.96093788209448094</v>
      </c>
      <c r="BE81" s="146">
        <f>BDS!$BE$3*(COS(($U81*BE$4)-PI()))*BL81*BP81</f>
        <v>-0.96506600793391473</v>
      </c>
      <c r="BF81" s="153">
        <f t="shared" si="30"/>
        <v>-0.99356599522451916</v>
      </c>
      <c r="BG81" s="153">
        <f>(((BF81)+1)/(BDS!$BG$4)+1)</f>
        <v>1.0063932286426098</v>
      </c>
      <c r="BH81" s="196">
        <f t="shared" si="31"/>
        <v>5.5354120588207309E-2</v>
      </c>
      <c r="BI81" s="154"/>
      <c r="BJ81" s="152">
        <f t="shared" si="32"/>
        <v>30.458975143638892</v>
      </c>
      <c r="BK81" s="152">
        <f t="shared" si="33"/>
        <v>-9.6130431490849892E-8</v>
      </c>
      <c r="BL81" s="155">
        <f t="shared" si="34"/>
        <v>0.99999998893257513</v>
      </c>
      <c r="BM81" s="155"/>
      <c r="BN81" s="152">
        <f t="shared" si="35"/>
        <v>30.458975143638892</v>
      </c>
      <c r="BO81" s="152">
        <f t="shared" si="36"/>
        <v>-9.1915357427608944E-5</v>
      </c>
      <c r="BP81" s="155">
        <f t="shared" si="37"/>
        <v>0.99998941790939921</v>
      </c>
      <c r="BQ81" s="156"/>
      <c r="BR81" s="157">
        <f t="shared" si="38"/>
        <v>30.458975143638892</v>
      </c>
      <c r="BS81" s="158">
        <f t="shared" si="39"/>
        <v>0</v>
      </c>
      <c r="BT81" s="158">
        <f t="shared" si="40"/>
        <v>0</v>
      </c>
      <c r="BU81" s="158">
        <f t="shared" si="41"/>
        <v>0</v>
      </c>
      <c r="BV81" s="158"/>
      <c r="BW81" s="206">
        <f t="shared" si="42"/>
        <v>30.458975143638892</v>
      </c>
      <c r="BX81" s="207">
        <f t="shared" si="43"/>
        <v>0</v>
      </c>
      <c r="BY81" s="208">
        <f t="shared" si="44"/>
        <v>1</v>
      </c>
      <c r="BZ81" s="158"/>
      <c r="CA81" s="157">
        <f>BDS!BH81</f>
        <v>5.5354120588207309E-2</v>
      </c>
      <c r="CB81" s="157">
        <f t="shared" si="45"/>
        <v>-5.9446458794117927</v>
      </c>
      <c r="CC81" s="157"/>
      <c r="CD81" s="157">
        <f t="shared" si="46"/>
        <v>-5.9446458794117927</v>
      </c>
      <c r="CE81" s="192"/>
      <c r="CF81" s="192"/>
      <c r="CG81" s="208"/>
      <c r="CH81" s="208">
        <f t="shared" si="47"/>
        <v>0</v>
      </c>
    </row>
    <row r="82" spans="2:86" x14ac:dyDescent="0.2">
      <c r="B82" s="81"/>
      <c r="C82" s="81"/>
      <c r="D82" s="81"/>
      <c r="E82" s="81"/>
      <c r="F82" s="81"/>
      <c r="G82" s="81"/>
      <c r="H82" s="81"/>
      <c r="I82" s="81"/>
      <c r="J82" s="81"/>
      <c r="K82" s="81"/>
      <c r="L82" s="82"/>
      <c r="M82" s="81"/>
      <c r="N82" s="81"/>
      <c r="O82" s="81"/>
      <c r="P82" s="81"/>
      <c r="Q82" s="81"/>
      <c r="R82" s="81"/>
      <c r="S82" s="81"/>
      <c r="T82" s="81"/>
      <c r="U82" s="195">
        <f t="shared" si="29"/>
        <v>30.920889556678784</v>
      </c>
      <c r="V82" s="146">
        <f>BDS!$V$3*(COS(($U82*V$4)-PI()))*BL82*BP82</f>
        <v>-0.96570818569673367</v>
      </c>
      <c r="W82" s="146">
        <f>BDS!$W$3*(COS(($U82*W$4)-PI()))*BL82*BP82</f>
        <v>-0.96442328390624232</v>
      </c>
      <c r="X82" s="146">
        <f>BDS!$X$3*(COS(($U82*X$4)-PI()))*BL82*BP82</f>
        <v>-0.96022950647119476</v>
      </c>
      <c r="Y82" s="146">
        <f>BDS!$Y$3*(COS(($U82*Y$4)-PI()))*BL82*BP82</f>
        <v>-0.98426853913552925</v>
      </c>
      <c r="Z82" s="146">
        <f>BDS!$Z$3*(COS(($U82*Z$4)-PI()))*BL82*BP82</f>
        <v>-0.99308871470808258</v>
      </c>
      <c r="AA82" s="146">
        <f>BDS!$AA$3*(COS(($U82*AA$4)-PI()))*BL82*BP82</f>
        <v>-0.99705563731490743</v>
      </c>
      <c r="AB82" s="146">
        <f>BDS!$AB$3*(COS(($U82*AB$4)-PI()))*BL82*BP82</f>
        <v>-0.99909865222022387</v>
      </c>
      <c r="AC82" s="146">
        <f>BDS!$AC$3*(COS(($U82*AC$4)-PI()))*BL82*BP82</f>
        <v>-1.0002018311206842</v>
      </c>
      <c r="AD82" s="146">
        <f>BDS!$AD$3*(COS(($U82*AD$4)-PI()))*BL82*BP82</f>
        <v>-1.0007575654706</v>
      </c>
      <c r="AE82" s="146">
        <f>BDS!$AE$3*(COS(($U82*AE$4)-PI()))*BL82*BP82</f>
        <v>-1.0009278359214444</v>
      </c>
      <c r="AF82" s="146">
        <f>BDS!$AF$3*(COS(($U82*AF$4)-PI()))*BL82*BP82</f>
        <v>-1.0007575654706</v>
      </c>
      <c r="AG82" s="146">
        <f>BDS!$AG$3*(COS(($U82*AG$4)-PI()))*BL82*BP82</f>
        <v>-1.0002018311206842</v>
      </c>
      <c r="AH82" s="146">
        <f>BDS!$AH$3*(COS(($U82*AH$4)-PI()))*BL82*BP82</f>
        <v>-0.99909865222022387</v>
      </c>
      <c r="AI82" s="146">
        <f>BDS!$AI$3*(COS(($U82*AI$4)-PI()))*BL82*BP82</f>
        <v>-0.99705563731490743</v>
      </c>
      <c r="AJ82" s="146">
        <f>BDS!$AJ$3*(COS(($U82*AJ$4)-PI()))*BL82*BP82</f>
        <v>-0.99797219267343085</v>
      </c>
      <c r="AK82" s="146">
        <f>BDS!$AK$3*(COS(($U82*AK$4)-PI()))*BL82*BP82</f>
        <v>-0.99981296960846722</v>
      </c>
      <c r="AL82" s="146">
        <f>BDS!$AL$3*(COS(($U82*AL$4)-PI()))*BL82*BP82</f>
        <v>-1.0008070429619518</v>
      </c>
      <c r="AM82" s="146">
        <f>BDS!$AM$3*(COS(($U82*AM$4)-PI()))*BL82*BP82</f>
        <v>-1.0013078464320884</v>
      </c>
      <c r="AN82" s="146">
        <f>BDS!$AN$3*(COS(($U82*AN$4)-PI()))*BL82*BP82</f>
        <v>-1.0014612914490124</v>
      </c>
      <c r="AO82" s="146">
        <f>BDS!$AO$3*(COS(($U82*AO$4)-PI()))*BL82*BP82</f>
        <v>-1.0013078464320884</v>
      </c>
      <c r="AP82" s="146">
        <f>BDS!$AP$3*(COS(($U82*AP$4)-PI()))*BL82*BP82</f>
        <v>-1.0008070429619518</v>
      </c>
      <c r="AQ82" s="146">
        <f>BDS!$AQ$3*(COS(($U82*AQ$4)-PI()))*BL82*BP82</f>
        <v>-0.99981296960846722</v>
      </c>
      <c r="AR82" s="146">
        <f>BDS!$AR$3*(COS(($U82*AR$4)-PI()))*BL82*BP82</f>
        <v>-0.99797219267343085</v>
      </c>
      <c r="AS82" s="146">
        <f>BDS!$AS$3*(COS(($U82*AS$4)-PI()))*BL82*BP82</f>
        <v>-0.99705563731490743</v>
      </c>
      <c r="AT82" s="146">
        <f>BDS!$AT$3*(COS(($U82*AT$4)-PI()))*BL82*BP82</f>
        <v>-0.99909865222022387</v>
      </c>
      <c r="AU82" s="146">
        <f>BDS!$AU$3*(COS(($U82*AU$4)-PI()))*BL82*BP82</f>
        <v>-1.0002018311206842</v>
      </c>
      <c r="AV82" s="146">
        <f>BDS!$AV$3*(COS(($U82*AV$4)-PI()))*BL82*BP82</f>
        <v>-1.0007575654706</v>
      </c>
      <c r="AW82" s="146">
        <f>BDS!$AW$3*(COS(($U82*AW$4)-PI()))*BL82*BP82</f>
        <v>-1.0009278359214444</v>
      </c>
      <c r="AX82" s="146">
        <f>BDS!$AX$3*(COS(($U82*AX$4)-PI()))*BL82*BP82</f>
        <v>-1.0007575654706</v>
      </c>
      <c r="AY82" s="146">
        <f>BDS!$AY$3*(COS(($U82*AY$4)-PI()))*BL82*BP82</f>
        <v>-1.0002018311206842</v>
      </c>
      <c r="AZ82" s="146">
        <f>BDS!$AZ$3*(COS(($U82*AZ$4)-PI()))*BL82*BP82</f>
        <v>-0.99909865222022387</v>
      </c>
      <c r="BA82" s="146">
        <f>BDS!$BA$3*(COS(($U82*BA$4)-PI()))*BL82*BP82</f>
        <v>-0.99705563731490743</v>
      </c>
      <c r="BB82" s="146">
        <f>BDS!$BB$3*(COS(($U82*BB$4)-PI()))*BL82*BP82</f>
        <v>-0.99308871470808258</v>
      </c>
      <c r="BC82" s="146">
        <f>BDS!$BC$3*(COS(($U82*BC$4)-PI()))*BL82*BP82</f>
        <v>-0.98426853913552925</v>
      </c>
      <c r="BD82" s="146">
        <f>BDS!$BD$3*(COS(($U82*BD$4)-PI()))*BL82*BP82</f>
        <v>-0.96022950647119476</v>
      </c>
      <c r="BE82" s="146">
        <f>BDS!$BE$3*(COS(($U82*BE$4)-PI()))*BL82*BP82</f>
        <v>-0.96442328390624232</v>
      </c>
      <c r="BF82" s="153">
        <f t="shared" si="30"/>
        <v>-0.99336944681356287</v>
      </c>
      <c r="BG82" s="153">
        <f>(((BF82)+1)/(BDS!$BG$4)+1)</f>
        <v>1.0065885314088394</v>
      </c>
      <c r="BH82" s="196">
        <f t="shared" si="31"/>
        <v>5.703955888920656E-2</v>
      </c>
      <c r="BI82" s="154"/>
      <c r="BJ82" s="152">
        <f t="shared" si="32"/>
        <v>30.920889556678784</v>
      </c>
      <c r="BK82" s="152">
        <f t="shared" si="33"/>
        <v>-1.009497274912017E-7</v>
      </c>
      <c r="BL82" s="155">
        <f t="shared" si="34"/>
        <v>0.99999998837773318</v>
      </c>
      <c r="BM82" s="155"/>
      <c r="BN82" s="152">
        <f t="shared" si="35"/>
        <v>30.920889556678784</v>
      </c>
      <c r="BO82" s="152">
        <f t="shared" si="36"/>
        <v>-9.5439825539889113E-5</v>
      </c>
      <c r="BP82" s="155">
        <f t="shared" si="37"/>
        <v>0.99998901214438862</v>
      </c>
      <c r="BQ82" s="156"/>
      <c r="BR82" s="157">
        <f t="shared" si="38"/>
        <v>30.920889556678784</v>
      </c>
      <c r="BS82" s="158">
        <f t="shared" si="39"/>
        <v>0</v>
      </c>
      <c r="BT82" s="158">
        <f t="shared" si="40"/>
        <v>0</v>
      </c>
      <c r="BU82" s="158">
        <f t="shared" si="41"/>
        <v>0</v>
      </c>
      <c r="BV82" s="158"/>
      <c r="BW82" s="206">
        <f t="shared" si="42"/>
        <v>30.920889556678784</v>
      </c>
      <c r="BX82" s="207">
        <f t="shared" si="43"/>
        <v>0</v>
      </c>
      <c r="BY82" s="208">
        <f t="shared" si="44"/>
        <v>1</v>
      </c>
      <c r="BZ82" s="158"/>
      <c r="CA82" s="157">
        <f>BDS!BH82</f>
        <v>5.703955888920656E-2</v>
      </c>
      <c r="CB82" s="157">
        <f t="shared" si="45"/>
        <v>-5.9429604411107935</v>
      </c>
      <c r="CC82" s="157"/>
      <c r="CD82" s="157">
        <f t="shared" si="46"/>
        <v>-5.9429604411107935</v>
      </c>
      <c r="CE82" s="192"/>
      <c r="CF82" s="192"/>
      <c r="CG82" s="208"/>
      <c r="CH82" s="208">
        <f t="shared" si="47"/>
        <v>0</v>
      </c>
    </row>
    <row r="83" spans="2:86" x14ac:dyDescent="0.2">
      <c r="B83" s="81"/>
      <c r="C83" s="81"/>
      <c r="D83" s="81"/>
      <c r="E83" s="81"/>
      <c r="F83" s="81"/>
      <c r="G83" s="81"/>
      <c r="H83" s="81"/>
      <c r="I83" s="81"/>
      <c r="J83" s="81"/>
      <c r="K83" s="81"/>
      <c r="L83" s="82"/>
      <c r="M83" s="81"/>
      <c r="N83" s="81"/>
      <c r="O83" s="81"/>
      <c r="P83" s="81"/>
      <c r="Q83" s="81"/>
      <c r="R83" s="81"/>
      <c r="S83" s="81"/>
      <c r="T83" s="81"/>
      <c r="U83" s="195">
        <f t="shared" si="29"/>
        <v>31.389808963286839</v>
      </c>
      <c r="V83" s="146">
        <f>BDS!$V$3*(COS(($U83*V$4)-PI()))*BL83*BP83</f>
        <v>-0.96506665455213614</v>
      </c>
      <c r="W83" s="146">
        <f>BDS!$W$3*(COS(($U83*W$4)-PI()))*BL83*BP83</f>
        <v>-0.96376106296758479</v>
      </c>
      <c r="X83" s="146">
        <f>BDS!$X$3*(COS(($U83*X$4)-PI()))*BL83*BP83</f>
        <v>-0.95949965989825026</v>
      </c>
      <c r="Y83" s="146">
        <f>BDS!$Y$3*(COS(($U83*Y$4)-PI()))*BL83*BP83</f>
        <v>-0.98392389308216588</v>
      </c>
      <c r="Z83" s="146">
        <f>BDS!$Z$3*(COS(($U83*Z$4)-PI()))*BL83*BP83</f>
        <v>-0.99288334849355786</v>
      </c>
      <c r="AA83" s="146">
        <f>BDS!$AA$3*(COS(($U83*AA$4)-PI()))*BL83*BP83</f>
        <v>-0.99691233630577558</v>
      </c>
      <c r="AB83" s="146">
        <f>BDS!$AB$3*(COS(($U83*AB$4)-PI()))*BL83*BP83</f>
        <v>-0.99898713077461432</v>
      </c>
      <c r="AC83" s="146">
        <f>BDS!$AC$3*(COS(($U83*AC$4)-PI()))*BL83*BP83</f>
        <v>-1.0001074074030354</v>
      </c>
      <c r="AD83" s="146">
        <f>BDS!$AD$3*(COS(($U83*AD$4)-PI()))*BL83*BP83</f>
        <v>-1.0006717362734876</v>
      </c>
      <c r="AE83" s="146">
        <f>BDS!$AE$3*(COS(($U83*AE$4)-PI()))*BL83*BP83</f>
        <v>-1.0008446373293982</v>
      </c>
      <c r="AF83" s="146">
        <f>BDS!$AF$3*(COS(($U83*AF$4)-PI()))*BL83*BP83</f>
        <v>-1.0006717362734876</v>
      </c>
      <c r="AG83" s="146">
        <f>BDS!$AG$3*(COS(($U83*AG$4)-PI()))*BL83*BP83</f>
        <v>-1.0001074074030354</v>
      </c>
      <c r="AH83" s="146">
        <f>BDS!$AH$3*(COS(($U83*AH$4)-PI()))*BL83*BP83</f>
        <v>-0.99898713077461432</v>
      </c>
      <c r="AI83" s="146">
        <f>BDS!$AI$3*(COS(($U83*AI$4)-PI()))*BL83*BP83</f>
        <v>-0.99691233630577558</v>
      </c>
      <c r="AJ83" s="146">
        <f>BDS!$AJ$3*(COS(($U83*AJ$4)-PI()))*BL83*BP83</f>
        <v>-0.99784316631656689</v>
      </c>
      <c r="AK83" s="146">
        <f>BDS!$AK$3*(COS(($U83*AK$4)-PI()))*BL83*BP83</f>
        <v>-0.9997125245047388</v>
      </c>
      <c r="AL83" s="146">
        <f>BDS!$AL$3*(COS(($U83*AL$4)-PI()))*BL83*BP83</f>
        <v>-1.0007219783019903</v>
      </c>
      <c r="AM83" s="146">
        <f>BDS!$AM$3*(COS(($U83*AM$4)-PI()))*BL83*BP83</f>
        <v>-1.0012305141565054</v>
      </c>
      <c r="AN83" s="146">
        <f>BDS!$AN$3*(COS(($U83*AN$4)-PI()))*BL83*BP83</f>
        <v>-1.0013863260574025</v>
      </c>
      <c r="AO83" s="146">
        <f>BDS!$AO$3*(COS(($U83*AO$4)-PI()))*BL83*BP83</f>
        <v>-1.0012305141565054</v>
      </c>
      <c r="AP83" s="146">
        <f>BDS!$AP$3*(COS(($U83*AP$4)-PI()))*BL83*BP83</f>
        <v>-1.0007219783019903</v>
      </c>
      <c r="AQ83" s="146">
        <f>BDS!$AQ$3*(COS(($U83*AQ$4)-PI()))*BL83*BP83</f>
        <v>-0.9997125245047388</v>
      </c>
      <c r="AR83" s="146">
        <f>BDS!$AR$3*(COS(($U83*AR$4)-PI()))*BL83*BP83</f>
        <v>-0.99784316631656689</v>
      </c>
      <c r="AS83" s="146">
        <f>BDS!$AS$3*(COS(($U83*AS$4)-PI()))*BL83*BP83</f>
        <v>-0.99691233630577558</v>
      </c>
      <c r="AT83" s="146">
        <f>BDS!$AT$3*(COS(($U83*AT$4)-PI()))*BL83*BP83</f>
        <v>-0.99898713077461432</v>
      </c>
      <c r="AU83" s="146">
        <f>BDS!$AU$3*(COS(($U83*AU$4)-PI()))*BL83*BP83</f>
        <v>-1.0001074074030354</v>
      </c>
      <c r="AV83" s="146">
        <f>BDS!$AV$3*(COS(($U83*AV$4)-PI()))*BL83*BP83</f>
        <v>-1.0006717362734876</v>
      </c>
      <c r="AW83" s="146">
        <f>BDS!$AW$3*(COS(($U83*AW$4)-PI()))*BL83*BP83</f>
        <v>-1.0008446373293982</v>
      </c>
      <c r="AX83" s="146">
        <f>BDS!$AX$3*(COS(($U83*AX$4)-PI()))*BL83*BP83</f>
        <v>-1.0006717362734876</v>
      </c>
      <c r="AY83" s="146">
        <f>BDS!$AY$3*(COS(($U83*AY$4)-PI()))*BL83*BP83</f>
        <v>-1.0001074074030354</v>
      </c>
      <c r="AZ83" s="146">
        <f>BDS!$AZ$3*(COS(($U83*AZ$4)-PI()))*BL83*BP83</f>
        <v>-0.99898713077461432</v>
      </c>
      <c r="BA83" s="146">
        <f>BDS!$BA$3*(COS(($U83*BA$4)-PI()))*BL83*BP83</f>
        <v>-0.99691233630577558</v>
      </c>
      <c r="BB83" s="146">
        <f>BDS!$BB$3*(COS(($U83*BB$4)-PI()))*BL83*BP83</f>
        <v>-0.99288334849355786</v>
      </c>
      <c r="BC83" s="146">
        <f>BDS!$BC$3*(COS(($U83*BC$4)-PI()))*BL83*BP83</f>
        <v>-0.98392389308216588</v>
      </c>
      <c r="BD83" s="146">
        <f>BDS!$BD$3*(COS(($U83*BD$4)-PI()))*BL83*BP83</f>
        <v>-0.95949965989825026</v>
      </c>
      <c r="BE83" s="146">
        <f>BDS!$BE$3*(COS(($U83*BE$4)-PI()))*BL83*BP83</f>
        <v>-0.96376106296758479</v>
      </c>
      <c r="BF83" s="153">
        <f t="shared" si="30"/>
        <v>-0.99316691649274191</v>
      </c>
      <c r="BG83" s="153">
        <f>(((BF83)+1)/(BDS!$BG$4)+1)</f>
        <v>1.0067897781739963</v>
      </c>
      <c r="BH83" s="196">
        <f t="shared" si="31"/>
        <v>5.8775951090981868E-2</v>
      </c>
      <c r="BI83" s="154"/>
      <c r="BJ83" s="152">
        <f t="shared" si="32"/>
        <v>31.389808963286839</v>
      </c>
      <c r="BK83" s="152">
        <f t="shared" si="33"/>
        <v>-1.0601062610064311E-7</v>
      </c>
      <c r="BL83" s="155">
        <f t="shared" si="34"/>
        <v>0.99999998779507571</v>
      </c>
      <c r="BM83" s="155"/>
      <c r="BN83" s="152">
        <f t="shared" si="35"/>
        <v>31.389808963286839</v>
      </c>
      <c r="BO83" s="152">
        <f t="shared" si="36"/>
        <v>-9.9099436832016951E-5</v>
      </c>
      <c r="BP83" s="155">
        <f t="shared" si="37"/>
        <v>0.9999885908207865</v>
      </c>
      <c r="BQ83" s="156"/>
      <c r="BR83" s="157">
        <f t="shared" si="38"/>
        <v>31.389808963286839</v>
      </c>
      <c r="BS83" s="158">
        <f t="shared" si="39"/>
        <v>0</v>
      </c>
      <c r="BT83" s="158">
        <f t="shared" si="40"/>
        <v>0</v>
      </c>
      <c r="BU83" s="158">
        <f t="shared" si="41"/>
        <v>0</v>
      </c>
      <c r="BV83" s="158"/>
      <c r="BW83" s="206">
        <f t="shared" si="42"/>
        <v>31.389808963286839</v>
      </c>
      <c r="BX83" s="207">
        <f t="shared" si="43"/>
        <v>0</v>
      </c>
      <c r="BY83" s="208">
        <f t="shared" si="44"/>
        <v>1</v>
      </c>
      <c r="BZ83" s="158"/>
      <c r="CA83" s="157">
        <f>BDS!BH83</f>
        <v>5.8775951090981868E-2</v>
      </c>
      <c r="CB83" s="157">
        <f t="shared" si="45"/>
        <v>-5.9412240489090182</v>
      </c>
      <c r="CC83" s="157"/>
      <c r="CD83" s="157">
        <f t="shared" si="46"/>
        <v>-5.9412240489090182</v>
      </c>
      <c r="CE83" s="192"/>
      <c r="CF83" s="192"/>
      <c r="CG83" s="208"/>
      <c r="CH83" s="208">
        <f t="shared" si="47"/>
        <v>0</v>
      </c>
    </row>
    <row r="84" spans="2:86" x14ac:dyDescent="0.2">
      <c r="B84" s="81"/>
      <c r="C84" s="81"/>
      <c r="D84" s="81"/>
      <c r="E84" s="81"/>
      <c r="F84" s="81"/>
      <c r="G84" s="81"/>
      <c r="H84" s="81"/>
      <c r="I84" s="81"/>
      <c r="J84" s="81"/>
      <c r="K84" s="81"/>
      <c r="L84" s="82"/>
      <c r="M84" s="81"/>
      <c r="N84" s="81"/>
      <c r="O84" s="81"/>
      <c r="P84" s="81"/>
      <c r="Q84" s="81"/>
      <c r="R84" s="81"/>
      <c r="S84" s="81"/>
      <c r="T84" s="81"/>
      <c r="U84" s="195">
        <f t="shared" si="29"/>
        <v>31.865839595123088</v>
      </c>
      <c r="V84" s="146">
        <f>BDS!$V$3*(COS(($U84*V$4)-PI()))*BL84*BP84</f>
        <v>-0.96440566220453761</v>
      </c>
      <c r="W84" s="146">
        <f>BDS!$W$3*(COS(($U84*W$4)-PI()))*BL84*BP84</f>
        <v>-0.96307875833640422</v>
      </c>
      <c r="X84" s="146">
        <f>BDS!$X$3*(COS(($U84*X$4)-PI()))*BL84*BP84</f>
        <v>-0.958747697263714</v>
      </c>
      <c r="Y84" s="146">
        <f>BDS!$Y$3*(COS(($U84*Y$4)-PI()))*BL84*BP84</f>
        <v>-0.98356875336186333</v>
      </c>
      <c r="Z84" s="146">
        <f>BDS!$Z$3*(COS(($U84*Z$4)-PI()))*BL84*BP84</f>
        <v>-0.99267171784974173</v>
      </c>
      <c r="AA84" s="146">
        <f>BDS!$AA$3*(COS(($U84*AA$4)-PI()))*BL84*BP84</f>
        <v>-0.99676465995167463</v>
      </c>
      <c r="AB84" s="146">
        <f>BDS!$AB$3*(COS(($U84*AB$4)-PI()))*BL84*BP84</f>
        <v>-0.99887220231750729</v>
      </c>
      <c r="AC84" s="146">
        <f>BDS!$AC$3*(COS(($U84*AC$4)-PI()))*BL84*BP84</f>
        <v>-1.0000100979415325</v>
      </c>
      <c r="AD84" s="146">
        <f>BDS!$AD$3*(COS(($U84*AD$4)-PI()))*BL84*BP84</f>
        <v>-1.0005832834358805</v>
      </c>
      <c r="AE84" s="146">
        <f>BDS!$AE$3*(COS(($U84*AE$4)-PI()))*BL84*BP84</f>
        <v>-1.0007588953316393</v>
      </c>
      <c r="AF84" s="146">
        <f>BDS!$AF$3*(COS(($U84*AF$4)-PI()))*BL84*BP84</f>
        <v>-1.0005832834358805</v>
      </c>
      <c r="AG84" s="146">
        <f>BDS!$AG$3*(COS(($U84*AG$4)-PI()))*BL84*BP84</f>
        <v>-1.0000100979415325</v>
      </c>
      <c r="AH84" s="146">
        <f>BDS!$AH$3*(COS(($U84*AH$4)-PI()))*BL84*BP84</f>
        <v>-0.99887220231750729</v>
      </c>
      <c r="AI84" s="146">
        <f>BDS!$AI$3*(COS(($U84*AI$4)-PI()))*BL84*BP84</f>
        <v>-0.99676465995167463</v>
      </c>
      <c r="AJ84" s="146">
        <f>BDS!$AJ$3*(COS(($U84*AJ$4)-PI()))*BL84*BP84</f>
        <v>-0.99771019947978967</v>
      </c>
      <c r="AK84" s="146">
        <f>BDS!$AK$3*(COS(($U84*AK$4)-PI()))*BL84*BP84</f>
        <v>-0.9996090100564663</v>
      </c>
      <c r="AL84" s="146">
        <f>BDS!$AL$3*(COS(($U84*AL$4)-PI()))*BL84*BP84</f>
        <v>-1.0006343133198026</v>
      </c>
      <c r="AM84" s="146">
        <f>BDS!$AM$3*(COS(($U84*AM$4)-PI()))*BL84*BP84</f>
        <v>-1.0011508174182975</v>
      </c>
      <c r="AN84" s="146">
        <f>BDS!$AN$3*(COS(($U84*AN$4)-PI()))*BL84*BP84</f>
        <v>-1.0013090684082027</v>
      </c>
      <c r="AO84" s="146">
        <f>BDS!$AO$3*(COS(($U84*AO$4)-PI()))*BL84*BP84</f>
        <v>-1.0011508174182975</v>
      </c>
      <c r="AP84" s="146">
        <f>BDS!$AP$3*(COS(($U84*AP$4)-PI()))*BL84*BP84</f>
        <v>-1.0006343133198026</v>
      </c>
      <c r="AQ84" s="146">
        <f>BDS!$AQ$3*(COS(($U84*AQ$4)-PI()))*BL84*BP84</f>
        <v>-0.9996090100564663</v>
      </c>
      <c r="AR84" s="146">
        <f>BDS!$AR$3*(COS(($U84*AR$4)-PI()))*BL84*BP84</f>
        <v>-0.99771019947978967</v>
      </c>
      <c r="AS84" s="146">
        <f>BDS!$AS$3*(COS(($U84*AS$4)-PI()))*BL84*BP84</f>
        <v>-0.99676465995167463</v>
      </c>
      <c r="AT84" s="146">
        <f>BDS!$AT$3*(COS(($U84*AT$4)-PI()))*BL84*BP84</f>
        <v>-0.99887220231750729</v>
      </c>
      <c r="AU84" s="146">
        <f>BDS!$AU$3*(COS(($U84*AU$4)-PI()))*BL84*BP84</f>
        <v>-1.0000100979415325</v>
      </c>
      <c r="AV84" s="146">
        <f>BDS!$AV$3*(COS(($U84*AV$4)-PI()))*BL84*BP84</f>
        <v>-1.0005832834358805</v>
      </c>
      <c r="AW84" s="146">
        <f>BDS!$AW$3*(COS(($U84*AW$4)-PI()))*BL84*BP84</f>
        <v>-1.0007588953316393</v>
      </c>
      <c r="AX84" s="146">
        <f>BDS!$AX$3*(COS(($U84*AX$4)-PI()))*BL84*BP84</f>
        <v>-1.0005832834358805</v>
      </c>
      <c r="AY84" s="146">
        <f>BDS!$AY$3*(COS(($U84*AY$4)-PI()))*BL84*BP84</f>
        <v>-1.0000100979415325</v>
      </c>
      <c r="AZ84" s="146">
        <f>BDS!$AZ$3*(COS(($U84*AZ$4)-PI()))*BL84*BP84</f>
        <v>-0.99887220231750729</v>
      </c>
      <c r="BA84" s="146">
        <f>BDS!$BA$3*(COS(($U84*BA$4)-PI()))*BL84*BP84</f>
        <v>-0.99676465995167463</v>
      </c>
      <c r="BB84" s="146">
        <f>BDS!$BB$3*(COS(($U84*BB$4)-PI()))*BL84*BP84</f>
        <v>-0.99267171784974173</v>
      </c>
      <c r="BC84" s="146">
        <f>BDS!$BC$3*(COS(($U84*BC$4)-PI()))*BL84*BP84</f>
        <v>-0.98356875336186333</v>
      </c>
      <c r="BD84" s="146">
        <f>BDS!$BD$3*(COS(($U84*BD$4)-PI()))*BL84*BP84</f>
        <v>-0.958747697263714</v>
      </c>
      <c r="BE84" s="146">
        <f>BDS!$BE$3*(COS(($U84*BE$4)-PI()))*BL84*BP84</f>
        <v>-0.96307875833640422</v>
      </c>
      <c r="BF84" s="153">
        <f t="shared" si="30"/>
        <v>-0.99295822305651549</v>
      </c>
      <c r="BG84" s="153">
        <f>(((BF84)+1)/(BDS!$BG$4)+1)</f>
        <v>1.0069971489952136</v>
      </c>
      <c r="BH84" s="196">
        <f t="shared" si="31"/>
        <v>6.0564819664230031E-2</v>
      </c>
      <c r="BI84" s="154"/>
      <c r="BJ84" s="152">
        <f t="shared" si="32"/>
        <v>31.865839595123088</v>
      </c>
      <c r="BK84" s="152">
        <f t="shared" si="33"/>
        <v>-1.1132524313004146E-7</v>
      </c>
      <c r="BL84" s="155">
        <f t="shared" si="34"/>
        <v>0.99999998718320782</v>
      </c>
      <c r="BM84" s="155"/>
      <c r="BN84" s="152">
        <f t="shared" si="35"/>
        <v>31.865839595123088</v>
      </c>
      <c r="BO84" s="152">
        <f t="shared" si="36"/>
        <v>-1.0289937315214928E-4</v>
      </c>
      <c r="BP84" s="155">
        <f t="shared" si="37"/>
        <v>0.99998815334203728</v>
      </c>
      <c r="BQ84" s="156"/>
      <c r="BR84" s="157">
        <f t="shared" si="38"/>
        <v>31.865839595123088</v>
      </c>
      <c r="BS84" s="158">
        <f t="shared" si="39"/>
        <v>0</v>
      </c>
      <c r="BT84" s="158">
        <f t="shared" si="40"/>
        <v>0</v>
      </c>
      <c r="BU84" s="158">
        <f t="shared" si="41"/>
        <v>0</v>
      </c>
      <c r="BV84" s="158"/>
      <c r="BW84" s="206">
        <f t="shared" si="42"/>
        <v>31.865839595123088</v>
      </c>
      <c r="BX84" s="207">
        <f t="shared" si="43"/>
        <v>0</v>
      </c>
      <c r="BY84" s="208">
        <f t="shared" si="44"/>
        <v>1</v>
      </c>
      <c r="BZ84" s="158"/>
      <c r="CA84" s="157">
        <f>BDS!BH84</f>
        <v>6.0564819664230031E-2</v>
      </c>
      <c r="CB84" s="157">
        <f t="shared" si="45"/>
        <v>-5.9394351803357699</v>
      </c>
      <c r="CC84" s="157"/>
      <c r="CD84" s="157">
        <f t="shared" si="46"/>
        <v>-5.9394351803357699</v>
      </c>
      <c r="CE84" s="192"/>
      <c r="CF84" s="192"/>
      <c r="CG84" s="208"/>
      <c r="CH84" s="208">
        <f t="shared" si="47"/>
        <v>0</v>
      </c>
    </row>
    <row r="85" spans="2:86" x14ac:dyDescent="0.2">
      <c r="B85" s="81"/>
      <c r="C85" s="81"/>
      <c r="D85" s="81"/>
      <c r="E85" s="81"/>
      <c r="F85" s="81"/>
      <c r="G85" s="81"/>
      <c r="H85" s="81"/>
      <c r="I85" s="81"/>
      <c r="J85" s="81"/>
      <c r="K85" s="81"/>
      <c r="L85" s="82"/>
      <c r="M85" s="81"/>
      <c r="N85" s="81"/>
      <c r="O85" s="81"/>
      <c r="P85" s="81"/>
      <c r="Q85" s="81"/>
      <c r="R85" s="81"/>
      <c r="S85" s="81"/>
      <c r="T85" s="81"/>
      <c r="U85" s="195">
        <f t="shared" si="29"/>
        <v>32.349089294864832</v>
      </c>
      <c r="V85" s="146">
        <f>BDS!$V$3*(COS(($U85*V$4)-PI()))*BL85*BP85</f>
        <v>-0.96372462292050798</v>
      </c>
      <c r="W85" s="146">
        <f>BDS!$W$3*(COS(($U85*W$4)-PI()))*BL85*BP85</f>
        <v>-0.96237576586166107</v>
      </c>
      <c r="X85" s="146">
        <f>BDS!$X$3*(COS(($U85*X$4)-PI()))*BL85*BP85</f>
        <v>-0.95797295442679553</v>
      </c>
      <c r="Y85" s="146">
        <f>BDS!$Y$3*(COS(($U85*Y$4)-PI()))*BL85*BP85</f>
        <v>-0.9832028017704787</v>
      </c>
      <c r="Z85" s="146">
        <f>BDS!$Z$3*(COS(($U85*Z$4)-PI()))*BL85*BP85</f>
        <v>-0.99245363213362736</v>
      </c>
      <c r="AA85" s="146">
        <f>BDS!$AA$3*(COS(($U85*AA$4)-PI()))*BL85*BP85</f>
        <v>-0.99661247486625848</v>
      </c>
      <c r="AB85" s="146">
        <f>BDS!$AB$3*(COS(($U85*AB$4)-PI()))*BL85*BP85</f>
        <v>-0.9987537628776707</v>
      </c>
      <c r="AC85" s="146">
        <f>BDS!$AC$3*(COS(($U85*AC$4)-PI()))*BL85*BP85</f>
        <v>-0.99990981461781592</v>
      </c>
      <c r="AD85" s="146">
        <f>BDS!$AD$3*(COS(($U85*AD$4)-PI()))*BL85*BP85</f>
        <v>-1.0004921268153697</v>
      </c>
      <c r="AE85" s="146">
        <f>BDS!$AE$3*(COS(($U85*AE$4)-PI()))*BL85*BP85</f>
        <v>-1.0006705322279892</v>
      </c>
      <c r="AF85" s="146">
        <f>BDS!$AF$3*(COS(($U85*AF$4)-PI()))*BL85*BP85</f>
        <v>-1.0004921268153697</v>
      </c>
      <c r="AG85" s="146">
        <f>BDS!$AG$3*(COS(($U85*AG$4)-PI()))*BL85*BP85</f>
        <v>-0.99990981461781592</v>
      </c>
      <c r="AH85" s="146">
        <f>BDS!$AH$3*(COS(($U85*AH$4)-PI()))*BL85*BP85</f>
        <v>-0.9987537628776707</v>
      </c>
      <c r="AI85" s="146">
        <f>BDS!$AI$3*(COS(($U85*AI$4)-PI()))*BL85*BP85</f>
        <v>-0.99661247486625848</v>
      </c>
      <c r="AJ85" s="146">
        <f>BDS!$AJ$3*(COS(($U85*AJ$4)-PI()))*BL85*BP85</f>
        <v>-0.99757317198118989</v>
      </c>
      <c r="AK85" s="146">
        <f>BDS!$AK$3*(COS(($U85*AK$4)-PI()))*BL85*BP85</f>
        <v>-0.99950233256013987</v>
      </c>
      <c r="AL85" s="146">
        <f>BDS!$AL$3*(COS(($U85*AL$4)-PI()))*BL85*BP85</f>
        <v>-1.0005439685827227</v>
      </c>
      <c r="AM85" s="146">
        <f>BDS!$AM$3*(COS(($U85*AM$4)-PI()))*BL85*BP85</f>
        <v>-1.0010686839651439</v>
      </c>
      <c r="AN85" s="146">
        <f>BDS!$AN$3*(COS(($U85*AN$4)-PI()))*BL85*BP85</f>
        <v>-1.0012294484477726</v>
      </c>
      <c r="AO85" s="146">
        <f>BDS!$AO$3*(COS(($U85*AO$4)-PI()))*BL85*BP85</f>
        <v>-1.0010686839651439</v>
      </c>
      <c r="AP85" s="146">
        <f>BDS!$AP$3*(COS(($U85*AP$4)-PI()))*BL85*BP85</f>
        <v>-1.0005439685827227</v>
      </c>
      <c r="AQ85" s="146">
        <f>BDS!$AQ$3*(COS(($U85*AQ$4)-PI()))*BL85*BP85</f>
        <v>-0.99950233256013987</v>
      </c>
      <c r="AR85" s="146">
        <f>BDS!$AR$3*(COS(($U85*AR$4)-PI()))*BL85*BP85</f>
        <v>-0.99757317198118989</v>
      </c>
      <c r="AS85" s="146">
        <f>BDS!$AS$3*(COS(($U85*AS$4)-PI()))*BL85*BP85</f>
        <v>-0.99661247486625848</v>
      </c>
      <c r="AT85" s="146">
        <f>BDS!$AT$3*(COS(($U85*AT$4)-PI()))*BL85*BP85</f>
        <v>-0.9987537628776707</v>
      </c>
      <c r="AU85" s="146">
        <f>BDS!$AU$3*(COS(($U85*AU$4)-PI()))*BL85*BP85</f>
        <v>-0.99990981461781592</v>
      </c>
      <c r="AV85" s="146">
        <f>BDS!$AV$3*(COS(($U85*AV$4)-PI()))*BL85*BP85</f>
        <v>-1.0004921268153697</v>
      </c>
      <c r="AW85" s="146">
        <f>BDS!$AW$3*(COS(($U85*AW$4)-PI()))*BL85*BP85</f>
        <v>-1.0006705322279892</v>
      </c>
      <c r="AX85" s="146">
        <f>BDS!$AX$3*(COS(($U85*AX$4)-PI()))*BL85*BP85</f>
        <v>-1.0004921268153697</v>
      </c>
      <c r="AY85" s="146">
        <f>BDS!$AY$3*(COS(($U85*AY$4)-PI()))*BL85*BP85</f>
        <v>-0.99990981461781592</v>
      </c>
      <c r="AZ85" s="146">
        <f>BDS!$AZ$3*(COS(($U85*AZ$4)-PI()))*BL85*BP85</f>
        <v>-0.9987537628776707</v>
      </c>
      <c r="BA85" s="146">
        <f>BDS!$BA$3*(COS(($U85*BA$4)-PI()))*BL85*BP85</f>
        <v>-0.99661247486625848</v>
      </c>
      <c r="BB85" s="146">
        <f>BDS!$BB$3*(COS(($U85*BB$4)-PI()))*BL85*BP85</f>
        <v>-0.99245363213362736</v>
      </c>
      <c r="BC85" s="146">
        <f>BDS!$BC$3*(COS(($U85*BC$4)-PI()))*BL85*BP85</f>
        <v>-0.9832028017704787</v>
      </c>
      <c r="BD85" s="146">
        <f>BDS!$BD$3*(COS(($U85*BD$4)-PI()))*BL85*BP85</f>
        <v>-0.95797295442679553</v>
      </c>
      <c r="BE85" s="146">
        <f>BDS!$BE$3*(COS(($U85*BE$4)-PI()))*BL85*BP85</f>
        <v>-0.96237576586166107</v>
      </c>
      <c r="BF85" s="153">
        <f t="shared" si="30"/>
        <v>-0.99274317986378413</v>
      </c>
      <c r="BG85" s="153">
        <f>(((BF85)+1)/(BDS!$BG$4)+1)</f>
        <v>1.0072108293307345</v>
      </c>
      <c r="BH85" s="196">
        <f t="shared" si="31"/>
        <v>6.2407731457940513E-2</v>
      </c>
      <c r="BI85" s="154"/>
      <c r="BJ85" s="152">
        <f t="shared" si="32"/>
        <v>32.349089294864832</v>
      </c>
      <c r="BK85" s="152">
        <f t="shared" si="33"/>
        <v>-1.1690629709499005E-7</v>
      </c>
      <c r="BL85" s="155">
        <f t="shared" si="34"/>
        <v>0.99999998654066524</v>
      </c>
      <c r="BM85" s="155"/>
      <c r="BN85" s="152">
        <f t="shared" si="35"/>
        <v>32.349089294864832</v>
      </c>
      <c r="BO85" s="152">
        <f t="shared" si="36"/>
        <v>-1.0684501502672815E-4</v>
      </c>
      <c r="BP85" s="155">
        <f t="shared" si="37"/>
        <v>0.99998769908871377</v>
      </c>
      <c r="BQ85" s="156"/>
      <c r="BR85" s="157">
        <f t="shared" si="38"/>
        <v>32.349089294864832</v>
      </c>
      <c r="BS85" s="158">
        <f t="shared" si="39"/>
        <v>0</v>
      </c>
      <c r="BT85" s="158">
        <f t="shared" si="40"/>
        <v>0</v>
      </c>
      <c r="BU85" s="158">
        <f t="shared" si="41"/>
        <v>0</v>
      </c>
      <c r="BV85" s="158"/>
      <c r="BW85" s="206">
        <f t="shared" si="42"/>
        <v>32.349089294864832</v>
      </c>
      <c r="BX85" s="207">
        <f t="shared" si="43"/>
        <v>0</v>
      </c>
      <c r="BY85" s="208">
        <f t="shared" si="44"/>
        <v>1</v>
      </c>
      <c r="BZ85" s="158"/>
      <c r="CA85" s="157">
        <f>BDS!BH85</f>
        <v>6.2407731457940513E-2</v>
      </c>
      <c r="CB85" s="157">
        <f t="shared" si="45"/>
        <v>-5.9375922685420592</v>
      </c>
      <c r="CC85" s="157"/>
      <c r="CD85" s="157">
        <f t="shared" si="46"/>
        <v>-5.9375922685420592</v>
      </c>
      <c r="CE85" s="192"/>
      <c r="CF85" s="192"/>
      <c r="CG85" s="208"/>
      <c r="CH85" s="208">
        <f t="shared" si="47"/>
        <v>0</v>
      </c>
    </row>
    <row r="86" spans="2:86" x14ac:dyDescent="0.2">
      <c r="B86" s="81"/>
      <c r="C86" s="81"/>
      <c r="D86" s="81"/>
      <c r="E86" s="81"/>
      <c r="F86" s="81"/>
      <c r="G86" s="81"/>
      <c r="H86" s="81"/>
      <c r="I86" s="81"/>
      <c r="J86" s="81"/>
      <c r="K86" s="81"/>
      <c r="L86" s="82"/>
      <c r="M86" s="81"/>
      <c r="N86" s="81"/>
      <c r="O86" s="81"/>
      <c r="P86" s="81"/>
      <c r="Q86" s="81"/>
      <c r="R86" s="81"/>
      <c r="S86" s="81"/>
      <c r="T86" s="81"/>
      <c r="U86" s="195">
        <f t="shared" si="29"/>
        <v>32.839667540637926</v>
      </c>
      <c r="V86" s="146">
        <f>BDS!$V$3*(COS(($U86*V$4)-PI()))*BL86*BP86</f>
        <v>-0.96302293362660563</v>
      </c>
      <c r="W86" s="146">
        <f>BDS!$W$3*(COS(($U86*W$4)-PI()))*BL86*BP86</f>
        <v>-0.96165146352685582</v>
      </c>
      <c r="X86" s="146">
        <f>BDS!$X$3*(COS(($U86*X$4)-PI()))*BL86*BP86</f>
        <v>-0.95717474767876243</v>
      </c>
      <c r="Y86" s="146">
        <f>BDS!$Y$3*(COS(($U86*Y$4)-PI()))*BL86*BP86</f>
        <v>-0.98282571053653467</v>
      </c>
      <c r="Z86" s="146">
        <f>BDS!$Z$3*(COS(($U86*Z$4)-PI()))*BL86*BP86</f>
        <v>-0.99222889492876198</v>
      </c>
      <c r="AA86" s="146">
        <f>BDS!$AA$3*(COS(($U86*AA$4)-PI()))*BL86*BP86</f>
        <v>-0.99645564361009809</v>
      </c>
      <c r="AB86" s="146">
        <f>BDS!$AB$3*(COS(($U86*AB$4)-PI()))*BL86*BP86</f>
        <v>-0.99863170531871104</v>
      </c>
      <c r="AC86" s="146">
        <f>BDS!$AC$3*(COS(($U86*AC$4)-PI()))*BL86*BP86</f>
        <v>-0.99980646662803963</v>
      </c>
      <c r="AD86" s="146">
        <f>BDS!$AD$3*(COS(($U86*AD$4)-PI()))*BL86*BP86</f>
        <v>-1.0003981838256919</v>
      </c>
      <c r="AE86" s="146">
        <f>BDS!$AE$3*(COS(($U86*AE$4)-PI()))*BL86*BP86</f>
        <v>-1.0005794679484477</v>
      </c>
      <c r="AF86" s="146">
        <f>BDS!$AF$3*(COS(($U86*AF$4)-PI()))*BL86*BP86</f>
        <v>-1.0003981838256919</v>
      </c>
      <c r="AG86" s="146">
        <f>BDS!$AG$3*(COS(($U86*AG$4)-PI()))*BL86*BP86</f>
        <v>-0.99980646662803963</v>
      </c>
      <c r="AH86" s="146">
        <f>BDS!$AH$3*(COS(($U86*AH$4)-PI()))*BL86*BP86</f>
        <v>-0.99863170531871104</v>
      </c>
      <c r="AI86" s="146">
        <f>BDS!$AI$3*(COS(($U86*AI$4)-PI()))*BL86*BP86</f>
        <v>-0.99645564361009809</v>
      </c>
      <c r="AJ86" s="146">
        <f>BDS!$AJ$3*(COS(($U86*AJ$4)-PI()))*BL86*BP86</f>
        <v>-0.99743195998402301</v>
      </c>
      <c r="AK86" s="146">
        <f>BDS!$AK$3*(COS(($U86*AK$4)-PI()))*BL86*BP86</f>
        <v>-0.99939239545767777</v>
      </c>
      <c r="AL86" s="146">
        <f>BDS!$AL$3*(COS(($U86*AL$4)-PI()))*BL86*BP86</f>
        <v>-1.0004508622357438</v>
      </c>
      <c r="AM86" s="146">
        <f>BDS!$AM$3*(COS(($U86*AM$4)-PI()))*BL86*BP86</f>
        <v>-1.0009840393401037</v>
      </c>
      <c r="AN86" s="146">
        <f>BDS!$AN$3*(COS(($U86*AN$4)-PI()))*BL86*BP86</f>
        <v>-1.0011473939845519</v>
      </c>
      <c r="AO86" s="146">
        <f>BDS!$AO$3*(COS(($U86*AO$4)-PI()))*BL86*BP86</f>
        <v>-1.0009840393401037</v>
      </c>
      <c r="AP86" s="146">
        <f>BDS!$AP$3*(COS(($U86*AP$4)-PI()))*BL86*BP86</f>
        <v>-1.0004508622357438</v>
      </c>
      <c r="AQ86" s="146">
        <f>BDS!$AQ$3*(COS(($U86*AQ$4)-PI()))*BL86*BP86</f>
        <v>-0.99939239545767777</v>
      </c>
      <c r="AR86" s="146">
        <f>BDS!$AR$3*(COS(($U86*AR$4)-PI()))*BL86*BP86</f>
        <v>-0.99743195998402301</v>
      </c>
      <c r="AS86" s="146">
        <f>BDS!$AS$3*(COS(($U86*AS$4)-PI()))*BL86*BP86</f>
        <v>-0.99645564361009809</v>
      </c>
      <c r="AT86" s="146">
        <f>BDS!$AT$3*(COS(($U86*AT$4)-PI()))*BL86*BP86</f>
        <v>-0.99863170531871104</v>
      </c>
      <c r="AU86" s="146">
        <f>BDS!$AU$3*(COS(($U86*AU$4)-PI()))*BL86*BP86</f>
        <v>-0.99980646662803963</v>
      </c>
      <c r="AV86" s="146">
        <f>BDS!$AV$3*(COS(($U86*AV$4)-PI()))*BL86*BP86</f>
        <v>-1.0003981838256919</v>
      </c>
      <c r="AW86" s="146">
        <f>BDS!$AW$3*(COS(($U86*AW$4)-PI()))*BL86*BP86</f>
        <v>-1.0005794679484477</v>
      </c>
      <c r="AX86" s="146">
        <f>BDS!$AX$3*(COS(($U86*AX$4)-PI()))*BL86*BP86</f>
        <v>-1.0003981838256919</v>
      </c>
      <c r="AY86" s="146">
        <f>BDS!$AY$3*(COS(($U86*AY$4)-PI()))*BL86*BP86</f>
        <v>-0.99980646662803963</v>
      </c>
      <c r="AZ86" s="146">
        <f>BDS!$AZ$3*(COS(($U86*AZ$4)-PI()))*BL86*BP86</f>
        <v>-0.99863170531871104</v>
      </c>
      <c r="BA86" s="146">
        <f>BDS!$BA$3*(COS(($U86*BA$4)-PI()))*BL86*BP86</f>
        <v>-0.99645564361009809</v>
      </c>
      <c r="BB86" s="146">
        <f>BDS!$BB$3*(COS(($U86*BB$4)-PI()))*BL86*BP86</f>
        <v>-0.99222889492876198</v>
      </c>
      <c r="BC86" s="146">
        <f>BDS!$BC$3*(COS(($U86*BC$4)-PI()))*BL86*BP86</f>
        <v>-0.98282571053653467</v>
      </c>
      <c r="BD86" s="146">
        <f>BDS!$BD$3*(COS(($U86*BD$4)-PI()))*BL86*BP86</f>
        <v>-0.95717474767876243</v>
      </c>
      <c r="BE86" s="146">
        <f>BDS!$BE$3*(COS(($U86*BE$4)-PI()))*BL86*BP86</f>
        <v>-0.96165146352685582</v>
      </c>
      <c r="BF86" s="153">
        <f t="shared" si="30"/>
        <v>-0.99252159467819867</v>
      </c>
      <c r="BG86" s="153">
        <f>(((BF86)+1)/(BDS!$BG$4)+1)</f>
        <v>1.0074310101985917</v>
      </c>
      <c r="BH86" s="196">
        <f t="shared" si="31"/>
        <v>6.4306298924088859E-2</v>
      </c>
      <c r="BI86" s="154"/>
      <c r="BJ86" s="152">
        <f t="shared" si="32"/>
        <v>32.839667540637926</v>
      </c>
      <c r="BK86" s="152">
        <f t="shared" si="33"/>
        <v>-1.2276714393160299E-7</v>
      </c>
      <c r="BL86" s="155">
        <f t="shared" si="34"/>
        <v>0.99999998586591032</v>
      </c>
      <c r="BM86" s="155"/>
      <c r="BN86" s="152">
        <f t="shared" si="35"/>
        <v>32.839667540637926</v>
      </c>
      <c r="BO86" s="152">
        <f t="shared" si="36"/>
        <v>-1.1094194928201504E-4</v>
      </c>
      <c r="BP86" s="155">
        <f t="shared" si="37"/>
        <v>0.9999872274176399</v>
      </c>
      <c r="BQ86" s="156"/>
      <c r="BR86" s="157">
        <f t="shared" si="38"/>
        <v>32.839667540637926</v>
      </c>
      <c r="BS86" s="158">
        <f t="shared" si="39"/>
        <v>0</v>
      </c>
      <c r="BT86" s="158">
        <f t="shared" si="40"/>
        <v>0</v>
      </c>
      <c r="BU86" s="158">
        <f t="shared" si="41"/>
        <v>0</v>
      </c>
      <c r="BV86" s="158"/>
      <c r="BW86" s="206">
        <f t="shared" si="42"/>
        <v>32.839667540637926</v>
      </c>
      <c r="BX86" s="207">
        <f t="shared" si="43"/>
        <v>0</v>
      </c>
      <c r="BY86" s="208">
        <f t="shared" si="44"/>
        <v>1</v>
      </c>
      <c r="BZ86" s="158"/>
      <c r="CA86" s="157">
        <f>BDS!BH86</f>
        <v>6.4306298924088859E-2</v>
      </c>
      <c r="CB86" s="157">
        <f t="shared" si="45"/>
        <v>-5.9356937010759108</v>
      </c>
      <c r="CC86" s="157"/>
      <c r="CD86" s="157">
        <f t="shared" si="46"/>
        <v>-5.9356937010759108</v>
      </c>
      <c r="CE86" s="192"/>
      <c r="CF86" s="192"/>
      <c r="CG86" s="208"/>
      <c r="CH86" s="208">
        <f t="shared" si="47"/>
        <v>0</v>
      </c>
    </row>
    <row r="87" spans="2:86" x14ac:dyDescent="0.2">
      <c r="B87" s="81"/>
      <c r="C87" s="81"/>
      <c r="D87" s="81"/>
      <c r="E87" s="81"/>
      <c r="F87" s="81"/>
      <c r="G87" s="81"/>
      <c r="H87" s="81"/>
      <c r="I87" s="81"/>
      <c r="J87" s="81"/>
      <c r="K87" s="81"/>
      <c r="L87" s="82"/>
      <c r="M87" s="81"/>
      <c r="N87" s="81"/>
      <c r="O87" s="81"/>
      <c r="P87" s="81"/>
      <c r="Q87" s="81"/>
      <c r="R87" s="81"/>
      <c r="S87" s="81"/>
      <c r="T87" s="81"/>
      <c r="U87" s="195">
        <f t="shared" si="29"/>
        <v>33.337685470818577</v>
      </c>
      <c r="V87" s="146">
        <f>BDS!$V$3*(COS(($U87*V$4)-PI()))*BL87*BP87</f>
        <v>-0.96229997341416884</v>
      </c>
      <c r="W87" s="146">
        <f>BDS!$W$3*(COS(($U87*W$4)-PI()))*BL87*BP87</f>
        <v>-0.96090521094106796</v>
      </c>
      <c r="X87" s="146">
        <f>BDS!$X$3*(COS(($U87*X$4)-PI()))*BL87*BP87</f>
        <v>-0.95635237318999866</v>
      </c>
      <c r="Y87" s="146">
        <f>BDS!$Y$3*(COS(($U87*Y$4)-PI()))*BL87*BP87</f>
        <v>-0.98243714203868604</v>
      </c>
      <c r="Z87" s="146">
        <f>BDS!$Z$3*(COS(($U87*Z$4)-PI()))*BL87*BP87</f>
        <v>-0.99199730387219398</v>
      </c>
      <c r="AA87" s="146">
        <f>BDS!$AA$3*(COS(($U87*AA$4)-PI()))*BL87*BP87</f>
        <v>-0.99629402456838079</v>
      </c>
      <c r="AB87" s="146">
        <f>BDS!$AB$3*(COS(($U87*AB$4)-PI()))*BL87*BP87</f>
        <v>-0.99850591924322429</v>
      </c>
      <c r="AC87" s="146">
        <f>BDS!$AC$3*(COS(($U87*AC$4)-PI()))*BL87*BP87</f>
        <v>-0.99969996040138043</v>
      </c>
      <c r="AD87" s="146">
        <f>BDS!$AD$3*(COS(($U87*AD$4)-PI()))*BL87*BP87</f>
        <v>-1.0003013693624974</v>
      </c>
      <c r="AE87" s="146">
        <f>BDS!$AE$3*(COS(($U87*AE$4)-PI()))*BL87*BP87</f>
        <v>-1.0004856199811776</v>
      </c>
      <c r="AF87" s="146">
        <f>BDS!$AF$3*(COS(($U87*AF$4)-PI()))*BL87*BP87</f>
        <v>-1.0003013693624974</v>
      </c>
      <c r="AG87" s="146">
        <f>BDS!$AG$3*(COS(($U87*AG$4)-PI()))*BL87*BP87</f>
        <v>-0.99969996040138043</v>
      </c>
      <c r="AH87" s="146">
        <f>BDS!$AH$3*(COS(($U87*AH$4)-PI()))*BL87*BP87</f>
        <v>-0.99850591924322429</v>
      </c>
      <c r="AI87" s="146">
        <f>BDS!$AI$3*(COS(($U87*AI$4)-PI()))*BL87*BP87</f>
        <v>-0.99629402456838079</v>
      </c>
      <c r="AJ87" s="146">
        <f>BDS!$AJ$3*(COS(($U87*AJ$4)-PI()))*BL87*BP87</f>
        <v>-0.99728643588624855</v>
      </c>
      <c r="AK87" s="146">
        <f>BDS!$AK$3*(COS(($U87*AK$4)-PI()))*BL87*BP87</f>
        <v>-0.99927909924986946</v>
      </c>
      <c r="AL87" s="146">
        <f>BDS!$AL$3*(COS(($U87*AL$4)-PI()))*BL87*BP87</f>
        <v>-1.0003549099279294</v>
      </c>
      <c r="AM87" s="146">
        <f>BDS!$AM$3*(COS(($U87*AM$4)-PI()))*BL87*BP87</f>
        <v>-1.0008968068145716</v>
      </c>
      <c r="AN87" s="146">
        <f>BDS!$AN$3*(COS(($U87*AN$4)-PI()))*BL87*BP87</f>
        <v>-1.0010628306240228</v>
      </c>
      <c r="AO87" s="146">
        <f>BDS!$AO$3*(COS(($U87*AO$4)-PI()))*BL87*BP87</f>
        <v>-1.0008968068145716</v>
      </c>
      <c r="AP87" s="146">
        <f>BDS!$AP$3*(COS(($U87*AP$4)-PI()))*BL87*BP87</f>
        <v>-1.0003549099279294</v>
      </c>
      <c r="AQ87" s="146">
        <f>BDS!$AQ$3*(COS(($U87*AQ$4)-PI()))*BL87*BP87</f>
        <v>-0.99927909924986946</v>
      </c>
      <c r="AR87" s="146">
        <f>BDS!$AR$3*(COS(($U87*AR$4)-PI()))*BL87*BP87</f>
        <v>-0.99728643588624855</v>
      </c>
      <c r="AS87" s="146">
        <f>BDS!$AS$3*(COS(($U87*AS$4)-PI()))*BL87*BP87</f>
        <v>-0.99629402456838079</v>
      </c>
      <c r="AT87" s="146">
        <f>BDS!$AT$3*(COS(($U87*AT$4)-PI()))*BL87*BP87</f>
        <v>-0.99850591924322429</v>
      </c>
      <c r="AU87" s="146">
        <f>BDS!$AU$3*(COS(($U87*AU$4)-PI()))*BL87*BP87</f>
        <v>-0.99969996040138043</v>
      </c>
      <c r="AV87" s="146">
        <f>BDS!$AV$3*(COS(($U87*AV$4)-PI()))*BL87*BP87</f>
        <v>-1.0003013693624974</v>
      </c>
      <c r="AW87" s="146">
        <f>BDS!$AW$3*(COS(($U87*AW$4)-PI()))*BL87*BP87</f>
        <v>-1.0004856199811776</v>
      </c>
      <c r="AX87" s="146">
        <f>BDS!$AX$3*(COS(($U87*AX$4)-PI()))*BL87*BP87</f>
        <v>-1.0003013693624974</v>
      </c>
      <c r="AY87" s="146">
        <f>BDS!$AY$3*(COS(($U87*AY$4)-PI()))*BL87*BP87</f>
        <v>-0.99969996040138043</v>
      </c>
      <c r="AZ87" s="146">
        <f>BDS!$AZ$3*(COS(($U87*AZ$4)-PI()))*BL87*BP87</f>
        <v>-0.99850591924322429</v>
      </c>
      <c r="BA87" s="146">
        <f>BDS!$BA$3*(COS(($U87*BA$4)-PI()))*BL87*BP87</f>
        <v>-0.99629402456838079</v>
      </c>
      <c r="BB87" s="146">
        <f>BDS!$BB$3*(COS(($U87*BB$4)-PI()))*BL87*BP87</f>
        <v>-0.99199730387219398</v>
      </c>
      <c r="BC87" s="146">
        <f>BDS!$BC$3*(COS(($U87*BC$4)-PI()))*BL87*BP87</f>
        <v>-0.98243714203868604</v>
      </c>
      <c r="BD87" s="146">
        <f>BDS!$BD$3*(COS(($U87*BD$4)-PI()))*BL87*BP87</f>
        <v>-0.95635237318999866</v>
      </c>
      <c r="BE87" s="146">
        <f>BDS!$BE$3*(COS(($U87*BE$4)-PI()))*BL87*BP87</f>
        <v>-0.96090521094106796</v>
      </c>
      <c r="BF87" s="153">
        <f t="shared" si="30"/>
        <v>-0.99229326950398922</v>
      </c>
      <c r="BG87" s="153">
        <f>(((BF87)+1)/(BDS!$BG$4)+1)</f>
        <v>1.0076578883397376</v>
      </c>
      <c r="BH87" s="196">
        <f t="shared" si="31"/>
        <v>6.6262181371794848E-2</v>
      </c>
      <c r="BI87" s="154"/>
      <c r="BJ87" s="152">
        <f t="shared" si="32"/>
        <v>33.337685470818577</v>
      </c>
      <c r="BK87" s="152">
        <f t="shared" si="33"/>
        <v>-1.2892181364096577E-7</v>
      </c>
      <c r="BL87" s="155">
        <f t="shared" si="34"/>
        <v>0.9999999851573278</v>
      </c>
      <c r="BM87" s="155"/>
      <c r="BN87" s="152">
        <f t="shared" si="35"/>
        <v>33.337685470818577</v>
      </c>
      <c r="BO87" s="152">
        <f t="shared" si="36"/>
        <v>-1.1519597694539041E-4</v>
      </c>
      <c r="BP87" s="155">
        <f t="shared" si="37"/>
        <v>0.99998673766098123</v>
      </c>
      <c r="BQ87" s="156"/>
      <c r="BR87" s="157">
        <f t="shared" si="38"/>
        <v>33.337685470818577</v>
      </c>
      <c r="BS87" s="158">
        <f t="shared" si="39"/>
        <v>0</v>
      </c>
      <c r="BT87" s="158">
        <f t="shared" si="40"/>
        <v>0</v>
      </c>
      <c r="BU87" s="158">
        <f t="shared" si="41"/>
        <v>0</v>
      </c>
      <c r="BV87" s="158"/>
      <c r="BW87" s="206">
        <f t="shared" si="42"/>
        <v>33.337685470818577</v>
      </c>
      <c r="BX87" s="207">
        <f t="shared" si="43"/>
        <v>0</v>
      </c>
      <c r="BY87" s="208">
        <f t="shared" si="44"/>
        <v>1</v>
      </c>
      <c r="BZ87" s="158"/>
      <c r="CA87" s="157">
        <f>BDS!BH87</f>
        <v>6.6262181371794848E-2</v>
      </c>
      <c r="CB87" s="157">
        <f t="shared" si="45"/>
        <v>-5.933737818628205</v>
      </c>
      <c r="CC87" s="157"/>
      <c r="CD87" s="157">
        <f t="shared" si="46"/>
        <v>-5.933737818628205</v>
      </c>
      <c r="CE87" s="192"/>
      <c r="CF87" s="192"/>
      <c r="CG87" s="208"/>
      <c r="CH87" s="208">
        <f t="shared" si="47"/>
        <v>0</v>
      </c>
    </row>
    <row r="88" spans="2:86" x14ac:dyDescent="0.2">
      <c r="B88" s="81"/>
      <c r="C88" s="81"/>
      <c r="D88" s="81"/>
      <c r="E88" s="81"/>
      <c r="F88" s="81"/>
      <c r="G88" s="81"/>
      <c r="H88" s="81"/>
      <c r="I88" s="81"/>
      <c r="J88" s="81"/>
      <c r="K88" s="81"/>
      <c r="L88" s="82"/>
      <c r="M88" s="81"/>
      <c r="N88" s="81"/>
      <c r="O88" s="81"/>
      <c r="P88" s="81"/>
      <c r="Q88" s="81"/>
      <c r="R88" s="81"/>
      <c r="S88" s="81"/>
      <c r="T88" s="81"/>
      <c r="U88" s="195">
        <f t="shared" si="29"/>
        <v>33.843255909211273</v>
      </c>
      <c r="V88" s="146">
        <f>BDS!$V$3*(COS(($U88*V$4)-PI()))*BL88*BP88</f>
        <v>-0.96155510303111869</v>
      </c>
      <c r="W88" s="146">
        <f>BDS!$W$3*(COS(($U88*W$4)-PI()))*BL88*BP88</f>
        <v>-0.96013634881672161</v>
      </c>
      <c r="X88" s="146">
        <f>BDS!$X$3*(COS(($U88*X$4)-PI()))*BL88*BP88</f>
        <v>-0.95550510644293918</v>
      </c>
      <c r="Y88" s="146">
        <f>BDS!$Y$3*(COS(($U88*Y$4)-PI()))*BL88*BP88</f>
        <v>-0.98203674851516309</v>
      </c>
      <c r="Z88" s="146">
        <f>BDS!$Z$3*(COS(($U88*Z$4)-PI()))*BL88*BP88</f>
        <v>-0.99175865047634437</v>
      </c>
      <c r="AA88" s="146">
        <f>BDS!$AA$3*(COS(($U88*AA$4)-PI()))*BL88*BP88</f>
        <v>-0.99612747182497063</v>
      </c>
      <c r="AB88" s="146">
        <f>BDS!$AB$3*(COS(($U88*AB$4)-PI()))*BL88*BP88</f>
        <v>-0.99837629089407409</v>
      </c>
      <c r="AC88" s="146">
        <f>BDS!$AC$3*(COS(($U88*AC$4)-PI()))*BL88*BP88</f>
        <v>-0.99959019951610051</v>
      </c>
      <c r="AD88" s="146">
        <f>BDS!$AD$3*(COS(($U88*AD$4)-PI()))*BL88*BP88</f>
        <v>-1.0002015957268762</v>
      </c>
      <c r="AE88" s="146">
        <f>BDS!$AE$3*(COS(($U88*AE$4)-PI()))*BL88*BP88</f>
        <v>-1.0003889032983266</v>
      </c>
      <c r="AF88" s="146">
        <f>BDS!$AF$3*(COS(($U88*AF$4)-PI()))*BL88*BP88</f>
        <v>-1.0002015957268762</v>
      </c>
      <c r="AG88" s="146">
        <f>BDS!$AG$3*(COS(($U88*AG$4)-PI()))*BL88*BP88</f>
        <v>-0.99959019951610051</v>
      </c>
      <c r="AH88" s="146">
        <f>BDS!$AH$3*(COS(($U88*AH$4)-PI()))*BL88*BP88</f>
        <v>-0.99837629089407409</v>
      </c>
      <c r="AI88" s="146">
        <f>BDS!$AI$3*(COS(($U88*AI$4)-PI()))*BL88*BP88</f>
        <v>-0.99612747182497063</v>
      </c>
      <c r="AJ88" s="146">
        <f>BDS!$AJ$3*(COS(($U88*AJ$4)-PI()))*BL88*BP88</f>
        <v>-0.99713646820677704</v>
      </c>
      <c r="AK88" s="146">
        <f>BDS!$AK$3*(COS(($U88*AK$4)-PI()))*BL88*BP88</f>
        <v>-0.99916234140721816</v>
      </c>
      <c r="AL88" s="146">
        <f>BDS!$AL$3*(COS(($U88*AL$4)-PI()))*BL88*BP88</f>
        <v>-1.0002560247366059</v>
      </c>
      <c r="AM88" s="146">
        <f>BDS!$AM$3*(COS(($U88*AM$4)-PI()))*BL88*BP88</f>
        <v>-1.000806907319213</v>
      </c>
      <c r="AN88" s="146">
        <f>BDS!$AN$3*(COS(($U88*AN$4)-PI()))*BL88*BP88</f>
        <v>-1.000975681701713</v>
      </c>
      <c r="AO88" s="146">
        <f>BDS!$AO$3*(COS(($U88*AO$4)-PI()))*BL88*BP88</f>
        <v>-1.000806907319213</v>
      </c>
      <c r="AP88" s="146">
        <f>BDS!$AP$3*(COS(($U88*AP$4)-PI()))*BL88*BP88</f>
        <v>-1.0002560247366059</v>
      </c>
      <c r="AQ88" s="146">
        <f>BDS!$AQ$3*(COS(($U88*AQ$4)-PI()))*BL88*BP88</f>
        <v>-0.99916234140721816</v>
      </c>
      <c r="AR88" s="146">
        <f>BDS!$AR$3*(COS(($U88*AR$4)-PI()))*BL88*BP88</f>
        <v>-0.99713646820677704</v>
      </c>
      <c r="AS88" s="146">
        <f>BDS!$AS$3*(COS(($U88*AS$4)-PI()))*BL88*BP88</f>
        <v>-0.99612747182497063</v>
      </c>
      <c r="AT88" s="146">
        <f>BDS!$AT$3*(COS(($U88*AT$4)-PI()))*BL88*BP88</f>
        <v>-0.99837629089407409</v>
      </c>
      <c r="AU88" s="146">
        <f>BDS!$AU$3*(COS(($U88*AU$4)-PI()))*BL88*BP88</f>
        <v>-0.99959019951610051</v>
      </c>
      <c r="AV88" s="146">
        <f>BDS!$AV$3*(COS(($U88*AV$4)-PI()))*BL88*BP88</f>
        <v>-1.0002015957268762</v>
      </c>
      <c r="AW88" s="146">
        <f>BDS!$AW$3*(COS(($U88*AW$4)-PI()))*BL88*BP88</f>
        <v>-1.0003889032983266</v>
      </c>
      <c r="AX88" s="146">
        <f>BDS!$AX$3*(COS(($U88*AX$4)-PI()))*BL88*BP88</f>
        <v>-1.0002015957268762</v>
      </c>
      <c r="AY88" s="146">
        <f>BDS!$AY$3*(COS(($U88*AY$4)-PI()))*BL88*BP88</f>
        <v>-0.99959019951610051</v>
      </c>
      <c r="AZ88" s="146">
        <f>BDS!$AZ$3*(COS(($U88*AZ$4)-PI()))*BL88*BP88</f>
        <v>-0.99837629089407409</v>
      </c>
      <c r="BA88" s="146">
        <f>BDS!$BA$3*(COS(($U88*BA$4)-PI()))*BL88*BP88</f>
        <v>-0.99612747182497063</v>
      </c>
      <c r="BB88" s="146">
        <f>BDS!$BB$3*(COS(($U88*BB$4)-PI()))*BL88*BP88</f>
        <v>-0.99175865047634437</v>
      </c>
      <c r="BC88" s="146">
        <f>BDS!$BC$3*(COS(($U88*BC$4)-PI()))*BL88*BP88</f>
        <v>-0.98203674851516309</v>
      </c>
      <c r="BD88" s="146">
        <f>BDS!$BD$3*(COS(($U88*BD$4)-PI()))*BL88*BP88</f>
        <v>-0.95550510644293918</v>
      </c>
      <c r="BE88" s="146">
        <f>BDS!$BE$3*(COS(($U88*BE$4)-PI()))*BL88*BP88</f>
        <v>-0.96013634881672161</v>
      </c>
      <c r="BF88" s="153">
        <f t="shared" si="30"/>
        <v>-0.99205800041720904</v>
      </c>
      <c r="BG88" s="153">
        <f>(((BF88)+1)/(BDS!$BG$4)+1)</f>
        <v>1.0078916663857309</v>
      </c>
      <c r="BH88" s="196">
        <f t="shared" si="31"/>
        <v>6.8277086251355576E-2</v>
      </c>
      <c r="BI88" s="154"/>
      <c r="BJ88" s="152">
        <f t="shared" si="32"/>
        <v>33.843255909211273</v>
      </c>
      <c r="BK88" s="152">
        <f t="shared" si="33"/>
        <v>-1.3538503343300171E-7</v>
      </c>
      <c r="BL88" s="155">
        <f t="shared" si="34"/>
        <v>0.99999998441322213</v>
      </c>
      <c r="BM88" s="155"/>
      <c r="BN88" s="152">
        <f t="shared" si="35"/>
        <v>33.843255909211273</v>
      </c>
      <c r="BO88" s="152">
        <f t="shared" si="36"/>
        <v>-1.196131214650014E-4</v>
      </c>
      <c r="BP88" s="155">
        <f t="shared" si="37"/>
        <v>0.99998622912529878</v>
      </c>
      <c r="BQ88" s="156"/>
      <c r="BR88" s="157">
        <f t="shared" si="38"/>
        <v>33.843255909211273</v>
      </c>
      <c r="BS88" s="158">
        <f t="shared" si="39"/>
        <v>0</v>
      </c>
      <c r="BT88" s="158">
        <f t="shared" si="40"/>
        <v>0</v>
      </c>
      <c r="BU88" s="158">
        <f t="shared" si="41"/>
        <v>0</v>
      </c>
      <c r="BV88" s="158"/>
      <c r="BW88" s="206">
        <f t="shared" si="42"/>
        <v>33.843255909211273</v>
      </c>
      <c r="BX88" s="207">
        <f t="shared" si="43"/>
        <v>0</v>
      </c>
      <c r="BY88" s="208">
        <f t="shared" si="44"/>
        <v>1</v>
      </c>
      <c r="BZ88" s="158"/>
      <c r="CA88" s="157">
        <f>BDS!BH88</f>
        <v>6.8277086251355576E-2</v>
      </c>
      <c r="CB88" s="157">
        <f t="shared" si="45"/>
        <v>-5.9317229137486445</v>
      </c>
      <c r="CC88" s="157"/>
      <c r="CD88" s="157">
        <f t="shared" si="46"/>
        <v>-5.9317229137486445</v>
      </c>
      <c r="CE88" s="192"/>
      <c r="CF88" s="192"/>
      <c r="CG88" s="208"/>
      <c r="CH88" s="208">
        <f t="shared" si="47"/>
        <v>0</v>
      </c>
    </row>
    <row r="89" spans="2:86" x14ac:dyDescent="0.2">
      <c r="B89" s="81"/>
      <c r="C89" s="81"/>
      <c r="D89" s="81"/>
      <c r="E89" s="81"/>
      <c r="F89" s="81"/>
      <c r="G89" s="81"/>
      <c r="H89" s="81"/>
      <c r="I89" s="81"/>
      <c r="J89" s="81"/>
      <c r="K89" s="81"/>
      <c r="L89" s="82"/>
      <c r="M89" s="81"/>
      <c r="N89" s="81"/>
      <c r="O89" s="81"/>
      <c r="P89" s="81"/>
      <c r="Q89" s="81"/>
      <c r="R89" s="81"/>
      <c r="S89" s="81"/>
      <c r="T89" s="81"/>
      <c r="U89" s="195">
        <f t="shared" si="29"/>
        <v>34.356493390608506</v>
      </c>
      <c r="V89" s="146">
        <f>BDS!$V$3*(COS(($U89*V$4)-PI()))*BL89*BP89</f>
        <v>-0.96078766436050156</v>
      </c>
      <c r="W89" s="146">
        <f>BDS!$W$3*(COS(($U89*W$4)-PI()))*BL89*BP89</f>
        <v>-0.95934419843381524</v>
      </c>
      <c r="X89" s="146">
        <f>BDS!$X$3*(COS(($U89*X$4)-PI()))*BL89*BP89</f>
        <v>-0.95463220165062068</v>
      </c>
      <c r="Y89" s="146">
        <f>BDS!$Y$3*(COS(($U89*Y$4)-PI()))*BL89*BP89</f>
        <v>-0.9816241717649884</v>
      </c>
      <c r="Z89" s="146">
        <f>BDS!$Z$3*(COS(($U89*Z$4)-PI()))*BL89*BP89</f>
        <v>-0.99151271994566215</v>
      </c>
      <c r="AA89" s="146">
        <f>BDS!$AA$3*(COS(($U89*AA$4)-PI()))*BL89*BP89</f>
        <v>-0.99595583503272789</v>
      </c>
      <c r="AB89" s="146">
        <f>BDS!$AB$3*(COS(($U89*AB$4)-PI()))*BL89*BP89</f>
        <v>-0.99824270305271712</v>
      </c>
      <c r="AC89" s="146">
        <f>BDS!$AC$3*(COS(($U89*AC$4)-PI()))*BL89*BP89</f>
        <v>-0.99947708461308382</v>
      </c>
      <c r="AD89" s="146">
        <f>BDS!$AD$3*(COS(($U89*AD$4)-PI()))*BL89*BP89</f>
        <v>-1.0000987725465806</v>
      </c>
      <c r="AE89" s="146">
        <f>BDS!$AE$3*(COS(($U89*AE$4)-PI()))*BL89*BP89</f>
        <v>-1.0002892302796067</v>
      </c>
      <c r="AF89" s="146">
        <f>BDS!$AF$3*(COS(($U89*AF$4)-PI()))*BL89*BP89</f>
        <v>-1.0000987725465806</v>
      </c>
      <c r="AG89" s="146">
        <f>BDS!$AG$3*(COS(($U89*AG$4)-PI()))*BL89*BP89</f>
        <v>-0.99947708461308382</v>
      </c>
      <c r="AH89" s="146">
        <f>BDS!$AH$3*(COS(($U89*AH$4)-PI()))*BL89*BP89</f>
        <v>-0.99824270305271712</v>
      </c>
      <c r="AI89" s="146">
        <f>BDS!$AI$3*(COS(($U89*AI$4)-PI()))*BL89*BP89</f>
        <v>-0.99595583503272789</v>
      </c>
      <c r="AJ89" s="146">
        <f>BDS!$AJ$3*(COS(($U89*AJ$4)-PI()))*BL89*BP89</f>
        <v>-0.99698192146832298</v>
      </c>
      <c r="AK89" s="146">
        <f>BDS!$AK$3*(COS(($U89*AK$4)-PI()))*BL89*BP89</f>
        <v>-0.99904201627810985</v>
      </c>
      <c r="AL89" s="146">
        <f>BDS!$AL$3*(COS(($U89*AL$4)-PI()))*BL89*BP89</f>
        <v>-1.0001541170892712</v>
      </c>
      <c r="AM89" s="146">
        <f>BDS!$AM$3*(COS(($U89*AM$4)-PI()))*BL89*BP89</f>
        <v>-1.0007142593728104</v>
      </c>
      <c r="AN89" s="146">
        <f>BDS!$AN$3*(COS(($U89*AN$4)-PI()))*BL89*BP89</f>
        <v>-1.0008858682141704</v>
      </c>
      <c r="AO89" s="146">
        <f>BDS!$AO$3*(COS(($U89*AO$4)-PI()))*BL89*BP89</f>
        <v>-1.0007142593728104</v>
      </c>
      <c r="AP89" s="146">
        <f>BDS!$AP$3*(COS(($U89*AP$4)-PI()))*BL89*BP89</f>
        <v>-1.0001541170892712</v>
      </c>
      <c r="AQ89" s="146">
        <f>BDS!$AQ$3*(COS(($U89*AQ$4)-PI()))*BL89*BP89</f>
        <v>-0.99904201627810985</v>
      </c>
      <c r="AR89" s="146">
        <f>BDS!$AR$3*(COS(($U89*AR$4)-PI()))*BL89*BP89</f>
        <v>-0.99698192146832298</v>
      </c>
      <c r="AS89" s="146">
        <f>BDS!$AS$3*(COS(($U89*AS$4)-PI()))*BL89*BP89</f>
        <v>-0.99595583503272789</v>
      </c>
      <c r="AT89" s="146">
        <f>BDS!$AT$3*(COS(($U89*AT$4)-PI()))*BL89*BP89</f>
        <v>-0.99824270305271712</v>
      </c>
      <c r="AU89" s="146">
        <f>BDS!$AU$3*(COS(($U89*AU$4)-PI()))*BL89*BP89</f>
        <v>-0.99947708461308382</v>
      </c>
      <c r="AV89" s="146">
        <f>BDS!$AV$3*(COS(($U89*AV$4)-PI()))*BL89*BP89</f>
        <v>-1.0000987725465806</v>
      </c>
      <c r="AW89" s="146">
        <f>BDS!$AW$3*(COS(($U89*AW$4)-PI()))*BL89*BP89</f>
        <v>-1.0002892302796067</v>
      </c>
      <c r="AX89" s="146">
        <f>BDS!$AX$3*(COS(($U89*AX$4)-PI()))*BL89*BP89</f>
        <v>-1.0000987725465806</v>
      </c>
      <c r="AY89" s="146">
        <f>BDS!$AY$3*(COS(($U89*AY$4)-PI()))*BL89*BP89</f>
        <v>-0.99947708461308382</v>
      </c>
      <c r="AZ89" s="146">
        <f>BDS!$AZ$3*(COS(($U89*AZ$4)-PI()))*BL89*BP89</f>
        <v>-0.99824270305271712</v>
      </c>
      <c r="BA89" s="146">
        <f>BDS!$BA$3*(COS(($U89*BA$4)-PI()))*BL89*BP89</f>
        <v>-0.99595583503272789</v>
      </c>
      <c r="BB89" s="146">
        <f>BDS!$BB$3*(COS(($U89*BB$4)-PI()))*BL89*BP89</f>
        <v>-0.99151271994566215</v>
      </c>
      <c r="BC89" s="146">
        <f>BDS!$BC$3*(COS(($U89*BC$4)-PI()))*BL89*BP89</f>
        <v>-0.9816241717649884</v>
      </c>
      <c r="BD89" s="146">
        <f>BDS!$BD$3*(COS(($U89*BD$4)-PI()))*BL89*BP89</f>
        <v>-0.95463220165062068</v>
      </c>
      <c r="BE89" s="146">
        <f>BDS!$BE$3*(COS(($U89*BE$4)-PI()))*BL89*BP89</f>
        <v>-0.95934419843381524</v>
      </c>
      <c r="BF89" s="153">
        <f t="shared" si="30"/>
        <v>-0.99181557739226456</v>
      </c>
      <c r="BG89" s="153">
        <f>(((BF89)+1)/(BDS!$BG$4)+1)</f>
        <v>1.0081325530311076</v>
      </c>
      <c r="BH89" s="196">
        <f t="shared" si="31"/>
        <v>7.0352770468669348E-2</v>
      </c>
      <c r="BI89" s="154"/>
      <c r="BJ89" s="152">
        <f t="shared" si="32"/>
        <v>34.356493390608506</v>
      </c>
      <c r="BK89" s="152">
        <f t="shared" si="33"/>
        <v>-1.4217227497852621E-7</v>
      </c>
      <c r="BL89" s="155">
        <f t="shared" si="34"/>
        <v>0.99999998363181208</v>
      </c>
      <c r="BM89" s="155"/>
      <c r="BN89" s="152">
        <f t="shared" si="35"/>
        <v>34.356493390608506</v>
      </c>
      <c r="BO89" s="152">
        <f t="shared" si="36"/>
        <v>-1.2419963723715841E-4</v>
      </c>
      <c r="BP89" s="155">
        <f t="shared" si="37"/>
        <v>0.9999857010905675</v>
      </c>
      <c r="BQ89" s="156"/>
      <c r="BR89" s="157">
        <f t="shared" si="38"/>
        <v>34.356493390608506</v>
      </c>
      <c r="BS89" s="158">
        <f t="shared" si="39"/>
        <v>0</v>
      </c>
      <c r="BT89" s="158">
        <f t="shared" si="40"/>
        <v>0</v>
      </c>
      <c r="BU89" s="158">
        <f t="shared" si="41"/>
        <v>0</v>
      </c>
      <c r="BV89" s="158"/>
      <c r="BW89" s="206">
        <f t="shared" si="42"/>
        <v>34.356493390608506</v>
      </c>
      <c r="BX89" s="207">
        <f t="shared" si="43"/>
        <v>0</v>
      </c>
      <c r="BY89" s="208">
        <f t="shared" si="44"/>
        <v>1</v>
      </c>
      <c r="BZ89" s="158"/>
      <c r="CA89" s="157">
        <f>BDS!BH89</f>
        <v>7.0352770468669348E-2</v>
      </c>
      <c r="CB89" s="157">
        <f t="shared" si="45"/>
        <v>-5.9296472295313309</v>
      </c>
      <c r="CC89" s="157"/>
      <c r="CD89" s="157">
        <f t="shared" si="46"/>
        <v>-5.9296472295313309</v>
      </c>
      <c r="CE89" s="192"/>
      <c r="CF89" s="192"/>
      <c r="CG89" s="208"/>
      <c r="CH89" s="208">
        <f t="shared" si="47"/>
        <v>0</v>
      </c>
    </row>
    <row r="90" spans="2:86" x14ac:dyDescent="0.2">
      <c r="B90" s="81"/>
      <c r="C90" s="81"/>
      <c r="D90" s="81"/>
      <c r="E90" s="81"/>
      <c r="F90" s="81"/>
      <c r="G90" s="81"/>
      <c r="H90" s="81"/>
      <c r="I90" s="81"/>
      <c r="J90" s="81"/>
      <c r="K90" s="81"/>
      <c r="L90" s="82"/>
      <c r="M90" s="81"/>
      <c r="N90" s="81"/>
      <c r="O90" s="81"/>
      <c r="P90" s="81"/>
      <c r="Q90" s="81"/>
      <c r="R90" s="81"/>
      <c r="S90" s="81"/>
      <c r="T90" s="81"/>
      <c r="U90" s="195">
        <f t="shared" si="29"/>
        <v>34.877514186738154</v>
      </c>
      <c r="V90" s="146">
        <f>BDS!$V$3*(COS(($U90*V$4)-PI()))*BL90*BP90</f>
        <v>-0.95999697988551291</v>
      </c>
      <c r="W90" s="146">
        <f>BDS!$W$3*(COS(($U90*W$4)-PI()))*BL90*BP90</f>
        <v>-0.95852806109035171</v>
      </c>
      <c r="X90" s="146">
        <f>BDS!$X$3*(COS(($U90*X$4)-PI()))*BL90*BP90</f>
        <v>-0.9537328911605919</v>
      </c>
      <c r="Y90" s="146">
        <f>BDS!$Y$3*(COS(($U90*Y$4)-PI()))*BL90*BP90</f>
        <v>-0.98119904284075499</v>
      </c>
      <c r="Z90" s="146">
        <f>BDS!$Z$3*(COS(($U90*Z$4)-PI()))*BL90*BP90</f>
        <v>-0.9912592909879212</v>
      </c>
      <c r="AA90" s="146">
        <f>BDS!$AA$3*(COS(($U90*AA$4)-PI()))*BL90*BP90</f>
        <v>-0.9957789592799835</v>
      </c>
      <c r="AB90" s="146">
        <f>BDS!$AB$3*(COS(($U90*AB$4)-PI()))*BL90*BP90</f>
        <v>-0.99810503493448721</v>
      </c>
      <c r="AC90" s="146">
        <f>BDS!$AC$3*(COS(($U90*AC$4)-PI()))*BL90*BP90</f>
        <v>-0.99936051330678066</v>
      </c>
      <c r="AD90" s="146">
        <f>BDS!$AD$3*(COS(($U90*AD$4)-PI()))*BL90*BP90</f>
        <v>-0.99999280669488311</v>
      </c>
      <c r="AE90" s="146">
        <f>BDS!$AE$3*(COS(($U90*AE$4)-PI()))*BL90*BP90</f>
        <v>-1.0001865106335772</v>
      </c>
      <c r="AF90" s="146">
        <f>BDS!$AF$3*(COS(($U90*AF$4)-PI()))*BL90*BP90</f>
        <v>-0.99999280669488311</v>
      </c>
      <c r="AG90" s="146">
        <f>BDS!$AG$3*(COS(($U90*AG$4)-PI()))*BL90*BP90</f>
        <v>-0.99936051330678066</v>
      </c>
      <c r="AH90" s="146">
        <f>BDS!$AH$3*(COS(($U90*AH$4)-PI()))*BL90*BP90</f>
        <v>-0.99810503493448721</v>
      </c>
      <c r="AI90" s="146">
        <f>BDS!$AI$3*(COS(($U90*AI$4)-PI()))*BL90*BP90</f>
        <v>-0.9957789592799835</v>
      </c>
      <c r="AJ90" s="146">
        <f>BDS!$AJ$3*(COS(($U90*AJ$4)-PI()))*BL90*BP90</f>
        <v>-0.99682265607677489</v>
      </c>
      <c r="AK90" s="146">
        <f>BDS!$AK$3*(COS(($U90*AK$4)-PI()))*BL90*BP90</f>
        <v>-0.99891801499423083</v>
      </c>
      <c r="AL90" s="146">
        <f>BDS!$AL$3*(COS(($U90*AL$4)-PI()))*BL90*BP90</f>
        <v>-1.0000490946831571</v>
      </c>
      <c r="AM90" s="146">
        <f>BDS!$AM$3*(COS(($U90*AM$4)-PI()))*BL90*BP90</f>
        <v>-1.0006187790089691</v>
      </c>
      <c r="AN90" s="146">
        <f>BDS!$AN$3*(COS(($U90*AN$4)-PI()))*BL90*BP90</f>
        <v>-1.0007933087478609</v>
      </c>
      <c r="AO90" s="146">
        <f>BDS!$AO$3*(COS(($U90*AO$4)-PI()))*BL90*BP90</f>
        <v>-1.0006187790089691</v>
      </c>
      <c r="AP90" s="146">
        <f>BDS!$AP$3*(COS(($U90*AP$4)-PI()))*BL90*BP90</f>
        <v>-1.0000490946831571</v>
      </c>
      <c r="AQ90" s="146">
        <f>BDS!$AQ$3*(COS(($U90*AQ$4)-PI()))*BL90*BP90</f>
        <v>-0.99891801499423083</v>
      </c>
      <c r="AR90" s="146">
        <f>BDS!$AR$3*(COS(($U90*AR$4)-PI()))*BL90*BP90</f>
        <v>-0.99682265607677489</v>
      </c>
      <c r="AS90" s="146">
        <f>BDS!$AS$3*(COS(($U90*AS$4)-PI()))*BL90*BP90</f>
        <v>-0.9957789592799835</v>
      </c>
      <c r="AT90" s="146">
        <f>BDS!$AT$3*(COS(($U90*AT$4)-PI()))*BL90*BP90</f>
        <v>-0.99810503493448721</v>
      </c>
      <c r="AU90" s="146">
        <f>BDS!$AU$3*(COS(($U90*AU$4)-PI()))*BL90*BP90</f>
        <v>-0.99936051330678066</v>
      </c>
      <c r="AV90" s="146">
        <f>BDS!$AV$3*(COS(($U90*AV$4)-PI()))*BL90*BP90</f>
        <v>-0.99999280669488311</v>
      </c>
      <c r="AW90" s="146">
        <f>BDS!$AW$3*(COS(($U90*AW$4)-PI()))*BL90*BP90</f>
        <v>-1.0001865106335772</v>
      </c>
      <c r="AX90" s="146">
        <f>BDS!$AX$3*(COS(($U90*AX$4)-PI()))*BL90*BP90</f>
        <v>-0.99999280669488311</v>
      </c>
      <c r="AY90" s="146">
        <f>BDS!$AY$3*(COS(($U90*AY$4)-PI()))*BL90*BP90</f>
        <v>-0.99936051330678066</v>
      </c>
      <c r="AZ90" s="146">
        <f>BDS!$AZ$3*(COS(($U90*AZ$4)-PI()))*BL90*BP90</f>
        <v>-0.99810503493448721</v>
      </c>
      <c r="BA90" s="146">
        <f>BDS!$BA$3*(COS(($U90*BA$4)-PI()))*BL90*BP90</f>
        <v>-0.9957789592799835</v>
      </c>
      <c r="BB90" s="146">
        <f>BDS!$BB$3*(COS(($U90*BB$4)-PI()))*BL90*BP90</f>
        <v>-0.9912592909879212</v>
      </c>
      <c r="BC90" s="146">
        <f>BDS!$BC$3*(COS(($U90*BC$4)-PI()))*BL90*BP90</f>
        <v>-0.98119904284075499</v>
      </c>
      <c r="BD90" s="146">
        <f>BDS!$BD$3*(COS(($U90*BD$4)-PI()))*BL90*BP90</f>
        <v>-0.9537328911605919</v>
      </c>
      <c r="BE90" s="146">
        <f>BDS!$BE$3*(COS(($U90*BE$4)-PI()))*BL90*BP90</f>
        <v>-0.95852806109035171</v>
      </c>
      <c r="BF90" s="153">
        <f t="shared" si="30"/>
        <v>-0.99156578412362684</v>
      </c>
      <c r="BG90" s="153">
        <f>(((BF90)+1)/(BDS!$BG$4)+1)</f>
        <v>1.0083807632105393</v>
      </c>
      <c r="BH90" s="196">
        <f t="shared" si="31"/>
        <v>7.2491041730367703E-2</v>
      </c>
      <c r="BI90" s="154"/>
      <c r="BJ90" s="152">
        <f t="shared" si="32"/>
        <v>34.877514186738154</v>
      </c>
      <c r="BK90" s="152">
        <f t="shared" si="33"/>
        <v>-1.4929977851744222E-7</v>
      </c>
      <c r="BL90" s="155">
        <f t="shared" si="34"/>
        <v>0.99999998281122793</v>
      </c>
      <c r="BM90" s="155"/>
      <c r="BN90" s="152">
        <f t="shared" si="35"/>
        <v>34.877514186738154</v>
      </c>
      <c r="BO90" s="152">
        <f t="shared" si="36"/>
        <v>-1.2896201845209873E-4</v>
      </c>
      <c r="BP90" s="155">
        <f t="shared" si="37"/>
        <v>0.99998515280915812</v>
      </c>
      <c r="BQ90" s="156"/>
      <c r="BR90" s="157">
        <f t="shared" si="38"/>
        <v>34.877514186738154</v>
      </c>
      <c r="BS90" s="158">
        <f t="shared" si="39"/>
        <v>0</v>
      </c>
      <c r="BT90" s="158">
        <f t="shared" si="40"/>
        <v>0</v>
      </c>
      <c r="BU90" s="158">
        <f t="shared" si="41"/>
        <v>0</v>
      </c>
      <c r="BV90" s="158"/>
      <c r="BW90" s="206">
        <f t="shared" si="42"/>
        <v>34.877514186738154</v>
      </c>
      <c r="BX90" s="207">
        <f t="shared" si="43"/>
        <v>0</v>
      </c>
      <c r="BY90" s="208">
        <f t="shared" si="44"/>
        <v>1</v>
      </c>
      <c r="BZ90" s="158"/>
      <c r="CA90" s="157">
        <f>BDS!BH90</f>
        <v>7.2491041730367703E-2</v>
      </c>
      <c r="CB90" s="157">
        <f t="shared" si="45"/>
        <v>-5.9275089582696321</v>
      </c>
      <c r="CC90" s="157"/>
      <c r="CD90" s="157">
        <f t="shared" si="46"/>
        <v>-5.9275089582696321</v>
      </c>
      <c r="CE90" s="192"/>
      <c r="CF90" s="192"/>
      <c r="CG90" s="208"/>
      <c r="CH90" s="208">
        <f t="shared" si="47"/>
        <v>0</v>
      </c>
    </row>
    <row r="91" spans="2:86" x14ac:dyDescent="0.2">
      <c r="B91" s="81"/>
      <c r="C91" s="81"/>
      <c r="D91" s="81"/>
      <c r="E91" s="81"/>
      <c r="F91" s="81"/>
      <c r="G91" s="81"/>
      <c r="H91" s="81"/>
      <c r="I91" s="81"/>
      <c r="J91" s="81"/>
      <c r="K91" s="81"/>
      <c r="L91" s="82"/>
      <c r="M91" s="81"/>
      <c r="N91" s="81"/>
      <c r="O91" s="81"/>
      <c r="P91" s="81"/>
      <c r="Q91" s="81"/>
      <c r="R91" s="81"/>
      <c r="S91" s="81"/>
      <c r="T91" s="81"/>
      <c r="U91" s="195">
        <f t="shared" si="29"/>
        <v>35.406436332604322</v>
      </c>
      <c r="V91" s="146">
        <f>BDS!$V$3*(COS(($U91*V$4)-PI()))*BL91*BP91</f>
        <v>-0.95918235214072767</v>
      </c>
      <c r="W91" s="146">
        <f>BDS!$W$3*(COS(($U91*W$4)-PI()))*BL91*BP91</f>
        <v>-0.95768721753870034</v>
      </c>
      <c r="X91" s="146">
        <f>BDS!$X$3*(COS(($U91*X$4)-PI()))*BL91*BP91</f>
        <v>-0.95280638484392066</v>
      </c>
      <c r="Y91" s="146">
        <f>BDS!$Y$3*(COS(($U91*Y$4)-PI()))*BL91*BP91</f>
        <v>-0.9807609817327495</v>
      </c>
      <c r="Z91" s="146">
        <f>BDS!$Z$3*(COS(($U91*Z$4)-PI()))*BL91*BP91</f>
        <v>-0.99099813562000438</v>
      </c>
      <c r="AA91" s="146">
        <f>BDS!$AA$3*(COS(($U91*AA$4)-PI()))*BL91*BP91</f>
        <v>-0.99559668495304976</v>
      </c>
      <c r="AB91" s="146">
        <f>BDS!$AB$3*(COS(($U91*AB$4)-PI()))*BL91*BP91</f>
        <v>-0.99796316208075186</v>
      </c>
      <c r="AC91" s="146">
        <f>BDS!$AC$3*(COS(($U91*AC$4)-PI()))*BL91*BP91</f>
        <v>-0.99924038009347627</v>
      </c>
      <c r="AD91" s="146">
        <f>BDS!$AD$3*(COS(($U91*AD$4)-PI()))*BL91*BP91</f>
        <v>-0.99988360220698835</v>
      </c>
      <c r="AE91" s="146">
        <f>BDS!$AE$3*(COS(($U91*AE$4)-PI()))*BL91*BP91</f>
        <v>-1.000080651316557</v>
      </c>
      <c r="AF91" s="146">
        <f>BDS!$AF$3*(COS(($U91*AF$4)-PI()))*BL91*BP91</f>
        <v>-0.99988360220698835</v>
      </c>
      <c r="AG91" s="146">
        <f>BDS!$AG$3*(COS(($U91*AG$4)-PI()))*BL91*BP91</f>
        <v>-0.99924038009347627</v>
      </c>
      <c r="AH91" s="146">
        <f>BDS!$AH$3*(COS(($U91*AH$4)-PI()))*BL91*BP91</f>
        <v>-0.99796316208075186</v>
      </c>
      <c r="AI91" s="146">
        <f>BDS!$AI$3*(COS(($U91*AI$4)-PI()))*BL91*BP91</f>
        <v>-0.99559668495304976</v>
      </c>
      <c r="AJ91" s="146">
        <f>BDS!$AJ$3*(COS(($U91*AJ$4)-PI()))*BL91*BP91</f>
        <v>-0.99665852819697132</v>
      </c>
      <c r="AK91" s="146">
        <f>BDS!$AK$3*(COS(($U91*AK$4)-PI()))*BL91*BP91</f>
        <v>-0.9987902253731471</v>
      </c>
      <c r="AL91" s="146">
        <f>BDS!$AL$3*(COS(($U91*AL$4)-PI()))*BL91*BP91</f>
        <v>-0.99994086240236635</v>
      </c>
      <c r="AM91" s="146">
        <f>BDS!$AM$3*(COS(($U91*AM$4)-PI()))*BL91*BP91</f>
        <v>-1.0005203797006117</v>
      </c>
      <c r="AN91" s="146">
        <f>BDS!$AN$3*(COS(($U91*AN$4)-PI()))*BL91*BP91</f>
        <v>-1.000697919405916</v>
      </c>
      <c r="AO91" s="146">
        <f>BDS!$AO$3*(COS(($U91*AO$4)-PI()))*BL91*BP91</f>
        <v>-1.0005203797006117</v>
      </c>
      <c r="AP91" s="146">
        <f>BDS!$AP$3*(COS(($U91*AP$4)-PI()))*BL91*BP91</f>
        <v>-0.99994086240236635</v>
      </c>
      <c r="AQ91" s="146">
        <f>BDS!$AQ$3*(COS(($U91*AQ$4)-PI()))*BL91*BP91</f>
        <v>-0.9987902253731471</v>
      </c>
      <c r="AR91" s="146">
        <f>BDS!$AR$3*(COS(($U91*AR$4)-PI()))*BL91*BP91</f>
        <v>-0.99665852819697132</v>
      </c>
      <c r="AS91" s="146">
        <f>BDS!$AS$3*(COS(($U91*AS$4)-PI()))*BL91*BP91</f>
        <v>-0.99559668495304976</v>
      </c>
      <c r="AT91" s="146">
        <f>BDS!$AT$3*(COS(($U91*AT$4)-PI()))*BL91*BP91</f>
        <v>-0.99796316208075186</v>
      </c>
      <c r="AU91" s="146">
        <f>BDS!$AU$3*(COS(($U91*AU$4)-PI()))*BL91*BP91</f>
        <v>-0.99924038009347627</v>
      </c>
      <c r="AV91" s="146">
        <f>BDS!$AV$3*(COS(($U91*AV$4)-PI()))*BL91*BP91</f>
        <v>-0.99988360220698835</v>
      </c>
      <c r="AW91" s="146">
        <f>BDS!$AW$3*(COS(($U91*AW$4)-PI()))*BL91*BP91</f>
        <v>-1.000080651316557</v>
      </c>
      <c r="AX91" s="146">
        <f>BDS!$AX$3*(COS(($U91*AX$4)-PI()))*BL91*BP91</f>
        <v>-0.99988360220698835</v>
      </c>
      <c r="AY91" s="146">
        <f>BDS!$AY$3*(COS(($U91*AY$4)-PI()))*BL91*BP91</f>
        <v>-0.99924038009347627</v>
      </c>
      <c r="AZ91" s="146">
        <f>BDS!$AZ$3*(COS(($U91*AZ$4)-PI()))*BL91*BP91</f>
        <v>-0.99796316208075186</v>
      </c>
      <c r="BA91" s="146">
        <f>BDS!$BA$3*(COS(($U91*BA$4)-PI()))*BL91*BP91</f>
        <v>-0.99559668495304976</v>
      </c>
      <c r="BB91" s="146">
        <f>BDS!$BB$3*(COS(($U91*BB$4)-PI()))*BL91*BP91</f>
        <v>-0.99099813562000438</v>
      </c>
      <c r="BC91" s="146">
        <f>BDS!$BC$3*(COS(($U91*BC$4)-PI()))*BL91*BP91</f>
        <v>-0.9807609817327495</v>
      </c>
      <c r="BD91" s="146">
        <f>BDS!$BD$3*(COS(($U91*BD$4)-PI()))*BL91*BP91</f>
        <v>-0.95280638484392066</v>
      </c>
      <c r="BE91" s="146">
        <f>BDS!$BE$3*(COS(($U91*BE$4)-PI()))*BL91*BP91</f>
        <v>-0.95768721753870034</v>
      </c>
      <c r="BF91" s="153">
        <f t="shared" si="30"/>
        <v>-0.99130839784260438</v>
      </c>
      <c r="BG91" s="153">
        <f>(((BF91)+1)/(BDS!$BG$4)+1)</f>
        <v>1.008636518280899</v>
      </c>
      <c r="BH91" s="196">
        <f t="shared" si="31"/>
        <v>7.469375992005288E-2</v>
      </c>
      <c r="BI91" s="154"/>
      <c r="BJ91" s="152">
        <f t="shared" si="32"/>
        <v>35.406436332604322</v>
      </c>
      <c r="BK91" s="152">
        <f t="shared" si="33"/>
        <v>-1.5678460493243357E-7</v>
      </c>
      <c r="BL91" s="155">
        <f t="shared" si="34"/>
        <v>0.99999998194950546</v>
      </c>
      <c r="BM91" s="155"/>
      <c r="BN91" s="152">
        <f t="shared" si="35"/>
        <v>35.406436332604322</v>
      </c>
      <c r="BO91" s="152">
        <f t="shared" si="36"/>
        <v>-1.3390700829380835E-4</v>
      </c>
      <c r="BP91" s="155">
        <f t="shared" si="37"/>
        <v>0.99998458350477815</v>
      </c>
      <c r="BQ91" s="156"/>
      <c r="BR91" s="157">
        <f t="shared" si="38"/>
        <v>35.406436332604322</v>
      </c>
      <c r="BS91" s="158">
        <f t="shared" si="39"/>
        <v>0</v>
      </c>
      <c r="BT91" s="158">
        <f t="shared" si="40"/>
        <v>0</v>
      </c>
      <c r="BU91" s="158">
        <f t="shared" si="41"/>
        <v>0</v>
      </c>
      <c r="BV91" s="158"/>
      <c r="BW91" s="206">
        <f t="shared" si="42"/>
        <v>35.406436332604322</v>
      </c>
      <c r="BX91" s="207">
        <f t="shared" si="43"/>
        <v>0</v>
      </c>
      <c r="BY91" s="208">
        <f t="shared" si="44"/>
        <v>1</v>
      </c>
      <c r="BZ91" s="158"/>
      <c r="CA91" s="157">
        <f>BDS!BH91</f>
        <v>7.469375992005288E-2</v>
      </c>
      <c r="CB91" s="157">
        <f t="shared" si="45"/>
        <v>-5.925306240079947</v>
      </c>
      <c r="CC91" s="157"/>
      <c r="CD91" s="157">
        <f t="shared" si="46"/>
        <v>-5.925306240079947</v>
      </c>
      <c r="CE91" s="192"/>
      <c r="CF91" s="192"/>
      <c r="CG91" s="208"/>
      <c r="CH91" s="208">
        <f t="shared" si="47"/>
        <v>0</v>
      </c>
    </row>
    <row r="92" spans="2:86" x14ac:dyDescent="0.2">
      <c r="B92" s="81"/>
      <c r="C92" s="81"/>
      <c r="D92" s="81"/>
      <c r="E92" s="81"/>
      <c r="F92" s="81"/>
      <c r="G92" s="81"/>
      <c r="H92" s="81"/>
      <c r="I92" s="81"/>
      <c r="J92" s="81"/>
      <c r="K92" s="81"/>
      <c r="L92" s="82"/>
      <c r="M92" s="81"/>
      <c r="N92" s="81"/>
      <c r="O92" s="81"/>
      <c r="P92" s="81"/>
      <c r="Q92" s="81"/>
      <c r="R92" s="81"/>
      <c r="S92" s="81"/>
      <c r="T92" s="81"/>
      <c r="U92" s="195">
        <f t="shared" si="29"/>
        <v>35.943379653227659</v>
      </c>
      <c r="V92" s="146">
        <f>BDS!$V$3*(COS(($U92*V$4)-PI()))*BL92*BP92</f>
        <v>-0.95834306314928253</v>
      </c>
      <c r="W92" s="146">
        <f>BDS!$W$3*(COS(($U92*W$4)-PI()))*BL92*BP92</f>
        <v>-0.95682092740763147</v>
      </c>
      <c r="X92" s="146">
        <f>BDS!$X$3*(COS(($U92*X$4)-PI()))*BL92*BP92</f>
        <v>-0.95185186946905387</v>
      </c>
      <c r="Y92" s="146">
        <f>BDS!$Y$3*(COS(($U92*Y$4)-PI()))*BL92*BP92</f>
        <v>-0.98030959704420295</v>
      </c>
      <c r="Z92" s="146">
        <f>BDS!$Z$3*(COS(($U92*Z$4)-PI()))*BL92*BP92</f>
        <v>-0.99072901896802723</v>
      </c>
      <c r="AA92" s="146">
        <f>BDS!$AA$3*(COS(($U92*AA$4)-PI()))*BL92*BP92</f>
        <v>-0.99540884759466464</v>
      </c>
      <c r="AB92" s="146">
        <f>BDS!$AB$3*(COS(($U92*AB$4)-PI()))*BL92*BP92</f>
        <v>-0.99781695624784783</v>
      </c>
      <c r="AC92" s="146">
        <f>BDS!$AC$3*(COS(($U92*AC$4)-PI()))*BL92*BP92</f>
        <v>-0.9991165762568105</v>
      </c>
      <c r="AD92" s="146">
        <f>BDS!$AD$3*(COS(($U92*AD$4)-PI()))*BL92*BP92</f>
        <v>-0.99977106019393502</v>
      </c>
      <c r="AE92" s="146">
        <f>BDS!$AE$3*(COS(($U92*AE$4)-PI()))*BL92*BP92</f>
        <v>-0.99997155644909885</v>
      </c>
      <c r="AF92" s="146">
        <f>BDS!$AF$3*(COS(($U92*AF$4)-PI()))*BL92*BP92</f>
        <v>-0.99977106019393502</v>
      </c>
      <c r="AG92" s="146">
        <f>BDS!$AG$3*(COS(($U92*AG$4)-PI()))*BL92*BP92</f>
        <v>-0.9991165762568105</v>
      </c>
      <c r="AH92" s="146">
        <f>BDS!$AH$3*(COS(($U92*AH$4)-PI()))*BL92*BP92</f>
        <v>-0.99781695624784783</v>
      </c>
      <c r="AI92" s="146">
        <f>BDS!$AI$3*(COS(($U92*AI$4)-PI()))*BL92*BP92</f>
        <v>-0.99540884759466464</v>
      </c>
      <c r="AJ92" s="146">
        <f>BDS!$AJ$3*(COS(($U92*AJ$4)-PI()))*BL92*BP92</f>
        <v>-0.9964893896247885</v>
      </c>
      <c r="AK92" s="146">
        <f>BDS!$AK$3*(COS(($U92*AK$4)-PI()))*BL92*BP92</f>
        <v>-0.99865853181797126</v>
      </c>
      <c r="AL92" s="146">
        <f>BDS!$AL$3*(COS(($U92*AL$4)-PI()))*BL92*BP92</f>
        <v>-0.99982932223252285</v>
      </c>
      <c r="AM92" s="146">
        <f>BDS!$AM$3*(COS(($U92*AM$4)-PI()))*BL92*BP92</f>
        <v>-1.0004189722821963</v>
      </c>
      <c r="AN92" s="146">
        <f>BDS!$AN$3*(COS(($U92*AN$4)-PI()))*BL92*BP92</f>
        <v>-1.0005996137326776</v>
      </c>
      <c r="AO92" s="146">
        <f>BDS!$AO$3*(COS(($U92*AO$4)-PI()))*BL92*BP92</f>
        <v>-1.0004189722821963</v>
      </c>
      <c r="AP92" s="146">
        <f>BDS!$AP$3*(COS(($U92*AP$4)-PI()))*BL92*BP92</f>
        <v>-0.99982932223252285</v>
      </c>
      <c r="AQ92" s="146">
        <f>BDS!$AQ$3*(COS(($U92*AQ$4)-PI()))*BL92*BP92</f>
        <v>-0.99865853181797126</v>
      </c>
      <c r="AR92" s="146">
        <f>BDS!$AR$3*(COS(($U92*AR$4)-PI()))*BL92*BP92</f>
        <v>-0.9964893896247885</v>
      </c>
      <c r="AS92" s="146">
        <f>BDS!$AS$3*(COS(($U92*AS$4)-PI()))*BL92*BP92</f>
        <v>-0.99540884759466464</v>
      </c>
      <c r="AT92" s="146">
        <f>BDS!$AT$3*(COS(($U92*AT$4)-PI()))*BL92*BP92</f>
        <v>-0.99781695624784783</v>
      </c>
      <c r="AU92" s="146">
        <f>BDS!$AU$3*(COS(($U92*AU$4)-PI()))*BL92*BP92</f>
        <v>-0.9991165762568105</v>
      </c>
      <c r="AV92" s="146">
        <f>BDS!$AV$3*(COS(($U92*AV$4)-PI()))*BL92*BP92</f>
        <v>-0.99977106019393502</v>
      </c>
      <c r="AW92" s="146">
        <f>BDS!$AW$3*(COS(($U92*AW$4)-PI()))*BL92*BP92</f>
        <v>-0.99997155644909885</v>
      </c>
      <c r="AX92" s="146">
        <f>BDS!$AX$3*(COS(($U92*AX$4)-PI()))*BL92*BP92</f>
        <v>-0.99977106019393502</v>
      </c>
      <c r="AY92" s="146">
        <f>BDS!$AY$3*(COS(($U92*AY$4)-PI()))*BL92*BP92</f>
        <v>-0.9991165762568105</v>
      </c>
      <c r="AZ92" s="146">
        <f>BDS!$AZ$3*(COS(($U92*AZ$4)-PI()))*BL92*BP92</f>
        <v>-0.99781695624784783</v>
      </c>
      <c r="BA92" s="146">
        <f>BDS!$BA$3*(COS(($U92*BA$4)-PI()))*BL92*BP92</f>
        <v>-0.99540884759466464</v>
      </c>
      <c r="BB92" s="146">
        <f>BDS!$BB$3*(COS(($U92*BB$4)-PI()))*BL92*BP92</f>
        <v>-0.99072901896802723</v>
      </c>
      <c r="BC92" s="146">
        <f>BDS!$BC$3*(COS(($U92*BC$4)-PI()))*BL92*BP92</f>
        <v>-0.98030959704420295</v>
      </c>
      <c r="BD92" s="146">
        <f>BDS!$BD$3*(COS(($U92*BD$4)-PI()))*BL92*BP92</f>
        <v>-0.95185186946905387</v>
      </c>
      <c r="BE92" s="146">
        <f>BDS!$BE$3*(COS(($U92*BE$4)-PI()))*BL92*BP92</f>
        <v>-0.95682092740763147</v>
      </c>
      <c r="BF92" s="153">
        <f t="shared" si="30"/>
        <v>-0.9910431891290552</v>
      </c>
      <c r="BG92" s="153">
        <f>(((BF92)+1)/(BDS!$BG$4)+1)</f>
        <v>1.0089000462083562</v>
      </c>
      <c r="BH92" s="196">
        <f t="shared" si="31"/>
        <v>7.6962838506034636E-2</v>
      </c>
      <c r="BI92" s="154"/>
      <c r="BJ92" s="152">
        <f t="shared" si="32"/>
        <v>35.943379653227659</v>
      </c>
      <c r="BK92" s="152">
        <f t="shared" si="33"/>
        <v>-1.6464466660745472E-7</v>
      </c>
      <c r="BL92" s="155">
        <f t="shared" si="34"/>
        <v>0.99999998104458243</v>
      </c>
      <c r="BM92" s="155"/>
      <c r="BN92" s="152">
        <f t="shared" si="35"/>
        <v>35.943379653227659</v>
      </c>
      <c r="BO92" s="152">
        <f t="shared" si="36"/>
        <v>-1.3904160848330564E-4</v>
      </c>
      <c r="BP92" s="155">
        <f t="shared" si="37"/>
        <v>0.99998399237137348</v>
      </c>
      <c r="BQ92" s="156"/>
      <c r="BR92" s="157">
        <f t="shared" si="38"/>
        <v>35.943379653227659</v>
      </c>
      <c r="BS92" s="158">
        <f t="shared" si="39"/>
        <v>0</v>
      </c>
      <c r="BT92" s="158">
        <f t="shared" si="40"/>
        <v>0</v>
      </c>
      <c r="BU92" s="158">
        <f t="shared" si="41"/>
        <v>0</v>
      </c>
      <c r="BV92" s="158"/>
      <c r="BW92" s="206">
        <f t="shared" si="42"/>
        <v>35.943379653227659</v>
      </c>
      <c r="BX92" s="207">
        <f t="shared" si="43"/>
        <v>0</v>
      </c>
      <c r="BY92" s="208">
        <f t="shared" si="44"/>
        <v>1</v>
      </c>
      <c r="BZ92" s="158"/>
      <c r="CA92" s="157">
        <f>BDS!BH92</f>
        <v>7.6962838506034636E-2</v>
      </c>
      <c r="CB92" s="157">
        <f t="shared" si="45"/>
        <v>-5.9230371614939656</v>
      </c>
      <c r="CC92" s="157"/>
      <c r="CD92" s="157">
        <f t="shared" si="46"/>
        <v>-5.9230371614939656</v>
      </c>
      <c r="CE92" s="192"/>
      <c r="CF92" s="192"/>
      <c r="CG92" s="208"/>
      <c r="CH92" s="208">
        <f t="shared" si="47"/>
        <v>0</v>
      </c>
    </row>
    <row r="93" spans="2:86" x14ac:dyDescent="0.2">
      <c r="B93" s="81"/>
      <c r="C93" s="81"/>
      <c r="D93" s="81"/>
      <c r="E93" s="81"/>
      <c r="F93" s="81"/>
      <c r="G93" s="81"/>
      <c r="H93" s="81"/>
      <c r="I93" s="81"/>
      <c r="J93" s="81"/>
      <c r="K93" s="81"/>
      <c r="L93" s="82"/>
      <c r="M93" s="81"/>
      <c r="N93" s="81"/>
      <c r="O93" s="81"/>
      <c r="P93" s="81"/>
      <c r="Q93" s="81"/>
      <c r="R93" s="81"/>
      <c r="S93" s="81"/>
      <c r="T93" s="81"/>
      <c r="U93" s="195">
        <f t="shared" si="29"/>
        <v>36.488465790791224</v>
      </c>
      <c r="V93" s="146">
        <f>BDS!$V$3*(COS(($U93*V$4)-PI()))*BL93*BP93</f>
        <v>-0.95747837384574153</v>
      </c>
      <c r="W93" s="146">
        <f>BDS!$W$3*(COS(($U93*W$4)-PI()))*BL93*BP93</f>
        <v>-0.95592842860976424</v>
      </c>
      <c r="X93" s="146">
        <f>BDS!$X$3*(COS(($U93*X$4)-PI()))*BL93*BP93</f>
        <v>-0.95086850806027534</v>
      </c>
      <c r="Y93" s="146">
        <f>BDS!$Y$3*(COS(($U93*Y$4)-PI()))*BL93*BP93</f>
        <v>-0.97984448565744631</v>
      </c>
      <c r="Z93" s="146">
        <f>BDS!$Z$3*(COS(($U93*Z$4)-PI()))*BL93*BP93</f>
        <v>-0.99045169906164554</v>
      </c>
      <c r="AA93" s="146">
        <f>BDS!$AA$3*(COS(($U93*AA$4)-PI()))*BL93*BP93</f>
        <v>-0.99521527775824403</v>
      </c>
      <c r="AB93" s="146">
        <f>BDS!$AB$3*(COS(($U93*AB$4)-PI()))*BL93*BP93</f>
        <v>-0.99766628529270429</v>
      </c>
      <c r="AC93" s="146">
        <f>BDS!$AC$3*(COS(($U93*AC$4)-PI()))*BL93*BP93</f>
        <v>-0.99898898977046546</v>
      </c>
      <c r="AD93" s="146">
        <f>BDS!$AD$3*(COS(($U93*AD$4)-PI()))*BL93*BP93</f>
        <v>-0.99965507875391213</v>
      </c>
      <c r="AE93" s="146">
        <f>BDS!$AE$3*(COS(($U93*AE$4)-PI()))*BL93*BP93</f>
        <v>-0.99985912722995118</v>
      </c>
      <c r="AF93" s="146">
        <f>BDS!$AF$3*(COS(($U93*AF$4)-PI()))*BL93*BP93</f>
        <v>-0.99965507875391213</v>
      </c>
      <c r="AG93" s="146">
        <f>BDS!$AG$3*(COS(($U93*AG$4)-PI()))*BL93*BP93</f>
        <v>-0.99898898977046546</v>
      </c>
      <c r="AH93" s="146">
        <f>BDS!$AH$3*(COS(($U93*AH$4)-PI()))*BL93*BP93</f>
        <v>-0.99766628529270429</v>
      </c>
      <c r="AI93" s="146">
        <f>BDS!$AI$3*(COS(($U93*AI$4)-PI()))*BL93*BP93</f>
        <v>-0.99521527775824403</v>
      </c>
      <c r="AJ93" s="146">
        <f>BDS!$AJ$3*(COS(($U93*AJ$4)-PI()))*BL93*BP93</f>
        <v>-0.99631508765542798</v>
      </c>
      <c r="AK93" s="146">
        <f>BDS!$AK$3*(COS(($U93*AK$4)-PI()))*BL93*BP93</f>
        <v>-0.99852281521402464</v>
      </c>
      <c r="AL93" s="146">
        <f>BDS!$AL$3*(COS(($U93*AL$4)-PI()))*BL93*BP93</f>
        <v>-0.99971437317285605</v>
      </c>
      <c r="AM93" s="146">
        <f>BDS!$AM$3*(COS(($U93*AM$4)-PI()))*BL93*BP93</f>
        <v>-1.0003144648695963</v>
      </c>
      <c r="AN93" s="146">
        <f>BDS!$AN$3*(COS(($U93*AN$4)-PI()))*BL93*BP93</f>
        <v>-1.0004983026359644</v>
      </c>
      <c r="AO93" s="146">
        <f>BDS!$AO$3*(COS(($U93*AO$4)-PI()))*BL93*BP93</f>
        <v>-1.0003144648695963</v>
      </c>
      <c r="AP93" s="146">
        <f>BDS!$AP$3*(COS(($U93*AP$4)-PI()))*BL93*BP93</f>
        <v>-0.99971437317285605</v>
      </c>
      <c r="AQ93" s="146">
        <f>BDS!$AQ$3*(COS(($U93*AQ$4)-PI()))*BL93*BP93</f>
        <v>-0.99852281521402464</v>
      </c>
      <c r="AR93" s="146">
        <f>BDS!$AR$3*(COS(($U93*AR$4)-PI()))*BL93*BP93</f>
        <v>-0.99631508765542798</v>
      </c>
      <c r="AS93" s="146">
        <f>BDS!$AS$3*(COS(($U93*AS$4)-PI()))*BL93*BP93</f>
        <v>-0.99521527775824403</v>
      </c>
      <c r="AT93" s="146">
        <f>BDS!$AT$3*(COS(($U93*AT$4)-PI()))*BL93*BP93</f>
        <v>-0.99766628529270429</v>
      </c>
      <c r="AU93" s="146">
        <f>BDS!$AU$3*(COS(($U93*AU$4)-PI()))*BL93*BP93</f>
        <v>-0.99898898977046546</v>
      </c>
      <c r="AV93" s="146">
        <f>BDS!$AV$3*(COS(($U93*AV$4)-PI()))*BL93*BP93</f>
        <v>-0.99965507875391213</v>
      </c>
      <c r="AW93" s="146">
        <f>BDS!$AW$3*(COS(($U93*AW$4)-PI()))*BL93*BP93</f>
        <v>-0.99985912722995118</v>
      </c>
      <c r="AX93" s="146">
        <f>BDS!$AX$3*(COS(($U93*AX$4)-PI()))*BL93*BP93</f>
        <v>-0.99965507875391213</v>
      </c>
      <c r="AY93" s="146">
        <f>BDS!$AY$3*(COS(($U93*AY$4)-PI()))*BL93*BP93</f>
        <v>-0.99898898977046546</v>
      </c>
      <c r="AZ93" s="146">
        <f>BDS!$AZ$3*(COS(($U93*AZ$4)-PI()))*BL93*BP93</f>
        <v>-0.99766628529270429</v>
      </c>
      <c r="BA93" s="146">
        <f>BDS!$BA$3*(COS(($U93*BA$4)-PI()))*BL93*BP93</f>
        <v>-0.99521527775824403</v>
      </c>
      <c r="BB93" s="146">
        <f>BDS!$BB$3*(COS(($U93*BB$4)-PI()))*BL93*BP93</f>
        <v>-0.99045169906164554</v>
      </c>
      <c r="BC93" s="146">
        <f>BDS!$BC$3*(COS(($U93*BC$4)-PI()))*BL93*BP93</f>
        <v>-0.97984448565744631</v>
      </c>
      <c r="BD93" s="146">
        <f>BDS!$BD$3*(COS(($U93*BD$4)-PI()))*BL93*BP93</f>
        <v>-0.95086850806027534</v>
      </c>
      <c r="BE93" s="146">
        <f>BDS!$BE$3*(COS(($U93*BE$4)-PI()))*BL93*BP93</f>
        <v>-0.95592842860976424</v>
      </c>
      <c r="BF93" s="153">
        <f t="shared" si="30"/>
        <v>-0.99076992171791645</v>
      </c>
      <c r="BG93" s="153">
        <f>(((BF93)+1)/(BDS!$BG$4)+1)</f>
        <v>1.0091715817606208</v>
      </c>
      <c r="BH93" s="196">
        <f t="shared" si="31"/>
        <v>7.9300245980900866E-2</v>
      </c>
      <c r="BI93" s="154"/>
      <c r="BJ93" s="152">
        <f t="shared" si="32"/>
        <v>36.488465790791224</v>
      </c>
      <c r="BK93" s="152">
        <f t="shared" si="33"/>
        <v>-1.7289877660844386E-7</v>
      </c>
      <c r="BL93" s="155">
        <f t="shared" si="34"/>
        <v>0.99999998009429292</v>
      </c>
      <c r="BM93" s="155"/>
      <c r="BN93" s="152">
        <f t="shared" si="35"/>
        <v>36.488465790791224</v>
      </c>
      <c r="BO93" s="152">
        <f t="shared" si="36"/>
        <v>-1.4437308918854348E-4</v>
      </c>
      <c r="BP93" s="155">
        <f t="shared" si="37"/>
        <v>0.99998337857198771</v>
      </c>
      <c r="BQ93" s="156"/>
      <c r="BR93" s="157">
        <f t="shared" si="38"/>
        <v>36.488465790791224</v>
      </c>
      <c r="BS93" s="158">
        <f t="shared" si="39"/>
        <v>0</v>
      </c>
      <c r="BT93" s="158">
        <f t="shared" si="40"/>
        <v>0</v>
      </c>
      <c r="BU93" s="158">
        <f t="shared" si="41"/>
        <v>0</v>
      </c>
      <c r="BV93" s="158"/>
      <c r="BW93" s="206">
        <f t="shared" si="42"/>
        <v>36.488465790791224</v>
      </c>
      <c r="BX93" s="207">
        <f t="shared" si="43"/>
        <v>0</v>
      </c>
      <c r="BY93" s="208">
        <f t="shared" si="44"/>
        <v>1</v>
      </c>
      <c r="BZ93" s="158"/>
      <c r="CA93" s="157">
        <f>BDS!BH93</f>
        <v>7.9300245980900866E-2</v>
      </c>
      <c r="CB93" s="157">
        <f t="shared" si="45"/>
        <v>-5.9206997540190995</v>
      </c>
      <c r="CC93" s="157"/>
      <c r="CD93" s="157">
        <f t="shared" si="46"/>
        <v>-5.9206997540190995</v>
      </c>
      <c r="CE93" s="192"/>
      <c r="CF93" s="192"/>
      <c r="CG93" s="208"/>
      <c r="CH93" s="208">
        <f t="shared" si="47"/>
        <v>0</v>
      </c>
    </row>
    <row r="94" spans="2:86" x14ac:dyDescent="0.2">
      <c r="B94" s="81"/>
      <c r="C94" s="81"/>
      <c r="D94" s="81"/>
      <c r="E94" s="81"/>
      <c r="F94" s="81"/>
      <c r="G94" s="81"/>
      <c r="H94" s="81"/>
      <c r="I94" s="81"/>
      <c r="J94" s="81"/>
      <c r="K94" s="81"/>
      <c r="L94" s="82"/>
      <c r="M94" s="81"/>
      <c r="N94" s="81"/>
      <c r="O94" s="81"/>
      <c r="P94" s="81"/>
      <c r="Q94" s="81"/>
      <c r="R94" s="81"/>
      <c r="S94" s="81"/>
      <c r="T94" s="81"/>
      <c r="U94" s="195">
        <f t="shared" si="29"/>
        <v>37.041818232197954</v>
      </c>
      <c r="V94" s="146">
        <f>BDS!$V$3*(COS(($U94*V$4)-PI()))*BL94*BP94</f>
        <v>-0.95658752348438603</v>
      </c>
      <c r="W94" s="146">
        <f>BDS!$W$3*(COS(($U94*W$4)-PI()))*BL94*BP94</f>
        <v>-0.95500893673416565</v>
      </c>
      <c r="X94" s="146">
        <f>BDS!$X$3*(COS(($U94*X$4)-PI()))*BL94*BP94</f>
        <v>-0.94985543924052318</v>
      </c>
      <c r="Y94" s="146">
        <f>BDS!$Y$3*(COS(($U94*Y$4)-PI()))*BL94*BP94</f>
        <v>-0.97936523239074347</v>
      </c>
      <c r="Z94" s="146">
        <f>BDS!$Z$3*(COS(($U94*Z$4)-PI()))*BL94*BP94</f>
        <v>-0.9901659266223829</v>
      </c>
      <c r="AA94" s="146">
        <f>BDS!$AA$3*(COS(($U94*AA$4)-PI()))*BL94*BP94</f>
        <v>-0.99501580085783004</v>
      </c>
      <c r="AB94" s="146">
        <f>BDS!$AB$3*(COS(($U94*AB$4)-PI()))*BL94*BP94</f>
        <v>-0.99751101305505674</v>
      </c>
      <c r="AC94" s="146">
        <f>BDS!$AC$3*(COS(($U94*AC$4)-PI()))*BL94*BP94</f>
        <v>-0.99885750519794059</v>
      </c>
      <c r="AD94" s="146">
        <f>BDS!$AD$3*(COS(($U94*AD$4)-PI()))*BL94*BP94</f>
        <v>-0.99953555288091145</v>
      </c>
      <c r="AE94" s="146">
        <f>BDS!$AE$3*(COS(($U94*AE$4)-PI()))*BL94*BP94</f>
        <v>-0.99974326184743723</v>
      </c>
      <c r="AF94" s="146">
        <f>BDS!$AF$3*(COS(($U94*AF$4)-PI()))*BL94*BP94</f>
        <v>-0.99953555288091145</v>
      </c>
      <c r="AG94" s="146">
        <f>BDS!$AG$3*(COS(($U94*AG$4)-PI()))*BL94*BP94</f>
        <v>-0.99885750519794059</v>
      </c>
      <c r="AH94" s="146">
        <f>BDS!$AH$3*(COS(($U94*AH$4)-PI()))*BL94*BP94</f>
        <v>-0.99751101305505674</v>
      </c>
      <c r="AI94" s="146">
        <f>BDS!$AI$3*(COS(($U94*AI$4)-PI()))*BL94*BP94</f>
        <v>-0.99501580085783004</v>
      </c>
      <c r="AJ94" s="146">
        <f>BDS!$AJ$3*(COS(($U94*AJ$4)-PI()))*BL94*BP94</f>
        <v>-0.99613546494779703</v>
      </c>
      <c r="AK94" s="146">
        <f>BDS!$AK$3*(COS(($U94*AK$4)-PI()))*BL94*BP94</f>
        <v>-0.99838295282241074</v>
      </c>
      <c r="AL94" s="146">
        <f>BDS!$AL$3*(COS(($U94*AL$4)-PI()))*BL94*BP94</f>
        <v>-0.9995959111456465</v>
      </c>
      <c r="AM94" s="146">
        <f>BDS!$AM$3*(COS(($U94*AM$4)-PI()))*BL94*BP94</f>
        <v>-1.0002067627775644</v>
      </c>
      <c r="AN94" s="146">
        <f>BDS!$AN$3*(COS(($U94*AN$4)-PI()))*BL94*BP94</f>
        <v>-1.0003938943070008</v>
      </c>
      <c r="AO94" s="146">
        <f>BDS!$AO$3*(COS(($U94*AO$4)-PI()))*BL94*BP94</f>
        <v>-1.0002067627775644</v>
      </c>
      <c r="AP94" s="146">
        <f>BDS!$AP$3*(COS(($U94*AP$4)-PI()))*BL94*BP94</f>
        <v>-0.9995959111456465</v>
      </c>
      <c r="AQ94" s="146">
        <f>BDS!$AQ$3*(COS(($U94*AQ$4)-PI()))*BL94*BP94</f>
        <v>-0.99838295282241074</v>
      </c>
      <c r="AR94" s="146">
        <f>BDS!$AR$3*(COS(($U94*AR$4)-PI()))*BL94*BP94</f>
        <v>-0.99613546494779703</v>
      </c>
      <c r="AS94" s="146">
        <f>BDS!$AS$3*(COS(($U94*AS$4)-PI()))*BL94*BP94</f>
        <v>-0.99501580085783004</v>
      </c>
      <c r="AT94" s="146">
        <f>BDS!$AT$3*(COS(($U94*AT$4)-PI()))*BL94*BP94</f>
        <v>-0.99751101305505674</v>
      </c>
      <c r="AU94" s="146">
        <f>BDS!$AU$3*(COS(($U94*AU$4)-PI()))*BL94*BP94</f>
        <v>-0.99885750519794059</v>
      </c>
      <c r="AV94" s="146">
        <f>BDS!$AV$3*(COS(($U94*AV$4)-PI()))*BL94*BP94</f>
        <v>-0.99953555288091145</v>
      </c>
      <c r="AW94" s="146">
        <f>BDS!$AW$3*(COS(($U94*AW$4)-PI()))*BL94*BP94</f>
        <v>-0.99974326184743723</v>
      </c>
      <c r="AX94" s="146">
        <f>BDS!$AX$3*(COS(($U94*AX$4)-PI()))*BL94*BP94</f>
        <v>-0.99953555288091145</v>
      </c>
      <c r="AY94" s="146">
        <f>BDS!$AY$3*(COS(($U94*AY$4)-PI()))*BL94*BP94</f>
        <v>-0.99885750519794059</v>
      </c>
      <c r="AZ94" s="146">
        <f>BDS!$AZ$3*(COS(($U94*AZ$4)-PI()))*BL94*BP94</f>
        <v>-0.99751101305505674</v>
      </c>
      <c r="BA94" s="146">
        <f>BDS!$BA$3*(COS(($U94*BA$4)-PI()))*BL94*BP94</f>
        <v>-0.99501580085783004</v>
      </c>
      <c r="BB94" s="146">
        <f>BDS!$BB$3*(COS(($U94*BB$4)-PI()))*BL94*BP94</f>
        <v>-0.9901659266223829</v>
      </c>
      <c r="BC94" s="146">
        <f>BDS!$BC$3*(COS(($U94*BC$4)-PI()))*BL94*BP94</f>
        <v>-0.97936523239074347</v>
      </c>
      <c r="BD94" s="146">
        <f>BDS!$BD$3*(COS(($U94*BD$4)-PI()))*BL94*BP94</f>
        <v>-0.94985543924052318</v>
      </c>
      <c r="BE94" s="146">
        <f>BDS!$BE$3*(COS(($U94*BE$4)-PI()))*BL94*BP94</f>
        <v>-0.95500893673416565</v>
      </c>
      <c r="BF94" s="153">
        <f t="shared" si="30"/>
        <v>-0.99048835230043564</v>
      </c>
      <c r="BG94" s="153">
        <f>(((BF94)+1)/(BDS!$BG$4)+1)</f>
        <v>1.0094513667044527</v>
      </c>
      <c r="BH94" s="196">
        <f t="shared" si="31"/>
        <v>8.1708007333188282E-2</v>
      </c>
      <c r="BI94" s="154"/>
      <c r="BJ94" s="152">
        <f t="shared" si="32"/>
        <v>37.041818232197954</v>
      </c>
      <c r="BK94" s="152">
        <f t="shared" si="33"/>
        <v>-1.815666882207621E-7</v>
      </c>
      <c r="BL94" s="155">
        <f t="shared" si="34"/>
        <v>0.99999997909636273</v>
      </c>
      <c r="BM94" s="155"/>
      <c r="BN94" s="152">
        <f t="shared" si="35"/>
        <v>37.041818232197954</v>
      </c>
      <c r="BO94" s="152">
        <f t="shared" si="36"/>
        <v>-1.4990899931637306E-4</v>
      </c>
      <c r="BP94" s="155">
        <f t="shared" si="37"/>
        <v>0.99998274123757758</v>
      </c>
      <c r="BQ94" s="156"/>
      <c r="BR94" s="157">
        <f t="shared" si="38"/>
        <v>37.041818232197954</v>
      </c>
      <c r="BS94" s="158">
        <f t="shared" si="39"/>
        <v>0</v>
      </c>
      <c r="BT94" s="158">
        <f t="shared" si="40"/>
        <v>0</v>
      </c>
      <c r="BU94" s="158">
        <f t="shared" si="41"/>
        <v>0</v>
      </c>
      <c r="BV94" s="158"/>
      <c r="BW94" s="206">
        <f t="shared" si="42"/>
        <v>37.041818232197954</v>
      </c>
      <c r="BX94" s="207">
        <f t="shared" si="43"/>
        <v>0</v>
      </c>
      <c r="BY94" s="208">
        <f t="shared" si="44"/>
        <v>1</v>
      </c>
      <c r="BZ94" s="158"/>
      <c r="CA94" s="157">
        <f>BDS!BH94</f>
        <v>8.1708007333188282E-2</v>
      </c>
      <c r="CB94" s="157">
        <f t="shared" si="45"/>
        <v>-5.9182919926668118</v>
      </c>
      <c r="CC94" s="157"/>
      <c r="CD94" s="157">
        <f t="shared" si="46"/>
        <v>-5.9182919926668118</v>
      </c>
      <c r="CE94" s="192"/>
      <c r="CF94" s="192"/>
      <c r="CG94" s="208"/>
      <c r="CH94" s="208">
        <f t="shared" si="47"/>
        <v>0</v>
      </c>
    </row>
    <row r="95" spans="2:86" x14ac:dyDescent="0.2">
      <c r="B95" s="81"/>
      <c r="C95" s="81"/>
      <c r="D95" s="81"/>
      <c r="E95" s="81"/>
      <c r="F95" s="81"/>
      <c r="G95" s="81"/>
      <c r="H95" s="81"/>
      <c r="I95" s="81"/>
      <c r="J95" s="81"/>
      <c r="K95" s="81"/>
      <c r="L95" s="82"/>
      <c r="M95" s="81"/>
      <c r="N95" s="81"/>
      <c r="O95" s="81"/>
      <c r="P95" s="81"/>
      <c r="Q95" s="81"/>
      <c r="R95" s="81"/>
      <c r="S95" s="81"/>
      <c r="T95" s="81"/>
      <c r="U95" s="195">
        <f t="shared" si="29"/>
        <v>37.603562337046128</v>
      </c>
      <c r="V95" s="146">
        <f>BDS!$V$3*(COS(($U95*V$4)-PI()))*BL95*BP95</f>
        <v>-0.95566972903266922</v>
      </c>
      <c r="W95" s="146">
        <f>BDS!$W$3*(COS(($U95*W$4)-PI()))*BL95*BP95</f>
        <v>-0.95406164442385144</v>
      </c>
      <c r="X95" s="146">
        <f>BDS!$X$3*(COS(($U95*X$4)-PI()))*BL95*BP95</f>
        <v>-0.94881177655832971</v>
      </c>
      <c r="Y95" s="146">
        <f>BDS!$Y$3*(COS(($U95*Y$4)-PI()))*BL95*BP95</f>
        <v>-0.97887140964557073</v>
      </c>
      <c r="Z95" s="146">
        <f>BDS!$Z$3*(COS(($U95*Z$4)-PI()))*BL95*BP95</f>
        <v>-0.98987144484581946</v>
      </c>
      <c r="AA95" s="146">
        <f>BDS!$AA$3*(COS(($U95*AA$4)-PI()))*BL95*BP95</f>
        <v>-0.99481023701360727</v>
      </c>
      <c r="AB95" s="146">
        <f>BDS!$AB$3*(COS(($U95*AB$4)-PI()))*BL95*BP95</f>
        <v>-0.99735099923615245</v>
      </c>
      <c r="AC95" s="146">
        <f>BDS!$AC$3*(COS(($U95*AC$4)-PI()))*BL95*BP95</f>
        <v>-0.99872200358932428</v>
      </c>
      <c r="AD95" s="146">
        <f>BDS!$AD$3*(COS(($U95*AD$4)-PI()))*BL95*BP95</f>
        <v>-0.99941237437064034</v>
      </c>
      <c r="AE95" s="146">
        <f>BDS!$AE$3*(COS(($U95*AE$4)-PI()))*BL95*BP95</f>
        <v>-0.99962385538817145</v>
      </c>
      <c r="AF95" s="146">
        <f>BDS!$AF$3*(COS(($U95*AF$4)-PI()))*BL95*BP95</f>
        <v>-0.99941237437064034</v>
      </c>
      <c r="AG95" s="146">
        <f>BDS!$AG$3*(COS(($U95*AG$4)-PI()))*BL95*BP95</f>
        <v>-0.99872200358932428</v>
      </c>
      <c r="AH95" s="146">
        <f>BDS!$AH$3*(COS(($U95*AH$4)-PI()))*BL95*BP95</f>
        <v>-0.99735099923615245</v>
      </c>
      <c r="AI95" s="146">
        <f>BDS!$AI$3*(COS(($U95*AI$4)-PI()))*BL95*BP95</f>
        <v>-0.99481023701360727</v>
      </c>
      <c r="AJ95" s="146">
        <f>BDS!$AJ$3*(COS(($U95*AJ$4)-PI()))*BL95*BP95</f>
        <v>-0.99595035938486953</v>
      </c>
      <c r="AK95" s="146">
        <f>BDS!$AK$3*(COS(($U95*AK$4)-PI()))*BL95*BP95</f>
        <v>-0.99823881817040949</v>
      </c>
      <c r="AL95" s="146">
        <f>BDS!$AL$3*(COS(($U95*AL$4)-PI()))*BL95*BP95</f>
        <v>-0.99947382890295178</v>
      </c>
      <c r="AM95" s="146">
        <f>BDS!$AM$3*(COS(($U95*AM$4)-PI()))*BL95*BP95</f>
        <v>-1.0000957684347194</v>
      </c>
      <c r="AN95" s="146">
        <f>BDS!$AN$3*(COS(($U95*AN$4)-PI()))*BL95*BP95</f>
        <v>-1.0002862941379345</v>
      </c>
      <c r="AO95" s="146">
        <f>BDS!$AO$3*(COS(($U95*AO$4)-PI()))*BL95*BP95</f>
        <v>-1.0000957684347194</v>
      </c>
      <c r="AP95" s="146">
        <f>BDS!$AP$3*(COS(($U95*AP$4)-PI()))*BL95*BP95</f>
        <v>-0.99947382890295178</v>
      </c>
      <c r="AQ95" s="146">
        <f>BDS!$AQ$3*(COS(($U95*AQ$4)-PI()))*BL95*BP95</f>
        <v>-0.99823881817040949</v>
      </c>
      <c r="AR95" s="146">
        <f>BDS!$AR$3*(COS(($U95*AR$4)-PI()))*BL95*BP95</f>
        <v>-0.99595035938486953</v>
      </c>
      <c r="AS95" s="146">
        <f>BDS!$AS$3*(COS(($U95*AS$4)-PI()))*BL95*BP95</f>
        <v>-0.99481023701360727</v>
      </c>
      <c r="AT95" s="146">
        <f>BDS!$AT$3*(COS(($U95*AT$4)-PI()))*BL95*BP95</f>
        <v>-0.99735099923615245</v>
      </c>
      <c r="AU95" s="146">
        <f>BDS!$AU$3*(COS(($U95*AU$4)-PI()))*BL95*BP95</f>
        <v>-0.99872200358932428</v>
      </c>
      <c r="AV95" s="146">
        <f>BDS!$AV$3*(COS(($U95*AV$4)-PI()))*BL95*BP95</f>
        <v>-0.99941237437064034</v>
      </c>
      <c r="AW95" s="146">
        <f>BDS!$AW$3*(COS(($U95*AW$4)-PI()))*BL95*BP95</f>
        <v>-0.99962385538817145</v>
      </c>
      <c r="AX95" s="146">
        <f>BDS!$AX$3*(COS(($U95*AX$4)-PI()))*BL95*BP95</f>
        <v>-0.99941237437064034</v>
      </c>
      <c r="AY95" s="146">
        <f>BDS!$AY$3*(COS(($U95*AY$4)-PI()))*BL95*BP95</f>
        <v>-0.99872200358932428</v>
      </c>
      <c r="AZ95" s="146">
        <f>BDS!$AZ$3*(COS(($U95*AZ$4)-PI()))*BL95*BP95</f>
        <v>-0.99735099923615245</v>
      </c>
      <c r="BA95" s="146">
        <f>BDS!$BA$3*(COS(($U95*BA$4)-PI()))*BL95*BP95</f>
        <v>-0.99481023701360727</v>
      </c>
      <c r="BB95" s="146">
        <f>BDS!$BB$3*(COS(($U95*BB$4)-PI()))*BL95*BP95</f>
        <v>-0.98987144484581946</v>
      </c>
      <c r="BC95" s="146">
        <f>BDS!$BC$3*(COS(($U95*BC$4)-PI()))*BL95*BP95</f>
        <v>-0.97887140964557073</v>
      </c>
      <c r="BD95" s="146">
        <f>BDS!$BD$3*(COS(($U95*BD$4)-PI()))*BL95*BP95</f>
        <v>-0.94881177655832971</v>
      </c>
      <c r="BE95" s="146">
        <f>BDS!$BE$3*(COS(($U95*BE$4)-PI()))*BL95*BP95</f>
        <v>-0.95406164442385144</v>
      </c>
      <c r="BF95" s="153">
        <f t="shared" si="30"/>
        <v>-0.99019823031996923</v>
      </c>
      <c r="BG95" s="153">
        <f>(((BF95)+1)/(BDS!$BG$4)+1)</f>
        <v>1.0097396500085678</v>
      </c>
      <c r="BH95" s="196">
        <f t="shared" si="31"/>
        <v>8.4188205551512851E-2</v>
      </c>
      <c r="BI95" s="154"/>
      <c r="BJ95" s="152">
        <f t="shared" si="32"/>
        <v>37.603562337046128</v>
      </c>
      <c r="BK95" s="152">
        <f t="shared" si="33"/>
        <v>-1.9066914702289162E-7</v>
      </c>
      <c r="BL95" s="155">
        <f t="shared" si="34"/>
        <v>0.99999997804840346</v>
      </c>
      <c r="BM95" s="155"/>
      <c r="BN95" s="152">
        <f t="shared" si="35"/>
        <v>37.603562337046128</v>
      </c>
      <c r="BO95" s="152">
        <f t="shared" si="36"/>
        <v>-1.5565717720201282E-4</v>
      </c>
      <c r="BP95" s="155">
        <f t="shared" si="37"/>
        <v>0.99998207946578255</v>
      </c>
      <c r="BQ95" s="156"/>
      <c r="BR95" s="157">
        <f t="shared" si="38"/>
        <v>37.603562337046128</v>
      </c>
      <c r="BS95" s="158">
        <f t="shared" si="39"/>
        <v>0</v>
      </c>
      <c r="BT95" s="158">
        <f t="shared" si="40"/>
        <v>0</v>
      </c>
      <c r="BU95" s="158">
        <f t="shared" si="41"/>
        <v>0</v>
      </c>
      <c r="BV95" s="158"/>
      <c r="BW95" s="206">
        <f t="shared" si="42"/>
        <v>37.603562337046128</v>
      </c>
      <c r="BX95" s="207">
        <f t="shared" si="43"/>
        <v>0</v>
      </c>
      <c r="BY95" s="208">
        <f t="shared" si="44"/>
        <v>1</v>
      </c>
      <c r="BZ95" s="158"/>
      <c r="CA95" s="157">
        <f>BDS!BH95</f>
        <v>8.4188205551512851E-2</v>
      </c>
      <c r="CB95" s="157">
        <f t="shared" si="45"/>
        <v>-5.9158117944484871</v>
      </c>
      <c r="CC95" s="157"/>
      <c r="CD95" s="157">
        <f t="shared" si="46"/>
        <v>-5.9158117944484871</v>
      </c>
      <c r="CE95" s="192"/>
      <c r="CF95" s="192"/>
      <c r="CG95" s="208"/>
      <c r="CH95" s="208">
        <f t="shared" si="47"/>
        <v>0</v>
      </c>
    </row>
    <row r="96" spans="2:86" x14ac:dyDescent="0.2">
      <c r="B96" s="81"/>
      <c r="C96" s="81"/>
      <c r="D96" s="81"/>
      <c r="E96" s="81"/>
      <c r="F96" s="81"/>
      <c r="G96" s="81"/>
      <c r="H96" s="81"/>
      <c r="I96" s="81"/>
      <c r="J96" s="81"/>
      <c r="K96" s="81"/>
      <c r="L96" s="82"/>
      <c r="M96" s="81"/>
      <c r="N96" s="81"/>
      <c r="O96" s="81"/>
      <c r="P96" s="81"/>
      <c r="Q96" s="81"/>
      <c r="R96" s="81"/>
      <c r="S96" s="81"/>
      <c r="T96" s="81"/>
      <c r="U96" s="195">
        <f t="shared" si="29"/>
        <v>38.173825366029007</v>
      </c>
      <c r="V96" s="146">
        <f>BDS!$V$3*(COS(($U96*V$4)-PI()))*BL96*BP96</f>
        <v>-0.95472418454958519</v>
      </c>
      <c r="W96" s="146">
        <f>BDS!$W$3*(COS(($U96*W$4)-PI()))*BL96*BP96</f>
        <v>-0.95308572073793596</v>
      </c>
      <c r="X96" s="146">
        <f>BDS!$X$3*(COS(($U96*X$4)-PI()))*BL96*BP96</f>
        <v>-0.94773660779865465</v>
      </c>
      <c r="Y96" s="146">
        <f>BDS!$Y$3*(COS(($U96*Y$4)-PI()))*BL96*BP96</f>
        <v>-0.97836257704411012</v>
      </c>
      <c r="Z96" s="146">
        <f>BDS!$Z$3*(COS(($U96*Z$4)-PI()))*BL96*BP96</f>
        <v>-0.98956798917747224</v>
      </c>
      <c r="AA96" s="146">
        <f>BDS!$AA$3*(COS(($U96*AA$4)-PI()))*BL96*BP96</f>
        <v>-0.99459840089286633</v>
      </c>
      <c r="AB96" s="146">
        <f>BDS!$AB$3*(COS(($U96*AB$4)-PI()))*BL96*BP96</f>
        <v>-0.99718609927384683</v>
      </c>
      <c r="AC96" s="146">
        <f>BDS!$AC$3*(COS(($U96*AC$4)-PI()))*BL96*BP96</f>
        <v>-0.99858236237498321</v>
      </c>
      <c r="AD96" s="146">
        <f>BDS!$AD$3*(COS(($U96*AD$4)-PI()))*BL96*BP96</f>
        <v>-0.99928543172361473</v>
      </c>
      <c r="AE96" s="146">
        <f>BDS!$AE$3*(COS(($U96*AE$4)-PI()))*BL96*BP96</f>
        <v>-0.99950079974303874</v>
      </c>
      <c r="AF96" s="146">
        <f>BDS!$AF$3*(COS(($U96*AF$4)-PI()))*BL96*BP96</f>
        <v>-0.99928543172361473</v>
      </c>
      <c r="AG96" s="146">
        <f>BDS!$AG$3*(COS(($U96*AG$4)-PI()))*BL96*BP96</f>
        <v>-0.99858236237498321</v>
      </c>
      <c r="AH96" s="146">
        <f>BDS!$AH$3*(COS(($U96*AH$4)-PI()))*BL96*BP96</f>
        <v>-0.99718609927384683</v>
      </c>
      <c r="AI96" s="146">
        <f>BDS!$AI$3*(COS(($U96*AI$4)-PI()))*BL96*BP96</f>
        <v>-0.99459840089286633</v>
      </c>
      <c r="AJ96" s="146">
        <f>BDS!$AJ$3*(COS(($U96*AJ$4)-PI()))*BL96*BP96</f>
        <v>-0.99575960392991369</v>
      </c>
      <c r="AK96" s="146">
        <f>BDS!$AK$3*(COS(($U96*AK$4)-PI()))*BL96*BP96</f>
        <v>-0.99809028093859975</v>
      </c>
      <c r="AL96" s="146">
        <f>BDS!$AL$3*(COS(($U96*AL$4)-PI()))*BL96*BP96</f>
        <v>-0.99934801593053846</v>
      </c>
      <c r="AM96" s="146">
        <f>BDS!$AM$3*(COS(($U96*AM$4)-PI()))*BL96*BP96</f>
        <v>-0.99998138129597458</v>
      </c>
      <c r="AN96" s="146">
        <f>BDS!$AN$3*(COS(($U96*AN$4)-PI()))*BL96*BP96</f>
        <v>-1.0001754046368743</v>
      </c>
      <c r="AO96" s="146">
        <f>BDS!$AO$3*(COS(($U96*AO$4)-PI()))*BL96*BP96</f>
        <v>-0.99998138129597458</v>
      </c>
      <c r="AP96" s="146">
        <f>BDS!$AP$3*(COS(($U96*AP$4)-PI()))*BL96*BP96</f>
        <v>-0.99934801593053846</v>
      </c>
      <c r="AQ96" s="146">
        <f>BDS!$AQ$3*(COS(($U96*AQ$4)-PI()))*BL96*BP96</f>
        <v>-0.99809028093859975</v>
      </c>
      <c r="AR96" s="146">
        <f>BDS!$AR$3*(COS(($U96*AR$4)-PI()))*BL96*BP96</f>
        <v>-0.99575960392991369</v>
      </c>
      <c r="AS96" s="146">
        <f>BDS!$AS$3*(COS(($U96*AS$4)-PI()))*BL96*BP96</f>
        <v>-0.99459840089286633</v>
      </c>
      <c r="AT96" s="146">
        <f>BDS!$AT$3*(COS(($U96*AT$4)-PI()))*BL96*BP96</f>
        <v>-0.99718609927384683</v>
      </c>
      <c r="AU96" s="146">
        <f>BDS!$AU$3*(COS(($U96*AU$4)-PI()))*BL96*BP96</f>
        <v>-0.99858236237498321</v>
      </c>
      <c r="AV96" s="146">
        <f>BDS!$AV$3*(COS(($U96*AV$4)-PI()))*BL96*BP96</f>
        <v>-0.99928543172361473</v>
      </c>
      <c r="AW96" s="146">
        <f>BDS!$AW$3*(COS(($U96*AW$4)-PI()))*BL96*BP96</f>
        <v>-0.99950079974303874</v>
      </c>
      <c r="AX96" s="146">
        <f>BDS!$AX$3*(COS(($U96*AX$4)-PI()))*BL96*BP96</f>
        <v>-0.99928543172361473</v>
      </c>
      <c r="AY96" s="146">
        <f>BDS!$AY$3*(COS(($U96*AY$4)-PI()))*BL96*BP96</f>
        <v>-0.99858236237498321</v>
      </c>
      <c r="AZ96" s="146">
        <f>BDS!$AZ$3*(COS(($U96*AZ$4)-PI()))*BL96*BP96</f>
        <v>-0.99718609927384683</v>
      </c>
      <c r="BA96" s="146">
        <f>BDS!$BA$3*(COS(($U96*BA$4)-PI()))*BL96*BP96</f>
        <v>-0.99459840089286633</v>
      </c>
      <c r="BB96" s="146">
        <f>BDS!$BB$3*(COS(($U96*BB$4)-PI()))*BL96*BP96</f>
        <v>-0.98956798917747224</v>
      </c>
      <c r="BC96" s="146">
        <f>BDS!$BC$3*(COS(($U96*BC$4)-PI()))*BL96*BP96</f>
        <v>-0.97836257704411012</v>
      </c>
      <c r="BD96" s="146">
        <f>BDS!$BD$3*(COS(($U96*BD$4)-PI()))*BL96*BP96</f>
        <v>-0.94773660779865465</v>
      </c>
      <c r="BE96" s="146">
        <f>BDS!$BE$3*(COS(($U96*BE$4)-PI()))*BL96*BP96</f>
        <v>-0.95308572073793596</v>
      </c>
      <c r="BF96" s="153">
        <f t="shared" si="30"/>
        <v>-0.98989929776222718</v>
      </c>
      <c r="BG96" s="153">
        <f>(((BF96)+1)/(BDS!$BG$4)+1)</f>
        <v>1.0100366880520657</v>
      </c>
      <c r="BH96" s="196">
        <f t="shared" si="31"/>
        <v>8.6742983161401332E-2</v>
      </c>
      <c r="BI96" s="154"/>
      <c r="BJ96" s="152">
        <f t="shared" si="32"/>
        <v>38.173825366029007</v>
      </c>
      <c r="BK96" s="152">
        <f t="shared" si="33"/>
        <v>-2.0022793813849767E-7</v>
      </c>
      <c r="BL96" s="155">
        <f t="shared" si="34"/>
        <v>0.99999997694790699</v>
      </c>
      <c r="BM96" s="155"/>
      <c r="BN96" s="152">
        <f t="shared" si="35"/>
        <v>38.173825366029007</v>
      </c>
      <c r="BO96" s="152">
        <f t="shared" si="36"/>
        <v>-1.6162576169700263E-4</v>
      </c>
      <c r="BP96" s="155">
        <f t="shared" si="37"/>
        <v>0.99998139231964867</v>
      </c>
      <c r="BQ96" s="156"/>
      <c r="BR96" s="157">
        <f t="shared" si="38"/>
        <v>38.173825366029007</v>
      </c>
      <c r="BS96" s="158">
        <f t="shared" si="39"/>
        <v>0</v>
      </c>
      <c r="BT96" s="158">
        <f t="shared" si="40"/>
        <v>0</v>
      </c>
      <c r="BU96" s="158">
        <f t="shared" si="41"/>
        <v>0</v>
      </c>
      <c r="BV96" s="158"/>
      <c r="BW96" s="206">
        <f t="shared" si="42"/>
        <v>38.173825366029007</v>
      </c>
      <c r="BX96" s="207">
        <f t="shared" si="43"/>
        <v>0</v>
      </c>
      <c r="BY96" s="208">
        <f t="shared" si="44"/>
        <v>1</v>
      </c>
      <c r="BZ96" s="158"/>
      <c r="CA96" s="157">
        <f>BDS!BH96</f>
        <v>8.6742983161401332E-2</v>
      </c>
      <c r="CB96" s="157">
        <f t="shared" si="45"/>
        <v>-5.9132570168385987</v>
      </c>
      <c r="CC96" s="157"/>
      <c r="CD96" s="157">
        <f t="shared" si="46"/>
        <v>-5.9132570168385987</v>
      </c>
      <c r="CE96" s="192"/>
      <c r="CF96" s="192"/>
      <c r="CG96" s="208"/>
      <c r="CH96" s="208">
        <f t="shared" si="47"/>
        <v>0</v>
      </c>
    </row>
    <row r="97" spans="2:86" x14ac:dyDescent="0.2">
      <c r="B97" s="81"/>
      <c r="C97" s="81"/>
      <c r="D97" s="81"/>
      <c r="E97" s="81"/>
      <c r="F97" s="81"/>
      <c r="G97" s="81"/>
      <c r="H97" s="81"/>
      <c r="I97" s="81"/>
      <c r="J97" s="81"/>
      <c r="K97" s="81"/>
      <c r="L97" s="82"/>
      <c r="M97" s="81"/>
      <c r="N97" s="81"/>
      <c r="O97" s="81"/>
      <c r="P97" s="81"/>
      <c r="Q97" s="81"/>
      <c r="R97" s="81"/>
      <c r="S97" s="81"/>
      <c r="T97" s="81"/>
      <c r="U97" s="195">
        <f t="shared" si="29"/>
        <v>38.752736509765214</v>
      </c>
      <c r="V97" s="146">
        <f>BDS!$V$3*(COS(($U97*V$4)-PI()))*BL97*BP97</f>
        <v>-0.95375006054869593</v>
      </c>
      <c r="W97" s="146">
        <f>BDS!$W$3*(COS(($U97*W$4)-PI()))*BL97*BP97</f>
        <v>-0.95208031049818775</v>
      </c>
      <c r="X97" s="146">
        <f>BDS!$X$3*(COS(($U97*X$4)-PI()))*BL97*BP97</f>
        <v>-0.94662899427739489</v>
      </c>
      <c r="Y97" s="146">
        <f>BDS!$Y$3*(COS(($U97*Y$4)-PI()))*BL97*BP97</f>
        <v>-0.97783828105671922</v>
      </c>
      <c r="Z97" s="146">
        <f>BDS!$Z$3*(COS(($U97*Z$4)-PI()))*BL97*BP97</f>
        <v>-0.9892552870821979</v>
      </c>
      <c r="AA97" s="146">
        <f>BDS!$AA$3*(COS(($U97*AA$4)-PI()))*BL97*BP97</f>
        <v>-0.99438010154628254</v>
      </c>
      <c r="AB97" s="146">
        <f>BDS!$AB$3*(COS(($U97*AB$4)-PI()))*BL97*BP97</f>
        <v>-0.99701616421398875</v>
      </c>
      <c r="AC97" s="146">
        <f>BDS!$AC$3*(COS(($U97*AC$4)-PI()))*BL97*BP97</f>
        <v>-0.99843845525607267</v>
      </c>
      <c r="AD97" s="146">
        <f>BDS!$AD$3*(COS(($U97*AD$4)-PI()))*BL97*BP97</f>
        <v>-0.99915461004534656</v>
      </c>
      <c r="AE97" s="146">
        <f>BDS!$AE$3*(COS(($U97*AE$4)-PI()))*BL97*BP97</f>
        <v>-0.99937398351035422</v>
      </c>
      <c r="AF97" s="146">
        <f>BDS!$AF$3*(COS(($U97*AF$4)-PI()))*BL97*BP97</f>
        <v>-0.99915461004534656</v>
      </c>
      <c r="AG97" s="146">
        <f>BDS!$AG$3*(COS(($U97*AG$4)-PI()))*BL97*BP97</f>
        <v>-0.99843845525607267</v>
      </c>
      <c r="AH97" s="146">
        <f>BDS!$AH$3*(COS(($U97*AH$4)-PI()))*BL97*BP97</f>
        <v>-0.99701616421398875</v>
      </c>
      <c r="AI97" s="146">
        <f>BDS!$AI$3*(COS(($U97*AI$4)-PI()))*BL97*BP97</f>
        <v>-0.99438010154628254</v>
      </c>
      <c r="AJ97" s="146">
        <f>BDS!$AJ$3*(COS(($U97*AJ$4)-PI()))*BL97*BP97</f>
        <v>-0.99556302647846762</v>
      </c>
      <c r="AK97" s="146">
        <f>BDS!$AK$3*(COS(($U97*AK$4)-PI()))*BL97*BP97</f>
        <v>-0.99793720684461407</v>
      </c>
      <c r="AL97" s="146">
        <f>BDS!$AL$3*(COS(($U97*AL$4)-PI()))*BL97*BP97</f>
        <v>-0.99921835834893302</v>
      </c>
      <c r="AM97" s="146">
        <f>BDS!$AM$3*(COS(($U97*AM$4)-PI()))*BL97*BP97</f>
        <v>-0.99986349775233518</v>
      </c>
      <c r="AN97" s="146">
        <f>BDS!$AN$3*(COS(($U97*AN$4)-PI()))*BL97*BP97</f>
        <v>-1.0000611253403708</v>
      </c>
      <c r="AO97" s="146">
        <f>BDS!$AO$3*(COS(($U97*AO$4)-PI()))*BL97*BP97</f>
        <v>-0.99986349775233518</v>
      </c>
      <c r="AP97" s="146">
        <f>BDS!$AP$3*(COS(($U97*AP$4)-PI()))*BL97*BP97</f>
        <v>-0.99921835834893302</v>
      </c>
      <c r="AQ97" s="146">
        <f>BDS!$AQ$3*(COS(($U97*AQ$4)-PI()))*BL97*BP97</f>
        <v>-0.99793720684461407</v>
      </c>
      <c r="AR97" s="146">
        <f>BDS!$AR$3*(COS(($U97*AR$4)-PI()))*BL97*BP97</f>
        <v>-0.99556302647846762</v>
      </c>
      <c r="AS97" s="146">
        <f>BDS!$AS$3*(COS(($U97*AS$4)-PI()))*BL97*BP97</f>
        <v>-0.99438010154628254</v>
      </c>
      <c r="AT97" s="146">
        <f>BDS!$AT$3*(COS(($U97*AT$4)-PI()))*BL97*BP97</f>
        <v>-0.99701616421398875</v>
      </c>
      <c r="AU97" s="146">
        <f>BDS!$AU$3*(COS(($U97*AU$4)-PI()))*BL97*BP97</f>
        <v>-0.99843845525607267</v>
      </c>
      <c r="AV97" s="146">
        <f>BDS!$AV$3*(COS(($U97*AV$4)-PI()))*BL97*BP97</f>
        <v>-0.99915461004534656</v>
      </c>
      <c r="AW97" s="146">
        <f>BDS!$AW$3*(COS(($U97*AW$4)-PI()))*BL97*BP97</f>
        <v>-0.99937398351035422</v>
      </c>
      <c r="AX97" s="146">
        <f>BDS!$AX$3*(COS(($U97*AX$4)-PI()))*BL97*BP97</f>
        <v>-0.99915461004534656</v>
      </c>
      <c r="AY97" s="146">
        <f>BDS!$AY$3*(COS(($U97*AY$4)-PI()))*BL97*BP97</f>
        <v>-0.99843845525607267</v>
      </c>
      <c r="AZ97" s="146">
        <f>BDS!$AZ$3*(COS(($U97*AZ$4)-PI()))*BL97*BP97</f>
        <v>-0.99701616421398875</v>
      </c>
      <c r="BA97" s="146">
        <f>BDS!$BA$3*(COS(($U97*BA$4)-PI()))*BL97*BP97</f>
        <v>-0.99438010154628254</v>
      </c>
      <c r="BB97" s="146">
        <f>BDS!$BB$3*(COS(($U97*BB$4)-PI()))*BL97*BP97</f>
        <v>-0.9892552870821979</v>
      </c>
      <c r="BC97" s="146">
        <f>BDS!$BC$3*(COS(($U97*BC$4)-PI()))*BL97*BP97</f>
        <v>-0.97783828105671922</v>
      </c>
      <c r="BD97" s="146">
        <f>BDS!$BD$3*(COS(($U97*BD$4)-PI()))*BL97*BP97</f>
        <v>-0.94662899427739489</v>
      </c>
      <c r="BE97" s="146">
        <f>BDS!$BE$3*(COS(($U97*BE$4)-PI()))*BL97*BP97</f>
        <v>-0.95208031049818775</v>
      </c>
      <c r="BF97" s="153">
        <f t="shared" si="30"/>
        <v>-0.98959128893983994</v>
      </c>
      <c r="BG97" s="153">
        <f>(((BF97)+1)/(BDS!$BG$4)+1)</f>
        <v>1.0103427448384963</v>
      </c>
      <c r="BH97" s="196">
        <f t="shared" si="31"/>
        <v>8.9374543794987923E-2</v>
      </c>
      <c r="BI97" s="154"/>
      <c r="BJ97" s="152">
        <f t="shared" si="32"/>
        <v>38.752736509765214</v>
      </c>
      <c r="BK97" s="152">
        <f t="shared" si="33"/>
        <v>-2.1026593927445707E-7</v>
      </c>
      <c r="BL97" s="155">
        <f t="shared" si="34"/>
        <v>0.99999997579223943</v>
      </c>
      <c r="BM97" s="155"/>
      <c r="BN97" s="152">
        <f t="shared" si="35"/>
        <v>38.752736509765214</v>
      </c>
      <c r="BO97" s="152">
        <f t="shared" si="36"/>
        <v>-1.6782320369134084E-4</v>
      </c>
      <c r="BP97" s="155">
        <f t="shared" si="37"/>
        <v>0.99998067882630237</v>
      </c>
      <c r="BQ97" s="156"/>
      <c r="BR97" s="157">
        <f t="shared" si="38"/>
        <v>38.752736509765214</v>
      </c>
      <c r="BS97" s="158">
        <f t="shared" si="39"/>
        <v>0</v>
      </c>
      <c r="BT97" s="158">
        <f t="shared" si="40"/>
        <v>0</v>
      </c>
      <c r="BU97" s="158">
        <f t="shared" si="41"/>
        <v>0</v>
      </c>
      <c r="BV97" s="158"/>
      <c r="BW97" s="206">
        <f t="shared" si="42"/>
        <v>38.752736509765214</v>
      </c>
      <c r="BX97" s="207">
        <f t="shared" si="43"/>
        <v>0</v>
      </c>
      <c r="BY97" s="208">
        <f t="shared" si="44"/>
        <v>1</v>
      </c>
      <c r="BZ97" s="158"/>
      <c r="CA97" s="157">
        <f>BDS!BH97</f>
        <v>8.9374543794987923E-2</v>
      </c>
      <c r="CB97" s="157">
        <f t="shared" si="45"/>
        <v>-5.910625456205012</v>
      </c>
      <c r="CC97" s="157"/>
      <c r="CD97" s="157">
        <f t="shared" si="46"/>
        <v>-5.910625456205012</v>
      </c>
      <c r="CE97" s="192"/>
      <c r="CF97" s="192"/>
      <c r="CG97" s="208"/>
      <c r="CH97" s="208">
        <f t="shared" si="47"/>
        <v>0</v>
      </c>
    </row>
    <row r="98" spans="2:86" x14ac:dyDescent="0.2">
      <c r="B98" s="81"/>
      <c r="C98" s="81"/>
      <c r="D98" s="81"/>
      <c r="E98" s="81"/>
      <c r="F98" s="81"/>
      <c r="G98" s="81"/>
      <c r="H98" s="81"/>
      <c r="I98" s="81"/>
      <c r="J98" s="81"/>
      <c r="K98" s="81"/>
      <c r="L98" s="82"/>
      <c r="M98" s="81"/>
      <c r="N98" s="81"/>
      <c r="O98" s="81"/>
      <c r="P98" s="81"/>
      <c r="Q98" s="81"/>
      <c r="R98" s="81"/>
      <c r="S98" s="81"/>
      <c r="T98" s="81"/>
      <c r="U98" s="195">
        <f t="shared" si="29"/>
        <v>39.340426918066299</v>
      </c>
      <c r="V98" s="146">
        <f>BDS!$V$3*(COS(($U98*V$4)-PI()))*BL98*BP98</f>
        <v>-0.95274650334557798</v>
      </c>
      <c r="W98" s="146">
        <f>BDS!$W$3*(COS(($U98*W$4)-PI()))*BL98*BP98</f>
        <v>-0.95104453361975294</v>
      </c>
      <c r="X98" s="146">
        <f>BDS!$X$3*(COS(($U98*X$4)-PI()))*BL98*BP98</f>
        <v>-0.94548797011935504</v>
      </c>
      <c r="Y98" s="146">
        <f>BDS!$Y$3*(COS(($U98*Y$4)-PI()))*BL98*BP98</f>
        <v>-0.97729805461913266</v>
      </c>
      <c r="Z98" s="146">
        <f>BDS!$Z$3*(COS(($U98*Z$4)-PI()))*BL98*BP98</f>
        <v>-0.98893305780694041</v>
      </c>
      <c r="AA98" s="146">
        <f>BDS!$AA$3*(COS(($U98*AA$4)-PI()))*BL98*BP98</f>
        <v>-0.99415514223938051</v>
      </c>
      <c r="AB98" s="146">
        <f>BDS!$AB$3*(COS(($U98*AB$4)-PI()))*BL98*BP98</f>
        <v>-0.99684104057798262</v>
      </c>
      <c r="AC98" s="146">
        <f>BDS!$AC$3*(COS(($U98*AC$4)-PI()))*BL98*BP98</f>
        <v>-0.99829015209177774</v>
      </c>
      <c r="AD98" s="146">
        <f>BDS!$AD$3*(COS(($U98*AD$4)-PI()))*BL98*BP98</f>
        <v>-0.99901979094354487</v>
      </c>
      <c r="AE98" s="146">
        <f>BDS!$AE$3*(COS(($U98*AE$4)-PI()))*BL98*BP98</f>
        <v>-0.99924329189612004</v>
      </c>
      <c r="AF98" s="146">
        <f>BDS!$AF$3*(COS(($U98*AF$4)-PI()))*BL98*BP98</f>
        <v>-0.99901979094354487</v>
      </c>
      <c r="AG98" s="146">
        <f>BDS!$AG$3*(COS(($U98*AG$4)-PI()))*BL98*BP98</f>
        <v>-0.99829015209177774</v>
      </c>
      <c r="AH98" s="146">
        <f>BDS!$AH$3*(COS(($U98*AH$4)-PI()))*BL98*BP98</f>
        <v>-0.99684104057798262</v>
      </c>
      <c r="AI98" s="146">
        <f>BDS!$AI$3*(COS(($U98*AI$4)-PI()))*BL98*BP98</f>
        <v>-0.99415514223938051</v>
      </c>
      <c r="AJ98" s="146">
        <f>BDS!$AJ$3*(COS(($U98*AJ$4)-PI()))*BL98*BP98</f>
        <v>-0.99536044970594173</v>
      </c>
      <c r="AK98" s="146">
        <f>BDS!$AK$3*(COS(($U98*AK$4)-PI()))*BL98*BP98</f>
        <v>-0.99777945752343089</v>
      </c>
      <c r="AL98" s="146">
        <f>BDS!$AL$3*(COS(($U98*AL$4)-PI()))*BL98*BP98</f>
        <v>-0.99908473881151105</v>
      </c>
      <c r="AM98" s="146">
        <f>BDS!$AM$3*(COS(($U98*AM$4)-PI()))*BL98*BP98</f>
        <v>-0.99974201103799054</v>
      </c>
      <c r="AN98" s="146">
        <f>BDS!$AN$3*(COS(($U98*AN$4)-PI()))*BL98*BP98</f>
        <v>-0.99994335272327239</v>
      </c>
      <c r="AO98" s="146">
        <f>BDS!$AO$3*(COS(($U98*AO$4)-PI()))*BL98*BP98</f>
        <v>-0.99974201103799054</v>
      </c>
      <c r="AP98" s="146">
        <f>BDS!$AP$3*(COS(($U98*AP$4)-PI()))*BL98*BP98</f>
        <v>-0.99908473881151105</v>
      </c>
      <c r="AQ98" s="146">
        <f>BDS!$AQ$3*(COS(($U98*AQ$4)-PI()))*BL98*BP98</f>
        <v>-0.99777945752343089</v>
      </c>
      <c r="AR98" s="146">
        <f>BDS!$AR$3*(COS(($U98*AR$4)-PI()))*BL98*BP98</f>
        <v>-0.99536044970594173</v>
      </c>
      <c r="AS98" s="146">
        <f>BDS!$AS$3*(COS(($U98*AS$4)-PI()))*BL98*BP98</f>
        <v>-0.99415514223938051</v>
      </c>
      <c r="AT98" s="146">
        <f>BDS!$AT$3*(COS(($U98*AT$4)-PI()))*BL98*BP98</f>
        <v>-0.99684104057798262</v>
      </c>
      <c r="AU98" s="146">
        <f>BDS!$AU$3*(COS(($U98*AU$4)-PI()))*BL98*BP98</f>
        <v>-0.99829015209177774</v>
      </c>
      <c r="AV98" s="146">
        <f>BDS!$AV$3*(COS(($U98*AV$4)-PI()))*BL98*BP98</f>
        <v>-0.99901979094354487</v>
      </c>
      <c r="AW98" s="146">
        <f>BDS!$AW$3*(COS(($U98*AW$4)-PI()))*BL98*BP98</f>
        <v>-0.99924329189612004</v>
      </c>
      <c r="AX98" s="146">
        <f>BDS!$AX$3*(COS(($U98*AX$4)-PI()))*BL98*BP98</f>
        <v>-0.99901979094354487</v>
      </c>
      <c r="AY98" s="146">
        <f>BDS!$AY$3*(COS(($U98*AY$4)-PI()))*BL98*BP98</f>
        <v>-0.99829015209177774</v>
      </c>
      <c r="AZ98" s="146">
        <f>BDS!$AZ$3*(COS(($U98*AZ$4)-PI()))*BL98*BP98</f>
        <v>-0.99684104057798262</v>
      </c>
      <c r="BA98" s="146">
        <f>BDS!$BA$3*(COS(($U98*BA$4)-PI()))*BL98*BP98</f>
        <v>-0.99415514223938051</v>
      </c>
      <c r="BB98" s="146">
        <f>BDS!$BB$3*(COS(($U98*BB$4)-PI()))*BL98*BP98</f>
        <v>-0.98893305780694041</v>
      </c>
      <c r="BC98" s="146">
        <f>BDS!$BC$3*(COS(($U98*BC$4)-PI()))*BL98*BP98</f>
        <v>-0.97729805461913266</v>
      </c>
      <c r="BD98" s="146">
        <f>BDS!$BD$3*(COS(($U98*BD$4)-PI()))*BL98*BP98</f>
        <v>-0.94548797011935504</v>
      </c>
      <c r="BE98" s="146">
        <f>BDS!$BE$3*(COS(($U98*BE$4)-PI()))*BL98*BP98</f>
        <v>-0.95104453361975294</v>
      </c>
      <c r="BF98" s="153">
        <f t="shared" si="30"/>
        <v>-0.98927393027110944</v>
      </c>
      <c r="BG98" s="153">
        <f>(((BF98)+1)/(BDS!$BG$4)+1)</f>
        <v>1.0106580922157069</v>
      </c>
      <c r="BH98" s="196">
        <f t="shared" si="31"/>
        <v>9.2085153793870014E-2</v>
      </c>
      <c r="BI98" s="154"/>
      <c r="BJ98" s="152">
        <f t="shared" si="32"/>
        <v>39.340426918066299</v>
      </c>
      <c r="BK98" s="152">
        <f t="shared" si="33"/>
        <v>-2.2080717375888876E-7</v>
      </c>
      <c r="BL98" s="155">
        <f t="shared" si="34"/>
        <v>0.99999997457863499</v>
      </c>
      <c r="BM98" s="155"/>
      <c r="BN98" s="152">
        <f t="shared" si="35"/>
        <v>39.340426918066299</v>
      </c>
      <c r="BO98" s="152">
        <f t="shared" si="36"/>
        <v>-1.7425827808042986E-4</v>
      </c>
      <c r="BP98" s="155">
        <f t="shared" si="37"/>
        <v>0.99997993797557316</v>
      </c>
      <c r="BQ98" s="156"/>
      <c r="BR98" s="157">
        <f t="shared" si="38"/>
        <v>39.340426918066299</v>
      </c>
      <c r="BS98" s="158">
        <f t="shared" si="39"/>
        <v>0</v>
      </c>
      <c r="BT98" s="158">
        <f t="shared" si="40"/>
        <v>0</v>
      </c>
      <c r="BU98" s="158">
        <f t="shared" si="41"/>
        <v>0</v>
      </c>
      <c r="BV98" s="158"/>
      <c r="BW98" s="206">
        <f t="shared" si="42"/>
        <v>39.340426918066299</v>
      </c>
      <c r="BX98" s="207">
        <f t="shared" si="43"/>
        <v>0</v>
      </c>
      <c r="BY98" s="208">
        <f t="shared" si="44"/>
        <v>1</v>
      </c>
      <c r="BZ98" s="158"/>
      <c r="CA98" s="157">
        <f>BDS!BH98</f>
        <v>9.2085153793870014E-2</v>
      </c>
      <c r="CB98" s="157">
        <f t="shared" si="45"/>
        <v>-5.9079148462061299</v>
      </c>
      <c r="CC98" s="157"/>
      <c r="CD98" s="157">
        <f t="shared" si="46"/>
        <v>-5.9079148462061299</v>
      </c>
      <c r="CE98" s="192"/>
      <c r="CF98" s="192"/>
      <c r="CG98" s="208"/>
      <c r="CH98" s="208">
        <f t="shared" si="47"/>
        <v>0</v>
      </c>
    </row>
    <row r="99" spans="2:86" x14ac:dyDescent="0.2">
      <c r="B99" s="81"/>
      <c r="C99" s="81"/>
      <c r="D99" s="81"/>
      <c r="E99" s="81"/>
      <c r="F99" s="81"/>
      <c r="G99" s="81"/>
      <c r="H99" s="81"/>
      <c r="I99" s="81"/>
      <c r="J99" s="81"/>
      <c r="K99" s="81"/>
      <c r="L99" s="82"/>
      <c r="M99" s="81"/>
      <c r="N99" s="81"/>
      <c r="O99" s="81"/>
      <c r="P99" s="81"/>
      <c r="Q99" s="81"/>
      <c r="R99" s="81"/>
      <c r="S99" s="81"/>
      <c r="T99" s="81"/>
      <c r="U99" s="195">
        <f t="shared" si="29"/>
        <v>39.937029729648174</v>
      </c>
      <c r="V99" s="146">
        <f>BDS!$V$3*(COS(($U99*V$4)-PI()))*BL99*BP99</f>
        <v>-0.95171263438944231</v>
      </c>
      <c r="W99" s="146">
        <f>BDS!$W$3*(COS(($U99*W$4)-PI()))*BL99*BP99</f>
        <v>-0.94997748442581342</v>
      </c>
      <c r="X99" s="146">
        <f>BDS!$X$3*(COS(($U99*X$4)-PI()))*BL99*BP99</f>
        <v>-0.94431254151948429</v>
      </c>
      <c r="Y99" s="146">
        <f>BDS!$Y$3*(COS(($U99*Y$4)-PI()))*BL99*BP99</f>
        <v>-0.97674141673915515</v>
      </c>
      <c r="Z99" s="146">
        <f>BDS!$Z$3*(COS(($U99*Z$4)-PI()))*BL99*BP99</f>
        <v>-0.98860101213664686</v>
      </c>
      <c r="AA99" s="146">
        <f>BDS!$AA$3*(COS(($U99*AA$4)-PI()))*BL99*BP99</f>
        <v>-0.99392332027904629</v>
      </c>
      <c r="AB99" s="146">
        <f>BDS!$AB$3*(COS(($U99*AB$4)-PI()))*BL99*BP99</f>
        <v>-0.9966605702264224</v>
      </c>
      <c r="AC99" s="146">
        <f>BDS!$AC$3*(COS(($U99*AC$4)-PI()))*BL99*BP99</f>
        <v>-0.99813731878319056</v>
      </c>
      <c r="AD99" s="146">
        <f>BDS!$AD$3*(COS(($U99*AD$4)-PI()))*BL99*BP99</f>
        <v>-0.99888085242224078</v>
      </c>
      <c r="AE99" s="146">
        <f>BDS!$AE$3*(COS(($U99*AE$4)-PI()))*BL99*BP99</f>
        <v>-0.99910860661129697</v>
      </c>
      <c r="AF99" s="146">
        <f>BDS!$AF$3*(COS(($U99*AF$4)-PI()))*BL99*BP99</f>
        <v>-0.99888085242224078</v>
      </c>
      <c r="AG99" s="146">
        <f>BDS!$AG$3*(COS(($U99*AG$4)-PI()))*BL99*BP99</f>
        <v>-0.99813731878319056</v>
      </c>
      <c r="AH99" s="146">
        <f>BDS!$AH$3*(COS(($U99*AH$4)-PI()))*BL99*BP99</f>
        <v>-0.9966605702264224</v>
      </c>
      <c r="AI99" s="146">
        <f>BDS!$AI$3*(COS(($U99*AI$4)-PI()))*BL99*BP99</f>
        <v>-0.99392332027904629</v>
      </c>
      <c r="AJ99" s="146">
        <f>BDS!$AJ$3*(COS(($U99*AJ$4)-PI()))*BL99*BP99</f>
        <v>-0.99515169091072331</v>
      </c>
      <c r="AK99" s="146">
        <f>BDS!$AK$3*(COS(($U99*AK$4)-PI()))*BL99*BP99</f>
        <v>-0.99761689040409962</v>
      </c>
      <c r="AL99" s="146">
        <f>BDS!$AL$3*(COS(($U99*AL$4)-PI()))*BL99*BP99</f>
        <v>-0.99894703639953508</v>
      </c>
      <c r="AM99" s="146">
        <f>BDS!$AM$3*(COS(($U99*AM$4)-PI()))*BL99*BP99</f>
        <v>-0.99961681113461598</v>
      </c>
      <c r="AN99" s="146">
        <f>BDS!$AN$3*(COS(($U99*AN$4)-PI()))*BL99*BP99</f>
        <v>-0.99982198010587009</v>
      </c>
      <c r="AO99" s="146">
        <f>BDS!$AO$3*(COS(($U99*AO$4)-PI()))*BL99*BP99</f>
        <v>-0.99961681113461598</v>
      </c>
      <c r="AP99" s="146">
        <f>BDS!$AP$3*(COS(($U99*AP$4)-PI()))*BL99*BP99</f>
        <v>-0.99894703639953508</v>
      </c>
      <c r="AQ99" s="146">
        <f>BDS!$AQ$3*(COS(($U99*AQ$4)-PI()))*BL99*BP99</f>
        <v>-0.99761689040409962</v>
      </c>
      <c r="AR99" s="146">
        <f>BDS!$AR$3*(COS(($U99*AR$4)-PI()))*BL99*BP99</f>
        <v>-0.99515169091072331</v>
      </c>
      <c r="AS99" s="146">
        <f>BDS!$AS$3*(COS(($U99*AS$4)-PI()))*BL99*BP99</f>
        <v>-0.99392332027904629</v>
      </c>
      <c r="AT99" s="146">
        <f>BDS!$AT$3*(COS(($U99*AT$4)-PI()))*BL99*BP99</f>
        <v>-0.9966605702264224</v>
      </c>
      <c r="AU99" s="146">
        <f>BDS!$AU$3*(COS(($U99*AU$4)-PI()))*BL99*BP99</f>
        <v>-0.99813731878319056</v>
      </c>
      <c r="AV99" s="146">
        <f>BDS!$AV$3*(COS(($U99*AV$4)-PI()))*BL99*BP99</f>
        <v>-0.99888085242224078</v>
      </c>
      <c r="AW99" s="146">
        <f>BDS!$AW$3*(COS(($U99*AW$4)-PI()))*BL99*BP99</f>
        <v>-0.99910860661129697</v>
      </c>
      <c r="AX99" s="146">
        <f>BDS!$AX$3*(COS(($U99*AX$4)-PI()))*BL99*BP99</f>
        <v>-0.99888085242224078</v>
      </c>
      <c r="AY99" s="146">
        <f>BDS!$AY$3*(COS(($U99*AY$4)-PI()))*BL99*BP99</f>
        <v>-0.99813731878319056</v>
      </c>
      <c r="AZ99" s="146">
        <f>BDS!$AZ$3*(COS(($U99*AZ$4)-PI()))*BL99*BP99</f>
        <v>-0.9966605702264224</v>
      </c>
      <c r="BA99" s="146">
        <f>BDS!$BA$3*(COS(($U99*BA$4)-PI()))*BL99*BP99</f>
        <v>-0.99392332027904629</v>
      </c>
      <c r="BB99" s="146">
        <f>BDS!$BB$3*(COS(($U99*BB$4)-PI()))*BL99*BP99</f>
        <v>-0.98860101213664686</v>
      </c>
      <c r="BC99" s="146">
        <f>BDS!$BC$3*(COS(($U99*BC$4)-PI()))*BL99*BP99</f>
        <v>-0.97674141673915515</v>
      </c>
      <c r="BD99" s="146">
        <f>BDS!$BD$3*(COS(($U99*BD$4)-PI()))*BL99*BP99</f>
        <v>-0.94431254151948429</v>
      </c>
      <c r="BE99" s="146">
        <f>BDS!$BE$3*(COS(($U99*BE$4)-PI()))*BL99*BP99</f>
        <v>-0.94997748442581342</v>
      </c>
      <c r="BF99" s="153">
        <f t="shared" si="30"/>
        <v>-0.98894694005282346</v>
      </c>
      <c r="BG99" s="153">
        <f>(((BF99)+1)/(BDS!$BG$4)+1)</f>
        <v>1.0109830101015882</v>
      </c>
      <c r="BH99" s="196">
        <f t="shared" si="31"/>
        <v>9.4877143845183629E-2</v>
      </c>
      <c r="BI99" s="154"/>
      <c r="BJ99" s="152">
        <f t="shared" si="32"/>
        <v>39.937029729648174</v>
      </c>
      <c r="BK99" s="152">
        <f t="shared" si="33"/>
        <v>-2.3187687032947833E-7</v>
      </c>
      <c r="BL99" s="155">
        <f t="shared" si="34"/>
        <v>0.9999999733041891</v>
      </c>
      <c r="BM99" s="155"/>
      <c r="BN99" s="152">
        <f t="shared" si="35"/>
        <v>39.937029729648174</v>
      </c>
      <c r="BO99" s="152">
        <f t="shared" si="36"/>
        <v>-1.8094009618070751E-4</v>
      </c>
      <c r="BP99" s="155">
        <f t="shared" si="37"/>
        <v>0.99997916871856463</v>
      </c>
      <c r="BQ99" s="156"/>
      <c r="BR99" s="157">
        <f t="shared" si="38"/>
        <v>39.937029729648174</v>
      </c>
      <c r="BS99" s="158">
        <f t="shared" si="39"/>
        <v>0</v>
      </c>
      <c r="BT99" s="158">
        <f t="shared" si="40"/>
        <v>0</v>
      </c>
      <c r="BU99" s="158">
        <f t="shared" si="41"/>
        <v>0</v>
      </c>
      <c r="BV99" s="158"/>
      <c r="BW99" s="206">
        <f t="shared" si="42"/>
        <v>39.937029729648174</v>
      </c>
      <c r="BX99" s="207">
        <f t="shared" si="43"/>
        <v>0</v>
      </c>
      <c r="BY99" s="208">
        <f t="shared" si="44"/>
        <v>1</v>
      </c>
      <c r="BZ99" s="158"/>
      <c r="CA99" s="157">
        <f>BDS!BH99</f>
        <v>9.4877143845183629E-2</v>
      </c>
      <c r="CB99" s="157">
        <f t="shared" si="45"/>
        <v>-5.9051228561548168</v>
      </c>
      <c r="CC99" s="157"/>
      <c r="CD99" s="157">
        <f t="shared" si="46"/>
        <v>-5.9051228561548168</v>
      </c>
      <c r="CE99" s="192"/>
      <c r="CF99" s="192"/>
      <c r="CG99" s="208"/>
      <c r="CH99" s="208">
        <f t="shared" si="47"/>
        <v>0</v>
      </c>
    </row>
    <row r="100" spans="2:86" x14ac:dyDescent="0.2">
      <c r="B100" s="81"/>
      <c r="C100" s="81"/>
      <c r="D100" s="81"/>
      <c r="E100" s="81"/>
      <c r="F100" s="81"/>
      <c r="G100" s="81"/>
      <c r="H100" s="81"/>
      <c r="I100" s="81"/>
      <c r="J100" s="81"/>
      <c r="K100" s="81"/>
      <c r="L100" s="82"/>
      <c r="M100" s="81"/>
      <c r="N100" s="81"/>
      <c r="O100" s="81"/>
      <c r="P100" s="81"/>
      <c r="Q100" s="81"/>
      <c r="R100" s="81"/>
      <c r="S100" s="81"/>
      <c r="T100" s="81"/>
      <c r="U100" s="195">
        <f t="shared" si="29"/>
        <v>40.54268010229309</v>
      </c>
      <c r="V100" s="146">
        <f>BDS!$V$3*(COS(($U100*V$4)-PI()))*BL100*BP100</f>
        <v>-0.95064754957870512</v>
      </c>
      <c r="W100" s="146">
        <f>BDS!$W$3*(COS(($U100*W$4)-PI()))*BL100*BP100</f>
        <v>-0.94887823094596047</v>
      </c>
      <c r="X100" s="146">
        <f>BDS!$X$3*(COS(($U100*X$4)-PI()))*BL100*BP100</f>
        <v>-0.94310168598719202</v>
      </c>
      <c r="Y100" s="146">
        <f>BDS!$Y$3*(COS(($U100*Y$4)-PI()))*BL100*BP100</f>
        <v>-0.97616787209259748</v>
      </c>
      <c r="Z100" s="146">
        <f>BDS!$Z$3*(COS(($U100*Z$4)-PI()))*BL100*BP100</f>
        <v>-0.98825885214317122</v>
      </c>
      <c r="AA100" s="146">
        <f>BDS!$AA$3*(COS(($U100*AA$4)-PI()))*BL100*BP100</f>
        <v>-0.99368442683495295</v>
      </c>
      <c r="AB100" s="146">
        <f>BDS!$AB$3*(COS(($U100*AB$4)-PI()))*BL100*BP100</f>
        <v>-0.99647459021868645</v>
      </c>
      <c r="AC100" s="146">
        <f>BDS!$AC$3*(COS(($U100*AC$4)-PI()))*BL100*BP100</f>
        <v>-0.99797981715372841</v>
      </c>
      <c r="AD100" s="146">
        <f>BDS!$AD$3*(COS(($U100*AD$4)-PI()))*BL100*BP100</f>
        <v>-0.99873766877274794</v>
      </c>
      <c r="AE100" s="146">
        <f>BDS!$AE$3*(COS(($U100*AE$4)-PI()))*BL100*BP100</f>
        <v>-0.99896980576600192</v>
      </c>
      <c r="AF100" s="146">
        <f>BDS!$AF$3*(COS(($U100*AF$4)-PI()))*BL100*BP100</f>
        <v>-0.99873766877274794</v>
      </c>
      <c r="AG100" s="146">
        <f>BDS!$AG$3*(COS(($U100*AG$4)-PI()))*BL100*BP100</f>
        <v>-0.99797981715372841</v>
      </c>
      <c r="AH100" s="146">
        <f>BDS!$AH$3*(COS(($U100*AH$4)-PI()))*BL100*BP100</f>
        <v>-0.99647459021868645</v>
      </c>
      <c r="AI100" s="146">
        <f>BDS!$AI$3*(COS(($U100*AI$4)-PI()))*BL100*BP100</f>
        <v>-0.99368442683495295</v>
      </c>
      <c r="AJ100" s="146">
        <f>BDS!$AJ$3*(COS(($U100*AJ$4)-PI()))*BL100*BP100</f>
        <v>-0.99493656185266088</v>
      </c>
      <c r="AK100" s="146">
        <f>BDS!$AK$3*(COS(($U100*AK$4)-PI()))*BL100*BP100</f>
        <v>-0.99744935858280248</v>
      </c>
      <c r="AL100" s="146">
        <f>BDS!$AL$3*(COS(($U100*AL$4)-PI()))*BL100*BP100</f>
        <v>-0.99880512651405706</v>
      </c>
      <c r="AM100" s="146">
        <f>BDS!$AM$3*(COS(($U100*AM$4)-PI()))*BL100*BP100</f>
        <v>-0.99948778467280863</v>
      </c>
      <c r="AN100" s="146">
        <f>BDS!$AN$3*(COS(($U100*AN$4)-PI()))*BL100*BP100</f>
        <v>-0.99969689755825952</v>
      </c>
      <c r="AO100" s="146">
        <f>BDS!$AO$3*(COS(($U100*AO$4)-PI()))*BL100*BP100</f>
        <v>-0.99948778467280863</v>
      </c>
      <c r="AP100" s="146">
        <f>BDS!$AP$3*(COS(($U100*AP$4)-PI()))*BL100*BP100</f>
        <v>-0.99880512651405706</v>
      </c>
      <c r="AQ100" s="146">
        <f>BDS!$AQ$3*(COS(($U100*AQ$4)-PI()))*BL100*BP100</f>
        <v>-0.99744935858280248</v>
      </c>
      <c r="AR100" s="146">
        <f>BDS!$AR$3*(COS(($U100*AR$4)-PI()))*BL100*BP100</f>
        <v>-0.99493656185266088</v>
      </c>
      <c r="AS100" s="146">
        <f>BDS!$AS$3*(COS(($U100*AS$4)-PI()))*BL100*BP100</f>
        <v>-0.99368442683495295</v>
      </c>
      <c r="AT100" s="146">
        <f>BDS!$AT$3*(COS(($U100*AT$4)-PI()))*BL100*BP100</f>
        <v>-0.99647459021868645</v>
      </c>
      <c r="AU100" s="146">
        <f>BDS!$AU$3*(COS(($U100*AU$4)-PI()))*BL100*BP100</f>
        <v>-0.99797981715372841</v>
      </c>
      <c r="AV100" s="146">
        <f>BDS!$AV$3*(COS(($U100*AV$4)-PI()))*BL100*BP100</f>
        <v>-0.99873766877274794</v>
      </c>
      <c r="AW100" s="146">
        <f>BDS!$AW$3*(COS(($U100*AW$4)-PI()))*BL100*BP100</f>
        <v>-0.99896980576600192</v>
      </c>
      <c r="AX100" s="146">
        <f>BDS!$AX$3*(COS(($U100*AX$4)-PI()))*BL100*BP100</f>
        <v>-0.99873766877274794</v>
      </c>
      <c r="AY100" s="146">
        <f>BDS!$AY$3*(COS(($U100*AY$4)-PI()))*BL100*BP100</f>
        <v>-0.99797981715372841</v>
      </c>
      <c r="AZ100" s="146">
        <f>BDS!$AZ$3*(COS(($U100*AZ$4)-PI()))*BL100*BP100</f>
        <v>-0.99647459021868645</v>
      </c>
      <c r="BA100" s="146">
        <f>BDS!$BA$3*(COS(($U100*BA$4)-PI()))*BL100*BP100</f>
        <v>-0.99368442683495295</v>
      </c>
      <c r="BB100" s="146">
        <f>BDS!$BB$3*(COS(($U100*BB$4)-PI()))*BL100*BP100</f>
        <v>-0.98825885214317122</v>
      </c>
      <c r="BC100" s="146">
        <f>BDS!$BC$3*(COS(($U100*BC$4)-PI()))*BL100*BP100</f>
        <v>-0.97616787209259748</v>
      </c>
      <c r="BD100" s="146">
        <f>BDS!$BD$3*(COS(($U100*BD$4)-PI()))*BL100*BP100</f>
        <v>-0.94310168598719202</v>
      </c>
      <c r="BE100" s="146">
        <f>BDS!$BE$3*(COS(($U100*BE$4)-PI()))*BL100*BP100</f>
        <v>-0.94887823094596047</v>
      </c>
      <c r="BF100" s="153">
        <f t="shared" si="30"/>
        <v>-0.98861002822699795</v>
      </c>
      <c r="BG100" s="153">
        <f>(((BF100)+1)/(BDS!$BG$4)+1)</f>
        <v>1.0113177867158534</v>
      </c>
      <c r="BH100" s="196">
        <f t="shared" si="31"/>
        <v>9.7752910651042482E-2</v>
      </c>
      <c r="BI100" s="154"/>
      <c r="BJ100" s="152">
        <f t="shared" si="32"/>
        <v>40.54268010229309</v>
      </c>
      <c r="BK100" s="152">
        <f t="shared" si="33"/>
        <v>-2.4350152292180504E-7</v>
      </c>
      <c r="BL100" s="155">
        <f t="shared" si="34"/>
        <v>0.99999997196585155</v>
      </c>
      <c r="BM100" s="155"/>
      <c r="BN100" s="152">
        <f t="shared" si="35"/>
        <v>40.54268010229309</v>
      </c>
      <c r="BO100" s="152">
        <f t="shared" si="36"/>
        <v>-1.8787811862098602E-4</v>
      </c>
      <c r="BP100" s="155">
        <f t="shared" si="37"/>
        <v>0.99997836996617073</v>
      </c>
      <c r="BQ100" s="156"/>
      <c r="BR100" s="157">
        <f t="shared" si="38"/>
        <v>40.54268010229309</v>
      </c>
      <c r="BS100" s="158">
        <f t="shared" si="39"/>
        <v>0</v>
      </c>
      <c r="BT100" s="158">
        <f t="shared" si="40"/>
        <v>0</v>
      </c>
      <c r="BU100" s="158">
        <f t="shared" si="41"/>
        <v>0</v>
      </c>
      <c r="BV100" s="158"/>
      <c r="BW100" s="206">
        <f t="shared" si="42"/>
        <v>40.54268010229309</v>
      </c>
      <c r="BX100" s="207">
        <f t="shared" si="43"/>
        <v>0</v>
      </c>
      <c r="BY100" s="208">
        <f t="shared" si="44"/>
        <v>1</v>
      </c>
      <c r="BZ100" s="158"/>
      <c r="CA100" s="157">
        <f>BDS!BH100</f>
        <v>9.7752910651042482E-2</v>
      </c>
      <c r="CB100" s="157">
        <f t="shared" si="45"/>
        <v>-5.9022470893489576</v>
      </c>
      <c r="CC100" s="157"/>
      <c r="CD100" s="157">
        <f t="shared" si="46"/>
        <v>-5.9022470893489576</v>
      </c>
      <c r="CE100" s="192"/>
      <c r="CF100" s="192"/>
      <c r="CG100" s="208"/>
      <c r="CH100" s="208">
        <f t="shared" si="47"/>
        <v>0</v>
      </c>
    </row>
    <row r="101" spans="2:86" x14ac:dyDescent="0.2">
      <c r="B101" s="81"/>
      <c r="C101" s="81"/>
      <c r="D101" s="81"/>
      <c r="E101" s="81"/>
      <c r="F101" s="81"/>
      <c r="G101" s="81"/>
      <c r="H101" s="81"/>
      <c r="I101" s="81"/>
      <c r="J101" s="81"/>
      <c r="K101" s="81"/>
      <c r="L101" s="82"/>
      <c r="M101" s="81"/>
      <c r="N101" s="81"/>
      <c r="O101" s="81"/>
      <c r="P101" s="81"/>
      <c r="Q101" s="81"/>
      <c r="R101" s="81"/>
      <c r="S101" s="81"/>
      <c r="T101" s="81"/>
      <c r="U101" s="195">
        <f t="shared" si="29"/>
        <v>41.157515243469071</v>
      </c>
      <c r="V101" s="146">
        <f>BDS!$V$3*(COS(($U101*V$4)-PI()))*BL101*BP101</f>
        <v>-0.94955031856027383</v>
      </c>
      <c r="W101" s="146">
        <f>BDS!$W$3*(COS(($U101*W$4)-PI()))*BL101*BP101</f>
        <v>-0.9477458141980627</v>
      </c>
      <c r="X101" s="146">
        <f>BDS!$X$3*(COS(($U101*X$4)-PI()))*BL101*BP101</f>
        <v>-0.94185435157356723</v>
      </c>
      <c r="Y101" s="146">
        <f>BDS!$Y$3*(COS(($U101*Y$4)-PI()))*BL101*BP101</f>
        <v>-0.97557691060819995</v>
      </c>
      <c r="Z101" s="146">
        <f>BDS!$Z$3*(COS(($U101*Z$4)-PI()))*BL101*BP101</f>
        <v>-0.98790627092697159</v>
      </c>
      <c r="AA101" s="146">
        <f>BDS!$AA$3*(COS(($U101*AA$4)-PI()))*BL101*BP101</f>
        <v>-0.99343824675575187</v>
      </c>
      <c r="AB101" s="146">
        <f>BDS!$AB$3*(COS(($U101*AB$4)-PI()))*BL101*BP101</f>
        <v>-0.99628293266836954</v>
      </c>
      <c r="AC101" s="146">
        <f>BDS!$AC$3*(COS(($U101*AC$4)-PI()))*BL101*BP101</f>
        <v>-0.99781750482598619</v>
      </c>
      <c r="AD101" s="146">
        <f>BDS!$AD$3*(COS(($U101*AD$4)-PI()))*BL101*BP101</f>
        <v>-0.99859011046136525</v>
      </c>
      <c r="AE101" s="146">
        <f>BDS!$AE$3*(COS(($U101*AE$4)-PI()))*BL101*BP101</f>
        <v>-0.9988267637605428</v>
      </c>
      <c r="AF101" s="146">
        <f>BDS!$AF$3*(COS(($U101*AF$4)-PI()))*BL101*BP101</f>
        <v>-0.99859011046136525</v>
      </c>
      <c r="AG101" s="146">
        <f>BDS!$AG$3*(COS(($U101*AG$4)-PI()))*BL101*BP101</f>
        <v>-0.99781750482598619</v>
      </c>
      <c r="AH101" s="146">
        <f>BDS!$AH$3*(COS(($U101*AH$4)-PI()))*BL101*BP101</f>
        <v>-0.99628293266836954</v>
      </c>
      <c r="AI101" s="146">
        <f>BDS!$AI$3*(COS(($U101*AI$4)-PI()))*BL101*BP101</f>
        <v>-0.99343824675575187</v>
      </c>
      <c r="AJ101" s="146">
        <f>BDS!$AJ$3*(COS(($U101*AJ$4)-PI()))*BL101*BP101</f>
        <v>-0.99471486858678992</v>
      </c>
      <c r="AK101" s="146">
        <f>BDS!$AK$3*(COS(($U101*AK$4)-PI()))*BL101*BP101</f>
        <v>-0.99727671069213908</v>
      </c>
      <c r="AL101" s="146">
        <f>BDS!$AL$3*(COS(($U101*AL$4)-PI()))*BL101*BP101</f>
        <v>-0.99865888076458709</v>
      </c>
      <c r="AM101" s="146">
        <f>BDS!$AM$3*(COS(($U101*AM$4)-PI()))*BL101*BP101</f>
        <v>-0.99935481483056732</v>
      </c>
      <c r="AN101" s="146">
        <f>BDS!$AN$3*(COS(($U101*AN$4)-PI()))*BL101*BP101</f>
        <v>-0.99956799180183376</v>
      </c>
      <c r="AO101" s="146">
        <f>BDS!$AO$3*(COS(($U101*AO$4)-PI()))*BL101*BP101</f>
        <v>-0.99935481483056732</v>
      </c>
      <c r="AP101" s="146">
        <f>BDS!$AP$3*(COS(($U101*AP$4)-PI()))*BL101*BP101</f>
        <v>-0.99865888076458709</v>
      </c>
      <c r="AQ101" s="146">
        <f>BDS!$AQ$3*(COS(($U101*AQ$4)-PI()))*BL101*BP101</f>
        <v>-0.99727671069213908</v>
      </c>
      <c r="AR101" s="146">
        <f>BDS!$AR$3*(COS(($U101*AR$4)-PI()))*BL101*BP101</f>
        <v>-0.99471486858678992</v>
      </c>
      <c r="AS101" s="146">
        <f>BDS!$AS$3*(COS(($U101*AS$4)-PI()))*BL101*BP101</f>
        <v>-0.99343824675575187</v>
      </c>
      <c r="AT101" s="146">
        <f>BDS!$AT$3*(COS(($U101*AT$4)-PI()))*BL101*BP101</f>
        <v>-0.99628293266836954</v>
      </c>
      <c r="AU101" s="146">
        <f>BDS!$AU$3*(COS(($U101*AU$4)-PI()))*BL101*BP101</f>
        <v>-0.99781750482598619</v>
      </c>
      <c r="AV101" s="146">
        <f>BDS!$AV$3*(COS(($U101*AV$4)-PI()))*BL101*BP101</f>
        <v>-0.99859011046136525</v>
      </c>
      <c r="AW101" s="146">
        <f>BDS!$AW$3*(COS(($U101*AW$4)-PI()))*BL101*BP101</f>
        <v>-0.9988267637605428</v>
      </c>
      <c r="AX101" s="146">
        <f>BDS!$AX$3*(COS(($U101*AX$4)-PI()))*BL101*BP101</f>
        <v>-0.99859011046136525</v>
      </c>
      <c r="AY101" s="146">
        <f>BDS!$AY$3*(COS(($U101*AY$4)-PI()))*BL101*BP101</f>
        <v>-0.99781750482598619</v>
      </c>
      <c r="AZ101" s="146">
        <f>BDS!$AZ$3*(COS(($U101*AZ$4)-PI()))*BL101*BP101</f>
        <v>-0.99628293266836954</v>
      </c>
      <c r="BA101" s="146">
        <f>BDS!$BA$3*(COS(($U101*BA$4)-PI()))*BL101*BP101</f>
        <v>-0.99343824675575187</v>
      </c>
      <c r="BB101" s="146">
        <f>BDS!$BB$3*(COS(($U101*BB$4)-PI()))*BL101*BP101</f>
        <v>-0.98790627092697159</v>
      </c>
      <c r="BC101" s="146">
        <f>BDS!$BC$3*(COS(($U101*BC$4)-PI()))*BL101*BP101</f>
        <v>-0.97557691060819995</v>
      </c>
      <c r="BD101" s="146">
        <f>BDS!$BD$3*(COS(($U101*BD$4)-PI()))*BL101*BP101</f>
        <v>-0.94185435157356723</v>
      </c>
      <c r="BE101" s="146">
        <f>BDS!$BE$3*(COS(($U101*BE$4)-PI()))*BL101*BP101</f>
        <v>-0.9477458141980627</v>
      </c>
      <c r="BF101" s="153">
        <f t="shared" si="30"/>
        <v>-0.98826289614141238</v>
      </c>
      <c r="BG101" s="153">
        <f>(((BF101)+1)/(BDS!$BG$4)+1)</f>
        <v>1.0116627188179856</v>
      </c>
      <c r="BH101" s="196">
        <f t="shared" si="31"/>
        <v>0.10071491863143107</v>
      </c>
      <c r="BI101" s="154"/>
      <c r="BJ101" s="152">
        <f t="shared" si="32"/>
        <v>41.157515243469071</v>
      </c>
      <c r="BK101" s="152">
        <f t="shared" si="33"/>
        <v>-2.5570895335065355E-7</v>
      </c>
      <c r="BL101" s="155">
        <f t="shared" si="34"/>
        <v>0.99999997056041923</v>
      </c>
      <c r="BM101" s="155"/>
      <c r="BN101" s="152">
        <f t="shared" si="35"/>
        <v>41.157515243469071</v>
      </c>
      <c r="BO101" s="152">
        <f t="shared" si="36"/>
        <v>-1.9508216874134619E-4</v>
      </c>
      <c r="BP101" s="155">
        <f t="shared" si="37"/>
        <v>0.99997754058753374</v>
      </c>
      <c r="BQ101" s="156"/>
      <c r="BR101" s="157">
        <f t="shared" si="38"/>
        <v>41.157515243469071</v>
      </c>
      <c r="BS101" s="158">
        <f t="shared" si="39"/>
        <v>0</v>
      </c>
      <c r="BT101" s="158">
        <f t="shared" si="40"/>
        <v>0</v>
      </c>
      <c r="BU101" s="158">
        <f t="shared" si="41"/>
        <v>0</v>
      </c>
      <c r="BV101" s="158"/>
      <c r="BW101" s="206">
        <f t="shared" si="42"/>
        <v>41.157515243469071</v>
      </c>
      <c r="BX101" s="207">
        <f t="shared" si="43"/>
        <v>0</v>
      </c>
      <c r="BY101" s="208">
        <f t="shared" si="44"/>
        <v>1</v>
      </c>
      <c r="BZ101" s="158"/>
      <c r="CA101" s="157">
        <f>BDS!BH101</f>
        <v>0.10071491863143107</v>
      </c>
      <c r="CB101" s="157">
        <f t="shared" si="45"/>
        <v>-5.8992850813685687</v>
      </c>
      <c r="CC101" s="157"/>
      <c r="CD101" s="157">
        <f t="shared" si="46"/>
        <v>-5.8992850813685687</v>
      </c>
      <c r="CE101" s="192"/>
      <c r="CF101" s="192"/>
      <c r="CG101" s="208"/>
      <c r="CH101" s="208">
        <f t="shared" si="47"/>
        <v>0</v>
      </c>
    </row>
    <row r="102" spans="2:86" x14ac:dyDescent="0.2">
      <c r="B102" s="81"/>
      <c r="C102" s="81"/>
      <c r="D102" s="81"/>
      <c r="E102" s="81"/>
      <c r="F102" s="81"/>
      <c r="G102" s="81"/>
      <c r="H102" s="81"/>
      <c r="I102" s="81"/>
      <c r="J102" s="81"/>
      <c r="K102" s="81"/>
      <c r="L102" s="82"/>
      <c r="M102" s="81"/>
      <c r="N102" s="81"/>
      <c r="O102" s="81"/>
      <c r="P102" s="81"/>
      <c r="Q102" s="81"/>
      <c r="R102" s="81"/>
      <c r="S102" s="81"/>
      <c r="T102" s="81"/>
      <c r="U102" s="195">
        <f t="shared" si="29"/>
        <v>41.781674441413649</v>
      </c>
      <c r="V102" s="146">
        <f>BDS!$V$3*(COS(($U102*V$4)-PI()))*BL102*BP102</f>
        <v>-0.94841998401234462</v>
      </c>
      <c r="W102" s="146">
        <f>BDS!$W$3*(COS(($U102*W$4)-PI()))*BL102*BP102</f>
        <v>-0.94657924745343613</v>
      </c>
      <c r="X102" s="146">
        <f>BDS!$X$3*(COS(($U102*X$4)-PI()))*BL102*BP102</f>
        <v>-0.94056945608134335</v>
      </c>
      <c r="Y102" s="146">
        <f>BDS!$Y$3*(COS(($U102*Y$4)-PI()))*BL102*BP102</f>
        <v>-0.97496800704129682</v>
      </c>
      <c r="Z102" s="146">
        <f>BDS!$Z$3*(COS(($U102*Z$4)-PI()))*BL102*BP102</f>
        <v>-0.98754295235141987</v>
      </c>
      <c r="AA102" s="146">
        <f>BDS!$AA$3*(COS(($U102*AA$4)-PI()))*BL102*BP102</f>
        <v>-0.9931845583798895</v>
      </c>
      <c r="AB102" s="146">
        <f>BDS!$AB$3*(COS(($U102*AB$4)-PI()))*BL102*BP102</f>
        <v>-0.9960854245944436</v>
      </c>
      <c r="AC102" s="146">
        <f>BDS!$AC$3*(COS(($U102*AC$4)-PI()))*BL102*BP102</f>
        <v>-0.99765023509492845</v>
      </c>
      <c r="AD102" s="146">
        <f>BDS!$AD$3*(COS(($U102*AD$4)-PI()))*BL102*BP102</f>
        <v>-0.9984380440137276</v>
      </c>
      <c r="AE102" s="146">
        <f>BDS!$AE$3*(COS(($U102*AE$4)-PI()))*BL102*BP102</f>
        <v>-0.99867935117319617</v>
      </c>
      <c r="AF102" s="146">
        <f>BDS!$AF$3*(COS(($U102*AF$4)-PI()))*BL102*BP102</f>
        <v>-0.9984380440137276</v>
      </c>
      <c r="AG102" s="146">
        <f>BDS!$AG$3*(COS(($U102*AG$4)-PI()))*BL102*BP102</f>
        <v>-0.99765023509492845</v>
      </c>
      <c r="AH102" s="146">
        <f>BDS!$AH$3*(COS(($U102*AH$4)-PI()))*BL102*BP102</f>
        <v>-0.9960854245944436</v>
      </c>
      <c r="AI102" s="146">
        <f>BDS!$AI$3*(COS(($U102*AI$4)-PI()))*BL102*BP102</f>
        <v>-0.9931845583798895</v>
      </c>
      <c r="AJ102" s="146">
        <f>BDS!$AJ$3*(COS(($U102*AJ$4)-PI()))*BL102*BP102</f>
        <v>-0.9944864112921723</v>
      </c>
      <c r="AK102" s="146">
        <f>BDS!$AK$3*(COS(($U102*AK$4)-PI()))*BL102*BP102</f>
        <v>-0.99709879076653374</v>
      </c>
      <c r="AL102" s="146">
        <f>BDS!$AL$3*(COS(($U102*AL$4)-PI()))*BL102*BP102</f>
        <v>-0.9985081668544411</v>
      </c>
      <c r="AM102" s="146">
        <f>BDS!$AM$3*(COS(($U102*AM$4)-PI()))*BL102*BP102</f>
        <v>-0.9992177812287355</v>
      </c>
      <c r="AN102" s="146">
        <f>BDS!$AN$3*(COS(($U102*AN$4)-PI()))*BL102*BP102</f>
        <v>-0.99943514610782436</v>
      </c>
      <c r="AO102" s="146">
        <f>BDS!$AO$3*(COS(($U102*AO$4)-PI()))*BL102*BP102</f>
        <v>-0.9992177812287355</v>
      </c>
      <c r="AP102" s="146">
        <f>BDS!$AP$3*(COS(($U102*AP$4)-PI()))*BL102*BP102</f>
        <v>-0.9985081668544411</v>
      </c>
      <c r="AQ102" s="146">
        <f>BDS!$AQ$3*(COS(($U102*AQ$4)-PI()))*BL102*BP102</f>
        <v>-0.99709879076653374</v>
      </c>
      <c r="AR102" s="146">
        <f>BDS!$AR$3*(COS(($U102*AR$4)-PI()))*BL102*BP102</f>
        <v>-0.9944864112921723</v>
      </c>
      <c r="AS102" s="146">
        <f>BDS!$AS$3*(COS(($U102*AS$4)-PI()))*BL102*BP102</f>
        <v>-0.9931845583798895</v>
      </c>
      <c r="AT102" s="146">
        <f>BDS!$AT$3*(COS(($U102*AT$4)-PI()))*BL102*BP102</f>
        <v>-0.9960854245944436</v>
      </c>
      <c r="AU102" s="146">
        <f>BDS!$AU$3*(COS(($U102*AU$4)-PI()))*BL102*BP102</f>
        <v>-0.99765023509492845</v>
      </c>
      <c r="AV102" s="146">
        <f>BDS!$AV$3*(COS(($U102*AV$4)-PI()))*BL102*BP102</f>
        <v>-0.9984380440137276</v>
      </c>
      <c r="AW102" s="146">
        <f>BDS!$AW$3*(COS(($U102*AW$4)-PI()))*BL102*BP102</f>
        <v>-0.99867935117319617</v>
      </c>
      <c r="AX102" s="146">
        <f>BDS!$AX$3*(COS(($U102*AX$4)-PI()))*BL102*BP102</f>
        <v>-0.9984380440137276</v>
      </c>
      <c r="AY102" s="146">
        <f>BDS!$AY$3*(COS(($U102*AY$4)-PI()))*BL102*BP102</f>
        <v>-0.99765023509492845</v>
      </c>
      <c r="AZ102" s="146">
        <f>BDS!$AZ$3*(COS(($U102*AZ$4)-PI()))*BL102*BP102</f>
        <v>-0.9960854245944436</v>
      </c>
      <c r="BA102" s="146">
        <f>BDS!$BA$3*(COS(($U102*BA$4)-PI()))*BL102*BP102</f>
        <v>-0.9931845583798895</v>
      </c>
      <c r="BB102" s="146">
        <f>BDS!$BB$3*(COS(($U102*BB$4)-PI()))*BL102*BP102</f>
        <v>-0.98754295235141987</v>
      </c>
      <c r="BC102" s="146">
        <f>BDS!$BC$3*(COS(($U102*BC$4)-PI()))*BL102*BP102</f>
        <v>-0.97496800704129682</v>
      </c>
      <c r="BD102" s="146">
        <f>BDS!$BD$3*(COS(($U102*BD$4)-PI()))*BL102*BP102</f>
        <v>-0.94056945608134335</v>
      </c>
      <c r="BE102" s="146">
        <f>BDS!$BE$3*(COS(($U102*BE$4)-PI()))*BL102*BP102</f>
        <v>-0.94657924745343613</v>
      </c>
      <c r="BF102" s="153">
        <f t="shared" si="30"/>
        <v>-0.98790523630381322</v>
      </c>
      <c r="BG102" s="153">
        <f>(((BF102)+1)/(BDS!$BG$4)+1)</f>
        <v>1.012018111951476</v>
      </c>
      <c r="BH102" s="196">
        <f t="shared" si="31"/>
        <v>0.10376570166047629</v>
      </c>
      <c r="BI102" s="154"/>
      <c r="BJ102" s="152">
        <f t="shared" si="32"/>
        <v>41.781674441413649</v>
      </c>
      <c r="BK102" s="152">
        <f t="shared" si="33"/>
        <v>-2.6852837688431094E-7</v>
      </c>
      <c r="BL102" s="155">
        <f t="shared" si="34"/>
        <v>0.99999996908452859</v>
      </c>
      <c r="BM102" s="155"/>
      <c r="BN102" s="152">
        <f t="shared" si="35"/>
        <v>41.781674441413649</v>
      </c>
      <c r="BO102" s="152">
        <f t="shared" si="36"/>
        <v>-2.025624464967167E-4</v>
      </c>
      <c r="BP102" s="155">
        <f t="shared" si="37"/>
        <v>0.99997667940844404</v>
      </c>
      <c r="BQ102" s="156"/>
      <c r="BR102" s="157">
        <f t="shared" si="38"/>
        <v>41.781674441413649</v>
      </c>
      <c r="BS102" s="158">
        <f t="shared" si="39"/>
        <v>0</v>
      </c>
      <c r="BT102" s="158">
        <f t="shared" si="40"/>
        <v>0</v>
      </c>
      <c r="BU102" s="158">
        <f t="shared" si="41"/>
        <v>0</v>
      </c>
      <c r="BV102" s="158"/>
      <c r="BW102" s="206">
        <f t="shared" si="42"/>
        <v>41.781674441413649</v>
      </c>
      <c r="BX102" s="207">
        <f t="shared" si="43"/>
        <v>0</v>
      </c>
      <c r="BY102" s="208">
        <f t="shared" si="44"/>
        <v>1</v>
      </c>
      <c r="BZ102" s="158"/>
      <c r="CA102" s="157">
        <f>BDS!BH102</f>
        <v>0.10376570166047629</v>
      </c>
      <c r="CB102" s="157">
        <f t="shared" si="45"/>
        <v>-5.8962342983395235</v>
      </c>
      <c r="CC102" s="157"/>
      <c r="CD102" s="157">
        <f t="shared" si="46"/>
        <v>-5.8962342983395235</v>
      </c>
      <c r="CE102" s="192"/>
      <c r="CF102" s="192"/>
      <c r="CG102" s="208"/>
      <c r="CH102" s="208">
        <f t="shared" si="47"/>
        <v>0</v>
      </c>
    </row>
    <row r="103" spans="2:86" x14ac:dyDescent="0.2">
      <c r="B103" s="81"/>
      <c r="C103" s="81"/>
      <c r="D103" s="81"/>
      <c r="E103" s="81"/>
      <c r="F103" s="81"/>
      <c r="G103" s="81"/>
      <c r="H103" s="81"/>
      <c r="I103" s="81"/>
      <c r="J103" s="81"/>
      <c r="K103" s="81"/>
      <c r="L103" s="82"/>
      <c r="M103" s="81"/>
      <c r="N103" s="81"/>
      <c r="O103" s="81"/>
      <c r="P103" s="81"/>
      <c r="Q103" s="81"/>
      <c r="R103" s="81"/>
      <c r="S103" s="81"/>
      <c r="T103" s="81"/>
      <c r="U103" s="195">
        <f t="shared" si="29"/>
        <v>42.415299096689026</v>
      </c>
      <c r="V103" s="146">
        <f>BDS!$V$3*(COS(($U103*V$4)-PI()))*BL103*BP103</f>
        <v>-0.94725556091050189</v>
      </c>
      <c r="W103" s="146">
        <f>BDS!$W$3*(COS(($U103*W$4)-PI()))*BL103*BP103</f>
        <v>-0.9453775154851155</v>
      </c>
      <c r="X103" s="146">
        <f>BDS!$X$3*(COS(($U103*X$4)-PI()))*BL103*BP103</f>
        <v>-0.93924588625747385</v>
      </c>
      <c r="Y103" s="146">
        <f>BDS!$Y$3*(COS(($U103*Y$4)-PI()))*BL103*BP103</f>
        <v>-0.97434062053596082</v>
      </c>
      <c r="Z103" s="146">
        <f>BDS!$Z$3*(COS(($U103*Z$4)-PI()))*BL103*BP103</f>
        <v>-0.98716857076952325</v>
      </c>
      <c r="AA103" s="146">
        <f>BDS!$AA$3*(COS(($U103*AA$4)-PI()))*BL103*BP103</f>
        <v>-0.99292313334089721</v>
      </c>
      <c r="AB103" s="146">
        <f>BDS!$AB$3*(COS(($U103*AB$4)-PI()))*BL103*BP103</f>
        <v>-0.99588188776801934</v>
      </c>
      <c r="AC103" s="146">
        <f>BDS!$AC$3*(COS(($U103*AC$4)-PI()))*BL103*BP103</f>
        <v>-0.99747785679731094</v>
      </c>
      <c r="AD103" s="146">
        <f>BDS!$AD$3*(COS(($U103*AD$4)-PI()))*BL103*BP103</f>
        <v>-0.99828133189571078</v>
      </c>
      <c r="AE103" s="146">
        <f>BDS!$AE$3*(COS(($U103*AE$4)-PI()))*BL103*BP103</f>
        <v>-0.99852743464463856</v>
      </c>
      <c r="AF103" s="146">
        <f>BDS!$AF$3*(COS(($U103*AF$4)-PI()))*BL103*BP103</f>
        <v>-0.99828133189571078</v>
      </c>
      <c r="AG103" s="146">
        <f>BDS!$AG$3*(COS(($U103*AG$4)-PI()))*BL103*BP103</f>
        <v>-0.99747785679731094</v>
      </c>
      <c r="AH103" s="146">
        <f>BDS!$AH$3*(COS(($U103*AH$4)-PI()))*BL103*BP103</f>
        <v>-0.99588188776801934</v>
      </c>
      <c r="AI103" s="146">
        <f>BDS!$AI$3*(COS(($U103*AI$4)-PI()))*BL103*BP103</f>
        <v>-0.99292313334089721</v>
      </c>
      <c r="AJ103" s="146">
        <f>BDS!$AJ$3*(COS(($U103*AJ$4)-PI()))*BL103*BP103</f>
        <v>-0.99425098409571178</v>
      </c>
      <c r="AK103" s="146">
        <f>BDS!$AK$3*(COS(($U103*AK$4)-PI()))*BL103*BP103</f>
        <v>-0.99691543810364802</v>
      </c>
      <c r="AL103" s="146">
        <f>BDS!$AL$3*(COS(($U103*AL$4)-PI()))*BL103*BP103</f>
        <v>-0.99835284846266892</v>
      </c>
      <c r="AM103" s="146">
        <f>BDS!$AM$3*(COS(($U103*AM$4)-PI()))*BL103*BP103</f>
        <v>-0.99907655982331589</v>
      </c>
      <c r="AN103" s="146">
        <f>BDS!$AN$3*(COS(($U103*AN$4)-PI()))*BL103*BP103</f>
        <v>-0.99929824019280633</v>
      </c>
      <c r="AO103" s="146">
        <f>BDS!$AO$3*(COS(($U103*AO$4)-PI()))*BL103*BP103</f>
        <v>-0.99907655982331589</v>
      </c>
      <c r="AP103" s="146">
        <f>BDS!$AP$3*(COS(($U103*AP$4)-PI()))*BL103*BP103</f>
        <v>-0.99835284846266892</v>
      </c>
      <c r="AQ103" s="146">
        <f>BDS!$AQ$3*(COS(($U103*AQ$4)-PI()))*BL103*BP103</f>
        <v>-0.99691543810364802</v>
      </c>
      <c r="AR103" s="146">
        <f>BDS!$AR$3*(COS(($U103*AR$4)-PI()))*BL103*BP103</f>
        <v>-0.99425098409571178</v>
      </c>
      <c r="AS103" s="146">
        <f>BDS!$AS$3*(COS(($U103*AS$4)-PI()))*BL103*BP103</f>
        <v>-0.99292313334089721</v>
      </c>
      <c r="AT103" s="146">
        <f>BDS!$AT$3*(COS(($U103*AT$4)-PI()))*BL103*BP103</f>
        <v>-0.99588188776801934</v>
      </c>
      <c r="AU103" s="146">
        <f>BDS!$AU$3*(COS(($U103*AU$4)-PI()))*BL103*BP103</f>
        <v>-0.99747785679731094</v>
      </c>
      <c r="AV103" s="146">
        <f>BDS!$AV$3*(COS(($U103*AV$4)-PI()))*BL103*BP103</f>
        <v>-0.99828133189571078</v>
      </c>
      <c r="AW103" s="146">
        <f>BDS!$AW$3*(COS(($U103*AW$4)-PI()))*BL103*BP103</f>
        <v>-0.99852743464463856</v>
      </c>
      <c r="AX103" s="146">
        <f>BDS!$AX$3*(COS(($U103*AX$4)-PI()))*BL103*BP103</f>
        <v>-0.99828133189571078</v>
      </c>
      <c r="AY103" s="146">
        <f>BDS!$AY$3*(COS(($U103*AY$4)-PI()))*BL103*BP103</f>
        <v>-0.99747785679731094</v>
      </c>
      <c r="AZ103" s="146">
        <f>BDS!$AZ$3*(COS(($U103*AZ$4)-PI()))*BL103*BP103</f>
        <v>-0.99588188776801934</v>
      </c>
      <c r="BA103" s="146">
        <f>BDS!$BA$3*(COS(($U103*BA$4)-PI()))*BL103*BP103</f>
        <v>-0.99292313334089721</v>
      </c>
      <c r="BB103" s="146">
        <f>BDS!$BB$3*(COS(($U103*BB$4)-PI()))*BL103*BP103</f>
        <v>-0.98716857076952325</v>
      </c>
      <c r="BC103" s="146">
        <f>BDS!$BC$3*(COS(($U103*BC$4)-PI()))*BL103*BP103</f>
        <v>-0.97434062053596082</v>
      </c>
      <c r="BD103" s="146">
        <f>BDS!$BD$3*(COS(($U103*BD$4)-PI()))*BL103*BP103</f>
        <v>-0.93924588625747385</v>
      </c>
      <c r="BE103" s="146">
        <f>BDS!$BE$3*(COS(($U103*BE$4)-PI()))*BL103*BP103</f>
        <v>-0.9453775154851155</v>
      </c>
      <c r="BF103" s="153">
        <f t="shared" si="30"/>
        <v>-0.98753673212964388</v>
      </c>
      <c r="BG103" s="153">
        <f>(((BF103)+1)/(BDS!$BG$4)+1)</f>
        <v>1.0123842806944956</v>
      </c>
      <c r="BH103" s="196">
        <f t="shared" si="31"/>
        <v>0.10690786483615375</v>
      </c>
      <c r="BI103" s="154"/>
      <c r="BJ103" s="152">
        <f t="shared" si="32"/>
        <v>42.415299096689026</v>
      </c>
      <c r="BK103" s="152">
        <f t="shared" si="33"/>
        <v>-2.8199047553348631E-7</v>
      </c>
      <c r="BL103" s="155">
        <f t="shared" si="34"/>
        <v>0.99999996753464726</v>
      </c>
      <c r="BM103" s="155"/>
      <c r="BN103" s="152">
        <f t="shared" si="35"/>
        <v>42.415299096689026</v>
      </c>
      <c r="BO103" s="152">
        <f t="shared" si="36"/>
        <v>-2.1032954287963088E-4</v>
      </c>
      <c r="BP103" s="155">
        <f t="shared" si="37"/>
        <v>0.99997578520968022</v>
      </c>
      <c r="BQ103" s="156"/>
      <c r="BR103" s="157">
        <f t="shared" si="38"/>
        <v>42.415299096689026</v>
      </c>
      <c r="BS103" s="158">
        <f t="shared" si="39"/>
        <v>0</v>
      </c>
      <c r="BT103" s="158">
        <f t="shared" si="40"/>
        <v>0</v>
      </c>
      <c r="BU103" s="158">
        <f t="shared" si="41"/>
        <v>0</v>
      </c>
      <c r="BV103" s="158"/>
      <c r="BW103" s="206">
        <f t="shared" si="42"/>
        <v>42.415299096689026</v>
      </c>
      <c r="BX103" s="207">
        <f t="shared" si="43"/>
        <v>0</v>
      </c>
      <c r="BY103" s="208">
        <f t="shared" si="44"/>
        <v>1</v>
      </c>
      <c r="BZ103" s="158"/>
      <c r="CA103" s="157">
        <f>BDS!BH103</f>
        <v>0.10690786483615375</v>
      </c>
      <c r="CB103" s="157">
        <f t="shared" si="45"/>
        <v>-5.8930921351638466</v>
      </c>
      <c r="CC103" s="157"/>
      <c r="CD103" s="157">
        <f t="shared" si="46"/>
        <v>-5.8930921351638466</v>
      </c>
      <c r="CE103" s="192"/>
      <c r="CF103" s="192"/>
      <c r="CG103" s="208"/>
      <c r="CH103" s="208">
        <f t="shared" si="47"/>
        <v>0</v>
      </c>
    </row>
    <row r="104" spans="2:86" x14ac:dyDescent="0.2">
      <c r="B104" s="81"/>
      <c r="C104" s="81"/>
      <c r="D104" s="81"/>
      <c r="E104" s="81"/>
      <c r="F104" s="81"/>
      <c r="G104" s="81"/>
      <c r="H104" s="81"/>
      <c r="I104" s="81"/>
      <c r="J104" s="81"/>
      <c r="K104" s="81"/>
      <c r="L104" s="82"/>
      <c r="M104" s="81"/>
      <c r="N104" s="81"/>
      <c r="O104" s="81"/>
      <c r="P104" s="81"/>
      <c r="Q104" s="81"/>
      <c r="R104" s="81"/>
      <c r="S104" s="81"/>
      <c r="T104" s="81"/>
      <c r="U104" s="195">
        <f t="shared" si="29"/>
        <v>43.058532754215754</v>
      </c>
      <c r="V104" s="146">
        <f>BDS!$V$3*(COS(($U104*V$4)-PI()))*BL104*BP104</f>
        <v>-0.94605603577692643</v>
      </c>
      <c r="W104" s="146">
        <f>BDS!$W$3*(COS(($U104*W$4)-PI()))*BL104*BP104</f>
        <v>-0.944139573799053</v>
      </c>
      <c r="X104" s="146">
        <f>BDS!$X$3*(COS(($U104*X$4)-PI()))*BL104*BP104</f>
        <v>-0.93788249696818926</v>
      </c>
      <c r="Y104" s="146">
        <f>BDS!$Y$3*(COS(($U104*Y$4)-PI()))*BL104*BP104</f>
        <v>-0.97369419417536818</v>
      </c>
      <c r="Z104" s="146">
        <f>BDS!$Z$3*(COS(($U104*Z$4)-PI()))*BL104*BP104</f>
        <v>-0.98678279074286057</v>
      </c>
      <c r="AA104" s="146">
        <f>BDS!$AA$3*(COS(($U104*AA$4)-PI()))*BL104*BP104</f>
        <v>-0.9926537363670026</v>
      </c>
      <c r="AB104" s="146">
        <f>BDS!$AB$3*(COS(($U104*AB$4)-PI()))*BL104*BP104</f>
        <v>-0.99567213855458514</v>
      </c>
      <c r="AC104" s="146">
        <f>BDS!$AC$3*(COS(($U104*AC$4)-PI()))*BL104*BP104</f>
        <v>-0.99730021417722181</v>
      </c>
      <c r="AD104" s="146">
        <f>BDS!$AD$3*(COS(($U104*AD$4)-PI()))*BL104*BP104</f>
        <v>-0.99811983239078328</v>
      </c>
      <c r="AE104" s="146">
        <f>BDS!$AE$3*(COS(($U104*AE$4)-PI()))*BL104*BP104</f>
        <v>-0.99837087675892777</v>
      </c>
      <c r="AF104" s="146">
        <f>BDS!$AF$3*(COS(($U104*AF$4)-PI()))*BL104*BP104</f>
        <v>-0.99811983239078328</v>
      </c>
      <c r="AG104" s="146">
        <f>BDS!$AG$3*(COS(($U104*AG$4)-PI()))*BL104*BP104</f>
        <v>-0.99730021417722181</v>
      </c>
      <c r="AH104" s="146">
        <f>BDS!$AH$3*(COS(($U104*AH$4)-PI()))*BL104*BP104</f>
        <v>-0.99567213855458514</v>
      </c>
      <c r="AI104" s="146">
        <f>BDS!$AI$3*(COS(($U104*AI$4)-PI()))*BL104*BP104</f>
        <v>-0.9926537363670026</v>
      </c>
      <c r="AJ104" s="146">
        <f>BDS!$AJ$3*(COS(($U104*AJ$4)-PI()))*BL104*BP104</f>
        <v>-0.99400837489080118</v>
      </c>
      <c r="AK104" s="146">
        <f>BDS!$AK$3*(COS(($U104*AK$4)-PI()))*BL104*BP104</f>
        <v>-0.99672648712168754</v>
      </c>
      <c r="AL104" s="146">
        <f>BDS!$AL$3*(COS(($U104*AL$4)-PI()))*BL104*BP104</f>
        <v>-0.99819278512246146</v>
      </c>
      <c r="AM104" s="146">
        <f>BDS!$AM$3*(COS(($U104*AM$4)-PI()))*BL104*BP104</f>
        <v>-0.99893102279456525</v>
      </c>
      <c r="AN104" s="146">
        <f>BDS!$AN$3*(COS(($U104*AN$4)-PI()))*BL104*BP104</f>
        <v>-0.99915715011107453</v>
      </c>
      <c r="AO104" s="146">
        <f>BDS!$AO$3*(COS(($U104*AO$4)-PI()))*BL104*BP104</f>
        <v>-0.99893102279456525</v>
      </c>
      <c r="AP104" s="146">
        <f>BDS!$AP$3*(COS(($U104*AP$4)-PI()))*BL104*BP104</f>
        <v>-0.99819278512246146</v>
      </c>
      <c r="AQ104" s="146">
        <f>BDS!$AQ$3*(COS(($U104*AQ$4)-PI()))*BL104*BP104</f>
        <v>-0.99672648712168754</v>
      </c>
      <c r="AR104" s="146">
        <f>BDS!$AR$3*(COS(($U104*AR$4)-PI()))*BL104*BP104</f>
        <v>-0.99400837489080118</v>
      </c>
      <c r="AS104" s="146">
        <f>BDS!$AS$3*(COS(($U104*AS$4)-PI()))*BL104*BP104</f>
        <v>-0.9926537363670026</v>
      </c>
      <c r="AT104" s="146">
        <f>BDS!$AT$3*(COS(($U104*AT$4)-PI()))*BL104*BP104</f>
        <v>-0.99567213855458514</v>
      </c>
      <c r="AU104" s="146">
        <f>BDS!$AU$3*(COS(($U104*AU$4)-PI()))*BL104*BP104</f>
        <v>-0.99730021417722181</v>
      </c>
      <c r="AV104" s="146">
        <f>BDS!$AV$3*(COS(($U104*AV$4)-PI()))*BL104*BP104</f>
        <v>-0.99811983239078328</v>
      </c>
      <c r="AW104" s="146">
        <f>BDS!$AW$3*(COS(($U104*AW$4)-PI()))*BL104*BP104</f>
        <v>-0.99837087675892777</v>
      </c>
      <c r="AX104" s="146">
        <f>BDS!$AX$3*(COS(($U104*AX$4)-PI()))*BL104*BP104</f>
        <v>-0.99811983239078328</v>
      </c>
      <c r="AY104" s="146">
        <f>BDS!$AY$3*(COS(($U104*AY$4)-PI()))*BL104*BP104</f>
        <v>-0.99730021417722181</v>
      </c>
      <c r="AZ104" s="146">
        <f>BDS!$AZ$3*(COS(($U104*AZ$4)-PI()))*BL104*BP104</f>
        <v>-0.99567213855458514</v>
      </c>
      <c r="BA104" s="146">
        <f>BDS!$BA$3*(COS(($U104*BA$4)-PI()))*BL104*BP104</f>
        <v>-0.9926537363670026</v>
      </c>
      <c r="BB104" s="146">
        <f>BDS!$BB$3*(COS(($U104*BB$4)-PI()))*BL104*BP104</f>
        <v>-0.98678279074286057</v>
      </c>
      <c r="BC104" s="146">
        <f>BDS!$BC$3*(COS(($U104*BC$4)-PI()))*BL104*BP104</f>
        <v>-0.97369419417536818</v>
      </c>
      <c r="BD104" s="146">
        <f>BDS!$BD$3*(COS(($U104*BD$4)-PI()))*BL104*BP104</f>
        <v>-0.93788249696818926</v>
      </c>
      <c r="BE104" s="146">
        <f>BDS!$BE$3*(COS(($U104*BE$4)-PI()))*BL104*BP104</f>
        <v>-0.944139573799053</v>
      </c>
      <c r="BF104" s="153">
        <f t="shared" si="30"/>
        <v>-0.9871570576831723</v>
      </c>
      <c r="BG104" s="153">
        <f>(((BF104)+1)/(BDS!$BG$4)+1)</f>
        <v>1.0127615489171273</v>
      </c>
      <c r="BH104" s="196">
        <f t="shared" si="31"/>
        <v>0.11014408628324296</v>
      </c>
      <c r="BI104" s="154"/>
      <c r="BJ104" s="152">
        <f t="shared" si="32"/>
        <v>43.058532754215754</v>
      </c>
      <c r="BK104" s="152">
        <f t="shared" si="33"/>
        <v>-2.9612746555426867E-7</v>
      </c>
      <c r="BL104" s="155">
        <f t="shared" si="34"/>
        <v>0.99999996590706619</v>
      </c>
      <c r="BM104" s="155"/>
      <c r="BN104" s="152">
        <f t="shared" si="35"/>
        <v>43.058532754215754</v>
      </c>
      <c r="BO104" s="152">
        <f t="shared" si="36"/>
        <v>-2.1839445492680094E-4</v>
      </c>
      <c r="BP104" s="155">
        <f t="shared" si="37"/>
        <v>0.99997485672528208</v>
      </c>
      <c r="BQ104" s="156"/>
      <c r="BR104" s="157">
        <f t="shared" si="38"/>
        <v>43.058532754215754</v>
      </c>
      <c r="BS104" s="158">
        <f t="shared" si="39"/>
        <v>0</v>
      </c>
      <c r="BT104" s="158">
        <f t="shared" si="40"/>
        <v>0</v>
      </c>
      <c r="BU104" s="158">
        <f t="shared" si="41"/>
        <v>0</v>
      </c>
      <c r="BV104" s="158"/>
      <c r="BW104" s="206">
        <f t="shared" si="42"/>
        <v>43.058532754215754</v>
      </c>
      <c r="BX104" s="207">
        <f t="shared" si="43"/>
        <v>0</v>
      </c>
      <c r="BY104" s="208">
        <f t="shared" si="44"/>
        <v>1</v>
      </c>
      <c r="BZ104" s="158"/>
      <c r="CA104" s="157">
        <f>BDS!BH104</f>
        <v>0.11014408628324296</v>
      </c>
      <c r="CB104" s="157">
        <f t="shared" si="45"/>
        <v>-5.8898559137167572</v>
      </c>
      <c r="CC104" s="157"/>
      <c r="CD104" s="157">
        <f t="shared" si="46"/>
        <v>-5.8898559137167572</v>
      </c>
      <c r="CE104" s="192"/>
      <c r="CF104" s="192"/>
      <c r="CG104" s="208"/>
      <c r="CH104" s="208">
        <f t="shared" si="47"/>
        <v>0</v>
      </c>
    </row>
    <row r="105" spans="2:86" x14ac:dyDescent="0.2">
      <c r="B105" s="81"/>
      <c r="C105" s="81"/>
      <c r="D105" s="81"/>
      <c r="E105" s="81"/>
      <c r="F105" s="81"/>
      <c r="G105" s="81"/>
      <c r="H105" s="81"/>
      <c r="I105" s="81"/>
      <c r="J105" s="81"/>
      <c r="K105" s="81"/>
      <c r="L105" s="82"/>
      <c r="M105" s="81"/>
      <c r="N105" s="81"/>
      <c r="O105" s="81"/>
      <c r="P105" s="81"/>
      <c r="Q105" s="81"/>
      <c r="R105" s="81"/>
      <c r="S105" s="81"/>
      <c r="T105" s="81"/>
      <c r="U105" s="195">
        <f t="shared" si="29"/>
        <v>43.711521135792218</v>
      </c>
      <c r="V105" s="146">
        <f>BDS!$V$3*(COS(($U105*V$4)-PI()))*BL105*BP105</f>
        <v>-0.94482036591253726</v>
      </c>
      <c r="W105" s="146">
        <f>BDS!$W$3*(COS(($U105*W$4)-PI()))*BL105*BP105</f>
        <v>-0.94286434784808237</v>
      </c>
      <c r="X105" s="146">
        <f>BDS!$X$3*(COS(($U105*X$4)-PI()))*BL105*BP105</f>
        <v>-0.93647811035643913</v>
      </c>
      <c r="Y105" s="146">
        <f>BDS!$Y$3*(COS(($U105*Y$4)-PI()))*BL105*BP105</f>
        <v>-0.97302815452012525</v>
      </c>
      <c r="Z105" s="146">
        <f>BDS!$Z$3*(COS(($U105*Z$4)-PI()))*BL105*BP105</f>
        <v>-0.98638526675252891</v>
      </c>
      <c r="AA105" s="146">
        <f>BDS!$AA$3*(COS(($U105*AA$4)-PI()))*BL105*BP105</f>
        <v>-0.99237612507490469</v>
      </c>
      <c r="AB105" s="146">
        <f>BDS!$AB$3*(COS(($U105*AB$4)-PI()))*BL105*BP105</f>
        <v>-0.9954559877515966</v>
      </c>
      <c r="AC105" s="146">
        <f>BDS!$AC$3*(COS(($U105*AC$4)-PI()))*BL105*BP105</f>
        <v>-0.99711714674763685</v>
      </c>
      <c r="AD105" s="146">
        <f>BDS!$AD$3*(COS(($U105*AD$4)-PI()))*BL105*BP105</f>
        <v>-0.9979533994737112</v>
      </c>
      <c r="AE105" s="146">
        <f>BDS!$AE$3*(COS(($U105*AE$4)-PI()))*BL105*BP105</f>
        <v>-0.99820953592093742</v>
      </c>
      <c r="AF105" s="146">
        <f>BDS!$AF$3*(COS(($U105*AF$4)-PI()))*BL105*BP105</f>
        <v>-0.9979533994737112</v>
      </c>
      <c r="AG105" s="146">
        <f>BDS!$AG$3*(COS(($U105*AG$4)-PI()))*BL105*BP105</f>
        <v>-0.99711714674763685</v>
      </c>
      <c r="AH105" s="146">
        <f>BDS!$AH$3*(COS(($U105*AH$4)-PI()))*BL105*BP105</f>
        <v>-0.9954559877515966</v>
      </c>
      <c r="AI105" s="146">
        <f>BDS!$AI$3*(COS(($U105*AI$4)-PI()))*BL105*BP105</f>
        <v>-0.99237612507490469</v>
      </c>
      <c r="AJ105" s="146">
        <f>BDS!$AJ$3*(COS(($U105*AJ$4)-PI()))*BL105*BP105</f>
        <v>-0.99375836515066129</v>
      </c>
      <c r="AK105" s="146">
        <f>BDS!$AK$3*(COS(($U105*AK$4)-PI()))*BL105*BP105</f>
        <v>-0.99653176721248427</v>
      </c>
      <c r="AL105" s="146">
        <f>BDS!$AL$3*(COS(($U105*AL$4)-PI()))*BL105*BP105</f>
        <v>-0.99802783209593759</v>
      </c>
      <c r="AM105" s="146">
        <f>BDS!$AM$3*(COS(($U105*AM$4)-PI()))*BL105*BP105</f>
        <v>-0.99878103843277699</v>
      </c>
      <c r="AN105" s="146">
        <f>BDS!$AN$3*(COS(($U105*AN$4)-PI()))*BL105*BP105</f>
        <v>-0.99901174814380311</v>
      </c>
      <c r="AO105" s="146">
        <f>BDS!$AO$3*(COS(($U105*AO$4)-PI()))*BL105*BP105</f>
        <v>-0.99878103843277699</v>
      </c>
      <c r="AP105" s="146">
        <f>BDS!$AP$3*(COS(($U105*AP$4)-PI()))*BL105*BP105</f>
        <v>-0.99802783209593759</v>
      </c>
      <c r="AQ105" s="146">
        <f>BDS!$AQ$3*(COS(($U105*AQ$4)-PI()))*BL105*BP105</f>
        <v>-0.99653176721248427</v>
      </c>
      <c r="AR105" s="146">
        <f>BDS!$AR$3*(COS(($U105*AR$4)-PI()))*BL105*BP105</f>
        <v>-0.99375836515066129</v>
      </c>
      <c r="AS105" s="146">
        <f>BDS!$AS$3*(COS(($U105*AS$4)-PI()))*BL105*BP105</f>
        <v>-0.99237612507490469</v>
      </c>
      <c r="AT105" s="146">
        <f>BDS!$AT$3*(COS(($U105*AT$4)-PI()))*BL105*BP105</f>
        <v>-0.9954559877515966</v>
      </c>
      <c r="AU105" s="146">
        <f>BDS!$AU$3*(COS(($U105*AU$4)-PI()))*BL105*BP105</f>
        <v>-0.99711714674763685</v>
      </c>
      <c r="AV105" s="146">
        <f>BDS!$AV$3*(COS(($U105*AV$4)-PI()))*BL105*BP105</f>
        <v>-0.9979533994737112</v>
      </c>
      <c r="AW105" s="146">
        <f>BDS!$AW$3*(COS(($U105*AW$4)-PI()))*BL105*BP105</f>
        <v>-0.99820953592093742</v>
      </c>
      <c r="AX105" s="146">
        <f>BDS!$AX$3*(COS(($U105*AX$4)-PI()))*BL105*BP105</f>
        <v>-0.9979533994737112</v>
      </c>
      <c r="AY105" s="146">
        <f>BDS!$AY$3*(COS(($U105*AY$4)-PI()))*BL105*BP105</f>
        <v>-0.99711714674763685</v>
      </c>
      <c r="AZ105" s="146">
        <f>BDS!$AZ$3*(COS(($U105*AZ$4)-PI()))*BL105*BP105</f>
        <v>-0.9954559877515966</v>
      </c>
      <c r="BA105" s="146">
        <f>BDS!$BA$3*(COS(($U105*BA$4)-PI()))*BL105*BP105</f>
        <v>-0.99237612507490469</v>
      </c>
      <c r="BB105" s="146">
        <f>BDS!$BB$3*(COS(($U105*BB$4)-PI()))*BL105*BP105</f>
        <v>-0.98638526675252891</v>
      </c>
      <c r="BC105" s="146">
        <f>BDS!$BC$3*(COS(($U105*BC$4)-PI()))*BL105*BP105</f>
        <v>-0.97302815452012525</v>
      </c>
      <c r="BD105" s="146">
        <f>BDS!$BD$3*(COS(($U105*BD$4)-PI()))*BL105*BP105</f>
        <v>-0.93647811035643913</v>
      </c>
      <c r="BE105" s="146">
        <f>BDS!$BE$3*(COS(($U105*BE$4)-PI()))*BL105*BP105</f>
        <v>-0.94286434784808237</v>
      </c>
      <c r="BF105" s="153">
        <f t="shared" si="30"/>
        <v>-0.98676587741188038</v>
      </c>
      <c r="BG105" s="153">
        <f>(((BF105)+1)/(BDS!$BG$4)+1)</f>
        <v>1.013150250045292</v>
      </c>
      <c r="BH105" s="196">
        <f t="shared" si="31"/>
        <v>0.11347711898939289</v>
      </c>
      <c r="BI105" s="154"/>
      <c r="BJ105" s="152">
        <f t="shared" si="32"/>
        <v>43.711521135792218</v>
      </c>
      <c r="BK105" s="152">
        <f t="shared" si="33"/>
        <v>-3.1097318520196616E-7</v>
      </c>
      <c r="BL105" s="155">
        <f t="shared" si="34"/>
        <v>0.99999996419788961</v>
      </c>
      <c r="BM105" s="155"/>
      <c r="BN105" s="152">
        <f t="shared" si="35"/>
        <v>43.711521135792218</v>
      </c>
      <c r="BO105" s="152">
        <f t="shared" si="36"/>
        <v>-2.2676860127096541E-4</v>
      </c>
      <c r="BP105" s="155">
        <f t="shared" si="37"/>
        <v>0.99997389264076075</v>
      </c>
      <c r="BQ105" s="156"/>
      <c r="BR105" s="157">
        <f t="shared" si="38"/>
        <v>43.711521135792218</v>
      </c>
      <c r="BS105" s="158">
        <f t="shared" si="39"/>
        <v>0</v>
      </c>
      <c r="BT105" s="158">
        <f t="shared" si="40"/>
        <v>0</v>
      </c>
      <c r="BU105" s="158">
        <f t="shared" si="41"/>
        <v>0</v>
      </c>
      <c r="BV105" s="158"/>
      <c r="BW105" s="206">
        <f t="shared" si="42"/>
        <v>43.711521135792218</v>
      </c>
      <c r="BX105" s="207">
        <f t="shared" si="43"/>
        <v>0</v>
      </c>
      <c r="BY105" s="208">
        <f t="shared" si="44"/>
        <v>1</v>
      </c>
      <c r="BZ105" s="158"/>
      <c r="CA105" s="157">
        <f>BDS!BH105</f>
        <v>0.11347711898939289</v>
      </c>
      <c r="CB105" s="157">
        <f t="shared" si="45"/>
        <v>-5.8865228810106069</v>
      </c>
      <c r="CC105" s="157"/>
      <c r="CD105" s="157">
        <f t="shared" si="46"/>
        <v>-5.8865228810106069</v>
      </c>
      <c r="CE105" s="192"/>
      <c r="CF105" s="192"/>
      <c r="CG105" s="208"/>
      <c r="CH105" s="208">
        <f t="shared" si="47"/>
        <v>0</v>
      </c>
    </row>
    <row r="106" spans="2:86" x14ac:dyDescent="0.2">
      <c r="B106" s="81"/>
      <c r="C106" s="81"/>
      <c r="D106" s="81"/>
      <c r="E106" s="81"/>
      <c r="F106" s="81"/>
      <c r="G106" s="81"/>
      <c r="H106" s="81"/>
      <c r="I106" s="81"/>
      <c r="J106" s="81"/>
      <c r="K106" s="81"/>
      <c r="L106" s="82"/>
      <c r="M106" s="81"/>
      <c r="N106" s="81"/>
      <c r="O106" s="81"/>
      <c r="P106" s="81"/>
      <c r="Q106" s="81"/>
      <c r="R106" s="81"/>
      <c r="S106" s="81"/>
      <c r="T106" s="81"/>
      <c r="U106" s="195">
        <f t="shared" si="29"/>
        <v>44.374412173107274</v>
      </c>
      <c r="V106" s="146">
        <f>BDS!$V$3*(COS(($U106*V$4)-PI()))*BL106*BP106</f>
        <v>-0.94354747861190169</v>
      </c>
      <c r="W106" s="146">
        <f>BDS!$W$3*(COS(($U106*W$4)-PI()))*BL106*BP106</f>
        <v>-0.94155073222850172</v>
      </c>
      <c r="X106" s="146">
        <f>BDS!$X$3*(COS(($U106*X$4)-PI()))*BL106*BP106</f>
        <v>-0.93503151498164172</v>
      </c>
      <c r="Y106" s="146">
        <f>BDS!$Y$3*(COS(($U106*Y$4)-PI()))*BL106*BP106</f>
        <v>-0.97234191113429658</v>
      </c>
      <c r="Z106" s="146">
        <f>BDS!$Z$3*(COS(($U106*Z$4)-PI()))*BL106*BP106</f>
        <v>-0.98597564290190143</v>
      </c>
      <c r="AA106" s="146">
        <f>BDS!$AA$3*(COS(($U106*AA$4)-PI()))*BL106*BP106</f>
        <v>-0.99209004975755677</v>
      </c>
      <c r="AB106" s="146">
        <f>BDS!$AB$3*(COS(($U106*AB$4)-PI()))*BL106*BP106</f>
        <v>-0.99523324042128614</v>
      </c>
      <c r="AC106" s="146">
        <f>BDS!$AC$3*(COS(($U106*AC$4)-PI()))*BL106*BP106</f>
        <v>-0.9969284891478688</v>
      </c>
      <c r="AD106" s="146">
        <f>BDS!$AD$3*(COS(($U106*AD$4)-PI()))*BL106*BP106</f>
        <v>-0.99778188268050461</v>
      </c>
      <c r="AE106" s="146">
        <f>BDS!$AE$3*(COS(($U106*AE$4)-PI()))*BL106*BP106</f>
        <v>-0.99804326623014705</v>
      </c>
      <c r="AF106" s="146">
        <f>BDS!$AF$3*(COS(($U106*AF$4)-PI()))*BL106*BP106</f>
        <v>-0.99778188268050461</v>
      </c>
      <c r="AG106" s="146">
        <f>BDS!$AG$3*(COS(($U106*AG$4)-PI()))*BL106*BP106</f>
        <v>-0.9969284891478688</v>
      </c>
      <c r="AH106" s="146">
        <f>BDS!$AH$3*(COS(($U106*AH$4)-PI()))*BL106*BP106</f>
        <v>-0.99523324042128614</v>
      </c>
      <c r="AI106" s="146">
        <f>BDS!$AI$3*(COS(($U106*AI$4)-PI()))*BL106*BP106</f>
        <v>-0.99209004975755677</v>
      </c>
      <c r="AJ106" s="146">
        <f>BDS!$AJ$3*(COS(($U106*AJ$4)-PI()))*BL106*BP106</f>
        <v>-0.99350072973622383</v>
      </c>
      <c r="AK106" s="146">
        <f>BDS!$AK$3*(COS(($U106*AK$4)-PI()))*BL106*BP106</f>
        <v>-0.99633110259023705</v>
      </c>
      <c r="AL106" s="146">
        <f>BDS!$AL$3*(COS(($U106*AL$4)-PI()))*BL106*BP106</f>
        <v>-0.99785784024520829</v>
      </c>
      <c r="AM106" s="146">
        <f>BDS!$AM$3*(COS(($U106*AM$4)-PI()))*BL106*BP106</f>
        <v>-0.99862647102065683</v>
      </c>
      <c r="AN106" s="146">
        <f>BDS!$AN$3*(COS(($U106*AN$4)-PI()))*BL106*BP106</f>
        <v>-0.99886190268489627</v>
      </c>
      <c r="AO106" s="146">
        <f>BDS!$AO$3*(COS(($U106*AO$4)-PI()))*BL106*BP106</f>
        <v>-0.99862647102065683</v>
      </c>
      <c r="AP106" s="146">
        <f>BDS!$AP$3*(COS(($U106*AP$4)-PI()))*BL106*BP106</f>
        <v>-0.99785784024520829</v>
      </c>
      <c r="AQ106" s="146">
        <f>BDS!$AQ$3*(COS(($U106*AQ$4)-PI()))*BL106*BP106</f>
        <v>-0.99633110259023705</v>
      </c>
      <c r="AR106" s="146">
        <f>BDS!$AR$3*(COS(($U106*AR$4)-PI()))*BL106*BP106</f>
        <v>-0.99350072973622383</v>
      </c>
      <c r="AS106" s="146">
        <f>BDS!$AS$3*(COS(($U106*AS$4)-PI()))*BL106*BP106</f>
        <v>-0.99209004975755677</v>
      </c>
      <c r="AT106" s="146">
        <f>BDS!$AT$3*(COS(($U106*AT$4)-PI()))*BL106*BP106</f>
        <v>-0.99523324042128614</v>
      </c>
      <c r="AU106" s="146">
        <f>BDS!$AU$3*(COS(($U106*AU$4)-PI()))*BL106*BP106</f>
        <v>-0.9969284891478688</v>
      </c>
      <c r="AV106" s="146">
        <f>BDS!$AV$3*(COS(($U106*AV$4)-PI()))*BL106*BP106</f>
        <v>-0.99778188268050461</v>
      </c>
      <c r="AW106" s="146">
        <f>BDS!$AW$3*(COS(($U106*AW$4)-PI()))*BL106*BP106</f>
        <v>-0.99804326623014705</v>
      </c>
      <c r="AX106" s="146">
        <f>BDS!$AX$3*(COS(($U106*AX$4)-PI()))*BL106*BP106</f>
        <v>-0.99778188268050461</v>
      </c>
      <c r="AY106" s="146">
        <f>BDS!$AY$3*(COS(($U106*AY$4)-PI()))*BL106*BP106</f>
        <v>-0.9969284891478688</v>
      </c>
      <c r="AZ106" s="146">
        <f>BDS!$AZ$3*(COS(($U106*AZ$4)-PI()))*BL106*BP106</f>
        <v>-0.99523324042128614</v>
      </c>
      <c r="BA106" s="146">
        <f>BDS!$BA$3*(COS(($U106*BA$4)-PI()))*BL106*BP106</f>
        <v>-0.99209004975755677</v>
      </c>
      <c r="BB106" s="146">
        <f>BDS!$BB$3*(COS(($U106*BB$4)-PI()))*BL106*BP106</f>
        <v>-0.98597564290190143</v>
      </c>
      <c r="BC106" s="146">
        <f>BDS!$BC$3*(COS(($U106*BC$4)-PI()))*BL106*BP106</f>
        <v>-0.97234191113429658</v>
      </c>
      <c r="BD106" s="146">
        <f>BDS!$BD$3*(COS(($U106*BD$4)-PI()))*BL106*BP106</f>
        <v>-0.93503151498164172</v>
      </c>
      <c r="BE106" s="146">
        <f>BDS!$BE$3*(COS(($U106*BE$4)-PI()))*BL106*BP106</f>
        <v>-0.94155073222850172</v>
      </c>
      <c r="BF106" s="153">
        <f t="shared" si="30"/>
        <v>-0.98636284587398015</v>
      </c>
      <c r="BG106" s="153">
        <f>(((BF106)+1)/(BDS!$BG$4)+1)</f>
        <v>1.0135507273315072</v>
      </c>
      <c r="BH106" s="196">
        <f t="shared" si="31"/>
        <v>0.11690979267408508</v>
      </c>
      <c r="BI106" s="154"/>
      <c r="BJ106" s="152">
        <f t="shared" si="32"/>
        <v>44.374412173107274</v>
      </c>
      <c r="BK106" s="152">
        <f t="shared" si="33"/>
        <v>-3.2656316223407127E-7</v>
      </c>
      <c r="BL106" s="155">
        <f t="shared" si="34"/>
        <v>0.99999996240302724</v>
      </c>
      <c r="BM106" s="155"/>
      <c r="BN106" s="152">
        <f t="shared" si="35"/>
        <v>44.374412173107274</v>
      </c>
      <c r="BO106" s="152">
        <f t="shared" si="36"/>
        <v>-2.3546383830361976E-4</v>
      </c>
      <c r="BP106" s="155">
        <f t="shared" si="37"/>
        <v>0.9999728915912387</v>
      </c>
      <c r="BQ106" s="156"/>
      <c r="BR106" s="157">
        <f t="shared" si="38"/>
        <v>44.374412173107274</v>
      </c>
      <c r="BS106" s="158">
        <f t="shared" si="39"/>
        <v>0</v>
      </c>
      <c r="BT106" s="158">
        <f t="shared" si="40"/>
        <v>0</v>
      </c>
      <c r="BU106" s="158">
        <f t="shared" si="41"/>
        <v>0</v>
      </c>
      <c r="BV106" s="158"/>
      <c r="BW106" s="206">
        <f t="shared" si="42"/>
        <v>44.374412173107274</v>
      </c>
      <c r="BX106" s="207">
        <f t="shared" si="43"/>
        <v>0</v>
      </c>
      <c r="BY106" s="208">
        <f t="shared" si="44"/>
        <v>1</v>
      </c>
      <c r="BZ106" s="158"/>
      <c r="CA106" s="157">
        <f>BDS!BH106</f>
        <v>0.11690979267408508</v>
      </c>
      <c r="CB106" s="157">
        <f t="shared" si="45"/>
        <v>-5.8830902073259148</v>
      </c>
      <c r="CC106" s="157"/>
      <c r="CD106" s="157">
        <f t="shared" si="46"/>
        <v>-5.8830902073259148</v>
      </c>
      <c r="CE106" s="192"/>
      <c r="CF106" s="192"/>
      <c r="CG106" s="208"/>
      <c r="CH106" s="208">
        <f t="shared" si="47"/>
        <v>0</v>
      </c>
    </row>
    <row r="107" spans="2:86" x14ac:dyDescent="0.2">
      <c r="B107" s="81"/>
      <c r="C107" s="81"/>
      <c r="D107" s="81"/>
      <c r="E107" s="81"/>
      <c r="F107" s="81"/>
      <c r="G107" s="81"/>
      <c r="H107" s="81"/>
      <c r="I107" s="81"/>
      <c r="J107" s="81"/>
      <c r="K107" s="81"/>
      <c r="L107" s="82"/>
      <c r="M107" s="81"/>
      <c r="N107" s="81"/>
      <c r="O107" s="81"/>
      <c r="P107" s="81"/>
      <c r="Q107" s="81"/>
      <c r="R107" s="81"/>
      <c r="S107" s="81"/>
      <c r="T107" s="81"/>
      <c r="U107" s="195">
        <f t="shared" si="29"/>
        <v>45.047356041253529</v>
      </c>
      <c r="V107" s="146">
        <f>BDS!$V$3*(COS(($U107*V$4)-PI()))*BL107*BP107</f>
        <v>-0.94223627036076318</v>
      </c>
      <c r="W107" s="146">
        <f>BDS!$W$3*(COS(($U107*W$4)-PI()))*BL107*BP107</f>
        <v>-0.94019758985914637</v>
      </c>
      <c r="X107" s="146">
        <f>BDS!$X$3*(COS(($U107*X$4)-PI()))*BL107*BP107</f>
        <v>-0.93354146494168555</v>
      </c>
      <c r="Y107" s="146">
        <f>BDS!$Y$3*(COS(($U107*Y$4)-PI()))*BL107*BP107</f>
        <v>-0.97163485609886036</v>
      </c>
      <c r="Z107" s="146">
        <f>BDS!$Z$3*(COS(($U107*Z$4)-PI()))*BL107*BP107</f>
        <v>-0.98555355261097444</v>
      </c>
      <c r="AA107" s="146">
        <f>BDS!$AA$3*(COS(($U107*AA$4)-PI()))*BL107*BP107</f>
        <v>-0.99179525316578787</v>
      </c>
      <c r="AB107" s="146">
        <f>BDS!$AB$3*(COS(($U107*AB$4)-PI()))*BL107*BP107</f>
        <v>-0.99500369571855407</v>
      </c>
      <c r="AC107" s="146">
        <f>BDS!$AC$3*(COS(($U107*AC$4)-PI()))*BL107*BP107</f>
        <v>-0.996734070996799</v>
      </c>
      <c r="AD107" s="146">
        <f>BDS!$AD$3*(COS(($U107*AD$4)-PI()))*BL107*BP107</f>
        <v>-0.99760512697450165</v>
      </c>
      <c r="AE107" s="146">
        <f>BDS!$AE$3*(COS(($U107*AE$4)-PI()))*BL107*BP107</f>
        <v>-0.99787191735067282</v>
      </c>
      <c r="AF107" s="146">
        <f>BDS!$AF$3*(COS(($U107*AF$4)-PI()))*BL107*BP107</f>
        <v>-0.99760512697450165</v>
      </c>
      <c r="AG107" s="146">
        <f>BDS!$AG$3*(COS(($U107*AG$4)-PI()))*BL107*BP107</f>
        <v>-0.996734070996799</v>
      </c>
      <c r="AH107" s="146">
        <f>BDS!$AH$3*(COS(($U107*AH$4)-PI()))*BL107*BP107</f>
        <v>-0.99500369571855407</v>
      </c>
      <c r="AI107" s="146">
        <f>BDS!$AI$3*(COS(($U107*AI$4)-PI()))*BL107*BP107</f>
        <v>-0.99179525316578787</v>
      </c>
      <c r="AJ107" s="146">
        <f>BDS!$AJ$3*(COS(($U107*AJ$4)-PI()))*BL107*BP107</f>
        <v>-0.99323523669840352</v>
      </c>
      <c r="AK107" s="146">
        <f>BDS!$AK$3*(COS(($U107*AK$4)-PI()))*BL107*BP107</f>
        <v>-0.99612431213578134</v>
      </c>
      <c r="AL107" s="146">
        <f>BDS!$AL$3*(COS(($U107*AL$4)-PI()))*BL107*BP107</f>
        <v>-0.99768265589960548</v>
      </c>
      <c r="AM107" s="146">
        <f>BDS!$AM$3*(COS(($U107*AM$4)-PI()))*BL107*BP107</f>
        <v>-0.99846718071218898</v>
      </c>
      <c r="AN107" s="146">
        <f>BDS!$AN$3*(COS(($U107*AN$4)-PI()))*BL107*BP107</f>
        <v>-0.99870747812342797</v>
      </c>
      <c r="AO107" s="146">
        <f>BDS!$AO$3*(COS(($U107*AO$4)-PI()))*BL107*BP107</f>
        <v>-0.99846718071218898</v>
      </c>
      <c r="AP107" s="146">
        <f>BDS!$AP$3*(COS(($U107*AP$4)-PI()))*BL107*BP107</f>
        <v>-0.99768265589960548</v>
      </c>
      <c r="AQ107" s="146">
        <f>BDS!$AQ$3*(COS(($U107*AQ$4)-PI()))*BL107*BP107</f>
        <v>-0.99612431213578134</v>
      </c>
      <c r="AR107" s="146">
        <f>BDS!$AR$3*(COS(($U107*AR$4)-PI()))*BL107*BP107</f>
        <v>-0.99323523669840352</v>
      </c>
      <c r="AS107" s="146">
        <f>BDS!$AS$3*(COS(($U107*AS$4)-PI()))*BL107*BP107</f>
        <v>-0.99179525316578787</v>
      </c>
      <c r="AT107" s="146">
        <f>BDS!$AT$3*(COS(($U107*AT$4)-PI()))*BL107*BP107</f>
        <v>-0.99500369571855407</v>
      </c>
      <c r="AU107" s="146">
        <f>BDS!$AU$3*(COS(($U107*AU$4)-PI()))*BL107*BP107</f>
        <v>-0.996734070996799</v>
      </c>
      <c r="AV107" s="146">
        <f>BDS!$AV$3*(COS(($U107*AV$4)-PI()))*BL107*BP107</f>
        <v>-0.99760512697450165</v>
      </c>
      <c r="AW107" s="146">
        <f>BDS!$AW$3*(COS(($U107*AW$4)-PI()))*BL107*BP107</f>
        <v>-0.99787191735067282</v>
      </c>
      <c r="AX107" s="146">
        <f>BDS!$AX$3*(COS(($U107*AX$4)-PI()))*BL107*BP107</f>
        <v>-0.99760512697450165</v>
      </c>
      <c r="AY107" s="146">
        <f>BDS!$AY$3*(COS(($U107*AY$4)-PI()))*BL107*BP107</f>
        <v>-0.996734070996799</v>
      </c>
      <c r="AZ107" s="146">
        <f>BDS!$AZ$3*(COS(($U107*AZ$4)-PI()))*BL107*BP107</f>
        <v>-0.99500369571855407</v>
      </c>
      <c r="BA107" s="146">
        <f>BDS!$BA$3*(COS(($U107*BA$4)-PI()))*BL107*BP107</f>
        <v>-0.99179525316578787</v>
      </c>
      <c r="BB107" s="146">
        <f>BDS!$BB$3*(COS(($U107*BB$4)-PI()))*BL107*BP107</f>
        <v>-0.98555355261097444</v>
      </c>
      <c r="BC107" s="146">
        <f>BDS!$BC$3*(COS(($U107*BC$4)-PI()))*BL107*BP107</f>
        <v>-0.97163485609886036</v>
      </c>
      <c r="BD107" s="146">
        <f>BDS!$BD$3*(COS(($U107*BD$4)-PI()))*BL107*BP107</f>
        <v>-0.93354146494168555</v>
      </c>
      <c r="BE107" s="146">
        <f>BDS!$BE$3*(COS(($U107*BE$4)-PI()))*BL107*BP107</f>
        <v>-0.94019758985914637</v>
      </c>
      <c r="BF107" s="153">
        <f t="shared" si="30"/>
        <v>-0.98594760745892762</v>
      </c>
      <c r="BG107" s="153">
        <f>(((BF107)+1)/(BDS!$BG$4)+1)</f>
        <v>1.0139633341325998</v>
      </c>
      <c r="BH107" s="196">
        <f t="shared" si="31"/>
        <v>0.12044501569008803</v>
      </c>
      <c r="BI107" s="154"/>
      <c r="BJ107" s="152">
        <f t="shared" si="32"/>
        <v>45.047356041253529</v>
      </c>
      <c r="BK107" s="152">
        <f t="shared" si="33"/>
        <v>-3.4293470937872796E-7</v>
      </c>
      <c r="BL107" s="155">
        <f t="shared" si="34"/>
        <v>0.9999999605181833</v>
      </c>
      <c r="BM107" s="155"/>
      <c r="BN107" s="152">
        <f t="shared" si="35"/>
        <v>45.047356041253529</v>
      </c>
      <c r="BO107" s="152">
        <f t="shared" si="36"/>
        <v>-2.4449247695348665E-4</v>
      </c>
      <c r="BP107" s="155">
        <f t="shared" si="37"/>
        <v>0.99997185215951878</v>
      </c>
      <c r="BQ107" s="156"/>
      <c r="BR107" s="157">
        <f t="shared" si="38"/>
        <v>45.047356041253529</v>
      </c>
      <c r="BS107" s="158">
        <f t="shared" si="39"/>
        <v>0</v>
      </c>
      <c r="BT107" s="158">
        <f t="shared" si="40"/>
        <v>0</v>
      </c>
      <c r="BU107" s="158">
        <f t="shared" si="41"/>
        <v>0</v>
      </c>
      <c r="BV107" s="158"/>
      <c r="BW107" s="206">
        <f t="shared" si="42"/>
        <v>45.047356041253529</v>
      </c>
      <c r="BX107" s="207">
        <f t="shared" si="43"/>
        <v>0</v>
      </c>
      <c r="BY107" s="208">
        <f t="shared" si="44"/>
        <v>1</v>
      </c>
      <c r="BZ107" s="158"/>
      <c r="CA107" s="157">
        <f>BDS!BH107</f>
        <v>0.12044501569008803</v>
      </c>
      <c r="CB107" s="157">
        <f t="shared" si="45"/>
        <v>-5.8795549843099124</v>
      </c>
      <c r="CC107" s="157"/>
      <c r="CD107" s="157">
        <f t="shared" si="46"/>
        <v>-5.8795549843099124</v>
      </c>
      <c r="CE107" s="192"/>
      <c r="CF107" s="192"/>
      <c r="CG107" s="208"/>
      <c r="CH107" s="208">
        <f t="shared" si="47"/>
        <v>0</v>
      </c>
    </row>
    <row r="108" spans="2:86" x14ac:dyDescent="0.2">
      <c r="B108" s="81"/>
      <c r="C108" s="81"/>
      <c r="D108" s="81"/>
      <c r="E108" s="81"/>
      <c r="F108" s="81"/>
      <c r="G108" s="81"/>
      <c r="H108" s="81"/>
      <c r="I108" s="81"/>
      <c r="J108" s="81"/>
      <c r="K108" s="81"/>
      <c r="L108" s="82"/>
      <c r="M108" s="81"/>
      <c r="N108" s="81"/>
      <c r="O108" s="81"/>
      <c r="P108" s="81"/>
      <c r="Q108" s="81"/>
      <c r="R108" s="81"/>
      <c r="S108" s="81"/>
      <c r="T108" s="81"/>
      <c r="U108" s="195">
        <f t="shared" si="29"/>
        <v>45.730505192748872</v>
      </c>
      <c r="V108" s="146">
        <f>BDS!$V$3*(COS(($U108*V$4)-PI()))*BL108*BP108</f>
        <v>-0.94088560601606119</v>
      </c>
      <c r="W108" s="146">
        <f>BDS!$W$3*(COS(($U108*W$4)-PI()))*BL108*BP108</f>
        <v>-0.93880375114284209</v>
      </c>
      <c r="X108" s="146">
        <f>BDS!$X$3*(COS(($U108*X$4)-PI()))*BL108*BP108</f>
        <v>-0.93200667897715939</v>
      </c>
      <c r="Y108" s="146">
        <f>BDS!$Y$3*(COS(($U108*Y$4)-PI()))*BL108*BP108</f>
        <v>-0.9709063635123365</v>
      </c>
      <c r="Z108" s="146">
        <f>BDS!$Z$3*(COS(($U108*Z$4)-PI()))*BL108*BP108</f>
        <v>-0.98511861830209624</v>
      </c>
      <c r="AA108" s="146">
        <f>BDS!$AA$3*(COS(($U108*AA$4)-PI()))*BL108*BP108</f>
        <v>-0.9914914702835963</v>
      </c>
      <c r="AB108" s="146">
        <f>BDS!$AB$3*(COS(($U108*AB$4)-PI()))*BL108*BP108</f>
        <v>-0.99476714671380928</v>
      </c>
      <c r="AC108" s="146">
        <f>BDS!$AC$3*(COS(($U108*AC$4)-PI()))*BL108*BP108</f>
        <v>-0.99653371674176405</v>
      </c>
      <c r="AD108" s="146">
        <f>BDS!$AD$3*(COS(($U108*AD$4)-PI()))*BL108*BP108</f>
        <v>-0.99742297260847423</v>
      </c>
      <c r="AE108" s="146">
        <f>BDS!$AE$3*(COS(($U108*AE$4)-PI()))*BL108*BP108</f>
        <v>-0.99769533437743696</v>
      </c>
      <c r="AF108" s="146">
        <f>BDS!$AF$3*(COS(($U108*AF$4)-PI()))*BL108*BP108</f>
        <v>-0.99742297260847423</v>
      </c>
      <c r="AG108" s="146">
        <f>BDS!$AG$3*(COS(($U108*AG$4)-PI()))*BL108*BP108</f>
        <v>-0.99653371674176405</v>
      </c>
      <c r="AH108" s="146">
        <f>BDS!$AH$3*(COS(($U108*AH$4)-PI()))*BL108*BP108</f>
        <v>-0.99476714671380928</v>
      </c>
      <c r="AI108" s="146">
        <f>BDS!$AI$3*(COS(($U108*AI$4)-PI()))*BL108*BP108</f>
        <v>-0.9914914702835963</v>
      </c>
      <c r="AJ108" s="146">
        <f>BDS!$AJ$3*(COS(($U108*AJ$4)-PI()))*BL108*BP108</f>
        <v>-0.99296164707460777</v>
      </c>
      <c r="AK108" s="146">
        <f>BDS!$AK$3*(COS(($U108*AK$4)-PI()))*BL108*BP108</f>
        <v>-0.99591120923626719</v>
      </c>
      <c r="AL108" s="146">
        <f>BDS!$AL$3*(COS(($U108*AL$4)-PI()))*BL108*BP108</f>
        <v>-0.9975021207189696</v>
      </c>
      <c r="AM108" s="146">
        <f>BDS!$AM$3*(COS(($U108*AM$4)-PI()))*BL108*BP108</f>
        <v>-0.99830302340789379</v>
      </c>
      <c r="AN108" s="146">
        <f>BDS!$AN$3*(COS(($U108*AN$4)-PI()))*BL108*BP108</f>
        <v>-0.99854833472257809</v>
      </c>
      <c r="AO108" s="146">
        <f>BDS!$AO$3*(COS(($U108*AO$4)-PI()))*BL108*BP108</f>
        <v>-0.99830302340789379</v>
      </c>
      <c r="AP108" s="146">
        <f>BDS!$AP$3*(COS(($U108*AP$4)-PI()))*BL108*BP108</f>
        <v>-0.9975021207189696</v>
      </c>
      <c r="AQ108" s="146">
        <f>BDS!$AQ$3*(COS(($U108*AQ$4)-PI()))*BL108*BP108</f>
        <v>-0.99591120923626719</v>
      </c>
      <c r="AR108" s="146">
        <f>BDS!$AR$3*(COS(($U108*AR$4)-PI()))*BL108*BP108</f>
        <v>-0.99296164707460777</v>
      </c>
      <c r="AS108" s="146">
        <f>BDS!$AS$3*(COS(($U108*AS$4)-PI()))*BL108*BP108</f>
        <v>-0.9914914702835963</v>
      </c>
      <c r="AT108" s="146">
        <f>BDS!$AT$3*(COS(($U108*AT$4)-PI()))*BL108*BP108</f>
        <v>-0.99476714671380928</v>
      </c>
      <c r="AU108" s="146">
        <f>BDS!$AU$3*(COS(($U108*AU$4)-PI()))*BL108*BP108</f>
        <v>-0.99653371674176405</v>
      </c>
      <c r="AV108" s="146">
        <f>BDS!$AV$3*(COS(($U108*AV$4)-PI()))*BL108*BP108</f>
        <v>-0.99742297260847423</v>
      </c>
      <c r="AW108" s="146">
        <f>BDS!$AW$3*(COS(($U108*AW$4)-PI()))*BL108*BP108</f>
        <v>-0.99769533437743696</v>
      </c>
      <c r="AX108" s="146">
        <f>BDS!$AX$3*(COS(($U108*AX$4)-PI()))*BL108*BP108</f>
        <v>-0.99742297260847423</v>
      </c>
      <c r="AY108" s="146">
        <f>BDS!$AY$3*(COS(($U108*AY$4)-PI()))*BL108*BP108</f>
        <v>-0.99653371674176405</v>
      </c>
      <c r="AZ108" s="146">
        <f>BDS!$AZ$3*(COS(($U108*AZ$4)-PI()))*BL108*BP108</f>
        <v>-0.99476714671380928</v>
      </c>
      <c r="BA108" s="146">
        <f>BDS!$BA$3*(COS(($U108*BA$4)-PI()))*BL108*BP108</f>
        <v>-0.9914914702835963</v>
      </c>
      <c r="BB108" s="146">
        <f>BDS!$BB$3*(COS(($U108*BB$4)-PI()))*BL108*BP108</f>
        <v>-0.98511861830209624</v>
      </c>
      <c r="BC108" s="146">
        <f>BDS!$BC$3*(COS(($U108*BC$4)-PI()))*BL108*BP108</f>
        <v>-0.9709063635123365</v>
      </c>
      <c r="BD108" s="146">
        <f>BDS!$BD$3*(COS(($U108*BD$4)-PI()))*BL108*BP108</f>
        <v>-0.93200667897715939</v>
      </c>
      <c r="BE108" s="146">
        <f>BDS!$BE$3*(COS(($U108*BE$4)-PI()))*BL108*BP108</f>
        <v>-0.93880375114284209</v>
      </c>
      <c r="BF108" s="153">
        <f t="shared" si="30"/>
        <v>-0.98551979610078966</v>
      </c>
      <c r="BG108" s="153">
        <f>(((BF108)+1)/(BDS!$BG$4)+1)</f>
        <v>1.0143884341945246</v>
      </c>
      <c r="BH108" s="196">
        <f t="shared" si="31"/>
        <v>0.12408577695717313</v>
      </c>
      <c r="BI108" s="154"/>
      <c r="BJ108" s="152">
        <f t="shared" si="32"/>
        <v>45.730505192748872</v>
      </c>
      <c r="BK108" s="152">
        <f t="shared" si="33"/>
        <v>-3.6012701112425602E-7</v>
      </c>
      <c r="BL108" s="155">
        <f t="shared" si="34"/>
        <v>0.99999995853884649</v>
      </c>
      <c r="BM108" s="155"/>
      <c r="BN108" s="152">
        <f t="shared" si="35"/>
        <v>45.730505192748872</v>
      </c>
      <c r="BO108" s="152">
        <f t="shared" si="36"/>
        <v>-2.5386730011644581E-4</v>
      </c>
      <c r="BP108" s="155">
        <f t="shared" si="37"/>
        <v>0.99997077287407843</v>
      </c>
      <c r="BQ108" s="156"/>
      <c r="BR108" s="157">
        <f t="shared" si="38"/>
        <v>45.730505192748872</v>
      </c>
      <c r="BS108" s="158">
        <f t="shared" si="39"/>
        <v>0</v>
      </c>
      <c r="BT108" s="158">
        <f t="shared" si="40"/>
        <v>0</v>
      </c>
      <c r="BU108" s="158">
        <f t="shared" si="41"/>
        <v>0</v>
      </c>
      <c r="BV108" s="158"/>
      <c r="BW108" s="206">
        <f t="shared" si="42"/>
        <v>45.730505192748872</v>
      </c>
      <c r="BX108" s="207">
        <f t="shared" si="43"/>
        <v>0</v>
      </c>
      <c r="BY108" s="208">
        <f t="shared" si="44"/>
        <v>1</v>
      </c>
      <c r="BZ108" s="158"/>
      <c r="CA108" s="157">
        <f>BDS!BH108</f>
        <v>0.12408577695717313</v>
      </c>
      <c r="CB108" s="157">
        <f t="shared" si="45"/>
        <v>-5.8759142230428267</v>
      </c>
      <c r="CC108" s="157"/>
      <c r="CD108" s="157">
        <f t="shared" si="46"/>
        <v>-5.8759142230428267</v>
      </c>
      <c r="CE108" s="192"/>
      <c r="CF108" s="192"/>
      <c r="CG108" s="208"/>
      <c r="CH108" s="208">
        <f t="shared" si="47"/>
        <v>0</v>
      </c>
    </row>
    <row r="109" spans="2:86" x14ac:dyDescent="0.2">
      <c r="B109" s="81"/>
      <c r="C109" s="81"/>
      <c r="D109" s="81"/>
      <c r="E109" s="81"/>
      <c r="F109" s="81"/>
      <c r="G109" s="81"/>
      <c r="H109" s="81"/>
      <c r="I109" s="81"/>
      <c r="J109" s="81"/>
      <c r="K109" s="81"/>
      <c r="L109" s="82"/>
      <c r="M109" s="81"/>
      <c r="N109" s="81"/>
      <c r="O109" s="81"/>
      <c r="P109" s="81"/>
      <c r="Q109" s="81"/>
      <c r="R109" s="81"/>
      <c r="S109" s="81"/>
      <c r="T109" s="81"/>
      <c r="U109" s="195">
        <f t="shared" si="29"/>
        <v>46.424014392073914</v>
      </c>
      <c r="V109" s="146">
        <f>BDS!$V$3*(COS(($U109*V$4)-PI()))*BL109*BP109</f>
        <v>-0.93949431796833471</v>
      </c>
      <c r="W109" s="146">
        <f>BDS!$W$3*(COS(($U109*W$4)-PI()))*BL109*BP109</f>
        <v>-0.93736801311016227</v>
      </c>
      <c r="X109" s="146">
        <f>BDS!$X$3*(COS(($U109*X$4)-PI()))*BL109*BP109</f>
        <v>-0.93042583955781877</v>
      </c>
      <c r="Y109" s="146">
        <f>BDS!$Y$3*(COS(($U109*Y$4)-PI()))*BL109*BP109</f>
        <v>-0.970155788978315</v>
      </c>
      <c r="Z109" s="146">
        <f>BDS!$Z$3*(COS(($U109*Z$4)-PI()))*BL109*BP109</f>
        <v>-0.98467045107686291</v>
      </c>
      <c r="AA109" s="146">
        <f>BDS!$AA$3*(COS(($U109*AA$4)-PI()))*BL109*BP109</f>
        <v>-0.99117842809695156</v>
      </c>
      <c r="AB109" s="146">
        <f>BDS!$AB$3*(COS(($U109*AB$4)-PI()))*BL109*BP109</f>
        <v>-0.9945233802106147</v>
      </c>
      <c r="AC109" s="146">
        <f>BDS!$AC$3*(COS(($U109*AC$4)-PI()))*BL109*BP109</f>
        <v>-0.99632724550298413</v>
      </c>
      <c r="AD109" s="146">
        <f>BDS!$AD$3*(COS(($U109*AD$4)-PI()))*BL109*BP109</f>
        <v>-0.99723525498265164</v>
      </c>
      <c r="AE109" s="146">
        <f>BDS!$AE$3*(COS(($U109*AE$4)-PI()))*BL109*BP109</f>
        <v>-0.99751335769836957</v>
      </c>
      <c r="AF109" s="146">
        <f>BDS!$AF$3*(COS(($U109*AF$4)-PI()))*BL109*BP109</f>
        <v>-0.99723525498265164</v>
      </c>
      <c r="AG109" s="146">
        <f>BDS!$AG$3*(COS(($U109*AG$4)-PI()))*BL109*BP109</f>
        <v>-0.99632724550298413</v>
      </c>
      <c r="AH109" s="146">
        <f>BDS!$AH$3*(COS(($U109*AH$4)-PI()))*BL109*BP109</f>
        <v>-0.9945233802106147</v>
      </c>
      <c r="AI109" s="146">
        <f>BDS!$AI$3*(COS(($U109*AI$4)-PI()))*BL109*BP109</f>
        <v>-0.99117842809695156</v>
      </c>
      <c r="AJ109" s="146">
        <f>BDS!$AJ$3*(COS(($U109*AJ$4)-PI()))*BL109*BP109</f>
        <v>-0.9926797146793287</v>
      </c>
      <c r="AK109" s="146">
        <f>BDS!$AK$3*(COS(($U109*AK$4)-PI()))*BL109*BP109</f>
        <v>-0.99569160162011561</v>
      </c>
      <c r="AL109" s="146">
        <f>BDS!$AL$3*(COS(($U109*AL$4)-PI()))*BL109*BP109</f>
        <v>-0.99731607155288515</v>
      </c>
      <c r="AM109" s="146">
        <f>BDS!$AM$3*(COS(($U109*AM$4)-PI()))*BL109*BP109</f>
        <v>-0.99813385062637605</v>
      </c>
      <c r="AN109" s="146">
        <f>BDS!$AN$3*(COS(($U109*AN$4)-PI()))*BL109*BP109</f>
        <v>-0.99838432849496339</v>
      </c>
      <c r="AO109" s="146">
        <f>BDS!$AO$3*(COS(($U109*AO$4)-PI()))*BL109*BP109</f>
        <v>-0.99813385062637605</v>
      </c>
      <c r="AP109" s="146">
        <f>BDS!$AP$3*(COS(($U109*AP$4)-PI()))*BL109*BP109</f>
        <v>-0.99731607155288515</v>
      </c>
      <c r="AQ109" s="146">
        <f>BDS!$AQ$3*(COS(($U109*AQ$4)-PI()))*BL109*BP109</f>
        <v>-0.99569160162011561</v>
      </c>
      <c r="AR109" s="146">
        <f>BDS!$AR$3*(COS(($U109*AR$4)-PI()))*BL109*BP109</f>
        <v>-0.9926797146793287</v>
      </c>
      <c r="AS109" s="146">
        <f>BDS!$AS$3*(COS(($U109*AS$4)-PI()))*BL109*BP109</f>
        <v>-0.99117842809695156</v>
      </c>
      <c r="AT109" s="146">
        <f>BDS!$AT$3*(COS(($U109*AT$4)-PI()))*BL109*BP109</f>
        <v>-0.9945233802106147</v>
      </c>
      <c r="AU109" s="146">
        <f>BDS!$AU$3*(COS(($U109*AU$4)-PI()))*BL109*BP109</f>
        <v>-0.99632724550298413</v>
      </c>
      <c r="AV109" s="146">
        <f>BDS!$AV$3*(COS(($U109*AV$4)-PI()))*BL109*BP109</f>
        <v>-0.99723525498265164</v>
      </c>
      <c r="AW109" s="146">
        <f>BDS!$AW$3*(COS(($U109*AW$4)-PI()))*BL109*BP109</f>
        <v>-0.99751335769836957</v>
      </c>
      <c r="AX109" s="146">
        <f>BDS!$AX$3*(COS(($U109*AX$4)-PI()))*BL109*BP109</f>
        <v>-0.99723525498265164</v>
      </c>
      <c r="AY109" s="146">
        <f>BDS!$AY$3*(COS(($U109*AY$4)-PI()))*BL109*BP109</f>
        <v>-0.99632724550298413</v>
      </c>
      <c r="AZ109" s="146">
        <f>BDS!$AZ$3*(COS(($U109*AZ$4)-PI()))*BL109*BP109</f>
        <v>-0.9945233802106147</v>
      </c>
      <c r="BA109" s="146">
        <f>BDS!$BA$3*(COS(($U109*BA$4)-PI()))*BL109*BP109</f>
        <v>-0.99117842809695156</v>
      </c>
      <c r="BB109" s="146">
        <f>BDS!$BB$3*(COS(($U109*BB$4)-PI()))*BL109*BP109</f>
        <v>-0.98467045107686291</v>
      </c>
      <c r="BC109" s="146">
        <f>BDS!$BC$3*(COS(($U109*BC$4)-PI()))*BL109*BP109</f>
        <v>-0.970155788978315</v>
      </c>
      <c r="BD109" s="146">
        <f>BDS!$BD$3*(COS(($U109*BD$4)-PI()))*BL109*BP109</f>
        <v>-0.93042583955781877</v>
      </c>
      <c r="BE109" s="146">
        <f>BDS!$BE$3*(COS(($U109*BE$4)-PI()))*BL109*BP109</f>
        <v>-0.93736801311016227</v>
      </c>
      <c r="BF109" s="153">
        <f t="shared" si="30"/>
        <v>-0.98507903498434957</v>
      </c>
      <c r="BG109" s="153">
        <f>(((BF109)+1)/(BDS!$BG$4)+1)</f>
        <v>1.0148264019443951</v>
      </c>
      <c r="BH109" s="196">
        <f t="shared" si="31"/>
        <v>0.12783514792738987</v>
      </c>
      <c r="BI109" s="154"/>
      <c r="BJ109" s="152">
        <f t="shared" si="32"/>
        <v>46.424014392073914</v>
      </c>
      <c r="BK109" s="152">
        <f t="shared" si="33"/>
        <v>-3.7818121050868099E-7</v>
      </c>
      <c r="BL109" s="155">
        <f t="shared" si="34"/>
        <v>0.99999995646028006</v>
      </c>
      <c r="BM109" s="155"/>
      <c r="BN109" s="152">
        <f t="shared" si="35"/>
        <v>46.424014392073914</v>
      </c>
      <c r="BO109" s="152">
        <f t="shared" si="36"/>
        <v>-2.6360158072732113E-4</v>
      </c>
      <c r="BP109" s="155">
        <f t="shared" si="37"/>
        <v>0.99996965220698997</v>
      </c>
      <c r="BQ109" s="156"/>
      <c r="BR109" s="157">
        <f t="shared" si="38"/>
        <v>46.424014392073914</v>
      </c>
      <c r="BS109" s="158">
        <f t="shared" si="39"/>
        <v>0</v>
      </c>
      <c r="BT109" s="158">
        <f t="shared" si="40"/>
        <v>0</v>
      </c>
      <c r="BU109" s="158">
        <f t="shared" si="41"/>
        <v>0</v>
      </c>
      <c r="BV109" s="158"/>
      <c r="BW109" s="206">
        <f t="shared" si="42"/>
        <v>46.424014392073914</v>
      </c>
      <c r="BX109" s="207">
        <f t="shared" si="43"/>
        <v>0</v>
      </c>
      <c r="BY109" s="208">
        <f t="shared" si="44"/>
        <v>1</v>
      </c>
      <c r="BZ109" s="158"/>
      <c r="CA109" s="157">
        <f>BDS!BH109</f>
        <v>0.12783514792738987</v>
      </c>
      <c r="CB109" s="157">
        <f t="shared" si="45"/>
        <v>-5.8721648520726104</v>
      </c>
      <c r="CC109" s="157"/>
      <c r="CD109" s="157">
        <f t="shared" si="46"/>
        <v>-5.8721648520726104</v>
      </c>
      <c r="CE109" s="192"/>
      <c r="CF109" s="192"/>
      <c r="CG109" s="208"/>
      <c r="CH109" s="208">
        <f t="shared" si="47"/>
        <v>0</v>
      </c>
    </row>
    <row r="110" spans="2:86" x14ac:dyDescent="0.2">
      <c r="B110" s="81"/>
      <c r="C110" s="81"/>
      <c r="D110" s="81"/>
      <c r="E110" s="81"/>
      <c r="F110" s="81"/>
      <c r="G110" s="81"/>
      <c r="H110" s="81"/>
      <c r="I110" s="81"/>
      <c r="J110" s="81"/>
      <c r="K110" s="81"/>
      <c r="L110" s="82"/>
      <c r="M110" s="81"/>
      <c r="N110" s="81"/>
      <c r="O110" s="81"/>
      <c r="P110" s="81"/>
      <c r="Q110" s="81"/>
      <c r="R110" s="81"/>
      <c r="S110" s="81"/>
      <c r="T110" s="81"/>
      <c r="U110" s="195">
        <f t="shared" si="29"/>
        <v>47.12804075073322</v>
      </c>
      <c r="V110" s="146">
        <f>BDS!$V$3*(COS(($U110*V$4)-PI()))*BL110*BP110</f>
        <v>-0.93806120528641534</v>
      </c>
      <c r="W110" s="146">
        <f>BDS!$W$3*(COS(($U110*W$4)-PI()))*BL110*BP110</f>
        <v>-0.93588913854541433</v>
      </c>
      <c r="X110" s="146">
        <f>BDS!$X$3*(COS(($U110*X$4)-PI()))*BL110*BP110</f>
        <v>-0.92879759195131728</v>
      </c>
      <c r="Y110" s="146">
        <f>BDS!$Y$3*(COS(($U110*Y$4)-PI()))*BL110*BP110</f>
        <v>-0.96938246907961456</v>
      </c>
      <c r="Z110" s="146">
        <f>BDS!$Z$3*(COS(($U110*Z$4)-PI()))*BL110*BP110</f>
        <v>-0.98420865038394634</v>
      </c>
      <c r="AA110" s="146">
        <f>BDS!$AA$3*(COS(($U110*AA$4)-PI()))*BL110*BP110</f>
        <v>-0.99085584535591442</v>
      </c>
      <c r="AB110" s="146">
        <f>BDS!$AB$3*(COS(($U110*AB$4)-PI()))*BL110*BP110</f>
        <v>-0.99427217655799127</v>
      </c>
      <c r="AC110" s="146">
        <f>BDS!$AC$3*(COS(($U110*AC$4)-PI()))*BL110*BP110</f>
        <v>-0.99611447091339689</v>
      </c>
      <c r="AD110" s="146">
        <f>BDS!$AD$3*(COS(($U110*AD$4)-PI()))*BL110*BP110</f>
        <v>-0.99704180449852953</v>
      </c>
      <c r="AE110" s="146">
        <f>BDS!$AE$3*(COS(($U110*AE$4)-PI()))*BL110*BP110</f>
        <v>-0.99732582285251548</v>
      </c>
      <c r="AF110" s="146">
        <f>BDS!$AF$3*(COS(($U110*AF$4)-PI()))*BL110*BP110</f>
        <v>-0.99704180449852953</v>
      </c>
      <c r="AG110" s="146">
        <f>BDS!$AG$3*(COS(($U110*AG$4)-PI()))*BL110*BP110</f>
        <v>-0.99611447091339689</v>
      </c>
      <c r="AH110" s="146">
        <f>BDS!$AH$3*(COS(($U110*AH$4)-PI()))*BL110*BP110</f>
        <v>-0.99427217655799127</v>
      </c>
      <c r="AI110" s="146">
        <f>BDS!$AI$3*(COS(($U110*AI$4)-PI()))*BL110*BP110</f>
        <v>-0.99085584535591442</v>
      </c>
      <c r="AJ110" s="146">
        <f>BDS!$AJ$3*(COS(($U110*AJ$4)-PI()))*BL110*BP110</f>
        <v>-0.99238918588864589</v>
      </c>
      <c r="AK110" s="146">
        <f>BDS!$AK$3*(COS(($U110*AK$4)-PI()))*BL110*BP110</f>
        <v>-0.9954652911871128</v>
      </c>
      <c r="AL110" s="146">
        <f>BDS!$AL$3*(COS(($U110*AL$4)-PI()))*BL110*BP110</f>
        <v>-0.99712434029573893</v>
      </c>
      <c r="AM110" s="146">
        <f>BDS!$AM$3*(COS(($U110*AM$4)-PI()))*BL110*BP110</f>
        <v>-0.99795950937204747</v>
      </c>
      <c r="AN110" s="146">
        <f>BDS!$AN$3*(COS(($U110*AN$4)-PI()))*BL110*BP110</f>
        <v>-0.99821531107425276</v>
      </c>
      <c r="AO110" s="146">
        <f>BDS!$AO$3*(COS(($U110*AO$4)-PI()))*BL110*BP110</f>
        <v>-0.99795950937204747</v>
      </c>
      <c r="AP110" s="146">
        <f>BDS!$AP$3*(COS(($U110*AP$4)-PI()))*BL110*BP110</f>
        <v>-0.99712434029573893</v>
      </c>
      <c r="AQ110" s="146">
        <f>BDS!$AQ$3*(COS(($U110*AQ$4)-PI()))*BL110*BP110</f>
        <v>-0.9954652911871128</v>
      </c>
      <c r="AR110" s="146">
        <f>BDS!$AR$3*(COS(($U110*AR$4)-PI()))*BL110*BP110</f>
        <v>-0.99238918588864589</v>
      </c>
      <c r="AS110" s="146">
        <f>BDS!$AS$3*(COS(($U110*AS$4)-PI()))*BL110*BP110</f>
        <v>-0.99085584535591442</v>
      </c>
      <c r="AT110" s="146">
        <f>BDS!$AT$3*(COS(($U110*AT$4)-PI()))*BL110*BP110</f>
        <v>-0.99427217655799127</v>
      </c>
      <c r="AU110" s="146">
        <f>BDS!$AU$3*(COS(($U110*AU$4)-PI()))*BL110*BP110</f>
        <v>-0.99611447091339689</v>
      </c>
      <c r="AV110" s="146">
        <f>BDS!$AV$3*(COS(($U110*AV$4)-PI()))*BL110*BP110</f>
        <v>-0.99704180449852953</v>
      </c>
      <c r="AW110" s="146">
        <f>BDS!$AW$3*(COS(($U110*AW$4)-PI()))*BL110*BP110</f>
        <v>-0.99732582285251548</v>
      </c>
      <c r="AX110" s="146">
        <f>BDS!$AX$3*(COS(($U110*AX$4)-PI()))*BL110*BP110</f>
        <v>-0.99704180449852953</v>
      </c>
      <c r="AY110" s="146">
        <f>BDS!$AY$3*(COS(($U110*AY$4)-PI()))*BL110*BP110</f>
        <v>-0.99611447091339689</v>
      </c>
      <c r="AZ110" s="146">
        <f>BDS!$AZ$3*(COS(($U110*AZ$4)-PI()))*BL110*BP110</f>
        <v>-0.99427217655799127</v>
      </c>
      <c r="BA110" s="146">
        <f>BDS!$BA$3*(COS(($U110*BA$4)-PI()))*BL110*BP110</f>
        <v>-0.99085584535591442</v>
      </c>
      <c r="BB110" s="146">
        <f>BDS!$BB$3*(COS(($U110*BB$4)-PI()))*BL110*BP110</f>
        <v>-0.98420865038394634</v>
      </c>
      <c r="BC110" s="146">
        <f>BDS!$BC$3*(COS(($U110*BC$4)-PI()))*BL110*BP110</f>
        <v>-0.96938246907961456</v>
      </c>
      <c r="BD110" s="146">
        <f>BDS!$BD$3*(COS(($U110*BD$4)-PI()))*BL110*BP110</f>
        <v>-0.92879759195131728</v>
      </c>
      <c r="BE110" s="146">
        <f>BDS!$BE$3*(COS(($U110*BE$4)-PI()))*BL110*BP110</f>
        <v>-0.93588913854541433</v>
      </c>
      <c r="BF110" s="153">
        <f t="shared" si="30"/>
        <v>-0.9846249362437971</v>
      </c>
      <c r="BG110" s="153">
        <f>(((BF110)+1)/(BDS!$BG$4)+1)</f>
        <v>1.0152776227898841</v>
      </c>
      <c r="BH110" s="196">
        <f t="shared" si="31"/>
        <v>0.1316962845815709</v>
      </c>
      <c r="BI110" s="154"/>
      <c r="BJ110" s="152">
        <f t="shared" si="32"/>
        <v>47.12804075073322</v>
      </c>
      <c r="BK110" s="152">
        <f t="shared" si="33"/>
        <v>-3.9714052001745666E-7</v>
      </c>
      <c r="BL110" s="155">
        <f t="shared" si="34"/>
        <v>0.99999995427750898</v>
      </c>
      <c r="BM110" s="155"/>
      <c r="BN110" s="152">
        <f t="shared" si="35"/>
        <v>47.12804075073322</v>
      </c>
      <c r="BO110" s="152">
        <f t="shared" si="36"/>
        <v>-2.7370910055843291E-4</v>
      </c>
      <c r="BP110" s="155">
        <f t="shared" si="37"/>
        <v>0.99996848857175735</v>
      </c>
      <c r="BQ110" s="156"/>
      <c r="BR110" s="157">
        <f t="shared" si="38"/>
        <v>47.12804075073322</v>
      </c>
      <c r="BS110" s="158">
        <f t="shared" si="39"/>
        <v>0</v>
      </c>
      <c r="BT110" s="158">
        <f t="shared" si="40"/>
        <v>0</v>
      </c>
      <c r="BU110" s="158">
        <f t="shared" si="41"/>
        <v>0</v>
      </c>
      <c r="BV110" s="158"/>
      <c r="BW110" s="206">
        <f t="shared" si="42"/>
        <v>47.12804075073322</v>
      </c>
      <c r="BX110" s="207">
        <f t="shared" si="43"/>
        <v>0</v>
      </c>
      <c r="BY110" s="208">
        <f t="shared" si="44"/>
        <v>1</v>
      </c>
      <c r="BZ110" s="158"/>
      <c r="CA110" s="157">
        <f>BDS!BH110</f>
        <v>0.1316962845815709</v>
      </c>
      <c r="CB110" s="157">
        <f t="shared" si="45"/>
        <v>-5.8683037154184294</v>
      </c>
      <c r="CC110" s="157"/>
      <c r="CD110" s="157">
        <f t="shared" si="46"/>
        <v>-5.8683037154184294</v>
      </c>
      <c r="CE110" s="192"/>
      <c r="CF110" s="192"/>
      <c r="CG110" s="208"/>
      <c r="CH110" s="208">
        <f t="shared" si="47"/>
        <v>0</v>
      </c>
    </row>
    <row r="111" spans="2:86" x14ac:dyDescent="0.2">
      <c r="B111" s="81"/>
      <c r="C111" s="81"/>
      <c r="D111" s="81"/>
      <c r="E111" s="81"/>
      <c r="F111" s="81"/>
      <c r="G111" s="81"/>
      <c r="H111" s="81"/>
      <c r="I111" s="81"/>
      <c r="J111" s="81"/>
      <c r="K111" s="81"/>
      <c r="L111" s="82"/>
      <c r="M111" s="81"/>
      <c r="N111" s="81"/>
      <c r="O111" s="81"/>
      <c r="P111" s="81"/>
      <c r="Q111" s="81"/>
      <c r="R111" s="81"/>
      <c r="S111" s="81"/>
      <c r="T111" s="81"/>
      <c r="U111" s="195">
        <f t="shared" si="29"/>
        <v>47.842743762848237</v>
      </c>
      <c r="V111" s="146">
        <f>BDS!$V$3*(COS(($U111*V$4)-PI()))*BL111*BP111</f>
        <v>-0.93658503284435701</v>
      </c>
      <c r="W111" s="146">
        <f>BDS!$W$3*(COS(($U111*W$4)-PI()))*BL111*BP111</f>
        <v>-0.9343658550948355</v>
      </c>
      <c r="X111" s="146">
        <f>BDS!$X$3*(COS(($U111*X$4)-PI()))*BL111*BP111</f>
        <v>-0.92712054327428906</v>
      </c>
      <c r="Y111" s="146">
        <f>BDS!$Y$3*(COS(($U111*Y$4)-PI()))*BL111*BP111</f>
        <v>-0.96858572083881211</v>
      </c>
      <c r="Z111" s="146">
        <f>BDS!$Z$3*(COS(($U111*Z$4)-PI()))*BL111*BP111</f>
        <v>-0.98373280367764193</v>
      </c>
      <c r="AA111" s="146">
        <f>BDS!$AA$3*(COS(($U111*AA$4)-PI()))*BL111*BP111</f>
        <v>-0.99052343232991102</v>
      </c>
      <c r="AB111" s="146">
        <f>BDS!$AB$3*(COS(($U111*AB$4)-PI()))*BL111*BP111</f>
        <v>-0.99401330945723765</v>
      </c>
      <c r="AC111" s="146">
        <f>BDS!$AC$3*(COS(($U111*AC$4)-PI()))*BL111*BP111</f>
        <v>-0.99589520095377249</v>
      </c>
      <c r="AD111" s="146">
        <f>BDS!$AD$3*(COS(($U111*AD$4)-PI()))*BL111*BP111</f>
        <v>-0.99684244640836273</v>
      </c>
      <c r="AE111" s="146">
        <f>BDS!$AE$3*(COS(($U111*AE$4)-PI()))*BL111*BP111</f>
        <v>-0.99713256038394515</v>
      </c>
      <c r="AF111" s="146">
        <f>BDS!$AF$3*(COS(($U111*AF$4)-PI()))*BL111*BP111</f>
        <v>-0.99684244640836273</v>
      </c>
      <c r="AG111" s="146">
        <f>BDS!$AG$3*(COS(($U111*AG$4)-PI()))*BL111*BP111</f>
        <v>-0.99589520095377249</v>
      </c>
      <c r="AH111" s="146">
        <f>BDS!$AH$3*(COS(($U111*AH$4)-PI()))*BL111*BP111</f>
        <v>-0.99401330945723765</v>
      </c>
      <c r="AI111" s="146">
        <f>BDS!$AI$3*(COS(($U111*AI$4)-PI()))*BL111*BP111</f>
        <v>-0.99052343232991102</v>
      </c>
      <c r="AJ111" s="146">
        <f>BDS!$AJ$3*(COS(($U111*AJ$4)-PI()))*BL111*BP111</f>
        <v>-0.99208979941848296</v>
      </c>
      <c r="AK111" s="146">
        <f>BDS!$AK$3*(COS(($U111*AK$4)-PI()))*BL111*BP111</f>
        <v>-0.99523207383351742</v>
      </c>
      <c r="AL111" s="146">
        <f>BDS!$AL$3*(COS(($U111*AL$4)-PI()))*BL111*BP111</f>
        <v>-0.99692675373749573</v>
      </c>
      <c r="AM111" s="146">
        <f>BDS!$AM$3*(COS(($U111*AM$4)-PI()))*BL111*BP111</f>
        <v>-0.99777984199892644</v>
      </c>
      <c r="AN111" s="146">
        <f>BDS!$AN$3*(COS(($U111*AN$4)-PI()))*BL111*BP111</f>
        <v>-0.99804112958296798</v>
      </c>
      <c r="AO111" s="146">
        <f>BDS!$AO$3*(COS(($U111*AO$4)-PI()))*BL111*BP111</f>
        <v>-0.99777984199892644</v>
      </c>
      <c r="AP111" s="146">
        <f>BDS!$AP$3*(COS(($U111*AP$4)-PI()))*BL111*BP111</f>
        <v>-0.99692675373749573</v>
      </c>
      <c r="AQ111" s="146">
        <f>BDS!$AQ$3*(COS(($U111*AQ$4)-PI()))*BL111*BP111</f>
        <v>-0.99523207383351742</v>
      </c>
      <c r="AR111" s="146">
        <f>BDS!$AR$3*(COS(($U111*AR$4)-PI()))*BL111*BP111</f>
        <v>-0.99208979941848296</v>
      </c>
      <c r="AS111" s="146">
        <f>BDS!$AS$3*(COS(($U111*AS$4)-PI()))*BL111*BP111</f>
        <v>-0.99052343232991102</v>
      </c>
      <c r="AT111" s="146">
        <f>BDS!$AT$3*(COS(($U111*AT$4)-PI()))*BL111*BP111</f>
        <v>-0.99401330945723765</v>
      </c>
      <c r="AU111" s="146">
        <f>BDS!$AU$3*(COS(($U111*AU$4)-PI()))*BL111*BP111</f>
        <v>-0.99589520095377249</v>
      </c>
      <c r="AV111" s="146">
        <f>BDS!$AV$3*(COS(($U111*AV$4)-PI()))*BL111*BP111</f>
        <v>-0.99684244640836273</v>
      </c>
      <c r="AW111" s="146">
        <f>BDS!$AW$3*(COS(($U111*AW$4)-PI()))*BL111*BP111</f>
        <v>-0.99713256038394515</v>
      </c>
      <c r="AX111" s="146">
        <f>BDS!$AX$3*(COS(($U111*AX$4)-PI()))*BL111*BP111</f>
        <v>-0.99684244640836273</v>
      </c>
      <c r="AY111" s="146">
        <f>BDS!$AY$3*(COS(($U111*AY$4)-PI()))*BL111*BP111</f>
        <v>-0.99589520095377249</v>
      </c>
      <c r="AZ111" s="146">
        <f>BDS!$AZ$3*(COS(($U111*AZ$4)-PI()))*BL111*BP111</f>
        <v>-0.99401330945723765</v>
      </c>
      <c r="BA111" s="146">
        <f>BDS!$BA$3*(COS(($U111*BA$4)-PI()))*BL111*BP111</f>
        <v>-0.99052343232991102</v>
      </c>
      <c r="BB111" s="146">
        <f>BDS!$BB$3*(COS(($U111*BB$4)-PI()))*BL111*BP111</f>
        <v>-0.98373280367764193</v>
      </c>
      <c r="BC111" s="146">
        <f>BDS!$BC$3*(COS(($U111*BC$4)-PI()))*BL111*BP111</f>
        <v>-0.96858572083881211</v>
      </c>
      <c r="BD111" s="146">
        <f>BDS!$BD$3*(COS(($U111*BD$4)-PI()))*BL111*BP111</f>
        <v>-0.92712054327428906</v>
      </c>
      <c r="BE111" s="146">
        <f>BDS!$BE$3*(COS(($U111*BE$4)-PI()))*BL111*BP111</f>
        <v>-0.9343658550948355</v>
      </c>
      <c r="BF111" s="153">
        <f t="shared" si="30"/>
        <v>-0.98415710065389872</v>
      </c>
      <c r="BG111" s="153">
        <f>(((BF111)+1)/(BDS!$BG$4)+1)</f>
        <v>1.0157424934260963</v>
      </c>
      <c r="BH111" s="196">
        <f t="shared" si="31"/>
        <v>0.13567242945614882</v>
      </c>
      <c r="BI111" s="154"/>
      <c r="BJ111" s="152">
        <f t="shared" si="32"/>
        <v>47.842743762848237</v>
      </c>
      <c r="BK111" s="152">
        <f t="shared" si="33"/>
        <v>-4.170503131946448E-7</v>
      </c>
      <c r="BL111" s="155">
        <f t="shared" si="34"/>
        <v>0.99999995198530944</v>
      </c>
      <c r="BM111" s="155"/>
      <c r="BN111" s="152">
        <f t="shared" si="35"/>
        <v>47.842743762848237</v>
      </c>
      <c r="BO111" s="152">
        <f t="shared" si="36"/>
        <v>-2.8420416971121067E-4</v>
      </c>
      <c r="BP111" s="155">
        <f t="shared" si="37"/>
        <v>0.99996728032107318</v>
      </c>
      <c r="BQ111" s="156"/>
      <c r="BR111" s="157">
        <f t="shared" si="38"/>
        <v>47.842743762848237</v>
      </c>
      <c r="BS111" s="158">
        <f t="shared" si="39"/>
        <v>0</v>
      </c>
      <c r="BT111" s="158">
        <f t="shared" si="40"/>
        <v>0</v>
      </c>
      <c r="BU111" s="158">
        <f t="shared" si="41"/>
        <v>0</v>
      </c>
      <c r="BV111" s="158"/>
      <c r="BW111" s="206">
        <f t="shared" si="42"/>
        <v>47.842743762848237</v>
      </c>
      <c r="BX111" s="207">
        <f t="shared" si="43"/>
        <v>0</v>
      </c>
      <c r="BY111" s="208">
        <f t="shared" si="44"/>
        <v>1</v>
      </c>
      <c r="BZ111" s="158"/>
      <c r="CA111" s="157">
        <f>BDS!BH111</f>
        <v>0.13567242945614882</v>
      </c>
      <c r="CB111" s="157">
        <f t="shared" si="45"/>
        <v>-5.8643275705438516</v>
      </c>
      <c r="CC111" s="157"/>
      <c r="CD111" s="157">
        <f t="shared" si="46"/>
        <v>-5.8643275705438516</v>
      </c>
      <c r="CE111" s="192"/>
      <c r="CF111" s="192"/>
      <c r="CG111" s="208"/>
      <c r="CH111" s="208">
        <f t="shared" si="47"/>
        <v>0</v>
      </c>
    </row>
    <row r="112" spans="2:86" x14ac:dyDescent="0.2">
      <c r="B112" s="81"/>
      <c r="C112" s="81"/>
      <c r="D112" s="81"/>
      <c r="E112" s="81"/>
      <c r="F112" s="81"/>
      <c r="G112" s="81"/>
      <c r="H112" s="81"/>
      <c r="I112" s="81"/>
      <c r="J112" s="81"/>
      <c r="K112" s="81"/>
      <c r="L112" s="82"/>
      <c r="M112" s="81"/>
      <c r="N112" s="81"/>
      <c r="O112" s="81"/>
      <c r="P112" s="81"/>
      <c r="Q112" s="81"/>
      <c r="R112" s="81"/>
      <c r="S112" s="81"/>
      <c r="T112" s="81"/>
      <c r="U112" s="195">
        <f t="shared" si="29"/>
        <v>48.568285341289993</v>
      </c>
      <c r="V112" s="146">
        <f>BDS!$V$3*(COS(($U112*V$4)-PI()))*BL112*BP112</f>
        <v>-0.93506453043055782</v>
      </c>
      <c r="W112" s="146">
        <f>BDS!$W$3*(COS(($U112*W$4)-PI()))*BL112*BP112</f>
        <v>-0.93279685435698234</v>
      </c>
      <c r="X112" s="146">
        <f>BDS!$X$3*(COS(($U112*X$4)-PI()))*BL112*BP112</f>
        <v>-0.92539326152588164</v>
      </c>
      <c r="Y112" s="146">
        <f>BDS!$Y$3*(COS(($U112*Y$4)-PI()))*BL112*BP112</f>
        <v>-0.96776484116486794</v>
      </c>
      <c r="Z112" s="146">
        <f>BDS!$Z$3*(COS(($U112*Z$4)-PI()))*BL112*BP112</f>
        <v>-0.98324248606689568</v>
      </c>
      <c r="AA112" s="146">
        <f>BDS!$AA$3*(COS(($U112*AA$4)-PI()))*BL112*BP112</f>
        <v>-0.99018089055596759</v>
      </c>
      <c r="AB112" s="146">
        <f>BDS!$AB$3*(COS(($U112*AB$4)-PI()))*BL112*BP112</f>
        <v>-0.99374654576310661</v>
      </c>
      <c r="AC112" s="146">
        <f>BDS!$AC$3*(COS(($U112*AC$4)-PI()))*BL112*BP112</f>
        <v>-0.99566923778297578</v>
      </c>
      <c r="AD112" s="146">
        <f>BDS!$AD$3*(COS(($U112*AD$4)-PI()))*BL112*BP112</f>
        <v>-0.99663700066020178</v>
      </c>
      <c r="AE112" s="146">
        <f>BDS!$AE$3*(COS(($U112*AE$4)-PI()))*BL112*BP112</f>
        <v>-0.99693339569133732</v>
      </c>
      <c r="AF112" s="146">
        <f>BDS!$AF$3*(COS(($U112*AF$4)-PI()))*BL112*BP112</f>
        <v>-0.99663700066020178</v>
      </c>
      <c r="AG112" s="146">
        <f>BDS!$AG$3*(COS(($U112*AG$4)-PI()))*BL112*BP112</f>
        <v>-0.99566923778297578</v>
      </c>
      <c r="AH112" s="146">
        <f>BDS!$AH$3*(COS(($U112*AH$4)-PI()))*BL112*BP112</f>
        <v>-0.99374654576310661</v>
      </c>
      <c r="AI112" s="146">
        <f>BDS!$AI$3*(COS(($U112*AI$4)-PI()))*BL112*BP112</f>
        <v>-0.99018089055596759</v>
      </c>
      <c r="AJ112" s="146">
        <f>BDS!$AJ$3*(COS(($U112*AJ$4)-PI()))*BL112*BP112</f>
        <v>-0.99178128609644567</v>
      </c>
      <c r="AK112" s="146">
        <f>BDS!$AK$3*(COS(($U112*AK$4)-PI()))*BL112*BP112</f>
        <v>-0.99499173927203099</v>
      </c>
      <c r="AL112" s="146">
        <f>BDS!$AL$3*(COS(($U112*AL$4)-PI()))*BL112*BP112</f>
        <v>-0.99672313341005458</v>
      </c>
      <c r="AM112" s="146">
        <f>BDS!$AM$3*(COS(($U112*AM$4)-PI()))*BL112*BP112</f>
        <v>-0.99759468607039015</v>
      </c>
      <c r="AN112" s="146">
        <f>BDS!$AN$3*(COS(($U112*AN$4)-PI()))*BL112*BP112</f>
        <v>-0.99786162649635468</v>
      </c>
      <c r="AO112" s="146">
        <f>BDS!$AO$3*(COS(($U112*AO$4)-PI()))*BL112*BP112</f>
        <v>-0.99759468607039015</v>
      </c>
      <c r="AP112" s="146">
        <f>BDS!$AP$3*(COS(($U112*AP$4)-PI()))*BL112*BP112</f>
        <v>-0.99672313341005458</v>
      </c>
      <c r="AQ112" s="146">
        <f>BDS!$AQ$3*(COS(($U112*AQ$4)-PI()))*BL112*BP112</f>
        <v>-0.99499173927203099</v>
      </c>
      <c r="AR112" s="146">
        <f>BDS!$AR$3*(COS(($U112*AR$4)-PI()))*BL112*BP112</f>
        <v>-0.99178128609644567</v>
      </c>
      <c r="AS112" s="146">
        <f>BDS!$AS$3*(COS(($U112*AS$4)-PI()))*BL112*BP112</f>
        <v>-0.99018089055596759</v>
      </c>
      <c r="AT112" s="146">
        <f>BDS!$AT$3*(COS(($U112*AT$4)-PI()))*BL112*BP112</f>
        <v>-0.99374654576310661</v>
      </c>
      <c r="AU112" s="146">
        <f>BDS!$AU$3*(COS(($U112*AU$4)-PI()))*BL112*BP112</f>
        <v>-0.99566923778297578</v>
      </c>
      <c r="AV112" s="146">
        <f>BDS!$AV$3*(COS(($U112*AV$4)-PI()))*BL112*BP112</f>
        <v>-0.99663700066020178</v>
      </c>
      <c r="AW112" s="146">
        <f>BDS!$AW$3*(COS(($U112*AW$4)-PI()))*BL112*BP112</f>
        <v>-0.99693339569133732</v>
      </c>
      <c r="AX112" s="146">
        <f>BDS!$AX$3*(COS(($U112*AX$4)-PI()))*BL112*BP112</f>
        <v>-0.99663700066020178</v>
      </c>
      <c r="AY112" s="146">
        <f>BDS!$AY$3*(COS(($U112*AY$4)-PI()))*BL112*BP112</f>
        <v>-0.99566923778297578</v>
      </c>
      <c r="AZ112" s="146">
        <f>BDS!$AZ$3*(COS(($U112*AZ$4)-PI()))*BL112*BP112</f>
        <v>-0.99374654576310661</v>
      </c>
      <c r="BA112" s="146">
        <f>BDS!$BA$3*(COS(($U112*BA$4)-PI()))*BL112*BP112</f>
        <v>-0.99018089055596759</v>
      </c>
      <c r="BB112" s="146">
        <f>BDS!$BB$3*(COS(($U112*BB$4)-PI()))*BL112*BP112</f>
        <v>-0.98324248606689568</v>
      </c>
      <c r="BC112" s="146">
        <f>BDS!$BC$3*(COS(($U112*BC$4)-PI()))*BL112*BP112</f>
        <v>-0.96776484116486794</v>
      </c>
      <c r="BD112" s="146">
        <f>BDS!$BD$3*(COS(($U112*BD$4)-PI()))*BL112*BP112</f>
        <v>-0.92539326152588164</v>
      </c>
      <c r="BE112" s="146">
        <f>BDS!$BE$3*(COS(($U112*BE$4)-PI()))*BL112*BP112</f>
        <v>-0.93279685435698234</v>
      </c>
      <c r="BF112" s="153">
        <f t="shared" si="30"/>
        <v>-0.98367511731349111</v>
      </c>
      <c r="BG112" s="153">
        <f>(((BF112)+1)/(BDS!$BG$4)+1)</f>
        <v>1.0162214221500689</v>
      </c>
      <c r="BH112" s="196">
        <f t="shared" si="31"/>
        <v>0.13976691369976116</v>
      </c>
      <c r="BI112" s="154"/>
      <c r="BJ112" s="152">
        <f t="shared" si="32"/>
        <v>48.568285341289993</v>
      </c>
      <c r="BK112" s="152">
        <f t="shared" si="33"/>
        <v>-4.3795824132661623E-7</v>
      </c>
      <c r="BL112" s="155">
        <f t="shared" si="34"/>
        <v>0.99999994957819538</v>
      </c>
      <c r="BM112" s="155"/>
      <c r="BN112" s="152">
        <f t="shared" si="35"/>
        <v>48.568285341289993</v>
      </c>
      <c r="BO112" s="152">
        <f t="shared" si="36"/>
        <v>-2.9510164687517444E-4</v>
      </c>
      <c r="BP112" s="155">
        <f t="shared" si="37"/>
        <v>0.99996602574448745</v>
      </c>
      <c r="BQ112" s="156"/>
      <c r="BR112" s="157">
        <f t="shared" si="38"/>
        <v>48.568285341289993</v>
      </c>
      <c r="BS112" s="158">
        <f t="shared" si="39"/>
        <v>0</v>
      </c>
      <c r="BT112" s="158">
        <f t="shared" si="40"/>
        <v>0</v>
      </c>
      <c r="BU112" s="158">
        <f t="shared" si="41"/>
        <v>0</v>
      </c>
      <c r="BV112" s="158"/>
      <c r="BW112" s="206">
        <f t="shared" si="42"/>
        <v>48.568285341289993</v>
      </c>
      <c r="BX112" s="207">
        <f t="shared" si="43"/>
        <v>0</v>
      </c>
      <c r="BY112" s="208">
        <f t="shared" si="44"/>
        <v>1</v>
      </c>
      <c r="BZ112" s="158"/>
      <c r="CA112" s="157">
        <f>BDS!BH112</f>
        <v>0.13976691369976116</v>
      </c>
      <c r="CB112" s="157">
        <f t="shared" si="45"/>
        <v>-5.860233086300239</v>
      </c>
      <c r="CC112" s="157"/>
      <c r="CD112" s="157">
        <f t="shared" si="46"/>
        <v>-5.860233086300239</v>
      </c>
      <c r="CE112" s="192"/>
      <c r="CF112" s="192"/>
      <c r="CG112" s="208"/>
      <c r="CH112" s="208">
        <f t="shared" si="47"/>
        <v>0</v>
      </c>
    </row>
    <row r="113" spans="2:86" x14ac:dyDescent="0.2">
      <c r="B113" s="81"/>
      <c r="C113" s="81"/>
      <c r="D113" s="81"/>
      <c r="E113" s="81"/>
      <c r="F113" s="81"/>
      <c r="G113" s="81"/>
      <c r="H113" s="81"/>
      <c r="I113" s="81"/>
      <c r="J113" s="81"/>
      <c r="K113" s="81"/>
      <c r="L113" s="82"/>
      <c r="M113" s="81"/>
      <c r="N113" s="81"/>
      <c r="O113" s="81"/>
      <c r="P113" s="81"/>
      <c r="Q113" s="81"/>
      <c r="R113" s="81"/>
      <c r="S113" s="81"/>
      <c r="T113" s="81"/>
      <c r="U113" s="195">
        <f t="shared" si="29"/>
        <v>49.304829854359774</v>
      </c>
      <c r="V113" s="146">
        <f>BDS!$V$3*(COS(($U113*V$4)-PI()))*BL113*BP113</f>
        <v>-0.93349839183907324</v>
      </c>
      <c r="W113" s="146">
        <f>BDS!$W$3*(COS(($U113*W$4)-PI()))*BL113*BP113</f>
        <v>-0.93118079095535045</v>
      </c>
      <c r="X113" s="146">
        <f>BDS!$X$3*(COS(($U113*X$4)-PI()))*BL113*BP113</f>
        <v>-0.92361427460390377</v>
      </c>
      <c r="Y113" s="146">
        <f>BDS!$Y$3*(COS(($U113*Y$4)-PI()))*BL113*BP113</f>
        <v>-0.96691910628558742</v>
      </c>
      <c r="Z113" s="146">
        <f>BDS!$Z$3*(COS(($U113*Z$4)-PI()))*BL113*BP113</f>
        <v>-0.98273725995458372</v>
      </c>
      <c r="AA113" s="146">
        <f>BDS!$AA$3*(COS(($U113*AA$4)-PI()))*BL113*BP113</f>
        <v>-0.98982791257972413</v>
      </c>
      <c r="AB113" s="146">
        <f>BDS!$AB$3*(COS(($U113*AB$4)-PI()))*BL113*BP113</f>
        <v>-0.99347164527919052</v>
      </c>
      <c r="AC113" s="146">
        <f>BDS!$AC$3*(COS(($U113*AC$4)-PI()))*BL113*BP113</f>
        <v>-0.99543637756323977</v>
      </c>
      <c r="AD113" s="146">
        <f>BDS!$AD$3*(COS(($U113*AD$4)-PI()))*BL113*BP113</f>
        <v>-0.99642528173836165</v>
      </c>
      <c r="AE113" s="146">
        <f>BDS!$AE$3*(COS(($U113*AE$4)-PI()))*BL113*BP113</f>
        <v>-0.99672814887311889</v>
      </c>
      <c r="AF113" s="146">
        <f>BDS!$AF$3*(COS(($U113*AF$4)-PI()))*BL113*BP113</f>
        <v>-0.99642528173836165</v>
      </c>
      <c r="AG113" s="146">
        <f>BDS!$AG$3*(COS(($U113*AG$4)-PI()))*BL113*BP113</f>
        <v>-0.99543637756323977</v>
      </c>
      <c r="AH113" s="146">
        <f>BDS!$AH$3*(COS(($U113*AH$4)-PI()))*BL113*BP113</f>
        <v>-0.99347164527919052</v>
      </c>
      <c r="AI113" s="146">
        <f>BDS!$AI$3*(COS(($U113*AI$4)-PI()))*BL113*BP113</f>
        <v>-0.98982791257972413</v>
      </c>
      <c r="AJ113" s="146">
        <f>BDS!$AJ$3*(COS(($U113*AJ$4)-PI()))*BL113*BP113</f>
        <v>-0.99146336862706441</v>
      </c>
      <c r="AK113" s="146">
        <f>BDS!$AK$3*(COS(($U113*AK$4)-PI()))*BL113*BP113</f>
        <v>-0.99474407084649374</v>
      </c>
      <c r="AL113" s="146">
        <f>BDS!$AL$3*(COS(($U113*AL$4)-PI()))*BL113*BP113</f>
        <v>-0.99651329542907452</v>
      </c>
      <c r="AM113" s="146">
        <f>BDS!$AM$3*(COS(($U113*AM$4)-PI()))*BL113*BP113</f>
        <v>-0.99740387421477306</v>
      </c>
      <c r="AN113" s="146">
        <f>BDS!$AN$3*(COS(($U113*AN$4)-PI()))*BL113*BP113</f>
        <v>-0.99767663950221508</v>
      </c>
      <c r="AO113" s="146">
        <f>BDS!$AO$3*(COS(($U113*AO$4)-PI()))*BL113*BP113</f>
        <v>-0.99740387421477306</v>
      </c>
      <c r="AP113" s="146">
        <f>BDS!$AP$3*(COS(($U113*AP$4)-PI()))*BL113*BP113</f>
        <v>-0.99651329542907452</v>
      </c>
      <c r="AQ113" s="146">
        <f>BDS!$AQ$3*(COS(($U113*AQ$4)-PI()))*BL113*BP113</f>
        <v>-0.99474407084649374</v>
      </c>
      <c r="AR113" s="146">
        <f>BDS!$AR$3*(COS(($U113*AR$4)-PI()))*BL113*BP113</f>
        <v>-0.99146336862706441</v>
      </c>
      <c r="AS113" s="146">
        <f>BDS!$AS$3*(COS(($U113*AS$4)-PI()))*BL113*BP113</f>
        <v>-0.98982791257972413</v>
      </c>
      <c r="AT113" s="146">
        <f>BDS!$AT$3*(COS(($U113*AT$4)-PI()))*BL113*BP113</f>
        <v>-0.99347164527919052</v>
      </c>
      <c r="AU113" s="146">
        <f>BDS!$AU$3*(COS(($U113*AU$4)-PI()))*BL113*BP113</f>
        <v>-0.99543637756323977</v>
      </c>
      <c r="AV113" s="146">
        <f>BDS!$AV$3*(COS(($U113*AV$4)-PI()))*BL113*BP113</f>
        <v>-0.99642528173836165</v>
      </c>
      <c r="AW113" s="146">
        <f>BDS!$AW$3*(COS(($U113*AW$4)-PI()))*BL113*BP113</f>
        <v>-0.99672814887311889</v>
      </c>
      <c r="AX113" s="146">
        <f>BDS!$AX$3*(COS(($U113*AX$4)-PI()))*BL113*BP113</f>
        <v>-0.99642528173836165</v>
      </c>
      <c r="AY113" s="146">
        <f>BDS!$AY$3*(COS(($U113*AY$4)-PI()))*BL113*BP113</f>
        <v>-0.99543637756323977</v>
      </c>
      <c r="AZ113" s="146">
        <f>BDS!$AZ$3*(COS(($U113*AZ$4)-PI()))*BL113*BP113</f>
        <v>-0.99347164527919052</v>
      </c>
      <c r="BA113" s="146">
        <f>BDS!$BA$3*(COS(($U113*BA$4)-PI()))*BL113*BP113</f>
        <v>-0.98982791257972413</v>
      </c>
      <c r="BB113" s="146">
        <f>BDS!$BB$3*(COS(($U113*BB$4)-PI()))*BL113*BP113</f>
        <v>-0.98273725995458372</v>
      </c>
      <c r="BC113" s="146">
        <f>BDS!$BC$3*(COS(($U113*BC$4)-PI()))*BL113*BP113</f>
        <v>-0.96691910628558742</v>
      </c>
      <c r="BD113" s="146">
        <f>BDS!$BD$3*(COS(($U113*BD$4)-PI()))*BL113*BP113</f>
        <v>-0.92361427460390377</v>
      </c>
      <c r="BE113" s="146">
        <f>BDS!$BE$3*(COS(($U113*BE$4)-PI()))*BL113*BP113</f>
        <v>-0.93118079095535045</v>
      </c>
      <c r="BF113" s="153">
        <f t="shared" si="30"/>
        <v>-0.98317856332120135</v>
      </c>
      <c r="BG113" s="153">
        <f>(((BF113)+1)/(BDS!$BG$4)+1)</f>
        <v>1.0167148291829962</v>
      </c>
      <c r="BH113" s="196">
        <f t="shared" si="31"/>
        <v>0.14398315915850796</v>
      </c>
      <c r="BI113" s="154"/>
      <c r="BJ113" s="152">
        <f t="shared" si="32"/>
        <v>49.304829854359774</v>
      </c>
      <c r="BK113" s="152">
        <f t="shared" si="33"/>
        <v>-4.5991434337546781E-7</v>
      </c>
      <c r="BL113" s="155">
        <f t="shared" si="34"/>
        <v>0.99999994705040585</v>
      </c>
      <c r="BM113" s="155"/>
      <c r="BN113" s="152">
        <f t="shared" si="35"/>
        <v>49.304829854359774</v>
      </c>
      <c r="BO113" s="152">
        <f t="shared" si="36"/>
        <v>-3.0641696034180294E-4</v>
      </c>
      <c r="BP113" s="155">
        <f t="shared" si="37"/>
        <v>0.99996472306598949</v>
      </c>
      <c r="BQ113" s="156"/>
      <c r="BR113" s="157">
        <f t="shared" si="38"/>
        <v>49.304829854359774</v>
      </c>
      <c r="BS113" s="158">
        <f t="shared" si="39"/>
        <v>0</v>
      </c>
      <c r="BT113" s="158">
        <f t="shared" si="40"/>
        <v>0</v>
      </c>
      <c r="BU113" s="158">
        <f t="shared" si="41"/>
        <v>0</v>
      </c>
      <c r="BV113" s="158"/>
      <c r="BW113" s="206">
        <f t="shared" si="42"/>
        <v>49.304829854359774</v>
      </c>
      <c r="BX113" s="207">
        <f t="shared" si="43"/>
        <v>0</v>
      </c>
      <c r="BY113" s="208">
        <f t="shared" si="44"/>
        <v>1</v>
      </c>
      <c r="BZ113" s="158"/>
      <c r="CA113" s="157">
        <f>BDS!BH113</f>
        <v>0.14398315915850796</v>
      </c>
      <c r="CB113" s="157">
        <f t="shared" si="45"/>
        <v>-5.8560168408414919</v>
      </c>
      <c r="CC113" s="157"/>
      <c r="CD113" s="157">
        <f t="shared" si="46"/>
        <v>-5.8560168408414919</v>
      </c>
      <c r="CE113" s="192"/>
      <c r="CF113" s="192"/>
      <c r="CG113" s="208"/>
      <c r="CH113" s="208">
        <f t="shared" si="47"/>
        <v>0</v>
      </c>
    </row>
    <row r="114" spans="2:86" x14ac:dyDescent="0.2">
      <c r="B114" s="81"/>
      <c r="C114" s="81"/>
      <c r="D114" s="81"/>
      <c r="E114" s="81"/>
      <c r="F114" s="81"/>
      <c r="G114" s="81"/>
      <c r="H114" s="81"/>
      <c r="I114" s="81"/>
      <c r="J114" s="81"/>
      <c r="K114" s="81"/>
      <c r="L114" s="82"/>
      <c r="M114" s="81"/>
      <c r="N114" s="81"/>
      <c r="O114" s="81"/>
      <c r="P114" s="81"/>
      <c r="Q114" s="81"/>
      <c r="R114" s="81"/>
      <c r="S114" s="81"/>
      <c r="T114" s="81"/>
      <c r="U114" s="195">
        <f t="shared" si="29"/>
        <v>50.05254416302602</v>
      </c>
      <c r="V114" s="146">
        <f>BDS!$V$3*(COS(($U114*V$4)-PI()))*BL114*BP114</f>
        <v>-0.9318852739431418</v>
      </c>
      <c r="W114" s="146">
        <f>BDS!$W$3*(COS(($U114*W$4)-PI()))*BL114*BP114</f>
        <v>-0.92951628159327959</v>
      </c>
      <c r="X114" s="146">
        <f>BDS!$X$3*(COS(($U114*X$4)-PI()))*BL114*BP114</f>
        <v>-0.92178206930378181</v>
      </c>
      <c r="Y114" s="146">
        <f>BDS!$Y$3*(COS(($U114*Y$4)-PI()))*BL114*BP114</f>
        <v>-0.96604777116565088</v>
      </c>
      <c r="Z114" s="146">
        <f>BDS!$Z$3*(COS(($U114*Z$4)-PI()))*BL114*BP114</f>
        <v>-0.98221667466680329</v>
      </c>
      <c r="AA114" s="146">
        <f>BDS!$AA$3*(COS(($U114*AA$4)-PI()))*BL114*BP114</f>
        <v>-0.98946418168903372</v>
      </c>
      <c r="AB114" s="146">
        <f>BDS!$AB$3*(COS(($U114*AB$4)-PI()))*BL114*BP114</f>
        <v>-0.99318836054734971</v>
      </c>
      <c r="AC114" s="146">
        <f>BDS!$AC$3*(COS(($U114*AC$4)-PI()))*BL114*BP114</f>
        <v>-0.9951964102803097</v>
      </c>
      <c r="AD114" s="146">
        <f>BDS!$AD$3*(COS(($U114*AD$4)-PI()))*BL114*BP114</f>
        <v>-0.99620709849918254</v>
      </c>
      <c r="AE114" s="146">
        <f>BDS!$AE$3*(COS(($U114*AE$4)-PI()))*BL114*BP114</f>
        <v>-0.99651663456803097</v>
      </c>
      <c r="AF114" s="146">
        <f>BDS!$AF$3*(COS(($U114*AF$4)-PI()))*BL114*BP114</f>
        <v>-0.99620709849918254</v>
      </c>
      <c r="AG114" s="146">
        <f>BDS!$AG$3*(COS(($U114*AG$4)-PI()))*BL114*BP114</f>
        <v>-0.9951964102803097</v>
      </c>
      <c r="AH114" s="146">
        <f>BDS!$AH$3*(COS(($U114*AH$4)-PI()))*BL114*BP114</f>
        <v>-0.99318836054734971</v>
      </c>
      <c r="AI114" s="146">
        <f>BDS!$AI$3*(COS(($U114*AI$4)-PI()))*BL114*BP114</f>
        <v>-0.98946418168903372</v>
      </c>
      <c r="AJ114" s="146">
        <f>BDS!$AJ$3*(COS(($U114*AJ$4)-PI()))*BL114*BP114</f>
        <v>-0.99113576135027082</v>
      </c>
      <c r="AK114" s="146">
        <f>BDS!$AK$3*(COS(($U114*AK$4)-PI()))*BL114*BP114</f>
        <v>-0.99448884534115867</v>
      </c>
      <c r="AL114" s="146">
        <f>BDS!$AL$3*(COS(($U114*AL$4)-PI()))*BL114*BP114</f>
        <v>-0.99629705033113036</v>
      </c>
      <c r="AM114" s="146">
        <f>BDS!$AM$3*(COS(($U114*AM$4)-PI()))*BL114*BP114</f>
        <v>-0.99720723397668776</v>
      </c>
      <c r="AN114" s="146">
        <f>BDS!$AN$3*(COS(($U114*AN$4)-PI()))*BL114*BP114</f>
        <v>-0.99748600135658305</v>
      </c>
      <c r="AO114" s="146">
        <f>BDS!$AO$3*(COS(($U114*AO$4)-PI()))*BL114*BP114</f>
        <v>-0.99720723397668776</v>
      </c>
      <c r="AP114" s="146">
        <f>BDS!$AP$3*(COS(($U114*AP$4)-PI()))*BL114*BP114</f>
        <v>-0.99629705033113036</v>
      </c>
      <c r="AQ114" s="146">
        <f>BDS!$AQ$3*(COS(($U114*AQ$4)-PI()))*BL114*BP114</f>
        <v>-0.99448884534115867</v>
      </c>
      <c r="AR114" s="146">
        <f>BDS!$AR$3*(COS(($U114*AR$4)-PI()))*BL114*BP114</f>
        <v>-0.99113576135027082</v>
      </c>
      <c r="AS114" s="146">
        <f>BDS!$AS$3*(COS(($U114*AS$4)-PI()))*BL114*BP114</f>
        <v>-0.98946418168903372</v>
      </c>
      <c r="AT114" s="146">
        <f>BDS!$AT$3*(COS(($U114*AT$4)-PI()))*BL114*BP114</f>
        <v>-0.99318836054734971</v>
      </c>
      <c r="AU114" s="146">
        <f>BDS!$AU$3*(COS(($U114*AU$4)-PI()))*BL114*BP114</f>
        <v>-0.9951964102803097</v>
      </c>
      <c r="AV114" s="146">
        <f>BDS!$AV$3*(COS(($U114*AV$4)-PI()))*BL114*BP114</f>
        <v>-0.99620709849918254</v>
      </c>
      <c r="AW114" s="146">
        <f>BDS!$AW$3*(COS(($U114*AW$4)-PI()))*BL114*BP114</f>
        <v>-0.99651663456803097</v>
      </c>
      <c r="AX114" s="146">
        <f>BDS!$AX$3*(COS(($U114*AX$4)-PI()))*BL114*BP114</f>
        <v>-0.99620709849918254</v>
      </c>
      <c r="AY114" s="146">
        <f>BDS!$AY$3*(COS(($U114*AY$4)-PI()))*BL114*BP114</f>
        <v>-0.9951964102803097</v>
      </c>
      <c r="AZ114" s="146">
        <f>BDS!$AZ$3*(COS(($U114*AZ$4)-PI()))*BL114*BP114</f>
        <v>-0.99318836054734971</v>
      </c>
      <c r="BA114" s="146">
        <f>BDS!$BA$3*(COS(($U114*BA$4)-PI()))*BL114*BP114</f>
        <v>-0.98946418168903372</v>
      </c>
      <c r="BB114" s="146">
        <f>BDS!$BB$3*(COS(($U114*BB$4)-PI()))*BL114*BP114</f>
        <v>-0.98221667466680329</v>
      </c>
      <c r="BC114" s="146">
        <f>BDS!$BC$3*(COS(($U114*BC$4)-PI()))*BL114*BP114</f>
        <v>-0.96604777116565088</v>
      </c>
      <c r="BD114" s="146">
        <f>BDS!$BD$3*(COS(($U114*BD$4)-PI()))*BL114*BP114</f>
        <v>-0.92178206930378181</v>
      </c>
      <c r="BE114" s="146">
        <f>BDS!$BE$3*(COS(($U114*BE$4)-PI()))*BL114*BP114</f>
        <v>-0.92951628159327959</v>
      </c>
      <c r="BF114" s="153">
        <f t="shared" si="30"/>
        <v>-0.9826670034432452</v>
      </c>
      <c r="BG114" s="153">
        <f>(((BF114)+1)/(BDS!$BG$4)+1)</f>
        <v>1.0172231470003255</v>
      </c>
      <c r="BH114" s="196">
        <f t="shared" si="31"/>
        <v>0.14832468048905739</v>
      </c>
      <c r="BI114" s="154"/>
      <c r="BJ114" s="152">
        <f t="shared" si="32"/>
        <v>50.05254416302602</v>
      </c>
      <c r="BK114" s="152">
        <f t="shared" si="33"/>
        <v>-4.829711684487049E-7</v>
      </c>
      <c r="BL114" s="155">
        <f t="shared" si="34"/>
        <v>0.99999994439589091</v>
      </c>
      <c r="BM114" s="155"/>
      <c r="BN114" s="152">
        <f t="shared" si="35"/>
        <v>50.05254416302602</v>
      </c>
      <c r="BO114" s="152">
        <f t="shared" si="36"/>
        <v>-3.1816612983892611E-4</v>
      </c>
      <c r="BP114" s="155">
        <f t="shared" si="37"/>
        <v>0.99996337044149552</v>
      </c>
      <c r="BQ114" s="156"/>
      <c r="BR114" s="157">
        <f t="shared" si="38"/>
        <v>50.05254416302602</v>
      </c>
      <c r="BS114" s="158">
        <f t="shared" si="39"/>
        <v>0</v>
      </c>
      <c r="BT114" s="158">
        <f t="shared" si="40"/>
        <v>0</v>
      </c>
      <c r="BU114" s="158">
        <f t="shared" si="41"/>
        <v>0</v>
      </c>
      <c r="BV114" s="158"/>
      <c r="BW114" s="206">
        <f t="shared" si="42"/>
        <v>50.05254416302602</v>
      </c>
      <c r="BX114" s="207">
        <f t="shared" si="43"/>
        <v>0</v>
      </c>
      <c r="BY114" s="208">
        <f t="shared" si="44"/>
        <v>1</v>
      </c>
      <c r="BZ114" s="158"/>
      <c r="CA114" s="157">
        <f>BDS!BH114</f>
        <v>0.14832468048905739</v>
      </c>
      <c r="CB114" s="157">
        <f t="shared" si="45"/>
        <v>-5.8516753195109423</v>
      </c>
      <c r="CC114" s="157"/>
      <c r="CD114" s="157">
        <f t="shared" si="46"/>
        <v>-5.8516753195109423</v>
      </c>
      <c r="CE114" s="192"/>
      <c r="CF114" s="192"/>
      <c r="CG114" s="208"/>
      <c r="CH114" s="208">
        <f t="shared" si="47"/>
        <v>0</v>
      </c>
    </row>
    <row r="115" spans="2:86" x14ac:dyDescent="0.2">
      <c r="B115" s="81"/>
      <c r="C115" s="81"/>
      <c r="D115" s="81"/>
      <c r="E115" s="81"/>
      <c r="F115" s="81"/>
      <c r="G115" s="81"/>
      <c r="H115" s="81"/>
      <c r="I115" s="81"/>
      <c r="J115" s="81"/>
      <c r="K115" s="81"/>
      <c r="L115" s="82"/>
      <c r="M115" s="81"/>
      <c r="N115" s="81"/>
      <c r="O115" s="81"/>
      <c r="P115" s="81"/>
      <c r="Q115" s="81"/>
      <c r="R115" s="81"/>
      <c r="S115" s="81"/>
      <c r="T115" s="81"/>
      <c r="U115" s="195">
        <f t="shared" si="29"/>
        <v>50.811597658725987</v>
      </c>
      <c r="V115" s="146">
        <f>BDS!$V$3*(COS(($U115*V$4)-PI()))*BL115*BP115</f>
        <v>-0.93022379575098535</v>
      </c>
      <c r="W115" s="146">
        <f>BDS!$W$3*(COS(($U115*W$4)-PI()))*BL115*BP115</f>
        <v>-0.92780190409124863</v>
      </c>
      <c r="X115" s="146">
        <f>BDS!$X$3*(COS(($U115*X$4)-PI()))*BL115*BP115</f>
        <v>-0.9198950903005757</v>
      </c>
      <c r="Y115" s="146">
        <f>BDS!$Y$3*(COS(($U115*Y$4)-PI()))*BL115*BP115</f>
        <v>-0.96515006890995092</v>
      </c>
      <c r="Z115" s="146">
        <f>BDS!$Z$3*(COS(($U115*Z$4)-PI()))*BL115*BP115</f>
        <v>-0.98168026607193659</v>
      </c>
      <c r="AA115" s="146">
        <f>BDS!$AA$3*(COS(($U115*AA$4)-PI()))*BL115*BP115</f>
        <v>-0.98908937163995336</v>
      </c>
      <c r="AB115" s="146">
        <f>BDS!$AB$3*(COS(($U115*AB$4)-PI()))*BL115*BP115</f>
        <v>-0.99289643663102567</v>
      </c>
      <c r="AC115" s="146">
        <f>BDS!$AC$3*(COS(($U115*AC$4)-PI()))*BL115*BP115</f>
        <v>-0.99494911955831566</v>
      </c>
      <c r="AD115" s="146">
        <f>BDS!$AD$3*(COS(($U115*AD$4)-PI()))*BL115*BP115</f>
        <v>-0.99598225400195739</v>
      </c>
      <c r="AE115" s="146">
        <f>BDS!$AE$3*(COS(($U115*AE$4)-PI()))*BL115*BP115</f>
        <v>-0.99629866179099602</v>
      </c>
      <c r="AF115" s="146">
        <f>BDS!$AF$3*(COS(($U115*AF$4)-PI()))*BL115*BP115</f>
        <v>-0.99598225400195739</v>
      </c>
      <c r="AG115" s="146">
        <f>BDS!$AG$3*(COS(($U115*AG$4)-PI()))*BL115*BP115</f>
        <v>-0.99494911955831566</v>
      </c>
      <c r="AH115" s="146">
        <f>BDS!$AH$3*(COS(($U115*AH$4)-PI()))*BL115*BP115</f>
        <v>-0.99289643663102567</v>
      </c>
      <c r="AI115" s="146">
        <f>BDS!$AI$3*(COS(($U115*AI$4)-PI()))*BL115*BP115</f>
        <v>-0.98908937163995336</v>
      </c>
      <c r="AJ115" s="146">
        <f>BDS!$AJ$3*(COS(($U115*AJ$4)-PI()))*BL115*BP115</f>
        <v>-0.99079816999291914</v>
      </c>
      <c r="AK115" s="146">
        <f>BDS!$AK$3*(COS(($U115*AK$4)-PI()))*BL115*BP115</f>
        <v>-0.99422583278439081</v>
      </c>
      <c r="AL115" s="146">
        <f>BDS!$AL$3*(COS(($U115*AL$4)-PI()))*BL115*BP115</f>
        <v>-0.9960742029060754</v>
      </c>
      <c r="AM115" s="146">
        <f>BDS!$AM$3*(COS(($U115*AM$4)-PI()))*BL115*BP115</f>
        <v>-0.99700458766394751</v>
      </c>
      <c r="AN115" s="146">
        <f>BDS!$AN$3*(COS(($U115*AN$4)-PI()))*BL115*BP115</f>
        <v>-0.99728953973512557</v>
      </c>
      <c r="AO115" s="146">
        <f>BDS!$AO$3*(COS(($U115*AO$4)-PI()))*BL115*BP115</f>
        <v>-0.99700458766394751</v>
      </c>
      <c r="AP115" s="146">
        <f>BDS!$AP$3*(COS(($U115*AP$4)-PI()))*BL115*BP115</f>
        <v>-0.9960742029060754</v>
      </c>
      <c r="AQ115" s="146">
        <f>BDS!$AQ$3*(COS(($U115*AQ$4)-PI()))*BL115*BP115</f>
        <v>-0.99422583278439081</v>
      </c>
      <c r="AR115" s="146">
        <f>BDS!$AR$3*(COS(($U115*AR$4)-PI()))*BL115*BP115</f>
        <v>-0.99079816999291914</v>
      </c>
      <c r="AS115" s="146">
        <f>BDS!$AS$3*(COS(($U115*AS$4)-PI()))*BL115*BP115</f>
        <v>-0.98908937163995336</v>
      </c>
      <c r="AT115" s="146">
        <f>BDS!$AT$3*(COS(($U115*AT$4)-PI()))*BL115*BP115</f>
        <v>-0.99289643663102567</v>
      </c>
      <c r="AU115" s="146">
        <f>BDS!$AU$3*(COS(($U115*AU$4)-PI()))*BL115*BP115</f>
        <v>-0.99494911955831566</v>
      </c>
      <c r="AV115" s="146">
        <f>BDS!$AV$3*(COS(($U115*AV$4)-PI()))*BL115*BP115</f>
        <v>-0.99598225400195739</v>
      </c>
      <c r="AW115" s="146">
        <f>BDS!$AW$3*(COS(($U115*AW$4)-PI()))*BL115*BP115</f>
        <v>-0.99629866179099602</v>
      </c>
      <c r="AX115" s="146">
        <f>BDS!$AX$3*(COS(($U115*AX$4)-PI()))*BL115*BP115</f>
        <v>-0.99598225400195739</v>
      </c>
      <c r="AY115" s="146">
        <f>BDS!$AY$3*(COS(($U115*AY$4)-PI()))*BL115*BP115</f>
        <v>-0.99494911955831566</v>
      </c>
      <c r="AZ115" s="146">
        <f>BDS!$AZ$3*(COS(($U115*AZ$4)-PI()))*BL115*BP115</f>
        <v>-0.99289643663102567</v>
      </c>
      <c r="BA115" s="146">
        <f>BDS!$BA$3*(COS(($U115*BA$4)-PI()))*BL115*BP115</f>
        <v>-0.98908937163995336</v>
      </c>
      <c r="BB115" s="146">
        <f>BDS!$BB$3*(COS(($U115*BB$4)-PI()))*BL115*BP115</f>
        <v>-0.98168026607193659</v>
      </c>
      <c r="BC115" s="146">
        <f>BDS!$BC$3*(COS(($U115*BC$4)-PI()))*BL115*BP115</f>
        <v>-0.96515006890995092</v>
      </c>
      <c r="BD115" s="146">
        <f>BDS!$BD$3*(COS(($U115*BD$4)-PI()))*BL115*BP115</f>
        <v>-0.9198950903005757</v>
      </c>
      <c r="BE115" s="146">
        <f>BDS!$BE$3*(COS(($U115*BE$4)-PI()))*BL115*BP115</f>
        <v>-0.92780190409124863</v>
      </c>
      <c r="BF115" s="153">
        <f t="shared" si="30"/>
        <v>-0.98213998977319994</v>
      </c>
      <c r="BG115" s="153">
        <f>(((BF115)+1)/(BDS!$BG$4)+1)</f>
        <v>1.0177468206698292</v>
      </c>
      <c r="BH115" s="196">
        <f t="shared" si="31"/>
        <v>0.1527950872983373</v>
      </c>
      <c r="BI115" s="154"/>
      <c r="BJ115" s="152">
        <f t="shared" si="32"/>
        <v>50.811597658725987</v>
      </c>
      <c r="BK115" s="152">
        <f t="shared" si="33"/>
        <v>-5.0718389634027846E-7</v>
      </c>
      <c r="BL115" s="155">
        <f t="shared" si="34"/>
        <v>0.99999994160829775</v>
      </c>
      <c r="BM115" s="155"/>
      <c r="BN115" s="152">
        <f t="shared" si="35"/>
        <v>50.811597658725987</v>
      </c>
      <c r="BO115" s="152">
        <f t="shared" si="36"/>
        <v>-3.3036578919438557E-4</v>
      </c>
      <c r="BP115" s="155">
        <f t="shared" si="37"/>
        <v>0.99996196595624087</v>
      </c>
      <c r="BQ115" s="156"/>
      <c r="BR115" s="157">
        <f t="shared" si="38"/>
        <v>50.811597658725987</v>
      </c>
      <c r="BS115" s="158">
        <f t="shared" si="39"/>
        <v>0</v>
      </c>
      <c r="BT115" s="158">
        <f t="shared" si="40"/>
        <v>0</v>
      </c>
      <c r="BU115" s="158">
        <f t="shared" si="41"/>
        <v>0</v>
      </c>
      <c r="BV115" s="158"/>
      <c r="BW115" s="206">
        <f t="shared" si="42"/>
        <v>50.811597658725987</v>
      </c>
      <c r="BX115" s="207">
        <f t="shared" si="43"/>
        <v>0</v>
      </c>
      <c r="BY115" s="208">
        <f t="shared" si="44"/>
        <v>1</v>
      </c>
      <c r="BZ115" s="158"/>
      <c r="CA115" s="157">
        <f>BDS!BH115</f>
        <v>0.1527950872983373</v>
      </c>
      <c r="CB115" s="157">
        <f t="shared" si="45"/>
        <v>-5.8472049127016623</v>
      </c>
      <c r="CC115" s="157"/>
      <c r="CD115" s="157">
        <f t="shared" si="46"/>
        <v>-5.8472049127016623</v>
      </c>
      <c r="CE115" s="192"/>
      <c r="CF115" s="192"/>
      <c r="CG115" s="208"/>
      <c r="CH115" s="208">
        <f t="shared" si="47"/>
        <v>0</v>
      </c>
    </row>
    <row r="116" spans="2:86" x14ac:dyDescent="0.2">
      <c r="B116" s="81"/>
      <c r="C116" s="81"/>
      <c r="D116" s="81"/>
      <c r="E116" s="81"/>
      <c r="F116" s="81"/>
      <c r="G116" s="81"/>
      <c r="H116" s="81"/>
      <c r="I116" s="81"/>
      <c r="J116" s="81"/>
      <c r="K116" s="81"/>
      <c r="L116" s="82"/>
      <c r="M116" s="81"/>
      <c r="N116" s="81"/>
      <c r="O116" s="81"/>
      <c r="P116" s="81"/>
      <c r="Q116" s="81"/>
      <c r="R116" s="81"/>
      <c r="S116" s="81"/>
      <c r="T116" s="81"/>
      <c r="U116" s="195">
        <f t="shared" si="29"/>
        <v>51.582162301740617</v>
      </c>
      <c r="V116" s="146">
        <f>BDS!$V$3*(COS(($U116*V$4)-PI()))*BL116*BP116</f>
        <v>-0.9285125374439761</v>
      </c>
      <c r="W116" s="146">
        <f>BDS!$W$3*(COS(($U116*W$4)-PI()))*BL116*BP116</f>
        <v>-0.92603619640669799</v>
      </c>
      <c r="X116" s="146">
        <f>BDS!$X$3*(COS(($U116*X$4)-PI()))*BL116*BP116</f>
        <v>-0.91795173911435624</v>
      </c>
      <c r="Y116" s="146">
        <f>BDS!$Y$3*(COS(($U116*Y$4)-PI()))*BL116*BP116</f>
        <v>-0.96422521015197715</v>
      </c>
      <c r="Z116" s="146">
        <f>BDS!$Z$3*(COS(($U116*Z$4)-PI()))*BL116*BP116</f>
        <v>-0.98112755618923775</v>
      </c>
      <c r="AA116" s="146">
        <f>BDS!$AA$3*(COS(($U116*AA$4)-PI()))*BL116*BP116</f>
        <v>-0.98870314637492374</v>
      </c>
      <c r="AB116" s="146">
        <f>BDS!$AB$3*(COS(($U116*AB$4)-PI()))*BL116*BP116</f>
        <v>-0.99259561089226733</v>
      </c>
      <c r="AC116" s="146">
        <f>BDS!$AC$3*(COS(($U116*AC$4)-PI()))*BL116*BP116</f>
        <v>-0.99469428246922331</v>
      </c>
      <c r="AD116" s="146">
        <f>BDS!$AD$3*(COS(($U116*AD$4)-PI()))*BL116*BP116</f>
        <v>-0.99575054533488372</v>
      </c>
      <c r="AE116" s="146">
        <f>BDS!$AE$3*(COS(($U116*AE$4)-PI()))*BL116*BP116</f>
        <v>-0.99607403376414583</v>
      </c>
      <c r="AF116" s="146">
        <f>BDS!$AF$3*(COS(($U116*AF$4)-PI()))*BL116*BP116</f>
        <v>-0.99575054533488372</v>
      </c>
      <c r="AG116" s="146">
        <f>BDS!$AG$3*(COS(($U116*AG$4)-PI()))*BL116*BP116</f>
        <v>-0.99469428246922331</v>
      </c>
      <c r="AH116" s="146">
        <f>BDS!$AH$3*(COS(($U116*AH$4)-PI()))*BL116*BP116</f>
        <v>-0.99259561089226733</v>
      </c>
      <c r="AI116" s="146">
        <f>BDS!$AI$3*(COS(($U116*AI$4)-PI()))*BL116*BP116</f>
        <v>-0.98870314637492374</v>
      </c>
      <c r="AJ116" s="146">
        <f>BDS!$AJ$3*(COS(($U116*AJ$4)-PI()))*BL116*BP116</f>
        <v>-0.99045029141317065</v>
      </c>
      <c r="AK116" s="146">
        <f>BDS!$AK$3*(COS(($U116*AK$4)-PI()))*BL116*BP116</f>
        <v>-0.99395479624664007</v>
      </c>
      <c r="AL116" s="146">
        <f>BDS!$AL$3*(COS(($U116*AL$4)-PI()))*BL116*BP116</f>
        <v>-0.99584455202446609</v>
      </c>
      <c r="AM116" s="146">
        <f>BDS!$AM$3*(COS(($U116*AM$4)-PI()))*BL116*BP116</f>
        <v>-0.99679575218996619</v>
      </c>
      <c r="AN116" s="146">
        <f>BDS!$AN$3*(COS(($U116*AN$4)-PI()))*BL116*BP116</f>
        <v>-0.99708707708014621</v>
      </c>
      <c r="AO116" s="146">
        <f>BDS!$AO$3*(COS(($U116*AO$4)-PI()))*BL116*BP116</f>
        <v>-0.99679575218996619</v>
      </c>
      <c r="AP116" s="146">
        <f>BDS!$AP$3*(COS(($U116*AP$4)-PI()))*BL116*BP116</f>
        <v>-0.99584455202446609</v>
      </c>
      <c r="AQ116" s="146">
        <f>BDS!$AQ$3*(COS(($U116*AQ$4)-PI()))*BL116*BP116</f>
        <v>-0.99395479624664007</v>
      </c>
      <c r="AR116" s="146">
        <f>BDS!$AR$3*(COS(($U116*AR$4)-PI()))*BL116*BP116</f>
        <v>-0.99045029141317065</v>
      </c>
      <c r="AS116" s="146">
        <f>BDS!$AS$3*(COS(($U116*AS$4)-PI()))*BL116*BP116</f>
        <v>-0.98870314637492374</v>
      </c>
      <c r="AT116" s="146">
        <f>BDS!$AT$3*(COS(($U116*AT$4)-PI()))*BL116*BP116</f>
        <v>-0.99259561089226733</v>
      </c>
      <c r="AU116" s="146">
        <f>BDS!$AU$3*(COS(($U116*AU$4)-PI()))*BL116*BP116</f>
        <v>-0.99469428246922331</v>
      </c>
      <c r="AV116" s="146">
        <f>BDS!$AV$3*(COS(($U116*AV$4)-PI()))*BL116*BP116</f>
        <v>-0.99575054533488372</v>
      </c>
      <c r="AW116" s="146">
        <f>BDS!$AW$3*(COS(($U116*AW$4)-PI()))*BL116*BP116</f>
        <v>-0.99607403376414583</v>
      </c>
      <c r="AX116" s="146">
        <f>BDS!$AX$3*(COS(($U116*AX$4)-PI()))*BL116*BP116</f>
        <v>-0.99575054533488372</v>
      </c>
      <c r="AY116" s="146">
        <f>BDS!$AY$3*(COS(($U116*AY$4)-PI()))*BL116*BP116</f>
        <v>-0.99469428246922331</v>
      </c>
      <c r="AZ116" s="146">
        <f>BDS!$AZ$3*(COS(($U116*AZ$4)-PI()))*BL116*BP116</f>
        <v>-0.99259561089226733</v>
      </c>
      <c r="BA116" s="146">
        <f>BDS!$BA$3*(COS(($U116*BA$4)-PI()))*BL116*BP116</f>
        <v>-0.98870314637492374</v>
      </c>
      <c r="BB116" s="146">
        <f>BDS!$BB$3*(COS(($U116*BB$4)-PI()))*BL116*BP116</f>
        <v>-0.98112755618923775</v>
      </c>
      <c r="BC116" s="146">
        <f>BDS!$BC$3*(COS(($U116*BC$4)-PI()))*BL116*BP116</f>
        <v>-0.96422521015197715</v>
      </c>
      <c r="BD116" s="146">
        <f>BDS!$BD$3*(COS(($U116*BD$4)-PI()))*BL116*BP116</f>
        <v>-0.91795173911435624</v>
      </c>
      <c r="BE116" s="146">
        <f>BDS!$BE$3*(COS(($U116*BE$4)-PI()))*BL116*BP116</f>
        <v>-0.92603619640669799</v>
      </c>
      <c r="BF116" s="153">
        <f t="shared" si="30"/>
        <v>-0.98159706138362857</v>
      </c>
      <c r="BG116" s="153">
        <f>(((BF116)+1)/(BDS!$BG$4)+1)</f>
        <v>1.0182863081977716</v>
      </c>
      <c r="BH116" s="196">
        <f t="shared" si="31"/>
        <v>0.15739808630856511</v>
      </c>
      <c r="BI116" s="154"/>
      <c r="BJ116" s="152">
        <f t="shared" si="32"/>
        <v>51.582162301740617</v>
      </c>
      <c r="BK116" s="152">
        <f t="shared" si="33"/>
        <v>-5.3261048121549365E-7</v>
      </c>
      <c r="BL116" s="155">
        <f t="shared" si="34"/>
        <v>0.99999993868095416</v>
      </c>
      <c r="BM116" s="155"/>
      <c r="BN116" s="152">
        <f t="shared" si="35"/>
        <v>51.582162301740617</v>
      </c>
      <c r="BO116" s="152">
        <f t="shared" si="36"/>
        <v>-3.4303320987532347E-4</v>
      </c>
      <c r="BP116" s="155">
        <f t="shared" si="37"/>
        <v>0.99996050762207145</v>
      </c>
      <c r="BQ116" s="156"/>
      <c r="BR116" s="157">
        <f t="shared" si="38"/>
        <v>51.582162301740617</v>
      </c>
      <c r="BS116" s="158">
        <f t="shared" si="39"/>
        <v>0</v>
      </c>
      <c r="BT116" s="158">
        <f t="shared" si="40"/>
        <v>0</v>
      </c>
      <c r="BU116" s="158">
        <f t="shared" si="41"/>
        <v>0</v>
      </c>
      <c r="BV116" s="158"/>
      <c r="BW116" s="206">
        <f t="shared" si="42"/>
        <v>51.582162301740617</v>
      </c>
      <c r="BX116" s="207">
        <f t="shared" si="43"/>
        <v>0</v>
      </c>
      <c r="BY116" s="208">
        <f t="shared" si="44"/>
        <v>1</v>
      </c>
      <c r="BZ116" s="158"/>
      <c r="CA116" s="157">
        <f>BDS!BH116</f>
        <v>0.15739808630856511</v>
      </c>
      <c r="CB116" s="157">
        <f t="shared" si="45"/>
        <v>-5.8426019136914347</v>
      </c>
      <c r="CC116" s="157"/>
      <c r="CD116" s="157">
        <f t="shared" si="46"/>
        <v>-5.8426019136914347</v>
      </c>
      <c r="CE116" s="192"/>
      <c r="CF116" s="192"/>
      <c r="CG116" s="208"/>
      <c r="CH116" s="208">
        <f t="shared" si="47"/>
        <v>0</v>
      </c>
    </row>
    <row r="117" spans="2:86" x14ac:dyDescent="0.2">
      <c r="B117" s="81"/>
      <c r="C117" s="81"/>
      <c r="D117" s="81"/>
      <c r="E117" s="81"/>
      <c r="F117" s="81"/>
      <c r="G117" s="81"/>
      <c r="H117" s="81"/>
      <c r="I117" s="81"/>
      <c r="J117" s="81"/>
      <c r="K117" s="81"/>
      <c r="L117" s="82"/>
      <c r="M117" s="81"/>
      <c r="N117" s="81"/>
      <c r="O117" s="81"/>
      <c r="P117" s="81"/>
      <c r="Q117" s="81"/>
      <c r="R117" s="81"/>
      <c r="S117" s="81"/>
      <c r="T117" s="81"/>
      <c r="U117" s="195">
        <f t="shared" si="29"/>
        <v>52.364412660151409</v>
      </c>
      <c r="V117" s="146">
        <f>BDS!$V$3*(COS(($U117*V$4)-PI()))*BL117*BP117</f>
        <v>-0.92675003939731981</v>
      </c>
      <c r="W117" s="146">
        <f>BDS!$W$3*(COS(($U117*W$4)-PI()))*BL117*BP117</f>
        <v>-0.92421765563657365</v>
      </c>
      <c r="X117" s="146">
        <f>BDS!$X$3*(COS(($U117*X$4)-PI()))*BL117*BP117</f>
        <v>-0.91595037305930682</v>
      </c>
      <c r="Y117" s="146">
        <f>BDS!$Y$3*(COS(($U117*Y$4)-PI()))*BL117*BP117</f>
        <v>-0.96327238242699642</v>
      </c>
      <c r="Z117" s="146">
        <f>BDS!$Z$3*(COS(($U117*Z$4)-PI()))*BL117*BP117</f>
        <v>-0.98055805278670805</v>
      </c>
      <c r="AA117" s="146">
        <f>BDS!$AA$3*(COS(($U117*AA$4)-PI()))*BL117*BP117</f>
        <v>-0.98830515973294408</v>
      </c>
      <c r="AB117" s="146">
        <f>BDS!$AB$3*(COS(($U117*AB$4)-PI()))*BL117*BP117</f>
        <v>-0.9922856127623092</v>
      </c>
      <c r="AC117" s="146">
        <f>BDS!$AC$3*(COS(($U117*AC$4)-PI()))*BL117*BP117</f>
        <v>-0.99443166933672156</v>
      </c>
      <c r="AD117" s="146">
        <f>BDS!$AD$3*(COS(($U117*AD$4)-PI()))*BL117*BP117</f>
        <v>-0.99551176343590975</v>
      </c>
      <c r="AE117" s="146">
        <f>BDS!$AE$3*(COS(($U117*AE$4)-PI()))*BL117*BP117</f>
        <v>-0.99584254774288794</v>
      </c>
      <c r="AF117" s="146">
        <f>BDS!$AF$3*(COS(($U117*AF$4)-PI()))*BL117*BP117</f>
        <v>-0.99551176343590975</v>
      </c>
      <c r="AG117" s="146">
        <f>BDS!$AG$3*(COS(($U117*AG$4)-PI()))*BL117*BP117</f>
        <v>-0.99443166933672156</v>
      </c>
      <c r="AH117" s="146">
        <f>BDS!$AH$3*(COS(($U117*AH$4)-PI()))*BL117*BP117</f>
        <v>-0.9922856127623092</v>
      </c>
      <c r="AI117" s="146">
        <f>BDS!$AI$3*(COS(($U117*AI$4)-PI()))*BL117*BP117</f>
        <v>-0.98830515973294408</v>
      </c>
      <c r="AJ117" s="146">
        <f>BDS!$AJ$3*(COS(($U117*AJ$4)-PI()))*BL117*BP117</f>
        <v>-0.99009181333755725</v>
      </c>
      <c r="AK117" s="146">
        <f>BDS!$AK$3*(COS(($U117*AK$4)-PI()))*BL117*BP117</f>
        <v>-0.99367549163253122</v>
      </c>
      <c r="AL117" s="146">
        <f>BDS!$AL$3*(COS(($U117*AL$4)-PI()))*BL117*BP117</f>
        <v>-0.9956078904599247</v>
      </c>
      <c r="AM117" s="146">
        <f>BDS!$AM$3*(COS(($U117*AM$4)-PI()))*BL117*BP117</f>
        <v>-0.99658053891150999</v>
      </c>
      <c r="AN117" s="146">
        <f>BDS!$AN$3*(COS(($U117*AN$4)-PI()))*BL117*BP117</f>
        <v>-0.99687843044307267</v>
      </c>
      <c r="AO117" s="146">
        <f>BDS!$AO$3*(COS(($U117*AO$4)-PI()))*BL117*BP117</f>
        <v>-0.99658053891150999</v>
      </c>
      <c r="AP117" s="146">
        <f>BDS!$AP$3*(COS(($U117*AP$4)-PI()))*BL117*BP117</f>
        <v>-0.9956078904599247</v>
      </c>
      <c r="AQ117" s="146">
        <f>BDS!$AQ$3*(COS(($U117*AQ$4)-PI()))*BL117*BP117</f>
        <v>-0.99367549163253122</v>
      </c>
      <c r="AR117" s="146">
        <f>BDS!$AR$3*(COS(($U117*AR$4)-PI()))*BL117*BP117</f>
        <v>-0.99009181333755725</v>
      </c>
      <c r="AS117" s="146">
        <f>BDS!$AS$3*(COS(($U117*AS$4)-PI()))*BL117*BP117</f>
        <v>-0.98830515973294408</v>
      </c>
      <c r="AT117" s="146">
        <f>BDS!$AT$3*(COS(($U117*AT$4)-PI()))*BL117*BP117</f>
        <v>-0.9922856127623092</v>
      </c>
      <c r="AU117" s="146">
        <f>BDS!$AU$3*(COS(($U117*AU$4)-PI()))*BL117*BP117</f>
        <v>-0.99443166933672156</v>
      </c>
      <c r="AV117" s="146">
        <f>BDS!$AV$3*(COS(($U117*AV$4)-PI()))*BL117*BP117</f>
        <v>-0.99551176343590975</v>
      </c>
      <c r="AW117" s="146">
        <f>BDS!$AW$3*(COS(($U117*AW$4)-PI()))*BL117*BP117</f>
        <v>-0.99584254774288794</v>
      </c>
      <c r="AX117" s="146">
        <f>BDS!$AX$3*(COS(($U117*AX$4)-PI()))*BL117*BP117</f>
        <v>-0.99551176343590975</v>
      </c>
      <c r="AY117" s="146">
        <f>BDS!$AY$3*(COS(($U117*AY$4)-PI()))*BL117*BP117</f>
        <v>-0.99443166933672156</v>
      </c>
      <c r="AZ117" s="146">
        <f>BDS!$AZ$3*(COS(($U117*AZ$4)-PI()))*BL117*BP117</f>
        <v>-0.9922856127623092</v>
      </c>
      <c r="BA117" s="146">
        <f>BDS!$BA$3*(COS(($U117*BA$4)-PI()))*BL117*BP117</f>
        <v>-0.98830515973294408</v>
      </c>
      <c r="BB117" s="146">
        <f>BDS!$BB$3*(COS(($U117*BB$4)-PI()))*BL117*BP117</f>
        <v>-0.98055805278670805</v>
      </c>
      <c r="BC117" s="146">
        <f>BDS!$BC$3*(COS(($U117*BC$4)-PI()))*BL117*BP117</f>
        <v>-0.96327238242699642</v>
      </c>
      <c r="BD117" s="146">
        <f>BDS!$BD$3*(COS(($U117*BD$4)-PI()))*BL117*BP117</f>
        <v>-0.91595037305930682</v>
      </c>
      <c r="BE117" s="146">
        <f>BDS!$BE$3*(COS(($U117*BE$4)-PI()))*BL117*BP117</f>
        <v>-0.92421765563657365</v>
      </c>
      <c r="BF117" s="153">
        <f t="shared" si="30"/>
        <v>-0.98103774396944232</v>
      </c>
      <c r="BG117" s="153">
        <f>(((BF117)+1)/(BDS!$BG$4)+1)</f>
        <v>1.0188420808832868</v>
      </c>
      <c r="BH117" s="196">
        <f t="shared" si="31"/>
        <v>0.16213748354624605</v>
      </c>
      <c r="BI117" s="154"/>
      <c r="BJ117" s="152">
        <f t="shared" si="32"/>
        <v>52.364412660151409</v>
      </c>
      <c r="BK117" s="152">
        <f t="shared" si="33"/>
        <v>-5.59311770223413E-7</v>
      </c>
      <c r="BL117" s="155">
        <f t="shared" si="34"/>
        <v>0.99999993560685485</v>
      </c>
      <c r="BM117" s="155"/>
      <c r="BN117" s="152">
        <f t="shared" si="35"/>
        <v>52.364412660151409</v>
      </c>
      <c r="BO117" s="152">
        <f t="shared" si="36"/>
        <v>-3.5618632541667433E-4</v>
      </c>
      <c r="BP117" s="155">
        <f t="shared" si="37"/>
        <v>0.99995899337463301</v>
      </c>
      <c r="BQ117" s="156"/>
      <c r="BR117" s="157">
        <f t="shared" si="38"/>
        <v>52.364412660151409</v>
      </c>
      <c r="BS117" s="158">
        <f t="shared" si="39"/>
        <v>0</v>
      </c>
      <c r="BT117" s="158">
        <f t="shared" si="40"/>
        <v>0</v>
      </c>
      <c r="BU117" s="158">
        <f t="shared" si="41"/>
        <v>0</v>
      </c>
      <c r="BV117" s="158"/>
      <c r="BW117" s="206">
        <f t="shared" si="42"/>
        <v>52.364412660151409</v>
      </c>
      <c r="BX117" s="207">
        <f t="shared" si="43"/>
        <v>0</v>
      </c>
      <c r="BY117" s="208">
        <f t="shared" si="44"/>
        <v>1</v>
      </c>
      <c r="BZ117" s="158"/>
      <c r="CA117" s="157">
        <f>BDS!BH117</f>
        <v>0.16213748354624605</v>
      </c>
      <c r="CB117" s="157">
        <f t="shared" si="45"/>
        <v>-5.8378625164537539</v>
      </c>
      <c r="CC117" s="157"/>
      <c r="CD117" s="157">
        <f t="shared" si="46"/>
        <v>-5.8378625164537539</v>
      </c>
      <c r="CE117" s="192"/>
      <c r="CF117" s="192"/>
      <c r="CG117" s="208"/>
      <c r="CH117" s="208">
        <f t="shared" si="47"/>
        <v>0</v>
      </c>
    </row>
    <row r="118" spans="2:86" x14ac:dyDescent="0.2">
      <c r="B118" s="81"/>
      <c r="C118" s="81"/>
      <c r="D118" s="81"/>
      <c r="E118" s="81"/>
      <c r="F118" s="81"/>
      <c r="G118" s="81"/>
      <c r="H118" s="81"/>
      <c r="I118" s="81"/>
      <c r="J118" s="81"/>
      <c r="K118" s="81"/>
      <c r="L118" s="82"/>
      <c r="M118" s="81"/>
      <c r="N118" s="81"/>
      <c r="O118" s="81"/>
      <c r="P118" s="81"/>
      <c r="Q118" s="81"/>
      <c r="R118" s="81"/>
      <c r="S118" s="81"/>
      <c r="T118" s="81"/>
      <c r="U118" s="195">
        <f t="shared" si="29"/>
        <v>53.158525949388064</v>
      </c>
      <c r="V118" s="146">
        <f>BDS!$V$3*(COS(($U118*V$4)-PI()))*BL118*BP118</f>
        <v>-0.92493480118342075</v>
      </c>
      <c r="W118" s="146">
        <f>BDS!$W$3*(COS(($U118*W$4)-PI()))*BL118*BP118</f>
        <v>-0.92234473700281061</v>
      </c>
      <c r="X118" s="146">
        <f>BDS!$X$3*(COS(($U118*X$4)-PI()))*BL118*BP118</f>
        <v>-0.91388930417696435</v>
      </c>
      <c r="Y118" s="146">
        <f>BDS!$Y$3*(COS(($U118*Y$4)-PI()))*BL118*BP118</f>
        <v>-0.96229074952976845</v>
      </c>
      <c r="Z118" s="146">
        <f>BDS!$Z$3*(COS(($U118*Z$4)-PI()))*BL118*BP118</f>
        <v>-0.97997124896799059</v>
      </c>
      <c r="AA118" s="146">
        <f>BDS!$AA$3*(COS(($U118*AA$4)-PI()))*BL118*BP118</f>
        <v>-0.98789505515151976</v>
      </c>
      <c r="AB118" s="146">
        <f>BDS!$AB$3*(COS(($U118*AB$4)-PI()))*BL118*BP118</f>
        <v>-0.99196616350551181</v>
      </c>
      <c r="AC118" s="146">
        <f>BDS!$AC$3*(COS(($U118*AC$4)-PI()))*BL118*BP118</f>
        <v>-0.99416104353437995</v>
      </c>
      <c r="AD118" s="146">
        <f>BDS!$AD$3*(COS(($U118*AD$4)-PI()))*BL118*BP118</f>
        <v>-0.99526569290831823</v>
      </c>
      <c r="AE118" s="146">
        <f>BDS!$AE$3*(COS(($U118*AE$4)-PI()))*BL118*BP118</f>
        <v>-0.99560399483685424</v>
      </c>
      <c r="AF118" s="146">
        <f>BDS!$AF$3*(COS(($U118*AF$4)-PI()))*BL118*BP118</f>
        <v>-0.99526569290831823</v>
      </c>
      <c r="AG118" s="146">
        <f>BDS!$AG$3*(COS(($U118*AG$4)-PI()))*BL118*BP118</f>
        <v>-0.99416104353437995</v>
      </c>
      <c r="AH118" s="146">
        <f>BDS!$AH$3*(COS(($U118*AH$4)-PI()))*BL118*BP118</f>
        <v>-0.99196616350551181</v>
      </c>
      <c r="AI118" s="146">
        <f>BDS!$AI$3*(COS(($U118*AI$4)-PI()))*BL118*BP118</f>
        <v>-0.98789505515151976</v>
      </c>
      <c r="AJ118" s="146">
        <f>BDS!$AJ$3*(COS(($U118*AJ$4)-PI()))*BL118*BP118</f>
        <v>-0.98972241409051642</v>
      </c>
      <c r="AK118" s="146">
        <f>BDS!$AK$3*(COS(($U118*AK$4)-PI()))*BL118*BP118</f>
        <v>-0.99338766746690299</v>
      </c>
      <c r="AL118" s="146">
        <f>BDS!$AL$3*(COS(($U118*AL$4)-PI()))*BL118*BP118</f>
        <v>-0.99536400470628073</v>
      </c>
      <c r="AM118" s="146">
        <f>BDS!$AM$3*(COS(($U118*AM$4)-PI()))*BL118*BP118</f>
        <v>-0.99635875346166092</v>
      </c>
      <c r="AN118" s="146">
        <f>BDS!$AN$3*(COS(($U118*AN$4)-PI()))*BL118*BP118</f>
        <v>-0.99666341132228742</v>
      </c>
      <c r="AO118" s="146">
        <f>BDS!$AO$3*(COS(($U118*AO$4)-PI()))*BL118*BP118</f>
        <v>-0.99635875346166092</v>
      </c>
      <c r="AP118" s="146">
        <f>BDS!$AP$3*(COS(($U118*AP$4)-PI()))*BL118*BP118</f>
        <v>-0.99536400470628073</v>
      </c>
      <c r="AQ118" s="146">
        <f>BDS!$AQ$3*(COS(($U118*AQ$4)-PI()))*BL118*BP118</f>
        <v>-0.99338766746690299</v>
      </c>
      <c r="AR118" s="146">
        <f>BDS!$AR$3*(COS(($U118*AR$4)-PI()))*BL118*BP118</f>
        <v>-0.98972241409051642</v>
      </c>
      <c r="AS118" s="146">
        <f>BDS!$AS$3*(COS(($U118*AS$4)-PI()))*BL118*BP118</f>
        <v>-0.98789505515151976</v>
      </c>
      <c r="AT118" s="146">
        <f>BDS!$AT$3*(COS(($U118*AT$4)-PI()))*BL118*BP118</f>
        <v>-0.99196616350551181</v>
      </c>
      <c r="AU118" s="146">
        <f>BDS!$AU$3*(COS(($U118*AU$4)-PI()))*BL118*BP118</f>
        <v>-0.99416104353437995</v>
      </c>
      <c r="AV118" s="146">
        <f>BDS!$AV$3*(COS(($U118*AV$4)-PI()))*BL118*BP118</f>
        <v>-0.99526569290831823</v>
      </c>
      <c r="AW118" s="146">
        <f>BDS!$AW$3*(COS(($U118*AW$4)-PI()))*BL118*BP118</f>
        <v>-0.99560399483685424</v>
      </c>
      <c r="AX118" s="146">
        <f>BDS!$AX$3*(COS(($U118*AX$4)-PI()))*BL118*BP118</f>
        <v>-0.99526569290831823</v>
      </c>
      <c r="AY118" s="146">
        <f>BDS!$AY$3*(COS(($U118*AY$4)-PI()))*BL118*BP118</f>
        <v>-0.99416104353437995</v>
      </c>
      <c r="AZ118" s="146">
        <f>BDS!$AZ$3*(COS(($U118*AZ$4)-PI()))*BL118*BP118</f>
        <v>-0.99196616350551181</v>
      </c>
      <c r="BA118" s="146">
        <f>BDS!$BA$3*(COS(($U118*BA$4)-PI()))*BL118*BP118</f>
        <v>-0.98789505515151976</v>
      </c>
      <c r="BB118" s="146">
        <f>BDS!$BB$3*(COS(($U118*BB$4)-PI()))*BL118*BP118</f>
        <v>-0.97997124896799059</v>
      </c>
      <c r="BC118" s="146">
        <f>BDS!$BC$3*(COS(($U118*BC$4)-PI()))*BL118*BP118</f>
        <v>-0.96229074952976845</v>
      </c>
      <c r="BD118" s="146">
        <f>BDS!$BD$3*(COS(($U118*BD$4)-PI()))*BL118*BP118</f>
        <v>-0.91388930417696435</v>
      </c>
      <c r="BE118" s="146">
        <f>BDS!$BE$3*(COS(($U118*BE$4)-PI()))*BL118*BP118</f>
        <v>-0.92234473700281061</v>
      </c>
      <c r="BF118" s="153">
        <f t="shared" si="30"/>
        <v>-0.98046154948289244</v>
      </c>
      <c r="BG118" s="153">
        <f>(((BF118)+1)/(BDS!$BG$4)+1)</f>
        <v>1.0194146236810731</v>
      </c>
      <c r="BH118" s="196">
        <f t="shared" si="31"/>
        <v>0.16701718655352846</v>
      </c>
      <c r="BI118" s="154"/>
      <c r="BJ118" s="152">
        <f t="shared" si="32"/>
        <v>53.158525949388064</v>
      </c>
      <c r="BK118" s="152">
        <f t="shared" si="33"/>
        <v>-5.873516722543046E-7</v>
      </c>
      <c r="BL118" s="155">
        <f t="shared" si="34"/>
        <v>0.99999993237864204</v>
      </c>
      <c r="BM118" s="155"/>
      <c r="BN118" s="152">
        <f t="shared" si="35"/>
        <v>53.158525949388064</v>
      </c>
      <c r="BO118" s="152">
        <f t="shared" si="36"/>
        <v>-3.6984375680452065E-4</v>
      </c>
      <c r="BP118" s="155">
        <f t="shared" si="37"/>
        <v>0.9999574210704506</v>
      </c>
      <c r="BQ118" s="156"/>
      <c r="BR118" s="157">
        <f t="shared" si="38"/>
        <v>53.158525949388064</v>
      </c>
      <c r="BS118" s="158">
        <f t="shared" si="39"/>
        <v>0</v>
      </c>
      <c r="BT118" s="158">
        <f t="shared" si="40"/>
        <v>0</v>
      </c>
      <c r="BU118" s="158">
        <f t="shared" si="41"/>
        <v>0</v>
      </c>
      <c r="BV118" s="158"/>
      <c r="BW118" s="206">
        <f t="shared" si="42"/>
        <v>53.158525949388064</v>
      </c>
      <c r="BX118" s="207">
        <f t="shared" si="43"/>
        <v>0</v>
      </c>
      <c r="BY118" s="208">
        <f t="shared" si="44"/>
        <v>1</v>
      </c>
      <c r="BZ118" s="158"/>
      <c r="CA118" s="157">
        <f>BDS!BH118</f>
        <v>0.16701718655352846</v>
      </c>
      <c r="CB118" s="157">
        <f t="shared" si="45"/>
        <v>-5.8329828134464714</v>
      </c>
      <c r="CC118" s="157"/>
      <c r="CD118" s="157">
        <f t="shared" si="46"/>
        <v>-5.8329828134464714</v>
      </c>
      <c r="CE118" s="192"/>
      <c r="CF118" s="192"/>
      <c r="CG118" s="208"/>
      <c r="CH118" s="208">
        <f t="shared" si="47"/>
        <v>0</v>
      </c>
    </row>
    <row r="119" spans="2:86" x14ac:dyDescent="0.2">
      <c r="B119" s="81"/>
      <c r="C119" s="81"/>
      <c r="D119" s="81"/>
      <c r="E119" s="81"/>
      <c r="F119" s="81"/>
      <c r="G119" s="81"/>
      <c r="H119" s="81"/>
      <c r="I119" s="81"/>
      <c r="J119" s="81"/>
      <c r="K119" s="81"/>
      <c r="L119" s="82"/>
      <c r="M119" s="81"/>
      <c r="N119" s="81"/>
      <c r="O119" s="81"/>
      <c r="P119" s="81"/>
      <c r="Q119" s="81"/>
      <c r="R119" s="81"/>
      <c r="S119" s="81"/>
      <c r="T119" s="81"/>
      <c r="U119" s="195">
        <f t="shared" si="29"/>
        <v>53.964682072375858</v>
      </c>
      <c r="V119" s="146">
        <f>BDS!$V$3*(COS(($U119*V$4)-PI()))*BL119*BP119</f>
        <v>-0.9230652805581776</v>
      </c>
      <c r="W119" s="146">
        <f>BDS!$W$3*(COS(($U119*W$4)-PI()))*BL119*BP119</f>
        <v>-0.92041585282106531</v>
      </c>
      <c r="X119" s="146">
        <f>BDS!$X$3*(COS(($U119*X$4)-PI()))*BL119*BP119</f>
        <v>-0.91176679815409878</v>
      </c>
      <c r="Y119" s="146">
        <f>BDS!$Y$3*(COS(($U119*Y$4)-PI()))*BL119*BP119</f>
        <v>-0.96127945085656552</v>
      </c>
      <c r="Z119" s="146">
        <f>BDS!$Z$3*(COS(($U119*Z$4)-PI()))*BL119*BP119</f>
        <v>-0.97936662274805042</v>
      </c>
      <c r="AA119" s="146">
        <f>BDS!$AA$3*(COS(($U119*AA$4)-PI()))*BL119*BP119</f>
        <v>-0.98747246536019151</v>
      </c>
      <c r="AB119" s="146">
        <f>BDS!$AB$3*(COS(($U119*AB$4)-PI()))*BL119*BP119</f>
        <v>-0.99163697597650535</v>
      </c>
      <c r="AC119" s="146">
        <f>BDS!$AC$3*(COS(($U119*AC$4)-PI()))*BL119*BP119</f>
        <v>-0.9938821612779335</v>
      </c>
      <c r="AD119" s="146">
        <f>BDS!$AD$3*(COS(($U119*AD$4)-PI()))*BL119*BP119</f>
        <v>-0.99501211183091876</v>
      </c>
      <c r="AE119" s="146">
        <f>BDS!$AE$3*(COS(($U119*AE$4)-PI()))*BL119*BP119</f>
        <v>-0.99535815982560649</v>
      </c>
      <c r="AF119" s="146">
        <f>BDS!$AF$3*(COS(($U119*AF$4)-PI()))*BL119*BP119</f>
        <v>-0.99501211183091876</v>
      </c>
      <c r="AG119" s="146">
        <f>BDS!$AG$3*(COS(($U119*AG$4)-PI()))*BL119*BP119</f>
        <v>-0.9938821612779335</v>
      </c>
      <c r="AH119" s="146">
        <f>BDS!$AH$3*(COS(($U119*AH$4)-PI()))*BL119*BP119</f>
        <v>-0.99163697597650535</v>
      </c>
      <c r="AI119" s="146">
        <f>BDS!$AI$3*(COS(($U119*AI$4)-PI()))*BL119*BP119</f>
        <v>-0.98747246536019151</v>
      </c>
      <c r="AJ119" s="146">
        <f>BDS!$AJ$3*(COS(($U119*AJ$4)-PI()))*BL119*BP119</f>
        <v>-0.98934176231622128</v>
      </c>
      <c r="AK119" s="146">
        <f>BDS!$AK$3*(COS(($U119*AK$4)-PI()))*BL119*BP119</f>
        <v>-0.9930910646746437</v>
      </c>
      <c r="AL119" s="146">
        <f>BDS!$AL$3*(COS(($U119*AL$4)-PI()))*BL119*BP119</f>
        <v>-0.99511267478936394</v>
      </c>
      <c r="AM119" s="146">
        <f>BDS!$AM$3*(COS(($U119*AM$4)-PI()))*BL119*BP119</f>
        <v>-0.99613019557787275</v>
      </c>
      <c r="AN119" s="146">
        <f>BDS!$AN$3*(COS(($U119*AN$4)-PI()))*BL119*BP119</f>
        <v>-0.99644182549618732</v>
      </c>
      <c r="AO119" s="146">
        <f>BDS!$AO$3*(COS(($U119*AO$4)-PI()))*BL119*BP119</f>
        <v>-0.99613019557787275</v>
      </c>
      <c r="AP119" s="146">
        <f>BDS!$AP$3*(COS(($U119*AP$4)-PI()))*BL119*BP119</f>
        <v>-0.99511267478936394</v>
      </c>
      <c r="AQ119" s="146">
        <f>BDS!$AQ$3*(COS(($U119*AQ$4)-PI()))*BL119*BP119</f>
        <v>-0.9930910646746437</v>
      </c>
      <c r="AR119" s="146">
        <f>BDS!$AR$3*(COS(($U119*AR$4)-PI()))*BL119*BP119</f>
        <v>-0.98934176231622128</v>
      </c>
      <c r="AS119" s="146">
        <f>BDS!$AS$3*(COS(($U119*AS$4)-PI()))*BL119*BP119</f>
        <v>-0.98747246536019151</v>
      </c>
      <c r="AT119" s="146">
        <f>BDS!$AT$3*(COS(($U119*AT$4)-PI()))*BL119*BP119</f>
        <v>-0.99163697597650535</v>
      </c>
      <c r="AU119" s="146">
        <f>BDS!$AU$3*(COS(($U119*AU$4)-PI()))*BL119*BP119</f>
        <v>-0.9938821612779335</v>
      </c>
      <c r="AV119" s="146">
        <f>BDS!$AV$3*(COS(($U119*AV$4)-PI()))*BL119*BP119</f>
        <v>-0.99501211183091876</v>
      </c>
      <c r="AW119" s="146">
        <f>BDS!$AW$3*(COS(($U119*AW$4)-PI()))*BL119*BP119</f>
        <v>-0.99535815982560649</v>
      </c>
      <c r="AX119" s="146">
        <f>BDS!$AX$3*(COS(($U119*AX$4)-PI()))*BL119*BP119</f>
        <v>-0.99501211183091876</v>
      </c>
      <c r="AY119" s="146">
        <f>BDS!$AY$3*(COS(($U119*AY$4)-PI()))*BL119*BP119</f>
        <v>-0.9938821612779335</v>
      </c>
      <c r="AZ119" s="146">
        <f>BDS!$AZ$3*(COS(($U119*AZ$4)-PI()))*BL119*BP119</f>
        <v>-0.99163697597650535</v>
      </c>
      <c r="BA119" s="146">
        <f>BDS!$BA$3*(COS(($U119*BA$4)-PI()))*BL119*BP119</f>
        <v>-0.98747246536019151</v>
      </c>
      <c r="BB119" s="146">
        <f>BDS!$BB$3*(COS(($U119*BB$4)-PI()))*BL119*BP119</f>
        <v>-0.97936662274805042</v>
      </c>
      <c r="BC119" s="146">
        <f>BDS!$BC$3*(COS(($U119*BC$4)-PI()))*BL119*BP119</f>
        <v>-0.96127945085656552</v>
      </c>
      <c r="BD119" s="146">
        <f>BDS!$BD$3*(COS(($U119*BD$4)-PI()))*BL119*BP119</f>
        <v>-0.91176679815409878</v>
      </c>
      <c r="BE119" s="146">
        <f>BDS!$BE$3*(COS(($U119*BE$4)-PI()))*BL119*BP119</f>
        <v>-0.92041585282106531</v>
      </c>
      <c r="BF119" s="153">
        <f t="shared" si="30"/>
        <v>-0.97986797576009821</v>
      </c>
      <c r="BG119" s="153">
        <f>(((BF119)+1)/(BDS!$BG$4)+1)</f>
        <v>1.0200044355724989</v>
      </c>
      <c r="BH119" s="196">
        <f t="shared" si="31"/>
        <v>0.17204120662015321</v>
      </c>
      <c r="BI119" s="154"/>
      <c r="BJ119" s="152">
        <f t="shared" si="32"/>
        <v>53.964682072375858</v>
      </c>
      <c r="BK119" s="152">
        <f t="shared" si="33"/>
        <v>-6.1679729583862254E-7</v>
      </c>
      <c r="BL119" s="155">
        <f t="shared" si="34"/>
        <v>0.99999992898858958</v>
      </c>
      <c r="BM119" s="155"/>
      <c r="BN119" s="152">
        <f t="shared" si="35"/>
        <v>53.964682072375858</v>
      </c>
      <c r="BO119" s="152">
        <f t="shared" si="36"/>
        <v>-3.840248387960753E-4</v>
      </c>
      <c r="BP119" s="155">
        <f t="shared" si="37"/>
        <v>0.99995578848390032</v>
      </c>
      <c r="BQ119" s="156"/>
      <c r="BR119" s="157">
        <f t="shared" si="38"/>
        <v>53.964682072375858</v>
      </c>
      <c r="BS119" s="158">
        <f t="shared" si="39"/>
        <v>0</v>
      </c>
      <c r="BT119" s="158">
        <f t="shared" si="40"/>
        <v>0</v>
      </c>
      <c r="BU119" s="158">
        <f t="shared" si="41"/>
        <v>0</v>
      </c>
      <c r="BV119" s="158"/>
      <c r="BW119" s="206">
        <f t="shared" si="42"/>
        <v>53.964682072375858</v>
      </c>
      <c r="BX119" s="207">
        <f t="shared" si="43"/>
        <v>0</v>
      </c>
      <c r="BY119" s="208">
        <f t="shared" si="44"/>
        <v>1</v>
      </c>
      <c r="BZ119" s="158"/>
      <c r="CA119" s="157">
        <f>BDS!BH119</f>
        <v>0.17204120662015321</v>
      </c>
      <c r="CB119" s="157">
        <f t="shared" si="45"/>
        <v>-5.8279587933798469</v>
      </c>
      <c r="CC119" s="157"/>
      <c r="CD119" s="157">
        <f t="shared" si="46"/>
        <v>-5.8279587933798469</v>
      </c>
      <c r="CE119" s="192"/>
      <c r="CF119" s="192"/>
      <c r="CG119" s="208"/>
      <c r="CH119" s="208">
        <f t="shared" si="47"/>
        <v>0</v>
      </c>
    </row>
    <row r="120" spans="2:86" x14ac:dyDescent="0.2">
      <c r="B120" s="81"/>
      <c r="C120" s="81"/>
      <c r="D120" s="81"/>
      <c r="E120" s="81"/>
      <c r="F120" s="81"/>
      <c r="G120" s="81"/>
      <c r="H120" s="81"/>
      <c r="I120" s="81"/>
      <c r="J120" s="81"/>
      <c r="K120" s="81"/>
      <c r="L120" s="82"/>
      <c r="M120" s="81"/>
      <c r="N120" s="81"/>
      <c r="O120" s="81"/>
      <c r="P120" s="81"/>
      <c r="Q120" s="81"/>
      <c r="R120" s="81"/>
      <c r="S120" s="81"/>
      <c r="T120" s="81"/>
      <c r="U120" s="195">
        <f t="shared" si="29"/>
        <v>54.78306366029188</v>
      </c>
      <c r="V120" s="146">
        <f>BDS!$V$3*(COS(($U120*V$4)-PI()))*BL120*BP120</f>
        <v>-0.92113989243047589</v>
      </c>
      <c r="W120" s="146">
        <f>BDS!$W$3*(COS(($U120*W$4)-PI()))*BL120*BP120</f>
        <v>-0.91842937145301495</v>
      </c>
      <c r="X120" s="146">
        <f>BDS!$X$3*(COS(($U120*X$4)-PI()))*BL120*BP120</f>
        <v>-0.90958107322578197</v>
      </c>
      <c r="Y120" s="146">
        <f>BDS!$Y$3*(COS(($U120*Y$4)-PI()))*BL120*BP120</f>
        <v>-0.96023760073123954</v>
      </c>
      <c r="Z120" s="146">
        <f>BDS!$Z$3*(COS(($U120*Z$4)-PI()))*BL120*BP120</f>
        <v>-0.97874363661736852</v>
      </c>
      <c r="AA120" s="146">
        <f>BDS!$AA$3*(COS(($U120*AA$4)-PI()))*BL120*BP120</f>
        <v>-0.98703701206540995</v>
      </c>
      <c r="AB120" s="146">
        <f>BDS!$AB$3*(COS(($U120*AB$4)-PI()))*BL120*BP120</f>
        <v>-0.99129775437033563</v>
      </c>
      <c r="AC120" s="146">
        <f>BDS!$AC$3*(COS(($U120*AC$4)-PI()))*BL120*BP120</f>
        <v>-0.99359477141151875</v>
      </c>
      <c r="AD120" s="146">
        <f>BDS!$AD$3*(COS(($U120*AD$4)-PI()))*BL120*BP120</f>
        <v>-0.99475079156268309</v>
      </c>
      <c r="AE120" s="146">
        <f>BDS!$AE$3*(COS(($U120*AE$4)-PI()))*BL120*BP120</f>
        <v>-0.99510482096893682</v>
      </c>
      <c r="AF120" s="146">
        <f>BDS!$AF$3*(COS(($U120*AF$4)-PI()))*BL120*BP120</f>
        <v>-0.99475079156268309</v>
      </c>
      <c r="AG120" s="146">
        <f>BDS!$AG$3*(COS(($U120*AG$4)-PI()))*BL120*BP120</f>
        <v>-0.99359477141151875</v>
      </c>
      <c r="AH120" s="146">
        <f>BDS!$AH$3*(COS(($U120*AH$4)-PI()))*BL120*BP120</f>
        <v>-0.99129775437033563</v>
      </c>
      <c r="AI120" s="146">
        <f>BDS!$AI$3*(COS(($U120*AI$4)-PI()))*BL120*BP120</f>
        <v>-0.98703701206540995</v>
      </c>
      <c r="AJ120" s="146">
        <f>BDS!$AJ$3*(COS(($U120*AJ$4)-PI()))*BL120*BP120</f>
        <v>-0.9889495166924811</v>
      </c>
      <c r="AK120" s="146">
        <f>BDS!$AK$3*(COS(($U120*AK$4)-PI()))*BL120*BP120</f>
        <v>-0.99278541635414019</v>
      </c>
      <c r="AL120" s="146">
        <f>BDS!$AL$3*(COS(($U120*AL$4)-PI()))*BL120*BP120</f>
        <v>-0.9948536740732844</v>
      </c>
      <c r="AM120" s="146">
        <f>BDS!$AM$3*(COS(($U120*AM$4)-PI()))*BL120*BP120</f>
        <v>-0.9958946589249642</v>
      </c>
      <c r="AN120" s="146">
        <f>BDS!$AN$3*(COS(($U120*AN$4)-PI()))*BL120*BP120</f>
        <v>-0.99621347285132122</v>
      </c>
      <c r="AO120" s="146">
        <f>BDS!$AO$3*(COS(($U120*AO$4)-PI()))*BL120*BP120</f>
        <v>-0.9958946589249642</v>
      </c>
      <c r="AP120" s="146">
        <f>BDS!$AP$3*(COS(($U120*AP$4)-PI()))*BL120*BP120</f>
        <v>-0.9948536740732844</v>
      </c>
      <c r="AQ120" s="146">
        <f>BDS!$AQ$3*(COS(($U120*AQ$4)-PI()))*BL120*BP120</f>
        <v>-0.99278541635414019</v>
      </c>
      <c r="AR120" s="146">
        <f>BDS!$AR$3*(COS(($U120*AR$4)-PI()))*BL120*BP120</f>
        <v>-0.9889495166924811</v>
      </c>
      <c r="AS120" s="146">
        <f>BDS!$AS$3*(COS(($U120*AS$4)-PI()))*BL120*BP120</f>
        <v>-0.98703701206540995</v>
      </c>
      <c r="AT120" s="146">
        <f>BDS!$AT$3*(COS(($U120*AT$4)-PI()))*BL120*BP120</f>
        <v>-0.99129775437033563</v>
      </c>
      <c r="AU120" s="146">
        <f>BDS!$AU$3*(COS(($U120*AU$4)-PI()))*BL120*BP120</f>
        <v>-0.99359477141151875</v>
      </c>
      <c r="AV120" s="146">
        <f>BDS!$AV$3*(COS(($U120*AV$4)-PI()))*BL120*BP120</f>
        <v>-0.99475079156268309</v>
      </c>
      <c r="AW120" s="146">
        <f>BDS!$AW$3*(COS(($U120*AW$4)-PI()))*BL120*BP120</f>
        <v>-0.99510482096893682</v>
      </c>
      <c r="AX120" s="146">
        <f>BDS!$AX$3*(COS(($U120*AX$4)-PI()))*BL120*BP120</f>
        <v>-0.99475079156268309</v>
      </c>
      <c r="AY120" s="146">
        <f>BDS!$AY$3*(COS(($U120*AY$4)-PI()))*BL120*BP120</f>
        <v>-0.99359477141151875</v>
      </c>
      <c r="AZ120" s="146">
        <f>BDS!$AZ$3*(COS(($U120*AZ$4)-PI()))*BL120*BP120</f>
        <v>-0.99129775437033563</v>
      </c>
      <c r="BA120" s="146">
        <f>BDS!$BA$3*(COS(($U120*BA$4)-PI()))*BL120*BP120</f>
        <v>-0.98703701206540995</v>
      </c>
      <c r="BB120" s="146">
        <f>BDS!$BB$3*(COS(($U120*BB$4)-PI()))*BL120*BP120</f>
        <v>-0.97874363661736852</v>
      </c>
      <c r="BC120" s="146">
        <f>BDS!$BC$3*(COS(($U120*BC$4)-PI()))*BL120*BP120</f>
        <v>-0.96023760073123954</v>
      </c>
      <c r="BD120" s="146">
        <f>BDS!$BD$3*(COS(($U120*BD$4)-PI()))*BL120*BP120</f>
        <v>-0.90958107322578197</v>
      </c>
      <c r="BE120" s="146">
        <f>BDS!$BE$3*(COS(($U120*BE$4)-PI()))*BL120*BP120</f>
        <v>-0.91842937145301495</v>
      </c>
      <c r="BF120" s="153">
        <f t="shared" si="30"/>
        <v>-0.97925650613900039</v>
      </c>
      <c r="BG120" s="153">
        <f>(((BF120)+1)/(BDS!$BG$4)+1)</f>
        <v>1.020612029945227</v>
      </c>
      <c r="BH120" s="196">
        <f t="shared" si="31"/>
        <v>0.17721366103416447</v>
      </c>
      <c r="BI120" s="154"/>
      <c r="BJ120" s="152">
        <f t="shared" si="32"/>
        <v>54.78306366029188</v>
      </c>
      <c r="BK120" s="152">
        <f t="shared" si="33"/>
        <v>-6.4771911115419106E-7</v>
      </c>
      <c r="BL120" s="155">
        <f t="shared" si="34"/>
        <v>0.99999992542858429</v>
      </c>
      <c r="BM120" s="155"/>
      <c r="BN120" s="152">
        <f t="shared" si="35"/>
        <v>54.78306366029188</v>
      </c>
      <c r="BO120" s="152">
        <f t="shared" si="36"/>
        <v>-3.9874964729789584E-4</v>
      </c>
      <c r="BP120" s="155">
        <f t="shared" si="37"/>
        <v>0.99995409330405938</v>
      </c>
      <c r="BQ120" s="156"/>
      <c r="BR120" s="157">
        <f t="shared" si="38"/>
        <v>54.78306366029188</v>
      </c>
      <c r="BS120" s="158">
        <f t="shared" si="39"/>
        <v>0</v>
      </c>
      <c r="BT120" s="158">
        <f t="shared" si="40"/>
        <v>0</v>
      </c>
      <c r="BU120" s="158">
        <f t="shared" si="41"/>
        <v>0</v>
      </c>
      <c r="BV120" s="158"/>
      <c r="BW120" s="206">
        <f t="shared" si="42"/>
        <v>54.78306366029188</v>
      </c>
      <c r="BX120" s="207">
        <f t="shared" si="43"/>
        <v>0</v>
      </c>
      <c r="BY120" s="208">
        <f t="shared" si="44"/>
        <v>1</v>
      </c>
      <c r="BZ120" s="158"/>
      <c r="CA120" s="157">
        <f>BDS!BH120</f>
        <v>0.17721366103416447</v>
      </c>
      <c r="CB120" s="157">
        <f t="shared" si="45"/>
        <v>-5.8227863389658356</v>
      </c>
      <c r="CC120" s="157"/>
      <c r="CD120" s="157">
        <f t="shared" si="46"/>
        <v>-5.8227863389658356</v>
      </c>
      <c r="CE120" s="192"/>
      <c r="CF120" s="192"/>
      <c r="CG120" s="208"/>
      <c r="CH120" s="208">
        <f t="shared" si="47"/>
        <v>0</v>
      </c>
    </row>
    <row r="121" spans="2:86" x14ac:dyDescent="0.2">
      <c r="B121" s="81"/>
      <c r="C121" s="81"/>
      <c r="D121" s="81"/>
      <c r="E121" s="81"/>
      <c r="F121" s="81"/>
      <c r="G121" s="81"/>
      <c r="H121" s="81"/>
      <c r="I121" s="81"/>
      <c r="J121" s="81"/>
      <c r="K121" s="81"/>
      <c r="L121" s="82"/>
      <c r="M121" s="81"/>
      <c r="N121" s="81"/>
      <c r="O121" s="81"/>
      <c r="P121" s="81"/>
      <c r="Q121" s="81"/>
      <c r="R121" s="81"/>
      <c r="S121" s="81"/>
      <c r="T121" s="81"/>
      <c r="U121" s="195">
        <f t="shared" si="29"/>
        <v>55.613856113939342</v>
      </c>
      <c r="V121" s="146">
        <f>BDS!$V$3*(COS(($U121*V$4)-PI()))*BL121*BP121</f>
        <v>-0.91915700781522724</v>
      </c>
      <c r="W121" s="146">
        <f>BDS!$W$3*(COS(($U121*W$4)-PI()))*BL121*BP121</f>
        <v>-0.91638361624264719</v>
      </c>
      <c r="X121" s="146">
        <f>BDS!$X$3*(COS(($U121*X$4)-PI()))*BL121*BP121</f>
        <v>-0.90733029906429052</v>
      </c>
      <c r="Y121" s="146">
        <f>BDS!$Y$3*(COS(($U121*Y$4)-PI()))*BL121*BP121</f>
        <v>-0.95916428771511886</v>
      </c>
      <c r="Z121" s="146">
        <f>BDS!$Z$3*(COS(($U121*Z$4)-PI()))*BL121*BP121</f>
        <v>-0.97810173709439852</v>
      </c>
      <c r="AA121" s="146">
        <f>BDS!$AA$3*(COS(($U121*AA$4)-PI()))*BL121*BP121</f>
        <v>-0.98658830562655409</v>
      </c>
      <c r="AB121" s="146">
        <f>BDS!$AB$3*(COS(($U121*AB$4)-PI()))*BL121*BP121</f>
        <v>-0.99094819396543909</v>
      </c>
      <c r="AC121" s="146">
        <f>BDS!$AC$3*(COS(($U121*AC$4)-PI()))*BL121*BP121</f>
        <v>-0.99329861518770823</v>
      </c>
      <c r="AD121" s="146">
        <f>BDS!$AD$3*(COS(($U121*AD$4)-PI()))*BL121*BP121</f>
        <v>-0.99448149654167983</v>
      </c>
      <c r="AE121" s="146">
        <f>BDS!$AE$3*(COS(($U121*AE$4)-PI()))*BL121*BP121</f>
        <v>-0.99484374981162527</v>
      </c>
      <c r="AF121" s="146">
        <f>BDS!$AF$3*(COS(($U121*AF$4)-PI()))*BL121*BP121</f>
        <v>-0.99448149654167983</v>
      </c>
      <c r="AG121" s="146">
        <f>BDS!$AG$3*(COS(($U121*AG$4)-PI()))*BL121*BP121</f>
        <v>-0.99329861518770823</v>
      </c>
      <c r="AH121" s="146">
        <f>BDS!$AH$3*(COS(($U121*AH$4)-PI()))*BL121*BP121</f>
        <v>-0.99094819396543909</v>
      </c>
      <c r="AI121" s="146">
        <f>BDS!$AI$3*(COS(($U121*AI$4)-PI()))*BL121*BP121</f>
        <v>-0.98658830562655409</v>
      </c>
      <c r="AJ121" s="146">
        <f>BDS!$AJ$3*(COS(($U121*AJ$4)-PI()))*BL121*BP121</f>
        <v>-0.98854532563652697</v>
      </c>
      <c r="AK121" s="146">
        <f>BDS!$AK$3*(COS(($U121*AK$4)-PI()))*BL121*BP121</f>
        <v>-0.99247044754417713</v>
      </c>
      <c r="AL121" s="146">
        <f>BDS!$AL$3*(COS(($U121*AL$4)-PI()))*BL121*BP121</f>
        <v>-0.99458676906105781</v>
      </c>
      <c r="AM121" s="146">
        <f>BDS!$AM$3*(COS(($U121*AM$4)-PI()))*BL121*BP121</f>
        <v>-0.99565193091291992</v>
      </c>
      <c r="AN121" s="146">
        <f>BDS!$AN$3*(COS(($U121*AN$4)-PI()))*BL121*BP121</f>
        <v>-0.99597814720547873</v>
      </c>
      <c r="AO121" s="146">
        <f>BDS!$AO$3*(COS(($U121*AO$4)-PI()))*BL121*BP121</f>
        <v>-0.99565193091291992</v>
      </c>
      <c r="AP121" s="146">
        <f>BDS!$AP$3*(COS(($U121*AP$4)-PI()))*BL121*BP121</f>
        <v>-0.99458676906105781</v>
      </c>
      <c r="AQ121" s="146">
        <f>BDS!$AQ$3*(COS(($U121*AQ$4)-PI()))*BL121*BP121</f>
        <v>-0.99247044754417713</v>
      </c>
      <c r="AR121" s="146">
        <f>BDS!$AR$3*(COS(($U121*AR$4)-PI()))*BL121*BP121</f>
        <v>-0.98854532563652697</v>
      </c>
      <c r="AS121" s="146">
        <f>BDS!$AS$3*(COS(($U121*AS$4)-PI()))*BL121*BP121</f>
        <v>-0.98658830562655409</v>
      </c>
      <c r="AT121" s="146">
        <f>BDS!$AT$3*(COS(($U121*AT$4)-PI()))*BL121*BP121</f>
        <v>-0.99094819396543909</v>
      </c>
      <c r="AU121" s="146">
        <f>BDS!$AU$3*(COS(($U121*AU$4)-PI()))*BL121*BP121</f>
        <v>-0.99329861518770823</v>
      </c>
      <c r="AV121" s="146">
        <f>BDS!$AV$3*(COS(($U121*AV$4)-PI()))*BL121*BP121</f>
        <v>-0.99448149654167983</v>
      </c>
      <c r="AW121" s="146">
        <f>BDS!$AW$3*(COS(($U121*AW$4)-PI()))*BL121*BP121</f>
        <v>-0.99484374981162527</v>
      </c>
      <c r="AX121" s="146">
        <f>BDS!$AX$3*(COS(($U121*AX$4)-PI()))*BL121*BP121</f>
        <v>-0.99448149654167983</v>
      </c>
      <c r="AY121" s="146">
        <f>BDS!$AY$3*(COS(($U121*AY$4)-PI()))*BL121*BP121</f>
        <v>-0.99329861518770823</v>
      </c>
      <c r="AZ121" s="146">
        <f>BDS!$AZ$3*(COS(($U121*AZ$4)-PI()))*BL121*BP121</f>
        <v>-0.99094819396543909</v>
      </c>
      <c r="BA121" s="146">
        <f>BDS!$BA$3*(COS(($U121*BA$4)-PI()))*BL121*BP121</f>
        <v>-0.98658830562655409</v>
      </c>
      <c r="BB121" s="146">
        <f>BDS!$BB$3*(COS(($U121*BB$4)-PI()))*BL121*BP121</f>
        <v>-0.97810173709439852</v>
      </c>
      <c r="BC121" s="146">
        <f>BDS!$BC$3*(COS(($U121*BC$4)-PI()))*BL121*BP121</f>
        <v>-0.95916428771511886</v>
      </c>
      <c r="BD121" s="146">
        <f>BDS!$BD$3*(COS(($U121*BD$4)-PI()))*BL121*BP121</f>
        <v>-0.90733029906429052</v>
      </c>
      <c r="BE121" s="146">
        <f>BDS!$BE$3*(COS(($U121*BE$4)-PI()))*BL121*BP121</f>
        <v>-0.91638361624264719</v>
      </c>
      <c r="BF121" s="153">
        <f t="shared" si="30"/>
        <v>-0.97862660906866017</v>
      </c>
      <c r="BG121" s="153">
        <f>(((BF121)+1)/(BDS!$BG$4)+1)</f>
        <v>1.0212379349814404</v>
      </c>
      <c r="BH121" s="196">
        <f t="shared" si="31"/>
        <v>0.18253877534924762</v>
      </c>
      <c r="BI121" s="154"/>
      <c r="BJ121" s="152">
        <f t="shared" si="32"/>
        <v>55.613856113939342</v>
      </c>
      <c r="BK121" s="152">
        <f t="shared" si="33"/>
        <v>-6.8019112746264724E-7</v>
      </c>
      <c r="BL121" s="155">
        <f t="shared" si="34"/>
        <v>0.99999992169010554</v>
      </c>
      <c r="BM121" s="155"/>
      <c r="BN121" s="152">
        <f t="shared" si="35"/>
        <v>55.613856113939342</v>
      </c>
      <c r="BO121" s="152">
        <f t="shared" si="36"/>
        <v>-4.1403902774360694E-4</v>
      </c>
      <c r="BP121" s="155">
        <f t="shared" si="37"/>
        <v>0.99995233313144127</v>
      </c>
      <c r="BQ121" s="156"/>
      <c r="BR121" s="157">
        <f t="shared" si="38"/>
        <v>55.613856113939342</v>
      </c>
      <c r="BS121" s="158">
        <f t="shared" si="39"/>
        <v>0</v>
      </c>
      <c r="BT121" s="158">
        <f t="shared" si="40"/>
        <v>0</v>
      </c>
      <c r="BU121" s="158">
        <f t="shared" si="41"/>
        <v>0</v>
      </c>
      <c r="BV121" s="158"/>
      <c r="BW121" s="206">
        <f t="shared" si="42"/>
        <v>55.613856113939342</v>
      </c>
      <c r="BX121" s="207">
        <f t="shared" si="43"/>
        <v>0</v>
      </c>
      <c r="BY121" s="208">
        <f t="shared" si="44"/>
        <v>1</v>
      </c>
      <c r="BZ121" s="158"/>
      <c r="CA121" s="157">
        <f>BDS!BH121</f>
        <v>0.18253877534924762</v>
      </c>
      <c r="CB121" s="157">
        <f t="shared" si="45"/>
        <v>-5.817461224650752</v>
      </c>
      <c r="CC121" s="157"/>
      <c r="CD121" s="157">
        <f t="shared" si="46"/>
        <v>-5.817461224650752</v>
      </c>
      <c r="CE121" s="192"/>
      <c r="CF121" s="192"/>
      <c r="CG121" s="208"/>
      <c r="CH121" s="208">
        <f t="shared" si="47"/>
        <v>0</v>
      </c>
    </row>
    <row r="122" spans="2:86" x14ac:dyDescent="0.2">
      <c r="B122" s="81"/>
      <c r="C122" s="81"/>
      <c r="D122" s="81"/>
      <c r="E122" s="81"/>
      <c r="F122" s="81"/>
      <c r="G122" s="81"/>
      <c r="H122" s="81"/>
      <c r="I122" s="81"/>
      <c r="J122" s="81"/>
      <c r="K122" s="81"/>
      <c r="L122" s="82"/>
      <c r="M122" s="81"/>
      <c r="N122" s="81"/>
      <c r="O122" s="81"/>
      <c r="P122" s="81"/>
      <c r="Q122" s="81"/>
      <c r="R122" s="81"/>
      <c r="S122" s="81"/>
      <c r="T122" s="81"/>
      <c r="U122" s="195">
        <f t="shared" si="29"/>
        <v>56.457247645749305</v>
      </c>
      <c r="V122" s="146">
        <f>BDS!$V$3*(COS(($U122*V$4)-PI()))*BL122*BP122</f>
        <v>-0.9171149527703486</v>
      </c>
      <c r="W122" s="146">
        <f>BDS!$W$3*(COS(($U122*W$4)-PI()))*BL122*BP122</f>
        <v>-0.91427686443699707</v>
      </c>
      <c r="X122" s="146">
        <f>BDS!$X$3*(COS(($U122*X$4)-PI()))*BL122*BP122</f>
        <v>-0.9050125956545606</v>
      </c>
      <c r="Y122" s="146">
        <f>BDS!$Y$3*(COS(($U122*Y$4)-PI()))*BL122*BP122</f>
        <v>-0.95805857390050164</v>
      </c>
      <c r="Z122" s="146">
        <f>BDS!$Z$3*(COS(($U122*Z$4)-PI()))*BL122*BP122</f>
        <v>-0.97744035426602593</v>
      </c>
      <c r="AA122" s="146">
        <f>BDS!$AA$3*(COS(($U122*AA$4)-PI()))*BL122*BP122</f>
        <v>-0.98612594472286053</v>
      </c>
      <c r="AB122" s="146">
        <f>BDS!$AB$3*(COS(($U122*AB$4)-PI()))*BL122*BP122</f>
        <v>-0.99058798085925259</v>
      </c>
      <c r="AC122" s="146">
        <f>BDS!$AC$3*(COS(($U122*AC$4)-PI()))*BL122*BP122</f>
        <v>-0.99299342604116614</v>
      </c>
      <c r="AD122" s="146">
        <f>BDS!$AD$3*(COS(($U122*AD$4)-PI()))*BL122*BP122</f>
        <v>-0.99420398407814803</v>
      </c>
      <c r="AE122" s="146">
        <f>BDS!$AE$3*(COS(($U122*AE$4)-PI()))*BL122*BP122</f>
        <v>-0.9945747109824945</v>
      </c>
      <c r="AF122" s="146">
        <f>BDS!$AF$3*(COS(($U122*AF$4)-PI()))*BL122*BP122</f>
        <v>-0.99420398407814803</v>
      </c>
      <c r="AG122" s="146">
        <f>BDS!$AG$3*(COS(($U122*AG$4)-PI()))*BL122*BP122</f>
        <v>-0.99299342604116614</v>
      </c>
      <c r="AH122" s="146">
        <f>BDS!$AH$3*(COS(($U122*AH$4)-PI()))*BL122*BP122</f>
        <v>-0.99058798085925259</v>
      </c>
      <c r="AI122" s="146">
        <f>BDS!$AI$3*(COS(($U122*AI$4)-PI()))*BL122*BP122</f>
        <v>-0.98612594472286053</v>
      </c>
      <c r="AJ122" s="146">
        <f>BDS!$AJ$3*(COS(($U122*AJ$4)-PI()))*BL122*BP122</f>
        <v>-0.98812882700246163</v>
      </c>
      <c r="AK122" s="146">
        <f>BDS!$AK$3*(COS(($U122*AK$4)-PI()))*BL122*BP122</f>
        <v>-0.99214587498410789</v>
      </c>
      <c r="AL122" s="146">
        <f>BDS!$AL$3*(COS(($U122*AL$4)-PI()))*BL122*BP122</f>
        <v>-0.9943117191894153</v>
      </c>
      <c r="AM122" s="146">
        <f>BDS!$AM$3*(COS(($U122*AM$4)-PI()))*BL122*BP122</f>
        <v>-0.99540179250935212</v>
      </c>
      <c r="AN122" s="146">
        <f>BDS!$AN$3*(COS(($U122*AN$4)-PI()))*BL122*BP122</f>
        <v>-0.99573563612558469</v>
      </c>
      <c r="AO122" s="146">
        <f>BDS!$AO$3*(COS(($U122*AO$4)-PI()))*BL122*BP122</f>
        <v>-0.99540179250935212</v>
      </c>
      <c r="AP122" s="146">
        <f>BDS!$AP$3*(COS(($U122*AP$4)-PI()))*BL122*BP122</f>
        <v>-0.9943117191894153</v>
      </c>
      <c r="AQ122" s="146">
        <f>BDS!$AQ$3*(COS(($U122*AQ$4)-PI()))*BL122*BP122</f>
        <v>-0.99214587498410789</v>
      </c>
      <c r="AR122" s="146">
        <f>BDS!$AR$3*(COS(($U122*AR$4)-PI()))*BL122*BP122</f>
        <v>-0.98812882700246163</v>
      </c>
      <c r="AS122" s="146">
        <f>BDS!$AS$3*(COS(($U122*AS$4)-PI()))*BL122*BP122</f>
        <v>-0.98612594472286053</v>
      </c>
      <c r="AT122" s="146">
        <f>BDS!$AT$3*(COS(($U122*AT$4)-PI()))*BL122*BP122</f>
        <v>-0.99058798085925259</v>
      </c>
      <c r="AU122" s="146">
        <f>BDS!$AU$3*(COS(($U122*AU$4)-PI()))*BL122*BP122</f>
        <v>-0.99299342604116614</v>
      </c>
      <c r="AV122" s="146">
        <f>BDS!$AV$3*(COS(($U122*AV$4)-PI()))*BL122*BP122</f>
        <v>-0.99420398407814803</v>
      </c>
      <c r="AW122" s="146">
        <f>BDS!$AW$3*(COS(($U122*AW$4)-PI()))*BL122*BP122</f>
        <v>-0.9945747109824945</v>
      </c>
      <c r="AX122" s="146">
        <f>BDS!$AX$3*(COS(($U122*AX$4)-PI()))*BL122*BP122</f>
        <v>-0.99420398407814803</v>
      </c>
      <c r="AY122" s="146">
        <f>BDS!$AY$3*(COS(($U122*AY$4)-PI()))*BL122*BP122</f>
        <v>-0.99299342604116614</v>
      </c>
      <c r="AZ122" s="146">
        <f>BDS!$AZ$3*(COS(($U122*AZ$4)-PI()))*BL122*BP122</f>
        <v>-0.99058798085925259</v>
      </c>
      <c r="BA122" s="146">
        <f>BDS!$BA$3*(COS(($U122*BA$4)-PI()))*BL122*BP122</f>
        <v>-0.98612594472286053</v>
      </c>
      <c r="BB122" s="146">
        <f>BDS!$BB$3*(COS(($U122*BB$4)-PI()))*BL122*BP122</f>
        <v>-0.97744035426602593</v>
      </c>
      <c r="BC122" s="146">
        <f>BDS!$BC$3*(COS(($U122*BC$4)-PI()))*BL122*BP122</f>
        <v>-0.95805857390050164</v>
      </c>
      <c r="BD122" s="146">
        <f>BDS!$BD$3*(COS(($U122*BD$4)-PI()))*BL122*BP122</f>
        <v>-0.9050125956545606</v>
      </c>
      <c r="BE122" s="146">
        <f>BDS!$BE$3*(COS(($U122*BE$4)-PI()))*BL122*BP122</f>
        <v>-0.91427686443699707</v>
      </c>
      <c r="BF122" s="153">
        <f t="shared" si="30"/>
        <v>-0.97797773770981877</v>
      </c>
      <c r="BG122" s="153">
        <f>(((BF122)+1)/(BDS!$BG$4)+1)</f>
        <v>1.021882694054751</v>
      </c>
      <c r="BH122" s="196">
        <f t="shared" si="31"/>
        <v>0.18802088566641068</v>
      </c>
      <c r="BI122" s="154"/>
      <c r="BJ122" s="152">
        <f t="shared" si="32"/>
        <v>56.457247645749305</v>
      </c>
      <c r="BK122" s="152">
        <f t="shared" si="33"/>
        <v>-7.142910570453144E-7</v>
      </c>
      <c r="BL122" s="155">
        <f t="shared" si="34"/>
        <v>0.99999991776420638</v>
      </c>
      <c r="BM122" s="155"/>
      <c r="BN122" s="152">
        <f t="shared" si="35"/>
        <v>56.457247645749305</v>
      </c>
      <c r="BO122" s="152">
        <f t="shared" si="36"/>
        <v>-4.2991462459178708E-4</v>
      </c>
      <c r="BP122" s="155">
        <f t="shared" si="37"/>
        <v>0.99995050547460218</v>
      </c>
      <c r="BQ122" s="156"/>
      <c r="BR122" s="157">
        <f t="shared" si="38"/>
        <v>56.457247645749305</v>
      </c>
      <c r="BS122" s="158">
        <f t="shared" si="39"/>
        <v>0</v>
      </c>
      <c r="BT122" s="158">
        <f t="shared" si="40"/>
        <v>0</v>
      </c>
      <c r="BU122" s="158">
        <f t="shared" si="41"/>
        <v>0</v>
      </c>
      <c r="BV122" s="158"/>
      <c r="BW122" s="206">
        <f t="shared" si="42"/>
        <v>56.457247645749305</v>
      </c>
      <c r="BX122" s="207">
        <f t="shared" si="43"/>
        <v>0</v>
      </c>
      <c r="BY122" s="208">
        <f t="shared" si="44"/>
        <v>1</v>
      </c>
      <c r="BZ122" s="158"/>
      <c r="CA122" s="157">
        <f>BDS!BH122</f>
        <v>0.18802088566641068</v>
      </c>
      <c r="CB122" s="157">
        <f t="shared" si="45"/>
        <v>-5.8119791143335897</v>
      </c>
      <c r="CC122" s="157"/>
      <c r="CD122" s="157">
        <f t="shared" si="46"/>
        <v>-5.8119791143335897</v>
      </c>
      <c r="CE122" s="192"/>
      <c r="CF122" s="192"/>
      <c r="CG122" s="208"/>
      <c r="CH122" s="208">
        <f t="shared" si="47"/>
        <v>0</v>
      </c>
    </row>
    <row r="123" spans="2:86" x14ac:dyDescent="0.2">
      <c r="B123" s="81"/>
      <c r="C123" s="81"/>
      <c r="D123" s="81"/>
      <c r="E123" s="81"/>
      <c r="F123" s="81"/>
      <c r="G123" s="81"/>
      <c r="H123" s="81"/>
      <c r="I123" s="81"/>
      <c r="J123" s="81"/>
      <c r="K123" s="81"/>
      <c r="L123" s="82"/>
      <c r="M123" s="81"/>
      <c r="N123" s="81"/>
      <c r="O123" s="81"/>
      <c r="P123" s="81"/>
      <c r="Q123" s="81"/>
      <c r="R123" s="81"/>
      <c r="S123" s="81"/>
      <c r="T123" s="81"/>
      <c r="U123" s="195">
        <f t="shared" si="29"/>
        <v>57.313429322419424</v>
      </c>
      <c r="V123" s="146">
        <f>BDS!$V$3*(COS(($U123*V$4)-PI()))*BL123*BP123</f>
        <v>-0.91501200731814569</v>
      </c>
      <c r="W123" s="146">
        <f>BDS!$W$3*(COS(($U123*W$4)-PI()))*BL123*BP123</f>
        <v>-0.91210734609187416</v>
      </c>
      <c r="X123" s="146">
        <f>BDS!$X$3*(COS(($U123*X$4)-PI()))*BL123*BP123</f>
        <v>-0.90262603215700821</v>
      </c>
      <c r="Y123" s="146">
        <f>BDS!$Y$3*(COS(($U123*Y$4)-PI()))*BL123*BP123</f>
        <v>-0.95691949418753341</v>
      </c>
      <c r="Z123" s="146">
        <f>BDS!$Z$3*(COS(($U123*Z$4)-PI()))*BL123*BP123</f>
        <v>-0.97675890131576093</v>
      </c>
      <c r="AA123" s="146">
        <f>BDS!$AA$3*(COS(($U123*AA$4)-PI()))*BL123*BP123</f>
        <v>-0.98564951601104001</v>
      </c>
      <c r="AB123" s="146">
        <f>BDS!$AB$3*(COS(($U123*AB$4)-PI()))*BL123*BP123</f>
        <v>-0.99021679169625998</v>
      </c>
      <c r="AC123" s="146">
        <f>BDS!$AC$3*(COS(($U123*AC$4)-PI()))*BL123*BP123</f>
        <v>-0.99267892935575786</v>
      </c>
      <c r="AD123" s="146">
        <f>BDS!$AD$3*(COS(($U123*AD$4)-PI()))*BL123*BP123</f>
        <v>-0.99391800414154663</v>
      </c>
      <c r="AE123" s="146">
        <f>BDS!$AE$3*(COS(($U123*AE$4)-PI()))*BL123*BP123</f>
        <v>-0.99429746198760438</v>
      </c>
      <c r="AF123" s="146">
        <f>BDS!$AF$3*(COS(($U123*AF$4)-PI()))*BL123*BP123</f>
        <v>-0.99391800414154663</v>
      </c>
      <c r="AG123" s="146">
        <f>BDS!$AG$3*(COS(($U123*AG$4)-PI()))*BL123*BP123</f>
        <v>-0.99267892935575786</v>
      </c>
      <c r="AH123" s="146">
        <f>BDS!$AH$3*(COS(($U123*AH$4)-PI()))*BL123*BP123</f>
        <v>-0.99021679169625998</v>
      </c>
      <c r="AI123" s="146">
        <f>BDS!$AI$3*(COS(($U123*AI$4)-PI()))*BL123*BP123</f>
        <v>-0.98564951601104001</v>
      </c>
      <c r="AJ123" s="146">
        <f>BDS!$AJ$3*(COS(($U123*AJ$4)-PI()))*BL123*BP123</f>
        <v>-0.9876996477701625</v>
      </c>
      <c r="AK123" s="146">
        <f>BDS!$AK$3*(COS(($U123*AK$4)-PI()))*BL123*BP123</f>
        <v>-0.99181140686711233</v>
      </c>
      <c r="AL123" s="146">
        <f>BDS!$AL$3*(COS(($U123*AL$4)-PI()))*BL123*BP123</f>
        <v>-0.99402827661763782</v>
      </c>
      <c r="AM123" s="146">
        <f>BDS!$AM$3*(COS(($U123*AM$4)-PI()))*BL123*BP123</f>
        <v>-0.9951440180464679</v>
      </c>
      <c r="AN123" s="146">
        <f>BDS!$AN$3*(COS(($U123*AN$4)-PI()))*BL123*BP123</f>
        <v>-0.99548572074025121</v>
      </c>
      <c r="AO123" s="146">
        <f>BDS!$AO$3*(COS(($U123*AO$4)-PI()))*BL123*BP123</f>
        <v>-0.9951440180464679</v>
      </c>
      <c r="AP123" s="146">
        <f>BDS!$AP$3*(COS(($U123*AP$4)-PI()))*BL123*BP123</f>
        <v>-0.99402827661763782</v>
      </c>
      <c r="AQ123" s="146">
        <f>BDS!$AQ$3*(COS(($U123*AQ$4)-PI()))*BL123*BP123</f>
        <v>-0.99181140686711233</v>
      </c>
      <c r="AR123" s="146">
        <f>BDS!$AR$3*(COS(($U123*AR$4)-PI()))*BL123*BP123</f>
        <v>-0.9876996477701625</v>
      </c>
      <c r="AS123" s="146">
        <f>BDS!$AS$3*(COS(($U123*AS$4)-PI()))*BL123*BP123</f>
        <v>-0.98564951601104001</v>
      </c>
      <c r="AT123" s="146">
        <f>BDS!$AT$3*(COS(($U123*AT$4)-PI()))*BL123*BP123</f>
        <v>-0.99021679169625998</v>
      </c>
      <c r="AU123" s="146">
        <f>BDS!$AU$3*(COS(($U123*AU$4)-PI()))*BL123*BP123</f>
        <v>-0.99267892935575786</v>
      </c>
      <c r="AV123" s="146">
        <f>BDS!$AV$3*(COS(($U123*AV$4)-PI()))*BL123*BP123</f>
        <v>-0.99391800414154663</v>
      </c>
      <c r="AW123" s="146">
        <f>BDS!$AW$3*(COS(($U123*AW$4)-PI()))*BL123*BP123</f>
        <v>-0.99429746198760438</v>
      </c>
      <c r="AX123" s="146">
        <f>BDS!$AX$3*(COS(($U123*AX$4)-PI()))*BL123*BP123</f>
        <v>-0.99391800414154663</v>
      </c>
      <c r="AY123" s="146">
        <f>BDS!$AY$3*(COS(($U123*AY$4)-PI()))*BL123*BP123</f>
        <v>-0.99267892935575786</v>
      </c>
      <c r="AZ123" s="146">
        <f>BDS!$AZ$3*(COS(($U123*AZ$4)-PI()))*BL123*BP123</f>
        <v>-0.99021679169625998</v>
      </c>
      <c r="BA123" s="146">
        <f>BDS!$BA$3*(COS(($U123*BA$4)-PI()))*BL123*BP123</f>
        <v>-0.98564951601104001</v>
      </c>
      <c r="BB123" s="146">
        <f>BDS!$BB$3*(COS(($U123*BB$4)-PI()))*BL123*BP123</f>
        <v>-0.97675890131576093</v>
      </c>
      <c r="BC123" s="146">
        <f>BDS!$BC$3*(COS(($U123*BC$4)-PI()))*BL123*BP123</f>
        <v>-0.95691949418753341</v>
      </c>
      <c r="BD123" s="146">
        <f>BDS!$BD$3*(COS(($U123*BD$4)-PI()))*BL123*BP123</f>
        <v>-0.90262603215700821</v>
      </c>
      <c r="BE123" s="146">
        <f>BDS!$BE$3*(COS(($U123*BE$4)-PI()))*BL123*BP123</f>
        <v>-0.91210734609187416</v>
      </c>
      <c r="BF123" s="153">
        <f t="shared" si="30"/>
        <v>-0.97730932952664262</v>
      </c>
      <c r="BG123" s="153">
        <f>(((BF123)+1)/(BDS!$BG$4)+1)</f>
        <v>1.0225468661358663</v>
      </c>
      <c r="BH123" s="196">
        <f t="shared" si="31"/>
        <v>0.19366444092753182</v>
      </c>
      <c r="BI123" s="154"/>
      <c r="BJ123" s="152">
        <f t="shared" si="32"/>
        <v>57.313429322419424</v>
      </c>
      <c r="BK123" s="152">
        <f t="shared" si="33"/>
        <v>-7.5010051578354538E-7</v>
      </c>
      <c r="BL123" s="155">
        <f t="shared" si="34"/>
        <v>0.99999991364149043</v>
      </c>
      <c r="BM123" s="155"/>
      <c r="BN123" s="152">
        <f t="shared" si="35"/>
        <v>57.313429322419424</v>
      </c>
      <c r="BO123" s="152">
        <f t="shared" si="36"/>
        <v>-4.4639891194124396E-4</v>
      </c>
      <c r="BP123" s="155">
        <f t="shared" si="37"/>
        <v>0.99994860774661887</v>
      </c>
      <c r="BQ123" s="156"/>
      <c r="BR123" s="157">
        <f t="shared" si="38"/>
        <v>57.313429322419424</v>
      </c>
      <c r="BS123" s="158">
        <f t="shared" si="39"/>
        <v>0</v>
      </c>
      <c r="BT123" s="158">
        <f t="shared" si="40"/>
        <v>0</v>
      </c>
      <c r="BU123" s="158">
        <f t="shared" si="41"/>
        <v>0</v>
      </c>
      <c r="BV123" s="158"/>
      <c r="BW123" s="206">
        <f t="shared" si="42"/>
        <v>57.313429322419424</v>
      </c>
      <c r="BX123" s="207">
        <f t="shared" si="43"/>
        <v>0</v>
      </c>
      <c r="BY123" s="208">
        <f t="shared" si="44"/>
        <v>1</v>
      </c>
      <c r="BZ123" s="158"/>
      <c r="CA123" s="157">
        <f>BDS!BH123</f>
        <v>0.19366444092753182</v>
      </c>
      <c r="CB123" s="157">
        <f t="shared" si="45"/>
        <v>-5.8063355590724681</v>
      </c>
      <c r="CC123" s="157"/>
      <c r="CD123" s="157">
        <f t="shared" si="46"/>
        <v>-5.8063355590724681</v>
      </c>
      <c r="CE123" s="192"/>
      <c r="CF123" s="192"/>
      <c r="CG123" s="208"/>
      <c r="CH123" s="208">
        <f t="shared" si="47"/>
        <v>0</v>
      </c>
    </row>
    <row r="124" spans="2:86" x14ac:dyDescent="0.2">
      <c r="B124" s="81"/>
      <c r="C124" s="81"/>
      <c r="D124" s="81"/>
      <c r="E124" s="81"/>
      <c r="F124" s="81"/>
      <c r="G124" s="81"/>
      <c r="H124" s="81"/>
      <c r="I124" s="81"/>
      <c r="J124" s="81"/>
      <c r="K124" s="81"/>
      <c r="L124" s="82"/>
      <c r="M124" s="81"/>
      <c r="N124" s="81"/>
      <c r="O124" s="81"/>
      <c r="P124" s="81"/>
      <c r="Q124" s="81"/>
      <c r="R124" s="81"/>
      <c r="S124" s="81"/>
      <c r="T124" s="81"/>
      <c r="U124" s="195">
        <f t="shared" si="29"/>
        <v>58.182595108199237</v>
      </c>
      <c r="V124" s="146">
        <f>BDS!$V$3*(COS(($U124*V$4)-PI()))*BL124*BP124</f>
        <v>-0.91284640435163866</v>
      </c>
      <c r="W124" s="146">
        <f>BDS!$W$3*(COS(($U124*W$4)-PI()))*BL124*BP124</f>
        <v>-0.90987324296319894</v>
      </c>
      <c r="X124" s="146">
        <f>BDS!$X$3*(COS(($U124*X$4)-PI()))*BL124*BP124</f>
        <v>-0.90016862575862078</v>
      </c>
      <c r="Y124" s="146">
        <f>BDS!$Y$3*(COS(($U124*Y$4)-PI()))*BL124*BP124</f>
        <v>-0.95574605554426983</v>
      </c>
      <c r="Z124" s="146">
        <f>BDS!$Z$3*(COS(($U124*Z$4)-PI()))*BL124*BP124</f>
        <v>-0.97605677403941005</v>
      </c>
      <c r="AA124" s="146">
        <f>BDS!$AA$3*(COS(($U124*AA$4)-PI()))*BL124*BP124</f>
        <v>-0.98515859377335335</v>
      </c>
      <c r="AB124" s="146">
        <f>BDS!$AB$3*(COS(($U124*AB$4)-PI()))*BL124*BP124</f>
        <v>-0.98983429338828599</v>
      </c>
      <c r="AC124" s="146">
        <f>BDS!$AC$3*(COS(($U124*AC$4)-PI()))*BL124*BP124</f>
        <v>-0.99235484222493509</v>
      </c>
      <c r="AD124" s="146">
        <f>BDS!$AD$3*(COS(($U124*AD$4)-PI()))*BL124*BP124</f>
        <v>-0.99362329914142333</v>
      </c>
      <c r="AE124" s="146">
        <f>BDS!$AE$3*(COS(($U124*AE$4)-PI()))*BL124*BP124</f>
        <v>-0.99401175299743383</v>
      </c>
      <c r="AF124" s="146">
        <f>BDS!$AF$3*(COS(($U124*AF$4)-PI()))*BL124*BP124</f>
        <v>-0.99362329914142333</v>
      </c>
      <c r="AG124" s="146">
        <f>BDS!$AG$3*(COS(($U124*AG$4)-PI()))*BL124*BP124</f>
        <v>-0.99235484222493509</v>
      </c>
      <c r="AH124" s="146">
        <f>BDS!$AH$3*(COS(($U124*AH$4)-PI()))*BL124*BP124</f>
        <v>-0.98983429338828599</v>
      </c>
      <c r="AI124" s="146">
        <f>BDS!$AI$3*(COS(($U124*AI$4)-PI()))*BL124*BP124</f>
        <v>-0.98515859377335335</v>
      </c>
      <c r="AJ124" s="146">
        <f>BDS!$AJ$3*(COS(($U124*AJ$4)-PI()))*BL124*BP124</f>
        <v>-0.98725740372542703</v>
      </c>
      <c r="AK124" s="146">
        <f>BDS!$AK$3*(COS(($U124*AK$4)-PI()))*BL124*BP124</f>
        <v>-0.99146674258636458</v>
      </c>
      <c r="AL124" s="146">
        <f>BDS!$AL$3*(COS(($U124*AL$4)-PI()))*BL124*BP124</f>
        <v>-0.99373618601025571</v>
      </c>
      <c r="AM124" s="146">
        <f>BDS!$AM$3*(COS(($U124*AM$4)-PI()))*BL124*BP124</f>
        <v>-0.99487837502240106</v>
      </c>
      <c r="AN124" s="146">
        <f>BDS!$AN$3*(COS(($U124*AN$4)-PI()))*BL124*BP124</f>
        <v>-0.99522817554684917</v>
      </c>
      <c r="AO124" s="146">
        <f>BDS!$AO$3*(COS(($U124*AO$4)-PI()))*BL124*BP124</f>
        <v>-0.99487837502240106</v>
      </c>
      <c r="AP124" s="146">
        <f>BDS!$AP$3*(COS(($U124*AP$4)-PI()))*BL124*BP124</f>
        <v>-0.99373618601025571</v>
      </c>
      <c r="AQ124" s="146">
        <f>BDS!$AQ$3*(COS(($U124*AQ$4)-PI()))*BL124*BP124</f>
        <v>-0.99146674258636458</v>
      </c>
      <c r="AR124" s="146">
        <f>BDS!$AR$3*(COS(($U124*AR$4)-PI()))*BL124*BP124</f>
        <v>-0.98725740372542703</v>
      </c>
      <c r="AS124" s="146">
        <f>BDS!$AS$3*(COS(($U124*AS$4)-PI()))*BL124*BP124</f>
        <v>-0.98515859377335335</v>
      </c>
      <c r="AT124" s="146">
        <f>BDS!$AT$3*(COS(($U124*AT$4)-PI()))*BL124*BP124</f>
        <v>-0.98983429338828599</v>
      </c>
      <c r="AU124" s="146">
        <f>BDS!$AU$3*(COS(($U124*AU$4)-PI()))*BL124*BP124</f>
        <v>-0.99235484222493509</v>
      </c>
      <c r="AV124" s="146">
        <f>BDS!$AV$3*(COS(($U124*AV$4)-PI()))*BL124*BP124</f>
        <v>-0.99362329914142333</v>
      </c>
      <c r="AW124" s="146">
        <f>BDS!$AW$3*(COS(($U124*AW$4)-PI()))*BL124*BP124</f>
        <v>-0.99401175299743383</v>
      </c>
      <c r="AX124" s="146">
        <f>BDS!$AX$3*(COS(($U124*AX$4)-PI()))*BL124*BP124</f>
        <v>-0.99362329914142333</v>
      </c>
      <c r="AY124" s="146">
        <f>BDS!$AY$3*(COS(($U124*AY$4)-PI()))*BL124*BP124</f>
        <v>-0.99235484222493509</v>
      </c>
      <c r="AZ124" s="146">
        <f>BDS!$AZ$3*(COS(($U124*AZ$4)-PI()))*BL124*BP124</f>
        <v>-0.98983429338828599</v>
      </c>
      <c r="BA124" s="146">
        <f>BDS!$BA$3*(COS(($U124*BA$4)-PI()))*BL124*BP124</f>
        <v>-0.98515859377335335</v>
      </c>
      <c r="BB124" s="146">
        <f>BDS!$BB$3*(COS(($U124*BB$4)-PI()))*BL124*BP124</f>
        <v>-0.97605677403941005</v>
      </c>
      <c r="BC124" s="146">
        <f>BDS!$BC$3*(COS(($U124*BC$4)-PI()))*BL124*BP124</f>
        <v>-0.95574605554426983</v>
      </c>
      <c r="BD124" s="146">
        <f>BDS!$BD$3*(COS(($U124*BD$4)-PI()))*BL124*BP124</f>
        <v>-0.90016862575862078</v>
      </c>
      <c r="BE124" s="146">
        <f>BDS!$BE$3*(COS(($U124*BE$4)-PI()))*BL124*BP124</f>
        <v>-0.90987324296319894</v>
      </c>
      <c r="BF124" s="153">
        <f t="shared" si="30"/>
        <v>-0.97662080586958977</v>
      </c>
      <c r="BG124" s="153">
        <f>(((BF124)+1)/(BDS!$BG$4)+1)</f>
        <v>1.0232310262070803</v>
      </c>
      <c r="BH124" s="196">
        <f t="shared" si="31"/>
        <v>0.19947400521807959</v>
      </c>
      <c r="BI124" s="154"/>
      <c r="BJ124" s="152">
        <f t="shared" si="32"/>
        <v>58.182595108199237</v>
      </c>
      <c r="BK124" s="152">
        <f t="shared" si="33"/>
        <v>-7.8770520445253553E-7</v>
      </c>
      <c r="BL124" s="155">
        <f t="shared" si="34"/>
        <v>0.99999990931209104</v>
      </c>
      <c r="BM124" s="155"/>
      <c r="BN124" s="152">
        <f t="shared" si="35"/>
        <v>58.182595108199237</v>
      </c>
      <c r="BO124" s="152">
        <f t="shared" si="36"/>
        <v>-4.6351522531106262E-4</v>
      </c>
      <c r="BP124" s="155">
        <f t="shared" si="37"/>
        <v>0.99994663726143274</v>
      </c>
      <c r="BQ124" s="156"/>
      <c r="BR124" s="157">
        <f t="shared" si="38"/>
        <v>58.182595108199237</v>
      </c>
      <c r="BS124" s="158">
        <f t="shared" si="39"/>
        <v>0</v>
      </c>
      <c r="BT124" s="158">
        <f t="shared" si="40"/>
        <v>0</v>
      </c>
      <c r="BU124" s="158">
        <f t="shared" si="41"/>
        <v>0</v>
      </c>
      <c r="BV124" s="158"/>
      <c r="BW124" s="206">
        <f t="shared" si="42"/>
        <v>58.182595108199237</v>
      </c>
      <c r="BX124" s="207">
        <f t="shared" si="43"/>
        <v>0</v>
      </c>
      <c r="BY124" s="208">
        <f t="shared" si="44"/>
        <v>1</v>
      </c>
      <c r="BZ124" s="158"/>
      <c r="CA124" s="157">
        <f>BDS!BH124</f>
        <v>0.19947400521807959</v>
      </c>
      <c r="CB124" s="157">
        <f t="shared" si="45"/>
        <v>-5.8005259947819203</v>
      </c>
      <c r="CC124" s="157"/>
      <c r="CD124" s="157">
        <f t="shared" si="46"/>
        <v>-5.8005259947819203</v>
      </c>
      <c r="CE124" s="192"/>
      <c r="CF124" s="192"/>
      <c r="CG124" s="208"/>
      <c r="CH124" s="208">
        <f t="shared" si="47"/>
        <v>0</v>
      </c>
    </row>
    <row r="125" spans="2:86" x14ac:dyDescent="0.2">
      <c r="B125" s="81"/>
      <c r="C125" s="81"/>
      <c r="D125" s="81"/>
      <c r="E125" s="81"/>
      <c r="F125" s="81"/>
      <c r="G125" s="81"/>
      <c r="H125" s="81"/>
      <c r="I125" s="81"/>
      <c r="J125" s="81"/>
      <c r="K125" s="81"/>
      <c r="L125" s="82"/>
      <c r="M125" s="81"/>
      <c r="N125" s="81"/>
      <c r="O125" s="81"/>
      <c r="P125" s="81"/>
      <c r="Q125" s="81"/>
      <c r="R125" s="81"/>
      <c r="S125" s="81"/>
      <c r="T125" s="81"/>
      <c r="U125" s="195">
        <f t="shared" si="29"/>
        <v>59.064941908831962</v>
      </c>
      <c r="V125" s="146">
        <f>BDS!$V$3*(COS(($U125*V$4)-PI()))*BL125*BP125</f>
        <v>-0.91061632852643437</v>
      </c>
      <c r="W125" s="146">
        <f>BDS!$W$3*(COS(($U125*W$4)-PI()))*BL125*BP125</f>
        <v>-0.90757268738463903</v>
      </c>
      <c r="X125" s="146">
        <f>BDS!$X$3*(COS(($U125*X$4)-PI()))*BL125*BP125</f>
        <v>-0.89763834051332514</v>
      </c>
      <c r="Y125" s="146">
        <f>BDS!$Y$3*(COS(($U125*Y$4)-PI()))*BL125*BP125</f>
        <v>-0.95453723624972542</v>
      </c>
      <c r="Z125" s="146">
        <f>BDS!$Z$3*(COS(($U125*Z$4)-PI()))*BL125*BP125</f>
        <v>-0.97533335034794955</v>
      </c>
      <c r="AA125" s="146">
        <f>BDS!$AA$3*(COS(($U125*AA$4)-PI()))*BL125*BP125</f>
        <v>-0.98465273955590782</v>
      </c>
      <c r="AB125" s="146">
        <f>BDS!$AB$3*(COS(($U125*AB$4)-PI()))*BL125*BP125</f>
        <v>-0.9894401428268278</v>
      </c>
      <c r="AC125" s="146">
        <f>BDS!$AC$3*(COS(($U125*AC$4)-PI()))*BL125*BP125</f>
        <v>-0.99202087320521459</v>
      </c>
      <c r="AD125" s="146">
        <f>BDS!$AD$3*(COS(($U125*AD$4)-PI()))*BL125*BP125</f>
        <v>-0.99331960370192274</v>
      </c>
      <c r="AE125" s="146">
        <f>BDS!$AE$3*(COS(($U125*AE$4)-PI()))*BL125*BP125</f>
        <v>-0.9937173266278726</v>
      </c>
      <c r="AF125" s="146">
        <f>BDS!$AF$3*(COS(($U125*AF$4)-PI()))*BL125*BP125</f>
        <v>-0.99331960370192274</v>
      </c>
      <c r="AG125" s="146">
        <f>BDS!$AG$3*(COS(($U125*AG$4)-PI()))*BL125*BP125</f>
        <v>-0.99202087320521459</v>
      </c>
      <c r="AH125" s="146">
        <f>BDS!$AH$3*(COS(($U125*AH$4)-PI()))*BL125*BP125</f>
        <v>-0.9894401428268278</v>
      </c>
      <c r="AI125" s="146">
        <f>BDS!$AI$3*(COS(($U125*AI$4)-PI()))*BL125*BP125</f>
        <v>-0.98465273955590782</v>
      </c>
      <c r="AJ125" s="146">
        <f>BDS!$AJ$3*(COS(($U125*AJ$4)-PI()))*BL125*BP125</f>
        <v>-0.98680169913112892</v>
      </c>
      <c r="AK125" s="146">
        <f>BDS!$AK$3*(COS(($U125*AK$4)-PI()))*BL125*BP125</f>
        <v>-0.99111157247391612</v>
      </c>
      <c r="AL125" s="146">
        <f>BDS!$AL$3*(COS(($U125*AL$4)-PI()))*BL125*BP125</f>
        <v>-0.99343518431344113</v>
      </c>
      <c r="AM125" s="146">
        <f>BDS!$AM$3*(COS(($U125*AM$4)-PI()))*BL125*BP125</f>
        <v>-0.99460462389674387</v>
      </c>
      <c r="AN125" s="146">
        <f>BDS!$AN$3*(COS(($U125*AN$4)-PI()))*BL125*BP125</f>
        <v>-0.99496276821293494</v>
      </c>
      <c r="AO125" s="146">
        <f>BDS!$AO$3*(COS(($U125*AO$4)-PI()))*BL125*BP125</f>
        <v>-0.99460462389674387</v>
      </c>
      <c r="AP125" s="146">
        <f>BDS!$AP$3*(COS(($U125*AP$4)-PI()))*BL125*BP125</f>
        <v>-0.99343518431344113</v>
      </c>
      <c r="AQ125" s="146">
        <f>BDS!$AQ$3*(COS(($U125*AQ$4)-PI()))*BL125*BP125</f>
        <v>-0.99111157247391612</v>
      </c>
      <c r="AR125" s="146">
        <f>BDS!$AR$3*(COS(($U125*AR$4)-PI()))*BL125*BP125</f>
        <v>-0.98680169913112892</v>
      </c>
      <c r="AS125" s="146">
        <f>BDS!$AS$3*(COS(($U125*AS$4)-PI()))*BL125*BP125</f>
        <v>-0.98465273955590782</v>
      </c>
      <c r="AT125" s="146">
        <f>BDS!$AT$3*(COS(($U125*AT$4)-PI()))*BL125*BP125</f>
        <v>-0.9894401428268278</v>
      </c>
      <c r="AU125" s="146">
        <f>BDS!$AU$3*(COS(($U125*AU$4)-PI()))*BL125*BP125</f>
        <v>-0.99202087320521459</v>
      </c>
      <c r="AV125" s="146">
        <f>BDS!$AV$3*(COS(($U125*AV$4)-PI()))*BL125*BP125</f>
        <v>-0.99331960370192274</v>
      </c>
      <c r="AW125" s="146">
        <f>BDS!$AW$3*(COS(($U125*AW$4)-PI()))*BL125*BP125</f>
        <v>-0.9937173266278726</v>
      </c>
      <c r="AX125" s="146">
        <f>BDS!$AX$3*(COS(($U125*AX$4)-PI()))*BL125*BP125</f>
        <v>-0.99331960370192274</v>
      </c>
      <c r="AY125" s="146">
        <f>BDS!$AY$3*(COS(($U125*AY$4)-PI()))*BL125*BP125</f>
        <v>-0.99202087320521459</v>
      </c>
      <c r="AZ125" s="146">
        <f>BDS!$AZ$3*(COS(($U125*AZ$4)-PI()))*BL125*BP125</f>
        <v>-0.9894401428268278</v>
      </c>
      <c r="BA125" s="146">
        <f>BDS!$BA$3*(COS(($U125*BA$4)-PI()))*BL125*BP125</f>
        <v>-0.98465273955590782</v>
      </c>
      <c r="BB125" s="146">
        <f>BDS!$BB$3*(COS(($U125*BB$4)-PI()))*BL125*BP125</f>
        <v>-0.97533335034794955</v>
      </c>
      <c r="BC125" s="146">
        <f>BDS!$BC$3*(COS(($U125*BC$4)-PI()))*BL125*BP125</f>
        <v>-0.95453723624972542</v>
      </c>
      <c r="BD125" s="146">
        <f>BDS!$BD$3*(COS(($U125*BD$4)-PI()))*BL125*BP125</f>
        <v>-0.89763834051332514</v>
      </c>
      <c r="BE125" s="146">
        <f>BDS!$BE$3*(COS(($U125*BE$4)-PI()))*BL125*BP125</f>
        <v>-0.90757268738463903</v>
      </c>
      <c r="BF125" s="153">
        <f t="shared" si="30"/>
        <v>-0.97591157154934316</v>
      </c>
      <c r="BG125" s="153">
        <f>(((BF125)+1)/(BDS!$BG$4)+1)</f>
        <v>1.02393576568564</v>
      </c>
      <c r="BH125" s="196">
        <f t="shared" si="31"/>
        <v>0.20545426007606998</v>
      </c>
      <c r="BI125" s="154"/>
      <c r="BJ125" s="152">
        <f t="shared" si="32"/>
        <v>59.064941908831962</v>
      </c>
      <c r="BK125" s="152">
        <f t="shared" si="33"/>
        <v>-8.2719512183797063E-7</v>
      </c>
      <c r="BL125" s="155">
        <f t="shared" si="34"/>
        <v>0.99999990476564671</v>
      </c>
      <c r="BM125" s="155"/>
      <c r="BN125" s="152">
        <f t="shared" si="35"/>
        <v>59.064941908831962</v>
      </c>
      <c r="BO125" s="152">
        <f t="shared" si="36"/>
        <v>-4.8128779464824657E-4</v>
      </c>
      <c r="BP125" s="155">
        <f t="shared" si="37"/>
        <v>0.99994459123005275</v>
      </c>
      <c r="BQ125" s="156"/>
      <c r="BR125" s="157">
        <f t="shared" si="38"/>
        <v>59.064941908831962</v>
      </c>
      <c r="BS125" s="158">
        <f t="shared" si="39"/>
        <v>0</v>
      </c>
      <c r="BT125" s="158">
        <f t="shared" si="40"/>
        <v>0</v>
      </c>
      <c r="BU125" s="158">
        <f t="shared" si="41"/>
        <v>0</v>
      </c>
      <c r="BV125" s="158"/>
      <c r="BW125" s="206">
        <f t="shared" si="42"/>
        <v>59.064941908831962</v>
      </c>
      <c r="BX125" s="207">
        <f t="shared" si="43"/>
        <v>0</v>
      </c>
      <c r="BY125" s="208">
        <f t="shared" si="44"/>
        <v>1</v>
      </c>
      <c r="BZ125" s="158"/>
      <c r="CA125" s="157">
        <f>BDS!BH125</f>
        <v>0.20545426007606998</v>
      </c>
      <c r="CB125" s="157">
        <f t="shared" si="45"/>
        <v>-5.7945457399239304</v>
      </c>
      <c r="CC125" s="157"/>
      <c r="CD125" s="157">
        <f t="shared" si="46"/>
        <v>-5.7945457399239304</v>
      </c>
      <c r="CE125" s="192"/>
      <c r="CF125" s="192"/>
      <c r="CG125" s="208"/>
      <c r="CH125" s="208">
        <f t="shared" si="47"/>
        <v>0</v>
      </c>
    </row>
    <row r="126" spans="2:86" x14ac:dyDescent="0.2">
      <c r="B126" s="81"/>
      <c r="C126" s="81"/>
      <c r="D126" s="81"/>
      <c r="E126" s="81"/>
      <c r="F126" s="81"/>
      <c r="G126" s="81"/>
      <c r="H126" s="81"/>
      <c r="I126" s="81"/>
      <c r="J126" s="81"/>
      <c r="K126" s="81"/>
      <c r="L126" s="82"/>
      <c r="M126" s="81"/>
      <c r="N126" s="81"/>
      <c r="O126" s="81"/>
      <c r="P126" s="81"/>
      <c r="Q126" s="81"/>
      <c r="R126" s="81"/>
      <c r="S126" s="81"/>
      <c r="T126" s="81"/>
      <c r="U126" s="195">
        <f t="shared" si="29"/>
        <v>59.960669616162626</v>
      </c>
      <c r="V126" s="146">
        <f>BDS!$V$3*(COS(($U126*V$4)-PI()))*BL126*BP126</f>
        <v>-0.90831991513883958</v>
      </c>
      <c r="W126" s="146">
        <f>BDS!$W$3*(COS(($U126*W$4)-PI()))*BL126*BP126</f>
        <v>-0.9052037611323327</v>
      </c>
      <c r="X126" s="146">
        <f>BDS!$X$3*(COS(($U126*X$4)-PI()))*BL126*BP126</f>
        <v>-0.89503308617275568</v>
      </c>
      <c r="Y126" s="146">
        <f>BDS!$Y$3*(COS(($U126*Y$4)-PI()))*BL126*BP126</f>
        <v>-0.9532919851197339</v>
      </c>
      <c r="Z126" s="146">
        <f>BDS!$Z$3*(COS(($U126*Z$4)-PI()))*BL126*BP126</f>
        <v>-0.97458798975734218</v>
      </c>
      <c r="AA126" s="146">
        <f>BDS!$AA$3*(COS(($U126*AA$4)-PI()))*BL126*BP126</f>
        <v>-0.9841315017969392</v>
      </c>
      <c r="AB126" s="146">
        <f>BDS!$AB$3*(COS(($U126*AB$4)-PI()))*BL126*BP126</f>
        <v>-0.98903398658721908</v>
      </c>
      <c r="AC126" s="146">
        <f>BDS!$AC$3*(COS(($U126*AC$4)-PI()))*BL126*BP126</f>
        <v>-0.99167672206256663</v>
      </c>
      <c r="AD126" s="146">
        <f>BDS!$AD$3*(COS(($U126*AD$4)-PI()))*BL126*BP126</f>
        <v>-0.99300664442977038</v>
      </c>
      <c r="AE126" s="146">
        <f>BDS!$AE$3*(COS(($U126*AE$4)-PI()))*BL126*BP126</f>
        <v>-0.99341391771486431</v>
      </c>
      <c r="AF126" s="146">
        <f>BDS!$AF$3*(COS(($U126*AF$4)-PI()))*BL126*BP126</f>
        <v>-0.99300664442977038</v>
      </c>
      <c r="AG126" s="146">
        <f>BDS!$AG$3*(COS(($U126*AG$4)-PI()))*BL126*BP126</f>
        <v>-0.99167672206256663</v>
      </c>
      <c r="AH126" s="146">
        <f>BDS!$AH$3*(COS(($U126*AH$4)-PI()))*BL126*BP126</f>
        <v>-0.98903398658721908</v>
      </c>
      <c r="AI126" s="146">
        <f>BDS!$AI$3*(COS(($U126*AI$4)-PI()))*BL126*BP126</f>
        <v>-0.9841315017969392</v>
      </c>
      <c r="AJ126" s="146">
        <f>BDS!$AJ$3*(COS(($U126*AJ$4)-PI()))*BL126*BP126</f>
        <v>-0.98633212638916756</v>
      </c>
      <c r="AK126" s="146">
        <f>BDS!$AK$3*(COS(($U126*AK$4)-PI()))*BL126*BP126</f>
        <v>-0.9907455775321018</v>
      </c>
      <c r="AL126" s="146">
        <f>BDS!$AL$3*(COS(($U126*AL$4)-PI()))*BL126*BP126</f>
        <v>-0.99312500052492314</v>
      </c>
      <c r="AM126" s="146">
        <f>BDS!$AM$3*(COS(($U126*AM$4)-PI()))*BL126*BP126</f>
        <v>-0.99432251788012127</v>
      </c>
      <c r="AN126" s="146">
        <f>BDS!$AN$3*(COS(($U126*AN$4)-PI()))*BL126*BP126</f>
        <v>-0.99468925937188246</v>
      </c>
      <c r="AO126" s="146">
        <f>BDS!$AO$3*(COS(($U126*AO$4)-PI()))*BL126*BP126</f>
        <v>-0.99432251788012127</v>
      </c>
      <c r="AP126" s="146">
        <f>BDS!$AP$3*(COS(($U126*AP$4)-PI()))*BL126*BP126</f>
        <v>-0.99312500052492314</v>
      </c>
      <c r="AQ126" s="146">
        <f>BDS!$AQ$3*(COS(($U126*AQ$4)-PI()))*BL126*BP126</f>
        <v>-0.9907455775321018</v>
      </c>
      <c r="AR126" s="146">
        <f>BDS!$AR$3*(COS(($U126*AR$4)-PI()))*BL126*BP126</f>
        <v>-0.98633212638916756</v>
      </c>
      <c r="AS126" s="146">
        <f>BDS!$AS$3*(COS(($U126*AS$4)-PI()))*BL126*BP126</f>
        <v>-0.9841315017969392</v>
      </c>
      <c r="AT126" s="146">
        <f>BDS!$AT$3*(COS(($U126*AT$4)-PI()))*BL126*BP126</f>
        <v>-0.98903398658721908</v>
      </c>
      <c r="AU126" s="146">
        <f>BDS!$AU$3*(COS(($U126*AU$4)-PI()))*BL126*BP126</f>
        <v>-0.99167672206256663</v>
      </c>
      <c r="AV126" s="146">
        <f>BDS!$AV$3*(COS(($U126*AV$4)-PI()))*BL126*BP126</f>
        <v>-0.99300664442977038</v>
      </c>
      <c r="AW126" s="146">
        <f>BDS!$AW$3*(COS(($U126*AW$4)-PI()))*BL126*BP126</f>
        <v>-0.99341391771486431</v>
      </c>
      <c r="AX126" s="146">
        <f>BDS!$AX$3*(COS(($U126*AX$4)-PI()))*BL126*BP126</f>
        <v>-0.99300664442977038</v>
      </c>
      <c r="AY126" s="146">
        <f>BDS!$AY$3*(COS(($U126*AY$4)-PI()))*BL126*BP126</f>
        <v>-0.99167672206256663</v>
      </c>
      <c r="AZ126" s="146">
        <f>BDS!$AZ$3*(COS(($U126*AZ$4)-PI()))*BL126*BP126</f>
        <v>-0.98903398658721908</v>
      </c>
      <c r="BA126" s="146">
        <f>BDS!$BA$3*(COS(($U126*BA$4)-PI()))*BL126*BP126</f>
        <v>-0.9841315017969392</v>
      </c>
      <c r="BB126" s="146">
        <f>BDS!$BB$3*(COS(($U126*BB$4)-PI()))*BL126*BP126</f>
        <v>-0.97458798975734218</v>
      </c>
      <c r="BC126" s="146">
        <f>BDS!$BC$3*(COS(($U126*BC$4)-PI()))*BL126*BP126</f>
        <v>-0.9532919851197339</v>
      </c>
      <c r="BD126" s="146">
        <f>BDS!$BD$3*(COS(($U126*BD$4)-PI()))*BL126*BP126</f>
        <v>-0.89503308617275568</v>
      </c>
      <c r="BE126" s="146">
        <f>BDS!$BE$3*(COS(($U126*BE$4)-PI()))*BL126*BP126</f>
        <v>-0.9052037611323327</v>
      </c>
      <c r="BF126" s="153">
        <f t="shared" si="30"/>
        <v>-0.97518101440176075</v>
      </c>
      <c r="BG126" s="153">
        <f>(((BF126)+1)/(BDS!$BG$4)+1)</f>
        <v>1.0246616928560373</v>
      </c>
      <c r="BH126" s="196">
        <f t="shared" si="31"/>
        <v>0.21161000680412015</v>
      </c>
      <c r="BI126" s="154"/>
      <c r="BJ126" s="152">
        <f t="shared" si="32"/>
        <v>59.960669616162626</v>
      </c>
      <c r="BK126" s="152">
        <f t="shared" si="33"/>
        <v>-8.6866478460299523E-7</v>
      </c>
      <c r="BL126" s="155">
        <f t="shared" si="34"/>
        <v>0.99999989999127581</v>
      </c>
      <c r="BM126" s="155"/>
      <c r="BN126" s="152">
        <f t="shared" si="35"/>
        <v>59.960669616162626</v>
      </c>
      <c r="BO126" s="152">
        <f t="shared" si="36"/>
        <v>-4.9974177859781952E-4</v>
      </c>
      <c r="BP126" s="155">
        <f t="shared" si="37"/>
        <v>0.99994246675661325</v>
      </c>
      <c r="BQ126" s="156"/>
      <c r="BR126" s="157">
        <f t="shared" si="38"/>
        <v>59.960669616162626</v>
      </c>
      <c r="BS126" s="158">
        <f t="shared" si="39"/>
        <v>0</v>
      </c>
      <c r="BT126" s="158">
        <f t="shared" si="40"/>
        <v>0</v>
      </c>
      <c r="BU126" s="158">
        <f t="shared" si="41"/>
        <v>0</v>
      </c>
      <c r="BV126" s="158"/>
      <c r="BW126" s="206">
        <f t="shared" si="42"/>
        <v>59.960669616162626</v>
      </c>
      <c r="BX126" s="207">
        <f t="shared" si="43"/>
        <v>0</v>
      </c>
      <c r="BY126" s="208">
        <f t="shared" si="44"/>
        <v>1</v>
      </c>
      <c r="BZ126" s="158"/>
      <c r="CA126" s="157">
        <f>BDS!BH126</f>
        <v>0.21161000680412015</v>
      </c>
      <c r="CB126" s="157">
        <f t="shared" si="45"/>
        <v>-5.7883899931958798</v>
      </c>
      <c r="CC126" s="157"/>
      <c r="CD126" s="157">
        <f t="shared" si="46"/>
        <v>-5.7883899931958798</v>
      </c>
      <c r="CE126" s="192"/>
      <c r="CF126" s="192"/>
      <c r="CG126" s="208"/>
      <c r="CH126" s="208">
        <f t="shared" si="47"/>
        <v>0</v>
      </c>
    </row>
    <row r="127" spans="2:86" x14ac:dyDescent="0.2">
      <c r="B127" s="81"/>
      <c r="C127" s="81"/>
      <c r="D127" s="81"/>
      <c r="E127" s="81"/>
      <c r="F127" s="81"/>
      <c r="G127" s="81"/>
      <c r="H127" s="81"/>
      <c r="I127" s="81"/>
      <c r="J127" s="81"/>
      <c r="K127" s="81"/>
      <c r="L127" s="82"/>
      <c r="M127" s="81"/>
      <c r="N127" s="81"/>
      <c r="O127" s="81"/>
      <c r="P127" s="81"/>
      <c r="Q127" s="81"/>
      <c r="R127" s="81"/>
      <c r="S127" s="81"/>
      <c r="T127" s="81"/>
      <c r="U127" s="195">
        <f t="shared" si="29"/>
        <v>60.8699811534227</v>
      </c>
      <c r="V127" s="146">
        <f>BDS!$V$3*(COS(($U127*V$4)-PI()))*BL127*BP127</f>
        <v>-0.90595524899099278</v>
      </c>
      <c r="W127" s="146">
        <f>BDS!$W$3*(COS(($U127*W$4)-PI()))*BL127*BP127</f>
        <v>-0.90276449427757877</v>
      </c>
      <c r="X127" s="146">
        <f>BDS!$X$3*(COS(($U127*X$4)-PI()))*BL127*BP127</f>
        <v>-0.89235071700865964</v>
      </c>
      <c r="Y127" s="146">
        <f>BDS!$Y$3*(COS(($U127*Y$4)-PI()))*BL127*BP127</f>
        <v>-0.95200922071545968</v>
      </c>
      <c r="Z127" s="146">
        <f>BDS!$Z$3*(COS(($U127*Z$4)-PI()))*BL127*BP127</f>
        <v>-0.97382003286502938</v>
      </c>
      <c r="AA127" s="146">
        <f>BDS!$AA$3*(COS(($U127*AA$4)-PI()))*BL127*BP127</f>
        <v>-0.98359441544483961</v>
      </c>
      <c r="AB127" s="146">
        <f>BDS!$AB$3*(COS(($U127*AB$4)-PI()))*BL127*BP127</f>
        <v>-0.98861546062442252</v>
      </c>
      <c r="AC127" s="146">
        <f>BDS!$AC$3*(COS(($U127*AC$4)-PI()))*BL127*BP127</f>
        <v>-0.99132207951152984</v>
      </c>
      <c r="AD127" s="146">
        <f>BDS!$AD$3*(COS(($U127*AD$4)-PI()))*BL127*BP127</f>
        <v>-0.99268413967555558</v>
      </c>
      <c r="AE127" s="146">
        <f>BDS!$AE$3*(COS(($U127*AE$4)-PI()))*BL127*BP127</f>
        <v>-0.9931012530825275</v>
      </c>
      <c r="AF127" s="146">
        <f>BDS!$AF$3*(COS(($U127*AF$4)-PI()))*BL127*BP127</f>
        <v>-0.99268413967555558</v>
      </c>
      <c r="AG127" s="146">
        <f>BDS!$AG$3*(COS(($U127*AG$4)-PI()))*BL127*BP127</f>
        <v>-0.99132207951152984</v>
      </c>
      <c r="AH127" s="146">
        <f>BDS!$AH$3*(COS(($U127*AH$4)-PI()))*BL127*BP127</f>
        <v>-0.98861546062442252</v>
      </c>
      <c r="AI127" s="146">
        <f>BDS!$AI$3*(COS(($U127*AI$4)-PI()))*BL127*BP127</f>
        <v>-0.98359441544483961</v>
      </c>
      <c r="AJ127" s="146">
        <f>BDS!$AJ$3*(COS(($U127*AJ$4)-PI()))*BL127*BP127</f>
        <v>-0.98584826569298256</v>
      </c>
      <c r="AK127" s="146">
        <f>BDS!$AK$3*(COS(($U127*AK$4)-PI()))*BL127*BP127</f>
        <v>-0.9903684291572793</v>
      </c>
      <c r="AL127" s="146">
        <f>BDS!$AL$3*(COS(($U127*AL$4)-PI()))*BL127*BP127</f>
        <v>-0.99280535545725712</v>
      </c>
      <c r="AM127" s="146">
        <f>BDS!$AM$3*(COS(($U127*AM$4)-PI()))*BL127*BP127</f>
        <v>-0.99403180271765001</v>
      </c>
      <c r="AN127" s="146">
        <f>BDS!$AN$3*(COS(($U127*AN$4)-PI()))*BL127*BP127</f>
        <v>-0.99440740241256564</v>
      </c>
      <c r="AO127" s="146">
        <f>BDS!$AO$3*(COS(($U127*AO$4)-PI()))*BL127*BP127</f>
        <v>-0.99403180271765001</v>
      </c>
      <c r="AP127" s="146">
        <f>BDS!$AP$3*(COS(($U127*AP$4)-PI()))*BL127*BP127</f>
        <v>-0.99280535545725712</v>
      </c>
      <c r="AQ127" s="146">
        <f>BDS!$AQ$3*(COS(($U127*AQ$4)-PI()))*BL127*BP127</f>
        <v>-0.9903684291572793</v>
      </c>
      <c r="AR127" s="146">
        <f>BDS!$AR$3*(COS(($U127*AR$4)-PI()))*BL127*BP127</f>
        <v>-0.98584826569298256</v>
      </c>
      <c r="AS127" s="146">
        <f>BDS!$AS$3*(COS(($U127*AS$4)-PI()))*BL127*BP127</f>
        <v>-0.98359441544483961</v>
      </c>
      <c r="AT127" s="146">
        <f>BDS!$AT$3*(COS(($U127*AT$4)-PI()))*BL127*BP127</f>
        <v>-0.98861546062442252</v>
      </c>
      <c r="AU127" s="146">
        <f>BDS!$AU$3*(COS(($U127*AU$4)-PI()))*BL127*BP127</f>
        <v>-0.99132207951152984</v>
      </c>
      <c r="AV127" s="146">
        <f>BDS!$AV$3*(COS(($U127*AV$4)-PI()))*BL127*BP127</f>
        <v>-0.99268413967555558</v>
      </c>
      <c r="AW127" s="146">
        <f>BDS!$AW$3*(COS(($U127*AW$4)-PI()))*BL127*BP127</f>
        <v>-0.9931012530825275</v>
      </c>
      <c r="AX127" s="146">
        <f>BDS!$AX$3*(COS(($U127*AX$4)-PI()))*BL127*BP127</f>
        <v>-0.99268413967555558</v>
      </c>
      <c r="AY127" s="146">
        <f>BDS!$AY$3*(COS(($U127*AY$4)-PI()))*BL127*BP127</f>
        <v>-0.99132207951152984</v>
      </c>
      <c r="AZ127" s="146">
        <f>BDS!$AZ$3*(COS(($U127*AZ$4)-PI()))*BL127*BP127</f>
        <v>-0.98861546062442252</v>
      </c>
      <c r="BA127" s="146">
        <f>BDS!$BA$3*(COS(($U127*BA$4)-PI()))*BL127*BP127</f>
        <v>-0.98359441544483961</v>
      </c>
      <c r="BB127" s="146">
        <f>BDS!$BB$3*(COS(($U127*BB$4)-PI()))*BL127*BP127</f>
        <v>-0.97382003286502938</v>
      </c>
      <c r="BC127" s="146">
        <f>BDS!$BC$3*(COS(($U127*BC$4)-PI()))*BL127*BP127</f>
        <v>-0.95200922071545968</v>
      </c>
      <c r="BD127" s="146">
        <f>BDS!$BD$3*(COS(($U127*BD$4)-PI()))*BL127*BP127</f>
        <v>-0.89235071700865964</v>
      </c>
      <c r="BE127" s="146">
        <f>BDS!$BE$3*(COS(($U127*BE$4)-PI()))*BL127*BP127</f>
        <v>-0.90276449427757877</v>
      </c>
      <c r="BF127" s="153">
        <f t="shared" si="30"/>
        <v>-0.97442850484382804</v>
      </c>
      <c r="BG127" s="153">
        <f>(((BF127)+1)/(BDS!$BG$4)+1)</f>
        <v>1.0254094333112429</v>
      </c>
      <c r="BH127" s="196">
        <f t="shared" si="31"/>
        <v>0.21794616878108075</v>
      </c>
      <c r="BI127" s="154"/>
      <c r="BJ127" s="152">
        <f t="shared" si="32"/>
        <v>60.8699811534227</v>
      </c>
      <c r="BK127" s="152">
        <f t="shared" si="33"/>
        <v>-9.1221343847626298E-7</v>
      </c>
      <c r="BL127" s="155">
        <f t="shared" si="34"/>
        <v>0.99999989497755226</v>
      </c>
      <c r="BM127" s="155"/>
      <c r="BN127" s="152">
        <f t="shared" si="35"/>
        <v>60.8699811534227</v>
      </c>
      <c r="BO127" s="152">
        <f t="shared" si="36"/>
        <v>-5.1890330008183745E-4</v>
      </c>
      <c r="BP127" s="155">
        <f t="shared" si="37"/>
        <v>0.99994026083428134</v>
      </c>
      <c r="BQ127" s="156"/>
      <c r="BR127" s="157">
        <f t="shared" si="38"/>
        <v>60.8699811534227</v>
      </c>
      <c r="BS127" s="158">
        <f t="shared" si="39"/>
        <v>0</v>
      </c>
      <c r="BT127" s="158">
        <f t="shared" si="40"/>
        <v>0</v>
      </c>
      <c r="BU127" s="158">
        <f t="shared" si="41"/>
        <v>0</v>
      </c>
      <c r="BV127" s="158"/>
      <c r="BW127" s="206">
        <f t="shared" si="42"/>
        <v>60.8699811534227</v>
      </c>
      <c r="BX127" s="207">
        <f t="shared" si="43"/>
        <v>0</v>
      </c>
      <c r="BY127" s="208">
        <f t="shared" si="44"/>
        <v>1</v>
      </c>
      <c r="BZ127" s="158"/>
      <c r="CA127" s="157">
        <f>BDS!BH127</f>
        <v>0.21794616878108075</v>
      </c>
      <c r="CB127" s="157">
        <f t="shared" si="45"/>
        <v>-5.7820538312189189</v>
      </c>
      <c r="CC127" s="157"/>
      <c r="CD127" s="157">
        <f t="shared" si="46"/>
        <v>-5.7820538312189189</v>
      </c>
      <c r="CE127" s="192"/>
      <c r="CF127" s="192"/>
      <c r="CG127" s="208"/>
      <c r="CH127" s="208">
        <f t="shared" si="47"/>
        <v>0</v>
      </c>
    </row>
    <row r="128" spans="2:86" x14ac:dyDescent="0.2">
      <c r="B128" s="81"/>
      <c r="C128" s="81"/>
      <c r="D128" s="81"/>
      <c r="E128" s="81"/>
      <c r="F128" s="81"/>
      <c r="G128" s="81"/>
      <c r="H128" s="81"/>
      <c r="I128" s="81"/>
      <c r="J128" s="81"/>
      <c r="K128" s="81"/>
      <c r="L128" s="82"/>
      <c r="M128" s="81"/>
      <c r="N128" s="81"/>
      <c r="O128" s="81"/>
      <c r="P128" s="81"/>
      <c r="Q128" s="81"/>
      <c r="R128" s="81"/>
      <c r="S128" s="81"/>
      <c r="T128" s="81"/>
      <c r="U128" s="195">
        <f t="shared" si="29"/>
        <v>61.79308252120147</v>
      </c>
      <c r="V128" s="146">
        <f>BDS!$V$3*(COS(($U128*V$4)-PI()))*BL128*BP128</f>
        <v>-0.90352036324388429</v>
      </c>
      <c r="W128" s="146">
        <f>BDS!$W$3*(COS(($U128*W$4)-PI()))*BL128*BP128</f>
        <v>-0.90025286402847093</v>
      </c>
      <c r="X128" s="146">
        <f>BDS!$X$3*(COS(($U128*X$4)-PI()))*BL128*BP128</f>
        <v>-0.88958903062829531</v>
      </c>
      <c r="Y128" s="146">
        <f>BDS!$Y$3*(COS(($U128*Y$4)-PI()))*BL128*BP128</f>
        <v>-0.95068783053441086</v>
      </c>
      <c r="Z128" s="146">
        <f>BDS!$Z$3*(COS(($U128*Z$4)-PI()))*BL128*BP128</f>
        <v>-0.97302880081282417</v>
      </c>
      <c r="AA128" s="146">
        <f>BDS!$AA$3*(COS(($U128*AA$4)-PI()))*BL128*BP128</f>
        <v>-0.98304100156568319</v>
      </c>
      <c r="AB128" s="146">
        <f>BDS!$AB$3*(COS(($U128*AB$4)-PI()))*BL128*BP128</f>
        <v>-0.98818418996022983</v>
      </c>
      <c r="AC128" s="146">
        <f>BDS!$AC$3*(COS(($U128*AC$4)-PI()))*BL128*BP128</f>
        <v>-0.99095662694685183</v>
      </c>
      <c r="AD128" s="146">
        <f>BDS!$AD$3*(COS(($U128*AD$4)-PI()))*BL128*BP128</f>
        <v>-0.99235179928812878</v>
      </c>
      <c r="AE128" s="146">
        <f>BDS!$AE$3*(COS(($U128*AE$4)-PI()))*BL128*BP128</f>
        <v>-0.99277905130457289</v>
      </c>
      <c r="AF128" s="146">
        <f>BDS!$AF$3*(COS(($U128*AF$4)-PI()))*BL128*BP128</f>
        <v>-0.99235179928812878</v>
      </c>
      <c r="AG128" s="146">
        <f>BDS!$AG$3*(COS(($U128*AG$4)-PI()))*BL128*BP128</f>
        <v>-0.99095662694685183</v>
      </c>
      <c r="AH128" s="146">
        <f>BDS!$AH$3*(COS(($U128*AH$4)-PI()))*BL128*BP128</f>
        <v>-0.98818418996022983</v>
      </c>
      <c r="AI128" s="146">
        <f>BDS!$AI$3*(COS(($U128*AI$4)-PI()))*BL128*BP128</f>
        <v>-0.98304100156568319</v>
      </c>
      <c r="AJ128" s="146">
        <f>BDS!$AJ$3*(COS(($U128*AJ$4)-PI()))*BL128*BP128</f>
        <v>-0.98534968467039541</v>
      </c>
      <c r="AK128" s="146">
        <f>BDS!$AK$3*(COS(($U128*AK$4)-PI()))*BL128*BP128</f>
        <v>-0.98997978885569227</v>
      </c>
      <c r="AL128" s="146">
        <f>BDS!$AL$3*(COS(($U128*AL$4)-PI()))*BL128*BP128</f>
        <v>-0.9924759614942581</v>
      </c>
      <c r="AM128" s="146">
        <f>BDS!$AM$3*(COS(($U128*AM$4)-PI()))*BL128*BP128</f>
        <v>-0.99373221646610732</v>
      </c>
      <c r="AN128" s="146">
        <f>BDS!$AN$3*(COS(($U128*AN$4)-PI()))*BL128*BP128</f>
        <v>-0.99411694326291855</v>
      </c>
      <c r="AO128" s="146">
        <f>BDS!$AO$3*(COS(($U128*AO$4)-PI()))*BL128*BP128</f>
        <v>-0.99373221646610732</v>
      </c>
      <c r="AP128" s="146">
        <f>BDS!$AP$3*(COS(($U128*AP$4)-PI()))*BL128*BP128</f>
        <v>-0.9924759614942581</v>
      </c>
      <c r="AQ128" s="146">
        <f>BDS!$AQ$3*(COS(($U128*AQ$4)-PI()))*BL128*BP128</f>
        <v>-0.98997978885569227</v>
      </c>
      <c r="AR128" s="146">
        <f>BDS!$AR$3*(COS(($U128*AR$4)-PI()))*BL128*BP128</f>
        <v>-0.98534968467039541</v>
      </c>
      <c r="AS128" s="146">
        <f>BDS!$AS$3*(COS(($U128*AS$4)-PI()))*BL128*BP128</f>
        <v>-0.98304100156568319</v>
      </c>
      <c r="AT128" s="146">
        <f>BDS!$AT$3*(COS(($U128*AT$4)-PI()))*BL128*BP128</f>
        <v>-0.98818418996022983</v>
      </c>
      <c r="AU128" s="146">
        <f>BDS!$AU$3*(COS(($U128*AU$4)-PI()))*BL128*BP128</f>
        <v>-0.99095662694685183</v>
      </c>
      <c r="AV128" s="146">
        <f>BDS!$AV$3*(COS(($U128*AV$4)-PI()))*BL128*BP128</f>
        <v>-0.99235179928812878</v>
      </c>
      <c r="AW128" s="146">
        <f>BDS!$AW$3*(COS(($U128*AW$4)-PI()))*BL128*BP128</f>
        <v>-0.99277905130457289</v>
      </c>
      <c r="AX128" s="146">
        <f>BDS!$AX$3*(COS(($U128*AX$4)-PI()))*BL128*BP128</f>
        <v>-0.99235179928812878</v>
      </c>
      <c r="AY128" s="146">
        <f>BDS!$AY$3*(COS(($U128*AY$4)-PI()))*BL128*BP128</f>
        <v>-0.99095662694685183</v>
      </c>
      <c r="AZ128" s="146">
        <f>BDS!$AZ$3*(COS(($U128*AZ$4)-PI()))*BL128*BP128</f>
        <v>-0.98818418996022983</v>
      </c>
      <c r="BA128" s="146">
        <f>BDS!$BA$3*(COS(($U128*BA$4)-PI()))*BL128*BP128</f>
        <v>-0.98304100156568319</v>
      </c>
      <c r="BB128" s="146">
        <f>BDS!$BB$3*(COS(($U128*BB$4)-PI()))*BL128*BP128</f>
        <v>-0.97302880081282417</v>
      </c>
      <c r="BC128" s="146">
        <f>BDS!$BC$3*(COS(($U128*BC$4)-PI()))*BL128*BP128</f>
        <v>-0.95068783053441086</v>
      </c>
      <c r="BD128" s="146">
        <f>BDS!$BD$3*(COS(($U128*BD$4)-PI()))*BL128*BP128</f>
        <v>-0.88958903062829531</v>
      </c>
      <c r="BE128" s="146">
        <f>BDS!$BE$3*(COS(($U128*BE$4)-PI()))*BL128*BP128</f>
        <v>-0.90025286402847093</v>
      </c>
      <c r="BF128" s="153">
        <f t="shared" si="30"/>
        <v>-0.97365339542056772</v>
      </c>
      <c r="BG128" s="153">
        <f>(((BF128)+1)/(BDS!$BG$4)+1)</f>
        <v>1.0261796304029249</v>
      </c>
      <c r="BH128" s="196">
        <f t="shared" si="31"/>
        <v>0.22446779376974041</v>
      </c>
      <c r="BI128" s="154"/>
      <c r="BJ128" s="152">
        <f t="shared" si="32"/>
        <v>61.79308252120147</v>
      </c>
      <c r="BK128" s="152">
        <f t="shared" si="33"/>
        <v>-9.5794531090610651E-7</v>
      </c>
      <c r="BL128" s="155">
        <f t="shared" si="34"/>
        <v>0.99999988971247644</v>
      </c>
      <c r="BM128" s="155"/>
      <c r="BN128" s="152">
        <f t="shared" si="35"/>
        <v>61.79308252120147</v>
      </c>
      <c r="BO128" s="152">
        <f t="shared" si="36"/>
        <v>-5.3879948323763205E-4</v>
      </c>
      <c r="BP128" s="155">
        <f t="shared" si="37"/>
        <v>0.99993797034100806</v>
      </c>
      <c r="BQ128" s="156"/>
      <c r="BR128" s="157">
        <f t="shared" si="38"/>
        <v>61.79308252120147</v>
      </c>
      <c r="BS128" s="158">
        <f t="shared" si="39"/>
        <v>0</v>
      </c>
      <c r="BT128" s="158">
        <f t="shared" si="40"/>
        <v>0</v>
      </c>
      <c r="BU128" s="158">
        <f t="shared" si="41"/>
        <v>0</v>
      </c>
      <c r="BV128" s="158"/>
      <c r="BW128" s="206">
        <f t="shared" si="42"/>
        <v>61.79308252120147</v>
      </c>
      <c r="BX128" s="207">
        <f t="shared" si="43"/>
        <v>0</v>
      </c>
      <c r="BY128" s="208">
        <f t="shared" si="44"/>
        <v>1</v>
      </c>
      <c r="BZ128" s="158"/>
      <c r="CA128" s="157">
        <f>BDS!BH128</f>
        <v>0.22446779376974041</v>
      </c>
      <c r="CB128" s="157">
        <f t="shared" si="45"/>
        <v>-5.7755322062302596</v>
      </c>
      <c r="CC128" s="157"/>
      <c r="CD128" s="157">
        <f t="shared" si="46"/>
        <v>-5.7755322062302596</v>
      </c>
      <c r="CE128" s="192"/>
      <c r="CF128" s="192"/>
      <c r="CG128" s="208"/>
      <c r="CH128" s="208">
        <f t="shared" si="47"/>
        <v>0</v>
      </c>
    </row>
    <row r="129" spans="2:86" x14ac:dyDescent="0.2">
      <c r="B129" s="81"/>
      <c r="C129" s="81"/>
      <c r="D129" s="81"/>
      <c r="E129" s="81"/>
      <c r="F129" s="81"/>
      <c r="G129" s="81"/>
      <c r="H129" s="81"/>
      <c r="I129" s="81"/>
      <c r="J129" s="81"/>
      <c r="K129" s="81"/>
      <c r="L129" s="82"/>
      <c r="M129" s="81"/>
      <c r="N129" s="81"/>
      <c r="O129" s="81"/>
      <c r="P129" s="81"/>
      <c r="Q129" s="81"/>
      <c r="R129" s="81"/>
      <c r="S129" s="81"/>
      <c r="T129" s="81"/>
      <c r="U129" s="195">
        <f t="shared" si="29"/>
        <v>62.73018284411458</v>
      </c>
      <c r="V129" s="146">
        <f>BDS!$V$3*(COS(($U129*V$4)-PI()))*BL129*BP129</f>
        <v>-0.90101323825923907</v>
      </c>
      <c r="W129" s="146">
        <f>BDS!$W$3*(COS(($U129*W$4)-PI()))*BL129*BP129</f>
        <v>-0.89766679356156243</v>
      </c>
      <c r="X129" s="146">
        <f>BDS!$X$3*(COS(($U129*X$4)-PI()))*BL129*BP129</f>
        <v>-0.8867457667843287</v>
      </c>
      <c r="Y129" s="146">
        <f>BDS!$Y$3*(COS(($U129*Y$4)-PI()))*BL129*BP129</f>
        <v>-0.94932667018382622</v>
      </c>
      <c r="Z129" s="146">
        <f>BDS!$Z$3*(COS(($U129*Z$4)-PI()))*BL129*BP129</f>
        <v>-0.97221359473595015</v>
      </c>
      <c r="AA129" s="146">
        <f>BDS!$AA$3*(COS(($U129*AA$4)-PI()))*BL129*BP129</f>
        <v>-0.98247076694000535</v>
      </c>
      <c r="AB129" s="146">
        <f>BDS!$AB$3*(COS(($U129*AB$4)-PI()))*BL129*BP129</f>
        <v>-0.98773978836165388</v>
      </c>
      <c r="AC129" s="146">
        <f>BDS!$AC$3*(COS(($U129*AC$4)-PI()))*BL129*BP129</f>
        <v>-0.99058003616746504</v>
      </c>
      <c r="AD129" s="146">
        <f>BDS!$AD$3*(COS(($U129*AD$4)-PI()))*BL129*BP129</f>
        <v>-0.99200932436193323</v>
      </c>
      <c r="AE129" s="146">
        <f>BDS!$AE$3*(COS(($U129*AE$4)-PI()))*BL129*BP129</f>
        <v>-0.99244702245884475</v>
      </c>
      <c r="AF129" s="146">
        <f>BDS!$AF$3*(COS(($U129*AF$4)-PI()))*BL129*BP129</f>
        <v>-0.99200932436193323</v>
      </c>
      <c r="AG129" s="146">
        <f>BDS!$AG$3*(COS(($U129*AG$4)-PI()))*BL129*BP129</f>
        <v>-0.99058003616746504</v>
      </c>
      <c r="AH129" s="146">
        <f>BDS!$AH$3*(COS(($U129*AH$4)-PI()))*BL129*BP129</f>
        <v>-0.98773978836165388</v>
      </c>
      <c r="AI129" s="146">
        <f>BDS!$AI$3*(COS(($U129*AI$4)-PI()))*BL129*BP129</f>
        <v>-0.98247076694000535</v>
      </c>
      <c r="AJ129" s="146">
        <f>BDS!$AJ$3*(COS(($U129*AJ$4)-PI()))*BL129*BP129</f>
        <v>-0.98483593801654812</v>
      </c>
      <c r="AK129" s="146">
        <f>BDS!$AK$3*(COS(($U129*AK$4)-PI()))*BL129*BP129</f>
        <v>-0.98957930795126092</v>
      </c>
      <c r="AL129" s="146">
        <f>BDS!$AL$3*(COS(($U129*AL$4)-PI()))*BL129*BP129</f>
        <v>-0.99213652234042615</v>
      </c>
      <c r="AM129" s="146">
        <f>BDS!$AM$3*(COS(($U129*AM$4)-PI()))*BL129*BP129</f>
        <v>-0.9934234892646453</v>
      </c>
      <c r="AN129" s="146">
        <f>BDS!$AN$3*(COS(($U129*AN$4)-PI()))*BL129*BP129</f>
        <v>-0.99381762016721487</v>
      </c>
      <c r="AO129" s="146">
        <f>BDS!$AO$3*(COS(($U129*AO$4)-PI()))*BL129*BP129</f>
        <v>-0.9934234892646453</v>
      </c>
      <c r="AP129" s="146">
        <f>BDS!$AP$3*(COS(($U129*AP$4)-PI()))*BL129*BP129</f>
        <v>-0.99213652234042615</v>
      </c>
      <c r="AQ129" s="146">
        <f>BDS!$AQ$3*(COS(($U129*AQ$4)-PI()))*BL129*BP129</f>
        <v>-0.98957930795126092</v>
      </c>
      <c r="AR129" s="146">
        <f>BDS!$AR$3*(COS(($U129*AR$4)-PI()))*BL129*BP129</f>
        <v>-0.98483593801654812</v>
      </c>
      <c r="AS129" s="146">
        <f>BDS!$AS$3*(COS(($U129*AS$4)-PI()))*BL129*BP129</f>
        <v>-0.98247076694000535</v>
      </c>
      <c r="AT129" s="146">
        <f>BDS!$AT$3*(COS(($U129*AT$4)-PI()))*BL129*BP129</f>
        <v>-0.98773978836165388</v>
      </c>
      <c r="AU129" s="146">
        <f>BDS!$AU$3*(COS(($U129*AU$4)-PI()))*BL129*BP129</f>
        <v>-0.99058003616746504</v>
      </c>
      <c r="AV129" s="146">
        <f>BDS!$AV$3*(COS(($U129*AV$4)-PI()))*BL129*BP129</f>
        <v>-0.99200932436193323</v>
      </c>
      <c r="AW129" s="146">
        <f>BDS!$AW$3*(COS(($U129*AW$4)-PI()))*BL129*BP129</f>
        <v>-0.99244702245884475</v>
      </c>
      <c r="AX129" s="146">
        <f>BDS!$AX$3*(COS(($U129*AX$4)-PI()))*BL129*BP129</f>
        <v>-0.99200932436193323</v>
      </c>
      <c r="AY129" s="146">
        <f>BDS!$AY$3*(COS(($U129*AY$4)-PI()))*BL129*BP129</f>
        <v>-0.99058003616746504</v>
      </c>
      <c r="AZ129" s="146">
        <f>BDS!$AZ$3*(COS(($U129*AZ$4)-PI()))*BL129*BP129</f>
        <v>-0.98773978836165388</v>
      </c>
      <c r="BA129" s="146">
        <f>BDS!$BA$3*(COS(($U129*BA$4)-PI()))*BL129*BP129</f>
        <v>-0.98247076694000535</v>
      </c>
      <c r="BB129" s="146">
        <f>BDS!$BB$3*(COS(($U129*BB$4)-PI()))*BL129*BP129</f>
        <v>-0.97221359473595015</v>
      </c>
      <c r="BC129" s="146">
        <f>BDS!$BC$3*(COS(($U129*BC$4)-PI()))*BL129*BP129</f>
        <v>-0.94932667018382622</v>
      </c>
      <c r="BD129" s="146">
        <f>BDS!$BD$3*(COS(($U129*BD$4)-PI()))*BL129*BP129</f>
        <v>-0.8867457667843287</v>
      </c>
      <c r="BE129" s="146">
        <f>BDS!$BE$3*(COS(($U129*BE$4)-PI()))*BL129*BP129</f>
        <v>-0.89766679356156243</v>
      </c>
      <c r="BF129" s="153">
        <f t="shared" si="30"/>
        <v>-0.97285502034292981</v>
      </c>
      <c r="BG129" s="153">
        <f>(((BF129)+1)/(BDS!$BG$4)+1)</f>
        <v>1.0269729457006307</v>
      </c>
      <c r="BH129" s="196">
        <f t="shared" si="31"/>
        <v>0.23118005621645468</v>
      </c>
      <c r="BI129" s="154"/>
      <c r="BJ129" s="152">
        <f t="shared" si="32"/>
        <v>62.73018284411458</v>
      </c>
      <c r="BK129" s="152">
        <f t="shared" si="33"/>
        <v>-1.0059698531071395E-6</v>
      </c>
      <c r="BL129" s="155">
        <f t="shared" si="34"/>
        <v>0.99999988418344732</v>
      </c>
      <c r="BM129" s="155"/>
      <c r="BN129" s="152">
        <f t="shared" si="35"/>
        <v>62.73018284411458</v>
      </c>
      <c r="BO129" s="152">
        <f t="shared" si="36"/>
        <v>-5.5945849177333341E-4</v>
      </c>
      <c r="BP129" s="155">
        <f t="shared" si="37"/>
        <v>0.99993559203511673</v>
      </c>
      <c r="BQ129" s="156"/>
      <c r="BR129" s="157">
        <f t="shared" si="38"/>
        <v>62.73018284411458</v>
      </c>
      <c r="BS129" s="158">
        <f t="shared" si="39"/>
        <v>0</v>
      </c>
      <c r="BT129" s="158">
        <f t="shared" si="40"/>
        <v>0</v>
      </c>
      <c r="BU129" s="158">
        <f t="shared" si="41"/>
        <v>0</v>
      </c>
      <c r="BV129" s="158"/>
      <c r="BW129" s="206">
        <f t="shared" si="42"/>
        <v>62.73018284411458</v>
      </c>
      <c r="BX129" s="207">
        <f t="shared" si="43"/>
        <v>0</v>
      </c>
      <c r="BY129" s="208">
        <f t="shared" si="44"/>
        <v>1</v>
      </c>
      <c r="BZ129" s="158"/>
      <c r="CA129" s="157">
        <f>BDS!BH129</f>
        <v>0.23118005621645468</v>
      </c>
      <c r="CB129" s="157">
        <f t="shared" si="45"/>
        <v>-5.7688199437835452</v>
      </c>
      <c r="CC129" s="157"/>
      <c r="CD129" s="157">
        <f t="shared" si="46"/>
        <v>-5.7688199437835452</v>
      </c>
      <c r="CE129" s="192"/>
      <c r="CF129" s="192"/>
      <c r="CG129" s="208"/>
      <c r="CH129" s="208">
        <f t="shared" si="47"/>
        <v>0</v>
      </c>
    </row>
    <row r="130" spans="2:86" x14ac:dyDescent="0.2">
      <c r="B130" s="81"/>
      <c r="C130" s="81"/>
      <c r="D130" s="81"/>
      <c r="E130" s="81"/>
      <c r="F130" s="81"/>
      <c r="G130" s="81"/>
      <c r="H130" s="81"/>
      <c r="I130" s="81"/>
      <c r="J130" s="81"/>
      <c r="K130" s="81"/>
      <c r="L130" s="82"/>
      <c r="M130" s="81"/>
      <c r="N130" s="81"/>
      <c r="O130" s="81"/>
      <c r="P130" s="81"/>
      <c r="Q130" s="81"/>
      <c r="R130" s="81"/>
      <c r="S130" s="81"/>
      <c r="T130" s="81"/>
      <c r="U130" s="195">
        <f t="shared" si="29"/>
        <v>63.681494418180321</v>
      </c>
      <c r="V130" s="146">
        <f>BDS!$V$3*(COS(($U130*V$4)-PI()))*BL130*BP130</f>
        <v>-0.89843180043133708</v>
      </c>
      <c r="W130" s="146">
        <f>BDS!$W$3*(COS(($U130*W$4)-PI()))*BL130*BP130</f>
        <v>-0.89500415084476492</v>
      </c>
      <c r="X130" s="146">
        <f>BDS!$X$3*(COS(($U130*X$4)-PI()))*BL130*BP130</f>
        <v>-0.88381860618086194</v>
      </c>
      <c r="Y130" s="146">
        <f>BDS!$Y$3*(COS(($U130*Y$4)-PI()))*BL130*BP130</f>
        <v>-0.94792456253633295</v>
      </c>
      <c r="Z130" s="146">
        <f>BDS!$Z$3*(COS(($U130*Z$4)-PI()))*BL130*BP130</f>
        <v>-0.97137369519794814</v>
      </c>
      <c r="AA130" s="146">
        <f>BDS!$AA$3*(COS(($U130*AA$4)-PI()))*BL130*BP130</f>
        <v>-0.98188320364858328</v>
      </c>
      <c r="AB130" s="146">
        <f>BDS!$AB$3*(COS(($U130*AB$4)-PI()))*BL130*BP130</f>
        <v>-0.98728185801029344</v>
      </c>
      <c r="AC130" s="146">
        <f>BDS!$AC$3*(COS(($U130*AC$4)-PI()))*BL130*BP130</f>
        <v>-0.99019196909259721</v>
      </c>
      <c r="AD130" s="146">
        <f>BDS!$AD$3*(COS(($U130*AD$4)-PI()))*BL130*BP130</f>
        <v>-0.99165640697708324</v>
      </c>
      <c r="AE130" s="146">
        <f>BDS!$AE$3*(COS(($U130*AE$4)-PI()))*BL130*BP130</f>
        <v>-0.99210486787479613</v>
      </c>
      <c r="AF130" s="146">
        <f>BDS!$AF$3*(COS(($U130*AF$4)-PI()))*BL130*BP130</f>
        <v>-0.99165640697708324</v>
      </c>
      <c r="AG130" s="146">
        <f>BDS!$AG$3*(COS(($U130*AG$4)-PI()))*BL130*BP130</f>
        <v>-0.99019196909259721</v>
      </c>
      <c r="AH130" s="146">
        <f>BDS!$AH$3*(COS(($U130*AH$4)-PI()))*BL130*BP130</f>
        <v>-0.98728185801029344</v>
      </c>
      <c r="AI130" s="146">
        <f>BDS!$AI$3*(COS(($U130*AI$4)-PI()))*BL130*BP130</f>
        <v>-0.98188320364858328</v>
      </c>
      <c r="AJ130" s="146">
        <f>BDS!$AJ$3*(COS(($U130*AJ$4)-PI()))*BL130*BP130</f>
        <v>-0.98430656711669573</v>
      </c>
      <c r="AK130" s="146">
        <f>BDS!$AK$3*(COS(($U130*AK$4)-PI()))*BL130*BP130</f>
        <v>-0.98916662728508642</v>
      </c>
      <c r="AL130" s="146">
        <f>BDS!$AL$3*(COS(($U130*AL$4)-PI()))*BL130*BP130</f>
        <v>-0.99178673276317064</v>
      </c>
      <c r="AM130" s="146">
        <f>BDS!$AM$3*(COS(($U130*AM$4)-PI()))*BL130*BP130</f>
        <v>-0.99310534309887299</v>
      </c>
      <c r="AN130" s="146">
        <f>BDS!$AN$3*(COS(($U130*AN$4)-PI()))*BL130*BP130</f>
        <v>-0.99350916345689122</v>
      </c>
      <c r="AO130" s="146">
        <f>BDS!$AO$3*(COS(($U130*AO$4)-PI()))*BL130*BP130</f>
        <v>-0.99310534309887299</v>
      </c>
      <c r="AP130" s="146">
        <f>BDS!$AP$3*(COS(($U130*AP$4)-PI()))*BL130*BP130</f>
        <v>-0.99178673276317064</v>
      </c>
      <c r="AQ130" s="146">
        <f>BDS!$AQ$3*(COS(($U130*AQ$4)-PI()))*BL130*BP130</f>
        <v>-0.98916662728508642</v>
      </c>
      <c r="AR130" s="146">
        <f>BDS!$AR$3*(COS(($U130*AR$4)-PI()))*BL130*BP130</f>
        <v>-0.98430656711669573</v>
      </c>
      <c r="AS130" s="146">
        <f>BDS!$AS$3*(COS(($U130*AS$4)-PI()))*BL130*BP130</f>
        <v>-0.98188320364858328</v>
      </c>
      <c r="AT130" s="146">
        <f>BDS!$AT$3*(COS(($U130*AT$4)-PI()))*BL130*BP130</f>
        <v>-0.98728185801029344</v>
      </c>
      <c r="AU130" s="146">
        <f>BDS!$AU$3*(COS(($U130*AU$4)-PI()))*BL130*BP130</f>
        <v>-0.99019196909259721</v>
      </c>
      <c r="AV130" s="146">
        <f>BDS!$AV$3*(COS(($U130*AV$4)-PI()))*BL130*BP130</f>
        <v>-0.99165640697708324</v>
      </c>
      <c r="AW130" s="146">
        <f>BDS!$AW$3*(COS(($U130*AW$4)-PI()))*BL130*BP130</f>
        <v>-0.99210486787479613</v>
      </c>
      <c r="AX130" s="146">
        <f>BDS!$AX$3*(COS(($U130*AX$4)-PI()))*BL130*BP130</f>
        <v>-0.99165640697708324</v>
      </c>
      <c r="AY130" s="146">
        <f>BDS!$AY$3*(COS(($U130*AY$4)-PI()))*BL130*BP130</f>
        <v>-0.99019196909259721</v>
      </c>
      <c r="AZ130" s="146">
        <f>BDS!$AZ$3*(COS(($U130*AZ$4)-PI()))*BL130*BP130</f>
        <v>-0.98728185801029344</v>
      </c>
      <c r="BA130" s="146">
        <f>BDS!$BA$3*(COS(($U130*BA$4)-PI()))*BL130*BP130</f>
        <v>-0.98188320364858328</v>
      </c>
      <c r="BB130" s="146">
        <f>BDS!$BB$3*(COS(($U130*BB$4)-PI()))*BL130*BP130</f>
        <v>-0.97137369519794814</v>
      </c>
      <c r="BC130" s="146">
        <f>BDS!$BC$3*(COS(($U130*BC$4)-PI()))*BL130*BP130</f>
        <v>-0.94792456253633295</v>
      </c>
      <c r="BD130" s="146">
        <f>BDS!$BD$3*(COS(($U130*BD$4)-PI()))*BL130*BP130</f>
        <v>-0.88381860618086194</v>
      </c>
      <c r="BE130" s="146">
        <f>BDS!$BE$3*(COS(($U130*BE$4)-PI()))*BL130*BP130</f>
        <v>-0.89500415084476492</v>
      </c>
      <c r="BF130" s="153">
        <f t="shared" si="30"/>
        <v>-0.97203269501665324</v>
      </c>
      <c r="BG130" s="153">
        <f>(((BF130)+1)/(BDS!$BG$4)+1)</f>
        <v>1.0277900594599381</v>
      </c>
      <c r="BH130" s="196">
        <f t="shared" si="31"/>
        <v>0.23808825953857854</v>
      </c>
      <c r="BI130" s="154"/>
      <c r="BJ130" s="152">
        <f t="shared" si="32"/>
        <v>63.681494418180321</v>
      </c>
      <c r="BK130" s="152">
        <f t="shared" si="33"/>
        <v>-1.0564020023577797E-6</v>
      </c>
      <c r="BL130" s="155">
        <f t="shared" si="34"/>
        <v>0.99999987837723225</v>
      </c>
      <c r="BM130" s="155"/>
      <c r="BN130" s="152">
        <f t="shared" si="35"/>
        <v>63.681494418180321</v>
      </c>
      <c r="BO130" s="152">
        <f t="shared" si="36"/>
        <v>-5.8090956879488067E-4</v>
      </c>
      <c r="BP130" s="155">
        <f t="shared" si="37"/>
        <v>0.99993312255072209</v>
      </c>
      <c r="BQ130" s="156"/>
      <c r="BR130" s="157">
        <f t="shared" si="38"/>
        <v>63.681494418180321</v>
      </c>
      <c r="BS130" s="158">
        <f t="shared" si="39"/>
        <v>0</v>
      </c>
      <c r="BT130" s="158">
        <f t="shared" si="40"/>
        <v>0</v>
      </c>
      <c r="BU130" s="158">
        <f t="shared" si="41"/>
        <v>0</v>
      </c>
      <c r="BV130" s="158"/>
      <c r="BW130" s="206">
        <f t="shared" si="42"/>
        <v>63.681494418180321</v>
      </c>
      <c r="BX130" s="207">
        <f t="shared" si="43"/>
        <v>0</v>
      </c>
      <c r="BY130" s="208">
        <f t="shared" si="44"/>
        <v>1</v>
      </c>
      <c r="BZ130" s="158"/>
      <c r="CA130" s="157">
        <f>BDS!BH130</f>
        <v>0.23808825953857854</v>
      </c>
      <c r="CB130" s="157">
        <f t="shared" si="45"/>
        <v>-5.7619117404614215</v>
      </c>
      <c r="CC130" s="157"/>
      <c r="CD130" s="157">
        <f t="shared" si="46"/>
        <v>-5.7619117404614215</v>
      </c>
      <c r="CE130" s="192"/>
      <c r="CF130" s="192"/>
      <c r="CG130" s="208"/>
      <c r="CH130" s="208">
        <f t="shared" si="47"/>
        <v>0</v>
      </c>
    </row>
    <row r="131" spans="2:86" x14ac:dyDescent="0.2">
      <c r="B131" s="81"/>
      <c r="C131" s="81"/>
      <c r="D131" s="81"/>
      <c r="E131" s="81"/>
      <c r="F131" s="81"/>
      <c r="G131" s="81"/>
      <c r="H131" s="81"/>
      <c r="I131" s="81"/>
      <c r="J131" s="81"/>
      <c r="K131" s="81"/>
      <c r="L131" s="82"/>
      <c r="M131" s="81"/>
      <c r="N131" s="81"/>
      <c r="O131" s="81"/>
      <c r="P131" s="81"/>
      <c r="Q131" s="81"/>
      <c r="R131" s="81"/>
      <c r="S131" s="81"/>
      <c r="T131" s="81"/>
      <c r="U131" s="195">
        <f t="shared" si="29"/>
        <v>64.647232758914356</v>
      </c>
      <c r="V131" s="146">
        <f>BDS!$V$3*(COS(($U131*V$4)-PI()))*BL131*BP131</f>
        <v>-0.89577392100997033</v>
      </c>
      <c r="W131" s="146">
        <f>BDS!$W$3*(COS(($U131*W$4)-PI()))*BL131*BP131</f>
        <v>-0.89226274745280532</v>
      </c>
      <c r="X131" s="146">
        <f>BDS!$X$3*(COS(($U131*X$4)-PI()))*BL131*BP131</f>
        <v>-0.88080516927739216</v>
      </c>
      <c r="Y131" s="146">
        <f>BDS!$Y$3*(COS(($U131*Y$4)-PI()))*BL131*BP131</f>
        <v>-0.94648029686778778</v>
      </c>
      <c r="Z131" s="146">
        <f>BDS!$Z$3*(COS(($U131*Z$4)-PI()))*BL131*BP131</f>
        <v>-0.97050836161119436</v>
      </c>
      <c r="AA131" s="146">
        <f>BDS!$AA$3*(COS(($U131*AA$4)-PI()))*BL131*BP131</f>
        <v>-0.98127778864696236</v>
      </c>
      <c r="AB131" s="146">
        <f>BDS!$AB$3*(COS(($U131*AB$4)-PI()))*BL131*BP131</f>
        <v>-0.98680998916244089</v>
      </c>
      <c r="AC131" s="146">
        <f>BDS!$AC$3*(COS(($U131*AC$4)-PI()))*BL131*BP131</f>
        <v>-0.98979207746981002</v>
      </c>
      <c r="AD131" s="146">
        <f>BDS!$AD$3*(COS(($U131*AD$4)-PI()))*BL131*BP131</f>
        <v>-0.99129272993199447</v>
      </c>
      <c r="AE131" s="146">
        <f>BDS!$AE$3*(COS(($U131*AE$4)-PI()))*BL131*BP131</f>
        <v>-0.99175227987371495</v>
      </c>
      <c r="AF131" s="146">
        <f>BDS!$AF$3*(COS(($U131*AF$4)-PI()))*BL131*BP131</f>
        <v>-0.99129272993199447</v>
      </c>
      <c r="AG131" s="146">
        <f>BDS!$AG$3*(COS(($U131*AG$4)-PI()))*BL131*BP131</f>
        <v>-0.98979207746981002</v>
      </c>
      <c r="AH131" s="146">
        <f>BDS!$AH$3*(COS(($U131*AH$4)-PI()))*BL131*BP131</f>
        <v>-0.98680998916244089</v>
      </c>
      <c r="AI131" s="146">
        <f>BDS!$AI$3*(COS(($U131*AI$4)-PI()))*BL131*BP131</f>
        <v>-0.98127778864696236</v>
      </c>
      <c r="AJ131" s="146">
        <f>BDS!$AJ$3*(COS(($U131*AJ$4)-PI()))*BL131*BP131</f>
        <v>-0.9837610996586108</v>
      </c>
      <c r="AK131" s="146">
        <f>BDS!$AK$3*(COS(($U131*AK$4)-PI()))*BL131*BP131</f>
        <v>-0.98874137690645858</v>
      </c>
      <c r="AL131" s="146">
        <f>BDS!$AL$3*(COS(($U131*AL$4)-PI()))*BL131*BP131</f>
        <v>-0.99142627832764485</v>
      </c>
      <c r="AM131" s="146">
        <f>BDS!$AM$3*(COS(($U131*AM$4)-PI()))*BL131*BP131</f>
        <v>-0.99277749155812867</v>
      </c>
      <c r="AN131" s="146">
        <f>BDS!$AN$3*(COS(($U131*AN$4)-PI()))*BL131*BP131</f>
        <v>-0.9931912953147416</v>
      </c>
      <c r="AO131" s="146">
        <f>BDS!$AO$3*(COS(($U131*AO$4)-PI()))*BL131*BP131</f>
        <v>-0.99277749155812867</v>
      </c>
      <c r="AP131" s="146">
        <f>BDS!$AP$3*(COS(($U131*AP$4)-PI()))*BL131*BP131</f>
        <v>-0.99142627832764485</v>
      </c>
      <c r="AQ131" s="146">
        <f>BDS!$AQ$3*(COS(($U131*AQ$4)-PI()))*BL131*BP131</f>
        <v>-0.98874137690645858</v>
      </c>
      <c r="AR131" s="146">
        <f>BDS!$AR$3*(COS(($U131*AR$4)-PI()))*BL131*BP131</f>
        <v>-0.9837610996586108</v>
      </c>
      <c r="AS131" s="146">
        <f>BDS!$AS$3*(COS(($U131*AS$4)-PI()))*BL131*BP131</f>
        <v>-0.98127778864696236</v>
      </c>
      <c r="AT131" s="146">
        <f>BDS!$AT$3*(COS(($U131*AT$4)-PI()))*BL131*BP131</f>
        <v>-0.98680998916244089</v>
      </c>
      <c r="AU131" s="146">
        <f>BDS!$AU$3*(COS(($U131*AU$4)-PI()))*BL131*BP131</f>
        <v>-0.98979207746981002</v>
      </c>
      <c r="AV131" s="146">
        <f>BDS!$AV$3*(COS(($U131*AV$4)-PI()))*BL131*BP131</f>
        <v>-0.99129272993199447</v>
      </c>
      <c r="AW131" s="146">
        <f>BDS!$AW$3*(COS(($U131*AW$4)-PI()))*BL131*BP131</f>
        <v>-0.99175227987371495</v>
      </c>
      <c r="AX131" s="146">
        <f>BDS!$AX$3*(COS(($U131*AX$4)-PI()))*BL131*BP131</f>
        <v>-0.99129272993199447</v>
      </c>
      <c r="AY131" s="146">
        <f>BDS!$AY$3*(COS(($U131*AY$4)-PI()))*BL131*BP131</f>
        <v>-0.98979207746981002</v>
      </c>
      <c r="AZ131" s="146">
        <f>BDS!$AZ$3*(COS(($U131*AZ$4)-PI()))*BL131*BP131</f>
        <v>-0.98680998916244089</v>
      </c>
      <c r="BA131" s="146">
        <f>BDS!$BA$3*(COS(($U131*BA$4)-PI()))*BL131*BP131</f>
        <v>-0.98127778864696236</v>
      </c>
      <c r="BB131" s="146">
        <f>BDS!$BB$3*(COS(($U131*BB$4)-PI()))*BL131*BP131</f>
        <v>-0.97050836161119436</v>
      </c>
      <c r="BC131" s="146">
        <f>BDS!$BC$3*(COS(($U131*BC$4)-PI()))*BL131*BP131</f>
        <v>-0.94648029686778778</v>
      </c>
      <c r="BD131" s="146">
        <f>BDS!$BD$3*(COS(($U131*BD$4)-PI()))*BL131*BP131</f>
        <v>-0.88080516927739216</v>
      </c>
      <c r="BE131" s="146">
        <f>BDS!$BE$3*(COS(($U131*BE$4)-PI()))*BL131*BP131</f>
        <v>-0.89226274745280532</v>
      </c>
      <c r="BF131" s="153">
        <f t="shared" si="30"/>
        <v>-0.97118571556213973</v>
      </c>
      <c r="BG131" s="153">
        <f>(((BF131)+1)/(BDS!$BG$4)+1)</f>
        <v>1.0286316710995398</v>
      </c>
      <c r="BH131" s="196">
        <f t="shared" si="31"/>
        <v>0.24519783839508846</v>
      </c>
      <c r="BI131" s="154"/>
      <c r="BJ131" s="152">
        <f t="shared" si="32"/>
        <v>64.647232758914356</v>
      </c>
      <c r="BK131" s="152">
        <f t="shared" si="33"/>
        <v>-1.1093624606913859E-6</v>
      </c>
      <c r="BL131" s="155">
        <f t="shared" si="34"/>
        <v>0.99999987227993492</v>
      </c>
      <c r="BM131" s="155"/>
      <c r="BN131" s="152">
        <f t="shared" si="35"/>
        <v>64.647232758914356</v>
      </c>
      <c r="BO131" s="152">
        <f t="shared" si="36"/>
        <v>-6.031830781481316E-4</v>
      </c>
      <c r="BP131" s="155">
        <f t="shared" si="37"/>
        <v>0.99993055839297551</v>
      </c>
      <c r="BQ131" s="156"/>
      <c r="BR131" s="157">
        <f t="shared" si="38"/>
        <v>64.647232758914356</v>
      </c>
      <c r="BS131" s="158">
        <f t="shared" si="39"/>
        <v>0</v>
      </c>
      <c r="BT131" s="158">
        <f t="shared" si="40"/>
        <v>0</v>
      </c>
      <c r="BU131" s="158">
        <f t="shared" si="41"/>
        <v>0</v>
      </c>
      <c r="BV131" s="158"/>
      <c r="BW131" s="206">
        <f t="shared" si="42"/>
        <v>64.647232758914356</v>
      </c>
      <c r="BX131" s="207">
        <f t="shared" si="43"/>
        <v>0</v>
      </c>
      <c r="BY131" s="208">
        <f t="shared" si="44"/>
        <v>1</v>
      </c>
      <c r="BZ131" s="158"/>
      <c r="CA131" s="157">
        <f>BDS!BH131</f>
        <v>0.24519783839508846</v>
      </c>
      <c r="CB131" s="157">
        <f t="shared" si="45"/>
        <v>-5.7548021616049114</v>
      </c>
      <c r="CC131" s="157"/>
      <c r="CD131" s="157">
        <f t="shared" si="46"/>
        <v>-5.7548021616049114</v>
      </c>
      <c r="CE131" s="192"/>
      <c r="CF131" s="192"/>
      <c r="CG131" s="208"/>
      <c r="CH131" s="208">
        <f t="shared" si="47"/>
        <v>0</v>
      </c>
    </row>
    <row r="132" spans="2:86" x14ac:dyDescent="0.2">
      <c r="B132" s="81"/>
      <c r="C132" s="81"/>
      <c r="D132" s="81"/>
      <c r="E132" s="81"/>
      <c r="F132" s="81"/>
      <c r="G132" s="81"/>
      <c r="H132" s="81"/>
      <c r="I132" s="81"/>
      <c r="J132" s="81"/>
      <c r="K132" s="81"/>
      <c r="L132" s="82"/>
      <c r="M132" s="81"/>
      <c r="N132" s="81"/>
      <c r="O132" s="81"/>
      <c r="P132" s="81"/>
      <c r="Q132" s="81"/>
      <c r="R132" s="81"/>
      <c r="S132" s="81"/>
      <c r="T132" s="81"/>
      <c r="U132" s="195">
        <f t="shared" si="29"/>
        <v>65.62761665015384</v>
      </c>
      <c r="V132" s="146">
        <f>BDS!$V$3*(COS(($U132*V$4)-PI()))*BL132*BP132</f>
        <v>-0.89303741491584798</v>
      </c>
      <c r="W132" s="146">
        <f>BDS!$W$3*(COS(($U132*W$4)-PI()))*BL132*BP132</f>
        <v>-0.88944033737670236</v>
      </c>
      <c r="X132" s="146">
        <f>BDS!$X$3*(COS(($U132*X$4)-PI()))*BL132*BP132</f>
        <v>-0.8777030150926548</v>
      </c>
      <c r="Y132" s="146">
        <f>BDS!$Y$3*(COS(($U132*Y$4)-PI()))*BL132*BP132</f>
        <v>-0.94499262797724415</v>
      </c>
      <c r="Z132" s="146">
        <f>BDS!$Z$3*(COS(($U132*Z$4)-PI()))*BL132*BP132</f>
        <v>-0.96961683164276502</v>
      </c>
      <c r="AA132" s="146">
        <f>BDS!$AA$3*(COS(($U132*AA$4)-PI()))*BL132*BP132</f>
        <v>-0.98065398332847897</v>
      </c>
      <c r="AB132" s="146">
        <f>BDS!$AB$3*(COS(($U132*AB$4)-PI()))*BL132*BP132</f>
        <v>-0.98632375979970788</v>
      </c>
      <c r="AC132" s="146">
        <f>BDS!$AC$3*(COS(($U132*AC$4)-PI()))*BL132*BP132</f>
        <v>-0.98938000257475933</v>
      </c>
      <c r="AD132" s="146">
        <f>BDS!$AD$3*(COS(($U132*AD$4)-PI()))*BL132*BP132</f>
        <v>-0.99091796646837416</v>
      </c>
      <c r="AE132" s="146">
        <f>BDS!$AE$3*(COS(($U132*AE$4)-PI()))*BL132*BP132</f>
        <v>-0.99138894150150558</v>
      </c>
      <c r="AF132" s="146">
        <f>BDS!$AF$3*(COS(($U132*AF$4)-PI()))*BL132*BP132</f>
        <v>-0.99091796646837416</v>
      </c>
      <c r="AG132" s="146">
        <f>BDS!$AG$3*(COS(($U132*AG$4)-PI()))*BL132*BP132</f>
        <v>-0.98938000257475933</v>
      </c>
      <c r="AH132" s="146">
        <f>BDS!$AH$3*(COS(($U132*AH$4)-PI()))*BL132*BP132</f>
        <v>-0.98632375979970788</v>
      </c>
      <c r="AI132" s="146">
        <f>BDS!$AI$3*(COS(($U132*AI$4)-PI()))*BL132*BP132</f>
        <v>-0.98065398332847897</v>
      </c>
      <c r="AJ132" s="146">
        <f>BDS!$AJ$3*(COS(($U132*AJ$4)-PI()))*BL132*BP132</f>
        <v>-0.98319904923435608</v>
      </c>
      <c r="AK132" s="146">
        <f>BDS!$AK$3*(COS(($U132*AK$4)-PI()))*BL132*BP132</f>
        <v>-0.98830317575515336</v>
      </c>
      <c r="AL132" s="146">
        <f>BDS!$AL$3*(COS(($U132*AL$4)-PI()))*BL132*BP132</f>
        <v>-0.99105483512399795</v>
      </c>
      <c r="AM132" s="146">
        <f>BDS!$AM$3*(COS(($U132*AM$4)-PI()))*BL132*BP132</f>
        <v>-0.99243963958576131</v>
      </c>
      <c r="AN132" s="146">
        <f>BDS!$AN$3*(COS(($U132*AN$4)-PI()))*BL132*BP132</f>
        <v>-0.99286372953230606</v>
      </c>
      <c r="AO132" s="146">
        <f>BDS!$AO$3*(COS(($U132*AO$4)-PI()))*BL132*BP132</f>
        <v>-0.99243963958576131</v>
      </c>
      <c r="AP132" s="146">
        <f>BDS!$AP$3*(COS(($U132*AP$4)-PI()))*BL132*BP132</f>
        <v>-0.99105483512399795</v>
      </c>
      <c r="AQ132" s="146">
        <f>BDS!$AQ$3*(COS(($U132*AQ$4)-PI()))*BL132*BP132</f>
        <v>-0.98830317575515336</v>
      </c>
      <c r="AR132" s="146">
        <f>BDS!$AR$3*(COS(($U132*AR$4)-PI()))*BL132*BP132</f>
        <v>-0.98319904923435608</v>
      </c>
      <c r="AS132" s="146">
        <f>BDS!$AS$3*(COS(($U132*AS$4)-PI()))*BL132*BP132</f>
        <v>-0.98065398332847897</v>
      </c>
      <c r="AT132" s="146">
        <f>BDS!$AT$3*(COS(($U132*AT$4)-PI()))*BL132*BP132</f>
        <v>-0.98632375979970788</v>
      </c>
      <c r="AU132" s="146">
        <f>BDS!$AU$3*(COS(($U132*AU$4)-PI()))*BL132*BP132</f>
        <v>-0.98938000257475933</v>
      </c>
      <c r="AV132" s="146">
        <f>BDS!$AV$3*(COS(($U132*AV$4)-PI()))*BL132*BP132</f>
        <v>-0.99091796646837416</v>
      </c>
      <c r="AW132" s="146">
        <f>BDS!$AW$3*(COS(($U132*AW$4)-PI()))*BL132*BP132</f>
        <v>-0.99138894150150558</v>
      </c>
      <c r="AX132" s="146">
        <f>BDS!$AX$3*(COS(($U132*AX$4)-PI()))*BL132*BP132</f>
        <v>-0.99091796646837416</v>
      </c>
      <c r="AY132" s="146">
        <f>BDS!$AY$3*(COS(($U132*AY$4)-PI()))*BL132*BP132</f>
        <v>-0.98938000257475933</v>
      </c>
      <c r="AZ132" s="146">
        <f>BDS!$AZ$3*(COS(($U132*AZ$4)-PI()))*BL132*BP132</f>
        <v>-0.98632375979970788</v>
      </c>
      <c r="BA132" s="146">
        <f>BDS!$BA$3*(COS(($U132*BA$4)-PI()))*BL132*BP132</f>
        <v>-0.98065398332847897</v>
      </c>
      <c r="BB132" s="146">
        <f>BDS!$BB$3*(COS(($U132*BB$4)-PI()))*BL132*BP132</f>
        <v>-0.96961683164276502</v>
      </c>
      <c r="BC132" s="146">
        <f>BDS!$BC$3*(COS(($U132*BC$4)-PI()))*BL132*BP132</f>
        <v>-0.94499262797724415</v>
      </c>
      <c r="BD132" s="146">
        <f>BDS!$BD$3*(COS(($U132*BD$4)-PI()))*BL132*BP132</f>
        <v>-0.8777030150926548</v>
      </c>
      <c r="BE132" s="146">
        <f>BDS!$BE$3*(COS(($U132*BE$4)-PI()))*BL132*BP132</f>
        <v>-0.88944033737670236</v>
      </c>
      <c r="BF132" s="153">
        <f t="shared" si="30"/>
        <v>-0.9703133583253809</v>
      </c>
      <c r="BG132" s="153">
        <f>(((BF132)+1)/(BDS!$BG$4)+1)</f>
        <v>1.0294984996872165</v>
      </c>
      <c r="BH132" s="196">
        <f t="shared" si="31"/>
        <v>0.25251436093553925</v>
      </c>
      <c r="BI132" s="154"/>
      <c r="BJ132" s="152">
        <f t="shared" si="32"/>
        <v>65.62761665015384</v>
      </c>
      <c r="BK132" s="152">
        <f t="shared" si="33"/>
        <v>-1.1649779764804259E-6</v>
      </c>
      <c r="BL132" s="155">
        <f t="shared" si="34"/>
        <v>0.99999986587696288</v>
      </c>
      <c r="BM132" s="155"/>
      <c r="BN132" s="152">
        <f t="shared" si="35"/>
        <v>65.62761665015384</v>
      </c>
      <c r="BO132" s="152">
        <f t="shared" si="36"/>
        <v>-6.2631054734863607E-4</v>
      </c>
      <c r="BP132" s="155">
        <f t="shared" si="37"/>
        <v>0.9999278959331277</v>
      </c>
      <c r="BQ132" s="156"/>
      <c r="BR132" s="157">
        <f t="shared" si="38"/>
        <v>65.62761665015384</v>
      </c>
      <c r="BS132" s="158">
        <f t="shared" si="39"/>
        <v>0</v>
      </c>
      <c r="BT132" s="158">
        <f t="shared" si="40"/>
        <v>0</v>
      </c>
      <c r="BU132" s="158">
        <f t="shared" si="41"/>
        <v>0</v>
      </c>
      <c r="BV132" s="158"/>
      <c r="BW132" s="206">
        <f t="shared" si="42"/>
        <v>65.62761665015384</v>
      </c>
      <c r="BX132" s="207">
        <f t="shared" si="43"/>
        <v>0</v>
      </c>
      <c r="BY132" s="208">
        <f t="shared" si="44"/>
        <v>1</v>
      </c>
      <c r="BZ132" s="158"/>
      <c r="CA132" s="157">
        <f>BDS!BH132</f>
        <v>0.25251436093553925</v>
      </c>
      <c r="CB132" s="157">
        <f t="shared" si="45"/>
        <v>-5.7474856390644611</v>
      </c>
      <c r="CC132" s="157"/>
      <c r="CD132" s="157">
        <f t="shared" si="46"/>
        <v>-5.7474856390644611</v>
      </c>
      <c r="CE132" s="192"/>
      <c r="CF132" s="192"/>
      <c r="CG132" s="208"/>
      <c r="CH132" s="208">
        <f t="shared" si="47"/>
        <v>0</v>
      </c>
    </row>
    <row r="133" spans="2:86" x14ac:dyDescent="0.2">
      <c r="B133" s="81"/>
      <c r="C133" s="81"/>
      <c r="D133" s="81"/>
      <c r="E133" s="81"/>
      <c r="F133" s="81"/>
      <c r="G133" s="81"/>
      <c r="H133" s="81"/>
      <c r="I133" s="81"/>
      <c r="J133" s="81"/>
      <c r="K133" s="81"/>
      <c r="L133" s="82"/>
      <c r="M133" s="81"/>
      <c r="N133" s="81"/>
      <c r="O133" s="81"/>
      <c r="P133" s="81"/>
      <c r="Q133" s="81"/>
      <c r="R133" s="81"/>
      <c r="S133" s="81"/>
      <c r="T133" s="81"/>
      <c r="U133" s="195">
        <f t="shared" si="29"/>
        <v>66.622868193621926</v>
      </c>
      <c r="V133" s="146">
        <f>BDS!$V$3*(COS(($U133*V$4)-PI()))*BL133*BP133</f>
        <v>-0.89022003954990325</v>
      </c>
      <c r="W133" s="146">
        <f>BDS!$W$3*(COS(($U133*W$4)-PI()))*BL133*BP133</f>
        <v>-0.88653461582885595</v>
      </c>
      <c r="X133" s="146">
        <f>BDS!$X$3*(COS(($U133*X$4)-PI()))*BL133*BP133</f>
        <v>-0.87450964001048492</v>
      </c>
      <c r="Y133" s="146">
        <f>BDS!$Y$3*(COS(($U133*Y$4)-PI()))*BL133*BP133</f>
        <v>-0.94346027528901022</v>
      </c>
      <c r="Z133" s="146">
        <f>BDS!$Z$3*(COS(($U133*Z$4)-PI()))*BL133*BP133</f>
        <v>-0.96869832060538763</v>
      </c>
      <c r="AA133" s="146">
        <f>BDS!$AA$3*(COS(($U133*AA$4)-PI()))*BL133*BP133</f>
        <v>-0.98001123307551141</v>
      </c>
      <c r="AB133" s="146">
        <f>BDS!$AB$3*(COS(($U133*AB$4)-PI()))*BL133*BP133</f>
        <v>-0.98582273526993081</v>
      </c>
      <c r="AC133" s="146">
        <f>BDS!$AC$3*(COS(($U133*AC$4)-PI()))*BL133*BP133</f>
        <v>-0.9889553749024631</v>
      </c>
      <c r="AD133" s="146">
        <f>BDS!$AD$3*(COS(($U133*AD$4)-PI()))*BL133*BP133</f>
        <v>-0.99053177998836706</v>
      </c>
      <c r="AE133" s="146">
        <f>BDS!$AE$3*(COS(($U133*AE$4)-PI()))*BL133*BP133</f>
        <v>-0.99101452625383202</v>
      </c>
      <c r="AF133" s="146">
        <f>BDS!$AF$3*(COS(($U133*AF$4)-PI()))*BL133*BP133</f>
        <v>-0.99053177998836706</v>
      </c>
      <c r="AG133" s="146">
        <f>BDS!$AG$3*(COS(($U133*AG$4)-PI()))*BL133*BP133</f>
        <v>-0.9889553749024631</v>
      </c>
      <c r="AH133" s="146">
        <f>BDS!$AH$3*(COS(($U133*AH$4)-PI()))*BL133*BP133</f>
        <v>-0.98582273526993081</v>
      </c>
      <c r="AI133" s="146">
        <f>BDS!$AI$3*(COS(($U133*AI$4)-PI()))*BL133*BP133</f>
        <v>-0.98001123307551141</v>
      </c>
      <c r="AJ133" s="146">
        <f>BDS!$AJ$3*(COS(($U133*AJ$4)-PI()))*BL133*BP133</f>
        <v>-0.98261991493117051</v>
      </c>
      <c r="AK133" s="146">
        <f>BDS!$AK$3*(COS(($U133*AK$4)-PI()))*BL133*BP133</f>
        <v>-0.98785163133479426</v>
      </c>
      <c r="AL133" s="146">
        <f>BDS!$AL$3*(COS(($U133*AL$4)-PI()))*BL133*BP133</f>
        <v>-0.99067206948684061</v>
      </c>
      <c r="AM133" s="146">
        <f>BDS!$AM$3*(COS(($U133*AM$4)-PI()))*BL133*BP133</f>
        <v>-0.99209148322223117</v>
      </c>
      <c r="AN133" s="146">
        <f>BDS!$AN$3*(COS(($U133*AN$4)-PI()))*BL133*BP133</f>
        <v>-0.99252617126026654</v>
      </c>
      <c r="AO133" s="146">
        <f>BDS!$AO$3*(COS(($U133*AO$4)-PI()))*BL133*BP133</f>
        <v>-0.99209148322223117</v>
      </c>
      <c r="AP133" s="146">
        <f>BDS!$AP$3*(COS(($U133*AP$4)-PI()))*BL133*BP133</f>
        <v>-0.99067206948684061</v>
      </c>
      <c r="AQ133" s="146">
        <f>BDS!$AQ$3*(COS(($U133*AQ$4)-PI()))*BL133*BP133</f>
        <v>-0.98785163133479426</v>
      </c>
      <c r="AR133" s="146">
        <f>BDS!$AR$3*(COS(($U133*AR$4)-PI()))*BL133*BP133</f>
        <v>-0.98261991493117051</v>
      </c>
      <c r="AS133" s="146">
        <f>BDS!$AS$3*(COS(($U133*AS$4)-PI()))*BL133*BP133</f>
        <v>-0.98001123307551141</v>
      </c>
      <c r="AT133" s="146">
        <f>BDS!$AT$3*(COS(($U133*AT$4)-PI()))*BL133*BP133</f>
        <v>-0.98582273526993081</v>
      </c>
      <c r="AU133" s="146">
        <f>BDS!$AU$3*(COS(($U133*AU$4)-PI()))*BL133*BP133</f>
        <v>-0.9889553749024631</v>
      </c>
      <c r="AV133" s="146">
        <f>BDS!$AV$3*(COS(($U133*AV$4)-PI()))*BL133*BP133</f>
        <v>-0.99053177998836706</v>
      </c>
      <c r="AW133" s="146">
        <f>BDS!$AW$3*(COS(($U133*AW$4)-PI()))*BL133*BP133</f>
        <v>-0.99101452625383202</v>
      </c>
      <c r="AX133" s="146">
        <f>BDS!$AX$3*(COS(($U133*AX$4)-PI()))*BL133*BP133</f>
        <v>-0.99053177998836706</v>
      </c>
      <c r="AY133" s="146">
        <f>BDS!$AY$3*(COS(($U133*AY$4)-PI()))*BL133*BP133</f>
        <v>-0.9889553749024631</v>
      </c>
      <c r="AZ133" s="146">
        <f>BDS!$AZ$3*(COS(($U133*AZ$4)-PI()))*BL133*BP133</f>
        <v>-0.98582273526993081</v>
      </c>
      <c r="BA133" s="146">
        <f>BDS!$BA$3*(COS(($U133*BA$4)-PI()))*BL133*BP133</f>
        <v>-0.98001123307551141</v>
      </c>
      <c r="BB133" s="146">
        <f>BDS!$BB$3*(COS(($U133*BB$4)-PI()))*BL133*BP133</f>
        <v>-0.96869832060538763</v>
      </c>
      <c r="BC133" s="146">
        <f>BDS!$BC$3*(COS(($U133*BC$4)-PI()))*BL133*BP133</f>
        <v>-0.94346027528901022</v>
      </c>
      <c r="BD133" s="146">
        <f>BDS!$BD$3*(COS(($U133*BD$4)-PI()))*BL133*BP133</f>
        <v>-0.87450964001048492</v>
      </c>
      <c r="BE133" s="146">
        <f>BDS!$BE$3*(COS(($U133*BE$4)-PI()))*BL133*BP133</f>
        <v>-0.88653461582885595</v>
      </c>
      <c r="BF133" s="153">
        <f t="shared" si="30"/>
        <v>-0.96941487938001336</v>
      </c>
      <c r="BG133" s="153">
        <f>(((BF133)+1)/(BDS!$BG$4)+1)</f>
        <v>1.0303912844346255</v>
      </c>
      <c r="BH133" s="196">
        <f t="shared" si="31"/>
        <v>0.26004353102209377</v>
      </c>
      <c r="BI133" s="154"/>
      <c r="BJ133" s="152">
        <f t="shared" si="32"/>
        <v>66.622868193621926</v>
      </c>
      <c r="BK133" s="152">
        <f t="shared" si="33"/>
        <v>-1.2233816568791829E-6</v>
      </c>
      <c r="BL133" s="155">
        <f t="shared" si="34"/>
        <v>0.99999985915299161</v>
      </c>
      <c r="BM133" s="155"/>
      <c r="BN133" s="152">
        <f t="shared" si="35"/>
        <v>66.622868193621926</v>
      </c>
      <c r="BO133" s="152">
        <f t="shared" si="36"/>
        <v>-6.5032471215622264E-4</v>
      </c>
      <c r="BP133" s="155">
        <f t="shared" si="37"/>
        <v>0.99992513140340245</v>
      </c>
      <c r="BQ133" s="156"/>
      <c r="BR133" s="157">
        <f t="shared" si="38"/>
        <v>66.622868193621926</v>
      </c>
      <c r="BS133" s="158">
        <f t="shared" si="39"/>
        <v>0</v>
      </c>
      <c r="BT133" s="158">
        <f t="shared" si="40"/>
        <v>0</v>
      </c>
      <c r="BU133" s="158">
        <f t="shared" si="41"/>
        <v>0</v>
      </c>
      <c r="BV133" s="158"/>
      <c r="BW133" s="206">
        <f t="shared" si="42"/>
        <v>66.622868193621926</v>
      </c>
      <c r="BX133" s="207">
        <f t="shared" si="43"/>
        <v>0</v>
      </c>
      <c r="BY133" s="208">
        <f t="shared" si="44"/>
        <v>1</v>
      </c>
      <c r="BZ133" s="158"/>
      <c r="CA133" s="157">
        <f>BDS!BH133</f>
        <v>0.26004353102209377</v>
      </c>
      <c r="CB133" s="157">
        <f t="shared" si="45"/>
        <v>-5.7399564689779066</v>
      </c>
      <c r="CC133" s="157"/>
      <c r="CD133" s="157">
        <f t="shared" si="46"/>
        <v>-5.7399564689779066</v>
      </c>
      <c r="CE133" s="192"/>
      <c r="CF133" s="192"/>
      <c r="CG133" s="208"/>
      <c r="CH133" s="208">
        <f t="shared" si="47"/>
        <v>0</v>
      </c>
    </row>
    <row r="134" spans="2:86" x14ac:dyDescent="0.2">
      <c r="B134" s="81"/>
      <c r="C134" s="81"/>
      <c r="D134" s="81"/>
      <c r="E134" s="81"/>
      <c r="F134" s="81"/>
      <c r="G134" s="81"/>
      <c r="H134" s="81"/>
      <c r="I134" s="81"/>
      <c r="J134" s="81"/>
      <c r="K134" s="81"/>
      <c r="L134" s="82"/>
      <c r="M134" s="81"/>
      <c r="N134" s="81"/>
      <c r="O134" s="81"/>
      <c r="P134" s="81"/>
      <c r="Q134" s="81"/>
      <c r="R134" s="81"/>
      <c r="S134" s="81"/>
      <c r="T134" s="81"/>
      <c r="U134" s="195">
        <f t="shared" si="29"/>
        <v>67.633212859243997</v>
      </c>
      <c r="V134" s="146">
        <f>BDS!$V$3*(COS(($U134*V$4)-PI()))*BL134*BP134</f>
        <v>-0.88731949359808482</v>
      </c>
      <c r="W134" s="146">
        <f>BDS!$W$3*(COS(($U134*W$4)-PI()))*BL134*BP134</f>
        <v>-0.88354321804550418</v>
      </c>
      <c r="X134" s="146">
        <f>BDS!$X$3*(COS(($U134*X$4)-PI()))*BL134*BP134</f>
        <v>-0.87122247659001373</v>
      </c>
      <c r="Y134" s="146">
        <f>BDS!$Y$3*(COS(($U134*Y$4)-PI()))*BL134*BP134</f>
        <v>-0.94188192193680076</v>
      </c>
      <c r="Z134" s="146">
        <f>BDS!$Z$3*(COS(($U134*Z$4)-PI()))*BL134*BP134</f>
        <v>-0.96775202083322232</v>
      </c>
      <c r="AA134" s="146">
        <f>BDS!$AA$3*(COS(($U134*AA$4)-PI()))*BL134*BP134</f>
        <v>-0.97934896679870642</v>
      </c>
      <c r="AB134" s="146">
        <f>BDS!$AB$3*(COS(($U134*AB$4)-PI()))*BL134*BP134</f>
        <v>-0.98530646791812548</v>
      </c>
      <c r="AC134" s="146">
        <f>BDS!$AC$3*(COS(($U134*AC$4)-PI()))*BL134*BP134</f>
        <v>-0.98851781384986581</v>
      </c>
      <c r="AD134" s="146">
        <f>BDS!$AD$3*(COS(($U134*AD$4)-PI()))*BL134*BP134</f>
        <v>-0.99013382376365844</v>
      </c>
      <c r="AE134" s="146">
        <f>BDS!$AE$3*(COS(($U134*AE$4)-PI()))*BL134*BP134</f>
        <v>-0.99062869779342355</v>
      </c>
      <c r="AF134" s="146">
        <f>BDS!$AF$3*(COS(($U134*AF$4)-PI()))*BL134*BP134</f>
        <v>-0.99013382376365844</v>
      </c>
      <c r="AG134" s="146">
        <f>BDS!$AG$3*(COS(($U134*AG$4)-PI()))*BL134*BP134</f>
        <v>-0.98851781384986581</v>
      </c>
      <c r="AH134" s="146">
        <f>BDS!$AH$3*(COS(($U134*AH$4)-PI()))*BL134*BP134</f>
        <v>-0.98530646791812548</v>
      </c>
      <c r="AI134" s="146">
        <f>BDS!$AI$3*(COS(($U134*AI$4)-PI()))*BL134*BP134</f>
        <v>-0.97934896679870642</v>
      </c>
      <c r="AJ134" s="146">
        <f>BDS!$AJ$3*(COS(($U134*AJ$4)-PI()))*BL134*BP134</f>
        <v>-0.9820231809112242</v>
      </c>
      <c r="AK134" s="146">
        <f>BDS!$AK$3*(COS(($U134*AK$4)-PI()))*BL134*BP134</f>
        <v>-0.98738633937705877</v>
      </c>
      <c r="AL134" s="146">
        <f>BDS!$AL$3*(COS(($U134*AL$4)-PI()))*BL134*BP134</f>
        <v>-0.99027763770672883</v>
      </c>
      <c r="AM134" s="146">
        <f>BDS!$AM$3*(COS(($U134*AM$4)-PI()))*BL134*BP134</f>
        <v>-0.99173270934084456</v>
      </c>
      <c r="AN134" s="146">
        <f>BDS!$AN$3*(COS(($U134*AN$4)-PI()))*BL134*BP134</f>
        <v>-0.99217831675166912</v>
      </c>
      <c r="AO134" s="146">
        <f>BDS!$AO$3*(COS(($U134*AO$4)-PI()))*BL134*BP134</f>
        <v>-0.99173270934084456</v>
      </c>
      <c r="AP134" s="146">
        <f>BDS!$AP$3*(COS(($U134*AP$4)-PI()))*BL134*BP134</f>
        <v>-0.99027763770672883</v>
      </c>
      <c r="AQ134" s="146">
        <f>BDS!$AQ$3*(COS(($U134*AQ$4)-PI()))*BL134*BP134</f>
        <v>-0.98738633937705877</v>
      </c>
      <c r="AR134" s="146">
        <f>BDS!$AR$3*(COS(($U134*AR$4)-PI()))*BL134*BP134</f>
        <v>-0.9820231809112242</v>
      </c>
      <c r="AS134" s="146">
        <f>BDS!$AS$3*(COS(($U134*AS$4)-PI()))*BL134*BP134</f>
        <v>-0.97934896679870642</v>
      </c>
      <c r="AT134" s="146">
        <f>BDS!$AT$3*(COS(($U134*AT$4)-PI()))*BL134*BP134</f>
        <v>-0.98530646791812548</v>
      </c>
      <c r="AU134" s="146">
        <f>BDS!$AU$3*(COS(($U134*AU$4)-PI()))*BL134*BP134</f>
        <v>-0.98851781384986581</v>
      </c>
      <c r="AV134" s="146">
        <f>BDS!$AV$3*(COS(($U134*AV$4)-PI()))*BL134*BP134</f>
        <v>-0.99013382376365844</v>
      </c>
      <c r="AW134" s="146">
        <f>BDS!$AW$3*(COS(($U134*AW$4)-PI()))*BL134*BP134</f>
        <v>-0.99062869779342355</v>
      </c>
      <c r="AX134" s="146">
        <f>BDS!$AX$3*(COS(($U134*AX$4)-PI()))*BL134*BP134</f>
        <v>-0.99013382376365844</v>
      </c>
      <c r="AY134" s="146">
        <f>BDS!$AY$3*(COS(($U134*AY$4)-PI()))*BL134*BP134</f>
        <v>-0.98851781384986581</v>
      </c>
      <c r="AZ134" s="146">
        <f>BDS!$AZ$3*(COS(($U134*AZ$4)-PI()))*BL134*BP134</f>
        <v>-0.98530646791812548</v>
      </c>
      <c r="BA134" s="146">
        <f>BDS!$BA$3*(COS(($U134*BA$4)-PI()))*BL134*BP134</f>
        <v>-0.97934896679870642</v>
      </c>
      <c r="BB134" s="146">
        <f>BDS!$BB$3*(COS(($U134*BB$4)-PI()))*BL134*BP134</f>
        <v>-0.96775202083322232</v>
      </c>
      <c r="BC134" s="146">
        <f>BDS!$BC$3*(COS(($U134*BC$4)-PI()))*BL134*BP134</f>
        <v>-0.94188192193680076</v>
      </c>
      <c r="BD134" s="146">
        <f>BDS!$BD$3*(COS(($U134*BD$4)-PI()))*BL134*BP134</f>
        <v>-0.87122247659001373</v>
      </c>
      <c r="BE134" s="146">
        <f>BDS!$BE$3*(COS(($U134*BE$4)-PI()))*BL134*BP134</f>
        <v>-0.88354321804550418</v>
      </c>
      <c r="BF134" s="153">
        <f t="shared" si="30"/>
        <v>-0.96848951402057837</v>
      </c>
      <c r="BG134" s="153">
        <f>(((BF134)+1)/(BDS!$BG$4)+1)</f>
        <v>1.0313107852008301</v>
      </c>
      <c r="BH134" s="196">
        <f t="shared" si="31"/>
        <v>0.26779119041918625</v>
      </c>
      <c r="BI134" s="154"/>
      <c r="BJ134" s="152">
        <f t="shared" si="32"/>
        <v>67.633212859243997</v>
      </c>
      <c r="BK134" s="152">
        <f t="shared" si="33"/>
        <v>-1.2847132821951776E-6</v>
      </c>
      <c r="BL134" s="155">
        <f t="shared" si="34"/>
        <v>0.99999985209192832</v>
      </c>
      <c r="BM134" s="155"/>
      <c r="BN134" s="152">
        <f t="shared" si="35"/>
        <v>67.633212859243997</v>
      </c>
      <c r="BO134" s="152">
        <f t="shared" si="36"/>
        <v>-6.752595628477119E-4</v>
      </c>
      <c r="BP134" s="155">
        <f t="shared" si="37"/>
        <v>0.99992226089167535</v>
      </c>
      <c r="BQ134" s="156"/>
      <c r="BR134" s="157">
        <f t="shared" si="38"/>
        <v>67.633212859243997</v>
      </c>
      <c r="BS134" s="158">
        <f t="shared" si="39"/>
        <v>0</v>
      </c>
      <c r="BT134" s="158">
        <f t="shared" si="40"/>
        <v>0</v>
      </c>
      <c r="BU134" s="158">
        <f t="shared" si="41"/>
        <v>0</v>
      </c>
      <c r="BV134" s="158"/>
      <c r="BW134" s="206">
        <f t="shared" si="42"/>
        <v>67.633212859243997</v>
      </c>
      <c r="BX134" s="207">
        <f t="shared" si="43"/>
        <v>0</v>
      </c>
      <c r="BY134" s="208">
        <f t="shared" si="44"/>
        <v>1</v>
      </c>
      <c r="BZ134" s="158"/>
      <c r="CA134" s="157">
        <f>BDS!BH134</f>
        <v>0.26779119041918625</v>
      </c>
      <c r="CB134" s="157">
        <f t="shared" si="45"/>
        <v>-5.7322088095808139</v>
      </c>
      <c r="CC134" s="157"/>
      <c r="CD134" s="157">
        <f t="shared" si="46"/>
        <v>-5.7322088095808139</v>
      </c>
      <c r="CE134" s="192"/>
      <c r="CF134" s="192"/>
      <c r="CG134" s="208"/>
      <c r="CH134" s="208">
        <f t="shared" si="47"/>
        <v>0</v>
      </c>
    </row>
    <row r="135" spans="2:86" x14ac:dyDescent="0.2">
      <c r="B135" s="81"/>
      <c r="C135" s="81"/>
      <c r="D135" s="81"/>
      <c r="E135" s="81"/>
      <c r="F135" s="81"/>
      <c r="G135" s="81"/>
      <c r="H135" s="81"/>
      <c r="I135" s="81"/>
      <c r="J135" s="81"/>
      <c r="K135" s="81"/>
      <c r="L135" s="82"/>
      <c r="M135" s="81"/>
      <c r="N135" s="81"/>
      <c r="O135" s="81"/>
      <c r="P135" s="81"/>
      <c r="Q135" s="81"/>
      <c r="R135" s="81"/>
      <c r="S135" s="81"/>
      <c r="T135" s="81"/>
      <c r="U135" s="195">
        <f t="shared" si="29"/>
        <v>68.658879536226863</v>
      </c>
      <c r="V135" s="146">
        <f>BDS!$V$3*(COS(($U135*V$4)-PI()))*BL135*BP135</f>
        <v>-0.88433341583337932</v>
      </c>
      <c r="W135" s="146">
        <f>BDS!$W$3*(COS(($U135*W$4)-PI()))*BL135*BP135</f>
        <v>-0.88046371808845492</v>
      </c>
      <c r="X135" s="146">
        <f>BDS!$X$3*(COS(($U135*X$4)-PI()))*BL135*BP135</f>
        <v>-0.86783889238271539</v>
      </c>
      <c r="Y135" s="146">
        <f>BDS!$Y$3*(COS(($U135*Y$4)-PI()))*BL135*BP135</f>
        <v>-0.94025621383000746</v>
      </c>
      <c r="Z135" s="146">
        <f>BDS!$Z$3*(COS(($U135*Z$4)-PI()))*BL135*BP135</f>
        <v>-0.96677710104222425</v>
      </c>
      <c r="AA135" s="146">
        <f>BDS!$AA$3*(COS(($U135*AA$4)-PI()))*BL135*BP135</f>
        <v>-0.97866659646391518</v>
      </c>
      <c r="AB135" s="146">
        <f>BDS!$AB$3*(COS(($U135*AB$4)-PI()))*BL135*BP135</f>
        <v>-0.98477449670724615</v>
      </c>
      <c r="AC135" s="146">
        <f>BDS!$AC$3*(COS(($U135*AC$4)-PI()))*BL135*BP135</f>
        <v>-0.98806692738947166</v>
      </c>
      <c r="AD135" s="146">
        <f>BDS!$AD$3*(COS(($U135*AD$4)-PI()))*BL135*BP135</f>
        <v>-0.98972374063632251</v>
      </c>
      <c r="AE135" s="146">
        <f>BDS!$AE$3*(COS(($U135*AE$4)-PI()))*BL135*BP135</f>
        <v>-0.99023110965933803</v>
      </c>
      <c r="AF135" s="146">
        <f>BDS!$AF$3*(COS(($U135*AF$4)-PI()))*BL135*BP135</f>
        <v>-0.98972374063632251</v>
      </c>
      <c r="AG135" s="146">
        <f>BDS!$AG$3*(COS(($U135*AG$4)-PI()))*BL135*BP135</f>
        <v>-0.98806692738947166</v>
      </c>
      <c r="AH135" s="146">
        <f>BDS!$AH$3*(COS(($U135*AH$4)-PI()))*BL135*BP135</f>
        <v>-0.98477449670724615</v>
      </c>
      <c r="AI135" s="146">
        <f>BDS!$AI$3*(COS(($U135*AI$4)-PI()))*BL135*BP135</f>
        <v>-0.97866659646391518</v>
      </c>
      <c r="AJ135" s="146">
        <f>BDS!$AJ$3*(COS(($U135*AJ$4)-PI()))*BL135*BP135</f>
        <v>-0.98140831597998013</v>
      </c>
      <c r="AK135" s="146">
        <f>BDS!$AK$3*(COS(($U135*AK$4)-PI()))*BL135*BP135</f>
        <v>-0.9869068834965018</v>
      </c>
      <c r="AL135" s="146">
        <f>BDS!$AL$3*(COS(($U135*AL$4)-PI()))*BL135*BP135</f>
        <v>-0.98987118573345345</v>
      </c>
      <c r="AM135" s="146">
        <f>BDS!$AM$3*(COS(($U135*AM$4)-PI()))*BL135*BP135</f>
        <v>-0.99136299537592409</v>
      </c>
      <c r="AN135" s="146">
        <f>BDS!$AN$3*(COS(($U135*AN$4)-PI()))*BL135*BP135</f>
        <v>-0.99181985309778065</v>
      </c>
      <c r="AO135" s="146">
        <f>BDS!$AO$3*(COS(($U135*AO$4)-PI()))*BL135*BP135</f>
        <v>-0.99136299537592409</v>
      </c>
      <c r="AP135" s="146">
        <f>BDS!$AP$3*(COS(($U135*AP$4)-PI()))*BL135*BP135</f>
        <v>-0.98987118573345345</v>
      </c>
      <c r="AQ135" s="146">
        <f>BDS!$AQ$3*(COS(($U135*AQ$4)-PI()))*BL135*BP135</f>
        <v>-0.9869068834965018</v>
      </c>
      <c r="AR135" s="146">
        <f>BDS!$AR$3*(COS(($U135*AR$4)-PI()))*BL135*BP135</f>
        <v>-0.98140831597998013</v>
      </c>
      <c r="AS135" s="146">
        <f>BDS!$AS$3*(COS(($U135*AS$4)-PI()))*BL135*BP135</f>
        <v>-0.97866659646391518</v>
      </c>
      <c r="AT135" s="146">
        <f>BDS!$AT$3*(COS(($U135*AT$4)-PI()))*BL135*BP135</f>
        <v>-0.98477449670724615</v>
      </c>
      <c r="AU135" s="146">
        <f>BDS!$AU$3*(COS(($U135*AU$4)-PI()))*BL135*BP135</f>
        <v>-0.98806692738947166</v>
      </c>
      <c r="AV135" s="146">
        <f>BDS!$AV$3*(COS(($U135*AV$4)-PI()))*BL135*BP135</f>
        <v>-0.98972374063632251</v>
      </c>
      <c r="AW135" s="146">
        <f>BDS!$AW$3*(COS(($U135*AW$4)-PI()))*BL135*BP135</f>
        <v>-0.99023110965933803</v>
      </c>
      <c r="AX135" s="146">
        <f>BDS!$AX$3*(COS(($U135*AX$4)-PI()))*BL135*BP135</f>
        <v>-0.98972374063632251</v>
      </c>
      <c r="AY135" s="146">
        <f>BDS!$AY$3*(COS(($U135*AY$4)-PI()))*BL135*BP135</f>
        <v>-0.98806692738947166</v>
      </c>
      <c r="AZ135" s="146">
        <f>BDS!$AZ$3*(COS(($U135*AZ$4)-PI()))*BL135*BP135</f>
        <v>-0.98477449670724615</v>
      </c>
      <c r="BA135" s="146">
        <f>BDS!$BA$3*(COS(($U135*BA$4)-PI()))*BL135*BP135</f>
        <v>-0.97866659646391518</v>
      </c>
      <c r="BB135" s="146">
        <f>BDS!$BB$3*(COS(($U135*BB$4)-PI()))*BL135*BP135</f>
        <v>-0.96677710104222425</v>
      </c>
      <c r="BC135" s="146">
        <f>BDS!$BC$3*(COS(($U135*BC$4)-PI()))*BL135*BP135</f>
        <v>-0.94025621383000746</v>
      </c>
      <c r="BD135" s="146">
        <f>BDS!$BD$3*(COS(($U135*BD$4)-PI()))*BL135*BP135</f>
        <v>-0.86783889238271539</v>
      </c>
      <c r="BE135" s="146">
        <f>BDS!$BE$3*(COS(($U135*BE$4)-PI()))*BL135*BP135</f>
        <v>-0.88046371808845492</v>
      </c>
      <c r="BF135" s="153">
        <f t="shared" si="30"/>
        <v>-0.96753647624711592</v>
      </c>
      <c r="BG135" s="153">
        <f>(((BF135)+1)/(BDS!$BG$4)+1)</f>
        <v>1.0322577830044388</v>
      </c>
      <c r="BH135" s="196">
        <f t="shared" si="31"/>
        <v>0.2757633209447285</v>
      </c>
      <c r="BI135" s="154"/>
      <c r="BJ135" s="152">
        <f t="shared" si="32"/>
        <v>68.658879536226863</v>
      </c>
      <c r="BK135" s="152">
        <f t="shared" si="33"/>
        <v>-1.3491196376185525E-6</v>
      </c>
      <c r="BL135" s="155">
        <f t="shared" si="34"/>
        <v>0.99999984467687375</v>
      </c>
      <c r="BM135" s="155"/>
      <c r="BN135" s="152">
        <f t="shared" si="35"/>
        <v>68.658879536226863</v>
      </c>
      <c r="BO135" s="152">
        <f t="shared" si="36"/>
        <v>-7.0115039226905718E-4</v>
      </c>
      <c r="BP135" s="155">
        <f t="shared" si="37"/>
        <v>0.99991928033594812</v>
      </c>
      <c r="BQ135" s="156"/>
      <c r="BR135" s="157">
        <f t="shared" si="38"/>
        <v>68.658879536226863</v>
      </c>
      <c r="BS135" s="158">
        <f t="shared" si="39"/>
        <v>0</v>
      </c>
      <c r="BT135" s="158">
        <f t="shared" si="40"/>
        <v>0</v>
      </c>
      <c r="BU135" s="158">
        <f t="shared" si="41"/>
        <v>0</v>
      </c>
      <c r="BV135" s="158"/>
      <c r="BW135" s="206">
        <f t="shared" si="42"/>
        <v>68.658879536226863</v>
      </c>
      <c r="BX135" s="207">
        <f t="shared" si="43"/>
        <v>0</v>
      </c>
      <c r="BY135" s="208">
        <f t="shared" si="44"/>
        <v>1</v>
      </c>
      <c r="BZ135" s="158"/>
      <c r="CA135" s="157">
        <f>BDS!BH135</f>
        <v>0.2757633209447285</v>
      </c>
      <c r="CB135" s="157">
        <f t="shared" si="45"/>
        <v>-5.7242366790552719</v>
      </c>
      <c r="CC135" s="157"/>
      <c r="CD135" s="157">
        <f t="shared" si="46"/>
        <v>-5.7242366790552719</v>
      </c>
      <c r="CE135" s="192"/>
      <c r="CF135" s="192"/>
      <c r="CG135" s="208"/>
      <c r="CH135" s="208">
        <f t="shared" si="47"/>
        <v>0</v>
      </c>
    </row>
    <row r="136" spans="2:86" x14ac:dyDescent="0.2">
      <c r="B136" s="81"/>
      <c r="C136" s="81"/>
      <c r="D136" s="81"/>
      <c r="E136" s="81"/>
      <c r="F136" s="81"/>
      <c r="G136" s="81"/>
      <c r="H136" s="81"/>
      <c r="I136" s="81"/>
      <c r="J136" s="81"/>
      <c r="K136" s="81"/>
      <c r="L136" s="82"/>
      <c r="M136" s="81"/>
      <c r="N136" s="81"/>
      <c r="O136" s="81"/>
      <c r="P136" s="81"/>
      <c r="Q136" s="81"/>
      <c r="R136" s="81"/>
      <c r="S136" s="81"/>
      <c r="T136" s="81"/>
      <c r="U136" s="195">
        <f t="shared" si="29"/>
        <v>69.700100584912619</v>
      </c>
      <c r="V136" s="146">
        <f>BDS!$V$3*(COS(($U136*V$4)-PI()))*BL136*BP136</f>
        <v>-0.88125938391695524</v>
      </c>
      <c r="W136" s="146">
        <f>BDS!$W$3*(COS(($U136*W$4)-PI()))*BL136*BP136</f>
        <v>-0.87729362764817731</v>
      </c>
      <c r="X136" s="146">
        <f>BDS!$X$3*(COS(($U136*X$4)-PI()))*BL136*BP136</f>
        <v>-0.86435618875903208</v>
      </c>
      <c r="Y136" s="146">
        <f>BDS!$Y$3*(COS(($U136*Y$4)-PI()))*BL136*BP136</f>
        <v>-0.93858175870215943</v>
      </c>
      <c r="Z136" s="146">
        <f>BDS!$Z$3*(COS(($U136*Z$4)-PI()))*BL136*BP136</f>
        <v>-0.96577270567484019</v>
      </c>
      <c r="AA136" s="146">
        <f>BDS!$AA$3*(COS(($U136*AA$4)-PI()))*BL136*BP136</f>
        <v>-0.97796351660657599</v>
      </c>
      <c r="AB136" s="146">
        <f>BDS!$AB$3*(COS(($U136*AB$4)-PI()))*BL136*BP136</f>
        <v>-0.98422634682850918</v>
      </c>
      <c r="AC136" s="146">
        <f>BDS!$AC$3*(COS(($U136*AC$4)-PI()))*BL136*BP136</f>
        <v>-0.98760231173383184</v>
      </c>
      <c r="AD136" s="146">
        <f>BDS!$AD$3*(COS(($U136*AD$4)-PI()))*BL136*BP136</f>
        <v>-0.98930116271120805</v>
      </c>
      <c r="AE136" s="146">
        <f>BDS!$AE$3*(COS(($U136*AE$4)-PI()))*BL136*BP136</f>
        <v>-0.98982140496797621</v>
      </c>
      <c r="AF136" s="146">
        <f>BDS!$AF$3*(COS(($U136*AF$4)-PI()))*BL136*BP136</f>
        <v>-0.98930116271120805</v>
      </c>
      <c r="AG136" s="146">
        <f>BDS!$AG$3*(COS(($U136*AG$4)-PI()))*BL136*BP136</f>
        <v>-0.98760231173383184</v>
      </c>
      <c r="AH136" s="146">
        <f>BDS!$AH$3*(COS(($U136*AH$4)-PI()))*BL136*BP136</f>
        <v>-0.98422634682850918</v>
      </c>
      <c r="AI136" s="146">
        <f>BDS!$AI$3*(COS(($U136*AI$4)-PI()))*BL136*BP136</f>
        <v>-0.97796351660657599</v>
      </c>
      <c r="AJ136" s="146">
        <f>BDS!$AJ$3*(COS(($U136*AJ$4)-PI()))*BL136*BP136</f>
        <v>-0.98077477314291139</v>
      </c>
      <c r="AK136" s="146">
        <f>BDS!$AK$3*(COS(($U136*AK$4)-PI()))*BL136*BP136</f>
        <v>-0.9864128348357627</v>
      </c>
      <c r="AL136" s="146">
        <f>BDS!$AL$3*(COS(($U136*AL$4)-PI()))*BL136*BP136</f>
        <v>-0.98945234887092925</v>
      </c>
      <c r="AM136" s="146">
        <f>BDS!$AM$3*(COS(($U136*AM$4)-PI()))*BL136*BP136</f>
        <v>-0.99098200904322042</v>
      </c>
      <c r="AN136" s="146">
        <f>BDS!$AN$3*(COS(($U136*AN$4)-PI()))*BL136*BP136</f>
        <v>-0.99145045795638487</v>
      </c>
      <c r="AO136" s="146">
        <f>BDS!$AO$3*(COS(($U136*AO$4)-PI()))*BL136*BP136</f>
        <v>-0.99098200904322042</v>
      </c>
      <c r="AP136" s="146">
        <f>BDS!$AP$3*(COS(($U136*AP$4)-PI()))*BL136*BP136</f>
        <v>-0.98945234887092925</v>
      </c>
      <c r="AQ136" s="146">
        <f>BDS!$AQ$3*(COS(($U136*AQ$4)-PI()))*BL136*BP136</f>
        <v>-0.9864128348357627</v>
      </c>
      <c r="AR136" s="146">
        <f>BDS!$AR$3*(COS(($U136*AR$4)-PI()))*BL136*BP136</f>
        <v>-0.98077477314291139</v>
      </c>
      <c r="AS136" s="146">
        <f>BDS!$AS$3*(COS(($U136*AS$4)-PI()))*BL136*BP136</f>
        <v>-0.97796351660657599</v>
      </c>
      <c r="AT136" s="146">
        <f>BDS!$AT$3*(COS(($U136*AT$4)-PI()))*BL136*BP136</f>
        <v>-0.98422634682850918</v>
      </c>
      <c r="AU136" s="146">
        <f>BDS!$AU$3*(COS(($U136*AU$4)-PI()))*BL136*BP136</f>
        <v>-0.98760231173383184</v>
      </c>
      <c r="AV136" s="146">
        <f>BDS!$AV$3*(COS(($U136*AV$4)-PI()))*BL136*BP136</f>
        <v>-0.98930116271120805</v>
      </c>
      <c r="AW136" s="146">
        <f>BDS!$AW$3*(COS(($U136*AW$4)-PI()))*BL136*BP136</f>
        <v>-0.98982140496797621</v>
      </c>
      <c r="AX136" s="146">
        <f>BDS!$AX$3*(COS(($U136*AX$4)-PI()))*BL136*BP136</f>
        <v>-0.98930116271120805</v>
      </c>
      <c r="AY136" s="146">
        <f>BDS!$AY$3*(COS(($U136*AY$4)-PI()))*BL136*BP136</f>
        <v>-0.98760231173383184</v>
      </c>
      <c r="AZ136" s="146">
        <f>BDS!$AZ$3*(COS(($U136*AZ$4)-PI()))*BL136*BP136</f>
        <v>-0.98422634682850918</v>
      </c>
      <c r="BA136" s="146">
        <f>BDS!$BA$3*(COS(($U136*BA$4)-PI()))*BL136*BP136</f>
        <v>-0.97796351660657599</v>
      </c>
      <c r="BB136" s="146">
        <f>BDS!$BB$3*(COS(($U136*BB$4)-PI()))*BL136*BP136</f>
        <v>-0.96577270567484019</v>
      </c>
      <c r="BC136" s="146">
        <f>BDS!$BC$3*(COS(($U136*BC$4)-PI()))*BL136*BP136</f>
        <v>-0.93858175870215943</v>
      </c>
      <c r="BD136" s="146">
        <f>BDS!$BD$3*(COS(($U136*BD$4)-PI()))*BL136*BP136</f>
        <v>-0.86435618875903208</v>
      </c>
      <c r="BE136" s="146">
        <f>BDS!$BE$3*(COS(($U136*BE$4)-PI()))*BL136*BP136</f>
        <v>-0.87729362764817731</v>
      </c>
      <c r="BF136" s="153">
        <f t="shared" si="30"/>
        <v>-0.96655495824121829</v>
      </c>
      <c r="BG136" s="153">
        <f>(((BF136)+1)/(BDS!$BG$4)+1)</f>
        <v>1.0332330805442318</v>
      </c>
      <c r="BH136" s="196">
        <f t="shared" si="31"/>
        <v>0.28396604657669172</v>
      </c>
      <c r="BI136" s="154"/>
      <c r="BJ136" s="152">
        <f t="shared" si="32"/>
        <v>69.700100584912619</v>
      </c>
      <c r="BK136" s="152">
        <f t="shared" si="33"/>
        <v>-1.4167548642380822E-6</v>
      </c>
      <c r="BL136" s="155">
        <f t="shared" si="34"/>
        <v>0.99999983689008176</v>
      </c>
      <c r="BM136" s="155"/>
      <c r="BN136" s="152">
        <f t="shared" si="35"/>
        <v>69.700100584912619</v>
      </c>
      <c r="BO136" s="152">
        <f t="shared" si="36"/>
        <v>-7.2803384571062707E-4</v>
      </c>
      <c r="BP136" s="155">
        <f t="shared" si="37"/>
        <v>0.9999161855186135</v>
      </c>
      <c r="BQ136" s="156"/>
      <c r="BR136" s="157">
        <f t="shared" si="38"/>
        <v>69.700100584912619</v>
      </c>
      <c r="BS136" s="158">
        <f t="shared" si="39"/>
        <v>0</v>
      </c>
      <c r="BT136" s="158">
        <f t="shared" si="40"/>
        <v>0</v>
      </c>
      <c r="BU136" s="158">
        <f t="shared" si="41"/>
        <v>0</v>
      </c>
      <c r="BV136" s="158"/>
      <c r="BW136" s="206">
        <f t="shared" si="42"/>
        <v>69.700100584912619</v>
      </c>
      <c r="BX136" s="207">
        <f t="shared" si="43"/>
        <v>0</v>
      </c>
      <c r="BY136" s="208">
        <f t="shared" si="44"/>
        <v>1</v>
      </c>
      <c r="BZ136" s="158"/>
      <c r="CA136" s="157">
        <f>BDS!BH136</f>
        <v>0.28396604657669172</v>
      </c>
      <c r="CB136" s="157">
        <f t="shared" si="45"/>
        <v>-5.7160339534233087</v>
      </c>
      <c r="CC136" s="157"/>
      <c r="CD136" s="157">
        <f t="shared" si="46"/>
        <v>-5.7160339534233087</v>
      </c>
      <c r="CE136" s="192"/>
      <c r="CF136" s="192"/>
      <c r="CG136" s="208"/>
      <c r="CH136" s="208">
        <f t="shared" si="47"/>
        <v>0</v>
      </c>
    </row>
    <row r="137" spans="2:86" x14ac:dyDescent="0.2">
      <c r="B137" s="81"/>
      <c r="C137" s="81"/>
      <c r="D137" s="81"/>
      <c r="E137" s="81"/>
      <c r="F137" s="81"/>
      <c r="G137" s="81"/>
      <c r="H137" s="81"/>
      <c r="I137" s="81"/>
      <c r="J137" s="81"/>
      <c r="K137" s="81"/>
      <c r="L137" s="82"/>
      <c r="M137" s="81"/>
      <c r="N137" s="81"/>
      <c r="O137" s="81"/>
      <c r="P137" s="81"/>
      <c r="Q137" s="81"/>
      <c r="R137" s="81"/>
      <c r="S137" s="81"/>
      <c r="T137" s="81"/>
      <c r="U137" s="195">
        <f t="shared" ref="U137:U200" si="48">U136*$U$6</f>
        <v>70.75711188941888</v>
      </c>
      <c r="V137" s="146">
        <f>BDS!$V$3*(COS(($U137*V$4)-PI()))*BL137*BP137</f>
        <v>-0.87809491320050215</v>
      </c>
      <c r="W137" s="146">
        <f>BDS!$W$3*(COS(($U137*W$4)-PI()))*BL137*BP137</f>
        <v>-0.87403039485050948</v>
      </c>
      <c r="X137" s="146">
        <f>BDS!$X$3*(COS(($U137*X$4)-PI()))*BL137*BP137</f>
        <v>-0.86077159974752138</v>
      </c>
      <c r="Y137" s="146">
        <f>BDS!$Y$3*(COS(($U137*Y$4)-PI()))*BL137*BP137</f>
        <v>-0.93685712514166763</v>
      </c>
      <c r="Z137" s="146">
        <f>BDS!$Z$3*(COS(($U137*Z$4)-PI()))*BL137*BP137</f>
        <v>-0.96473795422879294</v>
      </c>
      <c r="AA137" s="146">
        <f>BDS!$AA$3*(COS(($U137*AA$4)-PI()))*BL137*BP137</f>
        <v>-0.97723910383327339</v>
      </c>
      <c r="AB137" s="146">
        <f>BDS!$AB$3*(COS(($U137*AB$4)-PI()))*BL137*BP137</f>
        <v>-0.98366152930102824</v>
      </c>
      <c r="AC137" s="146">
        <f>BDS!$AC$3*(COS(($U137*AC$4)-PI()))*BL137*BP137</f>
        <v>-0.98712355099064697</v>
      </c>
      <c r="AD137" s="146">
        <f>BDS!$AD$3*(COS(($U137*AD$4)-PI()))*BL137*BP137</f>
        <v>-0.9888657110396385</v>
      </c>
      <c r="AE137" s="146">
        <f>BDS!$AE$3*(COS(($U137*AE$4)-PI()))*BL137*BP137</f>
        <v>-0.9893992161056322</v>
      </c>
      <c r="AF137" s="146">
        <f>BDS!$AF$3*(COS(($U137*AF$4)-PI()))*BL137*BP137</f>
        <v>-0.9888657110396385</v>
      </c>
      <c r="AG137" s="146">
        <f>BDS!$AG$3*(COS(($U137*AG$4)-PI()))*BL137*BP137</f>
        <v>-0.98712355099064697</v>
      </c>
      <c r="AH137" s="146">
        <f>BDS!$AH$3*(COS(($U137*AH$4)-PI()))*BL137*BP137</f>
        <v>-0.98366152930102824</v>
      </c>
      <c r="AI137" s="146">
        <f>BDS!$AI$3*(COS(($U137*AI$4)-PI()))*BL137*BP137</f>
        <v>-0.97723910383327339</v>
      </c>
      <c r="AJ137" s="146">
        <f>BDS!$AJ$3*(COS(($U137*AJ$4)-PI()))*BL137*BP137</f>
        <v>-0.98012198915030668</v>
      </c>
      <c r="AK137" s="146">
        <f>BDS!$AK$3*(COS(($U137*AK$4)-PI()))*BL137*BP137</f>
        <v>-0.98590375170091848</v>
      </c>
      <c r="AL137" s="146">
        <f>BDS!$AL$3*(COS(($U137*AL$4)-PI()))*BL137*BP137</f>
        <v>-0.9890207514634628</v>
      </c>
      <c r="AM137" s="146">
        <f>BDS!$AM$3*(COS(($U137*AM$4)-PI()))*BL137*BP137</f>
        <v>-0.99058940805235673</v>
      </c>
      <c r="AN137" s="146">
        <f>BDS!$AN$3*(COS(($U137*AN$4)-PI()))*BL137*BP137</f>
        <v>-0.99106979927231642</v>
      </c>
      <c r="AO137" s="146">
        <f>BDS!$AO$3*(COS(($U137*AO$4)-PI()))*BL137*BP137</f>
        <v>-0.99058940805235673</v>
      </c>
      <c r="AP137" s="146">
        <f>BDS!$AP$3*(COS(($U137*AP$4)-PI()))*BL137*BP137</f>
        <v>-0.9890207514634628</v>
      </c>
      <c r="AQ137" s="146">
        <f>BDS!$AQ$3*(COS(($U137*AQ$4)-PI()))*BL137*BP137</f>
        <v>-0.98590375170091848</v>
      </c>
      <c r="AR137" s="146">
        <f>BDS!$AR$3*(COS(($U137*AR$4)-PI()))*BL137*BP137</f>
        <v>-0.98012198915030668</v>
      </c>
      <c r="AS137" s="146">
        <f>BDS!$AS$3*(COS(($U137*AS$4)-PI()))*BL137*BP137</f>
        <v>-0.97723910383327339</v>
      </c>
      <c r="AT137" s="146">
        <f>BDS!$AT$3*(COS(($U137*AT$4)-PI()))*BL137*BP137</f>
        <v>-0.98366152930102824</v>
      </c>
      <c r="AU137" s="146">
        <f>BDS!$AU$3*(COS(($U137*AU$4)-PI()))*BL137*BP137</f>
        <v>-0.98712355099064697</v>
      </c>
      <c r="AV137" s="146">
        <f>BDS!$AV$3*(COS(($U137*AV$4)-PI()))*BL137*BP137</f>
        <v>-0.9888657110396385</v>
      </c>
      <c r="AW137" s="146">
        <f>BDS!$AW$3*(COS(($U137*AW$4)-PI()))*BL137*BP137</f>
        <v>-0.9893992161056322</v>
      </c>
      <c r="AX137" s="146">
        <f>BDS!$AX$3*(COS(($U137*AX$4)-PI()))*BL137*BP137</f>
        <v>-0.9888657110396385</v>
      </c>
      <c r="AY137" s="146">
        <f>BDS!$AY$3*(COS(($U137*AY$4)-PI()))*BL137*BP137</f>
        <v>-0.98712355099064697</v>
      </c>
      <c r="AZ137" s="146">
        <f>BDS!$AZ$3*(COS(($U137*AZ$4)-PI()))*BL137*BP137</f>
        <v>-0.98366152930102824</v>
      </c>
      <c r="BA137" s="146">
        <f>BDS!$BA$3*(COS(($U137*BA$4)-PI()))*BL137*BP137</f>
        <v>-0.97723910383327339</v>
      </c>
      <c r="BB137" s="146">
        <f>BDS!$BB$3*(COS(($U137*BB$4)-PI()))*BL137*BP137</f>
        <v>-0.96473795422879294</v>
      </c>
      <c r="BC137" s="146">
        <f>BDS!$BC$3*(COS(($U137*BC$4)-PI()))*BL137*BP137</f>
        <v>-0.93685712514166763</v>
      </c>
      <c r="BD137" s="146">
        <f>BDS!$BD$3*(COS(($U137*BD$4)-PI()))*BL137*BP137</f>
        <v>-0.86077159974752138</v>
      </c>
      <c r="BE137" s="146">
        <f>BDS!$BE$3*(COS(($U137*BE$4)-PI()))*BL137*BP137</f>
        <v>-0.87403039485050948</v>
      </c>
      <c r="BF137" s="153">
        <f t="shared" ref="BF137:BF200" si="49">AVERAGE(V137:BE137)</f>
        <v>-0.96554412983370852</v>
      </c>
      <c r="BG137" s="153">
        <f>(((BF137)+1)/(BDS!$BG$4)+1)</f>
        <v>1.0342375027281074</v>
      </c>
      <c r="BH137" s="196">
        <f t="shared" ref="BH137:BH200" si="50">LOG10(BG137)*20+BX137</f>
        <v>0.29240563550833926</v>
      </c>
      <c r="BI137" s="154"/>
      <c r="BJ137" s="152">
        <f t="shared" ref="BJ137:BJ200" si="51">U137</f>
        <v>70.75711188941888</v>
      </c>
      <c r="BK137" s="152">
        <f t="shared" ref="BK137:BK200" si="52">20*LOG(1/SQRT(1+(BJ137/$BK$3)^3.25))</f>
        <v>-1.4877808399514211E-6</v>
      </c>
      <c r="BL137" s="155">
        <f t="shared" ref="BL137:BL200" si="53">(1/SQRT(1+(BJ137/$BK$3)^3.25))</f>
        <v>0.99999982871291548</v>
      </c>
      <c r="BM137" s="155"/>
      <c r="BN137" s="152">
        <f t="shared" ref="BN137:BN200" si="54">U137</f>
        <v>70.75711188941888</v>
      </c>
      <c r="BO137" s="152">
        <f t="shared" ref="BO137:BO200" si="55">20*LOG(1/SQRT(1+(BN137/$BO$3)^$BN$3))</f>
        <v>-7.5594797271494687E-4</v>
      </c>
      <c r="BP137" s="155">
        <f t="shared" ref="BP137:BP200" si="56">(1/SQRT(1+(BN137/$BO$3)^$BN$3))</f>
        <v>0.99991297206049823</v>
      </c>
      <c r="BQ137" s="156"/>
      <c r="BR137" s="157">
        <f t="shared" ref="BR137:BR200" si="57">U137</f>
        <v>70.75711188941888</v>
      </c>
      <c r="BS137" s="158">
        <f t="shared" ref="BS137:BS200" si="58">IF($CB$2=2,((20*LOG(1/(SQRT(1+(($BT$3/BR137)^2))))-CA137+6))+BU137,((20*LOG(1/(SQRT(1+(($BT$3/BR137)^2))))+CA137-6)*$BT$2)+BU137)</f>
        <v>0</v>
      </c>
      <c r="BT137" s="158">
        <f t="shared" ref="BT137:BT200" si="59">IF($CD$2&lt;0,((ATAN2(1,($BT$3/BR137)))*$BT$2),0)</f>
        <v>0</v>
      </c>
      <c r="BU137" s="158">
        <f t="shared" ref="BU137:BU200" si="60">-IF($BT$2=0,0,(20*LOG(1/(SQRT(1+(($BU$3/BR137)^2))))))</f>
        <v>0</v>
      </c>
      <c r="BV137" s="158"/>
      <c r="BW137" s="206">
        <f t="shared" ref="BW137:BW200" si="61">U137</f>
        <v>70.75711188941888</v>
      </c>
      <c r="BX137" s="207">
        <f t="shared" ref="BX137:BX200" si="62">IF($BW$2,20*LOG(1/SQRT(1+(BW137/$BX$3)^3.25)),0)</f>
        <v>0</v>
      </c>
      <c r="BY137" s="208">
        <f t="shared" ref="BY137:BY200" si="63">(1/SQRT(1+(BW137/$BX$3)^3.25))</f>
        <v>1</v>
      </c>
      <c r="BZ137" s="158"/>
      <c r="CA137" s="157">
        <f>BDS!BH137</f>
        <v>0.29240563550833926</v>
      </c>
      <c r="CB137" s="157">
        <f t="shared" ref="CB137:CB200" si="64">IF($CB$2=0,CA137,(IF($CB$2=1,CA137-6,-(CA137-6))))</f>
        <v>-5.7075943644916611</v>
      </c>
      <c r="CC137" s="157"/>
      <c r="CD137" s="157">
        <f t="shared" ref="CD137:CD200" si="65">CB137+BS137</f>
        <v>-5.7075943644916611</v>
      </c>
      <c r="CE137" s="192"/>
      <c r="CF137" s="192"/>
      <c r="CG137" s="208"/>
      <c r="CH137" s="208">
        <f t="shared" ref="CH137:CH200" si="66">IF($CH$2,CG137,-100)</f>
        <v>0</v>
      </c>
    </row>
    <row r="138" spans="2:86" x14ac:dyDescent="0.2">
      <c r="B138" s="81"/>
      <c r="C138" s="81"/>
      <c r="D138" s="81"/>
      <c r="E138" s="81"/>
      <c r="F138" s="81"/>
      <c r="G138" s="81"/>
      <c r="H138" s="81"/>
      <c r="I138" s="81"/>
      <c r="J138" s="81"/>
      <c r="K138" s="81"/>
      <c r="L138" s="82"/>
      <c r="M138" s="81"/>
      <c r="N138" s="81"/>
      <c r="O138" s="81"/>
      <c r="P138" s="81"/>
      <c r="Q138" s="81"/>
      <c r="R138" s="81"/>
      <c r="S138" s="81"/>
      <c r="T138" s="81"/>
      <c r="U138" s="195">
        <f t="shared" si="48"/>
        <v>71.830152911077306</v>
      </c>
      <c r="V138" s="146">
        <f>BDS!$V$3*(COS(($U138*V$4)-PI()))*BL138*BP138</f>
        <v>-0.87483745553201908</v>
      </c>
      <c r="W138" s="146">
        <f>BDS!$W$3*(COS(($U138*W$4)-PI()))*BL138*BP138</f>
        <v>-0.8706714030694529</v>
      </c>
      <c r="X138" s="146">
        <f>BDS!$X$3*(COS(($U138*X$4)-PI()))*BL138*BP138</f>
        <v>-0.85708229088972365</v>
      </c>
      <c r="Y138" s="146">
        <f>BDS!$Y$3*(COS(($U138*Y$4)-PI()))*BL138*BP138</f>
        <v>-0.9350808416050147</v>
      </c>
      <c r="Z138" s="146">
        <f>BDS!$Z$3*(COS(($U138*Z$4)-PI()))*BL138*BP138</f>
        <v>-0.96367194056973315</v>
      </c>
      <c r="AA138" s="146">
        <f>BDS!$AA$3*(COS(($U138*AA$4)-PI()))*BL138*BP138</f>
        <v>-0.97649271631021872</v>
      </c>
      <c r="AB138" s="146">
        <f>BDS!$AB$3*(COS(($U138*AB$4)-PI()))*BL138*BP138</f>
        <v>-0.98307954056052316</v>
      </c>
      <c r="AC138" s="146">
        <f>BDS!$AC$3*(COS(($U138*AC$4)-PI()))*BL138*BP138</f>
        <v>-0.98663021680826923</v>
      </c>
      <c r="AD138" s="146">
        <f>BDS!$AD$3*(COS(($U138*AD$4)-PI()))*BL138*BP138</f>
        <v>-0.98841699529422145</v>
      </c>
      <c r="AE138" s="146">
        <f>BDS!$AE$3*(COS(($U138*AE$4)-PI()))*BL138*BP138</f>
        <v>-0.98896416441237245</v>
      </c>
      <c r="AF138" s="146">
        <f>BDS!$AF$3*(COS(($U138*AF$4)-PI()))*BL138*BP138</f>
        <v>-0.98841699529422145</v>
      </c>
      <c r="AG138" s="146">
        <f>BDS!$AG$3*(COS(($U138*AG$4)-PI()))*BL138*BP138</f>
        <v>-0.98663021680826923</v>
      </c>
      <c r="AH138" s="146">
        <f>BDS!$AH$3*(COS(($U138*AH$4)-PI()))*BL138*BP138</f>
        <v>-0.98307954056052316</v>
      </c>
      <c r="AI138" s="146">
        <f>BDS!$AI$3*(COS(($U138*AI$4)-PI()))*BL138*BP138</f>
        <v>-0.97649271631021872</v>
      </c>
      <c r="AJ138" s="146">
        <f>BDS!$AJ$3*(COS(($U138*AJ$4)-PI()))*BL138*BP138</f>
        <v>-0.97944938402991555</v>
      </c>
      <c r="AK138" s="146">
        <f>BDS!$AK$3*(COS(($U138*AK$4)-PI()))*BL138*BP138</f>
        <v>-0.98537917918675477</v>
      </c>
      <c r="AL138" s="146">
        <f>BDS!$AL$3*(COS(($U138*AL$4)-PI()))*BL138*BP138</f>
        <v>-0.98857600657319289</v>
      </c>
      <c r="AM138" s="146">
        <f>BDS!$AM$3*(COS(($U138*AM$4)-PI()))*BL138*BP138</f>
        <v>-0.99018483981111061</v>
      </c>
      <c r="AN138" s="146">
        <f>BDS!$AN$3*(COS(($U138*AN$4)-PI()))*BL138*BP138</f>
        <v>-0.99067753499004296</v>
      </c>
      <c r="AO138" s="146">
        <f>BDS!$AO$3*(COS(($U138*AO$4)-PI()))*BL138*BP138</f>
        <v>-0.99018483981111061</v>
      </c>
      <c r="AP138" s="146">
        <f>BDS!$AP$3*(COS(($U138*AP$4)-PI()))*BL138*BP138</f>
        <v>-0.98857600657319289</v>
      </c>
      <c r="AQ138" s="146">
        <f>BDS!$AQ$3*(COS(($U138*AQ$4)-PI()))*BL138*BP138</f>
        <v>-0.98537917918675477</v>
      </c>
      <c r="AR138" s="146">
        <f>BDS!$AR$3*(COS(($U138*AR$4)-PI()))*BL138*BP138</f>
        <v>-0.97944938402991555</v>
      </c>
      <c r="AS138" s="146">
        <f>BDS!$AS$3*(COS(($U138*AS$4)-PI()))*BL138*BP138</f>
        <v>-0.97649271631021872</v>
      </c>
      <c r="AT138" s="146">
        <f>BDS!$AT$3*(COS(($U138*AT$4)-PI()))*BL138*BP138</f>
        <v>-0.98307954056052316</v>
      </c>
      <c r="AU138" s="146">
        <f>BDS!$AU$3*(COS(($U138*AU$4)-PI()))*BL138*BP138</f>
        <v>-0.98663021680826923</v>
      </c>
      <c r="AV138" s="146">
        <f>BDS!$AV$3*(COS(($U138*AV$4)-PI()))*BL138*BP138</f>
        <v>-0.98841699529422145</v>
      </c>
      <c r="AW138" s="146">
        <f>BDS!$AW$3*(COS(($U138*AW$4)-PI()))*BL138*BP138</f>
        <v>-0.98896416441237245</v>
      </c>
      <c r="AX138" s="146">
        <f>BDS!$AX$3*(COS(($U138*AX$4)-PI()))*BL138*BP138</f>
        <v>-0.98841699529422145</v>
      </c>
      <c r="AY138" s="146">
        <f>BDS!$AY$3*(COS(($U138*AY$4)-PI()))*BL138*BP138</f>
        <v>-0.98663021680826923</v>
      </c>
      <c r="AZ138" s="146">
        <f>BDS!$AZ$3*(COS(($U138*AZ$4)-PI()))*BL138*BP138</f>
        <v>-0.98307954056052316</v>
      </c>
      <c r="BA138" s="146">
        <f>BDS!$BA$3*(COS(($U138*BA$4)-PI()))*BL138*BP138</f>
        <v>-0.97649271631021872</v>
      </c>
      <c r="BB138" s="146">
        <f>BDS!$BB$3*(COS(($U138*BB$4)-PI()))*BL138*BP138</f>
        <v>-0.96367194056973315</v>
      </c>
      <c r="BC138" s="146">
        <f>BDS!$BC$3*(COS(($U138*BC$4)-PI()))*BL138*BP138</f>
        <v>-0.9350808416050147</v>
      </c>
      <c r="BD138" s="146">
        <f>BDS!$BD$3*(COS(($U138*BD$4)-PI()))*BL138*BP138</f>
        <v>-0.85708229088972365</v>
      </c>
      <c r="BE138" s="146">
        <f>BDS!$BE$3*(COS(($U138*BE$4)-PI()))*BL138*BP138</f>
        <v>-0.8706714030694529</v>
      </c>
      <c r="BF138" s="153">
        <f t="shared" si="49"/>
        <v>-0.96450313796415366</v>
      </c>
      <c r="BG138" s="153">
        <f>(((BF138)+1)/(BDS!$BG$4)+1)</f>
        <v>1.0352718972101451</v>
      </c>
      <c r="BH138" s="196">
        <f t="shared" si="50"/>
        <v>0.3010885021449145</v>
      </c>
      <c r="BI138" s="154"/>
      <c r="BJ138" s="152">
        <f t="shared" si="51"/>
        <v>71.830152911077306</v>
      </c>
      <c r="BK138" s="152">
        <f t="shared" si="52"/>
        <v>-1.5623675507321625E-6</v>
      </c>
      <c r="BL138" s="155">
        <f t="shared" si="53"/>
        <v>0.99999982012580457</v>
      </c>
      <c r="BM138" s="155"/>
      <c r="BN138" s="152">
        <f t="shared" si="54"/>
        <v>71.830152911077306</v>
      </c>
      <c r="BO138" s="152">
        <f t="shared" si="55"/>
        <v>-7.8493228083365745E-4</v>
      </c>
      <c r="BP138" s="155">
        <f t="shared" si="56"/>
        <v>0.99990963541468225</v>
      </c>
      <c r="BQ138" s="156"/>
      <c r="BR138" s="157">
        <f t="shared" si="57"/>
        <v>71.830152911077306</v>
      </c>
      <c r="BS138" s="158">
        <f t="shared" si="58"/>
        <v>0</v>
      </c>
      <c r="BT138" s="158">
        <f t="shared" si="59"/>
        <v>0</v>
      </c>
      <c r="BU138" s="158">
        <f t="shared" si="60"/>
        <v>0</v>
      </c>
      <c r="BV138" s="158"/>
      <c r="BW138" s="206">
        <f t="shared" si="61"/>
        <v>71.830152911077306</v>
      </c>
      <c r="BX138" s="207">
        <f t="shared" si="62"/>
        <v>0</v>
      </c>
      <c r="BY138" s="208">
        <f t="shared" si="63"/>
        <v>1</v>
      </c>
      <c r="BZ138" s="158"/>
      <c r="CA138" s="157">
        <f>BDS!BH138</f>
        <v>0.3010885021449145</v>
      </c>
      <c r="CB138" s="157">
        <f t="shared" si="64"/>
        <v>-5.6989114978550859</v>
      </c>
      <c r="CC138" s="157"/>
      <c r="CD138" s="157">
        <f t="shared" si="65"/>
        <v>-5.6989114978550859</v>
      </c>
      <c r="CE138" s="192"/>
      <c r="CF138" s="192"/>
      <c r="CG138" s="208"/>
      <c r="CH138" s="208">
        <f t="shared" si="66"/>
        <v>0</v>
      </c>
    </row>
    <row r="139" spans="2:86" x14ac:dyDescent="0.2">
      <c r="B139" s="81"/>
      <c r="C139" s="81"/>
      <c r="D139" s="81"/>
      <c r="E139" s="81"/>
      <c r="F139" s="81"/>
      <c r="G139" s="81"/>
      <c r="H139" s="81"/>
      <c r="I139" s="81"/>
      <c r="J139" s="81"/>
      <c r="K139" s="81"/>
      <c r="L139" s="82"/>
      <c r="M139" s="81"/>
      <c r="N139" s="81"/>
      <c r="O139" s="81"/>
      <c r="P139" s="81"/>
      <c r="Q139" s="81"/>
      <c r="R139" s="81"/>
      <c r="S139" s="81"/>
      <c r="T139" s="81"/>
      <c r="U139" s="195">
        <f t="shared" si="48"/>
        <v>72.919466742682545</v>
      </c>
      <c r="V139" s="146">
        <f>BDS!$V$3*(COS(($U139*V$4)-PI()))*BL139*BP139</f>
        <v>-0.87148439806749034</v>
      </c>
      <c r="W139" s="146">
        <f>BDS!$W$3*(COS(($U139*W$4)-PI()))*BL139*BP139</f>
        <v>-0.86721396974870868</v>
      </c>
      <c r="X139" s="146">
        <f>BDS!$X$3*(COS(($U139*X$4)-PI()))*BL139*BP139</f>
        <v>-0.85328535811418171</v>
      </c>
      <c r="Y139" s="146">
        <f>BDS!$Y$3*(COS(($U139*Y$4)-PI()))*BL139*BP139</f>
        <v>-0.93325139541256308</v>
      </c>
      <c r="Z139" s="146">
        <f>BDS!$Z$3*(COS(($U139*Z$4)-PI()))*BL139*BP139</f>
        <v>-0.96257373222751996</v>
      </c>
      <c r="AA139" s="146">
        <f>BDS!$AA$3*(COS(($U139*AA$4)-PI()))*BL139*BP139</f>
        <v>-0.97572369323837238</v>
      </c>
      <c r="AB139" s="146">
        <f>BDS!$AB$3*(COS(($U139*AB$4)-PI()))*BL139*BP139</f>
        <v>-0.98247986203683735</v>
      </c>
      <c r="AC139" s="146">
        <f>BDS!$AC$3*(COS(($U139*AC$4)-PI()))*BL139*BP139</f>
        <v>-0.98612186801135238</v>
      </c>
      <c r="AD139" s="146">
        <f>BDS!$AD$3*(COS(($U139*AD$4)-PI()))*BL139*BP139</f>
        <v>-0.98795461343452584</v>
      </c>
      <c r="AE139" s="146">
        <f>BDS!$AE$3*(COS(($U139*AE$4)-PI()))*BL139*BP139</f>
        <v>-0.98851585985701507</v>
      </c>
      <c r="AF139" s="146">
        <f>BDS!$AF$3*(COS(($U139*AF$4)-PI()))*BL139*BP139</f>
        <v>-0.98795461343452584</v>
      </c>
      <c r="AG139" s="146">
        <f>BDS!$AG$3*(COS(($U139*AG$4)-PI()))*BL139*BP139</f>
        <v>-0.98612186801135238</v>
      </c>
      <c r="AH139" s="146">
        <f>BDS!$AH$3*(COS(($U139*AH$4)-PI()))*BL139*BP139</f>
        <v>-0.98247986203683735</v>
      </c>
      <c r="AI139" s="146">
        <f>BDS!$AI$3*(COS(($U139*AI$4)-PI()))*BL139*BP139</f>
        <v>-0.97572369323837238</v>
      </c>
      <c r="AJ139" s="146">
        <f>BDS!$AJ$3*(COS(($U139*AJ$4)-PI()))*BL139*BP139</f>
        <v>-0.97875636060715288</v>
      </c>
      <c r="AK139" s="146">
        <f>BDS!$AK$3*(COS(($U139*AK$4)-PI()))*BL139*BP139</f>
        <v>-0.98483864879170058</v>
      </c>
      <c r="AL139" s="146">
        <f>BDS!$AL$3*(COS(($U139*AL$4)-PI()))*BL139*BP139</f>
        <v>-0.98811771564846596</v>
      </c>
      <c r="AM139" s="146">
        <f>BDS!$AM$3*(COS(($U139*AM$4)-PI()))*BL139*BP139</f>
        <v>-0.98976794112131095</v>
      </c>
      <c r="AN139" s="146">
        <f>BDS!$AN$3*(COS(($U139*AN$4)-PI()))*BL139*BP139</f>
        <v>-0.99027331275807284</v>
      </c>
      <c r="AO139" s="146">
        <f>BDS!$AO$3*(COS(($U139*AO$4)-PI()))*BL139*BP139</f>
        <v>-0.98976794112131095</v>
      </c>
      <c r="AP139" s="146">
        <f>BDS!$AP$3*(COS(($U139*AP$4)-PI()))*BL139*BP139</f>
        <v>-0.98811771564846596</v>
      </c>
      <c r="AQ139" s="146">
        <f>BDS!$AQ$3*(COS(($U139*AQ$4)-PI()))*BL139*BP139</f>
        <v>-0.98483864879170058</v>
      </c>
      <c r="AR139" s="146">
        <f>BDS!$AR$3*(COS(($U139*AR$4)-PI()))*BL139*BP139</f>
        <v>-0.97875636060715288</v>
      </c>
      <c r="AS139" s="146">
        <f>BDS!$AS$3*(COS(($U139*AS$4)-PI()))*BL139*BP139</f>
        <v>-0.97572369323837238</v>
      </c>
      <c r="AT139" s="146">
        <f>BDS!$AT$3*(COS(($U139*AT$4)-PI()))*BL139*BP139</f>
        <v>-0.98247986203683735</v>
      </c>
      <c r="AU139" s="146">
        <f>BDS!$AU$3*(COS(($U139*AU$4)-PI()))*BL139*BP139</f>
        <v>-0.98612186801135238</v>
      </c>
      <c r="AV139" s="146">
        <f>BDS!$AV$3*(COS(($U139*AV$4)-PI()))*BL139*BP139</f>
        <v>-0.98795461343452584</v>
      </c>
      <c r="AW139" s="146">
        <f>BDS!$AW$3*(COS(($U139*AW$4)-PI()))*BL139*BP139</f>
        <v>-0.98851585985701507</v>
      </c>
      <c r="AX139" s="146">
        <f>BDS!$AX$3*(COS(($U139*AX$4)-PI()))*BL139*BP139</f>
        <v>-0.98795461343452584</v>
      </c>
      <c r="AY139" s="146">
        <f>BDS!$AY$3*(COS(($U139*AY$4)-PI()))*BL139*BP139</f>
        <v>-0.98612186801135238</v>
      </c>
      <c r="AZ139" s="146">
        <f>BDS!$AZ$3*(COS(($U139*AZ$4)-PI()))*BL139*BP139</f>
        <v>-0.98247986203683735</v>
      </c>
      <c r="BA139" s="146">
        <f>BDS!$BA$3*(COS(($U139*BA$4)-PI()))*BL139*BP139</f>
        <v>-0.97572369323837238</v>
      </c>
      <c r="BB139" s="146">
        <f>BDS!$BB$3*(COS(($U139*BB$4)-PI()))*BL139*BP139</f>
        <v>-0.96257373222751996</v>
      </c>
      <c r="BC139" s="146">
        <f>BDS!$BC$3*(COS(($U139*BC$4)-PI()))*BL139*BP139</f>
        <v>-0.93325139541256308</v>
      </c>
      <c r="BD139" s="146">
        <f>BDS!$BD$3*(COS(($U139*BD$4)-PI()))*BL139*BP139</f>
        <v>-0.85328535811418171</v>
      </c>
      <c r="BE139" s="146">
        <f>BDS!$BE$3*(COS(($U139*BE$4)-PI()))*BL139*BP139</f>
        <v>-0.86721396974870868</v>
      </c>
      <c r="BF139" s="153">
        <f t="shared" si="49"/>
        <v>-0.96343110613242111</v>
      </c>
      <c r="BG139" s="153">
        <f>(((BF139)+1)/(BDS!$BG$4)+1)</f>
        <v>1.0363371349355726</v>
      </c>
      <c r="BH139" s="196">
        <f t="shared" si="50"/>
        <v>0.31002120903437019</v>
      </c>
      <c r="BI139" s="154"/>
      <c r="BJ139" s="152">
        <f t="shared" si="51"/>
        <v>72.919466742682545</v>
      </c>
      <c r="BK139" s="152">
        <f t="shared" si="52"/>
        <v>-1.6406935052917415E-6</v>
      </c>
      <c r="BL139" s="155">
        <f t="shared" si="53"/>
        <v>0.99999981110819747</v>
      </c>
      <c r="BM139" s="155"/>
      <c r="BN139" s="152">
        <f t="shared" si="54"/>
        <v>72.919466742682545</v>
      </c>
      <c r="BO139" s="152">
        <f t="shared" si="55"/>
        <v>-8.1502779147296655E-4</v>
      </c>
      <c r="BP139" s="155">
        <f t="shared" si="56"/>
        <v>0.99990617086007805</v>
      </c>
      <c r="BQ139" s="156"/>
      <c r="BR139" s="157">
        <f t="shared" si="57"/>
        <v>72.919466742682545</v>
      </c>
      <c r="BS139" s="158">
        <f t="shared" si="58"/>
        <v>0</v>
      </c>
      <c r="BT139" s="158">
        <f t="shared" si="59"/>
        <v>0</v>
      </c>
      <c r="BU139" s="158">
        <f t="shared" si="60"/>
        <v>0</v>
      </c>
      <c r="BV139" s="158"/>
      <c r="BW139" s="206">
        <f t="shared" si="61"/>
        <v>72.919466742682545</v>
      </c>
      <c r="BX139" s="207">
        <f t="shared" si="62"/>
        <v>0</v>
      </c>
      <c r="BY139" s="208">
        <f t="shared" si="63"/>
        <v>1</v>
      </c>
      <c r="BZ139" s="158"/>
      <c r="CA139" s="157">
        <f>BDS!BH139</f>
        <v>0.31002120903437019</v>
      </c>
      <c r="CB139" s="157">
        <f t="shared" si="64"/>
        <v>-5.6899787909656299</v>
      </c>
      <c r="CC139" s="157"/>
      <c r="CD139" s="157">
        <f t="shared" si="65"/>
        <v>-5.6899787909656299</v>
      </c>
      <c r="CE139" s="192"/>
      <c r="CF139" s="192"/>
      <c r="CG139" s="208"/>
      <c r="CH139" s="208">
        <f t="shared" si="66"/>
        <v>0</v>
      </c>
    </row>
    <row r="140" spans="2:86" x14ac:dyDescent="0.2">
      <c r="B140" s="81"/>
      <c r="C140" s="81"/>
      <c r="D140" s="81"/>
      <c r="E140" s="81"/>
      <c r="F140" s="81"/>
      <c r="G140" s="81"/>
      <c r="H140" s="81"/>
      <c r="I140" s="81"/>
      <c r="J140" s="81"/>
      <c r="K140" s="81"/>
      <c r="L140" s="82"/>
      <c r="M140" s="81"/>
      <c r="N140" s="81"/>
      <c r="O140" s="81"/>
      <c r="P140" s="81"/>
      <c r="Q140" s="81"/>
      <c r="R140" s="81"/>
      <c r="S140" s="81"/>
      <c r="T140" s="81"/>
      <c r="U140" s="195">
        <f t="shared" si="48"/>
        <v>74.025300163563827</v>
      </c>
      <c r="V140" s="146">
        <f>BDS!$V$3*(COS(($U140*V$4)-PI()))*BL140*BP140</f>
        <v>-0.86803306209110553</v>
      </c>
      <c r="W140" s="146">
        <f>BDS!$W$3*(COS(($U140*W$4)-PI()))*BL140*BP140</f>
        <v>-0.86365534523484944</v>
      </c>
      <c r="X140" s="146">
        <f>BDS!$X$3*(COS(($U140*X$4)-PI()))*BL140*BP140</f>
        <v>-0.84937782663333039</v>
      </c>
      <c r="Y140" s="146">
        <f>BDS!$Y$3*(COS(($U140*Y$4)-PI()))*BL140*BP140</f>
        <v>-0.93136723172723701</v>
      </c>
      <c r="Z140" s="146">
        <f>BDS!$Z$3*(COS(($U140*Z$4)-PI()))*BL140*BP140</f>
        <v>-0.96144236967592611</v>
      </c>
      <c r="AA140" s="146">
        <f>BDS!$AA$3*(COS(($U140*AA$4)-PI()))*BL140*BP140</f>
        <v>-0.97493135431495093</v>
      </c>
      <c r="AB140" s="146">
        <f>BDS!$AB$3*(COS(($U140*AB$4)-PI()))*BL140*BP140</f>
        <v>-0.981861959720017</v>
      </c>
      <c r="AC140" s="146">
        <f>BDS!$AC$3*(COS(($U140*AC$4)-PI()))*BL140*BP140</f>
        <v>-0.98559805022642433</v>
      </c>
      <c r="AD140" s="146">
        <f>BDS!$AD$3*(COS(($U140*AD$4)-PI()))*BL140*BP140</f>
        <v>-0.98747815136341721</v>
      </c>
      <c r="AE140" s="146">
        <f>BDS!$AE$3*(COS(($U140*AE$4)-PI()))*BL140*BP140</f>
        <v>-0.98805390070299159</v>
      </c>
      <c r="AF140" s="146">
        <f>BDS!$AF$3*(COS(($U140*AF$4)-PI()))*BL140*BP140</f>
        <v>-0.98747815136341721</v>
      </c>
      <c r="AG140" s="146">
        <f>BDS!$AG$3*(COS(($U140*AG$4)-PI()))*BL140*BP140</f>
        <v>-0.98559805022642433</v>
      </c>
      <c r="AH140" s="146">
        <f>BDS!$AH$3*(COS(($U140*AH$4)-PI()))*BL140*BP140</f>
        <v>-0.981861959720017</v>
      </c>
      <c r="AI140" s="146">
        <f>BDS!$AI$3*(COS(($U140*AI$4)-PI()))*BL140*BP140</f>
        <v>-0.97493135431495093</v>
      </c>
      <c r="AJ140" s="146">
        <f>BDS!$AJ$3*(COS(($U140*AJ$4)-PI()))*BL140*BP140</f>
        <v>-0.97804230401261449</v>
      </c>
      <c r="AK140" s="146">
        <f>BDS!$AK$3*(COS(($U140*AK$4)-PI()))*BL140*BP140</f>
        <v>-0.98428167802219035</v>
      </c>
      <c r="AL140" s="146">
        <f>BDS!$AL$3*(COS(($U140*AL$4)-PI()))*BL140*BP140</f>
        <v>-0.98764546818293408</v>
      </c>
      <c r="AM140" s="146">
        <f>BDS!$AM$3*(COS(($U140*AM$4)-PI()))*BL140*BP140</f>
        <v>-0.98933833786614711</v>
      </c>
      <c r="AN140" s="146">
        <f>BDS!$AN$3*(COS(($U140*AN$4)-PI()))*BL140*BP140</f>
        <v>-0.98985676962499203</v>
      </c>
      <c r="AO140" s="146">
        <f>BDS!$AO$3*(COS(($U140*AO$4)-PI()))*BL140*BP140</f>
        <v>-0.98933833786614711</v>
      </c>
      <c r="AP140" s="146">
        <f>BDS!$AP$3*(COS(($U140*AP$4)-PI()))*BL140*BP140</f>
        <v>-0.98764546818293408</v>
      </c>
      <c r="AQ140" s="146">
        <f>BDS!$AQ$3*(COS(($U140*AQ$4)-PI()))*BL140*BP140</f>
        <v>-0.98428167802219035</v>
      </c>
      <c r="AR140" s="146">
        <f>BDS!$AR$3*(COS(($U140*AR$4)-PI()))*BL140*BP140</f>
        <v>-0.97804230401261449</v>
      </c>
      <c r="AS140" s="146">
        <f>BDS!$AS$3*(COS(($U140*AS$4)-PI()))*BL140*BP140</f>
        <v>-0.97493135431495093</v>
      </c>
      <c r="AT140" s="146">
        <f>BDS!$AT$3*(COS(($U140*AT$4)-PI()))*BL140*BP140</f>
        <v>-0.981861959720017</v>
      </c>
      <c r="AU140" s="146">
        <f>BDS!$AU$3*(COS(($U140*AU$4)-PI()))*BL140*BP140</f>
        <v>-0.98559805022642433</v>
      </c>
      <c r="AV140" s="146">
        <f>BDS!$AV$3*(COS(($U140*AV$4)-PI()))*BL140*BP140</f>
        <v>-0.98747815136341721</v>
      </c>
      <c r="AW140" s="146">
        <f>BDS!$AW$3*(COS(($U140*AW$4)-PI()))*BL140*BP140</f>
        <v>-0.98805390070299159</v>
      </c>
      <c r="AX140" s="146">
        <f>BDS!$AX$3*(COS(($U140*AX$4)-PI()))*BL140*BP140</f>
        <v>-0.98747815136341721</v>
      </c>
      <c r="AY140" s="146">
        <f>BDS!$AY$3*(COS(($U140*AY$4)-PI()))*BL140*BP140</f>
        <v>-0.98559805022642433</v>
      </c>
      <c r="AZ140" s="146">
        <f>BDS!$AZ$3*(COS(($U140*AZ$4)-PI()))*BL140*BP140</f>
        <v>-0.981861959720017</v>
      </c>
      <c r="BA140" s="146">
        <f>BDS!$BA$3*(COS(($U140*BA$4)-PI()))*BL140*BP140</f>
        <v>-0.97493135431495093</v>
      </c>
      <c r="BB140" s="146">
        <f>BDS!$BB$3*(COS(($U140*BB$4)-PI()))*BL140*BP140</f>
        <v>-0.96144236967592611</v>
      </c>
      <c r="BC140" s="146">
        <f>BDS!$BC$3*(COS(($U140*BC$4)-PI()))*BL140*BP140</f>
        <v>-0.93136723172723701</v>
      </c>
      <c r="BD140" s="146">
        <f>BDS!$BD$3*(COS(($U140*BD$4)-PI()))*BL140*BP140</f>
        <v>-0.84937782663333039</v>
      </c>
      <c r="BE140" s="146">
        <f>BDS!$BE$3*(COS(($U140*BE$4)-PI()))*BL140*BP140</f>
        <v>-0.86365534523484944</v>
      </c>
      <c r="BF140" s="153">
        <f t="shared" si="49"/>
        <v>-0.9623271338425492</v>
      </c>
      <c r="BG140" s="153">
        <f>(((BF140)+1)/(BDS!$BG$4)+1)</f>
        <v>1.0374341106933702</v>
      </c>
      <c r="BH140" s="196">
        <f t="shared" si="50"/>
        <v>0.3192104687240892</v>
      </c>
      <c r="BI140" s="154"/>
      <c r="BJ140" s="152">
        <f t="shared" si="51"/>
        <v>74.025300163563827</v>
      </c>
      <c r="BK140" s="152">
        <f t="shared" si="52"/>
        <v>-1.7229461613133763E-6</v>
      </c>
      <c r="BL140" s="155">
        <f t="shared" si="53"/>
        <v>0.99999980163851232</v>
      </c>
      <c r="BM140" s="155"/>
      <c r="BN140" s="152">
        <f t="shared" si="54"/>
        <v>74.025300163563827</v>
      </c>
      <c r="BO140" s="152">
        <f t="shared" si="55"/>
        <v>-8.4627709784537123E-4</v>
      </c>
      <c r="BP140" s="155">
        <f t="shared" si="56"/>
        <v>0.99990257349476819</v>
      </c>
      <c r="BQ140" s="156"/>
      <c r="BR140" s="157">
        <f t="shared" si="57"/>
        <v>74.025300163563827</v>
      </c>
      <c r="BS140" s="158">
        <f t="shared" si="58"/>
        <v>0</v>
      </c>
      <c r="BT140" s="158">
        <f t="shared" si="59"/>
        <v>0</v>
      </c>
      <c r="BU140" s="158">
        <f t="shared" si="60"/>
        <v>0</v>
      </c>
      <c r="BV140" s="158"/>
      <c r="BW140" s="206">
        <f t="shared" si="61"/>
        <v>74.025300163563827</v>
      </c>
      <c r="BX140" s="207">
        <f t="shared" si="62"/>
        <v>0</v>
      </c>
      <c r="BY140" s="208">
        <f t="shared" si="63"/>
        <v>1</v>
      </c>
      <c r="BZ140" s="158"/>
      <c r="CA140" s="157">
        <f>BDS!BH140</f>
        <v>0.3192104687240892</v>
      </c>
      <c r="CB140" s="157">
        <f t="shared" si="64"/>
        <v>-5.6807895312759111</v>
      </c>
      <c r="CC140" s="157"/>
      <c r="CD140" s="157">
        <f t="shared" si="65"/>
        <v>-5.6807895312759111</v>
      </c>
      <c r="CE140" s="192"/>
      <c r="CF140" s="192"/>
      <c r="CG140" s="208"/>
      <c r="CH140" s="208">
        <f t="shared" si="66"/>
        <v>0</v>
      </c>
    </row>
    <row r="141" spans="2:86" x14ac:dyDescent="0.2">
      <c r="B141" s="81"/>
      <c r="C141" s="81"/>
      <c r="D141" s="81"/>
      <c r="E141" s="81"/>
      <c r="F141" s="81"/>
      <c r="G141" s="81"/>
      <c r="H141" s="81"/>
      <c r="I141" s="81"/>
      <c r="J141" s="81"/>
      <c r="K141" s="81"/>
      <c r="L141" s="82"/>
      <c r="M141" s="81"/>
      <c r="N141" s="81"/>
      <c r="O141" s="81"/>
      <c r="P141" s="81"/>
      <c r="Q141" s="81"/>
      <c r="R141" s="81"/>
      <c r="S141" s="81"/>
      <c r="T141" s="81"/>
      <c r="U141" s="195">
        <f t="shared" si="48"/>
        <v>75.147903695491763</v>
      </c>
      <c r="V141" s="146">
        <f>BDS!$V$3*(COS(($U141*V$4)-PI()))*BL141*BP141</f>
        <v>-0.86448070184689108</v>
      </c>
      <c r="W141" s="146">
        <f>BDS!$W$3*(COS(($U141*W$4)-PI()))*BL141*BP141</f>
        <v>-0.85999271162523905</v>
      </c>
      <c r="X141" s="146">
        <f>BDS!$X$3*(COS(($U141*X$4)-PI()))*BL141*BP141</f>
        <v>-0.84535664986724446</v>
      </c>
      <c r="Y141" s="146">
        <f>BDS!$Y$3*(COS(($U141*Y$4)-PI()))*BL141*BP141</f>
        <v>-0.9294267525163592</v>
      </c>
      <c r="Z141" s="146">
        <f>BDS!$Z$3*(COS(($U141*Z$4)-PI()))*BL141*BP141</f>
        <v>-0.96027686559555536</v>
      </c>
      <c r="AA141" s="146">
        <f>BDS!$AA$3*(COS(($U141*AA$4)-PI()))*BL141*BP141</f>
        <v>-0.97411499918104882</v>
      </c>
      <c r="AB141" s="146">
        <f>BDS!$AB$3*(COS(($U141*AB$4)-PI()))*BL141*BP141</f>
        <v>-0.98122528371469098</v>
      </c>
      <c r="AC141" s="146">
        <f>BDS!$AC$3*(COS(($U141*AC$4)-PI()))*BL141*BP141</f>
        <v>-0.98505829549713364</v>
      </c>
      <c r="AD141" s="146">
        <f>BDS!$AD$3*(COS(($U141*AD$4)-PI()))*BL141*BP141</f>
        <v>-0.98698718257380702</v>
      </c>
      <c r="AE141" s="146">
        <f>BDS!$AE$3*(COS(($U141*AE$4)-PI()))*BL141*BP141</f>
        <v>-0.98757787316486312</v>
      </c>
      <c r="AF141" s="146">
        <f>BDS!$AF$3*(COS(($U141*AF$4)-PI()))*BL141*BP141</f>
        <v>-0.98698718257380702</v>
      </c>
      <c r="AG141" s="146">
        <f>BDS!$AG$3*(COS(($U141*AG$4)-PI()))*BL141*BP141</f>
        <v>-0.98505829549713364</v>
      </c>
      <c r="AH141" s="146">
        <f>BDS!$AH$3*(COS(($U141*AH$4)-PI()))*BL141*BP141</f>
        <v>-0.98122528371469098</v>
      </c>
      <c r="AI141" s="146">
        <f>BDS!$AI$3*(COS(($U141*AI$4)-PI()))*BL141*BP141</f>
        <v>-0.97411499918104882</v>
      </c>
      <c r="AJ141" s="146">
        <f>BDS!$AJ$3*(COS(($U141*AJ$4)-PI()))*BL141*BP141</f>
        <v>-0.97730658117662617</v>
      </c>
      <c r="AK141" s="146">
        <f>BDS!$AK$3*(COS(($U141*AK$4)-PI()))*BL141*BP141</f>
        <v>-0.98370776998619891</v>
      </c>
      <c r="AL141" s="146">
        <f>BDS!$AL$3*(COS(($U141*AL$4)-PI()))*BL141*BP141</f>
        <v>-0.98715884136513754</v>
      </c>
      <c r="AM141" s="146">
        <f>BDS!$AM$3*(COS(($U141*AM$4)-PI()))*BL141*BP141</f>
        <v>-0.98889564468866376</v>
      </c>
      <c r="AN141" s="146">
        <f>BDS!$AN$3*(COS(($U141*AN$4)-PI()))*BL141*BP141</f>
        <v>-0.98942753172690845</v>
      </c>
      <c r="AO141" s="146">
        <f>BDS!$AO$3*(COS(($U141*AO$4)-PI()))*BL141*BP141</f>
        <v>-0.98889564468866376</v>
      </c>
      <c r="AP141" s="146">
        <f>BDS!$AP$3*(COS(($U141*AP$4)-PI()))*BL141*BP141</f>
        <v>-0.98715884136513754</v>
      </c>
      <c r="AQ141" s="146">
        <f>BDS!$AQ$3*(COS(($U141*AQ$4)-PI()))*BL141*BP141</f>
        <v>-0.98370776998619891</v>
      </c>
      <c r="AR141" s="146">
        <f>BDS!$AR$3*(COS(($U141*AR$4)-PI()))*BL141*BP141</f>
        <v>-0.97730658117662617</v>
      </c>
      <c r="AS141" s="146">
        <f>BDS!$AS$3*(COS(($U141*AS$4)-PI()))*BL141*BP141</f>
        <v>-0.97411499918104882</v>
      </c>
      <c r="AT141" s="146">
        <f>BDS!$AT$3*(COS(($U141*AT$4)-PI()))*BL141*BP141</f>
        <v>-0.98122528371469098</v>
      </c>
      <c r="AU141" s="146">
        <f>BDS!$AU$3*(COS(($U141*AU$4)-PI()))*BL141*BP141</f>
        <v>-0.98505829549713364</v>
      </c>
      <c r="AV141" s="146">
        <f>BDS!$AV$3*(COS(($U141*AV$4)-PI()))*BL141*BP141</f>
        <v>-0.98698718257380702</v>
      </c>
      <c r="AW141" s="146">
        <f>BDS!$AW$3*(COS(($U141*AW$4)-PI()))*BL141*BP141</f>
        <v>-0.98757787316486312</v>
      </c>
      <c r="AX141" s="146">
        <f>BDS!$AX$3*(COS(($U141*AX$4)-PI()))*BL141*BP141</f>
        <v>-0.98698718257380702</v>
      </c>
      <c r="AY141" s="146">
        <f>BDS!$AY$3*(COS(($U141*AY$4)-PI()))*BL141*BP141</f>
        <v>-0.98505829549713364</v>
      </c>
      <c r="AZ141" s="146">
        <f>BDS!$AZ$3*(COS(($U141*AZ$4)-PI()))*BL141*BP141</f>
        <v>-0.98122528371469098</v>
      </c>
      <c r="BA141" s="146">
        <f>BDS!$BA$3*(COS(($U141*BA$4)-PI()))*BL141*BP141</f>
        <v>-0.97411499918104882</v>
      </c>
      <c r="BB141" s="146">
        <f>BDS!$BB$3*(COS(($U141*BB$4)-PI()))*BL141*BP141</f>
        <v>-0.96027686559555536</v>
      </c>
      <c r="BC141" s="146">
        <f>BDS!$BC$3*(COS(($U141*BC$4)-PI()))*BL141*BP141</f>
        <v>-0.9294267525163592</v>
      </c>
      <c r="BD141" s="146">
        <f>BDS!$BD$3*(COS(($U141*BD$4)-PI()))*BL141*BP141</f>
        <v>-0.84535664986724446</v>
      </c>
      <c r="BE141" s="146">
        <f>BDS!$BE$3*(COS(($U141*BE$4)-PI()))*BL141*BP141</f>
        <v>-0.85999271162523905</v>
      </c>
      <c r="BF141" s="153">
        <f t="shared" si="49"/>
        <v>-0.96119029603923012</v>
      </c>
      <c r="BG141" s="153">
        <f>(((BF141)+1)/(BDS!$BG$4)+1)</f>
        <v>1.0385637436762176</v>
      </c>
      <c r="BH141" s="196">
        <f t="shared" si="50"/>
        <v>0.32866314553516696</v>
      </c>
      <c r="BI141" s="154"/>
      <c r="BJ141" s="152">
        <f t="shared" si="51"/>
        <v>75.147903695491763</v>
      </c>
      <c r="BK141" s="152">
        <f t="shared" si="52"/>
        <v>-1.8093223796516298E-6</v>
      </c>
      <c r="BL141" s="155">
        <f t="shared" si="53"/>
        <v>0.99999979169408471</v>
      </c>
      <c r="BM141" s="155"/>
      <c r="BN141" s="152">
        <f t="shared" si="54"/>
        <v>75.147903695491763</v>
      </c>
      <c r="BO141" s="152">
        <f t="shared" si="55"/>
        <v>-8.7872442515445363E-4</v>
      </c>
      <c r="BP141" s="155">
        <f t="shared" si="56"/>
        <v>0.99989883822908654</v>
      </c>
      <c r="BQ141" s="156"/>
      <c r="BR141" s="157">
        <f t="shared" si="57"/>
        <v>75.147903695491763</v>
      </c>
      <c r="BS141" s="158">
        <f t="shared" si="58"/>
        <v>0</v>
      </c>
      <c r="BT141" s="158">
        <f t="shared" si="59"/>
        <v>0</v>
      </c>
      <c r="BU141" s="158">
        <f t="shared" si="60"/>
        <v>0</v>
      </c>
      <c r="BV141" s="158"/>
      <c r="BW141" s="206">
        <f t="shared" si="61"/>
        <v>75.147903695491763</v>
      </c>
      <c r="BX141" s="207">
        <f t="shared" si="62"/>
        <v>0</v>
      </c>
      <c r="BY141" s="208">
        <f t="shared" si="63"/>
        <v>1</v>
      </c>
      <c r="BZ141" s="158"/>
      <c r="CA141" s="157">
        <f>BDS!BH141</f>
        <v>0.32866314553516696</v>
      </c>
      <c r="CB141" s="157">
        <f t="shared" si="64"/>
        <v>-5.6713368544648333</v>
      </c>
      <c r="CC141" s="157"/>
      <c r="CD141" s="157">
        <f t="shared" si="65"/>
        <v>-5.6713368544648333</v>
      </c>
      <c r="CE141" s="192"/>
      <c r="CF141" s="192"/>
      <c r="CG141" s="208"/>
      <c r="CH141" s="208">
        <f t="shared" si="66"/>
        <v>0</v>
      </c>
    </row>
    <row r="142" spans="2:86" x14ac:dyDescent="0.2">
      <c r="B142" s="81"/>
      <c r="C142" s="81"/>
      <c r="D142" s="81"/>
      <c r="E142" s="81"/>
      <c r="F142" s="81"/>
      <c r="G142" s="81"/>
      <c r="H142" s="81"/>
      <c r="I142" s="81"/>
      <c r="J142" s="81"/>
      <c r="K142" s="81"/>
      <c r="L142" s="82"/>
      <c r="M142" s="81"/>
      <c r="N142" s="81"/>
      <c r="O142" s="81"/>
      <c r="P142" s="81"/>
      <c r="Q142" s="81"/>
      <c r="R142" s="81"/>
      <c r="S142" s="81"/>
      <c r="T142" s="81"/>
      <c r="U142" s="195">
        <f t="shared" si="48"/>
        <v>76.287531659432986</v>
      </c>
      <c r="V142" s="146">
        <f>BDS!$V$3*(COS(($U142*V$4)-PI()))*BL142*BP142</f>
        <v>-0.86082450338486061</v>
      </c>
      <c r="W142" s="146">
        <f>BDS!$W$3*(COS(($U142*W$4)-PI()))*BL142*BP142</f>
        <v>-0.85622318163408173</v>
      </c>
      <c r="X142" s="146">
        <f>BDS!$X$3*(COS(($U142*X$4)-PI()))*BL142*BP142</f>
        <v>-0.84121870839854707</v>
      </c>
      <c r="Y142" s="146">
        <f>BDS!$Y$3*(COS(($U142*Y$4)-PI()))*BL142*BP142</f>
        <v>-0.92742831549699967</v>
      </c>
      <c r="Z142" s="146">
        <f>BDS!$Z$3*(COS(($U142*Z$4)-PI()))*BL142*BP142</f>
        <v>-0.95907620411978389</v>
      </c>
      <c r="AA142" s="146">
        <f>BDS!$AA$3*(COS(($U142*AA$4)-PI()))*BL142*BP142</f>
        <v>-0.97327390685511028</v>
      </c>
      <c r="AB142" s="146">
        <f>BDS!$AB$3*(COS(($U142*AB$4)-PI()))*BL142*BP142</f>
        <v>-0.98056926778249198</v>
      </c>
      <c r="AC142" s="146">
        <f>BDS!$AC$3*(COS(($U142*AC$4)-PI()))*BL142*BP142</f>
        <v>-0.98450212188892738</v>
      </c>
      <c r="AD142" s="146">
        <f>BDS!$AD$3*(COS(($U142*AD$4)-PI()))*BL142*BP142</f>
        <v>-0.98648126778558931</v>
      </c>
      <c r="AE142" s="146">
        <f>BDS!$AE$3*(COS(($U142*AE$4)-PI()))*BL142*BP142</f>
        <v>-0.9870873510552588</v>
      </c>
      <c r="AF142" s="146">
        <f>BDS!$AF$3*(COS(($U142*AF$4)-PI()))*BL142*BP142</f>
        <v>-0.98648126778558931</v>
      </c>
      <c r="AG142" s="146">
        <f>BDS!$AG$3*(COS(($U142*AG$4)-PI()))*BL142*BP142</f>
        <v>-0.98450212188892738</v>
      </c>
      <c r="AH142" s="146">
        <f>BDS!$AH$3*(COS(($U142*AH$4)-PI()))*BL142*BP142</f>
        <v>-0.98056926778249198</v>
      </c>
      <c r="AI142" s="146">
        <f>BDS!$AI$3*(COS(($U142*AI$4)-PI()))*BL142*BP142</f>
        <v>-0.97327390685511028</v>
      </c>
      <c r="AJ142" s="146">
        <f>BDS!$AJ$3*(COS(($U142*AJ$4)-PI()))*BL142*BP142</f>
        <v>-0.97654854031056859</v>
      </c>
      <c r="AK142" s="146">
        <f>BDS!$AK$3*(COS(($U142*AK$4)-PI()))*BL142*BP142</f>
        <v>-0.98311641297570618</v>
      </c>
      <c r="AL142" s="146">
        <f>BDS!$AL$3*(COS(($U142*AL$4)-PI()))*BL142*BP142</f>
        <v>-0.98665739971834254</v>
      </c>
      <c r="AM142" s="146">
        <f>BDS!$AM$3*(COS(($U142*AM$4)-PI()))*BL142*BP142</f>
        <v>-0.9884394646612249</v>
      </c>
      <c r="AN142" s="146">
        <f>BDS!$AN$3*(COS(($U142*AN$4)-PI()))*BL142*BP142</f>
        <v>-0.98898521396608952</v>
      </c>
      <c r="AO142" s="146">
        <f>BDS!$AO$3*(COS(($U142*AO$4)-PI()))*BL142*BP142</f>
        <v>-0.9884394646612249</v>
      </c>
      <c r="AP142" s="146">
        <f>BDS!$AP$3*(COS(($U142*AP$4)-PI()))*BL142*BP142</f>
        <v>-0.98665739971834254</v>
      </c>
      <c r="AQ142" s="146">
        <f>BDS!$AQ$3*(COS(($U142*AQ$4)-PI()))*BL142*BP142</f>
        <v>-0.98311641297570618</v>
      </c>
      <c r="AR142" s="146">
        <f>BDS!$AR$3*(COS(($U142*AR$4)-PI()))*BL142*BP142</f>
        <v>-0.97654854031056859</v>
      </c>
      <c r="AS142" s="146">
        <f>BDS!$AS$3*(COS(($U142*AS$4)-PI()))*BL142*BP142</f>
        <v>-0.97327390685511028</v>
      </c>
      <c r="AT142" s="146">
        <f>BDS!$AT$3*(COS(($U142*AT$4)-PI()))*BL142*BP142</f>
        <v>-0.98056926778249198</v>
      </c>
      <c r="AU142" s="146">
        <f>BDS!$AU$3*(COS(($U142*AU$4)-PI()))*BL142*BP142</f>
        <v>-0.98450212188892738</v>
      </c>
      <c r="AV142" s="146">
        <f>BDS!$AV$3*(COS(($U142*AV$4)-PI()))*BL142*BP142</f>
        <v>-0.98648126778558931</v>
      </c>
      <c r="AW142" s="146">
        <f>BDS!$AW$3*(COS(($U142*AW$4)-PI()))*BL142*BP142</f>
        <v>-0.9870873510552588</v>
      </c>
      <c r="AX142" s="146">
        <f>BDS!$AX$3*(COS(($U142*AX$4)-PI()))*BL142*BP142</f>
        <v>-0.98648126778558931</v>
      </c>
      <c r="AY142" s="146">
        <f>BDS!$AY$3*(COS(($U142*AY$4)-PI()))*BL142*BP142</f>
        <v>-0.98450212188892738</v>
      </c>
      <c r="AZ142" s="146">
        <f>BDS!$AZ$3*(COS(($U142*AZ$4)-PI()))*BL142*BP142</f>
        <v>-0.98056926778249198</v>
      </c>
      <c r="BA142" s="146">
        <f>BDS!$BA$3*(COS(($U142*BA$4)-PI()))*BL142*BP142</f>
        <v>-0.97327390685511028</v>
      </c>
      <c r="BB142" s="146">
        <f>BDS!$BB$3*(COS(($U142*BB$4)-PI()))*BL142*BP142</f>
        <v>-0.95907620411978389</v>
      </c>
      <c r="BC142" s="146">
        <f>BDS!$BC$3*(COS(($U142*BC$4)-PI()))*BL142*BP142</f>
        <v>-0.92742831549699967</v>
      </c>
      <c r="BD142" s="146">
        <f>BDS!$BD$3*(COS(($U142*BD$4)-PI()))*BL142*BP142</f>
        <v>-0.84121870839854707</v>
      </c>
      <c r="BE142" s="146">
        <f>BDS!$BE$3*(COS(($U142*BE$4)-PI()))*BL142*BP142</f>
        <v>-0.85622318163408173</v>
      </c>
      <c r="BF142" s="153">
        <f t="shared" si="49"/>
        <v>-0.96001964253723471</v>
      </c>
      <c r="BG142" s="153">
        <f>(((BF142)+1)/(BDS!$BG$4)+1)</f>
        <v>1.0397269780474525</v>
      </c>
      <c r="BH142" s="196">
        <f t="shared" si="50"/>
        <v>0.33838625724539273</v>
      </c>
      <c r="BI142" s="154"/>
      <c r="BJ142" s="152">
        <f t="shared" si="51"/>
        <v>76.287531659432986</v>
      </c>
      <c r="BK142" s="152">
        <f t="shared" si="52"/>
        <v>-1.9000288843180721E-6</v>
      </c>
      <c r="BL142" s="155">
        <f t="shared" si="53"/>
        <v>0.99999978125111466</v>
      </c>
      <c r="BM142" s="155"/>
      <c r="BN142" s="152">
        <f t="shared" si="54"/>
        <v>76.287531659432986</v>
      </c>
      <c r="BO142" s="152">
        <f t="shared" si="55"/>
        <v>-9.124156930875024E-4</v>
      </c>
      <c r="BP142" s="155">
        <f t="shared" si="56"/>
        <v>0.99989495977843457</v>
      </c>
      <c r="BQ142" s="156"/>
      <c r="BR142" s="157">
        <f t="shared" si="57"/>
        <v>76.287531659432986</v>
      </c>
      <c r="BS142" s="158">
        <f t="shared" si="58"/>
        <v>0</v>
      </c>
      <c r="BT142" s="158">
        <f t="shared" si="59"/>
        <v>0</v>
      </c>
      <c r="BU142" s="158">
        <f t="shared" si="60"/>
        <v>0</v>
      </c>
      <c r="BV142" s="158"/>
      <c r="BW142" s="206">
        <f t="shared" si="61"/>
        <v>76.287531659432986</v>
      </c>
      <c r="BX142" s="207">
        <f t="shared" si="62"/>
        <v>0</v>
      </c>
      <c r="BY142" s="208">
        <f t="shared" si="63"/>
        <v>1</v>
      </c>
      <c r="BZ142" s="158"/>
      <c r="CA142" s="157">
        <f>BDS!BH142</f>
        <v>0.33838625724539273</v>
      </c>
      <c r="CB142" s="157">
        <f t="shared" si="64"/>
        <v>-5.6616137427546072</v>
      </c>
      <c r="CC142" s="157"/>
      <c r="CD142" s="157">
        <f t="shared" si="65"/>
        <v>-5.6616137427546072</v>
      </c>
      <c r="CE142" s="192"/>
      <c r="CF142" s="192"/>
      <c r="CG142" s="208"/>
      <c r="CH142" s="208">
        <f t="shared" si="66"/>
        <v>0</v>
      </c>
    </row>
    <row r="143" spans="2:86" x14ac:dyDescent="0.2">
      <c r="B143" s="81"/>
      <c r="C143" s="81"/>
      <c r="D143" s="81"/>
      <c r="E143" s="81"/>
      <c r="F143" s="81"/>
      <c r="G143" s="81"/>
      <c r="H143" s="81"/>
      <c r="I143" s="81"/>
      <c r="J143" s="81"/>
      <c r="K143" s="81"/>
      <c r="L143" s="82"/>
      <c r="M143" s="81"/>
      <c r="N143" s="81"/>
      <c r="O143" s="81"/>
      <c r="P143" s="81"/>
      <c r="Q143" s="81"/>
      <c r="R143" s="81"/>
      <c r="S143" s="81"/>
      <c r="T143" s="81"/>
      <c r="U143" s="195">
        <f t="shared" si="48"/>
        <v>77.444442233165418</v>
      </c>
      <c r="V143" s="146">
        <f>BDS!$V$3*(COS(($U143*V$4)-PI()))*BL143*BP143</f>
        <v>-0.85706158342503402</v>
      </c>
      <c r="W143" s="146">
        <f>BDS!$W$3*(COS(($U143*W$4)-PI()))*BL143*BP143</f>
        <v>-0.85234379748022215</v>
      </c>
      <c r="X143" s="146">
        <f>BDS!$X$3*(COS(($U143*X$4)-PI()))*BL143*BP143</f>
        <v>-0.8369608089631001</v>
      </c>
      <c r="Y143" s="146">
        <f>BDS!$Y$3*(COS(($U143*Y$4)-PI()))*BL143*BP143</f>
        <v>-0.92537023306524746</v>
      </c>
      <c r="Z143" s="146">
        <f>BDS!$Z$3*(COS(($U143*Z$4)-PI()))*BL143*BP143</f>
        <v>-0.95783934006354698</v>
      </c>
      <c r="AA143" s="146">
        <f>BDS!$AA$3*(COS(($U143*AA$4)-PI()))*BL143*BP143</f>
        <v>-0.97240733515199174</v>
      </c>
      <c r="AB143" s="146">
        <f>BDS!$AB$3*(COS(($U143*AB$4)-PI()))*BL143*BP143</f>
        <v>-0.97989332887226188</v>
      </c>
      <c r="AC143" s="146">
        <f>BDS!$AC$3*(COS(($U143*AC$4)-PI()))*BL143*BP143</f>
        <v>-0.98392903308291424</v>
      </c>
      <c r="AD143" s="146">
        <f>BDS!$AD$3*(COS(($U143*AD$4)-PI()))*BL143*BP143</f>
        <v>-0.98595995457252794</v>
      </c>
      <c r="AE143" s="146">
        <f>BDS!$AE$3*(COS(($U143*AE$4)-PI()))*BL143*BP143</f>
        <v>-0.98658189542200814</v>
      </c>
      <c r="AF143" s="146">
        <f>BDS!$AF$3*(COS(($U143*AF$4)-PI()))*BL143*BP143</f>
        <v>-0.98595995457252794</v>
      </c>
      <c r="AG143" s="146">
        <f>BDS!$AG$3*(COS(($U143*AG$4)-PI()))*BL143*BP143</f>
        <v>-0.98392903308291424</v>
      </c>
      <c r="AH143" s="146">
        <f>BDS!$AH$3*(COS(($U143*AH$4)-PI()))*BL143*BP143</f>
        <v>-0.97989332887226188</v>
      </c>
      <c r="AI143" s="146">
        <f>BDS!$AI$3*(COS(($U143*AI$4)-PI()))*BL143*BP143</f>
        <v>-0.97240733515199174</v>
      </c>
      <c r="AJ143" s="146">
        <f>BDS!$AJ$3*(COS(($U143*AJ$4)-PI()))*BL143*BP143</f>
        <v>-0.97576751037470688</v>
      </c>
      <c r="AK143" s="146">
        <f>BDS!$AK$3*(COS(($U143*AK$4)-PI()))*BL143*BP143</f>
        <v>-0.98250708003782983</v>
      </c>
      <c r="AL143" s="146">
        <f>BDS!$AL$3*(COS(($U143*AL$4)-PI()))*BL143*BP143</f>
        <v>-0.98614069473039778</v>
      </c>
      <c r="AM143" s="146">
        <f>BDS!$AM$3*(COS(($U143*AM$4)-PI()))*BL143*BP143</f>
        <v>-0.98796938894572328</v>
      </c>
      <c r="AN143" s="146">
        <f>BDS!$AN$3*(COS(($U143*AN$4)-PI()))*BL143*BP143</f>
        <v>-0.98852941968057206</v>
      </c>
      <c r="AO143" s="146">
        <f>BDS!$AO$3*(COS(($U143*AO$4)-PI()))*BL143*BP143</f>
        <v>-0.98796938894572328</v>
      </c>
      <c r="AP143" s="146">
        <f>BDS!$AP$3*(COS(($U143*AP$4)-PI()))*BL143*BP143</f>
        <v>-0.98614069473039778</v>
      </c>
      <c r="AQ143" s="146">
        <f>BDS!$AQ$3*(COS(($U143*AQ$4)-PI()))*BL143*BP143</f>
        <v>-0.98250708003782983</v>
      </c>
      <c r="AR143" s="146">
        <f>BDS!$AR$3*(COS(($U143*AR$4)-PI()))*BL143*BP143</f>
        <v>-0.97576751037470688</v>
      </c>
      <c r="AS143" s="146">
        <f>BDS!$AS$3*(COS(($U143*AS$4)-PI()))*BL143*BP143</f>
        <v>-0.97240733515199174</v>
      </c>
      <c r="AT143" s="146">
        <f>BDS!$AT$3*(COS(($U143*AT$4)-PI()))*BL143*BP143</f>
        <v>-0.97989332887226188</v>
      </c>
      <c r="AU143" s="146">
        <f>BDS!$AU$3*(COS(($U143*AU$4)-PI()))*BL143*BP143</f>
        <v>-0.98392903308291424</v>
      </c>
      <c r="AV143" s="146">
        <f>BDS!$AV$3*(COS(($U143*AV$4)-PI()))*BL143*BP143</f>
        <v>-0.98595995457252794</v>
      </c>
      <c r="AW143" s="146">
        <f>BDS!$AW$3*(COS(($U143*AW$4)-PI()))*BL143*BP143</f>
        <v>-0.98658189542200814</v>
      </c>
      <c r="AX143" s="146">
        <f>BDS!$AX$3*(COS(($U143*AX$4)-PI()))*BL143*BP143</f>
        <v>-0.98595995457252794</v>
      </c>
      <c r="AY143" s="146">
        <f>BDS!$AY$3*(COS(($U143*AY$4)-PI()))*BL143*BP143</f>
        <v>-0.98392903308291424</v>
      </c>
      <c r="AZ143" s="146">
        <f>BDS!$AZ$3*(COS(($U143*AZ$4)-PI()))*BL143*BP143</f>
        <v>-0.97989332887226188</v>
      </c>
      <c r="BA143" s="146">
        <f>BDS!$BA$3*(COS(($U143*BA$4)-PI()))*BL143*BP143</f>
        <v>-0.97240733515199174</v>
      </c>
      <c r="BB143" s="146">
        <f>BDS!$BB$3*(COS(($U143*BB$4)-PI()))*BL143*BP143</f>
        <v>-0.95783934006354698</v>
      </c>
      <c r="BC143" s="146">
        <f>BDS!$BC$3*(COS(($U143*BC$4)-PI()))*BL143*BP143</f>
        <v>-0.92537023306524746</v>
      </c>
      <c r="BD143" s="146">
        <f>BDS!$BD$3*(COS(($U143*BD$4)-PI()))*BL143*BP143</f>
        <v>-0.8369608089631001</v>
      </c>
      <c r="BE143" s="146">
        <f>BDS!$BE$3*(COS(($U143*BE$4)-PI()))*BL143*BP143</f>
        <v>-0.85234379748022215</v>
      </c>
      <c r="BF143" s="153">
        <f t="shared" si="49"/>
        <v>-0.95881419744416563</v>
      </c>
      <c r="BG143" s="153">
        <f>(((BF143)+1)/(BDS!$BG$4)+1)</f>
        <v>1.0409247835146589</v>
      </c>
      <c r="BH143" s="196">
        <f t="shared" si="50"/>
        <v>0.34838697667146989</v>
      </c>
      <c r="BI143" s="154"/>
      <c r="BJ143" s="152">
        <f t="shared" si="51"/>
        <v>77.444442233165418</v>
      </c>
      <c r="BK143" s="152">
        <f t="shared" si="52"/>
        <v>-1.9952827639331754E-6</v>
      </c>
      <c r="BL143" s="155">
        <f t="shared" si="53"/>
        <v>0.99999977028460896</v>
      </c>
      <c r="BM143" s="155"/>
      <c r="BN143" s="152">
        <f t="shared" si="54"/>
        <v>77.444442233165418</v>
      </c>
      <c r="BO143" s="152">
        <f t="shared" si="55"/>
        <v>-9.4739858066471413E-4</v>
      </c>
      <c r="BP143" s="155">
        <f t="shared" si="56"/>
        <v>0.99989093265582718</v>
      </c>
      <c r="BQ143" s="156"/>
      <c r="BR143" s="157">
        <f t="shared" si="57"/>
        <v>77.444442233165418</v>
      </c>
      <c r="BS143" s="158">
        <f t="shared" si="58"/>
        <v>0</v>
      </c>
      <c r="BT143" s="158">
        <f t="shared" si="59"/>
        <v>0</v>
      </c>
      <c r="BU143" s="158">
        <f t="shared" si="60"/>
        <v>0</v>
      </c>
      <c r="BV143" s="158"/>
      <c r="BW143" s="206">
        <f t="shared" si="61"/>
        <v>77.444442233165418</v>
      </c>
      <c r="BX143" s="207">
        <f t="shared" si="62"/>
        <v>0</v>
      </c>
      <c r="BY143" s="208">
        <f t="shared" si="63"/>
        <v>1</v>
      </c>
      <c r="BZ143" s="158"/>
      <c r="CA143" s="157">
        <f>BDS!BH143</f>
        <v>0.34838697667146989</v>
      </c>
      <c r="CB143" s="157">
        <f t="shared" si="64"/>
        <v>-5.6516130233285304</v>
      </c>
      <c r="CC143" s="157"/>
      <c r="CD143" s="157">
        <f t="shared" si="65"/>
        <v>-5.6516130233285304</v>
      </c>
      <c r="CE143" s="192"/>
      <c r="CF143" s="192"/>
      <c r="CG143" s="208"/>
      <c r="CH143" s="208">
        <f t="shared" si="66"/>
        <v>0</v>
      </c>
    </row>
    <row r="144" spans="2:86" x14ac:dyDescent="0.2">
      <c r="B144" s="81"/>
      <c r="C144" s="81"/>
      <c r="D144" s="81"/>
      <c r="E144" s="81"/>
      <c r="F144" s="81"/>
      <c r="G144" s="81"/>
      <c r="H144" s="81"/>
      <c r="I144" s="81"/>
      <c r="J144" s="81"/>
      <c r="K144" s="81"/>
      <c r="L144" s="82"/>
      <c r="M144" s="81"/>
      <c r="N144" s="81"/>
      <c r="O144" s="81"/>
      <c r="P144" s="81"/>
      <c r="Q144" s="81"/>
      <c r="R144" s="81"/>
      <c r="S144" s="81"/>
      <c r="T144" s="81"/>
      <c r="U144" s="195">
        <f t="shared" si="48"/>
        <v>78.618897509767379</v>
      </c>
      <c r="V144" s="146">
        <f>BDS!$V$3*(COS(($U144*V$4)-PI()))*BL144*BP144</f>
        <v>-0.85318898824293832</v>
      </c>
      <c r="W144" s="146">
        <f>BDS!$W$3*(COS(($U144*W$4)-PI()))*BL144*BP144</f>
        <v>-0.84835152980061812</v>
      </c>
      <c r="X144" s="146">
        <f>BDS!$X$3*(COS(($U144*X$4)-PI()))*BL144*BP144</f>
        <v>-0.83257968348142697</v>
      </c>
      <c r="Y144" s="146">
        <f>BDS!$Y$3*(COS(($U144*Y$4)-PI()))*BL144*BP144</f>
        <v>-0.9232507712098772</v>
      </c>
      <c r="Z144" s="146">
        <f>BDS!$Z$3*(COS(($U144*Z$4)-PI()))*BL144*BP144</f>
        <v>-0.95656519813480312</v>
      </c>
      <c r="AA144" s="146">
        <f>BDS!$AA$3*(COS(($U144*AA$4)-PI()))*BL144*BP144</f>
        <v>-0.97151452008734618</v>
      </c>
      <c r="AB144" s="146">
        <f>BDS!$AB$3*(COS(($U144*AB$4)-PI()))*BL144*BP144</f>
        <v>-0.97919686663776861</v>
      </c>
      <c r="AC144" s="146">
        <f>BDS!$AC$3*(COS(($U144*AC$4)-PI()))*BL144*BP144</f>
        <v>-0.98333851795865757</v>
      </c>
      <c r="AD144" s="146">
        <f>BDS!$AD$3*(COS(($U144*AD$4)-PI()))*BL144*BP144</f>
        <v>-0.9854227769788455</v>
      </c>
      <c r="AE144" s="146">
        <f>BDS!$AE$3*(COS(($U144*AE$4)-PI()))*BL144*BP144</f>
        <v>-0.98606105417521961</v>
      </c>
      <c r="AF144" s="146">
        <f>BDS!$AF$3*(COS(($U144*AF$4)-PI()))*BL144*BP144</f>
        <v>-0.9854227769788455</v>
      </c>
      <c r="AG144" s="146">
        <f>BDS!$AG$3*(COS(($U144*AG$4)-PI()))*BL144*BP144</f>
        <v>-0.98333851795865757</v>
      </c>
      <c r="AH144" s="146">
        <f>BDS!$AH$3*(COS(($U144*AH$4)-PI()))*BL144*BP144</f>
        <v>-0.97919686663776861</v>
      </c>
      <c r="AI144" s="146">
        <f>BDS!$AI$3*(COS(($U144*AI$4)-PI()))*BL144*BP144</f>
        <v>-0.97151452008734618</v>
      </c>
      <c r="AJ144" s="146">
        <f>BDS!$AJ$3*(COS(($U144*AJ$4)-PI()))*BL144*BP144</f>
        <v>-0.97496280053225937</v>
      </c>
      <c r="AK144" s="146">
        <f>BDS!$AK$3*(COS(($U144*AK$4)-PI()))*BL144*BP144</f>
        <v>-0.98187922853437326</v>
      </c>
      <c r="AL144" s="146">
        <f>BDS!$AL$3*(COS(($U144*AL$4)-PI()))*BL144*BP144</f>
        <v>-0.98560826447336636</v>
      </c>
      <c r="AM144" s="146">
        <f>BDS!$AM$3*(COS(($U144*AM$4)-PI()))*BL144*BP144</f>
        <v>-0.98748499644429832</v>
      </c>
      <c r="AN144" s="146">
        <f>BDS!$AN$3*(COS(($U144*AN$4)-PI()))*BL144*BP144</f>
        <v>-0.98805974030451571</v>
      </c>
      <c r="AO144" s="146">
        <f>BDS!$AO$3*(COS(($U144*AO$4)-PI()))*BL144*BP144</f>
        <v>-0.98748499644429832</v>
      </c>
      <c r="AP144" s="146">
        <f>BDS!$AP$3*(COS(($U144*AP$4)-PI()))*BL144*BP144</f>
        <v>-0.98560826447336636</v>
      </c>
      <c r="AQ144" s="146">
        <f>BDS!$AQ$3*(COS(($U144*AQ$4)-PI()))*BL144*BP144</f>
        <v>-0.98187922853437326</v>
      </c>
      <c r="AR144" s="146">
        <f>BDS!$AR$3*(COS(($U144*AR$4)-PI()))*BL144*BP144</f>
        <v>-0.97496280053225937</v>
      </c>
      <c r="AS144" s="146">
        <f>BDS!$AS$3*(COS(($U144*AS$4)-PI()))*BL144*BP144</f>
        <v>-0.97151452008734618</v>
      </c>
      <c r="AT144" s="146">
        <f>BDS!$AT$3*(COS(($U144*AT$4)-PI()))*BL144*BP144</f>
        <v>-0.97919686663776861</v>
      </c>
      <c r="AU144" s="146">
        <f>BDS!$AU$3*(COS(($U144*AU$4)-PI()))*BL144*BP144</f>
        <v>-0.98333851795865757</v>
      </c>
      <c r="AV144" s="146">
        <f>BDS!$AV$3*(COS(($U144*AV$4)-PI()))*BL144*BP144</f>
        <v>-0.9854227769788455</v>
      </c>
      <c r="AW144" s="146">
        <f>BDS!$AW$3*(COS(($U144*AW$4)-PI()))*BL144*BP144</f>
        <v>-0.98606105417521961</v>
      </c>
      <c r="AX144" s="146">
        <f>BDS!$AX$3*(COS(($U144*AX$4)-PI()))*BL144*BP144</f>
        <v>-0.9854227769788455</v>
      </c>
      <c r="AY144" s="146">
        <f>BDS!$AY$3*(COS(($U144*AY$4)-PI()))*BL144*BP144</f>
        <v>-0.98333851795865757</v>
      </c>
      <c r="AZ144" s="146">
        <f>BDS!$AZ$3*(COS(($U144*AZ$4)-PI()))*BL144*BP144</f>
        <v>-0.97919686663776861</v>
      </c>
      <c r="BA144" s="146">
        <f>BDS!$BA$3*(COS(($U144*BA$4)-PI()))*BL144*BP144</f>
        <v>-0.97151452008734618</v>
      </c>
      <c r="BB144" s="146">
        <f>BDS!$BB$3*(COS(($U144*BB$4)-PI()))*BL144*BP144</f>
        <v>-0.95656519813480312</v>
      </c>
      <c r="BC144" s="146">
        <f>BDS!$BC$3*(COS(($U144*BC$4)-PI()))*BL144*BP144</f>
        <v>-0.9232507712098772</v>
      </c>
      <c r="BD144" s="146">
        <f>BDS!$BD$3*(COS(($U144*BD$4)-PI()))*BL144*BP144</f>
        <v>-0.83257968348142697</v>
      </c>
      <c r="BE144" s="146">
        <f>BDS!$BE$3*(COS(($U144*BE$4)-PI()))*BL144*BP144</f>
        <v>-0.84835152980061812</v>
      </c>
      <c r="BF144" s="153">
        <f t="shared" si="49"/>
        <v>-0.9575729585769559</v>
      </c>
      <c r="BG144" s="153">
        <f>(((BF144)+1)/(BDS!$BG$4)+1)</f>
        <v>1.0421581559094708</v>
      </c>
      <c r="BH144" s="196">
        <f t="shared" si="50"/>
        <v>0.35867263314063952</v>
      </c>
      <c r="BI144" s="154"/>
      <c r="BJ144" s="152">
        <f t="shared" si="51"/>
        <v>78.618897509767379</v>
      </c>
      <c r="BK144" s="152">
        <f t="shared" si="52"/>
        <v>-2.0953119905362677E-6</v>
      </c>
      <c r="BL144" s="155">
        <f t="shared" si="53"/>
        <v>0.99999975876832137</v>
      </c>
      <c r="BM144" s="155"/>
      <c r="BN144" s="152">
        <f t="shared" si="54"/>
        <v>78.618897509767379</v>
      </c>
      <c r="BO144" s="152">
        <f t="shared" si="55"/>
        <v>-9.8372259360468171E-4</v>
      </c>
      <c r="BP144" s="155">
        <f t="shared" si="56"/>
        <v>0.99988675116414982</v>
      </c>
      <c r="BQ144" s="156"/>
      <c r="BR144" s="157">
        <f t="shared" si="57"/>
        <v>78.618897509767379</v>
      </c>
      <c r="BS144" s="158">
        <f t="shared" si="58"/>
        <v>0</v>
      </c>
      <c r="BT144" s="158">
        <f t="shared" si="59"/>
        <v>0</v>
      </c>
      <c r="BU144" s="158">
        <f t="shared" si="60"/>
        <v>0</v>
      </c>
      <c r="BV144" s="158"/>
      <c r="BW144" s="206">
        <f t="shared" si="61"/>
        <v>78.618897509767379</v>
      </c>
      <c r="BX144" s="207">
        <f t="shared" si="62"/>
        <v>0</v>
      </c>
      <c r="BY144" s="208">
        <f t="shared" si="63"/>
        <v>1</v>
      </c>
      <c r="BZ144" s="158"/>
      <c r="CA144" s="157">
        <f>BDS!BH144</f>
        <v>0.35867263314063952</v>
      </c>
      <c r="CB144" s="157">
        <f t="shared" si="64"/>
        <v>-5.6413273668593602</v>
      </c>
      <c r="CC144" s="157"/>
      <c r="CD144" s="157">
        <f t="shared" si="65"/>
        <v>-5.6413273668593602</v>
      </c>
      <c r="CE144" s="192"/>
      <c r="CF144" s="192"/>
      <c r="CG144" s="208"/>
      <c r="CH144" s="208">
        <f t="shared" si="66"/>
        <v>0</v>
      </c>
    </row>
    <row r="145" spans="2:86" x14ac:dyDescent="0.2">
      <c r="B145" s="81"/>
      <c r="C145" s="81"/>
      <c r="D145" s="81"/>
      <c r="E145" s="81"/>
      <c r="F145" s="81"/>
      <c r="G145" s="81"/>
      <c r="H145" s="81"/>
      <c r="I145" s="81"/>
      <c r="J145" s="81"/>
      <c r="K145" s="81"/>
      <c r="L145" s="82"/>
      <c r="M145" s="81"/>
      <c r="N145" s="81"/>
      <c r="O145" s="81"/>
      <c r="P145" s="81"/>
      <c r="Q145" s="81"/>
      <c r="R145" s="81"/>
      <c r="S145" s="81"/>
      <c r="T145" s="81"/>
      <c r="U145" s="195">
        <f t="shared" si="48"/>
        <v>79.811163556993591</v>
      </c>
      <c r="V145" s="146">
        <f>BDS!$V$3*(COS(($U145*V$4)-PI()))*BL145*BP145</f>
        <v>-0.84920369258049067</v>
      </c>
      <c r="W145" s="146">
        <f>BDS!$W$3*(COS(($U145*W$4)-PI()))*BL145*BP145</f>
        <v>-0.84424327659369769</v>
      </c>
      <c r="X145" s="146">
        <f>BDS!$X$3*(COS(($U145*X$4)-PI()))*BL145*BP145</f>
        <v>-0.82807198813619498</v>
      </c>
      <c r="Y145" s="146">
        <f>BDS!$Y$3*(COS(($U145*Y$4)-PI()))*BL145*BP145</f>
        <v>-0.92106814841096918</v>
      </c>
      <c r="Z145" s="146">
        <f>BDS!$Z$3*(COS(($U145*Z$4)-PI()))*BL145*BP145</f>
        <v>-0.95525267212853116</v>
      </c>
      <c r="AA145" s="146">
        <f>BDS!$AA$3*(COS(($U145*AA$4)-PI()))*BL145*BP145</f>
        <v>-0.97059467526708321</v>
      </c>
      <c r="AB145" s="146">
        <f>BDS!$AB$3*(COS(($U145*AB$4)-PI()))*BL145*BP145</f>
        <v>-0.97847926294268128</v>
      </c>
      <c r="AC145" s="146">
        <f>BDS!$AC$3*(COS(($U145*AC$4)-PI()))*BL145*BP145</f>
        <v>-0.98273005016564807</v>
      </c>
      <c r="AD145" s="146">
        <f>BDS!$AD$3*(COS(($U145*AD$4)-PI()))*BL145*BP145</f>
        <v>-0.9848692551252779</v>
      </c>
      <c r="AE145" s="146">
        <f>BDS!$AE$3*(COS(($U145*AE$4)-PI()))*BL145*BP145</f>
        <v>-0.98552436170407465</v>
      </c>
      <c r="AF145" s="146">
        <f>BDS!$AF$3*(COS(($U145*AF$4)-PI()))*BL145*BP145</f>
        <v>-0.9848692551252779</v>
      </c>
      <c r="AG145" s="146">
        <f>BDS!$AG$3*(COS(($U145*AG$4)-PI()))*BL145*BP145</f>
        <v>-0.98273005016564807</v>
      </c>
      <c r="AH145" s="146">
        <f>BDS!$AH$3*(COS(($U145*AH$4)-PI()))*BL145*BP145</f>
        <v>-0.97847926294268128</v>
      </c>
      <c r="AI145" s="146">
        <f>BDS!$AI$3*(COS(($U145*AI$4)-PI()))*BL145*BP145</f>
        <v>-0.97059467526708321</v>
      </c>
      <c r="AJ145" s="146">
        <f>BDS!$AJ$3*(COS(($U145*AJ$4)-PI()))*BL145*BP145</f>
        <v>-0.97413369958944451</v>
      </c>
      <c r="AK145" s="146">
        <f>BDS!$AK$3*(COS(($U145*AK$4)-PI()))*BL145*BP145</f>
        <v>-0.98123229968953185</v>
      </c>
      <c r="AL145" s="146">
        <f>BDS!$AL$3*(COS(($U145*AL$4)-PI()))*BL145*BP145</f>
        <v>-0.98505963321269385</v>
      </c>
      <c r="AM145" s="146">
        <f>BDS!$AM$3*(COS(($U145*AM$4)-PI()))*BL145*BP145</f>
        <v>-0.98698585344033885</v>
      </c>
      <c r="AN145" s="146">
        <f>BDS!$AN$3*(COS(($U145*AN$4)-PI()))*BL145*BP145</f>
        <v>-0.98757575501907313</v>
      </c>
      <c r="AO145" s="146">
        <f>BDS!$AO$3*(COS(($U145*AO$4)-PI()))*BL145*BP145</f>
        <v>-0.98698585344033885</v>
      </c>
      <c r="AP145" s="146">
        <f>BDS!$AP$3*(COS(($U145*AP$4)-PI()))*BL145*BP145</f>
        <v>-0.98505963321269385</v>
      </c>
      <c r="AQ145" s="146">
        <f>BDS!$AQ$3*(COS(($U145*AQ$4)-PI()))*BL145*BP145</f>
        <v>-0.98123229968953185</v>
      </c>
      <c r="AR145" s="146">
        <f>BDS!$AR$3*(COS(($U145*AR$4)-PI()))*BL145*BP145</f>
        <v>-0.97413369958944451</v>
      </c>
      <c r="AS145" s="146">
        <f>BDS!$AS$3*(COS(($U145*AS$4)-PI()))*BL145*BP145</f>
        <v>-0.97059467526708321</v>
      </c>
      <c r="AT145" s="146">
        <f>BDS!$AT$3*(COS(($U145*AT$4)-PI()))*BL145*BP145</f>
        <v>-0.97847926294268128</v>
      </c>
      <c r="AU145" s="146">
        <f>BDS!$AU$3*(COS(($U145*AU$4)-PI()))*BL145*BP145</f>
        <v>-0.98273005016564807</v>
      </c>
      <c r="AV145" s="146">
        <f>BDS!$AV$3*(COS(($U145*AV$4)-PI()))*BL145*BP145</f>
        <v>-0.9848692551252779</v>
      </c>
      <c r="AW145" s="146">
        <f>BDS!$AW$3*(COS(($U145*AW$4)-PI()))*BL145*BP145</f>
        <v>-0.98552436170407465</v>
      </c>
      <c r="AX145" s="146">
        <f>BDS!$AX$3*(COS(($U145*AX$4)-PI()))*BL145*BP145</f>
        <v>-0.9848692551252779</v>
      </c>
      <c r="AY145" s="146">
        <f>BDS!$AY$3*(COS(($U145*AY$4)-PI()))*BL145*BP145</f>
        <v>-0.98273005016564807</v>
      </c>
      <c r="AZ145" s="146">
        <f>BDS!$AZ$3*(COS(($U145*AZ$4)-PI()))*BL145*BP145</f>
        <v>-0.97847926294268128</v>
      </c>
      <c r="BA145" s="146">
        <f>BDS!$BA$3*(COS(($U145*BA$4)-PI()))*BL145*BP145</f>
        <v>-0.97059467526708321</v>
      </c>
      <c r="BB145" s="146">
        <f>BDS!$BB$3*(COS(($U145*BB$4)-PI()))*BL145*BP145</f>
        <v>-0.95525267212853116</v>
      </c>
      <c r="BC145" s="146">
        <f>BDS!$BC$3*(COS(($U145*BC$4)-PI()))*BL145*BP145</f>
        <v>-0.92106814841096918</v>
      </c>
      <c r="BD145" s="146">
        <f>BDS!$BD$3*(COS(($U145*BD$4)-PI()))*BL145*BP145</f>
        <v>-0.82807198813619498</v>
      </c>
      <c r="BE145" s="146">
        <f>BDS!$BE$3*(COS(($U145*BE$4)-PI()))*BL145*BP145</f>
        <v>-0.84424327659369769</v>
      </c>
      <c r="BF145" s="153">
        <f t="shared" si="49"/>
        <v>-0.95629489687259095</v>
      </c>
      <c r="BG145" s="153">
        <f>(((BF145)+1)/(BDS!$BG$4)+1)</f>
        <v>1.0434281177731155</v>
      </c>
      <c r="BH145" s="196">
        <f t="shared" si="50"/>
        <v>0.3692507138412251</v>
      </c>
      <c r="BI145" s="154"/>
      <c r="BJ145" s="152">
        <f t="shared" si="51"/>
        <v>79.811163556993591</v>
      </c>
      <c r="BK145" s="152">
        <f t="shared" si="52"/>
        <v>-2.2003559663611667E-6</v>
      </c>
      <c r="BL145" s="155">
        <f t="shared" si="53"/>
        <v>0.99999974667468972</v>
      </c>
      <c r="BM145" s="155"/>
      <c r="BN145" s="152">
        <f t="shared" si="54"/>
        <v>79.811163556993591</v>
      </c>
      <c r="BO145" s="152">
        <f t="shared" si="55"/>
        <v>-1.0214391342376478E-3</v>
      </c>
      <c r="BP145" s="155">
        <f t="shared" si="56"/>
        <v>0.99988240938812323</v>
      </c>
      <c r="BQ145" s="156"/>
      <c r="BR145" s="157">
        <f t="shared" si="57"/>
        <v>79.811163556993591</v>
      </c>
      <c r="BS145" s="158">
        <f t="shared" si="58"/>
        <v>0</v>
      </c>
      <c r="BT145" s="158">
        <f t="shared" si="59"/>
        <v>0</v>
      </c>
      <c r="BU145" s="158">
        <f t="shared" si="60"/>
        <v>0</v>
      </c>
      <c r="BV145" s="158"/>
      <c r="BW145" s="206">
        <f t="shared" si="61"/>
        <v>79.811163556993591</v>
      </c>
      <c r="BX145" s="207">
        <f t="shared" si="62"/>
        <v>0</v>
      </c>
      <c r="BY145" s="208">
        <f t="shared" si="63"/>
        <v>1</v>
      </c>
      <c r="BZ145" s="158"/>
      <c r="CA145" s="157">
        <f>BDS!BH145</f>
        <v>0.3692507138412251</v>
      </c>
      <c r="CB145" s="157">
        <f t="shared" si="64"/>
        <v>-5.6307492861587747</v>
      </c>
      <c r="CC145" s="157"/>
      <c r="CD145" s="157">
        <f t="shared" si="65"/>
        <v>-5.6307492861587747</v>
      </c>
      <c r="CE145" s="192"/>
      <c r="CF145" s="192"/>
      <c r="CG145" s="208"/>
      <c r="CH145" s="208">
        <f t="shared" si="66"/>
        <v>0</v>
      </c>
    </row>
    <row r="146" spans="2:86" x14ac:dyDescent="0.2">
      <c r="B146" s="81"/>
      <c r="C146" s="81"/>
      <c r="D146" s="81"/>
      <c r="E146" s="81"/>
      <c r="F146" s="81"/>
      <c r="G146" s="81"/>
      <c r="H146" s="81"/>
      <c r="I146" s="81"/>
      <c r="J146" s="81"/>
      <c r="K146" s="81"/>
      <c r="L146" s="82"/>
      <c r="M146" s="81"/>
      <c r="N146" s="81"/>
      <c r="O146" s="81"/>
      <c r="P146" s="81"/>
      <c r="Q146" s="81"/>
      <c r="R146" s="81"/>
      <c r="S146" s="81"/>
      <c r="T146" s="81"/>
      <c r="U146" s="195">
        <f t="shared" si="48"/>
        <v>81.021510477551701</v>
      </c>
      <c r="V146" s="146">
        <f>BDS!$V$3*(COS(($U146*V$4)-PI()))*BL146*BP146</f>
        <v>-0.84510259858645176</v>
      </c>
      <c r="W146" s="146">
        <f>BDS!$W$3*(COS(($U146*W$4)-PI()))*BL146*BP146</f>
        <v>-0.84001586219712543</v>
      </c>
      <c r="X146" s="146">
        <f>BDS!$X$3*(COS(($U146*X$4)-PI()))*BL146*BP146</f>
        <v>-0.82343430250145289</v>
      </c>
      <c r="Y146" s="146">
        <f>BDS!$Y$3*(COS(($U146*Y$4)-PI()))*BL146*BP146</f>
        <v>-0.91882053452410084</v>
      </c>
      <c r="Z146" s="146">
        <f>BDS!$Z$3*(COS(($U146*Z$4)-PI()))*BL146*BP146</f>
        <v>-0.95390062410313314</v>
      </c>
      <c r="AA146" s="146">
        <f>BDS!$AA$3*(COS(($U146*AA$4)-PI()))*BL146*BP146</f>
        <v>-0.96964699126163789</v>
      </c>
      <c r="AB146" s="146">
        <f>BDS!$AB$3*(COS(($U146*AB$4)-PI()))*BL146*BP146</f>
        <v>-0.9777398813525302</v>
      </c>
      <c r="AC146" s="146">
        <f>BDS!$AC$3*(COS(($U146*AC$4)-PI()))*BL146*BP146</f>
        <v>-0.98210308768320043</v>
      </c>
      <c r="AD146" s="146">
        <f>BDS!$AD$3*(COS(($U146*AD$4)-PI()))*BL146*BP146</f>
        <v>-0.98429889480434285</v>
      </c>
      <c r="AE146" s="146">
        <f>BDS!$AE$3*(COS(($U146*AE$4)-PI()))*BL146*BP146</f>
        <v>-0.98497133848308616</v>
      </c>
      <c r="AF146" s="146">
        <f>BDS!$AF$3*(COS(($U146*AF$4)-PI()))*BL146*BP146</f>
        <v>-0.98429889480434285</v>
      </c>
      <c r="AG146" s="146">
        <f>BDS!$AG$3*(COS(($U146*AG$4)-PI()))*BL146*BP146</f>
        <v>-0.98210308768320043</v>
      </c>
      <c r="AH146" s="146">
        <f>BDS!$AH$3*(COS(($U146*AH$4)-PI()))*BL146*BP146</f>
        <v>-0.9777398813525302</v>
      </c>
      <c r="AI146" s="146">
        <f>BDS!$AI$3*(COS(($U146*AI$4)-PI()))*BL146*BP146</f>
        <v>-0.96964699126163789</v>
      </c>
      <c r="AJ146" s="146">
        <f>BDS!$AJ$3*(COS(($U146*AJ$4)-PI()))*BL146*BP146</f>
        <v>-0.97327947542123749</v>
      </c>
      <c r="AK146" s="146">
        <f>BDS!$AK$3*(COS(($U146*AK$4)-PI()))*BL146*BP146</f>
        <v>-0.98056571812549442</v>
      </c>
      <c r="AL146" s="146">
        <f>BDS!$AL$3*(COS(($U146*AL$4)-PI()))*BL146*BP146</f>
        <v>-0.98449431100566209</v>
      </c>
      <c r="AM146" s="146">
        <f>BDS!$AM$3*(COS(($U146*AM$4)-PI()))*BL146*BP146</f>
        <v>-0.98647151322952842</v>
      </c>
      <c r="AN146" s="146">
        <f>BDS!$AN$3*(COS(($U146*AN$4)-PI()))*BL146*BP146</f>
        <v>-0.98707703039354677</v>
      </c>
      <c r="AO146" s="146">
        <f>BDS!$AO$3*(COS(($U146*AO$4)-PI()))*BL146*BP146</f>
        <v>-0.98647151322952842</v>
      </c>
      <c r="AP146" s="146">
        <f>BDS!$AP$3*(COS(($U146*AP$4)-PI()))*BL146*BP146</f>
        <v>-0.98449431100566209</v>
      </c>
      <c r="AQ146" s="146">
        <f>BDS!$AQ$3*(COS(($U146*AQ$4)-PI()))*BL146*BP146</f>
        <v>-0.98056571812549442</v>
      </c>
      <c r="AR146" s="146">
        <f>BDS!$AR$3*(COS(($U146*AR$4)-PI()))*BL146*BP146</f>
        <v>-0.97327947542123749</v>
      </c>
      <c r="AS146" s="146">
        <f>BDS!$AS$3*(COS(($U146*AS$4)-PI()))*BL146*BP146</f>
        <v>-0.96964699126163789</v>
      </c>
      <c r="AT146" s="146">
        <f>BDS!$AT$3*(COS(($U146*AT$4)-PI()))*BL146*BP146</f>
        <v>-0.9777398813525302</v>
      </c>
      <c r="AU146" s="146">
        <f>BDS!$AU$3*(COS(($U146*AU$4)-PI()))*BL146*BP146</f>
        <v>-0.98210308768320043</v>
      </c>
      <c r="AV146" s="146">
        <f>BDS!$AV$3*(COS(($U146*AV$4)-PI()))*BL146*BP146</f>
        <v>-0.98429889480434285</v>
      </c>
      <c r="AW146" s="146">
        <f>BDS!$AW$3*(COS(($U146*AW$4)-PI()))*BL146*BP146</f>
        <v>-0.98497133848308616</v>
      </c>
      <c r="AX146" s="146">
        <f>BDS!$AX$3*(COS(($U146*AX$4)-PI()))*BL146*BP146</f>
        <v>-0.98429889480434285</v>
      </c>
      <c r="AY146" s="146">
        <f>BDS!$AY$3*(COS(($U146*AY$4)-PI()))*BL146*BP146</f>
        <v>-0.98210308768320043</v>
      </c>
      <c r="AZ146" s="146">
        <f>BDS!$AZ$3*(COS(($U146*AZ$4)-PI()))*BL146*BP146</f>
        <v>-0.9777398813525302</v>
      </c>
      <c r="BA146" s="146">
        <f>BDS!$BA$3*(COS(($U146*BA$4)-PI()))*BL146*BP146</f>
        <v>-0.96964699126163789</v>
      </c>
      <c r="BB146" s="146">
        <f>BDS!$BB$3*(COS(($U146*BB$4)-PI()))*BL146*BP146</f>
        <v>-0.95390062410313314</v>
      </c>
      <c r="BC146" s="146">
        <f>BDS!$BC$3*(COS(($U146*BC$4)-PI()))*BL146*BP146</f>
        <v>-0.91882053452410084</v>
      </c>
      <c r="BD146" s="146">
        <f>BDS!$BD$3*(COS(($U146*BD$4)-PI()))*BL146*BP146</f>
        <v>-0.82343430250145289</v>
      </c>
      <c r="BE146" s="146">
        <f>BDS!$BE$3*(COS(($U146*BE$4)-PI()))*BL146*BP146</f>
        <v>-0.84001586219712543</v>
      </c>
      <c r="BF146" s="153">
        <f t="shared" si="49"/>
        <v>-0.95497895579356906</v>
      </c>
      <c r="BG146" s="153">
        <f>(((BF146)+1)/(BDS!$BG$4)+1)</f>
        <v>1.0447357189471853</v>
      </c>
      <c r="BH146" s="196">
        <f t="shared" si="50"/>
        <v>0.38012886504122512</v>
      </c>
      <c r="BI146" s="154"/>
      <c r="BJ146" s="152">
        <f t="shared" si="51"/>
        <v>81.021510477551701</v>
      </c>
      <c r="BK146" s="152">
        <f t="shared" si="52"/>
        <v>-2.3106660976131844E-6</v>
      </c>
      <c r="BL146" s="155">
        <f t="shared" si="53"/>
        <v>0.99999973397476982</v>
      </c>
      <c r="BM146" s="155"/>
      <c r="BN146" s="152">
        <f t="shared" si="54"/>
        <v>81.021510477551701</v>
      </c>
      <c r="BO146" s="152">
        <f t="shared" si="55"/>
        <v>-1.0606015741051087E-3</v>
      </c>
      <c r="BP146" s="155">
        <f t="shared" si="56"/>
        <v>0.99987790118595998</v>
      </c>
      <c r="BQ146" s="156"/>
      <c r="BR146" s="157">
        <f t="shared" si="57"/>
        <v>81.021510477551701</v>
      </c>
      <c r="BS146" s="158">
        <f t="shared" si="58"/>
        <v>0</v>
      </c>
      <c r="BT146" s="158">
        <f t="shared" si="59"/>
        <v>0</v>
      </c>
      <c r="BU146" s="158">
        <f t="shared" si="60"/>
        <v>0</v>
      </c>
      <c r="BV146" s="158"/>
      <c r="BW146" s="206">
        <f t="shared" si="61"/>
        <v>81.021510477551701</v>
      </c>
      <c r="BX146" s="207">
        <f t="shared" si="62"/>
        <v>0</v>
      </c>
      <c r="BY146" s="208">
        <f t="shared" si="63"/>
        <v>1</v>
      </c>
      <c r="BZ146" s="158"/>
      <c r="CA146" s="157">
        <f>BDS!BH146</f>
        <v>0.38012886504122512</v>
      </c>
      <c r="CB146" s="157">
        <f t="shared" si="64"/>
        <v>-5.6198711349587747</v>
      </c>
      <c r="CC146" s="157"/>
      <c r="CD146" s="157">
        <f t="shared" si="65"/>
        <v>-5.6198711349587747</v>
      </c>
      <c r="CE146" s="192"/>
      <c r="CF146" s="192"/>
      <c r="CG146" s="208"/>
      <c r="CH146" s="208">
        <f t="shared" si="66"/>
        <v>0</v>
      </c>
    </row>
    <row r="147" spans="2:86" x14ac:dyDescent="0.2">
      <c r="B147" s="81"/>
      <c r="C147" s="81"/>
      <c r="D147" s="81"/>
      <c r="E147" s="81"/>
      <c r="F147" s="81"/>
      <c r="G147" s="81"/>
      <c r="H147" s="81"/>
      <c r="I147" s="81"/>
      <c r="J147" s="81"/>
      <c r="K147" s="81"/>
      <c r="L147" s="82"/>
      <c r="M147" s="81"/>
      <c r="N147" s="81"/>
      <c r="O147" s="81"/>
      <c r="P147" s="81"/>
      <c r="Q147" s="81"/>
      <c r="R147" s="81"/>
      <c r="S147" s="81"/>
      <c r="T147" s="81"/>
      <c r="U147" s="195">
        <f t="shared" si="48"/>
        <v>82.250212470292894</v>
      </c>
      <c r="V147" s="146">
        <f>BDS!$V$3*(COS(($U147*V$4)-PI()))*BL147*BP147</f>
        <v>-0.84088253479095698</v>
      </c>
      <c r="W147" s="146">
        <f>BDS!$W$3*(COS(($U147*W$4)-PI()))*BL147*BP147</f>
        <v>-0.83566603630484726</v>
      </c>
      <c r="X147" s="146">
        <f>BDS!$X$3*(COS(($U147*X$4)-PI()))*BL147*BP147</f>
        <v>-0.81866312872972946</v>
      </c>
      <c r="Y147" s="146">
        <f>BDS!$Y$3*(COS(($U147*Y$4)-PI()))*BL147*BP147</f>
        <v>-0.9165060496508276</v>
      </c>
      <c r="Z147" s="146">
        <f>BDS!$Z$3*(COS(($U147*Z$4)-PI()))*BL147*BP147</f>
        <v>-0.95250788353913141</v>
      </c>
      <c r="AA147" s="146">
        <f>BDS!$AA$3*(COS(($U147*AA$4)-PI()))*BL147*BP147</f>
        <v>-0.96867063496481309</v>
      </c>
      <c r="AB147" s="146">
        <f>BDS!$AB$3*(COS(($U147*AB$4)-PI()))*BL147*BP147</f>
        <v>-0.97697806661339215</v>
      </c>
      <c r="AC147" s="146">
        <f>BDS!$AC$3*(COS(($U147*AC$4)-PI()))*BL147*BP147</f>
        <v>-0.98145707236851443</v>
      </c>
      <c r="AD147" s="146">
        <f>BDS!$AD$3*(COS(($U147*AD$4)-PI()))*BL147*BP147</f>
        <v>-0.98371118706457428</v>
      </c>
      <c r="AE147" s="146">
        <f>BDS!$AE$3*(COS(($U147*AE$4)-PI()))*BL147*BP147</f>
        <v>-0.98440149066757943</v>
      </c>
      <c r="AF147" s="146">
        <f>BDS!$AF$3*(COS(($U147*AF$4)-PI()))*BL147*BP147</f>
        <v>-0.98371118706457428</v>
      </c>
      <c r="AG147" s="146">
        <f>BDS!$AG$3*(COS(($U147*AG$4)-PI()))*BL147*BP147</f>
        <v>-0.98145707236851443</v>
      </c>
      <c r="AH147" s="146">
        <f>BDS!$AH$3*(COS(($U147*AH$4)-PI()))*BL147*BP147</f>
        <v>-0.97697806661339215</v>
      </c>
      <c r="AI147" s="146">
        <f>BDS!$AI$3*(COS(($U147*AI$4)-PI()))*BL147*BP147</f>
        <v>-0.96867063496481309</v>
      </c>
      <c r="AJ147" s="146">
        <f>BDS!$AJ$3*(COS(($U147*AJ$4)-PI()))*BL147*BP147</f>
        <v>-0.97239937438258017</v>
      </c>
      <c r="AK147" s="146">
        <f>BDS!$AK$3*(COS(($U147*AK$4)-PI()))*BL147*BP147</f>
        <v>-0.97987889138567985</v>
      </c>
      <c r="AL147" s="146">
        <f>BDS!$AL$3*(COS(($U147*AL$4)-PI()))*BL147*BP147</f>
        <v>-0.98391179328888534</v>
      </c>
      <c r="AM147" s="146">
        <f>BDS!$AM$3*(COS(($U147*AM$4)-PI()))*BL147*BP147</f>
        <v>-0.98594151574069799</v>
      </c>
      <c r="AN147" s="146">
        <f>BDS!$AN$3*(COS(($U147*AN$4)-PI()))*BL147*BP147</f>
        <v>-0.98656312001659163</v>
      </c>
      <c r="AO147" s="146">
        <f>BDS!$AO$3*(COS(($U147*AO$4)-PI()))*BL147*BP147</f>
        <v>-0.98594151574069799</v>
      </c>
      <c r="AP147" s="146">
        <f>BDS!$AP$3*(COS(($U147*AP$4)-PI()))*BL147*BP147</f>
        <v>-0.98391179328888534</v>
      </c>
      <c r="AQ147" s="146">
        <f>BDS!$AQ$3*(COS(($U147*AQ$4)-PI()))*BL147*BP147</f>
        <v>-0.97987889138567985</v>
      </c>
      <c r="AR147" s="146">
        <f>BDS!$AR$3*(COS(($U147*AR$4)-PI()))*BL147*BP147</f>
        <v>-0.97239937438258017</v>
      </c>
      <c r="AS147" s="146">
        <f>BDS!$AS$3*(COS(($U147*AS$4)-PI()))*BL147*BP147</f>
        <v>-0.96867063496481309</v>
      </c>
      <c r="AT147" s="146">
        <f>BDS!$AT$3*(COS(($U147*AT$4)-PI()))*BL147*BP147</f>
        <v>-0.97697806661339215</v>
      </c>
      <c r="AU147" s="146">
        <f>BDS!$AU$3*(COS(($U147*AU$4)-PI()))*BL147*BP147</f>
        <v>-0.98145707236851443</v>
      </c>
      <c r="AV147" s="146">
        <f>BDS!$AV$3*(COS(($U147*AV$4)-PI()))*BL147*BP147</f>
        <v>-0.98371118706457428</v>
      </c>
      <c r="AW147" s="146">
        <f>BDS!$AW$3*(COS(($U147*AW$4)-PI()))*BL147*BP147</f>
        <v>-0.98440149066757943</v>
      </c>
      <c r="AX147" s="146">
        <f>BDS!$AX$3*(COS(($U147*AX$4)-PI()))*BL147*BP147</f>
        <v>-0.98371118706457428</v>
      </c>
      <c r="AY147" s="146">
        <f>BDS!$AY$3*(COS(($U147*AY$4)-PI()))*BL147*BP147</f>
        <v>-0.98145707236851443</v>
      </c>
      <c r="AZ147" s="146">
        <f>BDS!$AZ$3*(COS(($U147*AZ$4)-PI()))*BL147*BP147</f>
        <v>-0.97697806661339215</v>
      </c>
      <c r="BA147" s="146">
        <f>BDS!$BA$3*(COS(($U147*BA$4)-PI()))*BL147*BP147</f>
        <v>-0.96867063496481309</v>
      </c>
      <c r="BB147" s="146">
        <f>BDS!$BB$3*(COS(($U147*BB$4)-PI()))*BL147*BP147</f>
        <v>-0.95250788353913141</v>
      </c>
      <c r="BC147" s="146">
        <f>BDS!$BC$3*(COS(($U147*BC$4)-PI()))*BL147*BP147</f>
        <v>-0.9165060496508276</v>
      </c>
      <c r="BD147" s="146">
        <f>BDS!$BD$3*(COS(($U147*BD$4)-PI()))*BL147*BP147</f>
        <v>-0.81866312872972946</v>
      </c>
      <c r="BE147" s="146">
        <f>BDS!$BE$3*(COS(($U147*BE$4)-PI()))*BL147*BP147</f>
        <v>-0.83566603630484726</v>
      </c>
      <c r="BF147" s="153">
        <f t="shared" si="49"/>
        <v>-0.95362405072868461</v>
      </c>
      <c r="BG147" s="153">
        <f>(((BF147)+1)/(BDS!$BG$4)+1)</f>
        <v>1.0460820371690567</v>
      </c>
      <c r="BH147" s="196">
        <f t="shared" si="50"/>
        <v>0.39131489316339446</v>
      </c>
      <c r="BI147" s="154"/>
      <c r="BJ147" s="152">
        <f t="shared" si="51"/>
        <v>82.250212470292894</v>
      </c>
      <c r="BK147" s="152">
        <f t="shared" si="52"/>
        <v>-2.4265063884972264E-6</v>
      </c>
      <c r="BL147" s="155">
        <f t="shared" si="53"/>
        <v>0.99999972063816711</v>
      </c>
      <c r="BM147" s="155"/>
      <c r="BN147" s="152">
        <f t="shared" si="54"/>
        <v>82.250212470292894</v>
      </c>
      <c r="BO147" s="152">
        <f t="shared" si="55"/>
        <v>-1.1012653293226778E-3</v>
      </c>
      <c r="BP147" s="155">
        <f t="shared" si="56"/>
        <v>0.99987322018070413</v>
      </c>
      <c r="BQ147" s="156"/>
      <c r="BR147" s="157">
        <f t="shared" si="57"/>
        <v>82.250212470292894</v>
      </c>
      <c r="BS147" s="158">
        <f t="shared" si="58"/>
        <v>0</v>
      </c>
      <c r="BT147" s="158">
        <f t="shared" si="59"/>
        <v>0</v>
      </c>
      <c r="BU147" s="158">
        <f t="shared" si="60"/>
        <v>0</v>
      </c>
      <c r="BV147" s="158"/>
      <c r="BW147" s="206">
        <f t="shared" si="61"/>
        <v>82.250212470292894</v>
      </c>
      <c r="BX147" s="207">
        <f t="shared" si="62"/>
        <v>0</v>
      </c>
      <c r="BY147" s="208">
        <f t="shared" si="63"/>
        <v>1</v>
      </c>
      <c r="BZ147" s="158"/>
      <c r="CA147" s="157">
        <f>BDS!BH147</f>
        <v>0.39131489316339446</v>
      </c>
      <c r="CB147" s="157">
        <f t="shared" si="64"/>
        <v>-5.6086851068366057</v>
      </c>
      <c r="CC147" s="157"/>
      <c r="CD147" s="157">
        <f t="shared" si="65"/>
        <v>-5.6086851068366057</v>
      </c>
      <c r="CE147" s="192"/>
      <c r="CF147" s="192"/>
      <c r="CG147" s="208"/>
      <c r="CH147" s="208">
        <f t="shared" si="66"/>
        <v>0</v>
      </c>
    </row>
    <row r="148" spans="2:86" x14ac:dyDescent="0.2">
      <c r="B148" s="81"/>
      <c r="C148" s="81"/>
      <c r="D148" s="81"/>
      <c r="E148" s="81"/>
      <c r="F148" s="81"/>
      <c r="G148" s="81"/>
      <c r="H148" s="81"/>
      <c r="I148" s="81"/>
      <c r="J148" s="81"/>
      <c r="K148" s="81"/>
      <c r="L148" s="82"/>
      <c r="M148" s="81"/>
      <c r="N148" s="81"/>
      <c r="O148" s="81"/>
      <c r="P148" s="81"/>
      <c r="Q148" s="81"/>
      <c r="R148" s="81"/>
      <c r="S148" s="81"/>
      <c r="T148" s="81"/>
      <c r="U148" s="195">
        <f t="shared" si="48"/>
        <v>83.497547892330431</v>
      </c>
      <c r="V148" s="146">
        <f>BDS!$V$3*(COS(($U148*V$4)-PI()))*BL148*BP148</f>
        <v>-0.83654025511896357</v>
      </c>
      <c r="W148" s="146">
        <f>BDS!$W$3*(COS(($U148*W$4)-PI()))*BL148*BP148</f>
        <v>-0.83119047302862503</v>
      </c>
      <c r="X148" s="146">
        <f>BDS!$X$3*(COS(($U148*X$4)-PI()))*BL148*BP148</f>
        <v>-0.81375489080351848</v>
      </c>
      <c r="Y148" s="146">
        <f>BDS!$Y$3*(COS(($U148*Y$4)-PI()))*BL148*BP148</f>
        <v>-0.91412276299624029</v>
      </c>
      <c r="Z148" s="146">
        <f>BDS!$Z$3*(COS(($U148*Z$4)-PI()))*BL148*BP148</f>
        <v>-0.9510732464800763</v>
      </c>
      <c r="AA148" s="146">
        <f>BDS!$AA$3*(COS(($U148*AA$4)-PI()))*BL148*BP148</f>
        <v>-0.96766474893693744</v>
      </c>
      <c r="AB148" s="146">
        <f>BDS!$AB$3*(COS(($U148*AB$4)-PI()))*BL148*BP148</f>
        <v>-0.97619314411703018</v>
      </c>
      <c r="AC148" s="146">
        <f>BDS!$AC$3*(COS(($U148*AC$4)-PI()))*BL148*BP148</f>
        <v>-0.98079142949264086</v>
      </c>
      <c r="AD148" s="146">
        <f>BDS!$AD$3*(COS(($U148*AD$4)-PI()))*BL148*BP148</f>
        <v>-0.98310560778346667</v>
      </c>
      <c r="AE148" s="146">
        <f>BDS!$AE$3*(COS(($U148*AE$4)-PI()))*BL148*BP148</f>
        <v>-0.98381430967814032</v>
      </c>
      <c r="AF148" s="146">
        <f>BDS!$AF$3*(COS(($U148*AF$4)-PI()))*BL148*BP148</f>
        <v>-0.98310560778346667</v>
      </c>
      <c r="AG148" s="146">
        <f>BDS!$AG$3*(COS(($U148*AG$4)-PI()))*BL148*BP148</f>
        <v>-0.98079142949264086</v>
      </c>
      <c r="AH148" s="146">
        <f>BDS!$AH$3*(COS(($U148*AH$4)-PI()))*BL148*BP148</f>
        <v>-0.97619314411703018</v>
      </c>
      <c r="AI148" s="146">
        <f>BDS!$AI$3*(COS(($U148*AI$4)-PI()))*BL148*BP148</f>
        <v>-0.96766474893693744</v>
      </c>
      <c r="AJ148" s="146">
        <f>BDS!$AJ$3*(COS(($U148*AJ$4)-PI()))*BL148*BP148</f>
        <v>-0.97149262070478037</v>
      </c>
      <c r="AK148" s="146">
        <f>BDS!$AK$3*(COS(($U148*AK$4)-PI()))*BL148*BP148</f>
        <v>-0.97917120944534375</v>
      </c>
      <c r="AL148" s="146">
        <f>BDS!$AL$3*(COS(($U148*AL$4)-PI()))*BL148*BP148</f>
        <v>-0.98331156045458756</v>
      </c>
      <c r="AM148" s="146">
        <f>BDS!$AM$3*(COS(($U148*AM$4)-PI()))*BL148*BP148</f>
        <v>-0.98539538714623942</v>
      </c>
      <c r="AN148" s="146">
        <f>BDS!$AN$3*(COS(($U148*AN$4)-PI()))*BL148*BP148</f>
        <v>-0.98603356411722787</v>
      </c>
      <c r="AO148" s="146">
        <f>BDS!$AO$3*(COS(($U148*AO$4)-PI()))*BL148*BP148</f>
        <v>-0.98539538714623942</v>
      </c>
      <c r="AP148" s="146">
        <f>BDS!$AP$3*(COS(($U148*AP$4)-PI()))*BL148*BP148</f>
        <v>-0.98331156045458756</v>
      </c>
      <c r="AQ148" s="146">
        <f>BDS!$AQ$3*(COS(($U148*AQ$4)-PI()))*BL148*BP148</f>
        <v>-0.97917120944534375</v>
      </c>
      <c r="AR148" s="146">
        <f>BDS!$AR$3*(COS(($U148*AR$4)-PI()))*BL148*BP148</f>
        <v>-0.97149262070478037</v>
      </c>
      <c r="AS148" s="146">
        <f>BDS!$AS$3*(COS(($U148*AS$4)-PI()))*BL148*BP148</f>
        <v>-0.96766474893693744</v>
      </c>
      <c r="AT148" s="146">
        <f>BDS!$AT$3*(COS(($U148*AT$4)-PI()))*BL148*BP148</f>
        <v>-0.97619314411703018</v>
      </c>
      <c r="AU148" s="146">
        <f>BDS!$AU$3*(COS(($U148*AU$4)-PI()))*BL148*BP148</f>
        <v>-0.98079142949264086</v>
      </c>
      <c r="AV148" s="146">
        <f>BDS!$AV$3*(COS(($U148*AV$4)-PI()))*BL148*BP148</f>
        <v>-0.98310560778346667</v>
      </c>
      <c r="AW148" s="146">
        <f>BDS!$AW$3*(COS(($U148*AW$4)-PI()))*BL148*BP148</f>
        <v>-0.98381430967814032</v>
      </c>
      <c r="AX148" s="146">
        <f>BDS!$AX$3*(COS(($U148*AX$4)-PI()))*BL148*BP148</f>
        <v>-0.98310560778346667</v>
      </c>
      <c r="AY148" s="146">
        <f>BDS!$AY$3*(COS(($U148*AY$4)-PI()))*BL148*BP148</f>
        <v>-0.98079142949264086</v>
      </c>
      <c r="AZ148" s="146">
        <f>BDS!$AZ$3*(COS(($U148*AZ$4)-PI()))*BL148*BP148</f>
        <v>-0.97619314411703018</v>
      </c>
      <c r="BA148" s="146">
        <f>BDS!$BA$3*(COS(($U148*BA$4)-PI()))*BL148*BP148</f>
        <v>-0.96766474893693744</v>
      </c>
      <c r="BB148" s="146">
        <f>BDS!$BB$3*(COS(($U148*BB$4)-PI()))*BL148*BP148</f>
        <v>-0.9510732464800763</v>
      </c>
      <c r="BC148" s="146">
        <f>BDS!$BC$3*(COS(($U148*BC$4)-PI()))*BL148*BP148</f>
        <v>-0.91412276299624029</v>
      </c>
      <c r="BD148" s="146">
        <f>BDS!$BD$3*(COS(($U148*BD$4)-PI()))*BL148*BP148</f>
        <v>-0.81375489080351848</v>
      </c>
      <c r="BE148" s="146">
        <f>BDS!$BE$3*(COS(($U148*BE$4)-PI()))*BL148*BP148</f>
        <v>-0.83119047302862503</v>
      </c>
      <c r="BF148" s="153">
        <f t="shared" si="49"/>
        <v>-0.9522290683897664</v>
      </c>
      <c r="BG148" s="153">
        <f>(((BF148)+1)/(BDS!$BG$4)+1)</f>
        <v>1.047468178671328</v>
      </c>
      <c r="BH148" s="196">
        <f t="shared" si="50"/>
        <v>0.40281676570479402</v>
      </c>
      <c r="BI148" s="154"/>
      <c r="BJ148" s="152">
        <f t="shared" si="51"/>
        <v>83.497547892330431</v>
      </c>
      <c r="BK148" s="152">
        <f t="shared" si="52"/>
        <v>-2.5481540824981897E-6</v>
      </c>
      <c r="BL148" s="155">
        <f t="shared" si="53"/>
        <v>0.99999970663296278</v>
      </c>
      <c r="BM148" s="155"/>
      <c r="BN148" s="152">
        <f t="shared" si="54"/>
        <v>83.497547892330431</v>
      </c>
      <c r="BO148" s="152">
        <f t="shared" si="55"/>
        <v>-1.1434879388265726E-3</v>
      </c>
      <c r="BP148" s="155">
        <f t="shared" si="56"/>
        <v>0.99986835975124</v>
      </c>
      <c r="BQ148" s="156"/>
      <c r="BR148" s="157">
        <f t="shared" si="57"/>
        <v>83.497547892330431</v>
      </c>
      <c r="BS148" s="158">
        <f t="shared" si="58"/>
        <v>0</v>
      </c>
      <c r="BT148" s="158">
        <f t="shared" si="59"/>
        <v>0</v>
      </c>
      <c r="BU148" s="158">
        <f t="shared" si="60"/>
        <v>0</v>
      </c>
      <c r="BV148" s="158"/>
      <c r="BW148" s="206">
        <f t="shared" si="61"/>
        <v>83.497547892330431</v>
      </c>
      <c r="BX148" s="207">
        <f t="shared" si="62"/>
        <v>0</v>
      </c>
      <c r="BY148" s="208">
        <f t="shared" si="63"/>
        <v>1</v>
      </c>
      <c r="BZ148" s="158"/>
      <c r="CA148" s="157">
        <f>BDS!BH148</f>
        <v>0.40281676570479402</v>
      </c>
      <c r="CB148" s="157">
        <f t="shared" si="64"/>
        <v>-5.5971832342952057</v>
      </c>
      <c r="CC148" s="157"/>
      <c r="CD148" s="157">
        <f t="shared" si="65"/>
        <v>-5.5971832342952057</v>
      </c>
      <c r="CE148" s="192"/>
      <c r="CF148" s="192"/>
      <c r="CG148" s="208"/>
      <c r="CH148" s="208">
        <f t="shared" si="66"/>
        <v>0</v>
      </c>
    </row>
    <row r="149" spans="2:86" x14ac:dyDescent="0.2">
      <c r="B149" s="81"/>
      <c r="C149" s="81"/>
      <c r="D149" s="81"/>
      <c r="E149" s="81"/>
      <c r="F149" s="81"/>
      <c r="G149" s="81"/>
      <c r="H149" s="81"/>
      <c r="I149" s="81"/>
      <c r="J149" s="81"/>
      <c r="K149" s="81"/>
      <c r="L149" s="82"/>
      <c r="M149" s="81"/>
      <c r="N149" s="81"/>
      <c r="O149" s="81"/>
      <c r="P149" s="81"/>
      <c r="Q149" s="81"/>
      <c r="R149" s="81"/>
      <c r="S149" s="81"/>
      <c r="T149" s="81"/>
      <c r="U149" s="195">
        <f t="shared" si="48"/>
        <v>84.763799322100255</v>
      </c>
      <c r="V149" s="146">
        <f>BDS!$V$3*(COS(($U149*V$4)-PI()))*BL149*BP149</f>
        <v>-0.83207243794780994</v>
      </c>
      <c r="W149" s="146">
        <f>BDS!$W$3*(COS(($U149*W$4)-PI()))*BL149*BP149</f>
        <v>-0.82658577000965672</v>
      </c>
      <c r="X149" s="146">
        <f>BDS!$X$3*(COS(($U149*X$4)-PI()))*BL149*BP149</f>
        <v>-0.80870593385813672</v>
      </c>
      <c r="Y149" s="146">
        <f>BDS!$Y$3*(COS(($U149*Y$4)-PI()))*BL149*BP149</f>
        <v>-0.91166869171450449</v>
      </c>
      <c r="Z149" s="146">
        <f>BDS!$Z$3*(COS(($U149*Z$4)-PI()))*BL149*BP149</f>
        <v>-0.94959547465560368</v>
      </c>
      <c r="AA149" s="146">
        <f>BDS!$AA$3*(COS(($U149*AA$4)-PI()))*BL149*BP149</f>
        <v>-0.9666284507321139</v>
      </c>
      <c r="AB149" s="146">
        <f>BDS!$AB$3*(COS(($U149*AB$4)-PI()))*BL149*BP149</f>
        <v>-0.97538441935222764</v>
      </c>
      <c r="AC149" s="146">
        <f>BDS!$AC$3*(COS(($U149*AC$4)-PI()))*BL149*BP149</f>
        <v>-0.98010556726408848</v>
      </c>
      <c r="AD149" s="146">
        <f>BDS!$AD$3*(COS(($U149*AD$4)-PI()))*BL149*BP149</f>
        <v>-0.98248161722887806</v>
      </c>
      <c r="AE149" s="146">
        <f>BDS!$AE$3*(COS(($U149*AE$4)-PI()))*BL149*BP149</f>
        <v>-0.98320927177377981</v>
      </c>
      <c r="AF149" s="146">
        <f>BDS!$AF$3*(COS(($U149*AF$4)-PI()))*BL149*BP149</f>
        <v>-0.98248161722887806</v>
      </c>
      <c r="AG149" s="146">
        <f>BDS!$AG$3*(COS(($U149*AG$4)-PI()))*BL149*BP149</f>
        <v>-0.98010556726408848</v>
      </c>
      <c r="AH149" s="146">
        <f>BDS!$AH$3*(COS(($U149*AH$4)-PI()))*BL149*BP149</f>
        <v>-0.97538441935222764</v>
      </c>
      <c r="AI149" s="146">
        <f>BDS!$AI$3*(COS(($U149*AI$4)-PI()))*BL149*BP149</f>
        <v>-0.9666284507321139</v>
      </c>
      <c r="AJ149" s="146">
        <f>BDS!$AJ$3*(COS(($U149*AJ$4)-PI()))*BL149*BP149</f>
        <v>-0.97055841587685077</v>
      </c>
      <c r="AK149" s="146">
        <f>BDS!$AK$3*(COS(($U149*AK$4)-PI()))*BL149*BP149</f>
        <v>-0.97844204420929159</v>
      </c>
      <c r="AL149" s="146">
        <f>BDS!$AL$3*(COS(($U149*AL$4)-PI()))*BL149*BP149</f>
        <v>-0.98269307741541467</v>
      </c>
      <c r="AM149" s="146">
        <f>BDS!$AM$3*(COS(($U149*AM$4)-PI()))*BL149*BP149</f>
        <v>-0.98483263946183575</v>
      </c>
      <c r="AN149" s="146">
        <f>BDS!$AN$3*(COS(($U149*AN$4)-PI()))*BL149*BP149</f>
        <v>-0.98548788917541796</v>
      </c>
      <c r="AO149" s="146">
        <f>BDS!$AO$3*(COS(($U149*AO$4)-PI()))*BL149*BP149</f>
        <v>-0.98483263946183575</v>
      </c>
      <c r="AP149" s="146">
        <f>BDS!$AP$3*(COS(($U149*AP$4)-PI()))*BL149*BP149</f>
        <v>-0.98269307741541467</v>
      </c>
      <c r="AQ149" s="146">
        <f>BDS!$AQ$3*(COS(($U149*AQ$4)-PI()))*BL149*BP149</f>
        <v>-0.97844204420929159</v>
      </c>
      <c r="AR149" s="146">
        <f>BDS!$AR$3*(COS(($U149*AR$4)-PI()))*BL149*BP149</f>
        <v>-0.97055841587685077</v>
      </c>
      <c r="AS149" s="146">
        <f>BDS!$AS$3*(COS(($U149*AS$4)-PI()))*BL149*BP149</f>
        <v>-0.9666284507321139</v>
      </c>
      <c r="AT149" s="146">
        <f>BDS!$AT$3*(COS(($U149*AT$4)-PI()))*BL149*BP149</f>
        <v>-0.97538441935222764</v>
      </c>
      <c r="AU149" s="146">
        <f>BDS!$AU$3*(COS(($U149*AU$4)-PI()))*BL149*BP149</f>
        <v>-0.98010556726408848</v>
      </c>
      <c r="AV149" s="146">
        <f>BDS!$AV$3*(COS(($U149*AV$4)-PI()))*BL149*BP149</f>
        <v>-0.98248161722887806</v>
      </c>
      <c r="AW149" s="146">
        <f>BDS!$AW$3*(COS(($U149*AW$4)-PI()))*BL149*BP149</f>
        <v>-0.98320927177377981</v>
      </c>
      <c r="AX149" s="146">
        <f>BDS!$AX$3*(COS(($U149*AX$4)-PI()))*BL149*BP149</f>
        <v>-0.98248161722887806</v>
      </c>
      <c r="AY149" s="146">
        <f>BDS!$AY$3*(COS(($U149*AY$4)-PI()))*BL149*BP149</f>
        <v>-0.98010556726408848</v>
      </c>
      <c r="AZ149" s="146">
        <f>BDS!$AZ$3*(COS(($U149*AZ$4)-PI()))*BL149*BP149</f>
        <v>-0.97538441935222764</v>
      </c>
      <c r="BA149" s="146">
        <f>BDS!$BA$3*(COS(($U149*BA$4)-PI()))*BL149*BP149</f>
        <v>-0.9666284507321139</v>
      </c>
      <c r="BB149" s="146">
        <f>BDS!$BB$3*(COS(($U149*BB$4)-PI()))*BL149*BP149</f>
        <v>-0.94959547465560368</v>
      </c>
      <c r="BC149" s="146">
        <f>BDS!$BC$3*(COS(($U149*BC$4)-PI()))*BL149*BP149</f>
        <v>-0.91166869171450449</v>
      </c>
      <c r="BD149" s="146">
        <f>BDS!$BD$3*(COS(($U149*BD$4)-PI()))*BL149*BP149</f>
        <v>-0.80870593385813672</v>
      </c>
      <c r="BE149" s="146">
        <f>BDS!$BE$3*(COS(($U149*BE$4)-PI()))*BL149*BP149</f>
        <v>-0.82658577000965672</v>
      </c>
      <c r="BF149" s="153">
        <f t="shared" si="49"/>
        <v>-0.95079286620507253</v>
      </c>
      <c r="BG149" s="153">
        <f>(((BF149)+1)/(BDS!$BG$4)+1)</f>
        <v>1.0488952787845818</v>
      </c>
      <c r="BH149" s="196">
        <f t="shared" si="50"/>
        <v>0.41464261198818125</v>
      </c>
      <c r="BI149" s="154"/>
      <c r="BJ149" s="152">
        <f t="shared" si="51"/>
        <v>84.763799322100255</v>
      </c>
      <c r="BK149" s="152">
        <f t="shared" si="52"/>
        <v>-2.6759003181265355E-6</v>
      </c>
      <c r="BL149" s="155">
        <f t="shared" si="53"/>
        <v>0.99999969192563831</v>
      </c>
      <c r="BM149" s="155"/>
      <c r="BN149" s="152">
        <f t="shared" si="54"/>
        <v>84.763799322100255</v>
      </c>
      <c r="BO149" s="152">
        <f t="shared" si="55"/>
        <v>-1.1873291456135518E-3</v>
      </c>
      <c r="BP149" s="155">
        <f t="shared" si="56"/>
        <v>0.99986331302295783</v>
      </c>
      <c r="BQ149" s="156"/>
      <c r="BR149" s="157">
        <f t="shared" si="57"/>
        <v>84.763799322100255</v>
      </c>
      <c r="BS149" s="158">
        <f t="shared" si="58"/>
        <v>0</v>
      </c>
      <c r="BT149" s="158">
        <f t="shared" si="59"/>
        <v>0</v>
      </c>
      <c r="BU149" s="158">
        <f t="shared" si="60"/>
        <v>0</v>
      </c>
      <c r="BV149" s="158"/>
      <c r="BW149" s="206">
        <f t="shared" si="61"/>
        <v>84.763799322100255</v>
      </c>
      <c r="BX149" s="207">
        <f t="shared" si="62"/>
        <v>0</v>
      </c>
      <c r="BY149" s="208">
        <f t="shared" si="63"/>
        <v>1</v>
      </c>
      <c r="BZ149" s="158"/>
      <c r="CA149" s="157">
        <f>BDS!BH149</f>
        <v>0.41464261198818125</v>
      </c>
      <c r="CB149" s="157">
        <f t="shared" si="64"/>
        <v>-5.5853573880118184</v>
      </c>
      <c r="CC149" s="157"/>
      <c r="CD149" s="157">
        <f t="shared" si="65"/>
        <v>-5.5853573880118184</v>
      </c>
      <c r="CE149" s="192"/>
      <c r="CF149" s="192"/>
      <c r="CG149" s="208"/>
      <c r="CH149" s="208">
        <f t="shared" si="66"/>
        <v>0</v>
      </c>
    </row>
    <row r="150" spans="2:86" x14ac:dyDescent="0.2">
      <c r="B150" s="81"/>
      <c r="C150" s="81"/>
      <c r="D150" s="81"/>
      <c r="E150" s="81"/>
      <c r="F150" s="81"/>
      <c r="G150" s="81"/>
      <c r="H150" s="81"/>
      <c r="I150" s="81"/>
      <c r="J150" s="81"/>
      <c r="K150" s="81"/>
      <c r="L150" s="82"/>
      <c r="M150" s="81"/>
      <c r="N150" s="81"/>
      <c r="O150" s="81"/>
      <c r="P150" s="81"/>
      <c r="Q150" s="81"/>
      <c r="R150" s="81"/>
      <c r="S150" s="81"/>
      <c r="T150" s="81"/>
      <c r="U150" s="195">
        <f t="shared" si="48"/>
        <v>86.049253623377894</v>
      </c>
      <c r="V150" s="146">
        <f>BDS!$V$3*(COS(($U150*V$4)-PI()))*BL150*BP150</f>
        <v>-0.82747568521445147</v>
      </c>
      <c r="W150" s="146">
        <f>BDS!$W$3*(COS(($U150*W$4)-PI()))*BL150*BP150</f>
        <v>-0.82184844758627495</v>
      </c>
      <c r="X150" s="146">
        <f>BDS!$X$3*(COS(($U150*X$4)-PI()))*BL150*BP150</f>
        <v>-0.80351252358340375</v>
      </c>
      <c r="Y150" s="146">
        <f>BDS!$Y$3*(COS(($U150*Y$4)-PI()))*BL150*BP150</f>
        <v>-0.90914179974336673</v>
      </c>
      <c r="Z150" s="146">
        <f>BDS!$Z$3*(COS(($U150*Z$4)-PI()))*BL150*BP150</f>
        <v>-0.94807329458660683</v>
      </c>
      <c r="AA150" s="146">
        <f>BDS!$AA$3*(COS(($U150*AA$4)-PI()))*BL150*BP150</f>
        <v>-0.96556083220931954</v>
      </c>
      <c r="AB150" s="146">
        <f>BDS!$AB$3*(COS(($U150*AB$4)-PI()))*BL150*BP150</f>
        <v>-0.97455117734204821</v>
      </c>
      <c r="AC150" s="146">
        <f>BDS!$AC$3*(COS(($U150*AC$4)-PI()))*BL150*BP150</f>
        <v>-0.97939887633981304</v>
      </c>
      <c r="AD150" s="146">
        <f>BDS!$AD$3*(COS(($U150*AD$4)-PI()))*BL150*BP150</f>
        <v>-0.98183865960862915</v>
      </c>
      <c r="AE150" s="146">
        <f>BDS!$AE$3*(COS(($U150*AE$4)-PI()))*BL150*BP150</f>
        <v>-0.98258583761356244</v>
      </c>
      <c r="AF150" s="146">
        <f>BDS!$AF$3*(COS(($U150*AF$4)-PI()))*BL150*BP150</f>
        <v>-0.98183865960862915</v>
      </c>
      <c r="AG150" s="146">
        <f>BDS!$AG$3*(COS(($U150*AG$4)-PI()))*BL150*BP150</f>
        <v>-0.97939887633981304</v>
      </c>
      <c r="AH150" s="146">
        <f>BDS!$AH$3*(COS(($U150*AH$4)-PI()))*BL150*BP150</f>
        <v>-0.97455117734204821</v>
      </c>
      <c r="AI150" s="146">
        <f>BDS!$AI$3*(COS(($U150*AI$4)-PI()))*BL150*BP150</f>
        <v>-0.96556083220931954</v>
      </c>
      <c r="AJ150" s="146">
        <f>BDS!$AJ$3*(COS(($U150*AJ$4)-PI()))*BL150*BP150</f>
        <v>-0.96959593801153321</v>
      </c>
      <c r="AK150" s="146">
        <f>BDS!$AK$3*(COS(($U150*AK$4)-PI()))*BL150*BP150</f>
        <v>-0.97769074899643349</v>
      </c>
      <c r="AL150" s="146">
        <f>BDS!$AL$3*(COS(($U150*AL$4)-PI()))*BL150*BP150</f>
        <v>-0.98205579315752056</v>
      </c>
      <c r="AM150" s="146">
        <f>BDS!$AM$3*(COS(($U150*AM$4)-PI()))*BL150*BP150</f>
        <v>-0.98425277013525825</v>
      </c>
      <c r="AN150" s="146">
        <f>BDS!$AN$3*(COS(($U150*AN$4)-PI()))*BL150*BP150</f>
        <v>-0.98492560752196523</v>
      </c>
      <c r="AO150" s="146">
        <f>BDS!$AO$3*(COS(($U150*AO$4)-PI()))*BL150*BP150</f>
        <v>-0.98425277013525825</v>
      </c>
      <c r="AP150" s="146">
        <f>BDS!$AP$3*(COS(($U150*AP$4)-PI()))*BL150*BP150</f>
        <v>-0.98205579315752056</v>
      </c>
      <c r="AQ150" s="146">
        <f>BDS!$AQ$3*(COS(($U150*AQ$4)-PI()))*BL150*BP150</f>
        <v>-0.97769074899643349</v>
      </c>
      <c r="AR150" s="146">
        <f>BDS!$AR$3*(COS(($U150*AR$4)-PI()))*BL150*BP150</f>
        <v>-0.96959593801153321</v>
      </c>
      <c r="AS150" s="146">
        <f>BDS!$AS$3*(COS(($U150*AS$4)-PI()))*BL150*BP150</f>
        <v>-0.96556083220931954</v>
      </c>
      <c r="AT150" s="146">
        <f>BDS!$AT$3*(COS(($U150*AT$4)-PI()))*BL150*BP150</f>
        <v>-0.97455117734204821</v>
      </c>
      <c r="AU150" s="146">
        <f>BDS!$AU$3*(COS(($U150*AU$4)-PI()))*BL150*BP150</f>
        <v>-0.97939887633981304</v>
      </c>
      <c r="AV150" s="146">
        <f>BDS!$AV$3*(COS(($U150*AV$4)-PI()))*BL150*BP150</f>
        <v>-0.98183865960862915</v>
      </c>
      <c r="AW150" s="146">
        <f>BDS!$AW$3*(COS(($U150*AW$4)-PI()))*BL150*BP150</f>
        <v>-0.98258583761356244</v>
      </c>
      <c r="AX150" s="146">
        <f>BDS!$AX$3*(COS(($U150*AX$4)-PI()))*BL150*BP150</f>
        <v>-0.98183865960862915</v>
      </c>
      <c r="AY150" s="146">
        <f>BDS!$AY$3*(COS(($U150*AY$4)-PI()))*BL150*BP150</f>
        <v>-0.97939887633981304</v>
      </c>
      <c r="AZ150" s="146">
        <f>BDS!$AZ$3*(COS(($U150*AZ$4)-PI()))*BL150*BP150</f>
        <v>-0.97455117734204821</v>
      </c>
      <c r="BA150" s="146">
        <f>BDS!$BA$3*(COS(($U150*BA$4)-PI()))*BL150*BP150</f>
        <v>-0.96556083220931954</v>
      </c>
      <c r="BB150" s="146">
        <f>BDS!$BB$3*(COS(($U150*BB$4)-PI()))*BL150*BP150</f>
        <v>-0.94807329458660683</v>
      </c>
      <c r="BC150" s="146">
        <f>BDS!$BC$3*(COS(($U150*BC$4)-PI()))*BL150*BP150</f>
        <v>-0.90914179974336673</v>
      </c>
      <c r="BD150" s="146">
        <f>BDS!$BD$3*(COS(($U150*BD$4)-PI()))*BL150*BP150</f>
        <v>-0.80351252358340375</v>
      </c>
      <c r="BE150" s="146">
        <f>BDS!$BE$3*(COS(($U150*BE$4)-PI()))*BL150*BP150</f>
        <v>-0.82184844758627495</v>
      </c>
      <c r="BF150" s="153">
        <f t="shared" si="49"/>
        <v>-0.94931427171009963</v>
      </c>
      <c r="BG150" s="153">
        <f>(((BF150)+1)/(BDS!$BG$4)+1)</f>
        <v>1.0503645025427131</v>
      </c>
      <c r="BH150" s="196">
        <f t="shared" si="50"/>
        <v>0.42680072373205724</v>
      </c>
      <c r="BI150" s="154"/>
      <c r="BJ150" s="152">
        <f t="shared" si="51"/>
        <v>86.049253623377894</v>
      </c>
      <c r="BK150" s="152">
        <f t="shared" si="52"/>
        <v>-2.8100508377021775E-6</v>
      </c>
      <c r="BL150" s="155">
        <f t="shared" si="53"/>
        <v>0.99999967648099386</v>
      </c>
      <c r="BM150" s="155"/>
      <c r="BN150" s="152">
        <f t="shared" si="54"/>
        <v>86.049253623377894</v>
      </c>
      <c r="BO150" s="152">
        <f t="shared" si="55"/>
        <v>-1.2328509810726059E-3</v>
      </c>
      <c r="BP150" s="155">
        <f t="shared" si="56"/>
        <v>0.99985807285806483</v>
      </c>
      <c r="BQ150" s="156"/>
      <c r="BR150" s="157">
        <f t="shared" si="57"/>
        <v>86.049253623377894</v>
      </c>
      <c r="BS150" s="158">
        <f t="shared" si="58"/>
        <v>0</v>
      </c>
      <c r="BT150" s="158">
        <f t="shared" si="59"/>
        <v>0</v>
      </c>
      <c r="BU150" s="158">
        <f t="shared" si="60"/>
        <v>0</v>
      </c>
      <c r="BV150" s="158"/>
      <c r="BW150" s="206">
        <f t="shared" si="61"/>
        <v>86.049253623377894</v>
      </c>
      <c r="BX150" s="207">
        <f t="shared" si="62"/>
        <v>0</v>
      </c>
      <c r="BY150" s="208">
        <f t="shared" si="63"/>
        <v>1</v>
      </c>
      <c r="BZ150" s="158"/>
      <c r="CA150" s="157">
        <f>BDS!BH150</f>
        <v>0.42680072373205724</v>
      </c>
      <c r="CB150" s="157">
        <f t="shared" si="64"/>
        <v>-5.5731992762679425</v>
      </c>
      <c r="CC150" s="157"/>
      <c r="CD150" s="157">
        <f t="shared" si="65"/>
        <v>-5.5731992762679425</v>
      </c>
      <c r="CE150" s="192"/>
      <c r="CF150" s="192"/>
      <c r="CG150" s="208"/>
      <c r="CH150" s="208">
        <f t="shared" si="66"/>
        <v>0</v>
      </c>
    </row>
    <row r="151" spans="2:86" x14ac:dyDescent="0.2">
      <c r="B151" s="81"/>
      <c r="C151" s="81"/>
      <c r="D151" s="81"/>
      <c r="E151" s="81"/>
      <c r="F151" s="81"/>
      <c r="G151" s="81"/>
      <c r="H151" s="81"/>
      <c r="I151" s="81"/>
      <c r="J151" s="81"/>
      <c r="K151" s="81"/>
      <c r="L151" s="82"/>
      <c r="M151" s="81"/>
      <c r="N151" s="81"/>
      <c r="O151" s="81"/>
      <c r="P151" s="81"/>
      <c r="Q151" s="81"/>
      <c r="R151" s="81"/>
      <c r="S151" s="81"/>
      <c r="T151" s="81"/>
      <c r="U151" s="195">
        <f t="shared" si="48"/>
        <v>87.354202010266221</v>
      </c>
      <c r="V151" s="146">
        <f>BDS!$V$3*(COS(($U151*V$4)-PI()))*BL151*BP151</f>
        <v>-0.82274652157833927</v>
      </c>
      <c r="W151" s="146">
        <f>BDS!$W$3*(COS(($U151*W$4)-PI()))*BL151*BP151</f>
        <v>-0.81697494802412918</v>
      </c>
      <c r="X151" s="146">
        <f>BDS!$X$3*(COS(($U151*X$4)-PI()))*BL151*BP151</f>
        <v>-0.79817084571210606</v>
      </c>
      <c r="Y151" s="146">
        <f>BDS!$Y$3*(COS(($U151*Y$4)-PI()))*BL151*BP151</f>
        <v>-0.90653999662873952</v>
      </c>
      <c r="Z151" s="146">
        <f>BDS!$Z$3*(COS(($U151*Z$4)-PI()))*BL151*BP151</f>
        <v>-0.94650539667252209</v>
      </c>
      <c r="AA151" s="146">
        <f>BDS!$AA$3*(COS(($U151*AA$4)-PI()))*BL151*BP151</f>
        <v>-0.96446095882714444</v>
      </c>
      <c r="AB151" s="146">
        <f>BDS!$AB$3*(COS(($U151*AB$4)-PI()))*BL151*BP151</f>
        <v>-0.97369268206676662</v>
      </c>
      <c r="AC151" s="146">
        <f>BDS!$AC$3*(COS(($U151*AC$4)-PI()))*BL151*BP151</f>
        <v>-0.97867072932332189</v>
      </c>
      <c r="AD151" s="146">
        <f>BDS!$AD$3*(COS(($U151*AD$4)-PI()))*BL151*BP151</f>
        <v>-0.9811761626080453</v>
      </c>
      <c r="AE151" s="146">
        <f>BDS!$AE$3*(COS(($U151*AE$4)-PI()))*BL151*BP151</f>
        <v>-0.98194345180643783</v>
      </c>
      <c r="AF151" s="146">
        <f>BDS!$AF$3*(COS(($U151*AF$4)-PI()))*BL151*BP151</f>
        <v>-0.9811761626080453</v>
      </c>
      <c r="AG151" s="146">
        <f>BDS!$AG$3*(COS(($U151*AG$4)-PI()))*BL151*BP151</f>
        <v>-0.97867072932332189</v>
      </c>
      <c r="AH151" s="146">
        <f>BDS!$AH$3*(COS(($U151*AH$4)-PI()))*BL151*BP151</f>
        <v>-0.97369268206676662</v>
      </c>
      <c r="AI151" s="146">
        <f>BDS!$AI$3*(COS(($U151*AI$4)-PI()))*BL151*BP151</f>
        <v>-0.96446095882714444</v>
      </c>
      <c r="AJ151" s="146">
        <f>BDS!$AJ$3*(COS(($U151*AJ$4)-PI()))*BL151*BP151</f>
        <v>-0.96860434119576511</v>
      </c>
      <c r="AK151" s="146">
        <f>BDS!$AK$3*(COS(($U151*AK$4)-PI()))*BL151*BP151</f>
        <v>-0.9769166580109182</v>
      </c>
      <c r="AL151" s="146">
        <f>BDS!$AL$3*(COS(($U151*AL$4)-PI()))*BL151*BP151</f>
        <v>-0.98139914028166886</v>
      </c>
      <c r="AM151" s="146">
        <f>BDS!$AM$3*(COS(($U151*AM$4)-PI()))*BL151*BP151</f>
        <v>-0.98365526162398387</v>
      </c>
      <c r="AN151" s="146">
        <f>BDS!$AN$3*(COS(($U151*AN$4)-PI()))*BL151*BP151</f>
        <v>-0.98434621692748547</v>
      </c>
      <c r="AO151" s="146">
        <f>BDS!$AO$3*(COS(($U151*AO$4)-PI()))*BL151*BP151</f>
        <v>-0.98365526162398387</v>
      </c>
      <c r="AP151" s="146">
        <f>BDS!$AP$3*(COS(($U151*AP$4)-PI()))*BL151*BP151</f>
        <v>-0.98139914028166886</v>
      </c>
      <c r="AQ151" s="146">
        <f>BDS!$AQ$3*(COS(($U151*AQ$4)-PI()))*BL151*BP151</f>
        <v>-0.9769166580109182</v>
      </c>
      <c r="AR151" s="146">
        <f>BDS!$AR$3*(COS(($U151*AR$4)-PI()))*BL151*BP151</f>
        <v>-0.96860434119576511</v>
      </c>
      <c r="AS151" s="146">
        <f>BDS!$AS$3*(COS(($U151*AS$4)-PI()))*BL151*BP151</f>
        <v>-0.96446095882714444</v>
      </c>
      <c r="AT151" s="146">
        <f>BDS!$AT$3*(COS(($U151*AT$4)-PI()))*BL151*BP151</f>
        <v>-0.97369268206676662</v>
      </c>
      <c r="AU151" s="146">
        <f>BDS!$AU$3*(COS(($U151*AU$4)-PI()))*BL151*BP151</f>
        <v>-0.97867072932332189</v>
      </c>
      <c r="AV151" s="146">
        <f>BDS!$AV$3*(COS(($U151*AV$4)-PI()))*BL151*BP151</f>
        <v>-0.9811761626080453</v>
      </c>
      <c r="AW151" s="146">
        <f>BDS!$AW$3*(COS(($U151*AW$4)-PI()))*BL151*BP151</f>
        <v>-0.98194345180643783</v>
      </c>
      <c r="AX151" s="146">
        <f>BDS!$AX$3*(COS(($U151*AX$4)-PI()))*BL151*BP151</f>
        <v>-0.9811761626080453</v>
      </c>
      <c r="AY151" s="146">
        <f>BDS!$AY$3*(COS(($U151*AY$4)-PI()))*BL151*BP151</f>
        <v>-0.97867072932332189</v>
      </c>
      <c r="AZ151" s="146">
        <f>BDS!$AZ$3*(COS(($U151*AZ$4)-PI()))*BL151*BP151</f>
        <v>-0.97369268206676662</v>
      </c>
      <c r="BA151" s="146">
        <f>BDS!$BA$3*(COS(($U151*BA$4)-PI()))*BL151*BP151</f>
        <v>-0.96446095882714444</v>
      </c>
      <c r="BB151" s="146">
        <f>BDS!$BB$3*(COS(($U151*BB$4)-PI()))*BL151*BP151</f>
        <v>-0.94650539667252209</v>
      </c>
      <c r="BC151" s="146">
        <f>BDS!$BC$3*(COS(($U151*BC$4)-PI()))*BL151*BP151</f>
        <v>-0.90653999662873952</v>
      </c>
      <c r="BD151" s="146">
        <f>BDS!$BD$3*(COS(($U151*BD$4)-PI()))*BL151*BP151</f>
        <v>-0.79817084571210606</v>
      </c>
      <c r="BE151" s="146">
        <f>BDS!$BE$3*(COS(($U151*BE$4)-PI()))*BL151*BP151</f>
        <v>-0.81697494802412918</v>
      </c>
      <c r="BF151" s="153">
        <f t="shared" si="49"/>
        <v>-0.94779208193665199</v>
      </c>
      <c r="BG151" s="153">
        <f>(((BF151)+1)/(BDS!$BG$4)+1)</f>
        <v>1.051877045289989</v>
      </c>
      <c r="BH151" s="196">
        <f t="shared" si="50"/>
        <v>0.43929955542552845</v>
      </c>
      <c r="BI151" s="154"/>
      <c r="BJ151" s="152">
        <f t="shared" si="51"/>
        <v>87.354202010266221</v>
      </c>
      <c r="BK151" s="152">
        <f t="shared" si="52"/>
        <v>-2.9509267038533094E-6</v>
      </c>
      <c r="BL151" s="155">
        <f t="shared" si="53"/>
        <v>0.99999966026206577</v>
      </c>
      <c r="BM151" s="155"/>
      <c r="BN151" s="152">
        <f t="shared" si="54"/>
        <v>87.354202010266221</v>
      </c>
      <c r="BO151" s="152">
        <f t="shared" si="55"/>
        <v>-1.2801178525424731E-3</v>
      </c>
      <c r="BP151" s="155">
        <f t="shared" si="56"/>
        <v>0.99985263184552642</v>
      </c>
      <c r="BQ151" s="156"/>
      <c r="BR151" s="157">
        <f t="shared" si="57"/>
        <v>87.354202010266221</v>
      </c>
      <c r="BS151" s="158">
        <f t="shared" si="58"/>
        <v>0</v>
      </c>
      <c r="BT151" s="158">
        <f t="shared" si="59"/>
        <v>0</v>
      </c>
      <c r="BU151" s="158">
        <f t="shared" si="60"/>
        <v>0</v>
      </c>
      <c r="BV151" s="158"/>
      <c r="BW151" s="206">
        <f t="shared" si="61"/>
        <v>87.354202010266221</v>
      </c>
      <c r="BX151" s="207">
        <f t="shared" si="62"/>
        <v>0</v>
      </c>
      <c r="BY151" s="208">
        <f t="shared" si="63"/>
        <v>1</v>
      </c>
      <c r="BZ151" s="158"/>
      <c r="CA151" s="157">
        <f>BDS!BH151</f>
        <v>0.43929955542552845</v>
      </c>
      <c r="CB151" s="157">
        <f t="shared" si="64"/>
        <v>-5.5607004445744712</v>
      </c>
      <c r="CC151" s="157"/>
      <c r="CD151" s="157">
        <f t="shared" si="65"/>
        <v>-5.5607004445744712</v>
      </c>
      <c r="CE151" s="192"/>
      <c r="CF151" s="192"/>
      <c r="CG151" s="208"/>
      <c r="CH151" s="208">
        <f t="shared" si="66"/>
        <v>0</v>
      </c>
    </row>
    <row r="152" spans="2:86" x14ac:dyDescent="0.2">
      <c r="B152" s="81"/>
      <c r="C152" s="81"/>
      <c r="D152" s="81"/>
      <c r="E152" s="81"/>
      <c r="F152" s="81"/>
      <c r="G152" s="81"/>
      <c r="H152" s="81"/>
      <c r="I152" s="81"/>
      <c r="J152" s="81"/>
      <c r="K152" s="81"/>
      <c r="L152" s="82"/>
      <c r="M152" s="81"/>
      <c r="N152" s="81"/>
      <c r="O152" s="81"/>
      <c r="P152" s="81"/>
      <c r="Q152" s="81"/>
      <c r="R152" s="81"/>
      <c r="S152" s="81"/>
      <c r="T152" s="81"/>
      <c r="U152" s="195">
        <f t="shared" si="48"/>
        <v>88.678940113168778</v>
      </c>
      <c r="V152" s="146">
        <f>BDS!$V$3*(COS(($U152*V$4)-PI()))*BL152*BP152</f>
        <v>-0.81788139364631796</v>
      </c>
      <c r="W152" s="146">
        <f>BDS!$W$3*(COS(($U152*W$4)-PI()))*BL152*BP152</f>
        <v>-0.81196163481571093</v>
      </c>
      <c r="X152" s="146">
        <f>BDS!$X$3*(COS(($U152*X$4)-PI()))*BL152*BP152</f>
        <v>-0.79267700560373311</v>
      </c>
      <c r="Y152" s="146">
        <f>BDS!$Y$3*(COS(($U152*Y$4)-PI()))*BL152*BP152</f>
        <v>-0.90386113634058318</v>
      </c>
      <c r="Z152" s="146">
        <f>BDS!$Z$3*(COS(($U152*Z$4)-PI()))*BL152*BP152</f>
        <v>-0.94489043426075359</v>
      </c>
      <c r="AA152" s="146">
        <f>BDS!$AA$3*(COS(($U152*AA$4)-PI()))*BL152*BP152</f>
        <v>-0.96332786892195066</v>
      </c>
      <c r="AB152" s="146">
        <f>BDS!$AB$3*(COS(($U152*AB$4)-PI()))*BL152*BP152</f>
        <v>-0.97280817587220147</v>
      </c>
      <c r="AC152" s="146">
        <f>BDS!$AC$3*(COS(($U152*AC$4)-PI()))*BL152*BP152</f>
        <v>-0.97792048024962963</v>
      </c>
      <c r="AD152" s="146">
        <f>BDS!$AD$3*(COS(($U152*AD$4)-PI()))*BL152*BP152</f>
        <v>-0.98049353691517538</v>
      </c>
      <c r="AE152" s="146">
        <f>BDS!$AE$3*(COS(($U152*AE$4)-PI()))*BL152*BP152</f>
        <v>-0.98128154244901744</v>
      </c>
      <c r="AF152" s="146">
        <f>BDS!$AF$3*(COS(($U152*AF$4)-PI()))*BL152*BP152</f>
        <v>-0.98049353691517538</v>
      </c>
      <c r="AG152" s="146">
        <f>BDS!$AG$3*(COS(($U152*AG$4)-PI()))*BL152*BP152</f>
        <v>-0.97792048024962963</v>
      </c>
      <c r="AH152" s="146">
        <f>BDS!$AH$3*(COS(($U152*AH$4)-PI()))*BL152*BP152</f>
        <v>-0.97280817587220147</v>
      </c>
      <c r="AI152" s="146">
        <f>BDS!$AI$3*(COS(($U152*AI$4)-PI()))*BL152*BP152</f>
        <v>-0.96332786892195066</v>
      </c>
      <c r="AJ152" s="146">
        <f>BDS!$AJ$3*(COS(($U152*AJ$4)-PI()))*BL152*BP152</f>
        <v>-0.96758275482534728</v>
      </c>
      <c r="AK152" s="146">
        <f>BDS!$AK$3*(COS(($U152*AK$4)-PI()))*BL152*BP152</f>
        <v>-0.97611908579957574</v>
      </c>
      <c r="AL152" s="146">
        <f>BDS!$AL$3*(COS(($U152*AL$4)-PI()))*BL152*BP152</f>
        <v>-0.98072253453209068</v>
      </c>
      <c r="AM152" s="146">
        <f>BDS!$AM$3*(COS(($U152*AM$4)-PI()))*BL152*BP152</f>
        <v>-0.98303958096136956</v>
      </c>
      <c r="AN152" s="146">
        <f>BDS!$AN$3*(COS(($U152*AN$4)-PI()))*BL152*BP152</f>
        <v>-0.98374920018019629</v>
      </c>
      <c r="AO152" s="146">
        <f>BDS!$AO$3*(COS(($U152*AO$4)-PI()))*BL152*BP152</f>
        <v>-0.98303958096136956</v>
      </c>
      <c r="AP152" s="146">
        <f>BDS!$AP$3*(COS(($U152*AP$4)-PI()))*BL152*BP152</f>
        <v>-0.98072253453209068</v>
      </c>
      <c r="AQ152" s="146">
        <f>BDS!$AQ$3*(COS(($U152*AQ$4)-PI()))*BL152*BP152</f>
        <v>-0.97611908579957574</v>
      </c>
      <c r="AR152" s="146">
        <f>BDS!$AR$3*(COS(($U152*AR$4)-PI()))*BL152*BP152</f>
        <v>-0.96758275482534728</v>
      </c>
      <c r="AS152" s="146">
        <f>BDS!$AS$3*(COS(($U152*AS$4)-PI()))*BL152*BP152</f>
        <v>-0.96332786892195066</v>
      </c>
      <c r="AT152" s="146">
        <f>BDS!$AT$3*(COS(($U152*AT$4)-PI()))*BL152*BP152</f>
        <v>-0.97280817587220147</v>
      </c>
      <c r="AU152" s="146">
        <f>BDS!$AU$3*(COS(($U152*AU$4)-PI()))*BL152*BP152</f>
        <v>-0.97792048024962963</v>
      </c>
      <c r="AV152" s="146">
        <f>BDS!$AV$3*(COS(($U152*AV$4)-PI()))*BL152*BP152</f>
        <v>-0.98049353691517538</v>
      </c>
      <c r="AW152" s="146">
        <f>BDS!$AW$3*(COS(($U152*AW$4)-PI()))*BL152*BP152</f>
        <v>-0.98128154244901744</v>
      </c>
      <c r="AX152" s="146">
        <f>BDS!$AX$3*(COS(($U152*AX$4)-PI()))*BL152*BP152</f>
        <v>-0.98049353691517538</v>
      </c>
      <c r="AY152" s="146">
        <f>BDS!$AY$3*(COS(($U152*AY$4)-PI()))*BL152*BP152</f>
        <v>-0.97792048024962963</v>
      </c>
      <c r="AZ152" s="146">
        <f>BDS!$AZ$3*(COS(($U152*AZ$4)-PI()))*BL152*BP152</f>
        <v>-0.97280817587220147</v>
      </c>
      <c r="BA152" s="146">
        <f>BDS!$BA$3*(COS(($U152*BA$4)-PI()))*BL152*BP152</f>
        <v>-0.96332786892195066</v>
      </c>
      <c r="BB152" s="146">
        <f>BDS!$BB$3*(COS(($U152*BB$4)-PI()))*BL152*BP152</f>
        <v>-0.94489043426075359</v>
      </c>
      <c r="BC152" s="146">
        <f>BDS!$BC$3*(COS(($U152*BC$4)-PI()))*BL152*BP152</f>
        <v>-0.90386113634058318</v>
      </c>
      <c r="BD152" s="146">
        <f>BDS!$BD$3*(COS(($U152*BD$4)-PI()))*BL152*BP152</f>
        <v>-0.79267700560373311</v>
      </c>
      <c r="BE152" s="146">
        <f>BDS!$BE$3*(COS(($U152*BE$4)-PI()))*BL152*BP152</f>
        <v>-0.81196163481571093</v>
      </c>
      <c r="BF152" s="153">
        <f t="shared" si="49"/>
        <v>-0.94622506280107543</v>
      </c>
      <c r="BG152" s="153">
        <f>(((BF152)+1)/(BDS!$BG$4)+1)</f>
        <v>1.0534341332889388</v>
      </c>
      <c r="BH152" s="196">
        <f t="shared" si="50"/>
        <v>0.45214772449362944</v>
      </c>
      <c r="BI152" s="154"/>
      <c r="BJ152" s="152">
        <f t="shared" si="51"/>
        <v>88.678940113168778</v>
      </c>
      <c r="BK152" s="152">
        <f t="shared" si="52"/>
        <v>-3.0988650767682322E-6</v>
      </c>
      <c r="BL152" s="155">
        <f t="shared" si="53"/>
        <v>0.99999964323003709</v>
      </c>
      <c r="BM152" s="155"/>
      <c r="BN152" s="152">
        <f t="shared" si="54"/>
        <v>88.678940113168778</v>
      </c>
      <c r="BO152" s="152">
        <f t="shared" si="55"/>
        <v>-1.329196634210799E-3</v>
      </c>
      <c r="BP152" s="155">
        <f t="shared" si="56"/>
        <v>0.99984698229062452</v>
      </c>
      <c r="BQ152" s="156"/>
      <c r="BR152" s="157">
        <f t="shared" si="57"/>
        <v>88.678940113168778</v>
      </c>
      <c r="BS152" s="158">
        <f t="shared" si="58"/>
        <v>0</v>
      </c>
      <c r="BT152" s="158">
        <f t="shared" si="59"/>
        <v>0</v>
      </c>
      <c r="BU152" s="158">
        <f t="shared" si="60"/>
        <v>0</v>
      </c>
      <c r="BV152" s="158"/>
      <c r="BW152" s="206">
        <f t="shared" si="61"/>
        <v>88.678940113168778</v>
      </c>
      <c r="BX152" s="207">
        <f t="shared" si="62"/>
        <v>0</v>
      </c>
      <c r="BY152" s="208">
        <f t="shared" si="63"/>
        <v>1</v>
      </c>
      <c r="BZ152" s="158"/>
      <c r="CA152" s="157">
        <f>BDS!BH152</f>
        <v>0.45214772449362944</v>
      </c>
      <c r="CB152" s="157">
        <f t="shared" si="64"/>
        <v>-5.5478522755063704</v>
      </c>
      <c r="CC152" s="157"/>
      <c r="CD152" s="157">
        <f t="shared" si="65"/>
        <v>-5.5478522755063704</v>
      </c>
      <c r="CE152" s="192"/>
      <c r="CF152" s="192"/>
      <c r="CG152" s="208"/>
      <c r="CH152" s="208">
        <f t="shared" si="66"/>
        <v>0</v>
      </c>
    </row>
    <row r="153" spans="2:86" x14ac:dyDescent="0.2">
      <c r="B153" s="81"/>
      <c r="C153" s="81"/>
      <c r="D153" s="81"/>
      <c r="E153" s="81"/>
      <c r="F153" s="81"/>
      <c r="G153" s="81"/>
      <c r="H153" s="81"/>
      <c r="I153" s="81"/>
      <c r="J153" s="81"/>
      <c r="K153" s="81"/>
      <c r="L153" s="82"/>
      <c r="M153" s="81"/>
      <c r="N153" s="81"/>
      <c r="O153" s="81"/>
      <c r="P153" s="81"/>
      <c r="Q153" s="81"/>
      <c r="R153" s="81"/>
      <c r="S153" s="81"/>
      <c r="T153" s="81"/>
      <c r="U153" s="195">
        <f t="shared" si="48"/>
        <v>90.023768045763504</v>
      </c>
      <c r="V153" s="146">
        <f>BDS!$V$3*(COS(($U153*V$4)-PI()))*BL153*BP153</f>
        <v>-0.81287666926637137</v>
      </c>
      <c r="W153" s="146">
        <f>BDS!$W$3*(COS(($U153*W$4)-PI()))*BL153*BP153</f>
        <v>-0.80680479205654132</v>
      </c>
      <c r="X153" s="146">
        <f>BDS!$X$3*(COS(($U153*X$4)-PI()))*BL153*BP153</f>
        <v>-0.7870270279325271</v>
      </c>
      <c r="Y153" s="146">
        <f>BDS!$Y$3*(COS(($U153*Y$4)-PI()))*BL153*BP153</f>
        <v>-0.90110301608143373</v>
      </c>
      <c r="Z153" s="146">
        <f>BDS!$Z$3*(COS(($U153*Z$4)-PI()))*BL153*BP153</f>
        <v>-0.94322702269830039</v>
      </c>
      <c r="AA153" s="146">
        <f>BDS!$AA$3*(COS(($U153*AA$4)-PI()))*BL153*BP153</f>
        <v>-0.96216057296925539</v>
      </c>
      <c r="AB153" s="146">
        <f>BDS!$AB$3*(COS(($U153*AB$4)-PI()))*BL153*BP153</f>
        <v>-0.9718968788632012</v>
      </c>
      <c r="AC153" s="146">
        <f>BDS!$AC$3*(COS(($U153*AC$4)-PI()))*BL153*BP153</f>
        <v>-0.97714746405680042</v>
      </c>
      <c r="AD153" s="146">
        <f>BDS!$AD$3*(COS(($U153*AD$4)-PI()))*BL153*BP153</f>
        <v>-0.97979017573342408</v>
      </c>
      <c r="AE153" s="146">
        <f>BDS!$AE$3*(COS(($U153*AE$4)-PI()))*BL153*BP153</f>
        <v>-0.98059952065103417</v>
      </c>
      <c r="AF153" s="146">
        <f>BDS!$AF$3*(COS(($U153*AF$4)-PI()))*BL153*BP153</f>
        <v>-0.97979017573342408</v>
      </c>
      <c r="AG153" s="146">
        <f>BDS!$AG$3*(COS(($U153*AG$4)-PI()))*BL153*BP153</f>
        <v>-0.97714746405680042</v>
      </c>
      <c r="AH153" s="146">
        <f>BDS!$AH$3*(COS(($U153*AH$4)-PI()))*BL153*BP153</f>
        <v>-0.9718968788632012</v>
      </c>
      <c r="AI153" s="146">
        <f>BDS!$AI$3*(COS(($U153*AI$4)-PI()))*BL153*BP153</f>
        <v>-0.96216057296925539</v>
      </c>
      <c r="AJ153" s="146">
        <f>BDS!$AJ$3*(COS(($U153*AJ$4)-PI()))*BL153*BP153</f>
        <v>-0.96653028292358101</v>
      </c>
      <c r="AK153" s="146">
        <f>BDS!$AK$3*(COS(($U153*AK$4)-PI()))*BL153*BP153</f>
        <v>-0.97529732669541169</v>
      </c>
      <c r="AL153" s="146">
        <f>BDS!$AL$3*(COS(($U153*AL$4)-PI()))*BL153*BP153</f>
        <v>-0.98002537431283299</v>
      </c>
      <c r="AM153" s="146">
        <f>BDS!$AM$3*(COS(($U153*AM$4)-PI()))*BL153*BP153</f>
        <v>-0.98240517931113647</v>
      </c>
      <c r="AN153" s="146">
        <f>BDS!$AN$3*(COS(($U153*AN$4)-PI()))*BL153*BP153</f>
        <v>-0.98313402465227395</v>
      </c>
      <c r="AO153" s="146">
        <f>BDS!$AO$3*(COS(($U153*AO$4)-PI()))*BL153*BP153</f>
        <v>-0.98240517931113647</v>
      </c>
      <c r="AP153" s="146">
        <f>BDS!$AP$3*(COS(($U153*AP$4)-PI()))*BL153*BP153</f>
        <v>-0.98002537431283299</v>
      </c>
      <c r="AQ153" s="146">
        <f>BDS!$AQ$3*(COS(($U153*AQ$4)-PI()))*BL153*BP153</f>
        <v>-0.97529732669541169</v>
      </c>
      <c r="AR153" s="146">
        <f>BDS!$AR$3*(COS(($U153*AR$4)-PI()))*BL153*BP153</f>
        <v>-0.96653028292358101</v>
      </c>
      <c r="AS153" s="146">
        <f>BDS!$AS$3*(COS(($U153*AS$4)-PI()))*BL153*BP153</f>
        <v>-0.96216057296925539</v>
      </c>
      <c r="AT153" s="146">
        <f>BDS!$AT$3*(COS(($U153*AT$4)-PI()))*BL153*BP153</f>
        <v>-0.9718968788632012</v>
      </c>
      <c r="AU153" s="146">
        <f>BDS!$AU$3*(COS(($U153*AU$4)-PI()))*BL153*BP153</f>
        <v>-0.97714746405680042</v>
      </c>
      <c r="AV153" s="146">
        <f>BDS!$AV$3*(COS(($U153*AV$4)-PI()))*BL153*BP153</f>
        <v>-0.97979017573342408</v>
      </c>
      <c r="AW153" s="146">
        <f>BDS!$AW$3*(COS(($U153*AW$4)-PI()))*BL153*BP153</f>
        <v>-0.98059952065103417</v>
      </c>
      <c r="AX153" s="146">
        <f>BDS!$AX$3*(COS(($U153*AX$4)-PI()))*BL153*BP153</f>
        <v>-0.97979017573342408</v>
      </c>
      <c r="AY153" s="146">
        <f>BDS!$AY$3*(COS(($U153*AY$4)-PI()))*BL153*BP153</f>
        <v>-0.97714746405680042</v>
      </c>
      <c r="AZ153" s="146">
        <f>BDS!$AZ$3*(COS(($U153*AZ$4)-PI()))*BL153*BP153</f>
        <v>-0.9718968788632012</v>
      </c>
      <c r="BA153" s="146">
        <f>BDS!$BA$3*(COS(($U153*BA$4)-PI()))*BL153*BP153</f>
        <v>-0.96216057296925539</v>
      </c>
      <c r="BB153" s="146">
        <f>BDS!$BB$3*(COS(($U153*BB$4)-PI()))*BL153*BP153</f>
        <v>-0.94322702269830039</v>
      </c>
      <c r="BC153" s="146">
        <f>BDS!$BC$3*(COS(($U153*BC$4)-PI()))*BL153*BP153</f>
        <v>-0.90110301608143373</v>
      </c>
      <c r="BD153" s="146">
        <f>BDS!$BD$3*(COS(($U153*BD$4)-PI()))*BL153*BP153</f>
        <v>-0.7870270279325271</v>
      </c>
      <c r="BE153" s="146">
        <f>BDS!$BE$3*(COS(($U153*BE$4)-PI()))*BL153*BP153</f>
        <v>-0.80680479205654132</v>
      </c>
      <c r="BF153" s="153">
        <f t="shared" si="49"/>
        <v>-0.94461194849263785</v>
      </c>
      <c r="BG153" s="153">
        <f>(((BF153)+1)/(BDS!$BG$4)+1)</f>
        <v>1.0550370243280951</v>
      </c>
      <c r="BH153" s="196">
        <f t="shared" si="50"/>
        <v>0.4653540112381529</v>
      </c>
      <c r="BI153" s="154"/>
      <c r="BJ153" s="152">
        <f t="shared" si="51"/>
        <v>90.023768045763504</v>
      </c>
      <c r="BK153" s="152">
        <f t="shared" si="52"/>
        <v>-3.2542200184487493E-6</v>
      </c>
      <c r="BL153" s="155">
        <f t="shared" si="53"/>
        <v>0.99999962534414499</v>
      </c>
      <c r="BM153" s="155"/>
      <c r="BN153" s="152">
        <f t="shared" si="54"/>
        <v>90.023768045763504</v>
      </c>
      <c r="BO153" s="152">
        <f t="shared" si="55"/>
        <v>-1.3801567614814482E-3</v>
      </c>
      <c r="BP153" s="155">
        <f t="shared" si="56"/>
        <v>0.99984111620411831</v>
      </c>
      <c r="BQ153" s="156"/>
      <c r="BR153" s="157">
        <f t="shared" si="57"/>
        <v>90.023768045763504</v>
      </c>
      <c r="BS153" s="158">
        <f t="shared" si="58"/>
        <v>0</v>
      </c>
      <c r="BT153" s="158">
        <f t="shared" si="59"/>
        <v>0</v>
      </c>
      <c r="BU153" s="158">
        <f t="shared" si="60"/>
        <v>0</v>
      </c>
      <c r="BV153" s="158"/>
      <c r="BW153" s="206">
        <f t="shared" si="61"/>
        <v>90.023768045763504</v>
      </c>
      <c r="BX153" s="207">
        <f t="shared" si="62"/>
        <v>0</v>
      </c>
      <c r="BY153" s="208">
        <f t="shared" si="63"/>
        <v>1</v>
      </c>
      <c r="BZ153" s="158"/>
      <c r="CA153" s="157">
        <f>BDS!BH153</f>
        <v>0.4653540112381529</v>
      </c>
      <c r="CB153" s="157">
        <f t="shared" si="64"/>
        <v>-5.5346459887618469</v>
      </c>
      <c r="CC153" s="157"/>
      <c r="CD153" s="157">
        <f t="shared" si="65"/>
        <v>-5.5346459887618469</v>
      </c>
      <c r="CE153" s="192"/>
      <c r="CF153" s="192"/>
      <c r="CG153" s="208"/>
      <c r="CH153" s="208">
        <f t="shared" si="66"/>
        <v>0</v>
      </c>
    </row>
    <row r="154" spans="2:86" x14ac:dyDescent="0.2">
      <c r="B154" s="81"/>
      <c r="C154" s="81"/>
      <c r="D154" s="81"/>
      <c r="E154" s="81"/>
      <c r="F154" s="81"/>
      <c r="G154" s="81"/>
      <c r="H154" s="81"/>
      <c r="I154" s="81"/>
      <c r="J154" s="81"/>
      <c r="K154" s="81"/>
      <c r="L154" s="82"/>
      <c r="M154" s="81"/>
      <c r="N154" s="81"/>
      <c r="O154" s="81"/>
      <c r="P154" s="81"/>
      <c r="Q154" s="81"/>
      <c r="R154" s="81"/>
      <c r="S154" s="81"/>
      <c r="T154" s="81"/>
      <c r="U154" s="195">
        <f t="shared" si="48"/>
        <v>91.388990472992234</v>
      </c>
      <c r="V154" s="146">
        <f>BDS!$V$3*(COS(($U154*V$4)-PI()))*BL154*BP154</f>
        <v>-0.80772863689750485</v>
      </c>
      <c r="W154" s="146">
        <f>BDS!$W$3*(COS(($U154*W$4)-PI()))*BL154*BP154</f>
        <v>-0.80150062390583887</v>
      </c>
      <c r="X154" s="146">
        <f>BDS!$X$3*(COS(($U154*X$4)-PI()))*BL154*BP154</f>
        <v>-0.78121685648948458</v>
      </c>
      <c r="Y154" s="146">
        <f>BDS!$Y$3*(COS(($U154*Y$4)-PI()))*BL154*BP154</f>
        <v>-0.89826337508905607</v>
      </c>
      <c r="Z154" s="146">
        <f>BDS!$Z$3*(COS(($U154*Z$4)-PI()))*BL154*BP154</f>
        <v>-0.94151373836569052</v>
      </c>
      <c r="AA154" s="146">
        <f>BDS!$AA$3*(COS(($U154*AA$4)-PI()))*BL154*BP154</f>
        <v>-0.96095805282814861</v>
      </c>
      <c r="AB154" s="146">
        <f>BDS!$AB$3*(COS(($U154*AB$4)-PI()))*BL154*BP154</f>
        <v>-0.97095798828202395</v>
      </c>
      <c r="AC154" s="146">
        <f>BDS!$AC$3*(COS(($U154*AC$4)-PI()))*BL154*BP154</f>
        <v>-0.9763509960438117</v>
      </c>
      <c r="AD154" s="146">
        <f>BDS!$AD$3*(COS(($U154*AD$4)-PI()))*BL154*BP154</f>
        <v>-0.97906545428133973</v>
      </c>
      <c r="AE154" s="146">
        <f>BDS!$AE$3*(COS(($U154*AE$4)-PI()))*BL154*BP154</f>
        <v>-0.97989678004822356</v>
      </c>
      <c r="AF154" s="146">
        <f>BDS!$AF$3*(COS(($U154*AF$4)-PI()))*BL154*BP154</f>
        <v>-0.97906545428133973</v>
      </c>
      <c r="AG154" s="146">
        <f>BDS!$AG$3*(COS(($U154*AG$4)-PI()))*BL154*BP154</f>
        <v>-0.9763509960438117</v>
      </c>
      <c r="AH154" s="146">
        <f>BDS!$AH$3*(COS(($U154*AH$4)-PI()))*BL154*BP154</f>
        <v>-0.97095798828202395</v>
      </c>
      <c r="AI154" s="146">
        <f>BDS!$AI$3*(COS(($U154*AI$4)-PI()))*BL154*BP154</f>
        <v>-0.96095805282814861</v>
      </c>
      <c r="AJ154" s="146">
        <f>BDS!$AJ$3*(COS(($U154*AJ$4)-PI()))*BL154*BP154</f>
        <v>-0.96544600344364984</v>
      </c>
      <c r="AK154" s="146">
        <f>BDS!$AK$3*(COS(($U154*AK$4)-PI()))*BL154*BP154</f>
        <v>-0.97445065424688437</v>
      </c>
      <c r="AL154" s="146">
        <f>BDS!$AL$3*(COS(($U154*AL$4)-PI()))*BL154*BP154</f>
        <v>-0.97930704019133974</v>
      </c>
      <c r="AM154" s="146">
        <f>BDS!$AM$3*(COS(($U154*AM$4)-PI()))*BL154*BP154</f>
        <v>-0.98175149150989838</v>
      </c>
      <c r="AN154" s="146">
        <f>BDS!$AN$3*(COS(($U154*AN$4)-PI()))*BL154*BP154</f>
        <v>-0.98250014185451962</v>
      </c>
      <c r="AO154" s="146">
        <f>BDS!$AO$3*(COS(($U154*AO$4)-PI()))*BL154*BP154</f>
        <v>-0.98175149150989838</v>
      </c>
      <c r="AP154" s="146">
        <f>BDS!$AP$3*(COS(($U154*AP$4)-PI()))*BL154*BP154</f>
        <v>-0.97930704019133974</v>
      </c>
      <c r="AQ154" s="146">
        <f>BDS!$AQ$3*(COS(($U154*AQ$4)-PI()))*BL154*BP154</f>
        <v>-0.97445065424688437</v>
      </c>
      <c r="AR154" s="146">
        <f>BDS!$AR$3*(COS(($U154*AR$4)-PI()))*BL154*BP154</f>
        <v>-0.96544600344364984</v>
      </c>
      <c r="AS154" s="146">
        <f>BDS!$AS$3*(COS(($U154*AS$4)-PI()))*BL154*BP154</f>
        <v>-0.96095805282814861</v>
      </c>
      <c r="AT154" s="146">
        <f>BDS!$AT$3*(COS(($U154*AT$4)-PI()))*BL154*BP154</f>
        <v>-0.97095798828202395</v>
      </c>
      <c r="AU154" s="146">
        <f>BDS!$AU$3*(COS(($U154*AU$4)-PI()))*BL154*BP154</f>
        <v>-0.9763509960438117</v>
      </c>
      <c r="AV154" s="146">
        <f>BDS!$AV$3*(COS(($U154*AV$4)-PI()))*BL154*BP154</f>
        <v>-0.97906545428133973</v>
      </c>
      <c r="AW154" s="146">
        <f>BDS!$AW$3*(COS(($U154*AW$4)-PI()))*BL154*BP154</f>
        <v>-0.97989678004822356</v>
      </c>
      <c r="AX154" s="146">
        <f>BDS!$AX$3*(COS(($U154*AX$4)-PI()))*BL154*BP154</f>
        <v>-0.97906545428133973</v>
      </c>
      <c r="AY154" s="146">
        <f>BDS!$AY$3*(COS(($U154*AY$4)-PI()))*BL154*BP154</f>
        <v>-0.9763509960438117</v>
      </c>
      <c r="AZ154" s="146">
        <f>BDS!$AZ$3*(COS(($U154*AZ$4)-PI()))*BL154*BP154</f>
        <v>-0.97095798828202395</v>
      </c>
      <c r="BA154" s="146">
        <f>BDS!$BA$3*(COS(($U154*BA$4)-PI()))*BL154*BP154</f>
        <v>-0.96095805282814861</v>
      </c>
      <c r="BB154" s="146">
        <f>BDS!$BB$3*(COS(($U154*BB$4)-PI()))*BL154*BP154</f>
        <v>-0.94151373836569052</v>
      </c>
      <c r="BC154" s="146">
        <f>BDS!$BC$3*(COS(($U154*BC$4)-PI()))*BL154*BP154</f>
        <v>-0.89826337508905607</v>
      </c>
      <c r="BD154" s="146">
        <f>BDS!$BD$3*(COS(($U154*BD$4)-PI()))*BL154*BP154</f>
        <v>-0.78121685648948458</v>
      </c>
      <c r="BE154" s="146">
        <f>BDS!$BE$3*(COS(($U154*BE$4)-PI()))*BL154*BP154</f>
        <v>-0.80150062390583887</v>
      </c>
      <c r="BF154" s="153">
        <f t="shared" si="49"/>
        <v>-0.94295144086315141</v>
      </c>
      <c r="BG154" s="153">
        <f>(((BF154)+1)/(BDS!$BG$4)+1)</f>
        <v>1.0566870083285049</v>
      </c>
      <c r="BH154" s="196">
        <f t="shared" si="50"/>
        <v>0.47892735853825175</v>
      </c>
      <c r="BI154" s="154"/>
      <c r="BJ154" s="152">
        <f t="shared" si="51"/>
        <v>91.388990472992234</v>
      </c>
      <c r="BK154" s="152">
        <f t="shared" si="52"/>
        <v>-3.4173633432517189E-6</v>
      </c>
      <c r="BL154" s="155">
        <f t="shared" si="53"/>
        <v>0.99999960656158282</v>
      </c>
      <c r="BM154" s="155"/>
      <c r="BN154" s="152">
        <f t="shared" si="54"/>
        <v>91.388990472992234</v>
      </c>
      <c r="BO154" s="152">
        <f t="shared" si="55"/>
        <v>-1.4330703289491074E-3</v>
      </c>
      <c r="BP154" s="155">
        <f t="shared" si="56"/>
        <v>0.99983502529099166</v>
      </c>
      <c r="BQ154" s="156"/>
      <c r="BR154" s="157">
        <f t="shared" si="57"/>
        <v>91.388990472992234</v>
      </c>
      <c r="BS154" s="158">
        <f t="shared" si="58"/>
        <v>0</v>
      </c>
      <c r="BT154" s="158">
        <f t="shared" si="59"/>
        <v>0</v>
      </c>
      <c r="BU154" s="158">
        <f t="shared" si="60"/>
        <v>0</v>
      </c>
      <c r="BV154" s="158"/>
      <c r="BW154" s="206">
        <f t="shared" si="61"/>
        <v>91.388990472992234</v>
      </c>
      <c r="BX154" s="207">
        <f t="shared" si="62"/>
        <v>0</v>
      </c>
      <c r="BY154" s="208">
        <f t="shared" si="63"/>
        <v>1</v>
      </c>
      <c r="BZ154" s="158"/>
      <c r="CA154" s="157">
        <f>BDS!BH154</f>
        <v>0.47892735853825175</v>
      </c>
      <c r="CB154" s="157">
        <f t="shared" si="64"/>
        <v>-5.5210726414617479</v>
      </c>
      <c r="CC154" s="157"/>
      <c r="CD154" s="157">
        <f t="shared" si="65"/>
        <v>-5.5210726414617479</v>
      </c>
      <c r="CE154" s="192"/>
      <c r="CF154" s="192"/>
      <c r="CG154" s="208"/>
      <c r="CH154" s="208">
        <f t="shared" si="66"/>
        <v>0</v>
      </c>
    </row>
    <row r="155" spans="2:86" x14ac:dyDescent="0.2">
      <c r="B155" s="81"/>
      <c r="C155" s="81"/>
      <c r="D155" s="81"/>
      <c r="E155" s="81"/>
      <c r="F155" s="81"/>
      <c r="G155" s="81"/>
      <c r="H155" s="81"/>
      <c r="I155" s="81"/>
      <c r="J155" s="81"/>
      <c r="K155" s="81"/>
      <c r="L155" s="82"/>
      <c r="M155" s="81"/>
      <c r="N155" s="81"/>
      <c r="O155" s="81"/>
      <c r="P155" s="81"/>
      <c r="Q155" s="81"/>
      <c r="R155" s="81"/>
      <c r="S155" s="81"/>
      <c r="T155" s="81"/>
      <c r="U155" s="195">
        <f t="shared" si="48"/>
        <v>92.774916680081205</v>
      </c>
      <c r="V155" s="146">
        <f>BDS!$V$3*(COS(($U155*V$4)-PI()))*BL155*BP155</f>
        <v>-0.80243350506354794</v>
      </c>
      <c r="W155" s="146">
        <f>BDS!$W$3*(COS(($U155*W$4)-PI()))*BL155*BP155</f>
        <v>-0.79604525414001359</v>
      </c>
      <c r="X155" s="146">
        <f>BDS!$X$3*(COS(($U155*X$4)-PI()))*BL155*BP155</f>
        <v>-0.7752423541085619</v>
      </c>
      <c r="Y155" s="146">
        <f>BDS!$Y$3*(COS(($U155*Y$4)-PI()))*BL155*BP155</f>
        <v>-0.89533989343484921</v>
      </c>
      <c r="Z155" s="146">
        <f>BDS!$Z$3*(COS(($U155*Z$4)-PI()))*BL155*BP155</f>
        <v>-0.93974911769336444</v>
      </c>
      <c r="AA155" s="146">
        <f>BDS!$AA$3*(COS(($U155*AA$4)-PI()))*BL155*BP155</f>
        <v>-0.95971926096857574</v>
      </c>
      <c r="AB155" s="146">
        <f>BDS!$AB$3*(COS(($U155*AB$4)-PI()))*BL155*BP155</f>
        <v>-0.96999067787136994</v>
      </c>
      <c r="AC155" s="146">
        <f>BDS!$AC$3*(COS(($U155*AC$4)-PI()))*BL155*BP155</f>
        <v>-0.97553037131448095</v>
      </c>
      <c r="AD155" s="146">
        <f>BDS!$AD$3*(COS(($U155*AD$4)-PI()))*BL155*BP155</f>
        <v>-0.97831872927928953</v>
      </c>
      <c r="AE155" s="146">
        <f>BDS!$AE$3*(COS(($U155*AE$4)-PI()))*BL155*BP155</f>
        <v>-0.97917269630236614</v>
      </c>
      <c r="AF155" s="146">
        <f>BDS!$AF$3*(COS(($U155*AF$4)-PI()))*BL155*BP155</f>
        <v>-0.97831872927928953</v>
      </c>
      <c r="AG155" s="146">
        <f>BDS!$AG$3*(COS(($U155*AG$4)-PI()))*BL155*BP155</f>
        <v>-0.97553037131448095</v>
      </c>
      <c r="AH155" s="146">
        <f>BDS!$AH$3*(COS(($U155*AH$4)-PI()))*BL155*BP155</f>
        <v>-0.96999067787136994</v>
      </c>
      <c r="AI155" s="146">
        <f>BDS!$AI$3*(COS(($U155*AI$4)-PI()))*BL155*BP155</f>
        <v>-0.95971926096857574</v>
      </c>
      <c r="AJ155" s="146">
        <f>BDS!$AJ$3*(COS(($U155*AJ$4)-PI()))*BL155*BP155</f>
        <v>-0.96432896755453557</v>
      </c>
      <c r="AK155" s="146">
        <f>BDS!$AK$3*(COS(($U155*AK$4)-PI()))*BL155*BP155</f>
        <v>-0.9735783206327141</v>
      </c>
      <c r="AL155" s="146">
        <f>BDS!$AL$3*(COS(($U155*AL$4)-PI()))*BL155*BP155</f>
        <v>-0.97856689438899702</v>
      </c>
      <c r="AM155" s="146">
        <f>BDS!$AM$3*(COS(($U155*AM$4)-PI()))*BL155*BP155</f>
        <v>-0.98107793559748135</v>
      </c>
      <c r="AN155" s="146">
        <f>BDS!$AN$3*(COS(($U155*AN$4)-PI()))*BL155*BP155</f>
        <v>-0.98184698697908013</v>
      </c>
      <c r="AO155" s="146">
        <f>BDS!$AO$3*(COS(($U155*AO$4)-PI()))*BL155*BP155</f>
        <v>-0.98107793559748135</v>
      </c>
      <c r="AP155" s="146">
        <f>BDS!$AP$3*(COS(($U155*AP$4)-PI()))*BL155*BP155</f>
        <v>-0.97856689438899702</v>
      </c>
      <c r="AQ155" s="146">
        <f>BDS!$AQ$3*(COS(($U155*AQ$4)-PI()))*BL155*BP155</f>
        <v>-0.9735783206327141</v>
      </c>
      <c r="AR155" s="146">
        <f>BDS!$AR$3*(COS(($U155*AR$4)-PI()))*BL155*BP155</f>
        <v>-0.96432896755453557</v>
      </c>
      <c r="AS155" s="146">
        <f>BDS!$AS$3*(COS(($U155*AS$4)-PI()))*BL155*BP155</f>
        <v>-0.95971926096857574</v>
      </c>
      <c r="AT155" s="146">
        <f>BDS!$AT$3*(COS(($U155*AT$4)-PI()))*BL155*BP155</f>
        <v>-0.96999067787136994</v>
      </c>
      <c r="AU155" s="146">
        <f>BDS!$AU$3*(COS(($U155*AU$4)-PI()))*BL155*BP155</f>
        <v>-0.97553037131448095</v>
      </c>
      <c r="AV155" s="146">
        <f>BDS!$AV$3*(COS(($U155*AV$4)-PI()))*BL155*BP155</f>
        <v>-0.97831872927928953</v>
      </c>
      <c r="AW155" s="146">
        <f>BDS!$AW$3*(COS(($U155*AW$4)-PI()))*BL155*BP155</f>
        <v>-0.97917269630236614</v>
      </c>
      <c r="AX155" s="146">
        <f>BDS!$AX$3*(COS(($U155*AX$4)-PI()))*BL155*BP155</f>
        <v>-0.97831872927928953</v>
      </c>
      <c r="AY155" s="146">
        <f>BDS!$AY$3*(COS(($U155*AY$4)-PI()))*BL155*BP155</f>
        <v>-0.97553037131448095</v>
      </c>
      <c r="AZ155" s="146">
        <f>BDS!$AZ$3*(COS(($U155*AZ$4)-PI()))*BL155*BP155</f>
        <v>-0.96999067787136994</v>
      </c>
      <c r="BA155" s="146">
        <f>BDS!$BA$3*(COS(($U155*BA$4)-PI()))*BL155*BP155</f>
        <v>-0.95971926096857574</v>
      </c>
      <c r="BB155" s="146">
        <f>BDS!$BB$3*(COS(($U155*BB$4)-PI()))*BL155*BP155</f>
        <v>-0.93974911769336444</v>
      </c>
      <c r="BC155" s="146">
        <f>BDS!$BC$3*(COS(($U155*BC$4)-PI()))*BL155*BP155</f>
        <v>-0.89533989343484921</v>
      </c>
      <c r="BD155" s="146">
        <f>BDS!$BD$3*(COS(($U155*BD$4)-PI()))*BL155*BP155</f>
        <v>-0.7752423541085619</v>
      </c>
      <c r="BE155" s="146">
        <f>BDS!$BE$3*(COS(($U155*BE$4)-PI()))*BL155*BP155</f>
        <v>-0.79604525414001359</v>
      </c>
      <c r="BF155" s="153">
        <f t="shared" si="49"/>
        <v>-0.94124220881897946</v>
      </c>
      <c r="BG155" s="153">
        <f>(((BF155)+1)/(BDS!$BG$4)+1)</f>
        <v>1.0583854079478696</v>
      </c>
      <c r="BH155" s="196">
        <f t="shared" si="50"/>
        <v>0.49287687129475355</v>
      </c>
      <c r="BI155" s="154"/>
      <c r="BJ155" s="152">
        <f t="shared" si="51"/>
        <v>92.774916680081205</v>
      </c>
      <c r="BK155" s="152">
        <f t="shared" si="52"/>
        <v>-3.5886855041112069E-6</v>
      </c>
      <c r="BL155" s="155">
        <f t="shared" si="53"/>
        <v>0.99999958683739809</v>
      </c>
      <c r="BM155" s="155"/>
      <c r="BN155" s="152">
        <f t="shared" si="54"/>
        <v>92.774916680081205</v>
      </c>
      <c r="BO155" s="152">
        <f t="shared" si="55"/>
        <v>-1.4880121920972651E-3</v>
      </c>
      <c r="BP155" s="155">
        <f t="shared" si="56"/>
        <v>0.99982870093877407</v>
      </c>
      <c r="BQ155" s="156"/>
      <c r="BR155" s="157">
        <f t="shared" si="57"/>
        <v>92.774916680081205</v>
      </c>
      <c r="BS155" s="158">
        <f t="shared" si="58"/>
        <v>0</v>
      </c>
      <c r="BT155" s="158">
        <f t="shared" si="59"/>
        <v>0</v>
      </c>
      <c r="BU155" s="158">
        <f t="shared" si="60"/>
        <v>0</v>
      </c>
      <c r="BV155" s="158"/>
      <c r="BW155" s="206">
        <f t="shared" si="61"/>
        <v>92.774916680081205</v>
      </c>
      <c r="BX155" s="207">
        <f t="shared" si="62"/>
        <v>0</v>
      </c>
      <c r="BY155" s="208">
        <f t="shared" si="63"/>
        <v>1</v>
      </c>
      <c r="BZ155" s="158"/>
      <c r="CA155" s="157">
        <f>BDS!BH155</f>
        <v>0.49287687129475355</v>
      </c>
      <c r="CB155" s="157">
        <f t="shared" si="64"/>
        <v>-5.5071231287052465</v>
      </c>
      <c r="CC155" s="157"/>
      <c r="CD155" s="157">
        <f t="shared" si="65"/>
        <v>-5.5071231287052465</v>
      </c>
      <c r="CE155" s="192"/>
      <c r="CF155" s="192"/>
      <c r="CG155" s="208"/>
      <c r="CH155" s="208">
        <f t="shared" si="66"/>
        <v>0</v>
      </c>
    </row>
    <row r="156" spans="2:86" x14ac:dyDescent="0.2">
      <c r="B156" s="81"/>
      <c r="C156" s="81"/>
      <c r="D156" s="81"/>
      <c r="E156" s="81"/>
      <c r="F156" s="81"/>
      <c r="G156" s="81"/>
      <c r="H156" s="81"/>
      <c r="I156" s="81"/>
      <c r="J156" s="81"/>
      <c r="K156" s="81"/>
      <c r="L156" s="82"/>
      <c r="M156" s="81"/>
      <c r="N156" s="81"/>
      <c r="O156" s="81"/>
      <c r="P156" s="81"/>
      <c r="Q156" s="81"/>
      <c r="R156" s="81"/>
      <c r="S156" s="81"/>
      <c r="T156" s="81"/>
      <c r="U156" s="195">
        <f t="shared" si="48"/>
        <v>94.181860642608271</v>
      </c>
      <c r="V156" s="146">
        <f>BDS!$V$3*(COS(($U156*V$4)-PI()))*BL156*BP156</f>
        <v>-0.79698740189918427</v>
      </c>
      <c r="W156" s="146">
        <f>BDS!$W$3*(COS(($U156*W$4)-PI()))*BL156*BP156</f>
        <v>-0.79043472580787033</v>
      </c>
      <c r="X156" s="146">
        <f>BDS!$X$3*(COS(($U156*X$4)-PI()))*BL156*BP156</f>
        <v>-0.76909930272798865</v>
      </c>
      <c r="Y156" s="146">
        <f>BDS!$Y$3*(COS(($U156*Y$4)-PI()))*BL156*BP156</f>
        <v>-0.8923301908197796</v>
      </c>
      <c r="Z156" s="146">
        <f>BDS!$Z$3*(COS(($U156*Z$4)-PI()))*BL156*BP156</f>
        <v>-0.93793165616069429</v>
      </c>
      <c r="AA156" s="146">
        <f>BDS!$AA$3*(COS(($U156*AA$4)-PI()))*BL156*BP156</f>
        <v>-0.95844311968131968</v>
      </c>
      <c r="AB156" s="146">
        <f>BDS!$AB$3*(COS(($U156*AB$4)-PI()))*BL156*BP156</f>
        <v>-0.96899409722181584</v>
      </c>
      <c r="AC156" s="146">
        <f>BDS!$AC$3*(COS(($U156*AC$4)-PI()))*BL156*BP156</f>
        <v>-0.97468486420718703</v>
      </c>
      <c r="AD156" s="146">
        <f>BDS!$AD$3*(COS(($U156*AD$4)-PI()))*BL156*BP156</f>
        <v>-0.97754933842275993</v>
      </c>
      <c r="AE156" s="146">
        <f>BDS!$AE$3*(COS(($U156*AE$4)-PI()))*BL156*BP156</f>
        <v>-0.97842662658822011</v>
      </c>
      <c r="AF156" s="146">
        <f>BDS!$AF$3*(COS(($U156*AF$4)-PI()))*BL156*BP156</f>
        <v>-0.97754933842275993</v>
      </c>
      <c r="AG156" s="146">
        <f>BDS!$AG$3*(COS(($U156*AG$4)-PI()))*BL156*BP156</f>
        <v>-0.97468486420718703</v>
      </c>
      <c r="AH156" s="146">
        <f>BDS!$AH$3*(COS(($U156*AH$4)-PI()))*BL156*BP156</f>
        <v>-0.96899409722181584</v>
      </c>
      <c r="AI156" s="146">
        <f>BDS!$AI$3*(COS(($U156*AI$4)-PI()))*BL156*BP156</f>
        <v>-0.95844311968131968</v>
      </c>
      <c r="AJ156" s="146">
        <f>BDS!$AJ$3*(COS(($U156*AJ$4)-PI()))*BL156*BP156</f>
        <v>-0.96317819891025602</v>
      </c>
      <c r="AK156" s="146">
        <f>BDS!$AK$3*(COS(($U156*AK$4)-PI()))*BL156*BP156</f>
        <v>-0.972679556061955</v>
      </c>
      <c r="AL156" s="146">
        <f>BDS!$AL$3*(COS(($U156*AL$4)-PI()))*BL156*BP156</f>
        <v>-0.97780428025838184</v>
      </c>
      <c r="AM156" s="146">
        <f>BDS!$AM$3*(COS(($U156*AM$4)-PI()))*BL156*BP156</f>
        <v>-0.98038391233476618</v>
      </c>
      <c r="AN156" s="146">
        <f>BDS!$AN$3*(COS(($U156*AN$4)-PI()))*BL156*BP156</f>
        <v>-0.98117397842995657</v>
      </c>
      <c r="AO156" s="146">
        <f>BDS!$AO$3*(COS(($U156*AO$4)-PI()))*BL156*BP156</f>
        <v>-0.98038391233476618</v>
      </c>
      <c r="AP156" s="146">
        <f>BDS!$AP$3*(COS(($U156*AP$4)-PI()))*BL156*BP156</f>
        <v>-0.97780428025838184</v>
      </c>
      <c r="AQ156" s="146">
        <f>BDS!$AQ$3*(COS(($U156*AQ$4)-PI()))*BL156*BP156</f>
        <v>-0.972679556061955</v>
      </c>
      <c r="AR156" s="146">
        <f>BDS!$AR$3*(COS(($U156*AR$4)-PI()))*BL156*BP156</f>
        <v>-0.96317819891025602</v>
      </c>
      <c r="AS156" s="146">
        <f>BDS!$AS$3*(COS(($U156*AS$4)-PI()))*BL156*BP156</f>
        <v>-0.95844311968131968</v>
      </c>
      <c r="AT156" s="146">
        <f>BDS!$AT$3*(COS(($U156*AT$4)-PI()))*BL156*BP156</f>
        <v>-0.96899409722181584</v>
      </c>
      <c r="AU156" s="146">
        <f>BDS!$AU$3*(COS(($U156*AU$4)-PI()))*BL156*BP156</f>
        <v>-0.97468486420718703</v>
      </c>
      <c r="AV156" s="146">
        <f>BDS!$AV$3*(COS(($U156*AV$4)-PI()))*BL156*BP156</f>
        <v>-0.97754933842275993</v>
      </c>
      <c r="AW156" s="146">
        <f>BDS!$AW$3*(COS(($U156*AW$4)-PI()))*BL156*BP156</f>
        <v>-0.97842662658822011</v>
      </c>
      <c r="AX156" s="146">
        <f>BDS!$AX$3*(COS(($U156*AX$4)-PI()))*BL156*BP156</f>
        <v>-0.97754933842275993</v>
      </c>
      <c r="AY156" s="146">
        <f>BDS!$AY$3*(COS(($U156*AY$4)-PI()))*BL156*BP156</f>
        <v>-0.97468486420718703</v>
      </c>
      <c r="AZ156" s="146">
        <f>BDS!$AZ$3*(COS(($U156*AZ$4)-PI()))*BL156*BP156</f>
        <v>-0.96899409722181584</v>
      </c>
      <c r="BA156" s="146">
        <f>BDS!$BA$3*(COS(($U156*BA$4)-PI()))*BL156*BP156</f>
        <v>-0.95844311968131968</v>
      </c>
      <c r="BB156" s="146">
        <f>BDS!$BB$3*(COS(($U156*BB$4)-PI()))*BL156*BP156</f>
        <v>-0.93793165616069429</v>
      </c>
      <c r="BC156" s="146">
        <f>BDS!$BC$3*(COS(($U156*BC$4)-PI()))*BL156*BP156</f>
        <v>-0.8923301908197796</v>
      </c>
      <c r="BD156" s="146">
        <f>BDS!$BD$3*(COS(($U156*BD$4)-PI()))*BL156*BP156</f>
        <v>-0.76909930272798865</v>
      </c>
      <c r="BE156" s="146">
        <f>BDS!$BE$3*(COS(($U156*BE$4)-PI()))*BL156*BP156</f>
        <v>-0.79043472580787033</v>
      </c>
      <c r="BF156" s="153">
        <f t="shared" si="49"/>
        <v>-0.93948288771670285</v>
      </c>
      <c r="BG156" s="153">
        <f>(((BF156)+1)/(BDS!$BG$4)+1)</f>
        <v>1.0601335791810471</v>
      </c>
      <c r="BH156" s="196">
        <f t="shared" si="50"/>
        <v>0.50721181560121464</v>
      </c>
      <c r="BI156" s="154"/>
      <c r="BJ156" s="152">
        <f t="shared" si="51"/>
        <v>94.181860642608271</v>
      </c>
      <c r="BK156" s="152">
        <f t="shared" si="52"/>
        <v>-3.7685965298705371E-6</v>
      </c>
      <c r="BL156" s="155">
        <f t="shared" si="53"/>
        <v>0.99999956612438456</v>
      </c>
      <c r="BM156" s="155"/>
      <c r="BN156" s="152">
        <f t="shared" si="54"/>
        <v>94.181860642608271</v>
      </c>
      <c r="BO156" s="152">
        <f t="shared" si="55"/>
        <v>-1.5450600728965161E-3</v>
      </c>
      <c r="BP156" s="155">
        <f t="shared" si="56"/>
        <v>0.99982213420541477</v>
      </c>
      <c r="BQ156" s="156"/>
      <c r="BR156" s="157">
        <f t="shared" si="57"/>
        <v>94.181860642608271</v>
      </c>
      <c r="BS156" s="158">
        <f t="shared" si="58"/>
        <v>0</v>
      </c>
      <c r="BT156" s="158">
        <f t="shared" si="59"/>
        <v>0</v>
      </c>
      <c r="BU156" s="158">
        <f t="shared" si="60"/>
        <v>0</v>
      </c>
      <c r="BV156" s="158"/>
      <c r="BW156" s="206">
        <f t="shared" si="61"/>
        <v>94.181860642608271</v>
      </c>
      <c r="BX156" s="207">
        <f t="shared" si="62"/>
        <v>0</v>
      </c>
      <c r="BY156" s="208">
        <f t="shared" si="63"/>
        <v>1</v>
      </c>
      <c r="BZ156" s="158"/>
      <c r="CA156" s="157">
        <f>BDS!BH156</f>
        <v>0.50721181560121464</v>
      </c>
      <c r="CB156" s="157">
        <f t="shared" si="64"/>
        <v>-5.4927881843987851</v>
      </c>
      <c r="CC156" s="157"/>
      <c r="CD156" s="157">
        <f t="shared" si="65"/>
        <v>-5.4927881843987851</v>
      </c>
      <c r="CE156" s="192"/>
      <c r="CF156" s="192"/>
      <c r="CG156" s="208"/>
      <c r="CH156" s="208">
        <f t="shared" si="66"/>
        <v>0</v>
      </c>
    </row>
    <row r="157" spans="2:86" x14ac:dyDescent="0.2">
      <c r="B157" s="81"/>
      <c r="C157" s="81"/>
      <c r="D157" s="81"/>
      <c r="E157" s="81"/>
      <c r="F157" s="81"/>
      <c r="G157" s="81"/>
      <c r="H157" s="81"/>
      <c r="I157" s="81"/>
      <c r="J157" s="81"/>
      <c r="K157" s="81"/>
      <c r="L157" s="82"/>
      <c r="M157" s="81"/>
      <c r="N157" s="81"/>
      <c r="O157" s="81"/>
      <c r="P157" s="81"/>
      <c r="Q157" s="81"/>
      <c r="R157" s="81"/>
      <c r="S157" s="81"/>
      <c r="T157" s="81"/>
      <c r="U157" s="195">
        <f t="shared" si="48"/>
        <v>95.610141097632734</v>
      </c>
      <c r="V157" s="146">
        <f>BDS!$V$3*(COS(($U157*V$4)-PI()))*BL157*BP157</f>
        <v>-0.79138637479706109</v>
      </c>
      <c r="W157" s="146">
        <f>BDS!$W$3*(COS(($U157*W$4)-PI()))*BL157*BP157</f>
        <v>-0.78466500099699932</v>
      </c>
      <c r="X157" s="146">
        <f>BDS!$X$3*(COS(($U157*X$4)-PI()))*BL157*BP157</f>
        <v>-0.76278340359828045</v>
      </c>
      <c r="Y157" s="146">
        <f>BDS!$Y$3*(COS(($U157*Y$4)-PI()))*BL157*BP157</f>
        <v>-0.88923182536978185</v>
      </c>
      <c r="Z157" s="146">
        <f>BDS!$Z$3*(COS(($U157*Z$4)-PI()))*BL157*BP157</f>
        <v>-0.93605980727788174</v>
      </c>
      <c r="AA157" s="146">
        <f>BDS!$AA$3*(COS(($U157*AA$4)-PI()))*BL157*BP157</f>
        <v>-0.95712852027055184</v>
      </c>
      <c r="AB157" s="146">
        <f>BDS!$AB$3*(COS(($U157*AB$4)-PI()))*BL157*BP157</f>
        <v>-0.96796737110342224</v>
      </c>
      <c r="AC157" s="146">
        <f>BDS!$AC$3*(COS(($U157*AC$4)-PI()))*BL157*BP157</f>
        <v>-0.97381372771013086</v>
      </c>
      <c r="AD157" s="146">
        <f>BDS!$AD$3*(COS(($U157*AD$4)-PI()))*BL157*BP157</f>
        <v>-0.97675659984201757</v>
      </c>
      <c r="AE157" s="146">
        <f>BDS!$AE$3*(COS(($U157*AE$4)-PI()))*BL157*BP157</f>
        <v>-0.97765790906709005</v>
      </c>
      <c r="AF157" s="146">
        <f>BDS!$AF$3*(COS(($U157*AF$4)-PI()))*BL157*BP157</f>
        <v>-0.97675659984201757</v>
      </c>
      <c r="AG157" s="146">
        <f>BDS!$AG$3*(COS(($U157*AG$4)-PI()))*BL157*BP157</f>
        <v>-0.97381372771013086</v>
      </c>
      <c r="AH157" s="146">
        <f>BDS!$AH$3*(COS(($U157*AH$4)-PI()))*BL157*BP157</f>
        <v>-0.96796737110342224</v>
      </c>
      <c r="AI157" s="146">
        <f>BDS!$AI$3*(COS(($U157*AI$4)-PI()))*BL157*BP157</f>
        <v>-0.95712852027055184</v>
      </c>
      <c r="AJ157" s="146">
        <f>BDS!$AJ$3*(COS(($U157*AJ$4)-PI()))*BL157*BP157</f>
        <v>-0.96199269290224254</v>
      </c>
      <c r="AK157" s="146">
        <f>BDS!$AK$3*(COS(($U157*AK$4)-PI()))*BL157*BP157</f>
        <v>-0.97175356815908942</v>
      </c>
      <c r="AL157" s="146">
        <f>BDS!$AL$3*(COS(($U157*AL$4)-PI()))*BL157*BP157</f>
        <v>-0.97701852174695014</v>
      </c>
      <c r="AM157" s="146">
        <f>BDS!$AM$3*(COS(($U157*AM$4)-PI()))*BL157*BP157</f>
        <v>-0.97966880470879769</v>
      </c>
      <c r="AN157" s="146">
        <f>BDS!$AN$3*(COS(($U157*AN$4)-PI()))*BL157*BP157</f>
        <v>-0.9804805173410498</v>
      </c>
      <c r="AO157" s="146">
        <f>BDS!$AO$3*(COS(($U157*AO$4)-PI()))*BL157*BP157</f>
        <v>-0.97966880470879769</v>
      </c>
      <c r="AP157" s="146">
        <f>BDS!$AP$3*(COS(($U157*AP$4)-PI()))*BL157*BP157</f>
        <v>-0.97701852174695014</v>
      </c>
      <c r="AQ157" s="146">
        <f>BDS!$AQ$3*(COS(($U157*AQ$4)-PI()))*BL157*BP157</f>
        <v>-0.97175356815908942</v>
      </c>
      <c r="AR157" s="146">
        <f>BDS!$AR$3*(COS(($U157*AR$4)-PI()))*BL157*BP157</f>
        <v>-0.96199269290224254</v>
      </c>
      <c r="AS157" s="146">
        <f>BDS!$AS$3*(COS(($U157*AS$4)-PI()))*BL157*BP157</f>
        <v>-0.95712852027055184</v>
      </c>
      <c r="AT157" s="146">
        <f>BDS!$AT$3*(COS(($U157*AT$4)-PI()))*BL157*BP157</f>
        <v>-0.96796737110342224</v>
      </c>
      <c r="AU157" s="146">
        <f>BDS!$AU$3*(COS(($U157*AU$4)-PI()))*BL157*BP157</f>
        <v>-0.97381372771013086</v>
      </c>
      <c r="AV157" s="146">
        <f>BDS!$AV$3*(COS(($U157*AV$4)-PI()))*BL157*BP157</f>
        <v>-0.97675659984201757</v>
      </c>
      <c r="AW157" s="146">
        <f>BDS!$AW$3*(COS(($U157*AW$4)-PI()))*BL157*BP157</f>
        <v>-0.97765790906709005</v>
      </c>
      <c r="AX157" s="146">
        <f>BDS!$AX$3*(COS(($U157*AX$4)-PI()))*BL157*BP157</f>
        <v>-0.97675659984201757</v>
      </c>
      <c r="AY157" s="146">
        <f>BDS!$AY$3*(COS(($U157*AY$4)-PI()))*BL157*BP157</f>
        <v>-0.97381372771013086</v>
      </c>
      <c r="AZ157" s="146">
        <f>BDS!$AZ$3*(COS(($U157*AZ$4)-PI()))*BL157*BP157</f>
        <v>-0.96796737110342224</v>
      </c>
      <c r="BA157" s="146">
        <f>BDS!$BA$3*(COS(($U157*BA$4)-PI()))*BL157*BP157</f>
        <v>-0.95712852027055184</v>
      </c>
      <c r="BB157" s="146">
        <f>BDS!$BB$3*(COS(($U157*BB$4)-PI()))*BL157*BP157</f>
        <v>-0.93605980727788174</v>
      </c>
      <c r="BC157" s="146">
        <f>BDS!$BC$3*(COS(($U157*BC$4)-PI()))*BL157*BP157</f>
        <v>-0.88923182536978185</v>
      </c>
      <c r="BD157" s="146">
        <f>BDS!$BD$3*(COS(($U157*BD$4)-PI()))*BL157*BP157</f>
        <v>-0.76278340359828045</v>
      </c>
      <c r="BE157" s="146">
        <f>BDS!$BE$3*(COS(($U157*BE$4)-PI()))*BL157*BP157</f>
        <v>-0.78466500099699932</v>
      </c>
      <c r="BF157" s="153">
        <f t="shared" si="49"/>
        <v>-0.93767207876380076</v>
      </c>
      <c r="BG157" s="153">
        <f>(((BF157)+1)/(BDS!$BG$4)+1)</f>
        <v>1.0619329119555745</v>
      </c>
      <c r="BH157" s="196">
        <f t="shared" si="50"/>
        <v>0.52194161762436098</v>
      </c>
      <c r="BI157" s="154"/>
      <c r="BJ157" s="152">
        <f t="shared" si="51"/>
        <v>95.610141097632734</v>
      </c>
      <c r="BK157" s="152">
        <f t="shared" si="52"/>
        <v>-3.9575270031166775E-6</v>
      </c>
      <c r="BL157" s="155">
        <f t="shared" si="53"/>
        <v>0.99999954437296967</v>
      </c>
      <c r="BM157" s="155"/>
      <c r="BN157" s="152">
        <f t="shared" si="54"/>
        <v>95.610141097632734</v>
      </c>
      <c r="BO157" s="152">
        <f t="shared" si="55"/>
        <v>-1.6042946694059903E-3</v>
      </c>
      <c r="BP157" s="155">
        <f t="shared" si="56"/>
        <v>0.99981531580669847</v>
      </c>
      <c r="BQ157" s="156"/>
      <c r="BR157" s="157">
        <f t="shared" si="57"/>
        <v>95.610141097632734</v>
      </c>
      <c r="BS157" s="158">
        <f t="shared" si="58"/>
        <v>0</v>
      </c>
      <c r="BT157" s="158">
        <f t="shared" si="59"/>
        <v>0</v>
      </c>
      <c r="BU157" s="158">
        <f t="shared" si="60"/>
        <v>0</v>
      </c>
      <c r="BV157" s="158"/>
      <c r="BW157" s="206">
        <f t="shared" si="61"/>
        <v>95.610141097632734</v>
      </c>
      <c r="BX157" s="207">
        <f t="shared" si="62"/>
        <v>0</v>
      </c>
      <c r="BY157" s="208">
        <f t="shared" si="63"/>
        <v>1</v>
      </c>
      <c r="BZ157" s="158"/>
      <c r="CA157" s="157">
        <f>BDS!BH157</f>
        <v>0.52194161762436098</v>
      </c>
      <c r="CB157" s="157">
        <f t="shared" si="64"/>
        <v>-5.4780583823756395</v>
      </c>
      <c r="CC157" s="157"/>
      <c r="CD157" s="157">
        <f t="shared" si="65"/>
        <v>-5.4780583823756395</v>
      </c>
      <c r="CE157" s="192"/>
      <c r="CF157" s="192"/>
      <c r="CG157" s="208"/>
      <c r="CH157" s="208">
        <f t="shared" si="66"/>
        <v>0</v>
      </c>
    </row>
    <row r="158" spans="2:86" x14ac:dyDescent="0.2">
      <c r="B158" s="81"/>
      <c r="C158" s="81"/>
      <c r="D158" s="81"/>
      <c r="E158" s="81"/>
      <c r="F158" s="81"/>
      <c r="G158" s="81"/>
      <c r="H158" s="81"/>
      <c r="I158" s="81"/>
      <c r="J158" s="81"/>
      <c r="K158" s="81"/>
      <c r="L158" s="82"/>
      <c r="M158" s="81"/>
      <c r="N158" s="81"/>
      <c r="O158" s="81"/>
      <c r="P158" s="81"/>
      <c r="Q158" s="81"/>
      <c r="R158" s="81"/>
      <c r="S158" s="81"/>
      <c r="T158" s="81"/>
      <c r="U158" s="195">
        <f t="shared" si="48"/>
        <v>97.06008161590384</v>
      </c>
      <c r="V158" s="146">
        <f>BDS!$V$3*(COS(($U158*V$4)-PI()))*BL158*BP158</f>
        <v>-0.78562639016540703</v>
      </c>
      <c r="W158" s="146">
        <f>BDS!$W$3*(COS(($U158*W$4)-PI()))*BL158*BP158</f>
        <v>-0.77873196072142925</v>
      </c>
      <c r="X158" s="146">
        <f>BDS!$X$3*(COS(($U158*X$4)-PI()))*BL158*BP158</f>
        <v>-0.75629027764925616</v>
      </c>
      <c r="Y158" s="146">
        <f>BDS!$Y$3*(COS(($U158*Y$4)-PI()))*BL158*BP158</f>
        <v>-0.88604229243274024</v>
      </c>
      <c r="Z158" s="146">
        <f>BDS!$Z$3*(COS(($U158*Z$4)-PI()))*BL158*BP158</f>
        <v>-0.9341319815510154</v>
      </c>
      <c r="AA158" s="146">
        <f>BDS!$AA$3*(COS(($U158*AA$4)-PI()))*BL158*BP158</f>
        <v>-0.95577432222881931</v>
      </c>
      <c r="AB158" s="146">
        <f>BDS!$AB$3*(COS(($U158*AB$4)-PI()))*BL158*BP158</f>
        <v>-0.96690959878127825</v>
      </c>
      <c r="AC158" s="146">
        <f>BDS!$AC$3*(COS(($U158*AC$4)-PI()))*BL158*BP158</f>
        <v>-0.9729161928618778</v>
      </c>
      <c r="AD158" s="146">
        <f>BDS!$AD$3*(COS(($U158*AD$4)-PI()))*BL158*BP158</f>
        <v>-0.97593981154786835</v>
      </c>
      <c r="AE158" s="146">
        <f>BDS!$AE$3*(COS(($U158*AE$4)-PI()))*BL158*BP158</f>
        <v>-0.97686586234675887</v>
      </c>
      <c r="AF158" s="146">
        <f>BDS!$AF$3*(COS(($U158*AF$4)-PI()))*BL158*BP158</f>
        <v>-0.97593981154786835</v>
      </c>
      <c r="AG158" s="146">
        <f>BDS!$AG$3*(COS(($U158*AG$4)-PI()))*BL158*BP158</f>
        <v>-0.9729161928618778</v>
      </c>
      <c r="AH158" s="146">
        <f>BDS!$AH$3*(COS(($U158*AH$4)-PI()))*BL158*BP158</f>
        <v>-0.96690959878127825</v>
      </c>
      <c r="AI158" s="146">
        <f>BDS!$AI$3*(COS(($U158*AI$4)-PI()))*BL158*BP158</f>
        <v>-0.95577432222881931</v>
      </c>
      <c r="AJ158" s="146">
        <f>BDS!$AJ$3*(COS(($U158*AJ$4)-PI()))*BL158*BP158</f>
        <v>-0.96077141589467052</v>
      </c>
      <c r="AK158" s="146">
        <f>BDS!$AK$3*(COS(($U158*AK$4)-PI()))*BL158*BP158</f>
        <v>-0.97079954133388224</v>
      </c>
      <c r="AL158" s="146">
        <f>BDS!$AL$3*(COS(($U158*AL$4)-PI()))*BL158*BP158</f>
        <v>-0.97620892284689831</v>
      </c>
      <c r="AM158" s="146">
        <f>BDS!$AM$3*(COS(($U158*AM$4)-PI()))*BL158*BP158</f>
        <v>-0.97893197742489135</v>
      </c>
      <c r="AN158" s="146">
        <f>BDS!$AN$3*(COS(($U158*AN$4)-PI()))*BL158*BP158</f>
        <v>-0.97976598708146834</v>
      </c>
      <c r="AO158" s="146">
        <f>BDS!$AO$3*(COS(($U158*AO$4)-PI()))*BL158*BP158</f>
        <v>-0.97893197742489135</v>
      </c>
      <c r="AP158" s="146">
        <f>BDS!$AP$3*(COS(($U158*AP$4)-PI()))*BL158*BP158</f>
        <v>-0.97620892284689831</v>
      </c>
      <c r="AQ158" s="146">
        <f>BDS!$AQ$3*(COS(($U158*AQ$4)-PI()))*BL158*BP158</f>
        <v>-0.97079954133388224</v>
      </c>
      <c r="AR158" s="146">
        <f>BDS!$AR$3*(COS(($U158*AR$4)-PI()))*BL158*BP158</f>
        <v>-0.96077141589467052</v>
      </c>
      <c r="AS158" s="146">
        <f>BDS!$AS$3*(COS(($U158*AS$4)-PI()))*BL158*BP158</f>
        <v>-0.95577432222881931</v>
      </c>
      <c r="AT158" s="146">
        <f>BDS!$AT$3*(COS(($U158*AT$4)-PI()))*BL158*BP158</f>
        <v>-0.96690959878127825</v>
      </c>
      <c r="AU158" s="146">
        <f>BDS!$AU$3*(COS(($U158*AU$4)-PI()))*BL158*BP158</f>
        <v>-0.9729161928618778</v>
      </c>
      <c r="AV158" s="146">
        <f>BDS!$AV$3*(COS(($U158*AV$4)-PI()))*BL158*BP158</f>
        <v>-0.97593981154786835</v>
      </c>
      <c r="AW158" s="146">
        <f>BDS!$AW$3*(COS(($U158*AW$4)-PI()))*BL158*BP158</f>
        <v>-0.97686586234675887</v>
      </c>
      <c r="AX158" s="146">
        <f>BDS!$AX$3*(COS(($U158*AX$4)-PI()))*BL158*BP158</f>
        <v>-0.97593981154786835</v>
      </c>
      <c r="AY158" s="146">
        <f>BDS!$AY$3*(COS(($U158*AY$4)-PI()))*BL158*BP158</f>
        <v>-0.9729161928618778</v>
      </c>
      <c r="AZ158" s="146">
        <f>BDS!$AZ$3*(COS(($U158*AZ$4)-PI()))*BL158*BP158</f>
        <v>-0.96690959878127825</v>
      </c>
      <c r="BA158" s="146">
        <f>BDS!$BA$3*(COS(($U158*BA$4)-PI()))*BL158*BP158</f>
        <v>-0.95577432222881931</v>
      </c>
      <c r="BB158" s="146">
        <f>BDS!$BB$3*(COS(($U158*BB$4)-PI()))*BL158*BP158</f>
        <v>-0.9341319815510154</v>
      </c>
      <c r="BC158" s="146">
        <f>BDS!$BC$3*(COS(($U158*BC$4)-PI()))*BL158*BP158</f>
        <v>-0.88604229243274024</v>
      </c>
      <c r="BD158" s="146">
        <f>BDS!$BD$3*(COS(($U158*BD$4)-PI()))*BL158*BP158</f>
        <v>-0.75629027764925616</v>
      </c>
      <c r="BE158" s="146">
        <f>BDS!$BE$3*(COS(($U158*BE$4)-PI()))*BL158*BP158</f>
        <v>-0.77873196072142925</v>
      </c>
      <c r="BF158" s="153">
        <f t="shared" si="49"/>
        <v>-0.93580834842581473</v>
      </c>
      <c r="BG158" s="153">
        <f>(((BF158)+1)/(BDS!$BG$4)+1)</f>
        <v>1.0637848307207456</v>
      </c>
      <c r="BH158" s="196">
        <f t="shared" si="50"/>
        <v>0.53707586217580316</v>
      </c>
      <c r="BI158" s="154"/>
      <c r="BJ158" s="152">
        <f t="shared" si="51"/>
        <v>97.06008161590384</v>
      </c>
      <c r="BK158" s="152">
        <f t="shared" si="52"/>
        <v>-4.1559290939462797E-6</v>
      </c>
      <c r="BL158" s="155">
        <f t="shared" si="53"/>
        <v>0.9999995215310955</v>
      </c>
      <c r="BM158" s="155"/>
      <c r="BN158" s="152">
        <f t="shared" si="54"/>
        <v>97.06008161590384</v>
      </c>
      <c r="BO158" s="152">
        <f t="shared" si="55"/>
        <v>-1.6657997695801647E-3</v>
      </c>
      <c r="BP158" s="155">
        <f t="shared" si="56"/>
        <v>0.99980823610317959</v>
      </c>
      <c r="BQ158" s="156"/>
      <c r="BR158" s="157">
        <f t="shared" si="57"/>
        <v>97.06008161590384</v>
      </c>
      <c r="BS158" s="158">
        <f t="shared" si="58"/>
        <v>0</v>
      </c>
      <c r="BT158" s="158">
        <f t="shared" si="59"/>
        <v>0</v>
      </c>
      <c r="BU158" s="158">
        <f t="shared" si="60"/>
        <v>0</v>
      </c>
      <c r="BV158" s="158"/>
      <c r="BW158" s="206">
        <f t="shared" si="61"/>
        <v>97.06008161590384</v>
      </c>
      <c r="BX158" s="207">
        <f t="shared" si="62"/>
        <v>0</v>
      </c>
      <c r="BY158" s="208">
        <f t="shared" si="63"/>
        <v>1</v>
      </c>
      <c r="BZ158" s="158"/>
      <c r="CA158" s="157">
        <f>BDS!BH158</f>
        <v>0.53707586217580316</v>
      </c>
      <c r="CB158" s="157">
        <f t="shared" si="64"/>
        <v>-5.4629241378241966</v>
      </c>
      <c r="CC158" s="157"/>
      <c r="CD158" s="157">
        <f t="shared" si="65"/>
        <v>-5.4629241378241966</v>
      </c>
      <c r="CE158" s="192"/>
      <c r="CF158" s="192"/>
      <c r="CG158" s="208"/>
      <c r="CH158" s="208">
        <f t="shared" si="66"/>
        <v>0</v>
      </c>
    </row>
    <row r="159" spans="2:86" x14ac:dyDescent="0.2">
      <c r="B159" s="81"/>
      <c r="C159" s="81"/>
      <c r="D159" s="81"/>
      <c r="E159" s="81"/>
      <c r="F159" s="81"/>
      <c r="G159" s="81"/>
      <c r="H159" s="81"/>
      <c r="I159" s="81"/>
      <c r="J159" s="81"/>
      <c r="K159" s="81"/>
      <c r="L159" s="82"/>
      <c r="M159" s="81"/>
      <c r="N159" s="81"/>
      <c r="O159" s="81"/>
      <c r="P159" s="81"/>
      <c r="Q159" s="81"/>
      <c r="R159" s="81"/>
      <c r="S159" s="81"/>
      <c r="T159" s="81"/>
      <c r="U159" s="195">
        <f t="shared" si="48"/>
        <v>98.532010675164301</v>
      </c>
      <c r="V159" s="146">
        <f>BDS!$V$3*(COS(($U159*V$4)-PI()))*BL159*BP159</f>
        <v>-0.779703333306205</v>
      </c>
      <c r="W159" s="146">
        <f>BDS!$W$3*(COS(($U159*W$4)-PI()))*BL159*BP159</f>
        <v>-0.77263140494127647</v>
      </c>
      <c r="X159" s="146">
        <f>BDS!$X$3*(COS(($U159*X$4)-PI()))*BL159*BP159</f>
        <v>-0.74961546602913109</v>
      </c>
      <c r="Y159" s="146">
        <f>BDS!$Y$3*(COS(($U159*Y$4)-PI()))*BL159*BP159</f>
        <v>-0.88275902337935597</v>
      </c>
      <c r="Z159" s="146">
        <f>BDS!$Z$3*(COS(($U159*Z$4)-PI()))*BL159*BP159</f>
        <v>-0.93214654543065023</v>
      </c>
      <c r="AA159" s="146">
        <f>BDS!$AA$3*(COS(($U159*AA$4)-PI()))*BL159*BP159</f>
        <v>-0.95437935239437877</v>
      </c>
      <c r="AB159" s="146">
        <f>BDS!$AB$3*(COS(($U159*AB$4)-PI()))*BL159*BP159</f>
        <v>-0.96581985331476916</v>
      </c>
      <c r="AC159" s="146">
        <f>BDS!$AC$3*(COS(($U159*AC$4)-PI()))*BL159*BP159</f>
        <v>-0.97199146813693038</v>
      </c>
      <c r="AD159" s="146">
        <f>BDS!$AD$3*(COS(($U159*AD$4)-PI()))*BL159*BP159</f>
        <v>-0.97509825086325597</v>
      </c>
      <c r="AE159" s="146">
        <f>BDS!$AE$3*(COS(($U159*AE$4)-PI()))*BL159*BP159</f>
        <v>-0.97604978492752914</v>
      </c>
      <c r="AF159" s="146">
        <f>BDS!$AF$3*(COS(($U159*AF$4)-PI()))*BL159*BP159</f>
        <v>-0.97509825086325597</v>
      </c>
      <c r="AG159" s="146">
        <f>BDS!$AG$3*(COS(($U159*AG$4)-PI()))*BL159*BP159</f>
        <v>-0.97199146813693038</v>
      </c>
      <c r="AH159" s="146">
        <f>BDS!$AH$3*(COS(($U159*AH$4)-PI()))*BL159*BP159</f>
        <v>-0.96581985331476916</v>
      </c>
      <c r="AI159" s="146">
        <f>BDS!$AI$3*(COS(($U159*AI$4)-PI()))*BL159*BP159</f>
        <v>-0.95437935239437877</v>
      </c>
      <c r="AJ159" s="146">
        <f>BDS!$AJ$3*(COS(($U159*AJ$4)-PI()))*BL159*BP159</f>
        <v>-0.95951330444258365</v>
      </c>
      <c r="AK159" s="146">
        <f>BDS!$AK$3*(COS(($U159*AK$4)-PI()))*BL159*BP159</f>
        <v>-0.96981663613576308</v>
      </c>
      <c r="AL159" s="146">
        <f>BDS!$AL$3*(COS(($U159*AL$4)-PI()))*BL159*BP159</f>
        <v>-0.97537476703094295</v>
      </c>
      <c r="AM159" s="146">
        <f>BDS!$AM$3*(COS(($U159*AM$4)-PI()))*BL159*BP159</f>
        <v>-0.97817277638548095</v>
      </c>
      <c r="AN159" s="146">
        <f>BDS!$AN$3*(COS(($U159*AN$4)-PI()))*BL159*BP159</f>
        <v>-0.9790297527478482</v>
      </c>
      <c r="AO159" s="146">
        <f>BDS!$AO$3*(COS(($U159*AO$4)-PI()))*BL159*BP159</f>
        <v>-0.97817277638548095</v>
      </c>
      <c r="AP159" s="146">
        <f>BDS!$AP$3*(COS(($U159*AP$4)-PI()))*BL159*BP159</f>
        <v>-0.97537476703094295</v>
      </c>
      <c r="AQ159" s="146">
        <f>BDS!$AQ$3*(COS(($U159*AQ$4)-PI()))*BL159*BP159</f>
        <v>-0.96981663613576308</v>
      </c>
      <c r="AR159" s="146">
        <f>BDS!$AR$3*(COS(($U159*AR$4)-PI()))*BL159*BP159</f>
        <v>-0.95951330444258365</v>
      </c>
      <c r="AS159" s="146">
        <f>BDS!$AS$3*(COS(($U159*AS$4)-PI()))*BL159*BP159</f>
        <v>-0.95437935239437877</v>
      </c>
      <c r="AT159" s="146">
        <f>BDS!$AT$3*(COS(($U159*AT$4)-PI()))*BL159*BP159</f>
        <v>-0.96581985331476916</v>
      </c>
      <c r="AU159" s="146">
        <f>BDS!$AU$3*(COS(($U159*AU$4)-PI()))*BL159*BP159</f>
        <v>-0.97199146813693038</v>
      </c>
      <c r="AV159" s="146">
        <f>BDS!$AV$3*(COS(($U159*AV$4)-PI()))*BL159*BP159</f>
        <v>-0.97509825086325597</v>
      </c>
      <c r="AW159" s="146">
        <f>BDS!$AW$3*(COS(($U159*AW$4)-PI()))*BL159*BP159</f>
        <v>-0.97604978492752914</v>
      </c>
      <c r="AX159" s="146">
        <f>BDS!$AX$3*(COS(($U159*AX$4)-PI()))*BL159*BP159</f>
        <v>-0.97509825086325597</v>
      </c>
      <c r="AY159" s="146">
        <f>BDS!$AY$3*(COS(($U159*AY$4)-PI()))*BL159*BP159</f>
        <v>-0.97199146813693038</v>
      </c>
      <c r="AZ159" s="146">
        <f>BDS!$AZ$3*(COS(($U159*AZ$4)-PI()))*BL159*BP159</f>
        <v>-0.96581985331476916</v>
      </c>
      <c r="BA159" s="146">
        <f>BDS!$BA$3*(COS(($U159*BA$4)-PI()))*BL159*BP159</f>
        <v>-0.95437935239437877</v>
      </c>
      <c r="BB159" s="146">
        <f>BDS!$BB$3*(COS(($U159*BB$4)-PI()))*BL159*BP159</f>
        <v>-0.93214654543065023</v>
      </c>
      <c r="BC159" s="146">
        <f>BDS!$BC$3*(COS(($U159*BC$4)-PI()))*BL159*BP159</f>
        <v>-0.88275902337935597</v>
      </c>
      <c r="BD159" s="146">
        <f>BDS!$BD$3*(COS(($U159*BD$4)-PI()))*BL159*BP159</f>
        <v>-0.74961546602913109</v>
      </c>
      <c r="BE159" s="146">
        <f>BDS!$BE$3*(COS(($U159*BE$4)-PI()))*BL159*BP159</f>
        <v>-0.77263140494127647</v>
      </c>
      <c r="BF159" s="153">
        <f t="shared" si="49"/>
        <v>-0.9338902278415786</v>
      </c>
      <c r="BG159" s="153">
        <f>(((BF159)+1)/(BDS!$BG$4)+1)</f>
        <v>1.0656907950286756</v>
      </c>
      <c r="BH159" s="196">
        <f t="shared" si="50"/>
        <v>0.55262429095639243</v>
      </c>
      <c r="BI159" s="154"/>
      <c r="BJ159" s="152">
        <f t="shared" si="51"/>
        <v>98.532010675164301</v>
      </c>
      <c r="BK159" s="152">
        <f t="shared" si="52"/>
        <v>-4.3642776438774628E-6</v>
      </c>
      <c r="BL159" s="155">
        <f t="shared" si="53"/>
        <v>0.99999949754409401</v>
      </c>
      <c r="BM159" s="155"/>
      <c r="BN159" s="152">
        <f t="shared" si="54"/>
        <v>98.532010675164301</v>
      </c>
      <c r="BO159" s="152">
        <f t="shared" si="55"/>
        <v>-1.729662369388923E-3</v>
      </c>
      <c r="BP159" s="155">
        <f t="shared" si="56"/>
        <v>0.99980088508662279</v>
      </c>
      <c r="BQ159" s="156"/>
      <c r="BR159" s="157">
        <f t="shared" si="57"/>
        <v>98.532010675164301</v>
      </c>
      <c r="BS159" s="158">
        <f t="shared" si="58"/>
        <v>0</v>
      </c>
      <c r="BT159" s="158">
        <f t="shared" si="59"/>
        <v>0</v>
      </c>
      <c r="BU159" s="158">
        <f t="shared" si="60"/>
        <v>0</v>
      </c>
      <c r="BV159" s="158"/>
      <c r="BW159" s="206">
        <f t="shared" si="61"/>
        <v>98.532010675164301</v>
      </c>
      <c r="BX159" s="207">
        <f t="shared" si="62"/>
        <v>0</v>
      </c>
      <c r="BY159" s="208">
        <f t="shared" si="63"/>
        <v>1</v>
      </c>
      <c r="BZ159" s="158"/>
      <c r="CA159" s="157">
        <f>BDS!BH159</f>
        <v>0.55262429095639243</v>
      </c>
      <c r="CB159" s="157">
        <f t="shared" si="64"/>
        <v>-5.4473757090436079</v>
      </c>
      <c r="CC159" s="157"/>
      <c r="CD159" s="157">
        <f t="shared" si="65"/>
        <v>-5.4473757090436079</v>
      </c>
      <c r="CE159" s="192"/>
      <c r="CF159" s="192"/>
      <c r="CG159" s="208"/>
      <c r="CH159" s="208">
        <f t="shared" si="66"/>
        <v>0</v>
      </c>
    </row>
    <row r="160" spans="2:86" x14ac:dyDescent="0.2">
      <c r="B160" s="81"/>
      <c r="C160" s="81"/>
      <c r="D160" s="81"/>
      <c r="E160" s="81"/>
      <c r="F160" s="81"/>
      <c r="G160" s="81"/>
      <c r="H160" s="81"/>
      <c r="I160" s="81"/>
      <c r="J160" s="81"/>
      <c r="K160" s="81"/>
      <c r="L160" s="82"/>
      <c r="M160" s="81"/>
      <c r="N160" s="81"/>
      <c r="O160" s="81"/>
      <c r="P160" s="81"/>
      <c r="Q160" s="81"/>
      <c r="R160" s="81"/>
      <c r="S160" s="81"/>
      <c r="T160" s="81"/>
      <c r="U160" s="195">
        <f t="shared" si="48"/>
        <v>100.02626173456555</v>
      </c>
      <c r="V160" s="146">
        <f>BDS!$V$3*(COS(($U160*V$4)-PI()))*BL160*BP160</f>
        <v>-0.77361300842459801</v>
      </c>
      <c r="W160" s="146">
        <f>BDS!$W$3*(COS(($U160*W$4)-PI()))*BL160*BP160</f>
        <v>-0.76635905272578175</v>
      </c>
      <c r="X160" s="146">
        <f>BDS!$X$3*(COS(($U160*X$4)-PI()))*BL160*BP160</f>
        <v>-0.74275443082953696</v>
      </c>
      <c r="Y160" s="146">
        <f>BDS!$Y$3*(COS(($U160*Y$4)-PI()))*BL160*BP160</f>
        <v>-0.87937938441038643</v>
      </c>
      <c r="Z160" s="146">
        <f>BDS!$Z$3*(COS(($U160*Z$4)-PI()))*BL160*BP160</f>
        <v>-0.9301018202443001</v>
      </c>
      <c r="AA160" s="146">
        <f>BDS!$AA$3*(COS(($U160*AA$4)-PI()))*BL160*BP160</f>
        <v>-0.95294240409079256</v>
      </c>
      <c r="AB160" s="146">
        <f>BDS!$AB$3*(COS(($U160*AB$4)-PI()))*BL160*BP160</f>
        <v>-0.96469718084035383</v>
      </c>
      <c r="AC160" s="146">
        <f>BDS!$AC$3*(COS(($U160*AC$4)-PI()))*BL160*BP160</f>
        <v>-0.97103873881607805</v>
      </c>
      <c r="AD160" s="146">
        <f>BDS!$AD$3*(COS(($U160*AD$4)-PI()))*BL160*BP160</f>
        <v>-0.97423117384043889</v>
      </c>
      <c r="AE160" s="146">
        <f>BDS!$AE$3*(COS(($U160*AE$4)-PI()))*BL160*BP160</f>
        <v>-0.97520895463410806</v>
      </c>
      <c r="AF160" s="146">
        <f>BDS!$AF$3*(COS(($U160*AF$4)-PI()))*BL160*BP160</f>
        <v>-0.97423117384043889</v>
      </c>
      <c r="AG160" s="146">
        <f>BDS!$AG$3*(COS(($U160*AG$4)-PI()))*BL160*BP160</f>
        <v>-0.97103873881607805</v>
      </c>
      <c r="AH160" s="146">
        <f>BDS!$AH$3*(COS(($U160*AH$4)-PI()))*BL160*BP160</f>
        <v>-0.96469718084035383</v>
      </c>
      <c r="AI160" s="146">
        <f>BDS!$AI$3*(COS(($U160*AI$4)-PI()))*BL160*BP160</f>
        <v>-0.95294240409079256</v>
      </c>
      <c r="AJ160" s="146">
        <f>BDS!$AJ$3*(COS(($U160*AJ$4)-PI()))*BL160*BP160</f>
        <v>-0.9582172644926652</v>
      </c>
      <c r="AK160" s="146">
        <f>BDS!$AK$3*(COS(($U160*AK$4)-PI()))*BL160*BP160</f>
        <v>-0.96880398859248973</v>
      </c>
      <c r="AL160" s="146">
        <f>BDS!$AL$3*(COS(($U160*AL$4)-PI()))*BL160*BP160</f>
        <v>-0.97451531667375224</v>
      </c>
      <c r="AM160" s="146">
        <f>BDS!$AM$3*(COS(($U160*AM$4)-PI()))*BL160*BP160</f>
        <v>-0.97739052815544014</v>
      </c>
      <c r="AN160" s="146">
        <f>BDS!$AN$3*(COS(($U160*AN$4)-PI()))*BL160*BP160</f>
        <v>-0.97827116064341246</v>
      </c>
      <c r="AO160" s="146">
        <f>BDS!$AO$3*(COS(($U160*AO$4)-PI()))*BL160*BP160</f>
        <v>-0.97739052815544014</v>
      </c>
      <c r="AP160" s="146">
        <f>BDS!$AP$3*(COS(($U160*AP$4)-PI()))*BL160*BP160</f>
        <v>-0.97451531667375224</v>
      </c>
      <c r="AQ160" s="146">
        <f>BDS!$AQ$3*(COS(($U160*AQ$4)-PI()))*BL160*BP160</f>
        <v>-0.96880398859248973</v>
      </c>
      <c r="AR160" s="146">
        <f>BDS!$AR$3*(COS(($U160*AR$4)-PI()))*BL160*BP160</f>
        <v>-0.9582172644926652</v>
      </c>
      <c r="AS160" s="146">
        <f>BDS!$AS$3*(COS(($U160*AS$4)-PI()))*BL160*BP160</f>
        <v>-0.95294240409079256</v>
      </c>
      <c r="AT160" s="146">
        <f>BDS!$AT$3*(COS(($U160*AT$4)-PI()))*BL160*BP160</f>
        <v>-0.96469718084035383</v>
      </c>
      <c r="AU160" s="146">
        <f>BDS!$AU$3*(COS(($U160*AU$4)-PI()))*BL160*BP160</f>
        <v>-0.97103873881607805</v>
      </c>
      <c r="AV160" s="146">
        <f>BDS!$AV$3*(COS(($U160*AV$4)-PI()))*BL160*BP160</f>
        <v>-0.97423117384043889</v>
      </c>
      <c r="AW160" s="146">
        <f>BDS!$AW$3*(COS(($U160*AW$4)-PI()))*BL160*BP160</f>
        <v>-0.97520895463410806</v>
      </c>
      <c r="AX160" s="146">
        <f>BDS!$AX$3*(COS(($U160*AX$4)-PI()))*BL160*BP160</f>
        <v>-0.97423117384043889</v>
      </c>
      <c r="AY160" s="146">
        <f>BDS!$AY$3*(COS(($U160*AY$4)-PI()))*BL160*BP160</f>
        <v>-0.97103873881607805</v>
      </c>
      <c r="AZ160" s="146">
        <f>BDS!$AZ$3*(COS(($U160*AZ$4)-PI()))*BL160*BP160</f>
        <v>-0.96469718084035383</v>
      </c>
      <c r="BA160" s="146">
        <f>BDS!$BA$3*(COS(($U160*BA$4)-PI()))*BL160*BP160</f>
        <v>-0.95294240409079256</v>
      </c>
      <c r="BB160" s="146">
        <f>BDS!$BB$3*(COS(($U160*BB$4)-PI()))*BL160*BP160</f>
        <v>-0.9301018202443001</v>
      </c>
      <c r="BC160" s="146">
        <f>BDS!$BC$3*(COS(($U160*BC$4)-PI()))*BL160*BP160</f>
        <v>-0.87937938441038643</v>
      </c>
      <c r="BD160" s="146">
        <f>BDS!$BD$3*(COS(($U160*BD$4)-PI()))*BL160*BP160</f>
        <v>-0.74275443082953696</v>
      </c>
      <c r="BE160" s="146">
        <f>BDS!$BE$3*(COS(($U160*BE$4)-PI()))*BL160*BP160</f>
        <v>-0.76635905272578175</v>
      </c>
      <c r="BF160" s="153">
        <f t="shared" si="49"/>
        <v>-0.93191621224821064</v>
      </c>
      <c r="BG160" s="153">
        <f>(((BF160)+1)/(BDS!$BG$4)+1)</f>
        <v>1.0676523001056648</v>
      </c>
      <c r="BH160" s="196">
        <f t="shared" si="50"/>
        <v>0.56859680045398298</v>
      </c>
      <c r="BI160" s="154"/>
      <c r="BJ160" s="152">
        <f t="shared" si="51"/>
        <v>100.02626173456555</v>
      </c>
      <c r="BK160" s="152">
        <f t="shared" si="52"/>
        <v>-4.5830712921927888E-6</v>
      </c>
      <c r="BL160" s="155">
        <f t="shared" si="53"/>
        <v>0.99999947235455733</v>
      </c>
      <c r="BM160" s="155"/>
      <c r="BN160" s="152">
        <f t="shared" si="54"/>
        <v>100.02626173456555</v>
      </c>
      <c r="BO160" s="152">
        <f t="shared" si="55"/>
        <v>-1.7959727954591801E-3</v>
      </c>
      <c r="BP160" s="155">
        <f t="shared" si="56"/>
        <v>0.99979325236592598</v>
      </c>
      <c r="BQ160" s="156"/>
      <c r="BR160" s="157">
        <f t="shared" si="57"/>
        <v>100.02626173456555</v>
      </c>
      <c r="BS160" s="158">
        <f t="shared" si="58"/>
        <v>0</v>
      </c>
      <c r="BT160" s="158">
        <f t="shared" si="59"/>
        <v>0</v>
      </c>
      <c r="BU160" s="158">
        <f t="shared" si="60"/>
        <v>0</v>
      </c>
      <c r="BV160" s="158"/>
      <c r="BW160" s="206">
        <f t="shared" si="61"/>
        <v>100.02626173456555</v>
      </c>
      <c r="BX160" s="207">
        <f t="shared" si="62"/>
        <v>0</v>
      </c>
      <c r="BY160" s="208">
        <f t="shared" si="63"/>
        <v>1</v>
      </c>
      <c r="BZ160" s="158"/>
      <c r="CA160" s="157">
        <f>BDS!BH160</f>
        <v>0.56859680045398298</v>
      </c>
      <c r="CB160" s="157">
        <f t="shared" si="64"/>
        <v>-5.4314031995460166</v>
      </c>
      <c r="CC160" s="157"/>
      <c r="CD160" s="157">
        <f t="shared" si="65"/>
        <v>-5.4314031995460166</v>
      </c>
      <c r="CE160" s="192"/>
      <c r="CF160" s="192"/>
      <c r="CG160" s="208"/>
      <c r="CH160" s="208">
        <f t="shared" si="66"/>
        <v>0</v>
      </c>
    </row>
    <row r="161" spans="2:86" x14ac:dyDescent="0.2">
      <c r="B161" s="81"/>
      <c r="C161" s="81"/>
      <c r="D161" s="81"/>
      <c r="E161" s="81"/>
      <c r="F161" s="81"/>
      <c r="G161" s="81"/>
      <c r="H161" s="81"/>
      <c r="I161" s="81"/>
      <c r="J161" s="81"/>
      <c r="K161" s="81"/>
      <c r="L161" s="82"/>
      <c r="M161" s="81"/>
      <c r="N161" s="81"/>
      <c r="O161" s="81"/>
      <c r="P161" s="81"/>
      <c r="Q161" s="81"/>
      <c r="R161" s="81"/>
      <c r="S161" s="81"/>
      <c r="T161" s="81"/>
      <c r="U161" s="195">
        <f t="shared" si="48"/>
        <v>101.54317331021144</v>
      </c>
      <c r="V161" s="146">
        <f>BDS!$V$3*(COS(($U161*V$4)-PI()))*BL161*BP161</f>
        <v>-0.76735113878087879</v>
      </c>
      <c r="W161" s="146">
        <f>BDS!$W$3*(COS(($U161*W$4)-PI()))*BL161*BP161</f>
        <v>-0.75991054257185142</v>
      </c>
      <c r="X161" s="146">
        <f>BDS!$X$3*(COS(($U161*X$4)-PI()))*BL161*BP161</f>
        <v>-0.73570255601115964</v>
      </c>
      <c r="Y161" s="146">
        <f>BDS!$Y$3*(COS(($U161*Y$4)-PI()))*BL161*BP161</f>
        <v>-0.87590067537297445</v>
      </c>
      <c r="Z161" s="146">
        <f>BDS!$Z$3*(COS(($U161*Z$4)-PI()))*BL161*BP161</f>
        <v>-0.92799608111333243</v>
      </c>
      <c r="AA161" s="146">
        <f>BDS!$AA$3*(COS(($U161*AA$4)-PI()))*BL161*BP161</f>
        <v>-0.95146223624873694</v>
      </c>
      <c r="AB161" s="146">
        <f>BDS!$AB$3*(COS(($U161*AB$4)-PI()))*BL161*BP161</f>
        <v>-0.96354059983765095</v>
      </c>
      <c r="AC161" s="146">
        <f>BDS!$AC$3*(COS(($U161*AC$4)-PI()))*BL161*BP161</f>
        <v>-0.97005716634128569</v>
      </c>
      <c r="AD161" s="146">
        <f>BDS!$AD$3*(COS(($U161*AD$4)-PI()))*BL161*BP161</f>
        <v>-0.9733378146634879</v>
      </c>
      <c r="AE161" s="146">
        <f>BDS!$AE$3*(COS(($U161*AE$4)-PI()))*BL161*BP161</f>
        <v>-0.97434262803307725</v>
      </c>
      <c r="AF161" s="146">
        <f>BDS!$AF$3*(COS(($U161*AF$4)-PI()))*BL161*BP161</f>
        <v>-0.9733378146634879</v>
      </c>
      <c r="AG161" s="146">
        <f>BDS!$AG$3*(COS(($U161*AG$4)-PI()))*BL161*BP161</f>
        <v>-0.97005716634128569</v>
      </c>
      <c r="AH161" s="146">
        <f>BDS!$AH$3*(COS(($U161*AH$4)-PI()))*BL161*BP161</f>
        <v>-0.96354059983765095</v>
      </c>
      <c r="AI161" s="146">
        <f>BDS!$AI$3*(COS(($U161*AI$4)-PI()))*BL161*BP161</f>
        <v>-0.95146223624873694</v>
      </c>
      <c r="AJ161" s="146">
        <f>BDS!$AJ$3*(COS(($U161*AJ$4)-PI()))*BL161*BP161</f>
        <v>-0.95688217056652414</v>
      </c>
      <c r="AK161" s="146">
        <f>BDS!$AK$3*(COS(($U161*AK$4)-PI()))*BL161*BP161</f>
        <v>-0.96776070953286586</v>
      </c>
      <c r="AL161" s="146">
        <f>BDS!$AL$3*(COS(($U161*AL$4)-PI()))*BL161*BP161</f>
        <v>-0.97362981245877755</v>
      </c>
      <c r="AM161" s="146">
        <f>BDS!$AM$3*(COS(($U161*AM$4)-PI()))*BL161*BP161</f>
        <v>-0.97658453941361378</v>
      </c>
      <c r="AN161" s="146">
        <f>BDS!$AN$3*(COS(($U161*AN$4)-PI()))*BL161*BP161</f>
        <v>-0.97748953774351233</v>
      </c>
      <c r="AO161" s="146">
        <f>BDS!$AO$3*(COS(($U161*AO$4)-PI()))*BL161*BP161</f>
        <v>-0.97658453941361378</v>
      </c>
      <c r="AP161" s="146">
        <f>BDS!$AP$3*(COS(($U161*AP$4)-PI()))*BL161*BP161</f>
        <v>-0.97362981245877755</v>
      </c>
      <c r="AQ161" s="146">
        <f>BDS!$AQ$3*(COS(($U161*AQ$4)-PI()))*BL161*BP161</f>
        <v>-0.96776070953286586</v>
      </c>
      <c r="AR161" s="146">
        <f>BDS!$AR$3*(COS(($U161*AR$4)-PI()))*BL161*BP161</f>
        <v>-0.95688217056652414</v>
      </c>
      <c r="AS161" s="146">
        <f>BDS!$AS$3*(COS(($U161*AS$4)-PI()))*BL161*BP161</f>
        <v>-0.95146223624873694</v>
      </c>
      <c r="AT161" s="146">
        <f>BDS!$AT$3*(COS(($U161*AT$4)-PI()))*BL161*BP161</f>
        <v>-0.96354059983765095</v>
      </c>
      <c r="AU161" s="146">
        <f>BDS!$AU$3*(COS(($U161*AU$4)-PI()))*BL161*BP161</f>
        <v>-0.97005716634128569</v>
      </c>
      <c r="AV161" s="146">
        <f>BDS!$AV$3*(COS(($U161*AV$4)-PI()))*BL161*BP161</f>
        <v>-0.9733378146634879</v>
      </c>
      <c r="AW161" s="146">
        <f>BDS!$AW$3*(COS(($U161*AW$4)-PI()))*BL161*BP161</f>
        <v>-0.97434262803307725</v>
      </c>
      <c r="AX161" s="146">
        <f>BDS!$AX$3*(COS(($U161*AX$4)-PI()))*BL161*BP161</f>
        <v>-0.9733378146634879</v>
      </c>
      <c r="AY161" s="146">
        <f>BDS!$AY$3*(COS(($U161*AY$4)-PI()))*BL161*BP161</f>
        <v>-0.97005716634128569</v>
      </c>
      <c r="AZ161" s="146">
        <f>BDS!$AZ$3*(COS(($U161*AZ$4)-PI()))*BL161*BP161</f>
        <v>-0.96354059983765095</v>
      </c>
      <c r="BA161" s="146">
        <f>BDS!$BA$3*(COS(($U161*BA$4)-PI()))*BL161*BP161</f>
        <v>-0.95146223624873694</v>
      </c>
      <c r="BB161" s="146">
        <f>BDS!$BB$3*(COS(($U161*BB$4)-PI()))*BL161*BP161</f>
        <v>-0.92799608111333243</v>
      </c>
      <c r="BC161" s="146">
        <f>BDS!$BC$3*(COS(($U161*BC$4)-PI()))*BL161*BP161</f>
        <v>-0.87590067537297445</v>
      </c>
      <c r="BD161" s="146">
        <f>BDS!$BD$3*(COS(($U161*BD$4)-PI()))*BL161*BP161</f>
        <v>-0.73570255601115964</v>
      </c>
      <c r="BE161" s="146">
        <f>BDS!$BE$3*(COS(($U161*BE$4)-PI()))*BL161*BP161</f>
        <v>-0.75991054257185142</v>
      </c>
      <c r="BF161" s="153">
        <f t="shared" si="49"/>
        <v>-0.9298847604177054</v>
      </c>
      <c r="BG161" s="153">
        <f>(((BF161)+1)/(BDS!$BG$4)+1)</f>
        <v>1.0696708774120358</v>
      </c>
      <c r="BH161" s="196">
        <f t="shared" si="50"/>
        <v>0.58500343947468569</v>
      </c>
      <c r="BI161" s="154"/>
      <c r="BJ161" s="152">
        <f t="shared" si="51"/>
        <v>101.54317331021144</v>
      </c>
      <c r="BK161" s="152">
        <f t="shared" si="52"/>
        <v>-4.8128336823223078E-6</v>
      </c>
      <c r="BL161" s="155">
        <f t="shared" si="53"/>
        <v>0.99999944590219891</v>
      </c>
      <c r="BM161" s="155"/>
      <c r="BN161" s="152">
        <f t="shared" si="54"/>
        <v>101.54317331021144</v>
      </c>
      <c r="BO161" s="152">
        <f t="shared" si="55"/>
        <v>-1.8648248323819153E-3</v>
      </c>
      <c r="BP161" s="155">
        <f t="shared" si="56"/>
        <v>0.99978532715250956</v>
      </c>
      <c r="BQ161" s="156"/>
      <c r="BR161" s="157">
        <f t="shared" si="57"/>
        <v>101.54317331021144</v>
      </c>
      <c r="BS161" s="158">
        <f t="shared" si="58"/>
        <v>0</v>
      </c>
      <c r="BT161" s="158">
        <f t="shared" si="59"/>
        <v>0</v>
      </c>
      <c r="BU161" s="158">
        <f t="shared" si="60"/>
        <v>0</v>
      </c>
      <c r="BV161" s="158"/>
      <c r="BW161" s="206">
        <f t="shared" si="61"/>
        <v>101.54317331021144</v>
      </c>
      <c r="BX161" s="207">
        <f t="shared" si="62"/>
        <v>0</v>
      </c>
      <c r="BY161" s="208">
        <f t="shared" si="63"/>
        <v>1</v>
      </c>
      <c r="BZ161" s="158"/>
      <c r="CA161" s="157">
        <f>BDS!BH161</f>
        <v>0.58500343947468569</v>
      </c>
      <c r="CB161" s="157">
        <f t="shared" si="64"/>
        <v>-5.4149965605253145</v>
      </c>
      <c r="CC161" s="157"/>
      <c r="CD161" s="157">
        <f t="shared" si="65"/>
        <v>-5.4149965605253145</v>
      </c>
      <c r="CE161" s="192"/>
      <c r="CF161" s="192"/>
      <c r="CG161" s="208"/>
      <c r="CH161" s="208">
        <f t="shared" si="66"/>
        <v>0</v>
      </c>
    </row>
    <row r="162" spans="2:86" x14ac:dyDescent="0.2">
      <c r="B162" s="81"/>
      <c r="C162" s="81"/>
      <c r="D162" s="81"/>
      <c r="E162" s="81"/>
      <c r="F162" s="81"/>
      <c r="G162" s="81"/>
      <c r="H162" s="81"/>
      <c r="I162" s="81"/>
      <c r="J162" s="81"/>
      <c r="K162" s="81"/>
      <c r="L162" s="82"/>
      <c r="M162" s="81"/>
      <c r="N162" s="81"/>
      <c r="O162" s="81"/>
      <c r="P162" s="81"/>
      <c r="Q162" s="81"/>
      <c r="R162" s="81"/>
      <c r="S162" s="81"/>
      <c r="T162" s="81"/>
      <c r="U162" s="195">
        <f t="shared" si="48"/>
        <v>103.08308905184761</v>
      </c>
      <c r="V162" s="146">
        <f>BDS!$V$3*(COS(($U162*V$4)-PI()))*BL162*BP162</f>
        <v>-0.76091336699713807</v>
      </c>
      <c r="W162" s="146">
        <f>BDS!$W$3*(COS(($U162*W$4)-PI()))*BL162*BP162</f>
        <v>-0.7532814328909615</v>
      </c>
      <c r="X162" s="146">
        <f>BDS!$X$3*(COS(($U162*X$4)-PI()))*BL162*BP162</f>
        <v>-0.72845514854555449</v>
      </c>
      <c r="Y162" s="146">
        <f>BDS!$Y$3*(COS(($U162*Y$4)-PI()))*BL162*BP162</f>
        <v>-0.87232012858899022</v>
      </c>
      <c r="Z162" s="146">
        <f>BDS!$Z$3*(COS(($U162*Z$4)-PI()))*BL162*BP162</f>
        <v>-0.92582755585480836</v>
      </c>
      <c r="AA162" s="146">
        <f>BDS!$AA$3*(COS(($U162*AA$4)-PI()))*BL162*BP162</f>
        <v>-0.9499375725100051</v>
      </c>
      <c r="AB162" s="146">
        <f>BDS!$AB$3*(COS(($U162*AB$4)-PI()))*BL162*BP162</f>
        <v>-0.96234910037865151</v>
      </c>
      <c r="AC162" s="146">
        <f>BDS!$AC$3*(COS(($U162*AC$4)-PI()))*BL162*BP162</f>
        <v>-0.96904588765488253</v>
      </c>
      <c r="AD162" s="146">
        <f>BDS!$AD$3*(COS(($U162*AD$4)-PI()))*BL162*BP162</f>
        <v>-0.97241738503585762</v>
      </c>
      <c r="AE162" s="146">
        <f>BDS!$AE$3*(COS(($U162*AE$4)-PI()))*BL162*BP162</f>
        <v>-0.97345003983569689</v>
      </c>
      <c r="AF162" s="146">
        <f>BDS!$AF$3*(COS(($U162*AF$4)-PI()))*BL162*BP162</f>
        <v>-0.97241738503585762</v>
      </c>
      <c r="AG162" s="146">
        <f>BDS!$AG$3*(COS(($U162*AG$4)-PI()))*BL162*BP162</f>
        <v>-0.96904588765488253</v>
      </c>
      <c r="AH162" s="146">
        <f>BDS!$AH$3*(COS(($U162*AH$4)-PI()))*BL162*BP162</f>
        <v>-0.96234910037865151</v>
      </c>
      <c r="AI162" s="146">
        <f>BDS!$AI$3*(COS(($U162*AI$4)-PI()))*BL162*BP162</f>
        <v>-0.9499375725100051</v>
      </c>
      <c r="AJ162" s="146">
        <f>BDS!$AJ$3*(COS(($U162*AJ$4)-PI()))*BL162*BP162</f>
        <v>-0.95550686492639547</v>
      </c>
      <c r="AK162" s="146">
        <f>BDS!$AK$3*(COS(($U162*AK$4)-PI()))*BL162*BP162</f>
        <v>-0.96668588389329113</v>
      </c>
      <c r="AL162" s="146">
        <f>BDS!$AL$3*(COS(($U162*AL$4)-PI()))*BL162*BP162</f>
        <v>-0.97271747277023179</v>
      </c>
      <c r="AM162" s="146">
        <f>BDS!$AM$3*(COS(($U162*AM$4)-PI()))*BL162*BP162</f>
        <v>-0.97575409639030752</v>
      </c>
      <c r="AN162" s="146">
        <f>BDS!$AN$3*(COS(($U162*AN$4)-PI()))*BL162*BP162</f>
        <v>-0.97668419114738902</v>
      </c>
      <c r="AO162" s="146">
        <f>BDS!$AO$3*(COS(($U162*AO$4)-PI()))*BL162*BP162</f>
        <v>-0.97575409639030752</v>
      </c>
      <c r="AP162" s="146">
        <f>BDS!$AP$3*(COS(($U162*AP$4)-PI()))*BL162*BP162</f>
        <v>-0.97271747277023179</v>
      </c>
      <c r="AQ162" s="146">
        <f>BDS!$AQ$3*(COS(($U162*AQ$4)-PI()))*BL162*BP162</f>
        <v>-0.96668588389329113</v>
      </c>
      <c r="AR162" s="146">
        <f>BDS!$AR$3*(COS(($U162*AR$4)-PI()))*BL162*BP162</f>
        <v>-0.95550686492639547</v>
      </c>
      <c r="AS162" s="146">
        <f>BDS!$AS$3*(COS(($U162*AS$4)-PI()))*BL162*BP162</f>
        <v>-0.9499375725100051</v>
      </c>
      <c r="AT162" s="146">
        <f>BDS!$AT$3*(COS(($U162*AT$4)-PI()))*BL162*BP162</f>
        <v>-0.96234910037865151</v>
      </c>
      <c r="AU162" s="146">
        <f>BDS!$AU$3*(COS(($U162*AU$4)-PI()))*BL162*BP162</f>
        <v>-0.96904588765488253</v>
      </c>
      <c r="AV162" s="146">
        <f>BDS!$AV$3*(COS(($U162*AV$4)-PI()))*BL162*BP162</f>
        <v>-0.97241738503585762</v>
      </c>
      <c r="AW162" s="146">
        <f>BDS!$AW$3*(COS(($U162*AW$4)-PI()))*BL162*BP162</f>
        <v>-0.97345003983569689</v>
      </c>
      <c r="AX162" s="146">
        <f>BDS!$AX$3*(COS(($U162*AX$4)-PI()))*BL162*BP162</f>
        <v>-0.97241738503585762</v>
      </c>
      <c r="AY162" s="146">
        <f>BDS!$AY$3*(COS(($U162*AY$4)-PI()))*BL162*BP162</f>
        <v>-0.96904588765488253</v>
      </c>
      <c r="AZ162" s="146">
        <f>BDS!$AZ$3*(COS(($U162*AZ$4)-PI()))*BL162*BP162</f>
        <v>-0.96234910037865151</v>
      </c>
      <c r="BA162" s="146">
        <f>BDS!$BA$3*(COS(($U162*BA$4)-PI()))*BL162*BP162</f>
        <v>-0.9499375725100051</v>
      </c>
      <c r="BB162" s="146">
        <f>BDS!$BB$3*(COS(($U162*BB$4)-PI()))*BL162*BP162</f>
        <v>-0.92582755585480836</v>
      </c>
      <c r="BC162" s="146">
        <f>BDS!$BC$3*(COS(($U162*BC$4)-PI()))*BL162*BP162</f>
        <v>-0.87232012858899022</v>
      </c>
      <c r="BD162" s="146">
        <f>BDS!$BD$3*(COS(($U162*BD$4)-PI()))*BL162*BP162</f>
        <v>-0.72845514854555449</v>
      </c>
      <c r="BE162" s="146">
        <f>BDS!$BE$3*(COS(($U162*BE$4)-PI()))*BL162*BP162</f>
        <v>-0.7532814328909615</v>
      </c>
      <c r="BF162" s="153">
        <f t="shared" si="49"/>
        <v>-0.92779429410707182</v>
      </c>
      <c r="BG162" s="153">
        <f>(((BF162)+1)/(BDS!$BG$4)+1)</f>
        <v>1.0717480951885108</v>
      </c>
      <c r="BH162" s="196">
        <f t="shared" si="50"/>
        <v>0.60185440628734121</v>
      </c>
      <c r="BI162" s="154"/>
      <c r="BJ162" s="152">
        <f t="shared" si="51"/>
        <v>103.08308905184761</v>
      </c>
      <c r="BK162" s="152">
        <f t="shared" si="52"/>
        <v>-5.0541147068006556E-6</v>
      </c>
      <c r="BL162" s="155">
        <f t="shared" si="53"/>
        <v>0.99999941812371018</v>
      </c>
      <c r="BM162" s="155"/>
      <c r="BN162" s="152">
        <f t="shared" si="54"/>
        <v>103.08308905184761</v>
      </c>
      <c r="BO162" s="152">
        <f t="shared" si="55"/>
        <v>-1.9363158548594776E-3</v>
      </c>
      <c r="BP162" s="155">
        <f t="shared" si="56"/>
        <v>0.99977709824515204</v>
      </c>
      <c r="BQ162" s="156"/>
      <c r="BR162" s="157">
        <f t="shared" si="57"/>
        <v>103.08308905184761</v>
      </c>
      <c r="BS162" s="158">
        <f t="shared" si="58"/>
        <v>0</v>
      </c>
      <c r="BT162" s="158">
        <f t="shared" si="59"/>
        <v>0</v>
      </c>
      <c r="BU162" s="158">
        <f t="shared" si="60"/>
        <v>0</v>
      </c>
      <c r="BV162" s="158"/>
      <c r="BW162" s="206">
        <f t="shared" si="61"/>
        <v>103.08308905184761</v>
      </c>
      <c r="BX162" s="207">
        <f t="shared" si="62"/>
        <v>0</v>
      </c>
      <c r="BY162" s="208">
        <f t="shared" si="63"/>
        <v>1</v>
      </c>
      <c r="BZ162" s="158"/>
      <c r="CA162" s="157">
        <f>BDS!BH162</f>
        <v>0.60185440628734121</v>
      </c>
      <c r="CB162" s="157">
        <f t="shared" si="64"/>
        <v>-5.398145593712659</v>
      </c>
      <c r="CC162" s="157"/>
      <c r="CD162" s="157">
        <f t="shared" si="65"/>
        <v>-5.398145593712659</v>
      </c>
      <c r="CE162" s="192"/>
      <c r="CF162" s="192"/>
      <c r="CG162" s="208"/>
      <c r="CH162" s="208">
        <f t="shared" si="66"/>
        <v>0</v>
      </c>
    </row>
    <row r="163" spans="2:86" x14ac:dyDescent="0.2">
      <c r="B163" s="81"/>
      <c r="C163" s="81"/>
      <c r="D163" s="81"/>
      <c r="E163" s="81"/>
      <c r="F163" s="81"/>
      <c r="G163" s="81"/>
      <c r="H163" s="81"/>
      <c r="I163" s="81"/>
      <c r="J163" s="81"/>
      <c r="K163" s="81"/>
      <c r="L163" s="82"/>
      <c r="M163" s="81"/>
      <c r="N163" s="81"/>
      <c r="O163" s="81"/>
      <c r="P163" s="81"/>
      <c r="Q163" s="81"/>
      <c r="R163" s="81"/>
      <c r="S163" s="81"/>
      <c r="T163" s="81"/>
      <c r="U163" s="195">
        <f t="shared" si="48"/>
        <v>104.64635782071383</v>
      </c>
      <c r="V163" s="146">
        <f>BDS!$V$3*(COS(($U163*V$4)-PI()))*BL163*BP163</f>
        <v>-0.75429525553136434</v>
      </c>
      <c r="W163" s="146">
        <f>BDS!$W$3*(COS(($U163*W$4)-PI()))*BL163*BP163</f>
        <v>-0.74646720267805633</v>
      </c>
      <c r="X163" s="146">
        <f>BDS!$X$3*(COS(($U163*X$4)-PI()))*BL163*BP163</f>
        <v>-0.72100743978960014</v>
      </c>
      <c r="Y163" s="146">
        <f>BDS!$Y$3*(COS(($U163*Y$4)-PI()))*BL163*BP163</f>
        <v>-0.86863490769855567</v>
      </c>
      <c r="Z163" s="146">
        <f>BDS!$Z$3*(COS(($U163*Z$4)-PI()))*BL163*BP163</f>
        <v>-0.92359442386888535</v>
      </c>
      <c r="AA163" s="146">
        <f>BDS!$AA$3*(COS(($U163*AA$4)-PI()))*BL163*BP163</f>
        <v>-0.94836710031370064</v>
      </c>
      <c r="AB163" s="146">
        <f>BDS!$AB$3*(COS(($U163*AB$4)-PI()))*BL163*BP163</f>
        <v>-0.96112164335988115</v>
      </c>
      <c r="AC163" s="146">
        <f>BDS!$AC$3*(COS(($U163*AC$4)-PI()))*BL163*BP163</f>
        <v>-0.96800401452281803</v>
      </c>
      <c r="AD163" s="146">
        <f>BDS!$AD$3*(COS(($U163*AD$4)-PI()))*BL163*BP163</f>
        <v>-0.97146907355278</v>
      </c>
      <c r="AE163" s="146">
        <f>BDS!$AE$3*(COS(($U163*AE$4)-PI()))*BL163*BP163</f>
        <v>-0.97253040228578513</v>
      </c>
      <c r="AF163" s="146">
        <f>BDS!$AF$3*(COS(($U163*AF$4)-PI()))*BL163*BP163</f>
        <v>-0.97146907355278</v>
      </c>
      <c r="AG163" s="146">
        <f>BDS!$AG$3*(COS(($U163*AG$4)-PI()))*BL163*BP163</f>
        <v>-0.96800401452281803</v>
      </c>
      <c r="AH163" s="146">
        <f>BDS!$AH$3*(COS(($U163*AH$4)-PI()))*BL163*BP163</f>
        <v>-0.96112164335988115</v>
      </c>
      <c r="AI163" s="146">
        <f>BDS!$AI$3*(COS(($U163*AI$4)-PI()))*BL163*BP163</f>
        <v>-0.94836710031370064</v>
      </c>
      <c r="AJ163" s="146">
        <f>BDS!$AJ$3*(COS(($U163*AJ$4)-PI()))*BL163*BP163</f>
        <v>-0.95409015672315844</v>
      </c>
      <c r="AK163" s="146">
        <f>BDS!$AK$3*(COS(($U163*AK$4)-PI()))*BL163*BP163</f>
        <v>-0.96557857000792935</v>
      </c>
      <c r="AL163" s="146">
        <f>BDS!$AL$3*(COS(($U163*AL$4)-PI()))*BL163*BP163</f>
        <v>-0.97177749306995964</v>
      </c>
      <c r="AM163" s="146">
        <f>BDS!$AM$3*(COS(($U163*AM$4)-PI()))*BL163*BP163</f>
        <v>-0.97489846429046512</v>
      </c>
      <c r="AN163" s="146">
        <f>BDS!$AN$3*(COS(($U163*AN$4)-PI()))*BL163*BP163</f>
        <v>-0.97585440751589092</v>
      </c>
      <c r="AO163" s="146">
        <f>BDS!$AO$3*(COS(($U163*AO$4)-PI()))*BL163*BP163</f>
        <v>-0.97489846429046512</v>
      </c>
      <c r="AP163" s="146">
        <f>BDS!$AP$3*(COS(($U163*AP$4)-PI()))*BL163*BP163</f>
        <v>-0.97177749306995964</v>
      </c>
      <c r="AQ163" s="146">
        <f>BDS!$AQ$3*(COS(($U163*AQ$4)-PI()))*BL163*BP163</f>
        <v>-0.96557857000792935</v>
      </c>
      <c r="AR163" s="146">
        <f>BDS!$AR$3*(COS(($U163*AR$4)-PI()))*BL163*BP163</f>
        <v>-0.95409015672315844</v>
      </c>
      <c r="AS163" s="146">
        <f>BDS!$AS$3*(COS(($U163*AS$4)-PI()))*BL163*BP163</f>
        <v>-0.94836710031370064</v>
      </c>
      <c r="AT163" s="146">
        <f>BDS!$AT$3*(COS(($U163*AT$4)-PI()))*BL163*BP163</f>
        <v>-0.96112164335988115</v>
      </c>
      <c r="AU163" s="146">
        <f>BDS!$AU$3*(COS(($U163*AU$4)-PI()))*BL163*BP163</f>
        <v>-0.96800401452281803</v>
      </c>
      <c r="AV163" s="146">
        <f>BDS!$AV$3*(COS(($U163*AV$4)-PI()))*BL163*BP163</f>
        <v>-0.97146907355278</v>
      </c>
      <c r="AW163" s="146">
        <f>BDS!$AW$3*(COS(($U163*AW$4)-PI()))*BL163*BP163</f>
        <v>-0.97253040228578513</v>
      </c>
      <c r="AX163" s="146">
        <f>BDS!$AX$3*(COS(($U163*AX$4)-PI()))*BL163*BP163</f>
        <v>-0.97146907355278</v>
      </c>
      <c r="AY163" s="146">
        <f>BDS!$AY$3*(COS(($U163*AY$4)-PI()))*BL163*BP163</f>
        <v>-0.96800401452281803</v>
      </c>
      <c r="AZ163" s="146">
        <f>BDS!$AZ$3*(COS(($U163*AZ$4)-PI()))*BL163*BP163</f>
        <v>-0.96112164335988115</v>
      </c>
      <c r="BA163" s="146">
        <f>BDS!$BA$3*(COS(($U163*BA$4)-PI()))*BL163*BP163</f>
        <v>-0.94836710031370064</v>
      </c>
      <c r="BB163" s="146">
        <f>BDS!$BB$3*(COS(($U163*BB$4)-PI()))*BL163*BP163</f>
        <v>-0.92359442386888535</v>
      </c>
      <c r="BC163" s="146">
        <f>BDS!$BC$3*(COS(($U163*BC$4)-PI()))*BL163*BP163</f>
        <v>-0.86863490769855567</v>
      </c>
      <c r="BD163" s="146">
        <f>BDS!$BD$3*(COS(($U163*BD$4)-PI()))*BL163*BP163</f>
        <v>-0.72100743978960014</v>
      </c>
      <c r="BE163" s="146">
        <f>BDS!$BE$3*(COS(($U163*BE$4)-PI()))*BL163*BP163</f>
        <v>-0.74646720267805633</v>
      </c>
      <c r="BF163" s="153">
        <f t="shared" si="49"/>
        <v>-0.92564319752413227</v>
      </c>
      <c r="BG163" s="153">
        <f>(((BF163)+1)/(BDS!$BG$4)+1)</f>
        <v>1.0738855589870269</v>
      </c>
      <c r="BH163" s="196">
        <f t="shared" si="50"/>
        <v>0.61916004536015934</v>
      </c>
      <c r="BI163" s="154"/>
      <c r="BJ163" s="152">
        <f t="shared" si="51"/>
        <v>104.64635782071383</v>
      </c>
      <c r="BK163" s="152">
        <f t="shared" si="52"/>
        <v>-5.3074918274427565E-6</v>
      </c>
      <c r="BL163" s="155">
        <f t="shared" si="53"/>
        <v>0.99999938895260854</v>
      </c>
      <c r="BM163" s="155"/>
      <c r="BN163" s="152">
        <f t="shared" si="54"/>
        <v>104.64635782071383</v>
      </c>
      <c r="BO163" s="152">
        <f t="shared" si="55"/>
        <v>-2.0105469649048628E-3</v>
      </c>
      <c r="BP163" s="155">
        <f t="shared" si="56"/>
        <v>0.9997685540142478</v>
      </c>
      <c r="BQ163" s="156"/>
      <c r="BR163" s="157">
        <f t="shared" si="57"/>
        <v>104.64635782071383</v>
      </c>
      <c r="BS163" s="158">
        <f t="shared" si="58"/>
        <v>0</v>
      </c>
      <c r="BT163" s="158">
        <f t="shared" si="59"/>
        <v>0</v>
      </c>
      <c r="BU163" s="158">
        <f t="shared" si="60"/>
        <v>0</v>
      </c>
      <c r="BV163" s="158"/>
      <c r="BW163" s="206">
        <f t="shared" si="61"/>
        <v>104.64635782071383</v>
      </c>
      <c r="BX163" s="207">
        <f t="shared" si="62"/>
        <v>0</v>
      </c>
      <c r="BY163" s="208">
        <f t="shared" si="63"/>
        <v>1</v>
      </c>
      <c r="BZ163" s="158"/>
      <c r="CA163" s="157">
        <f>BDS!BH163</f>
        <v>0.61916004536015934</v>
      </c>
      <c r="CB163" s="157">
        <f t="shared" si="64"/>
        <v>-5.3808399546398409</v>
      </c>
      <c r="CC163" s="157"/>
      <c r="CD163" s="157">
        <f t="shared" si="65"/>
        <v>-5.3808399546398409</v>
      </c>
      <c r="CE163" s="192"/>
      <c r="CF163" s="192"/>
      <c r="CG163" s="208"/>
      <c r="CH163" s="208">
        <f t="shared" si="66"/>
        <v>0</v>
      </c>
    </row>
    <row r="164" spans="2:86" x14ac:dyDescent="0.2">
      <c r="B164" s="81"/>
      <c r="C164" s="81"/>
      <c r="D164" s="81"/>
      <c r="E164" s="81"/>
      <c r="F164" s="81"/>
      <c r="G164" s="81"/>
      <c r="H164" s="81"/>
      <c r="I164" s="81"/>
      <c r="J164" s="81"/>
      <c r="K164" s="81"/>
      <c r="L164" s="82"/>
      <c r="M164" s="81"/>
      <c r="N164" s="81"/>
      <c r="O164" s="81"/>
      <c r="P164" s="81"/>
      <c r="Q164" s="81"/>
      <c r="R164" s="81"/>
      <c r="S164" s="81"/>
      <c r="T164" s="81"/>
      <c r="U164" s="195">
        <f t="shared" si="48"/>
        <v>106.23333376857701</v>
      </c>
      <c r="V164" s="146">
        <f>BDS!$V$3*(COS(($U164*V$4)-PI()))*BL164*BP164</f>
        <v>-0.74749228733259432</v>
      </c>
      <c r="W164" s="146">
        <f>BDS!$W$3*(COS(($U164*W$4)-PI()))*BL164*BP164</f>
        <v>-0.73946325237691402</v>
      </c>
      <c r="X164" s="146">
        <f>BDS!$X$3*(COS(($U164*X$4)-PI()))*BL164*BP164</f>
        <v>-0.71335458711001931</v>
      </c>
      <c r="Y164" s="146">
        <f>BDS!$Y$3*(COS(($U164*Y$4)-PI()))*BL164*BP164</f>
        <v>-0.86484210652217275</v>
      </c>
      <c r="Z164" s="146">
        <f>BDS!$Z$3*(COS(($U164*Z$4)-PI()))*BL164*BP164</f>
        <v>-0.92129481501250088</v>
      </c>
      <c r="AA164" s="146">
        <f>BDS!$AA$3*(COS(($U164*AA$4)-PI()))*BL164*BP164</f>
        <v>-0.94674946996467402</v>
      </c>
      <c r="AB164" s="146">
        <f>BDS!$AB$3*(COS(($U164*AB$4)-PI()))*BL164*BP164</f>
        <v>-0.95985715971735552</v>
      </c>
      <c r="AC164" s="146">
        <f>BDS!$AC$3*(COS(($U164*AC$4)-PI()))*BL164*BP164</f>
        <v>-0.96693063284176706</v>
      </c>
      <c r="AD164" s="146">
        <f>BDS!$AD$3*(COS(($U164*AD$4)-PI()))*BL164*BP164</f>
        <v>-0.97049204505823428</v>
      </c>
      <c r="AE164" s="146">
        <f>BDS!$AE$3*(COS(($U164*AE$4)-PI()))*BL164*BP164</f>
        <v>-0.97158290453243135</v>
      </c>
      <c r="AF164" s="146">
        <f>BDS!$AF$3*(COS(($U164*AF$4)-PI()))*BL164*BP164</f>
        <v>-0.97049204505823428</v>
      </c>
      <c r="AG164" s="146">
        <f>BDS!$AG$3*(COS(($U164*AG$4)-PI()))*BL164*BP164</f>
        <v>-0.96693063284176706</v>
      </c>
      <c r="AH164" s="146">
        <f>BDS!$AH$3*(COS(($U164*AH$4)-PI()))*BL164*BP164</f>
        <v>-0.95985715971735552</v>
      </c>
      <c r="AI164" s="146">
        <f>BDS!$AI$3*(COS(($U164*AI$4)-PI()))*BL164*BP164</f>
        <v>-0.94674946996467402</v>
      </c>
      <c r="AJ164" s="146">
        <f>BDS!$AJ$3*(COS(($U164*AJ$4)-PI()))*BL164*BP164</f>
        <v>-0.95263082112662489</v>
      </c>
      <c r="AK164" s="146">
        <f>BDS!$AK$3*(COS(($U164*AK$4)-PI()))*BL164*BP164</f>
        <v>-0.96443779888229009</v>
      </c>
      <c r="AL164" s="146">
        <f>BDS!$AL$3*(COS(($U164*AL$4)-PI()))*BL164*BP164</f>
        <v>-0.97080904525896261</v>
      </c>
      <c r="AM164" s="146">
        <f>BDS!$AM$3*(COS(($U164*AM$4)-PI()))*BL164*BP164</f>
        <v>-0.97401688670228692</v>
      </c>
      <c r="AN164" s="146">
        <f>BDS!$AN$3*(COS(($U164*AN$4)-PI()))*BL164*BP164</f>
        <v>-0.97499945249489472</v>
      </c>
      <c r="AO164" s="146">
        <f>BDS!$AO$3*(COS(($U164*AO$4)-PI()))*BL164*BP164</f>
        <v>-0.97401688670228692</v>
      </c>
      <c r="AP164" s="146">
        <f>BDS!$AP$3*(COS(($U164*AP$4)-PI()))*BL164*BP164</f>
        <v>-0.97080904525896261</v>
      </c>
      <c r="AQ164" s="146">
        <f>BDS!$AQ$3*(COS(($U164*AQ$4)-PI()))*BL164*BP164</f>
        <v>-0.96443779888229009</v>
      </c>
      <c r="AR164" s="146">
        <f>BDS!$AR$3*(COS(($U164*AR$4)-PI()))*BL164*BP164</f>
        <v>-0.95263082112662489</v>
      </c>
      <c r="AS164" s="146">
        <f>BDS!$AS$3*(COS(($U164*AS$4)-PI()))*BL164*BP164</f>
        <v>-0.94674946996467402</v>
      </c>
      <c r="AT164" s="146">
        <f>BDS!$AT$3*(COS(($U164*AT$4)-PI()))*BL164*BP164</f>
        <v>-0.95985715971735552</v>
      </c>
      <c r="AU164" s="146">
        <f>BDS!$AU$3*(COS(($U164*AU$4)-PI()))*BL164*BP164</f>
        <v>-0.96693063284176706</v>
      </c>
      <c r="AV164" s="146">
        <f>BDS!$AV$3*(COS(($U164*AV$4)-PI()))*BL164*BP164</f>
        <v>-0.97049204505823428</v>
      </c>
      <c r="AW164" s="146">
        <f>BDS!$AW$3*(COS(($U164*AW$4)-PI()))*BL164*BP164</f>
        <v>-0.97158290453243135</v>
      </c>
      <c r="AX164" s="146">
        <f>BDS!$AX$3*(COS(($U164*AX$4)-PI()))*BL164*BP164</f>
        <v>-0.97049204505823428</v>
      </c>
      <c r="AY164" s="146">
        <f>BDS!$AY$3*(COS(($U164*AY$4)-PI()))*BL164*BP164</f>
        <v>-0.96693063284176706</v>
      </c>
      <c r="AZ164" s="146">
        <f>BDS!$AZ$3*(COS(($U164*AZ$4)-PI()))*BL164*BP164</f>
        <v>-0.95985715971735552</v>
      </c>
      <c r="BA164" s="146">
        <f>BDS!$BA$3*(COS(($U164*BA$4)-PI()))*BL164*BP164</f>
        <v>-0.94674946996467402</v>
      </c>
      <c r="BB164" s="146">
        <f>BDS!$BB$3*(COS(($U164*BB$4)-PI()))*BL164*BP164</f>
        <v>-0.92129481501250088</v>
      </c>
      <c r="BC164" s="146">
        <f>BDS!$BC$3*(COS(($U164*BC$4)-PI()))*BL164*BP164</f>
        <v>-0.86484210652217275</v>
      </c>
      <c r="BD164" s="146">
        <f>BDS!$BD$3*(COS(($U164*BD$4)-PI()))*BL164*BP164</f>
        <v>-0.71335458711001931</v>
      </c>
      <c r="BE164" s="146">
        <f>BDS!$BE$3*(COS(($U164*BE$4)-PI()))*BL164*BP164</f>
        <v>-0.73946325237691402</v>
      </c>
      <c r="BF164" s="153">
        <f t="shared" si="49"/>
        <v>-0.92342981681122283</v>
      </c>
      <c r="BG164" s="153">
        <f>(((BF164)+1)/(BDS!$BG$4)+1)</f>
        <v>1.0760849121837635</v>
      </c>
      <c r="BH164" s="196">
        <f t="shared" si="50"/>
        <v>0.63693084366814112</v>
      </c>
      <c r="BI164" s="154"/>
      <c r="BJ164" s="152">
        <f t="shared" si="51"/>
        <v>106.23333376857701</v>
      </c>
      <c r="BK164" s="152">
        <f t="shared" si="52"/>
        <v>-5.5735714524160165E-6</v>
      </c>
      <c r="BL164" s="155">
        <f t="shared" si="53"/>
        <v>0.99999935831907882</v>
      </c>
      <c r="BM164" s="155"/>
      <c r="BN164" s="152">
        <f t="shared" si="54"/>
        <v>106.23333376857701</v>
      </c>
      <c r="BO164" s="152">
        <f t="shared" si="55"/>
        <v>-2.087623134257584E-3</v>
      </c>
      <c r="BP164" s="155">
        <f t="shared" si="56"/>
        <v>0.99975968238546853</v>
      </c>
      <c r="BQ164" s="156"/>
      <c r="BR164" s="157">
        <f t="shared" si="57"/>
        <v>106.23333376857701</v>
      </c>
      <c r="BS164" s="158">
        <f t="shared" si="58"/>
        <v>0</v>
      </c>
      <c r="BT164" s="158">
        <f t="shared" si="59"/>
        <v>0</v>
      </c>
      <c r="BU164" s="158">
        <f t="shared" si="60"/>
        <v>0</v>
      </c>
      <c r="BV164" s="158"/>
      <c r="BW164" s="206">
        <f t="shared" si="61"/>
        <v>106.23333376857701</v>
      </c>
      <c r="BX164" s="207">
        <f t="shared" si="62"/>
        <v>0</v>
      </c>
      <c r="BY164" s="208">
        <f t="shared" si="63"/>
        <v>1</v>
      </c>
      <c r="BZ164" s="158"/>
      <c r="CA164" s="157">
        <f>BDS!BH164</f>
        <v>0.63693084366814112</v>
      </c>
      <c r="CB164" s="157">
        <f t="shared" si="64"/>
        <v>-5.3630691563318589</v>
      </c>
      <c r="CC164" s="157"/>
      <c r="CD164" s="157">
        <f t="shared" si="65"/>
        <v>-5.3630691563318589</v>
      </c>
      <c r="CE164" s="192"/>
      <c r="CF164" s="192"/>
      <c r="CG164" s="208"/>
      <c r="CH164" s="208">
        <f t="shared" si="66"/>
        <v>0</v>
      </c>
    </row>
    <row r="165" spans="2:86" x14ac:dyDescent="0.2">
      <c r="B165" s="81"/>
      <c r="C165" s="81"/>
      <c r="D165" s="81"/>
      <c r="E165" s="81"/>
      <c r="F165" s="81"/>
      <c r="G165" s="81"/>
      <c r="H165" s="81"/>
      <c r="I165" s="81"/>
      <c r="J165" s="81"/>
      <c r="K165" s="81"/>
      <c r="L165" s="82"/>
      <c r="M165" s="81"/>
      <c r="N165" s="81"/>
      <c r="O165" s="81"/>
      <c r="P165" s="81"/>
      <c r="Q165" s="81"/>
      <c r="R165" s="81"/>
      <c r="S165" s="81"/>
      <c r="T165" s="81"/>
      <c r="U165" s="195">
        <f t="shared" si="48"/>
        <v>107.84437641796278</v>
      </c>
      <c r="V165" s="146">
        <f>BDS!$V$3*(COS(($U165*V$4)-PI()))*BL165*BP165</f>
        <v>-0.74049986669151246</v>
      </c>
      <c r="W165" s="146">
        <f>BDS!$W$3*(COS(($U165*W$4)-PI()))*BL165*BP165</f>
        <v>-0.73226490495728569</v>
      </c>
      <c r="X165" s="146">
        <f>BDS!$X$3*(COS(($U165*X$4)-PI()))*BL165*BP165</f>
        <v>-0.7054916757763755</v>
      </c>
      <c r="Y165" s="146">
        <f>BDS!$Y$3*(COS(($U165*Y$4)-PI()))*BL165*BP165</f>
        <v>-0.86093874794514502</v>
      </c>
      <c r="Z165" s="146">
        <f>BDS!$Z$3*(COS(($U165*Z$4)-PI()))*BL165*BP165</f>
        <v>-0.91892680846011943</v>
      </c>
      <c r="AA165" s="146">
        <f>BDS!$AA$3*(COS(($U165*AA$4)-PI()))*BL165*BP165</f>
        <v>-0.94508329368427002</v>
      </c>
      <c r="AB165" s="146">
        <f>BDS!$AB$3*(COS(($U165*AB$4)-PI()))*BL165*BP165</f>
        <v>-0.95855454962419229</v>
      </c>
      <c r="AC165" s="146">
        <f>BDS!$AC$3*(COS(($U165*AC$4)-PI()))*BL165*BP165</f>
        <v>-0.96582480192987274</v>
      </c>
      <c r="AD165" s="146">
        <f>BDS!$AD$3*(COS(($U165*AD$4)-PI()))*BL165*BP165</f>
        <v>-0.96948543998626635</v>
      </c>
      <c r="AE165" s="146">
        <f>BDS!$AE$3*(COS(($U165*AE$4)-PI()))*BL165*BP165</f>
        <v>-0.97060671198729742</v>
      </c>
      <c r="AF165" s="146">
        <f>BDS!$AF$3*(COS(($U165*AF$4)-PI()))*BL165*BP165</f>
        <v>-0.96948543998626635</v>
      </c>
      <c r="AG165" s="146">
        <f>BDS!$AG$3*(COS(($U165*AG$4)-PI()))*BL165*BP165</f>
        <v>-0.96582480192987274</v>
      </c>
      <c r="AH165" s="146">
        <f>BDS!$AH$3*(COS(($U165*AH$4)-PI()))*BL165*BP165</f>
        <v>-0.95855454962419229</v>
      </c>
      <c r="AI165" s="146">
        <f>BDS!$AI$3*(COS(($U165*AI$4)-PI()))*BL165*BP165</f>
        <v>-0.94508329368427002</v>
      </c>
      <c r="AJ165" s="146">
        <f>BDS!$AJ$3*(COS(($U165*AJ$4)-PI()))*BL165*BP165</f>
        <v>-0.95112759843805239</v>
      </c>
      <c r="AK165" s="146">
        <f>BDS!$AK$3*(COS(($U165*AK$4)-PI()))*BL165*BP165</f>
        <v>-0.96326257345003985</v>
      </c>
      <c r="AL165" s="146">
        <f>BDS!$AL$3*(COS(($U165*AL$4)-PI()))*BL165*BP165</f>
        <v>-0.9698112770233368</v>
      </c>
      <c r="AM165" s="146">
        <f>BDS!$AM$3*(COS(($U165*AM$4)-PI()))*BL165*BP165</f>
        <v>-0.97310858499103259</v>
      </c>
      <c r="AN165" s="146">
        <f>BDS!$AN$3*(COS(($U165*AN$4)-PI()))*BL165*BP165</f>
        <v>-0.97411857012416947</v>
      </c>
      <c r="AO165" s="146">
        <f>BDS!$AO$3*(COS(($U165*AO$4)-PI()))*BL165*BP165</f>
        <v>-0.97310858499103259</v>
      </c>
      <c r="AP165" s="146">
        <f>BDS!$AP$3*(COS(($U165*AP$4)-PI()))*BL165*BP165</f>
        <v>-0.9698112770233368</v>
      </c>
      <c r="AQ165" s="146">
        <f>BDS!$AQ$3*(COS(($U165*AQ$4)-PI()))*BL165*BP165</f>
        <v>-0.96326257345003985</v>
      </c>
      <c r="AR165" s="146">
        <f>BDS!$AR$3*(COS(($U165*AR$4)-PI()))*BL165*BP165</f>
        <v>-0.95112759843805239</v>
      </c>
      <c r="AS165" s="146">
        <f>BDS!$AS$3*(COS(($U165*AS$4)-PI()))*BL165*BP165</f>
        <v>-0.94508329368427002</v>
      </c>
      <c r="AT165" s="146">
        <f>BDS!$AT$3*(COS(($U165*AT$4)-PI()))*BL165*BP165</f>
        <v>-0.95855454962419229</v>
      </c>
      <c r="AU165" s="146">
        <f>BDS!$AU$3*(COS(($U165*AU$4)-PI()))*BL165*BP165</f>
        <v>-0.96582480192987274</v>
      </c>
      <c r="AV165" s="146">
        <f>BDS!$AV$3*(COS(($U165*AV$4)-PI()))*BL165*BP165</f>
        <v>-0.96948543998626635</v>
      </c>
      <c r="AW165" s="146">
        <f>BDS!$AW$3*(COS(($U165*AW$4)-PI()))*BL165*BP165</f>
        <v>-0.97060671198729742</v>
      </c>
      <c r="AX165" s="146">
        <f>BDS!$AX$3*(COS(($U165*AX$4)-PI()))*BL165*BP165</f>
        <v>-0.96948543998626635</v>
      </c>
      <c r="AY165" s="146">
        <f>BDS!$AY$3*(COS(($U165*AY$4)-PI()))*BL165*BP165</f>
        <v>-0.96582480192987274</v>
      </c>
      <c r="AZ165" s="146">
        <f>BDS!$AZ$3*(COS(($U165*AZ$4)-PI()))*BL165*BP165</f>
        <v>-0.95855454962419229</v>
      </c>
      <c r="BA165" s="146">
        <f>BDS!$BA$3*(COS(($U165*BA$4)-PI()))*BL165*BP165</f>
        <v>-0.94508329368427002</v>
      </c>
      <c r="BB165" s="146">
        <f>BDS!$BB$3*(COS(($U165*BB$4)-PI()))*BL165*BP165</f>
        <v>-0.91892680846011943</v>
      </c>
      <c r="BC165" s="146">
        <f>BDS!$BC$3*(COS(($U165*BC$4)-PI()))*BL165*BP165</f>
        <v>-0.86093874794514502</v>
      </c>
      <c r="BD165" s="146">
        <f>BDS!$BD$3*(COS(($U165*BD$4)-PI()))*BL165*BP165</f>
        <v>-0.7054916757763755</v>
      </c>
      <c r="BE165" s="146">
        <f>BDS!$BE$3*(COS(($U165*BE$4)-PI()))*BL165*BP165</f>
        <v>-0.73226490495728569</v>
      </c>
      <c r="BF165" s="153">
        <f t="shared" si="49"/>
        <v>-0.9211524595492071</v>
      </c>
      <c r="BG165" s="153">
        <f>(((BF165)+1)/(BDS!$BG$4)+1)</f>
        <v>1.0783478364719858</v>
      </c>
      <c r="BH165" s="196">
        <f t="shared" si="50"/>
        <v>0.65517742654930378</v>
      </c>
      <c r="BI165" s="154"/>
      <c r="BJ165" s="152">
        <f t="shared" si="51"/>
        <v>107.84437641796278</v>
      </c>
      <c r="BK165" s="152">
        <f t="shared" si="52"/>
        <v>-5.8529903981746436E-6</v>
      </c>
      <c r="BL165" s="155">
        <f t="shared" si="53"/>
        <v>0.99999932614980502</v>
      </c>
      <c r="BM165" s="155"/>
      <c r="BN165" s="152">
        <f t="shared" si="54"/>
        <v>107.84437641796278</v>
      </c>
      <c r="BO165" s="152">
        <f t="shared" si="55"/>
        <v>-2.1676533522069939E-3</v>
      </c>
      <c r="BP165" s="155">
        <f t="shared" si="56"/>
        <v>0.99975047082280655</v>
      </c>
      <c r="BQ165" s="156"/>
      <c r="BR165" s="157">
        <f t="shared" si="57"/>
        <v>107.84437641796278</v>
      </c>
      <c r="BS165" s="158">
        <f t="shared" si="58"/>
        <v>0</v>
      </c>
      <c r="BT165" s="158">
        <f t="shared" si="59"/>
        <v>0</v>
      </c>
      <c r="BU165" s="158">
        <f t="shared" si="60"/>
        <v>0</v>
      </c>
      <c r="BV165" s="158"/>
      <c r="BW165" s="206">
        <f t="shared" si="61"/>
        <v>107.84437641796278</v>
      </c>
      <c r="BX165" s="207">
        <f t="shared" si="62"/>
        <v>0</v>
      </c>
      <c r="BY165" s="208">
        <f t="shared" si="63"/>
        <v>1</v>
      </c>
      <c r="BZ165" s="158"/>
      <c r="CA165" s="157">
        <f>BDS!BH165</f>
        <v>0.65517742654930378</v>
      </c>
      <c r="CB165" s="157">
        <f t="shared" si="64"/>
        <v>-5.3448225734506964</v>
      </c>
      <c r="CC165" s="157"/>
      <c r="CD165" s="157">
        <f t="shared" si="65"/>
        <v>-5.3448225734506964</v>
      </c>
      <c r="CE165" s="192"/>
      <c r="CF165" s="192"/>
      <c r="CG165" s="208"/>
      <c r="CH165" s="208">
        <f t="shared" si="66"/>
        <v>0</v>
      </c>
    </row>
    <row r="166" spans="2:86" x14ac:dyDescent="0.2">
      <c r="B166" s="81"/>
      <c r="C166" s="81"/>
      <c r="D166" s="81"/>
      <c r="E166" s="81"/>
      <c r="F166" s="81"/>
      <c r="G166" s="81"/>
      <c r="H166" s="81"/>
      <c r="I166" s="81"/>
      <c r="J166" s="81"/>
      <c r="K166" s="81"/>
      <c r="L166" s="82"/>
      <c r="M166" s="81"/>
      <c r="N166" s="81"/>
      <c r="O166" s="81"/>
      <c r="P166" s="81"/>
      <c r="Q166" s="81"/>
      <c r="R166" s="81"/>
      <c r="S166" s="81"/>
      <c r="T166" s="81"/>
      <c r="U166" s="195">
        <f t="shared" si="48"/>
        <v>109.47985074360371</v>
      </c>
      <c r="V166" s="146">
        <f>BDS!$V$3*(COS(($U166*V$4)-PI()))*BL166*BP166</f>
        <v>-0.73331332030176477</v>
      </c>
      <c r="W166" s="146">
        <f>BDS!$W$3*(COS(($U166*W$4)-PI()))*BL166*BP166</f>
        <v>-0.72486740722004017</v>
      </c>
      <c r="X166" s="146">
        <f>BDS!$X$3*(COS(($U166*X$4)-PI()))*BL166*BP166</f>
        <v>-0.69741372114199873</v>
      </c>
      <c r="Y166" s="146">
        <f>BDS!$Y$3*(COS(($U166*Y$4)-PI()))*BL166*BP166</f>
        <v>-0.85692178282826481</v>
      </c>
      <c r="Z166" s="146">
        <f>BDS!$Z$3*(COS(($U166*Z$4)-PI()))*BL166*BP166</f>
        <v>-0.91648843155244497</v>
      </c>
      <c r="AA166" s="146">
        <f>BDS!$AA$3*(COS(($U166*AA$4)-PI()))*BL166*BP166</f>
        <v>-0.94336714464350779</v>
      </c>
      <c r="AB166" s="146">
        <f>BDS!$AB$3*(COS(($U166*AB$4)-PI()))*BL166*BP166</f>
        <v>-0.95721268167075391</v>
      </c>
      <c r="AC166" s="146">
        <f>BDS!$AC$3*(COS(($U166*AC$4)-PI()))*BL166*BP166</f>
        <v>-0.96468555380092125</v>
      </c>
      <c r="AD166" s="146">
        <f>BDS!$AD$3*(COS(($U166*AD$4)-PI()))*BL166*BP166</f>
        <v>-0.96844837368641934</v>
      </c>
      <c r="AE166" s="146">
        <f>BDS!$AE$3*(COS(($U166*AE$4)-PI()))*BL166*BP166</f>
        <v>-0.96960096566627285</v>
      </c>
      <c r="AF166" s="146">
        <f>BDS!$AF$3*(COS(($U166*AF$4)-PI()))*BL166*BP166</f>
        <v>-0.96844837368641934</v>
      </c>
      <c r="AG166" s="146">
        <f>BDS!$AG$3*(COS(($U166*AG$4)-PI()))*BL166*BP166</f>
        <v>-0.96468555380092125</v>
      </c>
      <c r="AH166" s="146">
        <f>BDS!$AH$3*(COS(($U166*AH$4)-PI()))*BL166*BP166</f>
        <v>-0.95721268167075391</v>
      </c>
      <c r="AI166" s="146">
        <f>BDS!$AI$3*(COS(($U166*AI$4)-PI()))*BL166*BP166</f>
        <v>-0.94336714464350779</v>
      </c>
      <c r="AJ166" s="146">
        <f>BDS!$AJ$3*(COS(($U166*AJ$4)-PI()))*BL166*BP166</f>
        <v>-0.94957919318488715</v>
      </c>
      <c r="AK166" s="146">
        <f>BDS!$AK$3*(COS(($U166*AK$4)-PI()))*BL166*BP166</f>
        <v>-0.96205186781286067</v>
      </c>
      <c r="AL166" s="146">
        <f>BDS!$AL$3*(COS(($U166*AL$4)-PI()))*BL166*BP166</f>
        <v>-0.96878331116439398</v>
      </c>
      <c r="AM166" s="146">
        <f>BDS!$AM$3*(COS(($U166*AM$4)-PI()))*BL166*BP166</f>
        <v>-0.97217275767776212</v>
      </c>
      <c r="AN166" s="146">
        <f>BDS!$AN$3*(COS(($U166*AN$4)-PI()))*BL166*BP166</f>
        <v>-0.97321098223143565</v>
      </c>
      <c r="AO166" s="146">
        <f>BDS!$AO$3*(COS(($U166*AO$4)-PI()))*BL166*BP166</f>
        <v>-0.97217275767776212</v>
      </c>
      <c r="AP166" s="146">
        <f>BDS!$AP$3*(COS(($U166*AP$4)-PI()))*BL166*BP166</f>
        <v>-0.96878331116439398</v>
      </c>
      <c r="AQ166" s="146">
        <f>BDS!$AQ$3*(COS(($U166*AQ$4)-PI()))*BL166*BP166</f>
        <v>-0.96205186781286067</v>
      </c>
      <c r="AR166" s="146">
        <f>BDS!$AR$3*(COS(($U166*AR$4)-PI()))*BL166*BP166</f>
        <v>-0.94957919318488715</v>
      </c>
      <c r="AS166" s="146">
        <f>BDS!$AS$3*(COS(($U166*AS$4)-PI()))*BL166*BP166</f>
        <v>-0.94336714464350779</v>
      </c>
      <c r="AT166" s="146">
        <f>BDS!$AT$3*(COS(($U166*AT$4)-PI()))*BL166*BP166</f>
        <v>-0.95721268167075391</v>
      </c>
      <c r="AU166" s="146">
        <f>BDS!$AU$3*(COS(($U166*AU$4)-PI()))*BL166*BP166</f>
        <v>-0.96468555380092125</v>
      </c>
      <c r="AV166" s="146">
        <f>BDS!$AV$3*(COS(($U166*AV$4)-PI()))*BL166*BP166</f>
        <v>-0.96844837368641934</v>
      </c>
      <c r="AW166" s="146">
        <f>BDS!$AW$3*(COS(($U166*AW$4)-PI()))*BL166*BP166</f>
        <v>-0.96960096566627285</v>
      </c>
      <c r="AX166" s="146">
        <f>BDS!$AX$3*(COS(($U166*AX$4)-PI()))*BL166*BP166</f>
        <v>-0.96844837368641934</v>
      </c>
      <c r="AY166" s="146">
        <f>BDS!$AY$3*(COS(($U166*AY$4)-PI()))*BL166*BP166</f>
        <v>-0.96468555380092125</v>
      </c>
      <c r="AZ166" s="146">
        <f>BDS!$AZ$3*(COS(($U166*AZ$4)-PI()))*BL166*BP166</f>
        <v>-0.95721268167075391</v>
      </c>
      <c r="BA166" s="146">
        <f>BDS!$BA$3*(COS(($U166*BA$4)-PI()))*BL166*BP166</f>
        <v>-0.94336714464350779</v>
      </c>
      <c r="BB166" s="146">
        <f>BDS!$BB$3*(COS(($U166*BB$4)-PI()))*BL166*BP166</f>
        <v>-0.91648843155244497</v>
      </c>
      <c r="BC166" s="146">
        <f>BDS!$BC$3*(COS(($U166*BC$4)-PI()))*BL166*BP166</f>
        <v>-0.85692178282826481</v>
      </c>
      <c r="BD166" s="146">
        <f>BDS!$BD$3*(COS(($U166*BD$4)-PI()))*BL166*BP166</f>
        <v>-0.69741372114199873</v>
      </c>
      <c r="BE166" s="146">
        <f>BDS!$BE$3*(COS(($U166*BE$4)-PI()))*BL166*BP166</f>
        <v>-0.72486740722004017</v>
      </c>
      <c r="BF166" s="153">
        <f t="shared" si="49"/>
        <v>-0.91880939428437403</v>
      </c>
      <c r="BG166" s="153">
        <f>(((BF166)+1)/(BDS!$BG$4)+1)</f>
        <v>1.0806760523321484</v>
      </c>
      <c r="BH166" s="196">
        <f t="shared" si="50"/>
        <v>0.67391055308727865</v>
      </c>
      <c r="BI166" s="154"/>
      <c r="BJ166" s="152">
        <f t="shared" si="51"/>
        <v>109.47985074360371</v>
      </c>
      <c r="BK166" s="152">
        <f t="shared" si="52"/>
        <v>-6.1464173967187525E-6</v>
      </c>
      <c r="BL166" s="155">
        <f t="shared" si="53"/>
        <v>0.99999929236779672</v>
      </c>
      <c r="BM166" s="155"/>
      <c r="BN166" s="152">
        <f t="shared" si="54"/>
        <v>109.47985074360371</v>
      </c>
      <c r="BO166" s="152">
        <f t="shared" si="55"/>
        <v>-2.2507507790643063E-3</v>
      </c>
      <c r="BP166" s="155">
        <f t="shared" si="56"/>
        <v>0.99974090631097268</v>
      </c>
      <c r="BQ166" s="156"/>
      <c r="BR166" s="157">
        <f t="shared" si="57"/>
        <v>109.47985074360371</v>
      </c>
      <c r="BS166" s="158">
        <f t="shared" si="58"/>
        <v>0</v>
      </c>
      <c r="BT166" s="158">
        <f t="shared" si="59"/>
        <v>0</v>
      </c>
      <c r="BU166" s="158">
        <f t="shared" si="60"/>
        <v>0</v>
      </c>
      <c r="BV166" s="158"/>
      <c r="BW166" s="206">
        <f t="shared" si="61"/>
        <v>109.47985074360371</v>
      </c>
      <c r="BX166" s="207">
        <f t="shared" si="62"/>
        <v>0</v>
      </c>
      <c r="BY166" s="208">
        <f t="shared" si="63"/>
        <v>1</v>
      </c>
      <c r="BZ166" s="158"/>
      <c r="CA166" s="157">
        <f>BDS!BH166</f>
        <v>0.67391055308727865</v>
      </c>
      <c r="CB166" s="157">
        <f t="shared" si="64"/>
        <v>-5.3260894469127216</v>
      </c>
      <c r="CC166" s="157"/>
      <c r="CD166" s="157">
        <f t="shared" si="65"/>
        <v>-5.3260894469127216</v>
      </c>
      <c r="CE166" s="192"/>
      <c r="CF166" s="192"/>
      <c r="CG166" s="208"/>
      <c r="CH166" s="208">
        <f t="shared" si="66"/>
        <v>0</v>
      </c>
    </row>
    <row r="167" spans="2:86" x14ac:dyDescent="0.2">
      <c r="B167" s="81"/>
      <c r="C167" s="81"/>
      <c r="D167" s="81"/>
      <c r="E167" s="81"/>
      <c r="F167" s="81"/>
      <c r="G167" s="81"/>
      <c r="H167" s="81"/>
      <c r="I167" s="81"/>
      <c r="J167" s="81"/>
      <c r="K167" s="81"/>
      <c r="L167" s="82"/>
      <c r="M167" s="81"/>
      <c r="N167" s="81"/>
      <c r="O167" s="81"/>
      <c r="P167" s="81"/>
      <c r="Q167" s="81"/>
      <c r="R167" s="81"/>
      <c r="S167" s="81"/>
      <c r="T167" s="81"/>
      <c r="U167" s="195">
        <f t="shared" si="48"/>
        <v>111.14012725512278</v>
      </c>
      <c r="V167" s="146">
        <f>BDS!$V$3*(COS(($U167*V$4)-PI()))*BL167*BP167</f>
        <v>-0.72592789854814532</v>
      </c>
      <c r="W167" s="146">
        <f>BDS!$W$3*(COS(($U167*W$4)-PI()))*BL167*BP167</f>
        <v>-0.71726593134746697</v>
      </c>
      <c r="X167" s="146">
        <f>BDS!$X$3*(COS(($U167*X$4)-PI()))*BL167*BP167</f>
        <v>-0.68911567113336702</v>
      </c>
      <c r="Y167" s="146">
        <f>BDS!$Y$3*(COS(($U167*Y$4)-PI()))*BL167*BP167</f>
        <v>-0.85278808894903979</v>
      </c>
      <c r="Z167" s="146">
        <f>BDS!$Z$3*(COS(($U167*Z$4)-PI()))*BL167*BP167</f>
        <v>-0.91397765863408087</v>
      </c>
      <c r="AA167" s="146">
        <f>BDS!$AA$3*(COS(($U167*AA$4)-PI()))*BL167*BP167</f>
        <v>-0.94159955597884892</v>
      </c>
      <c r="AB167" s="146">
        <f>BDS!$AB$3*(COS(($U167*AB$4)-PI()))*BL167*BP167</f>
        <v>-0.95583039202722553</v>
      </c>
      <c r="AC167" s="146">
        <f>BDS!$AC$3*(COS(($U167*AC$4)-PI()))*BL167*BP167</f>
        <v>-0.96351189242176494</v>
      </c>
      <c r="AD167" s="146">
        <f>BDS!$AD$3*(COS(($U167*AD$4)-PI()))*BL167*BP167</f>
        <v>-0.96737993573305747</v>
      </c>
      <c r="AE167" s="146">
        <f>BDS!$AE$3*(COS(($U167*AE$4)-PI()))*BL167*BP167</f>
        <v>-0.96856478151525394</v>
      </c>
      <c r="AF167" s="146">
        <f>BDS!$AF$3*(COS(($U167*AF$4)-PI()))*BL167*BP167</f>
        <v>-0.96737993573305747</v>
      </c>
      <c r="AG167" s="146">
        <f>BDS!$AG$3*(COS(($U167*AG$4)-PI()))*BL167*BP167</f>
        <v>-0.96351189242176494</v>
      </c>
      <c r="AH167" s="146">
        <f>BDS!$AH$3*(COS(($U167*AH$4)-PI()))*BL167*BP167</f>
        <v>-0.95583039202722553</v>
      </c>
      <c r="AI167" s="146">
        <f>BDS!$AI$3*(COS(($U167*AI$4)-PI()))*BL167*BP167</f>
        <v>-0.94159955597884892</v>
      </c>
      <c r="AJ167" s="146">
        <f>BDS!$AJ$3*(COS(($U167*AJ$4)-PI()))*BL167*BP167</f>
        <v>-0.94798427319775824</v>
      </c>
      <c r="AK167" s="146">
        <f>BDS!$AK$3*(COS(($U167*AK$4)-PI()))*BL167*BP167</f>
        <v>-0.96080462646319476</v>
      </c>
      <c r="AL167" s="146">
        <f>BDS!$AL$3*(COS(($U167*AL$4)-PI()))*BL167*BP167</f>
        <v>-0.96772424491274034</v>
      </c>
      <c r="AM167" s="146">
        <f>BDS!$AM$3*(COS(($U167*AM$4)-PI()))*BL167*BP167</f>
        <v>-0.97120857980276898</v>
      </c>
      <c r="AN167" s="146">
        <f>BDS!$AN$3*(COS(($U167*AN$4)-PI()))*BL167*BP167</f>
        <v>-0.97227588781136665</v>
      </c>
      <c r="AO167" s="146">
        <f>BDS!$AO$3*(COS(($U167*AO$4)-PI()))*BL167*BP167</f>
        <v>-0.97120857980276898</v>
      </c>
      <c r="AP167" s="146">
        <f>BDS!$AP$3*(COS(($U167*AP$4)-PI()))*BL167*BP167</f>
        <v>-0.96772424491274034</v>
      </c>
      <c r="AQ167" s="146">
        <f>BDS!$AQ$3*(COS(($U167*AQ$4)-PI()))*BL167*BP167</f>
        <v>-0.96080462646319476</v>
      </c>
      <c r="AR167" s="146">
        <f>BDS!$AR$3*(COS(($U167*AR$4)-PI()))*BL167*BP167</f>
        <v>-0.94798427319775824</v>
      </c>
      <c r="AS167" s="146">
        <f>BDS!$AS$3*(COS(($U167*AS$4)-PI()))*BL167*BP167</f>
        <v>-0.94159955597884892</v>
      </c>
      <c r="AT167" s="146">
        <f>BDS!$AT$3*(COS(($U167*AT$4)-PI()))*BL167*BP167</f>
        <v>-0.95583039202722553</v>
      </c>
      <c r="AU167" s="146">
        <f>BDS!$AU$3*(COS(($U167*AU$4)-PI()))*BL167*BP167</f>
        <v>-0.96351189242176494</v>
      </c>
      <c r="AV167" s="146">
        <f>BDS!$AV$3*(COS(($U167*AV$4)-PI()))*BL167*BP167</f>
        <v>-0.96737993573305747</v>
      </c>
      <c r="AW167" s="146">
        <f>BDS!$AW$3*(COS(($U167*AW$4)-PI()))*BL167*BP167</f>
        <v>-0.96856478151525394</v>
      </c>
      <c r="AX167" s="146">
        <f>BDS!$AX$3*(COS(($U167*AX$4)-PI()))*BL167*BP167</f>
        <v>-0.96737993573305747</v>
      </c>
      <c r="AY167" s="146">
        <f>BDS!$AY$3*(COS(($U167*AY$4)-PI()))*BL167*BP167</f>
        <v>-0.96351189242176494</v>
      </c>
      <c r="AZ167" s="146">
        <f>BDS!$AZ$3*(COS(($U167*AZ$4)-PI()))*BL167*BP167</f>
        <v>-0.95583039202722553</v>
      </c>
      <c r="BA167" s="146">
        <f>BDS!$BA$3*(COS(($U167*BA$4)-PI()))*BL167*BP167</f>
        <v>-0.94159955597884892</v>
      </c>
      <c r="BB167" s="146">
        <f>BDS!$BB$3*(COS(($U167*BB$4)-PI()))*BL167*BP167</f>
        <v>-0.91397765863408087</v>
      </c>
      <c r="BC167" s="146">
        <f>BDS!$BC$3*(COS(($U167*BC$4)-PI()))*BL167*BP167</f>
        <v>-0.85278808894903979</v>
      </c>
      <c r="BD167" s="146">
        <f>BDS!$BD$3*(COS(($U167*BD$4)-PI()))*BL167*BP167</f>
        <v>-0.68911567113336702</v>
      </c>
      <c r="BE167" s="146">
        <f>BDS!$BE$3*(COS(($U167*BE$4)-PI()))*BL167*BP167</f>
        <v>-0.71726593134746697</v>
      </c>
      <c r="BF167" s="153">
        <f t="shared" si="49"/>
        <v>-0.91639885008095689</v>
      </c>
      <c r="BG167" s="153">
        <f>(((BF167)+1)/(BDS!$BG$4)+1)</f>
        <v>1.0830713194765393</v>
      </c>
      <c r="BH167" s="196">
        <f t="shared" si="50"/>
        <v>0.69314111099752984</v>
      </c>
      <c r="BI167" s="154"/>
      <c r="BJ167" s="152">
        <f t="shared" si="51"/>
        <v>111.14012725512278</v>
      </c>
      <c r="BK167" s="152">
        <f t="shared" si="52"/>
        <v>-6.4545547127884022E-6</v>
      </c>
      <c r="BL167" s="155">
        <f t="shared" si="53"/>
        <v>0.99999925689220293</v>
      </c>
      <c r="BM167" s="155"/>
      <c r="BN167" s="152">
        <f t="shared" si="54"/>
        <v>111.14012725512278</v>
      </c>
      <c r="BO167" s="152">
        <f t="shared" si="55"/>
        <v>-2.3370329054514779E-3</v>
      </c>
      <c r="BP167" s="155">
        <f t="shared" si="56"/>
        <v>0.99973097533712962</v>
      </c>
      <c r="BQ167" s="156"/>
      <c r="BR167" s="157">
        <f t="shared" si="57"/>
        <v>111.14012725512278</v>
      </c>
      <c r="BS167" s="158">
        <f t="shared" si="58"/>
        <v>0</v>
      </c>
      <c r="BT167" s="158">
        <f t="shared" si="59"/>
        <v>0</v>
      </c>
      <c r="BU167" s="158">
        <f t="shared" si="60"/>
        <v>0</v>
      </c>
      <c r="BV167" s="158"/>
      <c r="BW167" s="206">
        <f t="shared" si="61"/>
        <v>111.14012725512278</v>
      </c>
      <c r="BX167" s="207">
        <f t="shared" si="62"/>
        <v>0</v>
      </c>
      <c r="BY167" s="208">
        <f t="shared" si="63"/>
        <v>1</v>
      </c>
      <c r="BZ167" s="158"/>
      <c r="CA167" s="157">
        <f>BDS!BH167</f>
        <v>0.69314111099752984</v>
      </c>
      <c r="CB167" s="157">
        <f t="shared" si="64"/>
        <v>-5.3068588890024699</v>
      </c>
      <c r="CC167" s="157"/>
      <c r="CD167" s="157">
        <f t="shared" si="65"/>
        <v>-5.3068588890024699</v>
      </c>
      <c r="CE167" s="192"/>
      <c r="CF167" s="192"/>
      <c r="CG167" s="208"/>
      <c r="CH167" s="208">
        <f t="shared" si="66"/>
        <v>0</v>
      </c>
    </row>
    <row r="168" spans="2:86" x14ac:dyDescent="0.2">
      <c r="B168" s="81"/>
      <c r="C168" s="81"/>
      <c r="D168" s="81"/>
      <c r="E168" s="81"/>
      <c r="F168" s="81"/>
      <c r="G168" s="81"/>
      <c r="H168" s="81"/>
      <c r="I168" s="81"/>
      <c r="J168" s="81"/>
      <c r="K168" s="81"/>
      <c r="L168" s="82"/>
      <c r="M168" s="81"/>
      <c r="N168" s="81"/>
      <c r="O168" s="81"/>
      <c r="P168" s="81"/>
      <c r="Q168" s="81"/>
      <c r="R168" s="81"/>
      <c r="S168" s="81"/>
      <c r="T168" s="81"/>
      <c r="U168" s="195">
        <f t="shared" si="48"/>
        <v>112.82558208097073</v>
      </c>
      <c r="V168" s="146">
        <f>BDS!$V$3*(COS(($U168*V$4)-PI()))*BL168*BP168</f>
        <v>-0.71833877703875537</v>
      </c>
      <c r="W168" s="146">
        <f>BDS!$W$3*(COS(($U168*W$4)-PI()))*BL168*BP168</f>
        <v>-0.70945557671688164</v>
      </c>
      <c r="X168" s="146">
        <f>BDS!$X$3*(COS(($U168*X$4)-PI()))*BL168*BP168</f>
        <v>-0.68059240906961171</v>
      </c>
      <c r="Y168" s="146">
        <f>BDS!$Y$3*(COS(($U168*Y$4)-PI()))*BL168*BP168</f>
        <v>-0.84853446997805937</v>
      </c>
      <c r="Z168" s="146">
        <f>BDS!$Z$3*(COS(($U168*Z$4)-PI()))*BL168*BP168</f>
        <v>-0.91139240988124703</v>
      </c>
      <c r="AA168" s="146">
        <f>BDS!$AA$3*(COS(($U168*AA$4)-PI()))*BL168*BP168</f>
        <v>-0.93977901979076106</v>
      </c>
      <c r="AB168" s="146">
        <f>BDS!$AB$3*(COS(($U168*AB$4)-PI()))*BL168*BP168</f>
        <v>-0.95440648358855007</v>
      </c>
      <c r="AC168" s="146">
        <f>BDS!$AC$3*(COS(($U168*AC$4)-PI()))*BL168*BP168</f>
        <v>-0.96230279295281118</v>
      </c>
      <c r="AD168" s="146">
        <f>BDS!$AD$3*(COS(($U168*AD$4)-PI()))*BL168*BP168</f>
        <v>-0.96627918921837463</v>
      </c>
      <c r="AE168" s="146">
        <f>BDS!$AE$3*(COS(($U168*AE$4)-PI()))*BL168*BP168</f>
        <v>-0.96749724971982709</v>
      </c>
      <c r="AF168" s="146">
        <f>BDS!$AF$3*(COS(($U168*AF$4)-PI()))*BL168*BP168</f>
        <v>-0.96627918921837463</v>
      </c>
      <c r="AG168" s="146">
        <f>BDS!$AG$3*(COS(($U168*AG$4)-PI()))*BL168*BP168</f>
        <v>-0.96230279295281118</v>
      </c>
      <c r="AH168" s="146">
        <f>BDS!$AH$3*(COS(($U168*AH$4)-PI()))*BL168*BP168</f>
        <v>-0.95440648358855007</v>
      </c>
      <c r="AI168" s="146">
        <f>BDS!$AI$3*(COS(($U168*AI$4)-PI()))*BL168*BP168</f>
        <v>-0.93977901979076106</v>
      </c>
      <c r="AJ168" s="146">
        <f>BDS!$AJ$3*(COS(($U168*AJ$4)-PI()))*BL168*BP168</f>
        <v>-0.94634146866979174</v>
      </c>
      <c r="AK168" s="146">
        <f>BDS!$AK$3*(COS(($U168*AK$4)-PI()))*BL168*BP168</f>
        <v>-0.959519763489733</v>
      </c>
      <c r="AL168" s="146">
        <f>BDS!$AL$3*(COS(($U168*AL$4)-PI()))*BL168*BP168</f>
        <v>-0.96663314922610166</v>
      </c>
      <c r="AM168" s="146">
        <f>BDS!$AM$3*(COS(($U168*AM$4)-PI()))*BL168*BP168</f>
        <v>-0.97021520227347235</v>
      </c>
      <c r="AN168" s="146">
        <f>BDS!$AN$3*(COS(($U168*AN$4)-PI()))*BL168*BP168</f>
        <v>-0.97131246238929603</v>
      </c>
      <c r="AO168" s="146">
        <f>BDS!$AO$3*(COS(($U168*AO$4)-PI()))*BL168*BP168</f>
        <v>-0.97021520227347235</v>
      </c>
      <c r="AP168" s="146">
        <f>BDS!$AP$3*(COS(($U168*AP$4)-PI()))*BL168*BP168</f>
        <v>-0.96663314922610166</v>
      </c>
      <c r="AQ168" s="146">
        <f>BDS!$AQ$3*(COS(($U168*AQ$4)-PI()))*BL168*BP168</f>
        <v>-0.959519763489733</v>
      </c>
      <c r="AR168" s="146">
        <f>BDS!$AR$3*(COS(($U168*AR$4)-PI()))*BL168*BP168</f>
        <v>-0.94634146866979174</v>
      </c>
      <c r="AS168" s="146">
        <f>BDS!$AS$3*(COS(($U168*AS$4)-PI()))*BL168*BP168</f>
        <v>-0.93977901979076106</v>
      </c>
      <c r="AT168" s="146">
        <f>BDS!$AT$3*(COS(($U168*AT$4)-PI()))*BL168*BP168</f>
        <v>-0.95440648358855007</v>
      </c>
      <c r="AU168" s="146">
        <f>BDS!$AU$3*(COS(($U168*AU$4)-PI()))*BL168*BP168</f>
        <v>-0.96230279295281118</v>
      </c>
      <c r="AV168" s="146">
        <f>BDS!$AV$3*(COS(($U168*AV$4)-PI()))*BL168*BP168</f>
        <v>-0.96627918921837463</v>
      </c>
      <c r="AW168" s="146">
        <f>BDS!$AW$3*(COS(($U168*AW$4)-PI()))*BL168*BP168</f>
        <v>-0.96749724971982709</v>
      </c>
      <c r="AX168" s="146">
        <f>BDS!$AX$3*(COS(($U168*AX$4)-PI()))*BL168*BP168</f>
        <v>-0.96627918921837463</v>
      </c>
      <c r="AY168" s="146">
        <f>BDS!$AY$3*(COS(($U168*AY$4)-PI()))*BL168*BP168</f>
        <v>-0.96230279295281118</v>
      </c>
      <c r="AZ168" s="146">
        <f>BDS!$AZ$3*(COS(($U168*AZ$4)-PI()))*BL168*BP168</f>
        <v>-0.95440648358855007</v>
      </c>
      <c r="BA168" s="146">
        <f>BDS!$BA$3*(COS(($U168*BA$4)-PI()))*BL168*BP168</f>
        <v>-0.93977901979076106</v>
      </c>
      <c r="BB168" s="146">
        <f>BDS!$BB$3*(COS(($U168*BB$4)-PI()))*BL168*BP168</f>
        <v>-0.91139240988124703</v>
      </c>
      <c r="BC168" s="146">
        <f>BDS!$BC$3*(COS(($U168*BC$4)-PI()))*BL168*BP168</f>
        <v>-0.84853446997805937</v>
      </c>
      <c r="BD168" s="146">
        <f>BDS!$BD$3*(COS(($U168*BD$4)-PI()))*BL168*BP168</f>
        <v>-0.68059240906961171</v>
      </c>
      <c r="BE168" s="146">
        <f>BDS!$BE$3*(COS(($U168*BE$4)-PI()))*BL168*BP168</f>
        <v>-0.70945557671688164</v>
      </c>
      <c r="BF168" s="153">
        <f t="shared" si="49"/>
        <v>-0.91391901610220827</v>
      </c>
      <c r="BG168" s="153">
        <f>(((BF168)+1)/(BDS!$BG$4)+1)</f>
        <v>1.0855354372655517</v>
      </c>
      <c r="BH168" s="196">
        <f t="shared" si="50"/>
        <v>0.71288011099392112</v>
      </c>
      <c r="BI168" s="154"/>
      <c r="BJ168" s="152">
        <f t="shared" si="51"/>
        <v>112.82558208097073</v>
      </c>
      <c r="BK168" s="152">
        <f t="shared" si="52"/>
        <v>-6.7781398131330331E-6</v>
      </c>
      <c r="BL168" s="155">
        <f t="shared" si="53"/>
        <v>0.99999921963811989</v>
      </c>
      <c r="BM168" s="155"/>
      <c r="BN168" s="152">
        <f t="shared" si="54"/>
        <v>112.82558208097073</v>
      </c>
      <c r="BO168" s="152">
        <f t="shared" si="55"/>
        <v>-2.4266217176670164E-3</v>
      </c>
      <c r="BP168" s="155">
        <f t="shared" si="56"/>
        <v>0.99972066387193137</v>
      </c>
      <c r="BQ168" s="156"/>
      <c r="BR168" s="157">
        <f t="shared" si="57"/>
        <v>112.82558208097073</v>
      </c>
      <c r="BS168" s="158">
        <f t="shared" si="58"/>
        <v>0</v>
      </c>
      <c r="BT168" s="158">
        <f t="shared" si="59"/>
        <v>0</v>
      </c>
      <c r="BU168" s="158">
        <f t="shared" si="60"/>
        <v>0</v>
      </c>
      <c r="BV168" s="158"/>
      <c r="BW168" s="206">
        <f t="shared" si="61"/>
        <v>112.82558208097073</v>
      </c>
      <c r="BX168" s="207">
        <f t="shared" si="62"/>
        <v>0</v>
      </c>
      <c r="BY168" s="208">
        <f t="shared" si="63"/>
        <v>1</v>
      </c>
      <c r="BZ168" s="158"/>
      <c r="CA168" s="157">
        <f>BDS!BH168</f>
        <v>0.71288011099392112</v>
      </c>
      <c r="CB168" s="157">
        <f t="shared" si="64"/>
        <v>-5.2871198890060791</v>
      </c>
      <c r="CC168" s="157"/>
      <c r="CD168" s="157">
        <f t="shared" si="65"/>
        <v>-5.2871198890060791</v>
      </c>
      <c r="CE168" s="192"/>
      <c r="CF168" s="192"/>
      <c r="CG168" s="208"/>
      <c r="CH168" s="208">
        <f t="shared" si="66"/>
        <v>0</v>
      </c>
    </row>
    <row r="169" spans="2:86" x14ac:dyDescent="0.2">
      <c r="B169" s="81"/>
      <c r="C169" s="81"/>
      <c r="D169" s="81"/>
      <c r="E169" s="81"/>
      <c r="F169" s="81"/>
      <c r="G169" s="81"/>
      <c r="H169" s="81"/>
      <c r="I169" s="81"/>
      <c r="J169" s="81"/>
      <c r="K169" s="81"/>
      <c r="L169" s="82"/>
      <c r="M169" s="81"/>
      <c r="N169" s="81"/>
      <c r="O169" s="81"/>
      <c r="P169" s="81"/>
      <c r="Q169" s="81"/>
      <c r="R169" s="81"/>
      <c r="S169" s="81"/>
      <c r="T169" s="81"/>
      <c r="U169" s="195">
        <f t="shared" si="48"/>
        <v>114.53659705363634</v>
      </c>
      <c r="V169" s="146">
        <f>BDS!$V$3*(COS(($U169*V$4)-PI()))*BL169*BP169</f>
        <v>-0.71054105839920834</v>
      </c>
      <c r="W169" s="146">
        <f>BDS!$W$3*(COS(($U169*W$4)-PI()))*BL169*BP169</f>
        <v>-0.70143137199670558</v>
      </c>
      <c r="X169" s="146">
        <f>BDS!$X$3*(COS(($U169*X$4)-PI()))*BL169*BP169</f>
        <v>-0.67183875683496175</v>
      </c>
      <c r="Y169" s="146">
        <f>BDS!$Y$3*(COS(($U169*Y$4)-PI()))*BL169*BP169</f>
        <v>-0.84415765449543445</v>
      </c>
      <c r="Z169" s="146">
        <f>BDS!$Z$3*(COS(($U169*Z$4)-PI()))*BL169*BP169</f>
        <v>-0.90873055012076831</v>
      </c>
      <c r="AA169" s="146">
        <f>BDS!$AA$3*(COS(($U169*AA$4)-PI()))*BL169*BP169</f>
        <v>-0.93790398612533277</v>
      </c>
      <c r="AB169" s="146">
        <f>BDS!$AB$3*(COS(($U169*AB$4)-PI()))*BL169*BP169</f>
        <v>-0.95293972510166969</v>
      </c>
      <c r="AC169" s="146">
        <f>BDS!$AC$3*(COS(($U169*AC$4)-PI()))*BL169*BP169</f>
        <v>-0.96105720097142622</v>
      </c>
      <c r="AD169" s="146">
        <f>BDS!$AD$3*(COS(($U169*AD$4)-PI()))*BL169*BP169</f>
        <v>-0.96514517002888245</v>
      </c>
      <c r="AE169" s="146">
        <f>BDS!$AE$3*(COS(($U169*AE$4)-PI()))*BL169*BP169</f>
        <v>-0.96639743399864597</v>
      </c>
      <c r="AF169" s="146">
        <f>BDS!$AF$3*(COS(($U169*AF$4)-PI()))*BL169*BP169</f>
        <v>-0.96514517002888245</v>
      </c>
      <c r="AG169" s="146">
        <f>BDS!$AG$3*(COS(($U169*AG$4)-PI()))*BL169*BP169</f>
        <v>-0.96105720097142622</v>
      </c>
      <c r="AH169" s="146">
        <f>BDS!$AH$3*(COS(($U169*AH$4)-PI()))*BL169*BP169</f>
        <v>-0.95293972510166969</v>
      </c>
      <c r="AI169" s="146">
        <f>BDS!$AI$3*(COS(($U169*AI$4)-PI()))*BL169*BP169</f>
        <v>-0.93790398612533277</v>
      </c>
      <c r="AJ169" s="146">
        <f>BDS!$AJ$3*(COS(($U169*AJ$4)-PI()))*BL169*BP169</f>
        <v>-0.94464937119834258</v>
      </c>
      <c r="AK169" s="146">
        <f>BDS!$AK$3*(COS(($U169*AK$4)-PI()))*BL169*BP169</f>
        <v>-0.9581961617655198</v>
      </c>
      <c r="AL169" s="146">
        <f>BDS!$AL$3*(COS(($U169*AL$4)-PI()))*BL169*BP169</f>
        <v>-0.96550906807068992</v>
      </c>
      <c r="AM169" s="146">
        <f>BDS!$AM$3*(COS(($U169*AM$4)-PI()))*BL169*BP169</f>
        <v>-0.96919175119653311</v>
      </c>
      <c r="AN169" s="146">
        <f>BDS!$AN$3*(COS(($U169*AN$4)-PI()))*BL169*BP169</f>
        <v>-0.97031985736938842</v>
      </c>
      <c r="AO169" s="146">
        <f>BDS!$AO$3*(COS(($U169*AO$4)-PI()))*BL169*BP169</f>
        <v>-0.96919175119653311</v>
      </c>
      <c r="AP169" s="146">
        <f>BDS!$AP$3*(COS(($U169*AP$4)-PI()))*BL169*BP169</f>
        <v>-0.96550906807068992</v>
      </c>
      <c r="AQ169" s="146">
        <f>BDS!$AQ$3*(COS(($U169*AQ$4)-PI()))*BL169*BP169</f>
        <v>-0.9581961617655198</v>
      </c>
      <c r="AR169" s="146">
        <f>BDS!$AR$3*(COS(($U169*AR$4)-PI()))*BL169*BP169</f>
        <v>-0.94464937119834258</v>
      </c>
      <c r="AS169" s="146">
        <f>BDS!$AS$3*(COS(($U169*AS$4)-PI()))*BL169*BP169</f>
        <v>-0.93790398612533277</v>
      </c>
      <c r="AT169" s="146">
        <f>BDS!$AT$3*(COS(($U169*AT$4)-PI()))*BL169*BP169</f>
        <v>-0.95293972510166969</v>
      </c>
      <c r="AU169" s="146">
        <f>BDS!$AU$3*(COS(($U169*AU$4)-PI()))*BL169*BP169</f>
        <v>-0.96105720097142622</v>
      </c>
      <c r="AV169" s="146">
        <f>BDS!$AV$3*(COS(($U169*AV$4)-PI()))*BL169*BP169</f>
        <v>-0.96514517002888245</v>
      </c>
      <c r="AW169" s="146">
        <f>BDS!$AW$3*(COS(($U169*AW$4)-PI()))*BL169*BP169</f>
        <v>-0.96639743399864597</v>
      </c>
      <c r="AX169" s="146">
        <f>BDS!$AX$3*(COS(($U169*AX$4)-PI()))*BL169*BP169</f>
        <v>-0.96514517002888245</v>
      </c>
      <c r="AY169" s="146">
        <f>BDS!$AY$3*(COS(($U169*AY$4)-PI()))*BL169*BP169</f>
        <v>-0.96105720097142622</v>
      </c>
      <c r="AZ169" s="146">
        <f>BDS!$AZ$3*(COS(($U169*AZ$4)-PI()))*BL169*BP169</f>
        <v>-0.95293972510166969</v>
      </c>
      <c r="BA169" s="146">
        <f>BDS!$BA$3*(COS(($U169*BA$4)-PI()))*BL169*BP169</f>
        <v>-0.93790398612533277</v>
      </c>
      <c r="BB169" s="146">
        <f>BDS!$BB$3*(COS(($U169*BB$4)-PI()))*BL169*BP169</f>
        <v>-0.90873055012076831</v>
      </c>
      <c r="BC169" s="146">
        <f>BDS!$BC$3*(COS(($U169*BC$4)-PI()))*BL169*BP169</f>
        <v>-0.84415765449543445</v>
      </c>
      <c r="BD169" s="146">
        <f>BDS!$BD$3*(COS(($U169*BD$4)-PI()))*BL169*BP169</f>
        <v>-0.67183875683496175</v>
      </c>
      <c r="BE169" s="146">
        <f>BDS!$BE$3*(COS(($U169*BE$4)-PI()))*BL169*BP169</f>
        <v>-0.70143137199670558</v>
      </c>
      <c r="BF169" s="153">
        <f t="shared" si="49"/>
        <v>-0.91136804122313997</v>
      </c>
      <c r="BG169" s="153">
        <f>(((BF169)+1)/(BDS!$BG$4)+1)</f>
        <v>1.0880702450924884</v>
      </c>
      <c r="BH169" s="196">
        <f t="shared" si="50"/>
        <v>0.7331386806121496</v>
      </c>
      <c r="BI169" s="154"/>
      <c r="BJ169" s="152">
        <f t="shared" si="51"/>
        <v>114.53659705363634</v>
      </c>
      <c r="BK169" s="152">
        <f t="shared" si="52"/>
        <v>-7.1179471360728804E-6</v>
      </c>
      <c r="BL169" s="155">
        <f t="shared" si="53"/>
        <v>0.99999918051638736</v>
      </c>
      <c r="BM169" s="155"/>
      <c r="BN169" s="152">
        <f t="shared" si="54"/>
        <v>114.53659705363634</v>
      </c>
      <c r="BO169" s="152">
        <f t="shared" si="55"/>
        <v>-2.5196438693253667E-3</v>
      </c>
      <c r="BP169" s="155">
        <f t="shared" si="56"/>
        <v>0.99970995734984636</v>
      </c>
      <c r="BQ169" s="156"/>
      <c r="BR169" s="157">
        <f t="shared" si="57"/>
        <v>114.53659705363634</v>
      </c>
      <c r="BS169" s="158">
        <f t="shared" si="58"/>
        <v>0</v>
      </c>
      <c r="BT169" s="158">
        <f t="shared" si="59"/>
        <v>0</v>
      </c>
      <c r="BU169" s="158">
        <f t="shared" si="60"/>
        <v>0</v>
      </c>
      <c r="BV169" s="158"/>
      <c r="BW169" s="206">
        <f t="shared" si="61"/>
        <v>114.53659705363634</v>
      </c>
      <c r="BX169" s="207">
        <f t="shared" si="62"/>
        <v>0</v>
      </c>
      <c r="BY169" s="208">
        <f t="shared" si="63"/>
        <v>1</v>
      </c>
      <c r="BZ169" s="158"/>
      <c r="CA169" s="157">
        <f>BDS!BH169</f>
        <v>0.7331386806121496</v>
      </c>
      <c r="CB169" s="157">
        <f t="shared" si="64"/>
        <v>-5.26686131938785</v>
      </c>
      <c r="CC169" s="157"/>
      <c r="CD169" s="157">
        <f t="shared" si="65"/>
        <v>-5.26686131938785</v>
      </c>
      <c r="CE169" s="192"/>
      <c r="CF169" s="192"/>
      <c r="CG169" s="208"/>
      <c r="CH169" s="208">
        <f t="shared" si="66"/>
        <v>0</v>
      </c>
    </row>
    <row r="170" spans="2:86" x14ac:dyDescent="0.2">
      <c r="B170" s="81"/>
      <c r="C170" s="81"/>
      <c r="D170" s="81"/>
      <c r="E170" s="81"/>
      <c r="F170" s="81"/>
      <c r="G170" s="81"/>
      <c r="H170" s="81"/>
      <c r="I170" s="81"/>
      <c r="J170" s="81"/>
      <c r="K170" s="81"/>
      <c r="L170" s="82"/>
      <c r="M170" s="81"/>
      <c r="N170" s="81"/>
      <c r="O170" s="81"/>
      <c r="P170" s="81"/>
      <c r="Q170" s="81"/>
      <c r="R170" s="81"/>
      <c r="S170" s="81"/>
      <c r="T170" s="81"/>
      <c r="U170" s="195">
        <f t="shared" si="48"/>
        <v>116.2735597961489</v>
      </c>
      <c r="V170" s="146">
        <f>BDS!$V$3*(COS(($U170*V$4)-PI()))*BL170*BP170</f>
        <v>-0.70252977434799002</v>
      </c>
      <c r="W170" s="146">
        <f>BDS!$W$3*(COS(($U170*W$4)-PI()))*BL170*BP170</f>
        <v>-0.69318827754525902</v>
      </c>
      <c r="X170" s="146">
        <f>BDS!$X$3*(COS(($U170*X$4)-PI()))*BL170*BP170</f>
        <v>-0.66284947842818087</v>
      </c>
      <c r="Y170" s="146">
        <f>BDS!$Y$3*(COS(($U170*Y$4)-PI()))*BL170*BP170</f>
        <v>-0.83965429505260447</v>
      </c>
      <c r="Z170" s="146">
        <f>BDS!$Z$3*(COS(($U170*Z$4)-PI()))*BL170*BP170</f>
        <v>-0.90598988764168331</v>
      </c>
      <c r="AA170" s="146">
        <f>BDS!$AA$3*(COS(($U170*AA$4)-PI()))*BL170*BP170</f>
        <v>-0.93597286193924834</v>
      </c>
      <c r="AB170" s="146">
        <f>BDS!$AB$3*(COS(($U170*AB$4)-PI()))*BL170*BP170</f>
        <v>-0.95142885027505231</v>
      </c>
      <c r="AC170" s="146">
        <f>BDS!$AC$3*(COS(($U170*AC$4)-PI()))*BL170*BP170</f>
        <v>-0.9597740316781006</v>
      </c>
      <c r="AD170" s="146">
        <f>BDS!$AD$3*(COS(($U170*AD$4)-PI()))*BL170*BP170</f>
        <v>-0.96397688610519516</v>
      </c>
      <c r="AE170" s="146">
        <f>BDS!$AE$3*(COS(($U170*AE$4)-PI()))*BL170*BP170</f>
        <v>-0.96526437088030259</v>
      </c>
      <c r="AF170" s="146">
        <f>BDS!$AF$3*(COS(($U170*AF$4)-PI()))*BL170*BP170</f>
        <v>-0.96397688610519516</v>
      </c>
      <c r="AG170" s="146">
        <f>BDS!$AG$3*(COS(($U170*AG$4)-PI()))*BL170*BP170</f>
        <v>-0.9597740316781006</v>
      </c>
      <c r="AH170" s="146">
        <f>BDS!$AH$3*(COS(($U170*AH$4)-PI()))*BL170*BP170</f>
        <v>-0.95142885027505231</v>
      </c>
      <c r="AI170" s="146">
        <f>BDS!$AI$3*(COS(($U170*AI$4)-PI()))*BL170*BP170</f>
        <v>-0.93597286193924834</v>
      </c>
      <c r="AJ170" s="146">
        <f>BDS!$AJ$3*(COS(($U170*AJ$4)-PI()))*BL170*BP170</f>
        <v>-0.94290653280929193</v>
      </c>
      <c r="AK170" s="146">
        <f>BDS!$AK$3*(COS(($U170*AK$4)-PI()))*BL170*BP170</f>
        <v>-0.95683267211856826</v>
      </c>
      <c r="AL170" s="146">
        <f>BDS!$AL$3*(COS(($U170*AL$4)-PI()))*BL170*BP170</f>
        <v>-0.96435101768591946</v>
      </c>
      <c r="AM170" s="146">
        <f>BDS!$AM$3*(COS(($U170*AM$4)-PI()))*BL170*BP170</f>
        <v>-0.96813732719397871</v>
      </c>
      <c r="AN170" s="146">
        <f>BDS!$AN$3*(COS(($U170*AN$4)-PI()))*BL170*BP170</f>
        <v>-0.96929719936704872</v>
      </c>
      <c r="AO170" s="146">
        <f>BDS!$AO$3*(COS(($U170*AO$4)-PI()))*BL170*BP170</f>
        <v>-0.96813732719397871</v>
      </c>
      <c r="AP170" s="146">
        <f>BDS!$AP$3*(COS(($U170*AP$4)-PI()))*BL170*BP170</f>
        <v>-0.96435101768591946</v>
      </c>
      <c r="AQ170" s="146">
        <f>BDS!$AQ$3*(COS(($U170*AQ$4)-PI()))*BL170*BP170</f>
        <v>-0.95683267211856826</v>
      </c>
      <c r="AR170" s="146">
        <f>BDS!$AR$3*(COS(($U170*AR$4)-PI()))*BL170*BP170</f>
        <v>-0.94290653280929193</v>
      </c>
      <c r="AS170" s="146">
        <f>BDS!$AS$3*(COS(($U170*AS$4)-PI()))*BL170*BP170</f>
        <v>-0.93597286193924834</v>
      </c>
      <c r="AT170" s="146">
        <f>BDS!$AT$3*(COS(($U170*AT$4)-PI()))*BL170*BP170</f>
        <v>-0.95142885027505231</v>
      </c>
      <c r="AU170" s="146">
        <f>BDS!$AU$3*(COS(($U170*AU$4)-PI()))*BL170*BP170</f>
        <v>-0.9597740316781006</v>
      </c>
      <c r="AV170" s="146">
        <f>BDS!$AV$3*(COS(($U170*AV$4)-PI()))*BL170*BP170</f>
        <v>-0.96397688610519516</v>
      </c>
      <c r="AW170" s="146">
        <f>BDS!$AW$3*(COS(($U170*AW$4)-PI()))*BL170*BP170</f>
        <v>-0.96526437088030259</v>
      </c>
      <c r="AX170" s="146">
        <f>BDS!$AX$3*(COS(($U170*AX$4)-PI()))*BL170*BP170</f>
        <v>-0.96397688610519516</v>
      </c>
      <c r="AY170" s="146">
        <f>BDS!$AY$3*(COS(($U170*AY$4)-PI()))*BL170*BP170</f>
        <v>-0.9597740316781006</v>
      </c>
      <c r="AZ170" s="146">
        <f>BDS!$AZ$3*(COS(($U170*AZ$4)-PI()))*BL170*BP170</f>
        <v>-0.95142885027505231</v>
      </c>
      <c r="BA170" s="146">
        <f>BDS!$BA$3*(COS(($U170*BA$4)-PI()))*BL170*BP170</f>
        <v>-0.93597286193924834</v>
      </c>
      <c r="BB170" s="146">
        <f>BDS!$BB$3*(COS(($U170*BB$4)-PI()))*BL170*BP170</f>
        <v>-0.90598988764168331</v>
      </c>
      <c r="BC170" s="146">
        <f>BDS!$BC$3*(COS(($U170*BC$4)-PI()))*BL170*BP170</f>
        <v>-0.83965429505260447</v>
      </c>
      <c r="BD170" s="146">
        <f>BDS!$BD$3*(COS(($U170*BD$4)-PI()))*BL170*BP170</f>
        <v>-0.66284947842818087</v>
      </c>
      <c r="BE170" s="146">
        <f>BDS!$BE$3*(COS(($U170*BE$4)-PI()))*BL170*BP170</f>
        <v>-0.69318827754525902</v>
      </c>
      <c r="BF170" s="153">
        <f t="shared" si="49"/>
        <v>-0.90874403367825018</v>
      </c>
      <c r="BG170" s="153">
        <f>(((BF170)+1)/(BDS!$BG$4)+1)</f>
        <v>1.0906776227336032</v>
      </c>
      <c r="BH170" s="196">
        <f t="shared" si="50"/>
        <v>0.75392805746621561</v>
      </c>
      <c r="BI170" s="154"/>
      <c r="BJ170" s="152">
        <f t="shared" si="51"/>
        <v>116.2735597961489</v>
      </c>
      <c r="BK170" s="152">
        <f t="shared" si="52"/>
        <v>-7.4747899468876318E-6</v>
      </c>
      <c r="BL170" s="155">
        <f t="shared" si="53"/>
        <v>0.99999913943337504</v>
      </c>
      <c r="BM170" s="155"/>
      <c r="BN170" s="152">
        <f t="shared" si="54"/>
        <v>116.2735597961489</v>
      </c>
      <c r="BO170" s="152">
        <f t="shared" si="55"/>
        <v>-2.6162308595208627E-3</v>
      </c>
      <c r="BP170" s="155">
        <f t="shared" si="56"/>
        <v>0.99969884064873604</v>
      </c>
      <c r="BQ170" s="156"/>
      <c r="BR170" s="157">
        <f t="shared" si="57"/>
        <v>116.2735597961489</v>
      </c>
      <c r="BS170" s="158">
        <f t="shared" si="58"/>
        <v>0</v>
      </c>
      <c r="BT170" s="158">
        <f t="shared" si="59"/>
        <v>0</v>
      </c>
      <c r="BU170" s="158">
        <f t="shared" si="60"/>
        <v>0</v>
      </c>
      <c r="BV170" s="158"/>
      <c r="BW170" s="206">
        <f t="shared" si="61"/>
        <v>116.2735597961489</v>
      </c>
      <c r="BX170" s="207">
        <f t="shared" si="62"/>
        <v>0</v>
      </c>
      <c r="BY170" s="208">
        <f t="shared" si="63"/>
        <v>1</v>
      </c>
      <c r="BZ170" s="158"/>
      <c r="CA170" s="157">
        <f>BDS!BH170</f>
        <v>0.75392805746621561</v>
      </c>
      <c r="CB170" s="157">
        <f t="shared" si="64"/>
        <v>-5.2460719425337841</v>
      </c>
      <c r="CC170" s="157"/>
      <c r="CD170" s="157">
        <f t="shared" si="65"/>
        <v>-5.2460719425337841</v>
      </c>
      <c r="CE170" s="192"/>
      <c r="CF170" s="192"/>
      <c r="CG170" s="208"/>
      <c r="CH170" s="208">
        <f t="shared" si="66"/>
        <v>0</v>
      </c>
    </row>
    <row r="171" spans="2:86" x14ac:dyDescent="0.2">
      <c r="B171" s="81"/>
      <c r="C171" s="81"/>
      <c r="D171" s="81"/>
      <c r="E171" s="81"/>
      <c r="F171" s="81"/>
      <c r="G171" s="81"/>
      <c r="H171" s="81"/>
      <c r="I171" s="81"/>
      <c r="J171" s="81"/>
      <c r="K171" s="81"/>
      <c r="L171" s="82"/>
      <c r="M171" s="81"/>
      <c r="N171" s="81"/>
      <c r="O171" s="81"/>
      <c r="P171" s="81"/>
      <c r="Q171" s="81"/>
      <c r="R171" s="81"/>
      <c r="S171" s="81"/>
      <c r="T171" s="81"/>
      <c r="U171" s="195">
        <f t="shared" si="48"/>
        <v>118.03686380989257</v>
      </c>
      <c r="V171" s="146">
        <f>BDS!$V$3*(COS(($U171*V$4)-PI()))*BL171*BP171</f>
        <v>-0.69429988807313359</v>
      </c>
      <c r="W171" s="146">
        <f>BDS!$W$3*(COS(($U171*W$4)-PI()))*BL171*BP171</f>
        <v>-0.68472118813361549</v>
      </c>
      <c r="X171" s="146">
        <f>BDS!$X$3*(COS(($U171*X$4)-PI()))*BL171*BP171</f>
        <v>-0.65361928391429625</v>
      </c>
      <c r="Y171" s="146">
        <f>BDS!$Y$3*(COS(($U171*Y$4)-PI()))*BL171*BP171</f>
        <v>-0.83502096728519093</v>
      </c>
      <c r="Z171" s="146">
        <f>BDS!$Z$3*(COS(($U171*Z$4)-PI()))*BL171*BP171</f>
        <v>-0.90316817300094399</v>
      </c>
      <c r="AA171" s="146">
        <f>BDS!$AA$3*(COS(($U171*AA$4)-PI()))*BL171*BP171</f>
        <v>-0.93398401004849152</v>
      </c>
      <c r="AB171" s="146">
        <f>BDS!$AB$3*(COS(($U171*AB$4)-PI()))*BL171*BP171</f>
        <v>-0.94987255687050831</v>
      </c>
      <c r="AC171" s="146">
        <f>BDS!$AC$3*(COS(($U171*AC$4)-PI()))*BL171*BP171</f>
        <v>-0.95845216908525854</v>
      </c>
      <c r="AD171" s="146">
        <f>BDS!$AD$3*(COS(($U171*AD$4)-PI()))*BL171*BP171</f>
        <v>-0.96277331668492916</v>
      </c>
      <c r="AE171" s="146">
        <f>BDS!$AE$3*(COS(($U171*AE$4)-PI()))*BL171*BP171</f>
        <v>-0.96409706896350278</v>
      </c>
      <c r="AF171" s="146">
        <f>BDS!$AF$3*(COS(($U171*AF$4)-PI()))*BL171*BP171</f>
        <v>-0.96277331668492916</v>
      </c>
      <c r="AG171" s="146">
        <f>BDS!$AG$3*(COS(($U171*AG$4)-PI()))*BL171*BP171</f>
        <v>-0.95845216908525854</v>
      </c>
      <c r="AH171" s="146">
        <f>BDS!$AH$3*(COS(($U171*AH$4)-PI()))*BL171*BP171</f>
        <v>-0.94987255687050831</v>
      </c>
      <c r="AI171" s="146">
        <f>BDS!$AI$3*(COS(($U171*AI$4)-PI()))*BL171*BP171</f>
        <v>-0.93398401004849152</v>
      </c>
      <c r="AJ171" s="146">
        <f>BDS!$AJ$3*(COS(($U171*AJ$4)-PI()))*BL171*BP171</f>
        <v>-0.94111146496409281</v>
      </c>
      <c r="AK171" s="146">
        <f>BDS!$AK$3*(COS(($U171*AK$4)-PI()))*BL171*BP171</f>
        <v>-0.95542811248490156</v>
      </c>
      <c r="AL171" s="146">
        <f>BDS!$AL$3*(COS(($U171*AL$4)-PI()))*BL171*BP171</f>
        <v>-0.96315798583229473</v>
      </c>
      <c r="AM171" s="146">
        <f>BDS!$AM$3*(COS(($U171*AM$4)-PI()))*BL171*BP171</f>
        <v>-0.96705100470311489</v>
      </c>
      <c r="AN171" s="146">
        <f>BDS!$AN$3*(COS(($U171*AN$4)-PI()))*BL171*BP171</f>
        <v>-0.96824358952534439</v>
      </c>
      <c r="AO171" s="146">
        <f>BDS!$AO$3*(COS(($U171*AO$4)-PI()))*BL171*BP171</f>
        <v>-0.96705100470311489</v>
      </c>
      <c r="AP171" s="146">
        <f>BDS!$AP$3*(COS(($U171*AP$4)-PI()))*BL171*BP171</f>
        <v>-0.96315798583229473</v>
      </c>
      <c r="AQ171" s="146">
        <f>BDS!$AQ$3*(COS(($U171*AQ$4)-PI()))*BL171*BP171</f>
        <v>-0.95542811248490156</v>
      </c>
      <c r="AR171" s="146">
        <f>BDS!$AR$3*(COS(($U171*AR$4)-PI()))*BL171*BP171</f>
        <v>-0.94111146496409281</v>
      </c>
      <c r="AS171" s="146">
        <f>BDS!$AS$3*(COS(($U171*AS$4)-PI()))*BL171*BP171</f>
        <v>-0.93398401004849152</v>
      </c>
      <c r="AT171" s="146">
        <f>BDS!$AT$3*(COS(($U171*AT$4)-PI()))*BL171*BP171</f>
        <v>-0.94987255687050831</v>
      </c>
      <c r="AU171" s="146">
        <f>BDS!$AU$3*(COS(($U171*AU$4)-PI()))*BL171*BP171</f>
        <v>-0.95845216908525854</v>
      </c>
      <c r="AV171" s="146">
        <f>BDS!$AV$3*(COS(($U171*AV$4)-PI()))*BL171*BP171</f>
        <v>-0.96277331668492916</v>
      </c>
      <c r="AW171" s="146">
        <f>BDS!$AW$3*(COS(($U171*AW$4)-PI()))*BL171*BP171</f>
        <v>-0.96409706896350278</v>
      </c>
      <c r="AX171" s="146">
        <f>BDS!$AX$3*(COS(($U171*AX$4)-PI()))*BL171*BP171</f>
        <v>-0.96277331668492916</v>
      </c>
      <c r="AY171" s="146">
        <f>BDS!$AY$3*(COS(($U171*AY$4)-PI()))*BL171*BP171</f>
        <v>-0.95845216908525854</v>
      </c>
      <c r="AZ171" s="146">
        <f>BDS!$AZ$3*(COS(($U171*AZ$4)-PI()))*BL171*BP171</f>
        <v>-0.94987255687050831</v>
      </c>
      <c r="BA171" s="146">
        <f>BDS!$BA$3*(COS(($U171*BA$4)-PI()))*BL171*BP171</f>
        <v>-0.93398401004849152</v>
      </c>
      <c r="BB171" s="146">
        <f>BDS!$BB$3*(COS(($U171*BB$4)-PI()))*BL171*BP171</f>
        <v>-0.90316817300094399</v>
      </c>
      <c r="BC171" s="146">
        <f>BDS!$BC$3*(COS(($U171*BC$4)-PI()))*BL171*BP171</f>
        <v>-0.83502096728519093</v>
      </c>
      <c r="BD171" s="146">
        <f>BDS!$BD$3*(COS(($U171*BD$4)-PI()))*BL171*BP171</f>
        <v>-0.65361928391429625</v>
      </c>
      <c r="BE171" s="146">
        <f>BDS!$BE$3*(COS(($U171*BE$4)-PI()))*BL171*BP171</f>
        <v>-0.68472118813361549</v>
      </c>
      <c r="BF171" s="153">
        <f t="shared" si="49"/>
        <v>-0.90604506074775371</v>
      </c>
      <c r="BG171" s="153">
        <f>(((BF171)+1)/(BDS!$BG$4)+1)</f>
        <v>1.0933594906598807</v>
      </c>
      <c r="BH171" s="196">
        <f t="shared" si="50"/>
        <v>0.77525958191398048</v>
      </c>
      <c r="BI171" s="154"/>
      <c r="BJ171" s="152">
        <f t="shared" si="51"/>
        <v>118.03686380989257</v>
      </c>
      <c r="BK171" s="152">
        <f t="shared" si="52"/>
        <v>-7.8495222809612201E-6</v>
      </c>
      <c r="BL171" s="155">
        <f t="shared" si="53"/>
        <v>0.99999909629075878</v>
      </c>
      <c r="BM171" s="155"/>
      <c r="BN171" s="152">
        <f t="shared" si="54"/>
        <v>118.03686380989257</v>
      </c>
      <c r="BO171" s="152">
        <f t="shared" si="55"/>
        <v>-2.7165192177762178E-3</v>
      </c>
      <c r="BP171" s="155">
        <f t="shared" si="56"/>
        <v>0.99968729806865941</v>
      </c>
      <c r="BQ171" s="156"/>
      <c r="BR171" s="157">
        <f t="shared" si="57"/>
        <v>118.03686380989257</v>
      </c>
      <c r="BS171" s="158">
        <f t="shared" si="58"/>
        <v>0</v>
      </c>
      <c r="BT171" s="158">
        <f t="shared" si="59"/>
        <v>0</v>
      </c>
      <c r="BU171" s="158">
        <f t="shared" si="60"/>
        <v>0</v>
      </c>
      <c r="BV171" s="158"/>
      <c r="BW171" s="206">
        <f t="shared" si="61"/>
        <v>118.03686380989257</v>
      </c>
      <c r="BX171" s="207">
        <f t="shared" si="62"/>
        <v>0</v>
      </c>
      <c r="BY171" s="208">
        <f t="shared" si="63"/>
        <v>1</v>
      </c>
      <c r="BZ171" s="158"/>
      <c r="CA171" s="157">
        <f>BDS!BH171</f>
        <v>0.77525958191398048</v>
      </c>
      <c r="CB171" s="157">
        <f t="shared" si="64"/>
        <v>-5.2247404180860197</v>
      </c>
      <c r="CC171" s="157"/>
      <c r="CD171" s="157">
        <f t="shared" si="65"/>
        <v>-5.2247404180860197</v>
      </c>
      <c r="CE171" s="192"/>
      <c r="CF171" s="192"/>
      <c r="CG171" s="208"/>
      <c r="CH171" s="208">
        <f t="shared" si="66"/>
        <v>0</v>
      </c>
    </row>
    <row r="172" spans="2:86" x14ac:dyDescent="0.2">
      <c r="B172" s="81"/>
      <c r="C172" s="81"/>
      <c r="D172" s="81"/>
      <c r="E172" s="81"/>
      <c r="F172" s="81"/>
      <c r="G172" s="81"/>
      <c r="H172" s="81"/>
      <c r="I172" s="81"/>
      <c r="J172" s="81"/>
      <c r="K172" s="81"/>
      <c r="L172" s="82"/>
      <c r="M172" s="81"/>
      <c r="N172" s="81"/>
      <c r="O172" s="81"/>
      <c r="P172" s="81"/>
      <c r="Q172" s="81"/>
      <c r="R172" s="81"/>
      <c r="S172" s="81"/>
      <c r="T172" s="81"/>
      <c r="U172" s="195">
        <f t="shared" si="48"/>
        <v>119.82690856375234</v>
      </c>
      <c r="V172" s="146">
        <f>BDS!$V$3*(COS(($U172*V$4)-PI()))*BL172*BP172</f>
        <v>-0.68584629693149435</v>
      </c>
      <c r="W172" s="146">
        <f>BDS!$W$3*(COS(($U172*W$4)-PI()))*BL172*BP172</f>
        <v>-0.67602493601503666</v>
      </c>
      <c r="X172" s="146">
        <f>BDS!$X$3*(COS(($U172*X$4)-PI()))*BL172*BP172</f>
        <v>-0.64414283380523152</v>
      </c>
      <c r="Y172" s="146">
        <f>BDS!$Y$3*(COS(($U172*Y$4)-PI()))*BL172*BP172</f>
        <v>-0.83025416908297367</v>
      </c>
      <c r="Z172" s="146">
        <f>BDS!$Z$3*(COS(($U172*Z$4)-PI()))*BL172*BP172</f>
        <v>-0.90026309782483849</v>
      </c>
      <c r="AA172" s="146">
        <f>BDS!$AA$3*(COS(($U172*AA$4)-PI()))*BL172*BP172</f>
        <v>-0.93193574806121382</v>
      </c>
      <c r="AB172" s="146">
        <f>BDS!$AB$3*(COS(($U172*AB$4)-PI()))*BL172*BP172</f>
        <v>-0.94826950577734248</v>
      </c>
      <c r="AC172" s="146">
        <f>BDS!$AC$3*(COS(($U172*AC$4)-PI()))*BL172*BP172</f>
        <v>-0.95709046518860419</v>
      </c>
      <c r="AD172" s="146">
        <f>BDS!$AD$3*(COS(($U172*AD$4)-PI()))*BL172*BP172</f>
        <v>-0.96153341152856742</v>
      </c>
      <c r="AE172" s="146">
        <f>BDS!$AE$3*(COS(($U172*AE$4)-PI()))*BL172*BP172</f>
        <v>-0.96289450816037647</v>
      </c>
      <c r="AF172" s="146">
        <f>BDS!$AF$3*(COS(($U172*AF$4)-PI()))*BL172*BP172</f>
        <v>-0.96153341152856742</v>
      </c>
      <c r="AG172" s="146">
        <f>BDS!$AG$3*(COS(($U172*AG$4)-PI()))*BL172*BP172</f>
        <v>-0.95709046518860419</v>
      </c>
      <c r="AH172" s="146">
        <f>BDS!$AH$3*(COS(($U172*AH$4)-PI()))*BL172*BP172</f>
        <v>-0.94826950577734248</v>
      </c>
      <c r="AI172" s="146">
        <f>BDS!$AI$3*(COS(($U172*AI$4)-PI()))*BL172*BP172</f>
        <v>-0.93193574806121382</v>
      </c>
      <c r="AJ172" s="146">
        <f>BDS!$AJ$3*(COS(($U172*AJ$4)-PI()))*BL172*BP172</f>
        <v>-0.93926263754980743</v>
      </c>
      <c r="AK172" s="146">
        <f>BDS!$AK$3*(COS(($U172*AK$4)-PI()))*BL172*BP172</f>
        <v>-0.95398126704396702</v>
      </c>
      <c r="AL172" s="146">
        <f>BDS!$AL$3*(COS(($U172*AL$4)-PI()))*BL172*BP172</f>
        <v>-0.96192893102230737</v>
      </c>
      <c r="AM172" s="146">
        <f>BDS!$AM$3*(COS(($U172*AM$4)-PI()))*BL172*BP172</f>
        <v>-0.96593183126003301</v>
      </c>
      <c r="AN172" s="146">
        <f>BDS!$AN$3*(COS(($U172*AN$4)-PI()))*BL172*BP172</f>
        <v>-0.96715810281523396</v>
      </c>
      <c r="AO172" s="146">
        <f>BDS!$AO$3*(COS(($U172*AO$4)-PI()))*BL172*BP172</f>
        <v>-0.96593183126003301</v>
      </c>
      <c r="AP172" s="146">
        <f>BDS!$AP$3*(COS(($U172*AP$4)-PI()))*BL172*BP172</f>
        <v>-0.96192893102230737</v>
      </c>
      <c r="AQ172" s="146">
        <f>BDS!$AQ$3*(COS(($U172*AQ$4)-PI()))*BL172*BP172</f>
        <v>-0.95398126704396702</v>
      </c>
      <c r="AR172" s="146">
        <f>BDS!$AR$3*(COS(($U172*AR$4)-PI()))*BL172*BP172</f>
        <v>-0.93926263754980743</v>
      </c>
      <c r="AS172" s="146">
        <f>BDS!$AS$3*(COS(($U172*AS$4)-PI()))*BL172*BP172</f>
        <v>-0.93193574806121382</v>
      </c>
      <c r="AT172" s="146">
        <f>BDS!$AT$3*(COS(($U172*AT$4)-PI()))*BL172*BP172</f>
        <v>-0.94826950577734248</v>
      </c>
      <c r="AU172" s="146">
        <f>BDS!$AU$3*(COS(($U172*AU$4)-PI()))*BL172*BP172</f>
        <v>-0.95709046518860419</v>
      </c>
      <c r="AV172" s="146">
        <f>BDS!$AV$3*(COS(($U172*AV$4)-PI()))*BL172*BP172</f>
        <v>-0.96153341152856742</v>
      </c>
      <c r="AW172" s="146">
        <f>BDS!$AW$3*(COS(($U172*AW$4)-PI()))*BL172*BP172</f>
        <v>-0.96289450816037647</v>
      </c>
      <c r="AX172" s="146">
        <f>BDS!$AX$3*(COS(($U172*AX$4)-PI()))*BL172*BP172</f>
        <v>-0.96153341152856742</v>
      </c>
      <c r="AY172" s="146">
        <f>BDS!$AY$3*(COS(($U172*AY$4)-PI()))*BL172*BP172</f>
        <v>-0.95709046518860419</v>
      </c>
      <c r="AZ172" s="146">
        <f>BDS!$AZ$3*(COS(($U172*AZ$4)-PI()))*BL172*BP172</f>
        <v>-0.94826950577734248</v>
      </c>
      <c r="BA172" s="146">
        <f>BDS!$BA$3*(COS(($U172*BA$4)-PI()))*BL172*BP172</f>
        <v>-0.93193574806121382</v>
      </c>
      <c r="BB172" s="146">
        <f>BDS!$BB$3*(COS(($U172*BB$4)-PI()))*BL172*BP172</f>
        <v>-0.90026309782483849</v>
      </c>
      <c r="BC172" s="146">
        <f>BDS!$BC$3*(COS(($U172*BC$4)-PI()))*BL172*BP172</f>
        <v>-0.83025416908297367</v>
      </c>
      <c r="BD172" s="146">
        <f>BDS!$BD$3*(COS(($U172*BD$4)-PI()))*BL172*BP172</f>
        <v>-0.64414283380523152</v>
      </c>
      <c r="BE172" s="146">
        <f>BDS!$BE$3*(COS(($U172*BE$4)-PI()))*BL172*BP172</f>
        <v>-0.67602493601503666</v>
      </c>
      <c r="BF172" s="153">
        <f t="shared" si="49"/>
        <v>-0.9032691484860772</v>
      </c>
      <c r="BG172" s="153">
        <f>(((BF172)+1)/(BDS!$BG$4)+1)</f>
        <v>1.0961178103068219</v>
      </c>
      <c r="BH172" s="196">
        <f t="shared" si="50"/>
        <v>0.79714468910756686</v>
      </c>
      <c r="BI172" s="154"/>
      <c r="BJ172" s="152">
        <f t="shared" si="51"/>
        <v>119.82690856375234</v>
      </c>
      <c r="BK172" s="152">
        <f t="shared" si="52"/>
        <v>-8.2430409872192191E-6</v>
      </c>
      <c r="BL172" s="155">
        <f t="shared" si="53"/>
        <v>0.99999905098528541</v>
      </c>
      <c r="BM172" s="155"/>
      <c r="BN172" s="152">
        <f t="shared" si="54"/>
        <v>119.82690856375234</v>
      </c>
      <c r="BO172" s="152">
        <f t="shared" si="55"/>
        <v>-2.8206506959866703E-3</v>
      </c>
      <c r="BP172" s="155">
        <f t="shared" si="56"/>
        <v>0.99967531330987969</v>
      </c>
      <c r="BQ172" s="156"/>
      <c r="BR172" s="157">
        <f t="shared" si="57"/>
        <v>119.82690856375234</v>
      </c>
      <c r="BS172" s="158">
        <f t="shared" si="58"/>
        <v>0</v>
      </c>
      <c r="BT172" s="158">
        <f t="shared" si="59"/>
        <v>0</v>
      </c>
      <c r="BU172" s="158">
        <f t="shared" si="60"/>
        <v>0</v>
      </c>
      <c r="BV172" s="158"/>
      <c r="BW172" s="206">
        <f t="shared" si="61"/>
        <v>119.82690856375234</v>
      </c>
      <c r="BX172" s="207">
        <f t="shared" si="62"/>
        <v>0</v>
      </c>
      <c r="BY172" s="208">
        <f t="shared" si="63"/>
        <v>1</v>
      </c>
      <c r="BZ172" s="158"/>
      <c r="CA172" s="157">
        <f>BDS!BH172</f>
        <v>0.79714468910756686</v>
      </c>
      <c r="CB172" s="157">
        <f t="shared" si="64"/>
        <v>-5.2028553108924331</v>
      </c>
      <c r="CC172" s="157"/>
      <c r="CD172" s="157">
        <f t="shared" si="65"/>
        <v>-5.2028553108924331</v>
      </c>
      <c r="CE172" s="192"/>
      <c r="CF172" s="192"/>
      <c r="CG172" s="208"/>
      <c r="CH172" s="208">
        <f t="shared" si="66"/>
        <v>0</v>
      </c>
    </row>
    <row r="173" spans="2:86" x14ac:dyDescent="0.2">
      <c r="B173" s="81"/>
      <c r="C173" s="81"/>
      <c r="D173" s="81"/>
      <c r="E173" s="81"/>
      <c r="F173" s="81"/>
      <c r="G173" s="81"/>
      <c r="H173" s="81"/>
      <c r="I173" s="81"/>
      <c r="J173" s="81"/>
      <c r="K173" s="81"/>
      <c r="L173" s="82"/>
      <c r="M173" s="81"/>
      <c r="N173" s="81"/>
      <c r="O173" s="81"/>
      <c r="P173" s="81"/>
      <c r="Q173" s="81"/>
      <c r="R173" s="81"/>
      <c r="S173" s="81"/>
      <c r="T173" s="81"/>
      <c r="U173" s="195">
        <f t="shared" si="48"/>
        <v>121.64409958461208</v>
      </c>
      <c r="V173" s="146">
        <f>BDS!$V$3*(COS(($U173*V$4)-PI()))*BL173*BP173</f>
        <v>-0.67716383549305736</v>
      </c>
      <c r="W173" s="146">
        <f>BDS!$W$3*(COS(($U173*W$4)-PI()))*BL173*BP173</f>
        <v>-0.66709429436469503</v>
      </c>
      <c r="X173" s="146">
        <f>BDS!$X$3*(COS(($U173*X$4)-PI()))*BL173*BP173</f>
        <v>-0.6344147438973039</v>
      </c>
      <c r="Y173" s="146">
        <f>BDS!$Y$3*(COS(($U173*Y$4)-PI()))*BL173*BP173</f>
        <v>-0.82535031982349771</v>
      </c>
      <c r="Z173" s="146">
        <f>BDS!$Z$3*(COS(($U173*Z$4)-PI()))*BL173*BP173</f>
        <v>-0.89727229360790017</v>
      </c>
      <c r="AA173" s="146">
        <f>BDS!$AA$3*(COS(($U173*AA$4)-PI()))*BL173*BP173</f>
        <v>-0.92982634729525915</v>
      </c>
      <c r="AB173" s="146">
        <f>BDS!$AB$3*(COS(($U173*AB$4)-PI()))*BL173*BP173</f>
        <v>-0.94661832006891478</v>
      </c>
      <c r="AC173" s="146">
        <f>BDS!$AC$3*(COS(($U173*AC$4)-PI()))*BL173*BP173</f>
        <v>-0.95568773912092209</v>
      </c>
      <c r="AD173" s="146">
        <f>BDS!$AD$3*(COS(($U173*AD$4)-PI()))*BL173*BP173</f>
        <v>-0.96025609012813584</v>
      </c>
      <c r="AE173" s="146">
        <f>BDS!$AE$3*(COS(($U173*AE$4)-PI()))*BL173*BP173</f>
        <v>-0.96165563892275785</v>
      </c>
      <c r="AF173" s="146">
        <f>BDS!$AF$3*(COS(($U173*AF$4)-PI()))*BL173*BP173</f>
        <v>-0.96025609012813584</v>
      </c>
      <c r="AG173" s="146">
        <f>BDS!$AG$3*(COS(($U173*AG$4)-PI()))*BL173*BP173</f>
        <v>-0.95568773912092209</v>
      </c>
      <c r="AH173" s="146">
        <f>BDS!$AH$3*(COS(($U173*AH$4)-PI()))*BL173*BP173</f>
        <v>-0.94661832006891478</v>
      </c>
      <c r="AI173" s="146">
        <f>BDS!$AI$3*(COS(($U173*AI$4)-PI()))*BL173*BP173</f>
        <v>-0.92982634729525915</v>
      </c>
      <c r="AJ173" s="146">
        <f>BDS!$AJ$3*(COS(($U173*AJ$4)-PI()))*BL173*BP173</f>
        <v>-0.93735847785242243</v>
      </c>
      <c r="AK173" s="146">
        <f>BDS!$AK$3*(COS(($U173*AK$4)-PI()))*BL173*BP173</f>
        <v>-0.9524908853363836</v>
      </c>
      <c r="AL173" s="146">
        <f>BDS!$AL$3*(COS(($U173*AL$4)-PI()))*BL173*BP173</f>
        <v>-0.96066278173418906</v>
      </c>
      <c r="AM173" s="146">
        <f>BDS!$AM$3*(COS(($U173*AM$4)-PI()))*BL173*BP173</f>
        <v>-0.96477882676651028</v>
      </c>
      <c r="AN173" s="146">
        <f>BDS!$AN$3*(COS(($U173*AN$4)-PI()))*BL173*BP173</f>
        <v>-0.96603978731939266</v>
      </c>
      <c r="AO173" s="146">
        <f>BDS!$AO$3*(COS(($U173*AO$4)-PI()))*BL173*BP173</f>
        <v>-0.96477882676651028</v>
      </c>
      <c r="AP173" s="146">
        <f>BDS!$AP$3*(COS(($U173*AP$4)-PI()))*BL173*BP173</f>
        <v>-0.96066278173418906</v>
      </c>
      <c r="AQ173" s="146">
        <f>BDS!$AQ$3*(COS(($U173*AQ$4)-PI()))*BL173*BP173</f>
        <v>-0.9524908853363836</v>
      </c>
      <c r="AR173" s="146">
        <f>BDS!$AR$3*(COS(($U173*AR$4)-PI()))*BL173*BP173</f>
        <v>-0.93735847785242243</v>
      </c>
      <c r="AS173" s="146">
        <f>BDS!$AS$3*(COS(($U173*AS$4)-PI()))*BL173*BP173</f>
        <v>-0.92982634729525915</v>
      </c>
      <c r="AT173" s="146">
        <f>BDS!$AT$3*(COS(($U173*AT$4)-PI()))*BL173*BP173</f>
        <v>-0.94661832006891478</v>
      </c>
      <c r="AU173" s="146">
        <f>BDS!$AU$3*(COS(($U173*AU$4)-PI()))*BL173*BP173</f>
        <v>-0.95568773912092209</v>
      </c>
      <c r="AV173" s="146">
        <f>BDS!$AV$3*(COS(($U173*AV$4)-PI()))*BL173*BP173</f>
        <v>-0.96025609012813584</v>
      </c>
      <c r="AW173" s="146">
        <f>BDS!$AW$3*(COS(($U173*AW$4)-PI()))*BL173*BP173</f>
        <v>-0.96165563892275785</v>
      </c>
      <c r="AX173" s="146">
        <f>BDS!$AX$3*(COS(($U173*AX$4)-PI()))*BL173*BP173</f>
        <v>-0.96025609012813584</v>
      </c>
      <c r="AY173" s="146">
        <f>BDS!$AY$3*(COS(($U173*AY$4)-PI()))*BL173*BP173</f>
        <v>-0.95568773912092209</v>
      </c>
      <c r="AZ173" s="146">
        <f>BDS!$AZ$3*(COS(($U173*AZ$4)-PI()))*BL173*BP173</f>
        <v>-0.94661832006891478</v>
      </c>
      <c r="BA173" s="146">
        <f>BDS!$BA$3*(COS(($U173*BA$4)-PI()))*BL173*BP173</f>
        <v>-0.92982634729525915</v>
      </c>
      <c r="BB173" s="146">
        <f>BDS!$BB$3*(COS(($U173*BB$4)-PI()))*BL173*BP173</f>
        <v>-0.89727229360790017</v>
      </c>
      <c r="BC173" s="146">
        <f>BDS!$BC$3*(COS(($U173*BC$4)-PI()))*BL173*BP173</f>
        <v>-0.82535031982349771</v>
      </c>
      <c r="BD173" s="146">
        <f>BDS!$BD$3*(COS(($U173*BD$4)-PI()))*BL173*BP173</f>
        <v>-0.6344147438973039</v>
      </c>
      <c r="BE173" s="146">
        <f>BDS!$BE$3*(COS(($U173*BE$4)-PI()))*BL173*BP173</f>
        <v>-0.66709429436469503</v>
      </c>
      <c r="BF173" s="153">
        <f t="shared" si="49"/>
        <v>-0.90041428149657499</v>
      </c>
      <c r="BG173" s="153">
        <f>(((BF173)+1)/(BDS!$BG$4)+1)</f>
        <v>1.0989545842982995</v>
      </c>
      <c r="BH173" s="196">
        <f t="shared" si="50"/>
        <v>0.81959490040447835</v>
      </c>
      <c r="BI173" s="154"/>
      <c r="BJ173" s="152">
        <f t="shared" si="51"/>
        <v>121.64409958461208</v>
      </c>
      <c r="BK173" s="152">
        <f t="shared" si="52"/>
        <v>-8.6562878766807859E-6</v>
      </c>
      <c r="BL173" s="155">
        <f t="shared" si="53"/>
        <v>0.99999900340852532</v>
      </c>
      <c r="BM173" s="155"/>
      <c r="BN173" s="152">
        <f t="shared" si="54"/>
        <v>121.64409958461208</v>
      </c>
      <c r="BO173" s="152">
        <f t="shared" si="55"/>
        <v>-2.9287724676870328E-3</v>
      </c>
      <c r="BP173" s="155">
        <f t="shared" si="56"/>
        <v>0.99966286945003613</v>
      </c>
      <c r="BQ173" s="156"/>
      <c r="BR173" s="157">
        <f t="shared" si="57"/>
        <v>121.64409958461208</v>
      </c>
      <c r="BS173" s="158">
        <f t="shared" si="58"/>
        <v>0</v>
      </c>
      <c r="BT173" s="158">
        <f t="shared" si="59"/>
        <v>0</v>
      </c>
      <c r="BU173" s="158">
        <f t="shared" si="60"/>
        <v>0</v>
      </c>
      <c r="BV173" s="158"/>
      <c r="BW173" s="206">
        <f t="shared" si="61"/>
        <v>121.64409958461208</v>
      </c>
      <c r="BX173" s="207">
        <f t="shared" si="62"/>
        <v>0</v>
      </c>
      <c r="BY173" s="208">
        <f t="shared" si="63"/>
        <v>1</v>
      </c>
      <c r="BZ173" s="158"/>
      <c r="CA173" s="157">
        <f>BDS!BH173</f>
        <v>0.81959490040447835</v>
      </c>
      <c r="CB173" s="157">
        <f t="shared" si="64"/>
        <v>-5.1804050995955215</v>
      </c>
      <c r="CC173" s="157"/>
      <c r="CD173" s="157">
        <f t="shared" si="65"/>
        <v>-5.1804050995955215</v>
      </c>
      <c r="CE173" s="192"/>
      <c r="CF173" s="192"/>
      <c r="CG173" s="208"/>
      <c r="CH173" s="208">
        <f t="shared" si="66"/>
        <v>0</v>
      </c>
    </row>
    <row r="174" spans="2:86" x14ac:dyDescent="0.2">
      <c r="B174" s="81"/>
      <c r="C174" s="81"/>
      <c r="D174" s="81"/>
      <c r="E174" s="81"/>
      <c r="F174" s="81"/>
      <c r="G174" s="81"/>
      <c r="H174" s="81"/>
      <c r="I174" s="81"/>
      <c r="J174" s="81"/>
      <c r="K174" s="81"/>
      <c r="L174" s="82"/>
      <c r="M174" s="81"/>
      <c r="N174" s="81"/>
      <c r="O174" s="81"/>
      <c r="P174" s="81"/>
      <c r="Q174" s="81"/>
      <c r="R174" s="81"/>
      <c r="S174" s="81"/>
      <c r="T174" s="81"/>
      <c r="U174" s="195">
        <f t="shared" si="48"/>
        <v>123.4888485492248</v>
      </c>
      <c r="V174" s="146">
        <f>BDS!$V$3*(COS(($U174*V$4)-PI()))*BL174*BP174</f>
        <v>-0.66824727895391611</v>
      </c>
      <c r="W174" s="146">
        <f>BDS!$W$3*(COS(($U174*W$4)-PI()))*BL174*BP174</f>
        <v>-0.65792398111465977</v>
      </c>
      <c r="X174" s="146">
        <f>BDS!$X$3*(COS(($U174*X$4)-PI()))*BL174*BP174</f>
        <v>-0.62442959059494374</v>
      </c>
      <c r="Y174" s="146">
        <f>BDS!$Y$3*(COS(($U174*Y$4)-PI()))*BL174*BP174</f>
        <v>-0.82030575967626129</v>
      </c>
      <c r="Z174" s="146">
        <f>BDS!$Z$3*(COS(($U174*Z$4)-PI()))*BL174*BP174</f>
        <v>-0.89419333051125027</v>
      </c>
      <c r="AA174" s="146">
        <f>BDS!$AA$3*(COS(($U174*AA$4)-PI()))*BL174*BP174</f>
        <v>-0.92765403168092708</v>
      </c>
      <c r="AB174" s="146">
        <f>BDS!$AB$3*(COS(($U174*AB$4)-PI()))*BL174*BP174</f>
        <v>-0.94491758404172832</v>
      </c>
      <c r="AC174" s="146">
        <f>BDS!$AC$3*(COS(($U174*AC$4)-PI()))*BL174*BP174</f>
        <v>-0.95424277628828014</v>
      </c>
      <c r="AD174" s="146">
        <f>BDS!$AD$3*(COS(($U174*AD$4)-PI()))*BL174*BP174</f>
        <v>-0.95894024089857688</v>
      </c>
      <c r="AE174" s="146">
        <f>BDS!$AE$3*(COS(($U174*AE$4)-PI()))*BL174*BP174</f>
        <v>-0.96037938145129975</v>
      </c>
      <c r="AF174" s="146">
        <f>BDS!$AF$3*(COS(($U174*AF$4)-PI()))*BL174*BP174</f>
        <v>-0.95894024089857688</v>
      </c>
      <c r="AG174" s="146">
        <f>BDS!$AG$3*(COS(($U174*AG$4)-PI()))*BL174*BP174</f>
        <v>-0.95424277628828014</v>
      </c>
      <c r="AH174" s="146">
        <f>BDS!$AH$3*(COS(($U174*AH$4)-PI()))*BL174*BP174</f>
        <v>-0.94491758404172832</v>
      </c>
      <c r="AI174" s="146">
        <f>BDS!$AI$3*(COS(($U174*AI$4)-PI()))*BL174*BP174</f>
        <v>-0.92765403168092708</v>
      </c>
      <c r="AJ174" s="146">
        <f>BDS!$AJ$3*(COS(($U174*AJ$4)-PI()))*BL174*BP174</f>
        <v>-0.93539736951378949</v>
      </c>
      <c r="AK174" s="146">
        <f>BDS!$AK$3*(COS(($U174*AK$4)-PI()))*BL174*BP174</f>
        <v>-0.95095568136403008</v>
      </c>
      <c r="AL174" s="146">
        <f>BDS!$AL$3*(COS(($U174*AL$4)-PI()))*BL174*BP174</f>
        <v>-0.95935843560840084</v>
      </c>
      <c r="AM174" s="146">
        <f>BDS!$AM$3*(COS(($U174*AM$4)-PI()))*BL174*BP174</f>
        <v>-0.9635909827401361</v>
      </c>
      <c r="AN174" s="146">
        <f>BDS!$AN$3*(COS(($U174*AN$4)-PI()))*BL174*BP174</f>
        <v>-0.9648876634994521</v>
      </c>
      <c r="AO174" s="146">
        <f>BDS!$AO$3*(COS(($U174*AO$4)-PI()))*BL174*BP174</f>
        <v>-0.9635909827401361</v>
      </c>
      <c r="AP174" s="146">
        <f>BDS!$AP$3*(COS(($U174*AP$4)-PI()))*BL174*BP174</f>
        <v>-0.95935843560840084</v>
      </c>
      <c r="AQ174" s="146">
        <f>BDS!$AQ$3*(COS(($U174*AQ$4)-PI()))*BL174*BP174</f>
        <v>-0.95095568136403008</v>
      </c>
      <c r="AR174" s="146">
        <f>BDS!$AR$3*(COS(($U174*AR$4)-PI()))*BL174*BP174</f>
        <v>-0.93539736951378949</v>
      </c>
      <c r="AS174" s="146">
        <f>BDS!$AS$3*(COS(($U174*AS$4)-PI()))*BL174*BP174</f>
        <v>-0.92765403168092708</v>
      </c>
      <c r="AT174" s="146">
        <f>BDS!$AT$3*(COS(($U174*AT$4)-PI()))*BL174*BP174</f>
        <v>-0.94491758404172832</v>
      </c>
      <c r="AU174" s="146">
        <f>BDS!$AU$3*(COS(($U174*AU$4)-PI()))*BL174*BP174</f>
        <v>-0.95424277628828014</v>
      </c>
      <c r="AV174" s="146">
        <f>BDS!$AV$3*(COS(($U174*AV$4)-PI()))*BL174*BP174</f>
        <v>-0.95894024089857688</v>
      </c>
      <c r="AW174" s="146">
        <f>BDS!$AW$3*(COS(($U174*AW$4)-PI()))*BL174*BP174</f>
        <v>-0.96037938145129975</v>
      </c>
      <c r="AX174" s="146">
        <f>BDS!$AX$3*(COS(($U174*AX$4)-PI()))*BL174*BP174</f>
        <v>-0.95894024089857688</v>
      </c>
      <c r="AY174" s="146">
        <f>BDS!$AY$3*(COS(($U174*AY$4)-PI()))*BL174*BP174</f>
        <v>-0.95424277628828014</v>
      </c>
      <c r="AZ174" s="146">
        <f>BDS!$AZ$3*(COS(($U174*AZ$4)-PI()))*BL174*BP174</f>
        <v>-0.94491758404172832</v>
      </c>
      <c r="BA174" s="146">
        <f>BDS!$BA$3*(COS(($U174*BA$4)-PI()))*BL174*BP174</f>
        <v>-0.92765403168092708</v>
      </c>
      <c r="BB174" s="146">
        <f>BDS!$BB$3*(COS(($U174*BB$4)-PI()))*BL174*BP174</f>
        <v>-0.89419333051125027</v>
      </c>
      <c r="BC174" s="146">
        <f>BDS!$BC$3*(COS(($U174*BC$4)-PI()))*BL174*BP174</f>
        <v>-0.82030575967626129</v>
      </c>
      <c r="BD174" s="146">
        <f>BDS!$BD$3*(COS(($U174*BD$4)-PI()))*BL174*BP174</f>
        <v>-0.62442959059494374</v>
      </c>
      <c r="BE174" s="146">
        <f>BDS!$BE$3*(COS(($U174*BE$4)-PI()))*BL174*BP174</f>
        <v>-0.65792398111465977</v>
      </c>
      <c r="BF174" s="153">
        <f t="shared" si="49"/>
        <v>-0.89747840275669333</v>
      </c>
      <c r="BG174" s="153">
        <f>(((BF174)+1)/(BDS!$BG$4)+1)</f>
        <v>1.1018718566202863</v>
      </c>
      <c r="BH174" s="196">
        <f t="shared" si="50"/>
        <v>0.84262181411515691</v>
      </c>
      <c r="BI174" s="154"/>
      <c r="BJ174" s="152">
        <f t="shared" si="51"/>
        <v>123.4888485492248</v>
      </c>
      <c r="BK174" s="152">
        <f t="shared" si="52"/>
        <v>-9.0902519780540391E-6</v>
      </c>
      <c r="BL174" s="155">
        <f t="shared" si="53"/>
        <v>0.99999895344661283</v>
      </c>
      <c r="BM174" s="155"/>
      <c r="BN174" s="152">
        <f t="shared" si="54"/>
        <v>123.4888485492248</v>
      </c>
      <c r="BO174" s="152">
        <f t="shared" si="55"/>
        <v>-3.0410373348515943E-3</v>
      </c>
      <c r="BP174" s="155">
        <f t="shared" si="56"/>
        <v>0.99964994892045744</v>
      </c>
      <c r="BQ174" s="156"/>
      <c r="BR174" s="157">
        <f t="shared" si="57"/>
        <v>123.4888485492248</v>
      </c>
      <c r="BS174" s="158">
        <f t="shared" si="58"/>
        <v>0</v>
      </c>
      <c r="BT174" s="158">
        <f t="shared" si="59"/>
        <v>0</v>
      </c>
      <c r="BU174" s="158">
        <f t="shared" si="60"/>
        <v>0</v>
      </c>
      <c r="BV174" s="158"/>
      <c r="BW174" s="206">
        <f t="shared" si="61"/>
        <v>123.4888485492248</v>
      </c>
      <c r="BX174" s="207">
        <f t="shared" si="62"/>
        <v>0</v>
      </c>
      <c r="BY174" s="208">
        <f t="shared" si="63"/>
        <v>1</v>
      </c>
      <c r="BZ174" s="158"/>
      <c r="CA174" s="157">
        <f>BDS!BH174</f>
        <v>0.84262181411515691</v>
      </c>
      <c r="CB174" s="157">
        <f t="shared" si="64"/>
        <v>-5.1573781858848431</v>
      </c>
      <c r="CC174" s="157"/>
      <c r="CD174" s="157">
        <f t="shared" si="65"/>
        <v>-5.1573781858848431</v>
      </c>
      <c r="CE174" s="192"/>
      <c r="CF174" s="192"/>
      <c r="CG174" s="208"/>
      <c r="CH174" s="208">
        <f t="shared" si="66"/>
        <v>0</v>
      </c>
    </row>
    <row r="175" spans="2:86" x14ac:dyDescent="0.2">
      <c r="B175" s="81"/>
      <c r="C175" s="81"/>
      <c r="D175" s="81"/>
      <c r="E175" s="81"/>
      <c r="F175" s="81"/>
      <c r="G175" s="81"/>
      <c r="H175" s="81"/>
      <c r="I175" s="81"/>
      <c r="J175" s="81"/>
      <c r="K175" s="81"/>
      <c r="L175" s="82"/>
      <c r="M175" s="81"/>
      <c r="N175" s="81"/>
      <c r="O175" s="81"/>
      <c r="P175" s="81"/>
      <c r="Q175" s="81"/>
      <c r="R175" s="81"/>
      <c r="S175" s="81"/>
      <c r="T175" s="81"/>
      <c r="U175" s="195">
        <f t="shared" si="48"/>
        <v>125.36157337747628</v>
      </c>
      <c r="V175" s="146">
        <f>BDS!$V$3*(COS(($U175*V$4)-PI()))*BL175*BP175</f>
        <v>-0.65909134694280314</v>
      </c>
      <c r="W175" s="146">
        <f>BDS!$W$3*(COS(($U175*W$4)-PI()))*BL175*BP175</f>
        <v>-0.64850866321039569</v>
      </c>
      <c r="X175" s="146">
        <f>BDS!$X$3*(COS(($U175*X$4)-PI()))*BL175*BP175</f>
        <v>-0.6141819167514293</v>
      </c>
      <c r="Y175" s="146">
        <f>BDS!$Y$3*(COS(($U175*Y$4)-PI()))*BL175*BP175</f>
        <v>-0.81511674898492403</v>
      </c>
      <c r="Z175" s="146">
        <f>BDS!$Z$3*(COS(($U175*Z$4)-PI()))*BL175*BP175</f>
        <v>-0.89102371616247844</v>
      </c>
      <c r="AA175" s="146">
        <f>BDS!$AA$3*(COS(($U175*AA$4)-PI()))*BL175*BP175</f>
        <v>-0.9254169766496233</v>
      </c>
      <c r="AB175" s="146">
        <f>BDS!$AB$3*(COS(($U175*AB$4)-PI()))*BL175*BP175</f>
        <v>-0.94316584223720723</v>
      </c>
      <c r="AC175" s="146">
        <f>BDS!$AC$3*(COS(($U175*AC$4)-PI()))*BL175*BP175</f>
        <v>-0.95275432748860067</v>
      </c>
      <c r="AD175" s="146">
        <f>BDS!$AD$3*(COS(($U175*AD$4)-PI()))*BL175*BP175</f>
        <v>-0.95758472035171183</v>
      </c>
      <c r="AE175" s="146">
        <f>BDS!$AE$3*(COS(($U175*AE$4)-PI()))*BL175*BP175</f>
        <v>-0.95906462488729671</v>
      </c>
      <c r="AF175" s="146">
        <f>BDS!$AF$3*(COS(($U175*AF$4)-PI()))*BL175*BP175</f>
        <v>-0.95758472035171183</v>
      </c>
      <c r="AG175" s="146">
        <f>BDS!$AG$3*(COS(($U175*AG$4)-PI()))*BL175*BP175</f>
        <v>-0.95275432748860067</v>
      </c>
      <c r="AH175" s="146">
        <f>BDS!$AH$3*(COS(($U175*AH$4)-PI()))*BL175*BP175</f>
        <v>-0.94316584223720723</v>
      </c>
      <c r="AI175" s="146">
        <f>BDS!$AI$3*(COS(($U175*AI$4)-PI()))*BL175*BP175</f>
        <v>-0.9254169766496233</v>
      </c>
      <c r="AJ175" s="146">
        <f>BDS!$AJ$3*(COS(($U175*AJ$4)-PI()))*BL175*BP175</f>
        <v>-0.93337765147260299</v>
      </c>
      <c r="AK175" s="146">
        <f>BDS!$AK$3*(COS(($U175*AK$4)-PI()))*BL175*BP175</f>
        <v>-0.94937433267250138</v>
      </c>
      <c r="AL175" s="146">
        <f>BDS!$AL$3*(COS(($U175*AL$4)-PI()))*BL175*BP175</f>
        <v>-0.95801475862674224</v>
      </c>
      <c r="AM175" s="146">
        <f>BDS!$AM$3*(COS(($U175*AM$4)-PI()))*BL175*BP175</f>
        <v>-0.96236726154749763</v>
      </c>
      <c r="AN175" s="146">
        <f>BDS!$AN$3*(COS(($U175*AN$4)-PI()))*BL175*BP175</f>
        <v>-0.9637007234464775</v>
      </c>
      <c r="AO175" s="146">
        <f>BDS!$AO$3*(COS(($U175*AO$4)-PI()))*BL175*BP175</f>
        <v>-0.96236726154749763</v>
      </c>
      <c r="AP175" s="146">
        <f>BDS!$AP$3*(COS(($U175*AP$4)-PI()))*BL175*BP175</f>
        <v>-0.95801475862674224</v>
      </c>
      <c r="AQ175" s="146">
        <f>BDS!$AQ$3*(COS(($U175*AQ$4)-PI()))*BL175*BP175</f>
        <v>-0.94937433267250138</v>
      </c>
      <c r="AR175" s="146">
        <f>BDS!$AR$3*(COS(($U175*AR$4)-PI()))*BL175*BP175</f>
        <v>-0.93337765147260299</v>
      </c>
      <c r="AS175" s="146">
        <f>BDS!$AS$3*(COS(($U175*AS$4)-PI()))*BL175*BP175</f>
        <v>-0.9254169766496233</v>
      </c>
      <c r="AT175" s="146">
        <f>BDS!$AT$3*(COS(($U175*AT$4)-PI()))*BL175*BP175</f>
        <v>-0.94316584223720723</v>
      </c>
      <c r="AU175" s="146">
        <f>BDS!$AU$3*(COS(($U175*AU$4)-PI()))*BL175*BP175</f>
        <v>-0.95275432748860067</v>
      </c>
      <c r="AV175" s="146">
        <f>BDS!$AV$3*(COS(($U175*AV$4)-PI()))*BL175*BP175</f>
        <v>-0.95758472035171183</v>
      </c>
      <c r="AW175" s="146">
        <f>BDS!$AW$3*(COS(($U175*AW$4)-PI()))*BL175*BP175</f>
        <v>-0.95906462488729671</v>
      </c>
      <c r="AX175" s="146">
        <f>BDS!$AX$3*(COS(($U175*AX$4)-PI()))*BL175*BP175</f>
        <v>-0.95758472035171183</v>
      </c>
      <c r="AY175" s="146">
        <f>BDS!$AY$3*(COS(($U175*AY$4)-PI()))*BL175*BP175</f>
        <v>-0.95275432748860067</v>
      </c>
      <c r="AZ175" s="146">
        <f>BDS!$AZ$3*(COS(($U175*AZ$4)-PI()))*BL175*BP175</f>
        <v>-0.94316584223720723</v>
      </c>
      <c r="BA175" s="146">
        <f>BDS!$BA$3*(COS(($U175*BA$4)-PI()))*BL175*BP175</f>
        <v>-0.9254169766496233</v>
      </c>
      <c r="BB175" s="146">
        <f>BDS!$BB$3*(COS(($U175*BB$4)-PI()))*BL175*BP175</f>
        <v>-0.89102371616247844</v>
      </c>
      <c r="BC175" s="146">
        <f>BDS!$BC$3*(COS(($U175*BC$4)-PI()))*BL175*BP175</f>
        <v>-0.81511674898492403</v>
      </c>
      <c r="BD175" s="146">
        <f>BDS!$BD$3*(COS(($U175*BD$4)-PI()))*BL175*BP175</f>
        <v>-0.6141819167514293</v>
      </c>
      <c r="BE175" s="146">
        <f>BDS!$BE$3*(COS(($U175*BE$4)-PI()))*BL175*BP175</f>
        <v>-0.64850866321039569</v>
      </c>
      <c r="BF175" s="153">
        <f t="shared" si="49"/>
        <v>-0.89445941349804414</v>
      </c>
      <c r="BG175" s="153">
        <f>(((BF175)+1)/(BDS!$BG$4)+1)</f>
        <v>1.1048717127400209</v>
      </c>
      <c r="BH175" s="196">
        <f t="shared" si="50"/>
        <v>0.86623709556286488</v>
      </c>
      <c r="BI175" s="154"/>
      <c r="BJ175" s="152">
        <f t="shared" si="51"/>
        <v>125.36157337747628</v>
      </c>
      <c r="BK175" s="152">
        <f t="shared" si="52"/>
        <v>-9.5459718974822639E-6</v>
      </c>
      <c r="BL175" s="155">
        <f t="shared" si="53"/>
        <v>0.99999890097997446</v>
      </c>
      <c r="BM175" s="155"/>
      <c r="BN175" s="152">
        <f t="shared" si="54"/>
        <v>125.36157337747628</v>
      </c>
      <c r="BO175" s="152">
        <f t="shared" si="55"/>
        <v>-3.1576039425530193E-3</v>
      </c>
      <c r="BP175" s="155">
        <f t="shared" si="56"/>
        <v>0.99963653348157988</v>
      </c>
      <c r="BQ175" s="156"/>
      <c r="BR175" s="157">
        <f t="shared" si="57"/>
        <v>125.36157337747628</v>
      </c>
      <c r="BS175" s="158">
        <f t="shared" si="58"/>
        <v>0</v>
      </c>
      <c r="BT175" s="158">
        <f t="shared" si="59"/>
        <v>0</v>
      </c>
      <c r="BU175" s="158">
        <f t="shared" si="60"/>
        <v>0</v>
      </c>
      <c r="BV175" s="158"/>
      <c r="BW175" s="206">
        <f t="shared" si="61"/>
        <v>125.36157337747628</v>
      </c>
      <c r="BX175" s="207">
        <f t="shared" si="62"/>
        <v>0</v>
      </c>
      <c r="BY175" s="208">
        <f t="shared" si="63"/>
        <v>1</v>
      </c>
      <c r="BZ175" s="158"/>
      <c r="CA175" s="157">
        <f>BDS!BH175</f>
        <v>0.86623709556286488</v>
      </c>
      <c r="CB175" s="157">
        <f t="shared" si="64"/>
        <v>-5.1337629044371349</v>
      </c>
      <c r="CC175" s="157"/>
      <c r="CD175" s="157">
        <f t="shared" si="65"/>
        <v>-5.1337629044371349</v>
      </c>
      <c r="CE175" s="192"/>
      <c r="CF175" s="192"/>
      <c r="CG175" s="208"/>
      <c r="CH175" s="208">
        <f t="shared" si="66"/>
        <v>0</v>
      </c>
    </row>
    <row r="176" spans="2:86" x14ac:dyDescent="0.2">
      <c r="B176" s="81"/>
      <c r="C176" s="81"/>
      <c r="D176" s="81"/>
      <c r="E176" s="81"/>
      <c r="F176" s="81"/>
      <c r="G176" s="81"/>
      <c r="H176" s="81"/>
      <c r="I176" s="81"/>
      <c r="J176" s="81"/>
      <c r="K176" s="81"/>
      <c r="L176" s="82"/>
      <c r="M176" s="81"/>
      <c r="N176" s="81"/>
      <c r="O176" s="81"/>
      <c r="P176" s="81"/>
      <c r="Q176" s="81"/>
      <c r="R176" s="81"/>
      <c r="S176" s="81"/>
      <c r="T176" s="81"/>
      <c r="U176" s="195">
        <f t="shared" si="48"/>
        <v>127.26269832706302</v>
      </c>
      <c r="V176" s="146">
        <f>BDS!$V$3*(COS(($U176*V$4)-PI()))*BL176*BP176</f>
        <v>-0.64969070774735249</v>
      </c>
      <c r="W176" s="146">
        <f>BDS!$W$3*(COS(($U176*W$4)-PI()))*BL176*BP176</f>
        <v>-0.63884296131637885</v>
      </c>
      <c r="X176" s="146">
        <f>BDS!$X$3*(COS(($U176*X$4)-PI()))*BL176*BP176</f>
        <v>-0.60366623805890529</v>
      </c>
      <c r="Y176" s="146">
        <f>BDS!$Y$3*(COS(($U176*Y$4)-PI()))*BL176*BP176</f>
        <v>-0.80977946773545695</v>
      </c>
      <c r="Z176" s="146">
        <f>BDS!$Z$3*(COS(($U176*Z$4)-PI()))*BL176*BP176</f>
        <v>-0.88776089445936168</v>
      </c>
      <c r="AA176" s="146">
        <f>BDS!$AA$3*(COS(($U176*AA$4)-PI()))*BL176*BP176</f>
        <v>-0.92311330800913294</v>
      </c>
      <c r="AB176" s="146">
        <f>BDS!$AB$3*(COS(($U176*AB$4)-PI()))*BL176*BP176</f>
        <v>-0.94136159844636358</v>
      </c>
      <c r="AC176" s="146">
        <f>BDS!$AC$3*(COS(($U176*AC$4)-PI()))*BL176*BP176</f>
        <v>-0.95122110801260429</v>
      </c>
      <c r="AD176" s="146">
        <f>BDS!$AD$3*(COS(($U176*AD$4)-PI()))*BL176*BP176</f>
        <v>-0.95618835225271259</v>
      </c>
      <c r="AE176" s="146">
        <f>BDS!$AE$3*(COS(($U176*AE$4)-PI()))*BL176*BP176</f>
        <v>-0.9577102264871119</v>
      </c>
      <c r="AF176" s="146">
        <f>BDS!$AF$3*(COS(($U176*AF$4)-PI()))*BL176*BP176</f>
        <v>-0.95618835225271259</v>
      </c>
      <c r="AG176" s="146">
        <f>BDS!$AG$3*(COS(($U176*AG$4)-PI()))*BL176*BP176</f>
        <v>-0.95122110801260429</v>
      </c>
      <c r="AH176" s="146">
        <f>BDS!$AH$3*(COS(($U176*AH$4)-PI()))*BL176*BP176</f>
        <v>-0.94136159844636358</v>
      </c>
      <c r="AI176" s="146">
        <f>BDS!$AI$3*(COS(($U176*AI$4)-PI()))*BL176*BP176</f>
        <v>-0.92311330800913294</v>
      </c>
      <c r="AJ176" s="146">
        <f>BDS!$AJ$3*(COS(($U176*AJ$4)-PI()))*BL176*BP176</f>
        <v>-0.93129761688988622</v>
      </c>
      <c r="AK176" s="146">
        <f>BDS!$AK$3*(COS(($U176*AK$4)-PI()))*BL176*BP176</f>
        <v>-0.94774547941599685</v>
      </c>
      <c r="AL176" s="146">
        <f>BDS!$AL$3*(COS(($U176*AL$4)-PI()))*BL176*BP176</f>
        <v>-0.95663058427399461</v>
      </c>
      <c r="AM176" s="146">
        <f>BDS!$AM$3*(COS(($U176*AM$4)-PI()))*BL176*BP176</f>
        <v>-0.96110659562027867</v>
      </c>
      <c r="AN176" s="146">
        <f>BDS!$AN$3*(COS(($U176*AN$4)-PI()))*BL176*BP176</f>
        <v>-0.96247793011451421</v>
      </c>
      <c r="AO176" s="146">
        <f>BDS!$AO$3*(COS(($U176*AO$4)-PI()))*BL176*BP176</f>
        <v>-0.96110659562027867</v>
      </c>
      <c r="AP176" s="146">
        <f>BDS!$AP$3*(COS(($U176*AP$4)-PI()))*BL176*BP176</f>
        <v>-0.95663058427399461</v>
      </c>
      <c r="AQ176" s="146">
        <f>BDS!$AQ$3*(COS(($U176*AQ$4)-PI()))*BL176*BP176</f>
        <v>-0.94774547941599685</v>
      </c>
      <c r="AR176" s="146">
        <f>BDS!$AR$3*(COS(($U176*AR$4)-PI()))*BL176*BP176</f>
        <v>-0.93129761688988622</v>
      </c>
      <c r="AS176" s="146">
        <f>BDS!$AS$3*(COS(($U176*AS$4)-PI()))*BL176*BP176</f>
        <v>-0.92311330800913294</v>
      </c>
      <c r="AT176" s="146">
        <f>BDS!$AT$3*(COS(($U176*AT$4)-PI()))*BL176*BP176</f>
        <v>-0.94136159844636358</v>
      </c>
      <c r="AU176" s="146">
        <f>BDS!$AU$3*(COS(($U176*AU$4)-PI()))*BL176*BP176</f>
        <v>-0.95122110801260429</v>
      </c>
      <c r="AV176" s="146">
        <f>BDS!$AV$3*(COS(($U176*AV$4)-PI()))*BL176*BP176</f>
        <v>-0.95618835225271259</v>
      </c>
      <c r="AW176" s="146">
        <f>BDS!$AW$3*(COS(($U176*AW$4)-PI()))*BL176*BP176</f>
        <v>-0.9577102264871119</v>
      </c>
      <c r="AX176" s="146">
        <f>BDS!$AX$3*(COS(($U176*AX$4)-PI()))*BL176*BP176</f>
        <v>-0.95618835225271259</v>
      </c>
      <c r="AY176" s="146">
        <f>BDS!$AY$3*(COS(($U176*AY$4)-PI()))*BL176*BP176</f>
        <v>-0.95122110801260429</v>
      </c>
      <c r="AZ176" s="146">
        <f>BDS!$AZ$3*(COS(($U176*AZ$4)-PI()))*BL176*BP176</f>
        <v>-0.94136159844636358</v>
      </c>
      <c r="BA176" s="146">
        <f>BDS!$BA$3*(COS(($U176*BA$4)-PI()))*BL176*BP176</f>
        <v>-0.92311330800913294</v>
      </c>
      <c r="BB176" s="146">
        <f>BDS!$BB$3*(COS(($U176*BB$4)-PI()))*BL176*BP176</f>
        <v>-0.88776089445936168</v>
      </c>
      <c r="BC176" s="146">
        <f>BDS!$BC$3*(COS(($U176*BC$4)-PI()))*BL176*BP176</f>
        <v>-0.80977946773545695</v>
      </c>
      <c r="BD176" s="146">
        <f>BDS!$BD$3*(COS(($U176*BD$4)-PI()))*BL176*BP176</f>
        <v>-0.60366623805890529</v>
      </c>
      <c r="BE176" s="146">
        <f>BDS!$BE$3*(COS(($U176*BE$4)-PI()))*BL176*BP176</f>
        <v>-0.63884296131637885</v>
      </c>
      <c r="BF176" s="153">
        <f t="shared" si="49"/>
        <v>-0.89135517314610724</v>
      </c>
      <c r="BG176" s="153">
        <f>(((BF176)+1)/(BDS!$BG$4)+1)</f>
        <v>1.1079562796659235</v>
      </c>
      <c r="BH176" s="196">
        <f t="shared" si="50"/>
        <v>0.89045246643200782</v>
      </c>
      <c r="BI176" s="154"/>
      <c r="BJ176" s="152">
        <f t="shared" si="51"/>
        <v>127.26269832706302</v>
      </c>
      <c r="BK176" s="152">
        <f t="shared" si="52"/>
        <v>-1.0024538314264069E-5</v>
      </c>
      <c r="BL176" s="155">
        <f t="shared" si="53"/>
        <v>0.99999884588304166</v>
      </c>
      <c r="BM176" s="155"/>
      <c r="BN176" s="152">
        <f t="shared" si="54"/>
        <v>127.26269832706302</v>
      </c>
      <c r="BO176" s="152">
        <f t="shared" si="55"/>
        <v>-3.2786370017614955E-3</v>
      </c>
      <c r="BP176" s="155">
        <f t="shared" si="56"/>
        <v>0.99962260419743842</v>
      </c>
      <c r="BQ176" s="156"/>
      <c r="BR176" s="157">
        <f t="shared" si="57"/>
        <v>127.26269832706302</v>
      </c>
      <c r="BS176" s="158">
        <f t="shared" si="58"/>
        <v>0</v>
      </c>
      <c r="BT176" s="158">
        <f t="shared" si="59"/>
        <v>0</v>
      </c>
      <c r="BU176" s="158">
        <f t="shared" si="60"/>
        <v>0</v>
      </c>
      <c r="BV176" s="158"/>
      <c r="BW176" s="206">
        <f t="shared" si="61"/>
        <v>127.26269832706302</v>
      </c>
      <c r="BX176" s="207">
        <f t="shared" si="62"/>
        <v>0</v>
      </c>
      <c r="BY176" s="208">
        <f t="shared" si="63"/>
        <v>1</v>
      </c>
      <c r="BZ176" s="158"/>
      <c r="CA176" s="157">
        <f>BDS!BH176</f>
        <v>0.89045246643200782</v>
      </c>
      <c r="CB176" s="157">
        <f t="shared" si="64"/>
        <v>-5.1095475335679925</v>
      </c>
      <c r="CC176" s="157"/>
      <c r="CD176" s="157">
        <f t="shared" si="65"/>
        <v>-5.1095475335679925</v>
      </c>
      <c r="CE176" s="192"/>
      <c r="CF176" s="192"/>
      <c r="CG176" s="208"/>
      <c r="CH176" s="208">
        <f t="shared" si="66"/>
        <v>0</v>
      </c>
    </row>
    <row r="177" spans="2:86" x14ac:dyDescent="0.2">
      <c r="B177" s="81"/>
      <c r="C177" s="81"/>
      <c r="D177" s="81"/>
      <c r="E177" s="81"/>
      <c r="F177" s="81"/>
      <c r="G177" s="81"/>
      <c r="H177" s="81"/>
      <c r="I177" s="81"/>
      <c r="J177" s="81"/>
      <c r="K177" s="81"/>
      <c r="L177" s="82"/>
      <c r="M177" s="81"/>
      <c r="N177" s="81"/>
      <c r="O177" s="81"/>
      <c r="P177" s="81"/>
      <c r="Q177" s="81"/>
      <c r="R177" s="81"/>
      <c r="S177" s="81"/>
      <c r="T177" s="81"/>
      <c r="U177" s="195">
        <f t="shared" si="48"/>
        <v>129.19265408960595</v>
      </c>
      <c r="V177" s="146">
        <f>BDS!$V$3*(COS(($U177*V$4)-PI()))*BL177*BP177</f>
        <v>-0.64003998298759912</v>
      </c>
      <c r="W177" s="146">
        <f>BDS!$W$3*(COS(($U177*W$4)-PI()))*BL177*BP177</f>
        <v>-0.62892145499981578</v>
      </c>
      <c r="X177" s="146">
        <f>BDS!$X$3*(COS(($U177*X$4)-PI()))*BL177*BP177</f>
        <v>-0.59287705002148994</v>
      </c>
      <c r="Y177" s="146">
        <f>BDS!$Y$3*(COS(($U177*Y$4)-PI()))*BL177*BP177</f>
        <v>-0.80429001511870857</v>
      </c>
      <c r="Z177" s="146">
        <f>BDS!$Z$3*(COS(($U177*Z$4)-PI()))*BL177*BP177</f>
        <v>-0.88440224437991655</v>
      </c>
      <c r="AA177" s="146">
        <f>BDS!$AA$3*(COS(($U177*AA$4)-PI()))*BL177*BP177</f>
        <v>-0.92074110080634908</v>
      </c>
      <c r="AB177" s="146">
        <f>BDS!$AB$3*(COS(($U177*AB$4)-PI()))*BL177*BP177</f>
        <v>-0.93950331469761972</v>
      </c>
      <c r="AC177" s="146">
        <f>BDS!$AC$3*(COS(($U177*AC$4)-PI()))*BL177*BP177</f>
        <v>-0.94964179672715854</v>
      </c>
      <c r="AD177" s="146">
        <f>BDS!$AD$3*(COS(($U177*AD$4)-PI()))*BL177*BP177</f>
        <v>-0.95474992675903059</v>
      </c>
      <c r="AE177" s="146">
        <f>BDS!$AE$3*(COS(($U177*AE$4)-PI()))*BL177*BP177</f>
        <v>-0.95631501077913583</v>
      </c>
      <c r="AF177" s="146">
        <f>BDS!$AF$3*(COS(($U177*AF$4)-PI()))*BL177*BP177</f>
        <v>-0.95474992675903059</v>
      </c>
      <c r="AG177" s="146">
        <f>BDS!$AG$3*(COS(($U177*AG$4)-PI()))*BL177*BP177</f>
        <v>-0.94964179672715854</v>
      </c>
      <c r="AH177" s="146">
        <f>BDS!$AH$3*(COS(($U177*AH$4)-PI()))*BL177*BP177</f>
        <v>-0.93950331469761972</v>
      </c>
      <c r="AI177" s="146">
        <f>BDS!$AI$3*(COS(($U177*AI$4)-PI()))*BL177*BP177</f>
        <v>-0.92074110080634908</v>
      </c>
      <c r="AJ177" s="146">
        <f>BDS!$AJ$3*(COS(($U177*AJ$4)-PI()))*BL177*BP177</f>
        <v>-0.92915551205953562</v>
      </c>
      <c r="AK177" s="146">
        <f>BDS!$AK$3*(COS(($U177*AK$4)-PI()))*BL177*BP177</f>
        <v>-0.94606772340475231</v>
      </c>
      <c r="AL177" s="146">
        <f>BDS!$AL$3*(COS(($U177*AL$4)-PI()))*BL177*BP177</f>
        <v>-0.95520471268203988</v>
      </c>
      <c r="AM177" s="146">
        <f>BDS!$AM$3*(COS(($U177*AM$4)-PI()))*BL177*BP177</f>
        <v>-0.95980788665414374</v>
      </c>
      <c r="AN177" s="146">
        <f>BDS!$AN$3*(COS(($U177*AN$4)-PI()))*BL177*BP177</f>
        <v>-0.96121821653706796</v>
      </c>
      <c r="AO177" s="146">
        <f>BDS!$AO$3*(COS(($U177*AO$4)-PI()))*BL177*BP177</f>
        <v>-0.95980788665414374</v>
      </c>
      <c r="AP177" s="146">
        <f>BDS!$AP$3*(COS(($U177*AP$4)-PI()))*BL177*BP177</f>
        <v>-0.95520471268203988</v>
      </c>
      <c r="AQ177" s="146">
        <f>BDS!$AQ$3*(COS(($U177*AQ$4)-PI()))*BL177*BP177</f>
        <v>-0.94606772340475231</v>
      </c>
      <c r="AR177" s="146">
        <f>BDS!$AR$3*(COS(($U177*AR$4)-PI()))*BL177*BP177</f>
        <v>-0.92915551205953562</v>
      </c>
      <c r="AS177" s="146">
        <f>BDS!$AS$3*(COS(($U177*AS$4)-PI()))*BL177*BP177</f>
        <v>-0.92074110080634908</v>
      </c>
      <c r="AT177" s="146">
        <f>BDS!$AT$3*(COS(($U177*AT$4)-PI()))*BL177*BP177</f>
        <v>-0.93950331469761972</v>
      </c>
      <c r="AU177" s="146">
        <f>BDS!$AU$3*(COS(($U177*AU$4)-PI()))*BL177*BP177</f>
        <v>-0.94964179672715854</v>
      </c>
      <c r="AV177" s="146">
        <f>BDS!$AV$3*(COS(($U177*AV$4)-PI()))*BL177*BP177</f>
        <v>-0.95474992675903059</v>
      </c>
      <c r="AW177" s="146">
        <f>BDS!$AW$3*(COS(($U177*AW$4)-PI()))*BL177*BP177</f>
        <v>-0.95631501077913583</v>
      </c>
      <c r="AX177" s="146">
        <f>BDS!$AX$3*(COS(($U177*AX$4)-PI()))*BL177*BP177</f>
        <v>-0.95474992675903059</v>
      </c>
      <c r="AY177" s="146">
        <f>BDS!$AY$3*(COS(($U177*AY$4)-PI()))*BL177*BP177</f>
        <v>-0.94964179672715854</v>
      </c>
      <c r="AZ177" s="146">
        <f>BDS!$AZ$3*(COS(($U177*AZ$4)-PI()))*BL177*BP177</f>
        <v>-0.93950331469761972</v>
      </c>
      <c r="BA177" s="146">
        <f>BDS!$BA$3*(COS(($U177*BA$4)-PI()))*BL177*BP177</f>
        <v>-0.92074110080634908</v>
      </c>
      <c r="BB177" s="146">
        <f>BDS!$BB$3*(COS(($U177*BB$4)-PI()))*BL177*BP177</f>
        <v>-0.88440224437991655</v>
      </c>
      <c r="BC177" s="146">
        <f>BDS!$BC$3*(COS(($U177*BC$4)-PI()))*BL177*BP177</f>
        <v>-0.80429001511870857</v>
      </c>
      <c r="BD177" s="146">
        <f>BDS!$BD$3*(COS(($U177*BD$4)-PI()))*BL177*BP177</f>
        <v>-0.59287705002148994</v>
      </c>
      <c r="BE177" s="146">
        <f>BDS!$BE$3*(COS(($U177*BE$4)-PI()))*BL177*BP177</f>
        <v>-0.62892145499981578</v>
      </c>
      <c r="BF177" s="153">
        <f t="shared" si="49"/>
        <v>-0.88816349932456606</v>
      </c>
      <c r="BG177" s="153">
        <f>(((BF177)+1)/(BDS!$BG$4)+1)</f>
        <v>1.1111277259432881</v>
      </c>
      <c r="BH177" s="196">
        <f t="shared" si="50"/>
        <v>0.91527969338119819</v>
      </c>
      <c r="BI177" s="154"/>
      <c r="BJ177" s="152">
        <f t="shared" si="51"/>
        <v>129.19265408960595</v>
      </c>
      <c r="BK177" s="152">
        <f t="shared" si="52"/>
        <v>-1.0527096578796449E-5</v>
      </c>
      <c r="BL177" s="155">
        <f t="shared" si="53"/>
        <v>0.9999987880239517</v>
      </c>
      <c r="BM177" s="155"/>
      <c r="BN177" s="152">
        <f t="shared" si="54"/>
        <v>129.19265408960595</v>
      </c>
      <c r="BO177" s="152">
        <f t="shared" si="55"/>
        <v>-3.4043075205851883E-3</v>
      </c>
      <c r="BP177" s="155">
        <f t="shared" si="56"/>
        <v>0.99960814140919718</v>
      </c>
      <c r="BQ177" s="156"/>
      <c r="BR177" s="157">
        <f t="shared" si="57"/>
        <v>129.19265408960595</v>
      </c>
      <c r="BS177" s="158">
        <f t="shared" si="58"/>
        <v>0</v>
      </c>
      <c r="BT177" s="158">
        <f t="shared" si="59"/>
        <v>0</v>
      </c>
      <c r="BU177" s="158">
        <f t="shared" si="60"/>
        <v>0</v>
      </c>
      <c r="BV177" s="158"/>
      <c r="BW177" s="206">
        <f t="shared" si="61"/>
        <v>129.19265408960595</v>
      </c>
      <c r="BX177" s="207">
        <f t="shared" si="62"/>
        <v>0</v>
      </c>
      <c r="BY177" s="208">
        <f t="shared" si="63"/>
        <v>1</v>
      </c>
      <c r="BZ177" s="158"/>
      <c r="CA177" s="157">
        <f>BDS!BH177</f>
        <v>0.91527969338119819</v>
      </c>
      <c r="CB177" s="157">
        <f t="shared" si="64"/>
        <v>-5.0847203066188023</v>
      </c>
      <c r="CC177" s="157"/>
      <c r="CD177" s="157">
        <f t="shared" si="65"/>
        <v>-5.0847203066188023</v>
      </c>
      <c r="CE177" s="192"/>
      <c r="CF177" s="192"/>
      <c r="CG177" s="208"/>
      <c r="CH177" s="208">
        <f t="shared" si="66"/>
        <v>0</v>
      </c>
    </row>
    <row r="178" spans="2:86" x14ac:dyDescent="0.2">
      <c r="B178" s="81"/>
      <c r="C178" s="81"/>
      <c r="D178" s="81"/>
      <c r="E178" s="81"/>
      <c r="F178" s="81"/>
      <c r="G178" s="81"/>
      <c r="H178" s="81"/>
      <c r="I178" s="81"/>
      <c r="J178" s="81"/>
      <c r="K178" s="81"/>
      <c r="L178" s="82"/>
      <c r="M178" s="81"/>
      <c r="N178" s="81"/>
      <c r="O178" s="81"/>
      <c r="P178" s="81"/>
      <c r="Q178" s="81"/>
      <c r="R178" s="81"/>
      <c r="S178" s="81"/>
      <c r="T178" s="81"/>
      <c r="U178" s="195">
        <f t="shared" si="48"/>
        <v>131.1518778882218</v>
      </c>
      <c r="V178" s="146">
        <f>BDS!$V$3*(COS(($U178*V$4)-PI()))*BL178*BP178</f>
        <v>-0.63013375276561412</v>
      </c>
      <c r="W178" s="146">
        <f>BDS!$W$3*(COS(($U178*W$4)-PI()))*BL178*BP178</f>
        <v>-0.61873868842286939</v>
      </c>
      <c r="X178" s="146">
        <f>BDS!$X$3*(COS(($U178*X$4)-PI()))*BL178*BP178</f>
        <v>-0.58180883554679874</v>
      </c>
      <c r="Y178" s="146">
        <f>BDS!$Y$3*(COS(($U178*Y$4)-PI()))*BL178*BP178</f>
        <v>-0.79864440919639434</v>
      </c>
      <c r="Z178" s="146">
        <f>BDS!$Z$3*(COS(($U178*Z$4)-PI()))*BL178*BP178</f>
        <v>-0.88094507880148643</v>
      </c>
      <c r="AA178" s="146">
        <f>BDS!$AA$3*(COS(($U178*AA$4)-PI()))*BL178*BP178</f>
        <v>-0.91829837817837789</v>
      </c>
      <c r="AB178" s="146">
        <f>BDS!$AB$3*(COS(($U178*AB$4)-PI()))*BL178*BP178</f>
        <v>-0.93758941022808584</v>
      </c>
      <c r="AC178" s="146">
        <f>BDS!$AC$3*(COS(($U178*AC$4)-PI()))*BL178*BP178</f>
        <v>-0.94801503514110064</v>
      </c>
      <c r="AD178" s="146">
        <f>BDS!$AD$3*(COS(($U178*AD$4)-PI()))*BL178*BP178</f>
        <v>-0.95326819954174813</v>
      </c>
      <c r="AE178" s="146">
        <f>BDS!$AE$3*(COS(($U178*AE$4)-PI()))*BL178*BP178</f>
        <v>-0.9548777687032135</v>
      </c>
      <c r="AF178" s="146">
        <f>BDS!$AF$3*(COS(($U178*AF$4)-PI()))*BL178*BP178</f>
        <v>-0.95326819954174813</v>
      </c>
      <c r="AG178" s="146">
        <f>BDS!$AG$3*(COS(($U178*AG$4)-PI()))*BL178*BP178</f>
        <v>-0.94801503514110064</v>
      </c>
      <c r="AH178" s="146">
        <f>BDS!$AH$3*(COS(($U178*AH$4)-PI()))*BL178*BP178</f>
        <v>-0.93758941022808584</v>
      </c>
      <c r="AI178" s="146">
        <f>BDS!$AI$3*(COS(($U178*AI$4)-PI()))*BL178*BP178</f>
        <v>-0.91829837817837789</v>
      </c>
      <c r="AJ178" s="146">
        <f>BDS!$AJ$3*(COS(($U178*AJ$4)-PI()))*BL178*BP178</f>
        <v>-0.92694953530454438</v>
      </c>
      <c r="AK178" s="146">
        <f>BDS!$AK$3*(COS(($U178*AK$4)-PI()))*BL178*BP178</f>
        <v>-0.9443396271351554</v>
      </c>
      <c r="AL178" s="146">
        <f>BDS!$AL$3*(COS(($U178*AL$4)-PI()))*BL178*BP178</f>
        <v>-0.95373590975641587</v>
      </c>
      <c r="AM178" s="146">
        <f>BDS!$AM$3*(COS(($U178*AM$4)-PI()))*BL178*BP178</f>
        <v>-0.95847000479030464</v>
      </c>
      <c r="AN178" s="146">
        <f>BDS!$AN$3*(COS(($U178*AN$4)-PI()))*BL178*BP178</f>
        <v>-0.95992048502638461</v>
      </c>
      <c r="AO178" s="146">
        <f>BDS!$AO$3*(COS(($U178*AO$4)-PI()))*BL178*BP178</f>
        <v>-0.95847000479030464</v>
      </c>
      <c r="AP178" s="146">
        <f>BDS!$AP$3*(COS(($U178*AP$4)-PI()))*BL178*BP178</f>
        <v>-0.95373590975641587</v>
      </c>
      <c r="AQ178" s="146">
        <f>BDS!$AQ$3*(COS(($U178*AQ$4)-PI()))*BL178*BP178</f>
        <v>-0.9443396271351554</v>
      </c>
      <c r="AR178" s="146">
        <f>BDS!$AR$3*(COS(($U178*AR$4)-PI()))*BL178*BP178</f>
        <v>-0.92694953530454438</v>
      </c>
      <c r="AS178" s="146">
        <f>BDS!$AS$3*(COS(($U178*AS$4)-PI()))*BL178*BP178</f>
        <v>-0.91829837817837789</v>
      </c>
      <c r="AT178" s="146">
        <f>BDS!$AT$3*(COS(($U178*AT$4)-PI()))*BL178*BP178</f>
        <v>-0.93758941022808584</v>
      </c>
      <c r="AU178" s="146">
        <f>BDS!$AU$3*(COS(($U178*AU$4)-PI()))*BL178*BP178</f>
        <v>-0.94801503514110064</v>
      </c>
      <c r="AV178" s="146">
        <f>BDS!$AV$3*(COS(($U178*AV$4)-PI()))*BL178*BP178</f>
        <v>-0.95326819954174813</v>
      </c>
      <c r="AW178" s="146">
        <f>BDS!$AW$3*(COS(($U178*AW$4)-PI()))*BL178*BP178</f>
        <v>-0.9548777687032135</v>
      </c>
      <c r="AX178" s="146">
        <f>BDS!$AX$3*(COS(($U178*AX$4)-PI()))*BL178*BP178</f>
        <v>-0.95326819954174813</v>
      </c>
      <c r="AY178" s="146">
        <f>BDS!$AY$3*(COS(($U178*AY$4)-PI()))*BL178*BP178</f>
        <v>-0.94801503514110064</v>
      </c>
      <c r="AZ178" s="146">
        <f>BDS!$AZ$3*(COS(($U178*AZ$4)-PI()))*BL178*BP178</f>
        <v>-0.93758941022808584</v>
      </c>
      <c r="BA178" s="146">
        <f>BDS!$BA$3*(COS(($U178*BA$4)-PI()))*BL178*BP178</f>
        <v>-0.91829837817837789</v>
      </c>
      <c r="BB178" s="146">
        <f>BDS!$BB$3*(COS(($U178*BB$4)-PI()))*BL178*BP178</f>
        <v>-0.88094507880148643</v>
      </c>
      <c r="BC178" s="146">
        <f>BDS!$BC$3*(COS(($U178*BC$4)-PI()))*BL178*BP178</f>
        <v>-0.79864440919639434</v>
      </c>
      <c r="BD178" s="146">
        <f>BDS!$BD$3*(COS(($U178*BD$4)-PI()))*BL178*BP178</f>
        <v>-0.58180883554679874</v>
      </c>
      <c r="BE178" s="146">
        <f>BDS!$BE$3*(COS(($U178*BE$4)-PI()))*BL178*BP178</f>
        <v>-0.61873868842286939</v>
      </c>
      <c r="BF178" s="153">
        <f t="shared" si="49"/>
        <v>-0.88488216792954466</v>
      </c>
      <c r="BG178" s="153">
        <f>(((BF178)+1)/(BDS!$BG$4)+1)</f>
        <v>1.1143882615805154</v>
      </c>
      <c r="BH178" s="196">
        <f t="shared" si="50"/>
        <v>0.94073057589786346</v>
      </c>
      <c r="BI178" s="154"/>
      <c r="BJ178" s="152">
        <f t="shared" si="51"/>
        <v>131.1518778882218</v>
      </c>
      <c r="BK178" s="152">
        <f t="shared" si="52"/>
        <v>-1.1054849472529456E-5</v>
      </c>
      <c r="BL178" s="155">
        <f t="shared" si="53"/>
        <v>0.99999872726422989</v>
      </c>
      <c r="BM178" s="155"/>
      <c r="BN178" s="152">
        <f t="shared" si="54"/>
        <v>131.1518778882218</v>
      </c>
      <c r="BO178" s="152">
        <f t="shared" si="55"/>
        <v>-3.5347930442709372E-3</v>
      </c>
      <c r="BP178" s="155">
        <f t="shared" si="56"/>
        <v>0.99959312470768313</v>
      </c>
      <c r="BQ178" s="156"/>
      <c r="BR178" s="157">
        <f t="shared" si="57"/>
        <v>131.1518778882218</v>
      </c>
      <c r="BS178" s="158">
        <f t="shared" si="58"/>
        <v>0</v>
      </c>
      <c r="BT178" s="158">
        <f t="shared" si="59"/>
        <v>0</v>
      </c>
      <c r="BU178" s="158">
        <f t="shared" si="60"/>
        <v>0</v>
      </c>
      <c r="BV178" s="158"/>
      <c r="BW178" s="206">
        <f t="shared" si="61"/>
        <v>131.1518778882218</v>
      </c>
      <c r="BX178" s="207">
        <f t="shared" si="62"/>
        <v>0</v>
      </c>
      <c r="BY178" s="208">
        <f t="shared" si="63"/>
        <v>1</v>
      </c>
      <c r="BZ178" s="158"/>
      <c r="CA178" s="157">
        <f>BDS!BH178</f>
        <v>0.94073057589786346</v>
      </c>
      <c r="CB178" s="157">
        <f t="shared" si="64"/>
        <v>-5.059269424102137</v>
      </c>
      <c r="CC178" s="157"/>
      <c r="CD178" s="157">
        <f t="shared" si="65"/>
        <v>-5.059269424102137</v>
      </c>
      <c r="CE178" s="192"/>
      <c r="CF178" s="192"/>
      <c r="CG178" s="208"/>
      <c r="CH178" s="208">
        <f t="shared" si="66"/>
        <v>0</v>
      </c>
    </row>
    <row r="179" spans="2:86" x14ac:dyDescent="0.2">
      <c r="B179" s="81"/>
      <c r="C179" s="81"/>
      <c r="D179" s="81"/>
      <c r="E179" s="81"/>
      <c r="F179" s="81"/>
      <c r="G179" s="81"/>
      <c r="H179" s="81"/>
      <c r="I179" s="81"/>
      <c r="J179" s="81"/>
      <c r="K179" s="81"/>
      <c r="L179" s="82"/>
      <c r="M179" s="81"/>
      <c r="N179" s="81"/>
      <c r="O179" s="81"/>
      <c r="P179" s="81"/>
      <c r="Q179" s="81"/>
      <c r="R179" s="81"/>
      <c r="S179" s="81"/>
      <c r="T179" s="81"/>
      <c r="U179" s="195">
        <f t="shared" si="48"/>
        <v>133.14081357657406</v>
      </c>
      <c r="V179" s="146">
        <f>BDS!$V$3*(COS(($U179*V$4)-PI()))*BL179*BP179</f>
        <v>-0.61996656132159378</v>
      </c>
      <c r="W179" s="146">
        <f>BDS!$W$3*(COS(($U179*W$4)-PI()))*BL179*BP179</f>
        <v>-0.60828917657527681</v>
      </c>
      <c r="X179" s="146">
        <f>BDS!$X$3*(COS(($U179*X$4)-PI()))*BL179*BP179</f>
        <v>-0.57045607319284386</v>
      </c>
      <c r="Y179" s="146">
        <f>BDS!$Y$3*(COS(($U179*Y$4)-PI()))*BL179*BP179</f>
        <v>-0.79283858668013207</v>
      </c>
      <c r="Z179" s="146">
        <f>BDS!$Z$3*(COS(($U179*Z$4)-PI()))*BL179*BP179</f>
        <v>-0.87738664333179506</v>
      </c>
      <c r="AA179" s="146">
        <f>BDS!$AA$3*(COS(($U179*AA$4)-PI()))*BL179*BP179</f>
        <v>-0.91578311019305703</v>
      </c>
      <c r="AB179" s="146">
        <f>BDS!$AB$3*(COS(($U179*AB$4)-PI()))*BL179*BP179</f>
        <v>-0.9356182604386718</v>
      </c>
      <c r="AC179" s="146">
        <f>BDS!$AC$3*(COS(($U179*AC$4)-PI()))*BL179*BP179</f>
        <v>-0.94633942645364166</v>
      </c>
      <c r="AD179" s="146">
        <f>BDS!$AD$3*(COS(($U179*AD$4)-PI()))*BL179*BP179</f>
        <v>-0.95174189088936467</v>
      </c>
      <c r="AE179" s="146">
        <f>BDS!$AE$3*(COS(($U179*AE$4)-PI()))*BL179*BP179</f>
        <v>-0.95339725673252163</v>
      </c>
      <c r="AF179" s="146">
        <f>BDS!$AF$3*(COS(($U179*AF$4)-PI()))*BL179*BP179</f>
        <v>-0.95174189088936467</v>
      </c>
      <c r="AG179" s="146">
        <f>BDS!$AG$3*(COS(($U179*AG$4)-PI()))*BL179*BP179</f>
        <v>-0.94633942645364166</v>
      </c>
      <c r="AH179" s="146">
        <f>BDS!$AH$3*(COS(($U179*AH$4)-PI()))*BL179*BP179</f>
        <v>-0.9356182604386718</v>
      </c>
      <c r="AI179" s="146">
        <f>BDS!$AI$3*(COS(($U179*AI$4)-PI()))*BL179*BP179</f>
        <v>-0.91578311019305703</v>
      </c>
      <c r="AJ179" s="146">
        <f>BDS!$AJ$3*(COS(($U179*AJ$4)-PI()))*BL179*BP179</f>
        <v>-0.92467783585961483</v>
      </c>
      <c r="AK179" s="146">
        <f>BDS!$AK$3*(COS(($U179*AK$4)-PI()))*BL179*BP179</f>
        <v>-0.94255971280274298</v>
      </c>
      <c r="AL179" s="146">
        <f>BDS!$AL$3*(COS(($U179*AL$4)-PI()))*BL179*BP179</f>
        <v>-0.95222290628530237</v>
      </c>
      <c r="AM179" s="146">
        <f>BDS!$AM$3*(COS(($U179*AM$4)-PI()))*BL179*BP179</f>
        <v>-0.95709178777967785</v>
      </c>
      <c r="AN179" s="146">
        <f>BDS!$AN$3*(COS(($U179*AN$4)-PI()))*BL179*BP179</f>
        <v>-0.95858360635542961</v>
      </c>
      <c r="AO179" s="146">
        <f>BDS!$AO$3*(COS(($U179*AO$4)-PI()))*BL179*BP179</f>
        <v>-0.95709178777967785</v>
      </c>
      <c r="AP179" s="146">
        <f>BDS!$AP$3*(COS(($U179*AP$4)-PI()))*BL179*BP179</f>
        <v>-0.95222290628530237</v>
      </c>
      <c r="AQ179" s="146">
        <f>BDS!$AQ$3*(COS(($U179*AQ$4)-PI()))*BL179*BP179</f>
        <v>-0.94255971280274298</v>
      </c>
      <c r="AR179" s="146">
        <f>BDS!$AR$3*(COS(($U179*AR$4)-PI()))*BL179*BP179</f>
        <v>-0.92467783585961483</v>
      </c>
      <c r="AS179" s="146">
        <f>BDS!$AS$3*(COS(($U179*AS$4)-PI()))*BL179*BP179</f>
        <v>-0.91578311019305703</v>
      </c>
      <c r="AT179" s="146">
        <f>BDS!$AT$3*(COS(($U179*AT$4)-PI()))*BL179*BP179</f>
        <v>-0.9356182604386718</v>
      </c>
      <c r="AU179" s="146">
        <f>BDS!$AU$3*(COS(($U179*AU$4)-PI()))*BL179*BP179</f>
        <v>-0.94633942645364166</v>
      </c>
      <c r="AV179" s="146">
        <f>BDS!$AV$3*(COS(($U179*AV$4)-PI()))*BL179*BP179</f>
        <v>-0.95174189088936467</v>
      </c>
      <c r="AW179" s="146">
        <f>BDS!$AW$3*(COS(($U179*AW$4)-PI()))*BL179*BP179</f>
        <v>-0.95339725673252163</v>
      </c>
      <c r="AX179" s="146">
        <f>BDS!$AX$3*(COS(($U179*AX$4)-PI()))*BL179*BP179</f>
        <v>-0.95174189088936467</v>
      </c>
      <c r="AY179" s="146">
        <f>BDS!$AY$3*(COS(($U179*AY$4)-PI()))*BL179*BP179</f>
        <v>-0.94633942645364166</v>
      </c>
      <c r="AZ179" s="146">
        <f>BDS!$AZ$3*(COS(($U179*AZ$4)-PI()))*BL179*BP179</f>
        <v>-0.9356182604386718</v>
      </c>
      <c r="BA179" s="146">
        <f>BDS!$BA$3*(COS(($U179*BA$4)-PI()))*BL179*BP179</f>
        <v>-0.91578311019305703</v>
      </c>
      <c r="BB179" s="146">
        <f>BDS!$BB$3*(COS(($U179*BB$4)-PI()))*BL179*BP179</f>
        <v>-0.87738664333179506</v>
      </c>
      <c r="BC179" s="146">
        <f>BDS!$BC$3*(COS(($U179*BC$4)-PI()))*BL179*BP179</f>
        <v>-0.79283858668013207</v>
      </c>
      <c r="BD179" s="146">
        <f>BDS!$BD$3*(COS(($U179*BD$4)-PI()))*BL179*BP179</f>
        <v>-0.57045607319284386</v>
      </c>
      <c r="BE179" s="146">
        <f>BDS!$BE$3*(COS(($U179*BE$4)-PI()))*BL179*BP179</f>
        <v>-0.60828917657527681</v>
      </c>
      <c r="BF179" s="153">
        <f t="shared" si="49"/>
        <v>-0.88150891327932746</v>
      </c>
      <c r="BG179" s="153">
        <f>(((BF179)+1)/(BDS!$BG$4)+1)</f>
        <v>1.1177401379003422</v>
      </c>
      <c r="BH179" s="196">
        <f t="shared" si="50"/>
        <v>0.96681693337161345</v>
      </c>
      <c r="BI179" s="154"/>
      <c r="BJ179" s="152">
        <f t="shared" si="51"/>
        <v>133.14081357657406</v>
      </c>
      <c r="BK179" s="152">
        <f t="shared" si="52"/>
        <v>-1.1609060062430046E-5</v>
      </c>
      <c r="BL179" s="155">
        <f t="shared" si="53"/>
        <v>0.999998663458461</v>
      </c>
      <c r="BM179" s="155"/>
      <c r="BN179" s="152">
        <f t="shared" si="54"/>
        <v>133.14081357657406</v>
      </c>
      <c r="BO179" s="152">
        <f t="shared" si="55"/>
        <v>-3.6702779043098072E-3</v>
      </c>
      <c r="BP179" s="155">
        <f t="shared" si="56"/>
        <v>0.99957753290488449</v>
      </c>
      <c r="BQ179" s="156"/>
      <c r="BR179" s="157">
        <f t="shared" si="57"/>
        <v>133.14081357657406</v>
      </c>
      <c r="BS179" s="158">
        <f t="shared" si="58"/>
        <v>0</v>
      </c>
      <c r="BT179" s="158">
        <f t="shared" si="59"/>
        <v>0</v>
      </c>
      <c r="BU179" s="158">
        <f t="shared" si="60"/>
        <v>0</v>
      </c>
      <c r="BV179" s="158"/>
      <c r="BW179" s="206">
        <f t="shared" si="61"/>
        <v>133.14081357657406</v>
      </c>
      <c r="BX179" s="207">
        <f t="shared" si="62"/>
        <v>0</v>
      </c>
      <c r="BY179" s="208">
        <f t="shared" si="63"/>
        <v>1</v>
      </c>
      <c r="BZ179" s="158"/>
      <c r="CA179" s="157">
        <f>BDS!BH179</f>
        <v>0.96681693337161345</v>
      </c>
      <c r="CB179" s="157">
        <f t="shared" si="64"/>
        <v>-5.0331830666283865</v>
      </c>
      <c r="CC179" s="157"/>
      <c r="CD179" s="157">
        <f t="shared" si="65"/>
        <v>-5.0331830666283865</v>
      </c>
      <c r="CE179" s="192"/>
      <c r="CF179" s="192"/>
      <c r="CG179" s="208"/>
      <c r="CH179" s="208">
        <f t="shared" si="66"/>
        <v>0</v>
      </c>
    </row>
    <row r="180" spans="2:86" x14ac:dyDescent="0.2">
      <c r="B180" s="81"/>
      <c r="C180" s="81"/>
      <c r="D180" s="81"/>
      <c r="E180" s="81"/>
      <c r="F180" s="81"/>
      <c r="G180" s="81"/>
      <c r="H180" s="81"/>
      <c r="I180" s="81"/>
      <c r="J180" s="81"/>
      <c r="K180" s="81"/>
      <c r="L180" s="82"/>
      <c r="M180" s="81"/>
      <c r="N180" s="81"/>
      <c r="O180" s="81"/>
      <c r="P180" s="81"/>
      <c r="Q180" s="81"/>
      <c r="R180" s="81"/>
      <c r="S180" s="81"/>
      <c r="T180" s="81"/>
      <c r="U180" s="195">
        <f t="shared" si="48"/>
        <v>135.15991173942609</v>
      </c>
      <c r="V180" s="146">
        <f>BDS!$V$3*(COS(($U180*V$4)-PI()))*BL180*BP180</f>
        <v>-0.60953292322818176</v>
      </c>
      <c r="W180" s="146">
        <f>BDS!$W$3*(COS(($U180*W$4)-PI()))*BL180*BP180</f>
        <v>-0.5975674120807446</v>
      </c>
      <c r="X180" s="146">
        <f>BDS!$X$3*(COS(($U180*X$4)-PI()))*BL180*BP180</f>
        <v>-0.55881324610885197</v>
      </c>
      <c r="Y180" s="146">
        <f>BDS!$Y$3*(COS(($U180*Y$4)-PI()))*BL180*BP180</f>
        <v>-0.78686840283374127</v>
      </c>
      <c r="Z180" s="146">
        <f>BDS!$Z$3*(COS(($U180*Z$4)-PI()))*BL180*BP180</f>
        <v>-0.87372411515513404</v>
      </c>
      <c r="AA180" s="146">
        <f>BDS!$AA$3*(COS(($U180*AA$4)-PI()))*BL180*BP180</f>
        <v>-0.91319321268002573</v>
      </c>
      <c r="AB180" s="146">
        <f>BDS!$AB$3*(COS(($U180*AB$4)-PI()))*BL180*BP180</f>
        <v>-0.93358819583346231</v>
      </c>
      <c r="AC180" s="146">
        <f>BDS!$AC$3*(COS(($U180*AC$4)-PI()))*BL180*BP180</f>
        <v>-0.94461353458550623</v>
      </c>
      <c r="AD180" s="146">
        <f>BDS!$AD$3*(COS(($U180*AD$4)-PI()))*BL180*BP180</f>
        <v>-0.95016968479404496</v>
      </c>
      <c r="AE180" s="146">
        <f>BDS!$AE$3*(COS(($U180*AE$4)-PI()))*BL180*BP180</f>
        <v>-0.9518721959778953</v>
      </c>
      <c r="AF180" s="146">
        <f>BDS!$AF$3*(COS(($U180*AF$4)-PI()))*BL180*BP180</f>
        <v>-0.95016968479404496</v>
      </c>
      <c r="AG180" s="146">
        <f>BDS!$AG$3*(COS(($U180*AG$4)-PI()))*BL180*BP180</f>
        <v>-0.94461353458550623</v>
      </c>
      <c r="AH180" s="146">
        <f>BDS!$AH$3*(COS(($U180*AH$4)-PI()))*BL180*BP180</f>
        <v>-0.93358819583346231</v>
      </c>
      <c r="AI180" s="146">
        <f>BDS!$AI$3*(COS(($U180*AI$4)-PI()))*BL180*BP180</f>
        <v>-0.91319321268002573</v>
      </c>
      <c r="AJ180" s="146">
        <f>BDS!$AJ$3*(COS(($U180*AJ$4)-PI()))*BL180*BP180</f>
        <v>-0.92233851274095213</v>
      </c>
      <c r="AK180" s="146">
        <f>BDS!$AK$3*(COS(($U180*AK$4)-PI()))*BL180*BP180</f>
        <v>-0.94072646129831927</v>
      </c>
      <c r="AL180" s="146">
        <f>BDS!$AL$3*(COS(($U180*AL$4)-PI()))*BL180*BP180</f>
        <v>-0.95066439703096528</v>
      </c>
      <c r="AM180" s="146">
        <f>BDS!$AM$3*(COS(($U180*AM$4)-PI()))*BL180*BP180</f>
        <v>-0.95567204012958062</v>
      </c>
      <c r="AN180" s="146">
        <f>BDS!$AN$3*(COS(($U180*AN$4)-PI()))*BL180*BP180</f>
        <v>-0.9572064189224796</v>
      </c>
      <c r="AO180" s="146">
        <f>BDS!$AO$3*(COS(($U180*AO$4)-PI()))*BL180*BP180</f>
        <v>-0.95567204012958062</v>
      </c>
      <c r="AP180" s="146">
        <f>BDS!$AP$3*(COS(($U180*AP$4)-PI()))*BL180*BP180</f>
        <v>-0.95066439703096528</v>
      </c>
      <c r="AQ180" s="146">
        <f>BDS!$AQ$3*(COS(($U180*AQ$4)-PI()))*BL180*BP180</f>
        <v>-0.94072646129831927</v>
      </c>
      <c r="AR180" s="146">
        <f>BDS!$AR$3*(COS(($U180*AR$4)-PI()))*BL180*BP180</f>
        <v>-0.92233851274095213</v>
      </c>
      <c r="AS180" s="146">
        <f>BDS!$AS$3*(COS(($U180*AS$4)-PI()))*BL180*BP180</f>
        <v>-0.91319321268002573</v>
      </c>
      <c r="AT180" s="146">
        <f>BDS!$AT$3*(COS(($U180*AT$4)-PI()))*BL180*BP180</f>
        <v>-0.93358819583346231</v>
      </c>
      <c r="AU180" s="146">
        <f>BDS!$AU$3*(COS(($U180*AU$4)-PI()))*BL180*BP180</f>
        <v>-0.94461353458550623</v>
      </c>
      <c r="AV180" s="146">
        <f>BDS!$AV$3*(COS(($U180*AV$4)-PI()))*BL180*BP180</f>
        <v>-0.95016968479404496</v>
      </c>
      <c r="AW180" s="146">
        <f>BDS!$AW$3*(COS(($U180*AW$4)-PI()))*BL180*BP180</f>
        <v>-0.9518721959778953</v>
      </c>
      <c r="AX180" s="146">
        <f>BDS!$AX$3*(COS(($U180*AX$4)-PI()))*BL180*BP180</f>
        <v>-0.95016968479404496</v>
      </c>
      <c r="AY180" s="146">
        <f>BDS!$AY$3*(COS(($U180*AY$4)-PI()))*BL180*BP180</f>
        <v>-0.94461353458550623</v>
      </c>
      <c r="AZ180" s="146">
        <f>BDS!$AZ$3*(COS(($U180*AZ$4)-PI()))*BL180*BP180</f>
        <v>-0.93358819583346231</v>
      </c>
      <c r="BA180" s="146">
        <f>BDS!$BA$3*(COS(($U180*BA$4)-PI()))*BL180*BP180</f>
        <v>-0.91319321268002573</v>
      </c>
      <c r="BB180" s="146">
        <f>BDS!$BB$3*(COS(($U180*BB$4)-PI()))*BL180*BP180</f>
        <v>-0.87372411515513404</v>
      </c>
      <c r="BC180" s="146">
        <f>BDS!$BC$3*(COS(($U180*BC$4)-PI()))*BL180*BP180</f>
        <v>-0.78686840283374127</v>
      </c>
      <c r="BD180" s="146">
        <f>BDS!$BD$3*(COS(($U180*BD$4)-PI()))*BL180*BP180</f>
        <v>-0.55881324610885197</v>
      </c>
      <c r="BE180" s="146">
        <f>BDS!$BE$3*(COS(($U180*BE$4)-PI()))*BL180*BP180</f>
        <v>-0.5975674120807446</v>
      </c>
      <c r="BF180" s="153">
        <f t="shared" si="49"/>
        <v>-0.87804142834542187</v>
      </c>
      <c r="BG180" s="153">
        <f>(((BF180)+1)/(BDS!$BG$4)+1)</f>
        <v>1.1211856473102424</v>
      </c>
      <c r="BH180" s="196">
        <f t="shared" si="50"/>
        <v>0.99355059136434032</v>
      </c>
      <c r="BI180" s="154"/>
      <c r="BJ180" s="152">
        <f t="shared" si="51"/>
        <v>135.15991173942609</v>
      </c>
      <c r="BK180" s="152">
        <f t="shared" si="52"/>
        <v>-1.2191054744459744E-5</v>
      </c>
      <c r="BL180" s="155">
        <f t="shared" si="53"/>
        <v>0.99999859645393885</v>
      </c>
      <c r="BM180" s="155"/>
      <c r="BN180" s="152">
        <f t="shared" si="54"/>
        <v>135.15991173942609</v>
      </c>
      <c r="BO180" s="152">
        <f t="shared" si="55"/>
        <v>-3.8109534769367563E-3</v>
      </c>
      <c r="BP180" s="155">
        <f t="shared" si="56"/>
        <v>0.99956134400438135</v>
      </c>
      <c r="BQ180" s="156"/>
      <c r="BR180" s="157">
        <f t="shared" si="57"/>
        <v>135.15991173942609</v>
      </c>
      <c r="BS180" s="158">
        <f t="shared" si="58"/>
        <v>0</v>
      </c>
      <c r="BT180" s="158">
        <f t="shared" si="59"/>
        <v>0</v>
      </c>
      <c r="BU180" s="158">
        <f t="shared" si="60"/>
        <v>0</v>
      </c>
      <c r="BV180" s="158"/>
      <c r="BW180" s="206">
        <f t="shared" si="61"/>
        <v>135.15991173942609</v>
      </c>
      <c r="BX180" s="207">
        <f t="shared" si="62"/>
        <v>0</v>
      </c>
      <c r="BY180" s="208">
        <f t="shared" si="63"/>
        <v>1</v>
      </c>
      <c r="BZ180" s="158"/>
      <c r="CA180" s="157">
        <f>BDS!BH180</f>
        <v>0.99355059136434032</v>
      </c>
      <c r="CB180" s="157">
        <f t="shared" si="64"/>
        <v>-5.0064494086356595</v>
      </c>
      <c r="CC180" s="157"/>
      <c r="CD180" s="157">
        <f t="shared" si="65"/>
        <v>-5.0064494086356595</v>
      </c>
      <c r="CE180" s="192"/>
      <c r="CF180" s="192"/>
      <c r="CG180" s="208"/>
      <c r="CH180" s="208">
        <f t="shared" si="66"/>
        <v>0</v>
      </c>
    </row>
    <row r="181" spans="2:86" x14ac:dyDescent="0.2">
      <c r="B181" s="81"/>
      <c r="C181" s="81"/>
      <c r="D181" s="81"/>
      <c r="E181" s="81"/>
      <c r="F181" s="81"/>
      <c r="G181" s="81"/>
      <c r="H181" s="81"/>
      <c r="I181" s="81"/>
      <c r="J181" s="81"/>
      <c r="K181" s="81"/>
      <c r="L181" s="82"/>
      <c r="M181" s="81"/>
      <c r="N181" s="81"/>
      <c r="O181" s="81"/>
      <c r="P181" s="81"/>
      <c r="Q181" s="81"/>
      <c r="R181" s="81"/>
      <c r="S181" s="81"/>
      <c r="T181" s="81"/>
      <c r="U181" s="195">
        <f t="shared" si="48"/>
        <v>137.20962979471921</v>
      </c>
      <c r="V181" s="146">
        <f>BDS!$V$3*(COS(($U181*V$4)-PI()))*BL181*BP181</f>
        <v>-0.59882733015632106</v>
      </c>
      <c r="W181" s="146">
        <f>BDS!$W$3*(COS(($U181*W$4)-PI()))*BL181*BP181</f>
        <v>-0.58656787261205989</v>
      </c>
      <c r="X181" s="146">
        <f>BDS!$X$3*(COS(($U181*X$4)-PI()))*BL181*BP181</f>
        <v>-0.54687485171021755</v>
      </c>
      <c r="Y181" s="146">
        <f>BDS!$Y$3*(COS(($U181*Y$4)-PI()))*BL181*BP181</f>
        <v>-0.78072963150968711</v>
      </c>
      <c r="Z181" s="146">
        <f>BDS!$Z$3*(COS(($U181*Z$4)-PI()))*BL181*BP181</f>
        <v>-0.8699546018970985</v>
      </c>
      <c r="AA181" s="146">
        <f>BDS!$AA$3*(COS(($U181*AA$4)-PI()))*BL181*BP181</f>
        <v>-0.91052654605361083</v>
      </c>
      <c r="AB181" s="146">
        <f>BDS!$AB$3*(COS(($U181*AB$4)-PI()))*BL181*BP181</f>
        <v>-0.93149750094385309</v>
      </c>
      <c r="AC181" s="146">
        <f>BDS!$AC$3*(COS(($U181*AC$4)-PI()))*BL181*BP181</f>
        <v>-0.94283588319299483</v>
      </c>
      <c r="AD181" s="146">
        <f>BDS!$AD$3*(COS(($U181*AD$4)-PI()))*BL181*BP181</f>
        <v>-0.94855022802039823</v>
      </c>
      <c r="AE181" s="146">
        <f>BDS!$AE$3*(COS(($U181*AE$4)-PI()))*BL181*BP181</f>
        <v>-0.95030127127463948</v>
      </c>
      <c r="AF181" s="146">
        <f>BDS!$AF$3*(COS(($U181*AF$4)-PI()))*BL181*BP181</f>
        <v>-0.94855022802039823</v>
      </c>
      <c r="AG181" s="146">
        <f>BDS!$AG$3*(COS(($U181*AG$4)-PI()))*BL181*BP181</f>
        <v>-0.94283588319299483</v>
      </c>
      <c r="AH181" s="146">
        <f>BDS!$AH$3*(COS(($U181*AH$4)-PI()))*BL181*BP181</f>
        <v>-0.93149750094385309</v>
      </c>
      <c r="AI181" s="146">
        <f>BDS!$AI$3*(COS(($U181*AI$4)-PI()))*BL181*BP181</f>
        <v>-0.91052654605361083</v>
      </c>
      <c r="AJ181" s="146">
        <f>BDS!$AJ$3*(COS(($U181*AJ$4)-PI()))*BL181*BP181</f>
        <v>-0.91992961360413072</v>
      </c>
      <c r="AK181" s="146">
        <f>BDS!$AK$3*(COS(($U181*AK$4)-PI()))*BL181*BP181</f>
        <v>-0.93883831118748684</v>
      </c>
      <c r="AL181" s="146">
        <f>BDS!$AL$3*(COS(($U181*AL$4)-PI()))*BL181*BP181</f>
        <v>-0.94905903980371609</v>
      </c>
      <c r="AM181" s="146">
        <f>BDS!$AM$3*(COS(($U181*AM$4)-PI()))*BL181*BP181</f>
        <v>-0.95420953223292182</v>
      </c>
      <c r="AN181" s="146">
        <f>BDS!$AN$3*(COS(($U181*AN$4)-PI()))*BL181*BP181</f>
        <v>-0.95578772789826805</v>
      </c>
      <c r="AO181" s="146">
        <f>BDS!$AO$3*(COS(($U181*AO$4)-PI()))*BL181*BP181</f>
        <v>-0.95420953223292182</v>
      </c>
      <c r="AP181" s="146">
        <f>BDS!$AP$3*(COS(($U181*AP$4)-PI()))*BL181*BP181</f>
        <v>-0.94905903980371609</v>
      </c>
      <c r="AQ181" s="146">
        <f>BDS!$AQ$3*(COS(($U181*AQ$4)-PI()))*BL181*BP181</f>
        <v>-0.93883831118748684</v>
      </c>
      <c r="AR181" s="146">
        <f>BDS!$AR$3*(COS(($U181*AR$4)-PI()))*BL181*BP181</f>
        <v>-0.91992961360413072</v>
      </c>
      <c r="AS181" s="146">
        <f>BDS!$AS$3*(COS(($U181*AS$4)-PI()))*BL181*BP181</f>
        <v>-0.91052654605361083</v>
      </c>
      <c r="AT181" s="146">
        <f>BDS!$AT$3*(COS(($U181*AT$4)-PI()))*BL181*BP181</f>
        <v>-0.93149750094385309</v>
      </c>
      <c r="AU181" s="146">
        <f>BDS!$AU$3*(COS(($U181*AU$4)-PI()))*BL181*BP181</f>
        <v>-0.94283588319299483</v>
      </c>
      <c r="AV181" s="146">
        <f>BDS!$AV$3*(COS(($U181*AV$4)-PI()))*BL181*BP181</f>
        <v>-0.94855022802039823</v>
      </c>
      <c r="AW181" s="146">
        <f>BDS!$AW$3*(COS(($U181*AW$4)-PI()))*BL181*BP181</f>
        <v>-0.95030127127463948</v>
      </c>
      <c r="AX181" s="146">
        <f>BDS!$AX$3*(COS(($U181*AX$4)-PI()))*BL181*BP181</f>
        <v>-0.94855022802039823</v>
      </c>
      <c r="AY181" s="146">
        <f>BDS!$AY$3*(COS(($U181*AY$4)-PI()))*BL181*BP181</f>
        <v>-0.94283588319299483</v>
      </c>
      <c r="AZ181" s="146">
        <f>BDS!$AZ$3*(COS(($U181*AZ$4)-PI()))*BL181*BP181</f>
        <v>-0.93149750094385309</v>
      </c>
      <c r="BA181" s="146">
        <f>BDS!$BA$3*(COS(($U181*BA$4)-PI()))*BL181*BP181</f>
        <v>-0.91052654605361083</v>
      </c>
      <c r="BB181" s="146">
        <f>BDS!$BB$3*(COS(($U181*BB$4)-PI()))*BL181*BP181</f>
        <v>-0.8699546018970985</v>
      </c>
      <c r="BC181" s="146">
        <f>BDS!$BC$3*(COS(($U181*BC$4)-PI()))*BL181*BP181</f>
        <v>-0.78072963150968711</v>
      </c>
      <c r="BD181" s="146">
        <f>BDS!$BD$3*(COS(($U181*BD$4)-PI()))*BL181*BP181</f>
        <v>-0.54687485171021755</v>
      </c>
      <c r="BE181" s="146">
        <f>BDS!$BE$3*(COS(($U181*BE$4)-PI()))*BL181*BP181</f>
        <v>-0.58656787261205989</v>
      </c>
      <c r="BF181" s="153">
        <f t="shared" si="49"/>
        <v>-0.87447736507116469</v>
      </c>
      <c r="BG181" s="153">
        <f>(((BF181)+1)/(BDS!$BG$4)+1)</f>
        <v>1.1247271229858418</v>
      </c>
      <c r="BH181" s="196">
        <f t="shared" si="50"/>
        <v>1.0209433670556487</v>
      </c>
      <c r="BI181" s="154"/>
      <c r="BJ181" s="152">
        <f t="shared" si="51"/>
        <v>137.20962979471921</v>
      </c>
      <c r="BK181" s="152">
        <f t="shared" si="52"/>
        <v>-1.2802226405670731E-5</v>
      </c>
      <c r="BL181" s="155">
        <f t="shared" si="53"/>
        <v>0.99999852609030226</v>
      </c>
      <c r="BM181" s="155"/>
      <c r="BN181" s="152">
        <f t="shared" si="54"/>
        <v>137.20962979471921</v>
      </c>
      <c r="BO181" s="152">
        <f t="shared" si="55"/>
        <v>-3.9570184514542486E-3</v>
      </c>
      <c r="BP181" s="155">
        <f t="shared" si="56"/>
        <v>0.99954453517066022</v>
      </c>
      <c r="BQ181" s="156"/>
      <c r="BR181" s="157">
        <f t="shared" si="57"/>
        <v>137.20962979471921</v>
      </c>
      <c r="BS181" s="158">
        <f t="shared" si="58"/>
        <v>0</v>
      </c>
      <c r="BT181" s="158">
        <f t="shared" si="59"/>
        <v>0</v>
      </c>
      <c r="BU181" s="158">
        <f t="shared" si="60"/>
        <v>0</v>
      </c>
      <c r="BV181" s="158"/>
      <c r="BW181" s="206">
        <f t="shared" si="61"/>
        <v>137.20962979471921</v>
      </c>
      <c r="BX181" s="207">
        <f t="shared" si="62"/>
        <v>0</v>
      </c>
      <c r="BY181" s="208">
        <f t="shared" si="63"/>
        <v>1</v>
      </c>
      <c r="BZ181" s="158"/>
      <c r="CA181" s="157">
        <f>BDS!BH181</f>
        <v>1.0209433670556487</v>
      </c>
      <c r="CB181" s="157">
        <f t="shared" si="64"/>
        <v>-4.9790566329443511</v>
      </c>
      <c r="CC181" s="157"/>
      <c r="CD181" s="157">
        <f t="shared" si="65"/>
        <v>-4.9790566329443511</v>
      </c>
      <c r="CE181" s="192"/>
      <c r="CF181" s="192"/>
      <c r="CG181" s="208"/>
      <c r="CH181" s="208">
        <f t="shared" si="66"/>
        <v>0</v>
      </c>
    </row>
    <row r="182" spans="2:86" x14ac:dyDescent="0.2">
      <c r="B182" s="81"/>
      <c r="C182" s="81"/>
      <c r="D182" s="81"/>
      <c r="E182" s="81"/>
      <c r="F182" s="81"/>
      <c r="G182" s="81"/>
      <c r="H182" s="81"/>
      <c r="I182" s="81"/>
      <c r="J182" s="81"/>
      <c r="K182" s="81"/>
      <c r="L182" s="82"/>
      <c r="M182" s="81"/>
      <c r="N182" s="81"/>
      <c r="O182" s="81"/>
      <c r="P182" s="81"/>
      <c r="Q182" s="81"/>
      <c r="R182" s="81"/>
      <c r="S182" s="81"/>
      <c r="T182" s="81"/>
      <c r="U182" s="195">
        <f t="shared" si="48"/>
        <v>139.29043209719867</v>
      </c>
      <c r="V182" s="146">
        <f>BDS!$V$3*(COS(($U182*V$4)-PI()))*BL182*BP182</f>
        <v>-0.58784425824746955</v>
      </c>
      <c r="W182" s="146">
        <f>BDS!$W$3*(COS(($U182*W$4)-PI()))*BL182*BP182</f>
        <v>-0.5752850289514333</v>
      </c>
      <c r="X182" s="146">
        <f>BDS!$X$3*(COS(($U182*X$4)-PI()))*BL182*BP182</f>
        <v>-0.53463541212946308</v>
      </c>
      <c r="Y182" s="146">
        <f>BDS!$Y$3*(COS(($U182*Y$4)-PI()))*BL182*BP182</f>
        <v>-0.77441796533123852</v>
      </c>
      <c r="Z182" s="146">
        <f>BDS!$Z$3*(COS(($U182*Z$4)-PI()))*BL182*BP182</f>
        <v>-0.86607514051156587</v>
      </c>
      <c r="AA182" s="146">
        <f>BDS!$AA$3*(COS(($U182*AA$4)-PI()))*BL182*BP182</f>
        <v>-0.90778091412892192</v>
      </c>
      <c r="AB182" s="146">
        <f>BDS!$AB$3*(COS(($U182*AB$4)-PI()))*BL182*BP182</f>
        <v>-0.92934441323802985</v>
      </c>
      <c r="AC182" s="146">
        <f>BDS!$AC$3*(COS(($U182*AC$4)-PI()))*BL182*BP182</f>
        <v>-0.94100495466522205</v>
      </c>
      <c r="AD182" s="146">
        <f>BDS!$AD$3*(COS(($U182*AD$4)-PI()))*BL182*BP182</f>
        <v>-0.94688212915690873</v>
      </c>
      <c r="AE182" s="146">
        <f>BDS!$AE$3*(COS(($U182*AE$4)-PI()))*BL182*BP182</f>
        <v>-0.94868313025190054</v>
      </c>
      <c r="AF182" s="146">
        <f>BDS!$AF$3*(COS(($U182*AF$4)-PI()))*BL182*BP182</f>
        <v>-0.94688212915690873</v>
      </c>
      <c r="AG182" s="146">
        <f>BDS!$AG$3*(COS(($U182*AG$4)-PI()))*BL182*BP182</f>
        <v>-0.94100495466522205</v>
      </c>
      <c r="AH182" s="146">
        <f>BDS!$AH$3*(COS(($U182*AH$4)-PI()))*BL182*BP182</f>
        <v>-0.92934441323802985</v>
      </c>
      <c r="AI182" s="146">
        <f>BDS!$AI$3*(COS(($U182*AI$4)-PI()))*BL182*BP182</f>
        <v>-0.90778091412892192</v>
      </c>
      <c r="AJ182" s="146">
        <f>BDS!$AJ$3*(COS(($U182*AJ$4)-PI()))*BL182*BP182</f>
        <v>-0.91744913359102664</v>
      </c>
      <c r="AK182" s="146">
        <f>BDS!$AK$3*(COS(($U182*AK$4)-PI()))*BL182*BP182</f>
        <v>-0.93689365767394728</v>
      </c>
      <c r="AL182" s="146">
        <f>BDS!$AL$3*(COS(($U182*AL$4)-PI()))*BL182*BP182</f>
        <v>-0.94740545451848879</v>
      </c>
      <c r="AM182" s="146">
        <f>BDS!$AM$3*(COS(($U182*AM$4)-PI()))*BL182*BP182</f>
        <v>-0.95270299947989479</v>
      </c>
      <c r="AN182" s="146">
        <f>BDS!$AN$3*(COS(($U182*AN$4)-PI()))*BL182*BP182</f>
        <v>-0.95432630435565358</v>
      </c>
      <c r="AO182" s="146">
        <f>BDS!$AO$3*(COS(($U182*AO$4)-PI()))*BL182*BP182</f>
        <v>-0.95270299947989479</v>
      </c>
      <c r="AP182" s="146">
        <f>BDS!$AP$3*(COS(($U182*AP$4)-PI()))*BL182*BP182</f>
        <v>-0.94740545451848879</v>
      </c>
      <c r="AQ182" s="146">
        <f>BDS!$AQ$3*(COS(($U182*AQ$4)-PI()))*BL182*BP182</f>
        <v>-0.93689365767394728</v>
      </c>
      <c r="AR182" s="146">
        <f>BDS!$AR$3*(COS(($U182*AR$4)-PI()))*BL182*BP182</f>
        <v>-0.91744913359102664</v>
      </c>
      <c r="AS182" s="146">
        <f>BDS!$AS$3*(COS(($U182*AS$4)-PI()))*BL182*BP182</f>
        <v>-0.90778091412892192</v>
      </c>
      <c r="AT182" s="146">
        <f>BDS!$AT$3*(COS(($U182*AT$4)-PI()))*BL182*BP182</f>
        <v>-0.92934441323802985</v>
      </c>
      <c r="AU182" s="146">
        <f>BDS!$AU$3*(COS(($U182*AU$4)-PI()))*BL182*BP182</f>
        <v>-0.94100495466522205</v>
      </c>
      <c r="AV182" s="146">
        <f>BDS!$AV$3*(COS(($U182*AV$4)-PI()))*BL182*BP182</f>
        <v>-0.94688212915690873</v>
      </c>
      <c r="AW182" s="146">
        <f>BDS!$AW$3*(COS(($U182*AW$4)-PI()))*BL182*BP182</f>
        <v>-0.94868313025190054</v>
      </c>
      <c r="AX182" s="146">
        <f>BDS!$AX$3*(COS(($U182*AX$4)-PI()))*BL182*BP182</f>
        <v>-0.94688212915690873</v>
      </c>
      <c r="AY182" s="146">
        <f>BDS!$AY$3*(COS(($U182*AY$4)-PI()))*BL182*BP182</f>
        <v>-0.94100495466522205</v>
      </c>
      <c r="AZ182" s="146">
        <f>BDS!$AZ$3*(COS(($U182*AZ$4)-PI()))*BL182*BP182</f>
        <v>-0.92934441323802985</v>
      </c>
      <c r="BA182" s="146">
        <f>BDS!$BA$3*(COS(($U182*BA$4)-PI()))*BL182*BP182</f>
        <v>-0.90778091412892192</v>
      </c>
      <c r="BB182" s="146">
        <f>BDS!$BB$3*(COS(($U182*BB$4)-PI()))*BL182*BP182</f>
        <v>-0.86607514051156587</v>
      </c>
      <c r="BC182" s="146">
        <f>BDS!$BC$3*(COS(($U182*BC$4)-PI()))*BL182*BP182</f>
        <v>-0.77441796533123852</v>
      </c>
      <c r="BD182" s="146">
        <f>BDS!$BD$3*(COS(($U182*BD$4)-PI()))*BL182*BP182</f>
        <v>-0.53463541212946308</v>
      </c>
      <c r="BE182" s="146">
        <f>BDS!$BE$3*(COS(($U182*BE$4)-PI()))*BL182*BP182</f>
        <v>-0.5752850289514333</v>
      </c>
      <c r="BF182" s="153">
        <f t="shared" si="49"/>
        <v>-0.87081433478437142</v>
      </c>
      <c r="BG182" s="153">
        <f>(((BF182)+1)/(BDS!$BG$4)+1)</f>
        <v>1.1283669384608814</v>
      </c>
      <c r="BH182" s="196">
        <f t="shared" si="50"/>
        <v>1.0490070538432121</v>
      </c>
      <c r="BI182" s="154"/>
      <c r="BJ182" s="152">
        <f t="shared" si="51"/>
        <v>139.29043209719867</v>
      </c>
      <c r="BK182" s="152">
        <f t="shared" si="52"/>
        <v>-1.3444037764709363E-5</v>
      </c>
      <c r="BL182" s="155">
        <f t="shared" si="53"/>
        <v>0.99999845219915051</v>
      </c>
      <c r="BM182" s="155"/>
      <c r="BN182" s="152">
        <f t="shared" si="54"/>
        <v>139.29043209719867</v>
      </c>
      <c r="BO182" s="152">
        <f t="shared" si="55"/>
        <v>-4.1086791086656386E-3</v>
      </c>
      <c r="BP182" s="155">
        <f t="shared" si="56"/>
        <v>0.99952708269728074</v>
      </c>
      <c r="BQ182" s="156"/>
      <c r="BR182" s="157">
        <f t="shared" si="57"/>
        <v>139.29043209719867</v>
      </c>
      <c r="BS182" s="158">
        <f t="shared" si="58"/>
        <v>0</v>
      </c>
      <c r="BT182" s="158">
        <f t="shared" si="59"/>
        <v>0</v>
      </c>
      <c r="BU182" s="158">
        <f t="shared" si="60"/>
        <v>0</v>
      </c>
      <c r="BV182" s="158"/>
      <c r="BW182" s="206">
        <f t="shared" si="61"/>
        <v>139.29043209719867</v>
      </c>
      <c r="BX182" s="207">
        <f t="shared" si="62"/>
        <v>0</v>
      </c>
      <c r="BY182" s="208">
        <f t="shared" si="63"/>
        <v>1</v>
      </c>
      <c r="BZ182" s="158"/>
      <c r="CA182" s="157">
        <f>BDS!BH182</f>
        <v>1.0490070538432121</v>
      </c>
      <c r="CB182" s="157">
        <f t="shared" si="64"/>
        <v>-4.9509929461567879</v>
      </c>
      <c r="CC182" s="157"/>
      <c r="CD182" s="157">
        <f t="shared" si="65"/>
        <v>-4.9509929461567879</v>
      </c>
      <c r="CE182" s="192"/>
      <c r="CF182" s="192"/>
      <c r="CG182" s="208"/>
      <c r="CH182" s="208">
        <f t="shared" si="66"/>
        <v>0</v>
      </c>
    </row>
    <row r="183" spans="2:86" x14ac:dyDescent="0.2">
      <c r="B183" s="81"/>
      <c r="C183" s="81"/>
      <c r="D183" s="81"/>
      <c r="E183" s="81"/>
      <c r="F183" s="81"/>
      <c r="G183" s="81"/>
      <c r="H183" s="81"/>
      <c r="I183" s="81"/>
      <c r="J183" s="81"/>
      <c r="K183" s="81"/>
      <c r="L183" s="82"/>
      <c r="M183" s="81"/>
      <c r="N183" s="81"/>
      <c r="O183" s="81"/>
      <c r="P183" s="81"/>
      <c r="Q183" s="81"/>
      <c r="R183" s="81"/>
      <c r="S183" s="81"/>
      <c r="T183" s="81"/>
      <c r="U183" s="195">
        <f t="shared" si="48"/>
        <v>141.4027900436113</v>
      </c>
      <c r="V183" s="146">
        <f>BDS!$V$3*(COS(($U183*V$4)-PI()))*BL183*BP183</f>
        <v>-0.5765781761285973</v>
      </c>
      <c r="W183" s="146">
        <f>BDS!$W$3*(COS(($U183*W$4)-PI()))*BL183*BP183</f>
        <v>-0.56371335373420772</v>
      </c>
      <c r="X183" s="146">
        <f>BDS!$X$3*(COS(($U183*X$4)-PI()))*BL183*BP183</f>
        <v>-0.52208948548677003</v>
      </c>
      <c r="Y183" s="146">
        <f>BDS!$Y$3*(COS(($U183*Y$4)-PI()))*BL183*BP183</f>
        <v>-0.76792901603261998</v>
      </c>
      <c r="Z183" s="146">
        <f>BDS!$Z$3*(COS(($U183*Z$4)-PI()))*BL183*BP183</f>
        <v>-0.86208269619388445</v>
      </c>
      <c r="AA183" s="146">
        <f>BDS!$AA$3*(COS(($U183*AA$4)-PI()))*BL183*BP183</f>
        <v>-0.9049540629326841</v>
      </c>
      <c r="AB183" s="146">
        <f>BDS!$AB$3*(COS(($U183*AB$4)-PI()))*BL183*BP183</f>
        <v>-0.92712712201643899</v>
      </c>
      <c r="AC183" s="146">
        <f>BDS!$AC$3*(COS(($U183*AC$4)-PI()))*BL183*BP183</f>
        <v>-0.93911918910482417</v>
      </c>
      <c r="AD183" s="146">
        <f>BDS!$AD$3*(COS(($U183*AD$4)-PI()))*BL183*BP183</f>
        <v>-0.94516395765015571</v>
      </c>
      <c r="AE183" s="146">
        <f>BDS!$AE$3*(COS(($U183*AE$4)-PI()))*BL183*BP183</f>
        <v>-0.9470163823847072</v>
      </c>
      <c r="AF183" s="146">
        <f>BDS!$AF$3*(COS(($U183*AF$4)-PI()))*BL183*BP183</f>
        <v>-0.94516395765015571</v>
      </c>
      <c r="AG183" s="146">
        <f>BDS!$AG$3*(COS(($U183*AG$4)-PI()))*BL183*BP183</f>
        <v>-0.93911918910482417</v>
      </c>
      <c r="AH183" s="146">
        <f>BDS!$AH$3*(COS(($U183*AH$4)-PI()))*BL183*BP183</f>
        <v>-0.92712712201643899</v>
      </c>
      <c r="AI183" s="146">
        <f>BDS!$AI$3*(COS(($U183*AI$4)-PI()))*BL183*BP183</f>
        <v>-0.9049540629326841</v>
      </c>
      <c r="AJ183" s="146">
        <f>BDS!$AJ$3*(COS(($U183*AJ$4)-PI()))*BL183*BP183</f>
        <v>-0.91489501416691765</v>
      </c>
      <c r="AK183" s="146">
        <f>BDS!$AK$3*(COS(($U183*AK$4)-PI()))*BL183*BP183</f>
        <v>-0.93489085154698159</v>
      </c>
      <c r="AL183" s="146">
        <f>BDS!$AL$3*(COS(($U183*AL$4)-PI()))*BL183*BP183</f>
        <v>-0.94570222223417122</v>
      </c>
      <c r="AM183" s="146">
        <f>BDS!$AM$3*(COS(($U183*AM$4)-PI()))*BL183*BP183</f>
        <v>-0.95115114135219203</v>
      </c>
      <c r="AN183" s="146">
        <f>BDS!$AN$3*(COS(($U183*AN$4)-PI()))*BL183*BP183</f>
        <v>-0.95282088438180934</v>
      </c>
      <c r="AO183" s="146">
        <f>BDS!$AO$3*(COS(($U183*AO$4)-PI()))*BL183*BP183</f>
        <v>-0.95115114135219203</v>
      </c>
      <c r="AP183" s="146">
        <f>BDS!$AP$3*(COS(($U183*AP$4)-PI()))*BL183*BP183</f>
        <v>-0.94570222223417122</v>
      </c>
      <c r="AQ183" s="146">
        <f>BDS!$AQ$3*(COS(($U183*AQ$4)-PI()))*BL183*BP183</f>
        <v>-0.93489085154698159</v>
      </c>
      <c r="AR183" s="146">
        <f>BDS!$AR$3*(COS(($U183*AR$4)-PI()))*BL183*BP183</f>
        <v>-0.91489501416691765</v>
      </c>
      <c r="AS183" s="146">
        <f>BDS!$AS$3*(COS(($U183*AS$4)-PI()))*BL183*BP183</f>
        <v>-0.9049540629326841</v>
      </c>
      <c r="AT183" s="146">
        <f>BDS!$AT$3*(COS(($U183*AT$4)-PI()))*BL183*BP183</f>
        <v>-0.92712712201643899</v>
      </c>
      <c r="AU183" s="146">
        <f>BDS!$AU$3*(COS(($U183*AU$4)-PI()))*BL183*BP183</f>
        <v>-0.93911918910482417</v>
      </c>
      <c r="AV183" s="146">
        <f>BDS!$AV$3*(COS(($U183*AV$4)-PI()))*BL183*BP183</f>
        <v>-0.94516395765015571</v>
      </c>
      <c r="AW183" s="146">
        <f>BDS!$AW$3*(COS(($U183*AW$4)-PI()))*BL183*BP183</f>
        <v>-0.9470163823847072</v>
      </c>
      <c r="AX183" s="146">
        <f>BDS!$AX$3*(COS(($U183*AX$4)-PI()))*BL183*BP183</f>
        <v>-0.94516395765015571</v>
      </c>
      <c r="AY183" s="146">
        <f>BDS!$AY$3*(COS(($U183*AY$4)-PI()))*BL183*BP183</f>
        <v>-0.93911918910482417</v>
      </c>
      <c r="AZ183" s="146">
        <f>BDS!$AZ$3*(COS(($U183*AZ$4)-PI()))*BL183*BP183</f>
        <v>-0.92712712201643899</v>
      </c>
      <c r="BA183" s="146">
        <f>BDS!$BA$3*(COS(($U183*BA$4)-PI()))*BL183*BP183</f>
        <v>-0.9049540629326841</v>
      </c>
      <c r="BB183" s="146">
        <f>BDS!$BB$3*(COS(($U183*BB$4)-PI()))*BL183*BP183</f>
        <v>-0.86208269619388445</v>
      </c>
      <c r="BC183" s="146">
        <f>BDS!$BC$3*(COS(($U183*BC$4)-PI()))*BL183*BP183</f>
        <v>-0.76792901603261998</v>
      </c>
      <c r="BD183" s="146">
        <f>BDS!$BD$3*(COS(($U183*BD$4)-PI()))*BL183*BP183</f>
        <v>-0.52208948548677003</v>
      </c>
      <c r="BE183" s="146">
        <f>BDS!$BE$3*(COS(($U183*BE$4)-PI()))*BL183*BP183</f>
        <v>-0.56371335373420772</v>
      </c>
      <c r="BF183" s="153">
        <f t="shared" si="49"/>
        <v>-0.86704990871088128</v>
      </c>
      <c r="BG183" s="153">
        <f>(((BF183)+1)/(BDS!$BG$4)+1)</f>
        <v>1.1321075071169291</v>
      </c>
      <c r="BH183" s="196">
        <f t="shared" si="50"/>
        <v>1.0777534050786766</v>
      </c>
      <c r="BI183" s="154"/>
      <c r="BJ183" s="152">
        <f t="shared" si="51"/>
        <v>141.4027900436113</v>
      </c>
      <c r="BK183" s="152">
        <f t="shared" si="52"/>
        <v>-1.4118024864690923E-5</v>
      </c>
      <c r="BL183" s="155">
        <f t="shared" si="53"/>
        <v>0.99999837460364116</v>
      </c>
      <c r="BM183" s="155"/>
      <c r="BN183" s="152">
        <f t="shared" si="54"/>
        <v>141.4027900436113</v>
      </c>
      <c r="BO183" s="152">
        <f t="shared" si="55"/>
        <v>-4.2661496098535066E-3</v>
      </c>
      <c r="BP183" s="155">
        <f t="shared" si="56"/>
        <v>0.99950896197384564</v>
      </c>
      <c r="BQ183" s="156"/>
      <c r="BR183" s="157">
        <f t="shared" si="57"/>
        <v>141.4027900436113</v>
      </c>
      <c r="BS183" s="158">
        <f t="shared" si="58"/>
        <v>0</v>
      </c>
      <c r="BT183" s="158">
        <f t="shared" si="59"/>
        <v>0</v>
      </c>
      <c r="BU183" s="158">
        <f t="shared" si="60"/>
        <v>0</v>
      </c>
      <c r="BV183" s="158"/>
      <c r="BW183" s="206">
        <f t="shared" si="61"/>
        <v>141.4027900436113</v>
      </c>
      <c r="BX183" s="207">
        <f t="shared" si="62"/>
        <v>0</v>
      </c>
      <c r="BY183" s="208">
        <f t="shared" si="63"/>
        <v>1</v>
      </c>
      <c r="BZ183" s="158"/>
      <c r="CA183" s="157">
        <f>BDS!BH183</f>
        <v>1.0777534050786766</v>
      </c>
      <c r="CB183" s="157">
        <f t="shared" si="64"/>
        <v>-4.9222465949213232</v>
      </c>
      <c r="CC183" s="157"/>
      <c r="CD183" s="157">
        <f t="shared" si="65"/>
        <v>-4.9222465949213232</v>
      </c>
      <c r="CE183" s="192"/>
      <c r="CF183" s="192"/>
      <c r="CG183" s="208"/>
      <c r="CH183" s="208">
        <f t="shared" si="66"/>
        <v>0</v>
      </c>
    </row>
    <row r="184" spans="2:86" x14ac:dyDescent="0.2">
      <c r="B184" s="81"/>
      <c r="C184" s="81"/>
      <c r="D184" s="81"/>
      <c r="E184" s="81"/>
      <c r="F184" s="81"/>
      <c r="G184" s="81"/>
      <c r="H184" s="81"/>
      <c r="I184" s="81"/>
      <c r="J184" s="81"/>
      <c r="K184" s="81"/>
      <c r="L184" s="82"/>
      <c r="M184" s="81"/>
      <c r="N184" s="81"/>
      <c r="O184" s="81"/>
      <c r="P184" s="81"/>
      <c r="Q184" s="81"/>
      <c r="R184" s="81"/>
      <c r="S184" s="81"/>
      <c r="T184" s="81"/>
      <c r="U184" s="195">
        <f t="shared" si="48"/>
        <v>143.54718217949835</v>
      </c>
      <c r="V184" s="146">
        <f>BDS!$V$3*(COS(($U184*V$4)-PI()))*BL184*BP184</f>
        <v>-0.56502355360799339</v>
      </c>
      <c r="W184" s="146">
        <f>BDS!$W$3*(COS(($U184*W$4)-PI()))*BL184*BP184</f>
        <v>-0.55184733091570903</v>
      </c>
      <c r="X184" s="146">
        <f>BDS!$X$3*(COS(($U184*X$4)-PI()))*BL184*BP184</f>
        <v>-0.50923167802533587</v>
      </c>
      <c r="Y184" s="146">
        <f>BDS!$Y$3*(COS(($U184*Y$4)-PI()))*BL184*BP184</f>
        <v>-0.76125831497019958</v>
      </c>
      <c r="Z184" s="146">
        <f>BDS!$Z$3*(COS(($U184*Z$4)-PI()))*BL184*BP184</f>
        <v>-0.85797416132455451</v>
      </c>
      <c r="AA184" s="146">
        <f>BDS!$AA$3*(COS(($U184*AA$4)-PI()))*BL184*BP184</f>
        <v>-0.90204367951048614</v>
      </c>
      <c r="AB184" s="146">
        <f>BDS!$AB$3*(COS(($U184*AB$4)-PI()))*BL184*BP184</f>
        <v>-0.92484376729398776</v>
      </c>
      <c r="AC184" s="146">
        <f>BDS!$AC$3*(COS(($U184*AC$4)-PI()))*BL184*BP184</f>
        <v>-0.93717698329249455</v>
      </c>
      <c r="AD184" s="146">
        <f>BDS!$AD$3*(COS(($U184*AD$4)-PI()))*BL184*BP184</f>
        <v>-0.94339424282202988</v>
      </c>
      <c r="AE184" s="146">
        <f>BDS!$AE$3*(COS(($U184*AE$4)-PI()))*BL184*BP184</f>
        <v>-0.94529959802883334</v>
      </c>
      <c r="AF184" s="146">
        <f>BDS!$AF$3*(COS(($U184*AF$4)-PI()))*BL184*BP184</f>
        <v>-0.94339424282202988</v>
      </c>
      <c r="AG184" s="146">
        <f>BDS!$AG$3*(COS(($U184*AG$4)-PI()))*BL184*BP184</f>
        <v>-0.93717698329249455</v>
      </c>
      <c r="AH184" s="146">
        <f>BDS!$AH$3*(COS(($U184*AH$4)-PI()))*BL184*BP184</f>
        <v>-0.92484376729398776</v>
      </c>
      <c r="AI184" s="146">
        <f>BDS!$AI$3*(COS(($U184*AI$4)-PI()))*BL184*BP184</f>
        <v>-0.90204367951048614</v>
      </c>
      <c r="AJ184" s="146">
        <f>BDS!$AJ$3*(COS(($U184*AJ$4)-PI()))*BL184*BP184</f>
        <v>-0.91226514194897124</v>
      </c>
      <c r="AK184" s="146">
        <f>BDS!$AK$3*(COS(($U184*AK$4)-PI()))*BL184*BP184</f>
        <v>-0.93282819811359274</v>
      </c>
      <c r="AL184" s="146">
        <f>BDS!$AL$3*(COS(($U184*AL$4)-PI()))*BL184*BP184</f>
        <v>-0.94394788417587494</v>
      </c>
      <c r="AM184" s="146">
        <f>BDS!$AM$3*(COS(($U184*AM$4)-PI()))*BL184*BP184</f>
        <v>-0.94955262049980704</v>
      </c>
      <c r="AN184" s="146">
        <f>BDS!$AN$3*(COS(($U184*AN$4)-PI()))*BL184*BP184</f>
        <v>-0.95127016817295895</v>
      </c>
      <c r="AO184" s="146">
        <f>BDS!$AO$3*(COS(($U184*AO$4)-PI()))*BL184*BP184</f>
        <v>-0.94955262049980704</v>
      </c>
      <c r="AP184" s="146">
        <f>BDS!$AP$3*(COS(($U184*AP$4)-PI()))*BL184*BP184</f>
        <v>-0.94394788417587494</v>
      </c>
      <c r="AQ184" s="146">
        <f>BDS!$AQ$3*(COS(($U184*AQ$4)-PI()))*BL184*BP184</f>
        <v>-0.93282819811359274</v>
      </c>
      <c r="AR184" s="146">
        <f>BDS!$AR$3*(COS(($U184*AR$4)-PI()))*BL184*BP184</f>
        <v>-0.91226514194897124</v>
      </c>
      <c r="AS184" s="146">
        <f>BDS!$AS$3*(COS(($U184*AS$4)-PI()))*BL184*BP184</f>
        <v>-0.90204367951048614</v>
      </c>
      <c r="AT184" s="146">
        <f>BDS!$AT$3*(COS(($U184*AT$4)-PI()))*BL184*BP184</f>
        <v>-0.92484376729398776</v>
      </c>
      <c r="AU184" s="146">
        <f>BDS!$AU$3*(COS(($U184*AU$4)-PI()))*BL184*BP184</f>
        <v>-0.93717698329249455</v>
      </c>
      <c r="AV184" s="146">
        <f>BDS!$AV$3*(COS(($U184*AV$4)-PI()))*BL184*BP184</f>
        <v>-0.94339424282202988</v>
      </c>
      <c r="AW184" s="146">
        <f>BDS!$AW$3*(COS(($U184*AW$4)-PI()))*BL184*BP184</f>
        <v>-0.94529959802883334</v>
      </c>
      <c r="AX184" s="146">
        <f>BDS!$AX$3*(COS(($U184*AX$4)-PI()))*BL184*BP184</f>
        <v>-0.94339424282202988</v>
      </c>
      <c r="AY184" s="146">
        <f>BDS!$AY$3*(COS(($U184*AY$4)-PI()))*BL184*BP184</f>
        <v>-0.93717698329249455</v>
      </c>
      <c r="AZ184" s="146">
        <f>BDS!$AZ$3*(COS(($U184*AZ$4)-PI()))*BL184*BP184</f>
        <v>-0.92484376729398776</v>
      </c>
      <c r="BA184" s="146">
        <f>BDS!$BA$3*(COS(($U184*BA$4)-PI()))*BL184*BP184</f>
        <v>-0.90204367951048614</v>
      </c>
      <c r="BB184" s="146">
        <f>BDS!$BB$3*(COS(($U184*BB$4)-PI()))*BL184*BP184</f>
        <v>-0.85797416132455451</v>
      </c>
      <c r="BC184" s="146">
        <f>BDS!$BC$3*(COS(($U184*BC$4)-PI()))*BL184*BP184</f>
        <v>-0.76125831497019958</v>
      </c>
      <c r="BD184" s="146">
        <f>BDS!$BD$3*(COS(($U184*BD$4)-PI()))*BL184*BP184</f>
        <v>-0.50923167802533587</v>
      </c>
      <c r="BE184" s="146">
        <f>BDS!$BE$3*(COS(($U184*BE$4)-PI()))*BL184*BP184</f>
        <v>-0.55184733091570903</v>
      </c>
      <c r="BF184" s="153">
        <f t="shared" si="49"/>
        <v>-0.86318161859618647</v>
      </c>
      <c r="BG184" s="153">
        <f>(((BF184)+1)/(BDS!$BG$4)+1)</f>
        <v>1.1359512815656889</v>
      </c>
      <c r="BH184" s="196">
        <f t="shared" si="50"/>
        <v>1.1071941169208672</v>
      </c>
      <c r="BI184" s="154"/>
      <c r="BJ184" s="152">
        <f t="shared" si="51"/>
        <v>143.54718217949835</v>
      </c>
      <c r="BK184" s="152">
        <f t="shared" si="52"/>
        <v>-1.4825800762805505E-5</v>
      </c>
      <c r="BL184" s="155">
        <f t="shared" si="53"/>
        <v>0.99999829311806532</v>
      </c>
      <c r="BM184" s="155"/>
      <c r="BN184" s="152">
        <f t="shared" si="54"/>
        <v>143.54718217949835</v>
      </c>
      <c r="BO184" s="152">
        <f t="shared" si="55"/>
        <v>-4.4296522966579092E-3</v>
      </c>
      <c r="BP184" s="155">
        <f t="shared" si="56"/>
        <v>0.99949014745173448</v>
      </c>
      <c r="BQ184" s="156"/>
      <c r="BR184" s="157">
        <f t="shared" si="57"/>
        <v>143.54718217949835</v>
      </c>
      <c r="BS184" s="158">
        <f t="shared" si="58"/>
        <v>0</v>
      </c>
      <c r="BT184" s="158">
        <f t="shared" si="59"/>
        <v>0</v>
      </c>
      <c r="BU184" s="158">
        <f t="shared" si="60"/>
        <v>0</v>
      </c>
      <c r="BV184" s="158"/>
      <c r="BW184" s="206">
        <f t="shared" si="61"/>
        <v>143.54718217949835</v>
      </c>
      <c r="BX184" s="207">
        <f t="shared" si="62"/>
        <v>0</v>
      </c>
      <c r="BY184" s="208">
        <f t="shared" si="63"/>
        <v>1</v>
      </c>
      <c r="BZ184" s="158"/>
      <c r="CA184" s="157">
        <f>BDS!BH184</f>
        <v>1.1071941169208672</v>
      </c>
      <c r="CB184" s="157">
        <f t="shared" si="64"/>
        <v>-4.8928058830791326</v>
      </c>
      <c r="CC184" s="157"/>
      <c r="CD184" s="157">
        <f t="shared" si="65"/>
        <v>-4.8928058830791326</v>
      </c>
      <c r="CE184" s="192"/>
      <c r="CF184" s="192"/>
      <c r="CG184" s="208"/>
      <c r="CH184" s="208">
        <f t="shared" si="66"/>
        <v>0</v>
      </c>
    </row>
    <row r="185" spans="2:86" x14ac:dyDescent="0.2">
      <c r="B185" s="81"/>
      <c r="C185" s="81"/>
      <c r="D185" s="81"/>
      <c r="E185" s="81"/>
      <c r="F185" s="81"/>
      <c r="G185" s="81"/>
      <c r="H185" s="81"/>
      <c r="I185" s="81"/>
      <c r="J185" s="81"/>
      <c r="K185" s="81"/>
      <c r="L185" s="82"/>
      <c r="M185" s="81"/>
      <c r="N185" s="81"/>
      <c r="O185" s="81"/>
      <c r="P185" s="81"/>
      <c r="Q185" s="81"/>
      <c r="R185" s="81"/>
      <c r="S185" s="81"/>
      <c r="T185" s="81"/>
      <c r="U185" s="195">
        <f t="shared" si="48"/>
        <v>145.72409430760786</v>
      </c>
      <c r="V185" s="146">
        <f>BDS!$V$3*(COS(($U185*V$4)-PI()))*BL185*BP185</f>
        <v>-0.5531748710915575</v>
      </c>
      <c r="W185" s="146">
        <f>BDS!$W$3*(COS(($U185*W$4)-PI()))*BL185*BP185</f>
        <v>-0.53968146600267508</v>
      </c>
      <c r="X185" s="146">
        <f>BDS!$X$3*(COS(($U185*X$4)-PI()))*BL185*BP185</f>
        <v>-0.49605665715850744</v>
      </c>
      <c r="Y185" s="146">
        <f>BDS!$Y$3*(COS(($U185*Y$4)-PI()))*BL185*BP185</f>
        <v>-0.75440131381854381</v>
      </c>
      <c r="Z185" s="146">
        <f>BDS!$Z$3*(COS(($U185*Z$4)-PI()))*BL185*BP185</f>
        <v>-0.8537463544479913</v>
      </c>
      <c r="AA185" s="146">
        <f>BDS!$AA$3*(COS(($U185*AA$4)-PI()))*BL185*BP185</f>
        <v>-0.89904739073227147</v>
      </c>
      <c r="AB185" s="146">
        <f>BDS!$AB$3*(COS(($U185*AB$4)-PI()))*BL185*BP185</f>
        <v>-0.92249243866980901</v>
      </c>
      <c r="AC185" s="146">
        <f>BDS!$AC$3*(COS(($U185*AC$4)-PI()))*BL185*BP185</f>
        <v>-0.93517668963576117</v>
      </c>
      <c r="AD185" s="146">
        <f>BDS!$AD$3*(COS(($U185*AD$4)-PI()))*BL185*BP185</f>
        <v>-0.94157147287018828</v>
      </c>
      <c r="AE185" s="146">
        <f>BDS!$AE$3*(COS(($U185*AE$4)-PI()))*BL185*BP185</f>
        <v>-0.94353130743868285</v>
      </c>
      <c r="AF185" s="146">
        <f>BDS!$AF$3*(COS(($U185*AF$4)-PI()))*BL185*BP185</f>
        <v>-0.94157147287018828</v>
      </c>
      <c r="AG185" s="146">
        <f>BDS!$AG$3*(COS(($U185*AG$4)-PI()))*BL185*BP185</f>
        <v>-0.93517668963576117</v>
      </c>
      <c r="AH185" s="146">
        <f>BDS!$AH$3*(COS(($U185*AH$4)-PI()))*BL185*BP185</f>
        <v>-0.92249243866980901</v>
      </c>
      <c r="AI185" s="146">
        <f>BDS!$AI$3*(COS(($U185*AI$4)-PI()))*BL185*BP185</f>
        <v>-0.89904739073227147</v>
      </c>
      <c r="AJ185" s="146">
        <f>BDS!$AJ$3*(COS(($U185*AJ$4)-PI()))*BL185*BP185</f>
        <v>-0.90955734752746564</v>
      </c>
      <c r="AK185" s="146">
        <f>BDS!$AK$3*(COS(($U185*AK$4)-PI()))*BL185*BP185</f>
        <v>-0.93070395611586332</v>
      </c>
      <c r="AL185" s="146">
        <f>BDS!$AL$3*(COS(($U185*AL$4)-PI()))*BL185*BP185</f>
        <v>-0.94214094074037846</v>
      </c>
      <c r="AM185" s="146">
        <f>BDS!$AM$3*(COS(($U185*AM$4)-PI()))*BL185*BP185</f>
        <v>-0.94790606180052794</v>
      </c>
      <c r="AN185" s="146">
        <f>BDS!$AN$3*(COS(($U185*AN$4)-PI()))*BL185*BP185</f>
        <v>-0.9496728191117314</v>
      </c>
      <c r="AO185" s="146">
        <f>BDS!$AO$3*(COS(($U185*AO$4)-PI()))*BL185*BP185</f>
        <v>-0.94790606180052794</v>
      </c>
      <c r="AP185" s="146">
        <f>BDS!$AP$3*(COS(($U185*AP$4)-PI()))*BL185*BP185</f>
        <v>-0.94214094074037846</v>
      </c>
      <c r="AQ185" s="146">
        <f>BDS!$AQ$3*(COS(($U185*AQ$4)-PI()))*BL185*BP185</f>
        <v>-0.93070395611586332</v>
      </c>
      <c r="AR185" s="146">
        <f>BDS!$AR$3*(COS(($U185*AR$4)-PI()))*BL185*BP185</f>
        <v>-0.90955734752746564</v>
      </c>
      <c r="AS185" s="146">
        <f>BDS!$AS$3*(COS(($U185*AS$4)-PI()))*BL185*BP185</f>
        <v>-0.89904739073227147</v>
      </c>
      <c r="AT185" s="146">
        <f>BDS!$AT$3*(COS(($U185*AT$4)-PI()))*BL185*BP185</f>
        <v>-0.92249243866980901</v>
      </c>
      <c r="AU185" s="146">
        <f>BDS!$AU$3*(COS(($U185*AU$4)-PI()))*BL185*BP185</f>
        <v>-0.93517668963576117</v>
      </c>
      <c r="AV185" s="146">
        <f>BDS!$AV$3*(COS(($U185*AV$4)-PI()))*BL185*BP185</f>
        <v>-0.94157147287018828</v>
      </c>
      <c r="AW185" s="146">
        <f>BDS!$AW$3*(COS(($U185*AW$4)-PI()))*BL185*BP185</f>
        <v>-0.94353130743868285</v>
      </c>
      <c r="AX185" s="146">
        <f>BDS!$AX$3*(COS(($U185*AX$4)-PI()))*BL185*BP185</f>
        <v>-0.94157147287018828</v>
      </c>
      <c r="AY185" s="146">
        <f>BDS!$AY$3*(COS(($U185*AY$4)-PI()))*BL185*BP185</f>
        <v>-0.93517668963576117</v>
      </c>
      <c r="AZ185" s="146">
        <f>BDS!$AZ$3*(COS(($U185*AZ$4)-PI()))*BL185*BP185</f>
        <v>-0.92249243866980901</v>
      </c>
      <c r="BA185" s="146">
        <f>BDS!$BA$3*(COS(($U185*BA$4)-PI()))*BL185*BP185</f>
        <v>-0.89904739073227147</v>
      </c>
      <c r="BB185" s="146">
        <f>BDS!$BB$3*(COS(($U185*BB$4)-PI()))*BL185*BP185</f>
        <v>-0.8537463544479913</v>
      </c>
      <c r="BC185" s="146">
        <f>BDS!$BC$3*(COS(($U185*BC$4)-PI()))*BL185*BP185</f>
        <v>-0.75440131381854381</v>
      </c>
      <c r="BD185" s="146">
        <f>BDS!$BD$3*(COS(($U185*BD$4)-PI()))*BL185*BP185</f>
        <v>-0.49605665715850744</v>
      </c>
      <c r="BE185" s="146">
        <f>BDS!$BE$3*(COS(($U185*BE$4)-PI()))*BL185*BP185</f>
        <v>-0.53968146600267508</v>
      </c>
      <c r="BF185" s="153">
        <f t="shared" si="49"/>
        <v>-0.8592069574426856</v>
      </c>
      <c r="BG185" s="153">
        <f>(((BF185)+1)/(BDS!$BG$4)+1)</f>
        <v>1.1399007529164202</v>
      </c>
      <c r="BH185" s="196">
        <f t="shared" si="50"/>
        <v>1.1373408102894902</v>
      </c>
      <c r="BI185" s="154"/>
      <c r="BJ185" s="152">
        <f t="shared" si="51"/>
        <v>145.72409430760786</v>
      </c>
      <c r="BK185" s="152">
        <f t="shared" si="52"/>
        <v>-1.5569059372296734E-5</v>
      </c>
      <c r="BL185" s="155">
        <f t="shared" si="53"/>
        <v>0.99999820754740532</v>
      </c>
      <c r="BM185" s="155"/>
      <c r="BN185" s="152">
        <f t="shared" si="54"/>
        <v>145.72409430760786</v>
      </c>
      <c r="BO185" s="152">
        <f t="shared" si="55"/>
        <v>-4.5994180022943592E-3</v>
      </c>
      <c r="BP185" s="155">
        <f t="shared" si="56"/>
        <v>0.99947061260855197</v>
      </c>
      <c r="BQ185" s="156"/>
      <c r="BR185" s="157">
        <f t="shared" si="57"/>
        <v>145.72409430760786</v>
      </c>
      <c r="BS185" s="158">
        <f t="shared" si="58"/>
        <v>0</v>
      </c>
      <c r="BT185" s="158">
        <f t="shared" si="59"/>
        <v>0</v>
      </c>
      <c r="BU185" s="158">
        <f t="shared" si="60"/>
        <v>0</v>
      </c>
      <c r="BV185" s="158"/>
      <c r="BW185" s="206">
        <f t="shared" si="61"/>
        <v>145.72409430760786</v>
      </c>
      <c r="BX185" s="207">
        <f t="shared" si="62"/>
        <v>0</v>
      </c>
      <c r="BY185" s="208">
        <f t="shared" si="63"/>
        <v>1</v>
      </c>
      <c r="BZ185" s="158"/>
      <c r="CA185" s="157">
        <f>BDS!BH185</f>
        <v>1.1373408102894902</v>
      </c>
      <c r="CB185" s="157">
        <f t="shared" si="64"/>
        <v>-4.8626591897105094</v>
      </c>
      <c r="CC185" s="157"/>
      <c r="CD185" s="157">
        <f t="shared" si="65"/>
        <v>-4.8626591897105094</v>
      </c>
      <c r="CE185" s="192"/>
      <c r="CF185" s="192"/>
      <c r="CG185" s="208"/>
      <c r="CH185" s="208">
        <f t="shared" si="66"/>
        <v>0</v>
      </c>
    </row>
    <row r="186" spans="2:86" x14ac:dyDescent="0.2">
      <c r="B186" s="81"/>
      <c r="C186" s="81"/>
      <c r="D186" s="81"/>
      <c r="E186" s="81"/>
      <c r="F186" s="81"/>
      <c r="G186" s="81"/>
      <c r="H186" s="81"/>
      <c r="I186" s="81"/>
      <c r="J186" s="81"/>
      <c r="K186" s="81"/>
      <c r="L186" s="82"/>
      <c r="M186" s="81"/>
      <c r="N186" s="81"/>
      <c r="O186" s="81"/>
      <c r="P186" s="81"/>
      <c r="Q186" s="81"/>
      <c r="R186" s="81"/>
      <c r="S186" s="81"/>
      <c r="T186" s="81"/>
      <c r="U186" s="195">
        <f t="shared" si="48"/>
        <v>147.93401959795125</v>
      </c>
      <c r="V186" s="146">
        <f>BDS!$V$3*(COS(($U186*V$4)-PI()))*BL186*BP186</f>
        <v>-0.54102662976090432</v>
      </c>
      <c r="W186" s="146">
        <f>BDS!$W$3*(COS(($U186*W$4)-PI()))*BL186*BP186</f>
        <v>-0.52721029709239131</v>
      </c>
      <c r="X186" s="146">
        <f>BDS!$X$3*(COS(($U186*X$4)-PI()))*BL186*BP186</f>
        <v>-0.48255916547733607</v>
      </c>
      <c r="Y186" s="146">
        <f>BDS!$Y$3*(COS(($U186*Y$4)-PI()))*BL186*BP186</f>
        <v>-0.74735338546600683</v>
      </c>
      <c r="Z186" s="146">
        <f>BDS!$Z$3*(COS(($U186*Z$4)-PI()))*BL186*BP186</f>
        <v>-0.84939601929131403</v>
      </c>
      <c r="AA186" s="146">
        <f>BDS!$AA$3*(COS(($U186*AA$4)-PI()))*BL186*BP186</f>
        <v>-0.89596276209807846</v>
      </c>
      <c r="AB186" s="146">
        <f>BDS!$AB$3*(COS(($U186*AB$4)-PI()))*BL186*BP186</f>
        <v>-0.92007117418551343</v>
      </c>
      <c r="AC186" s="146">
        <f>BDS!$AC$3*(COS(($U186*AC$4)-PI()))*BL186*BP186</f>
        <v>-0.93311661510249766</v>
      </c>
      <c r="AD186" s="146">
        <f>BDS!$AD$3*(COS(($U186*AD$4)-PI()))*BL186*BP186</f>
        <v>-0.93969409385204894</v>
      </c>
      <c r="AE186" s="146">
        <f>BDS!$AE$3*(COS(($U186*AE$4)-PI()))*BL186*BP186</f>
        <v>-0.94170999976844527</v>
      </c>
      <c r="AF186" s="146">
        <f>BDS!$AF$3*(COS(($U186*AF$4)-PI()))*BL186*BP186</f>
        <v>-0.93969409385204894</v>
      </c>
      <c r="AG186" s="146">
        <f>BDS!$AG$3*(COS(($U186*AG$4)-PI()))*BL186*BP186</f>
        <v>-0.93311661510249766</v>
      </c>
      <c r="AH186" s="146">
        <f>BDS!$AH$3*(COS(($U186*AH$4)-PI()))*BL186*BP186</f>
        <v>-0.92007117418551343</v>
      </c>
      <c r="AI186" s="146">
        <f>BDS!$AI$3*(COS(($U186*AI$4)-PI()))*BL186*BP186</f>
        <v>-0.89596276209807846</v>
      </c>
      <c r="AJ186" s="146">
        <f>BDS!$AJ$3*(COS(($U186*AJ$4)-PI()))*BL186*BP186</f>
        <v>-0.90676940428122255</v>
      </c>
      <c r="AK186" s="146">
        <f>BDS!$AK$3*(COS(($U186*AK$4)-PI()))*BL186*BP186</f>
        <v>-0.92851633663415556</v>
      </c>
      <c r="AL186" s="146">
        <f>BDS!$AL$3*(COS(($U186*AL$4)-PI()))*BL186*BP186</f>
        <v>-0.94027985048502705</v>
      </c>
      <c r="AM186" s="146">
        <f>BDS!$AM$3*(COS(($U186*AM$4)-PI()))*BL186*BP186</f>
        <v>-0.946210051402259</v>
      </c>
      <c r="AN186" s="146">
        <f>BDS!$AN$3*(COS(($U186*AN$4)-PI()))*BL186*BP186</f>
        <v>-0.94802746282722961</v>
      </c>
      <c r="AO186" s="146">
        <f>BDS!$AO$3*(COS(($U186*AO$4)-PI()))*BL186*BP186</f>
        <v>-0.946210051402259</v>
      </c>
      <c r="AP186" s="146">
        <f>BDS!$AP$3*(COS(($U186*AP$4)-PI()))*BL186*BP186</f>
        <v>-0.94027985048502705</v>
      </c>
      <c r="AQ186" s="146">
        <f>BDS!$AQ$3*(COS(($U186*AQ$4)-PI()))*BL186*BP186</f>
        <v>-0.92851633663415556</v>
      </c>
      <c r="AR186" s="146">
        <f>BDS!$AR$3*(COS(($U186*AR$4)-PI()))*BL186*BP186</f>
        <v>-0.90676940428122255</v>
      </c>
      <c r="AS186" s="146">
        <f>BDS!$AS$3*(COS(($U186*AS$4)-PI()))*BL186*BP186</f>
        <v>-0.89596276209807846</v>
      </c>
      <c r="AT186" s="146">
        <f>BDS!$AT$3*(COS(($U186*AT$4)-PI()))*BL186*BP186</f>
        <v>-0.92007117418551343</v>
      </c>
      <c r="AU186" s="146">
        <f>BDS!$AU$3*(COS(($U186*AU$4)-PI()))*BL186*BP186</f>
        <v>-0.93311661510249766</v>
      </c>
      <c r="AV186" s="146">
        <f>BDS!$AV$3*(COS(($U186*AV$4)-PI()))*BL186*BP186</f>
        <v>-0.93969409385204894</v>
      </c>
      <c r="AW186" s="146">
        <f>BDS!$AW$3*(COS(($U186*AW$4)-PI()))*BL186*BP186</f>
        <v>-0.94170999976844527</v>
      </c>
      <c r="AX186" s="146">
        <f>BDS!$AX$3*(COS(($U186*AX$4)-PI()))*BL186*BP186</f>
        <v>-0.93969409385204894</v>
      </c>
      <c r="AY186" s="146">
        <f>BDS!$AY$3*(COS(($U186*AY$4)-PI()))*BL186*BP186</f>
        <v>-0.93311661510249766</v>
      </c>
      <c r="AZ186" s="146">
        <f>BDS!$AZ$3*(COS(($U186*AZ$4)-PI()))*BL186*BP186</f>
        <v>-0.92007117418551343</v>
      </c>
      <c r="BA186" s="146">
        <f>BDS!$BA$3*(COS(($U186*BA$4)-PI()))*BL186*BP186</f>
        <v>-0.89596276209807846</v>
      </c>
      <c r="BB186" s="146">
        <f>BDS!$BB$3*(COS(($U186*BB$4)-PI()))*BL186*BP186</f>
        <v>-0.84939601929131403</v>
      </c>
      <c r="BC186" s="146">
        <f>BDS!$BC$3*(COS(($U186*BC$4)-PI()))*BL186*BP186</f>
        <v>-0.74735338546600683</v>
      </c>
      <c r="BD186" s="146">
        <f>BDS!$BD$3*(COS(($U186*BD$4)-PI()))*BL186*BP186</f>
        <v>-0.48255916547733607</v>
      </c>
      <c r="BE186" s="146">
        <f>BDS!$BE$3*(COS(($U186*BE$4)-PI()))*BL186*BP186</f>
        <v>-0.52721029709239131</v>
      </c>
      <c r="BF186" s="153">
        <f t="shared" si="49"/>
        <v>-0.85512338037047231</v>
      </c>
      <c r="BG186" s="153">
        <f>(((BF186)+1)/(BDS!$BG$4)+1)</f>
        <v>1.143958449920605</v>
      </c>
      <c r="BH186" s="196">
        <f t="shared" si="50"/>
        <v>1.1682050119039458</v>
      </c>
      <c r="BI186" s="154"/>
      <c r="BJ186" s="152">
        <f t="shared" si="51"/>
        <v>147.93401959795125</v>
      </c>
      <c r="BK186" s="152">
        <f t="shared" si="52"/>
        <v>-1.6349579532996213E-5</v>
      </c>
      <c r="BL186" s="155">
        <f t="shared" si="53"/>
        <v>0.99999811768686608</v>
      </c>
      <c r="BM186" s="155"/>
      <c r="BN186" s="152">
        <f t="shared" si="54"/>
        <v>147.93401959795125</v>
      </c>
      <c r="BO186" s="152">
        <f t="shared" si="55"/>
        <v>-4.7756863744866894E-3</v>
      </c>
      <c r="BP186" s="155">
        <f t="shared" si="56"/>
        <v>0.99945032991124927</v>
      </c>
      <c r="BQ186" s="156"/>
      <c r="BR186" s="157">
        <f t="shared" si="57"/>
        <v>147.93401959795125</v>
      </c>
      <c r="BS186" s="158">
        <f t="shared" si="58"/>
        <v>0</v>
      </c>
      <c r="BT186" s="158">
        <f t="shared" si="59"/>
        <v>0</v>
      </c>
      <c r="BU186" s="158">
        <f t="shared" si="60"/>
        <v>0</v>
      </c>
      <c r="BV186" s="158"/>
      <c r="BW186" s="206">
        <f t="shared" si="61"/>
        <v>147.93401959795125</v>
      </c>
      <c r="BX186" s="207">
        <f t="shared" si="62"/>
        <v>0</v>
      </c>
      <c r="BY186" s="208">
        <f t="shared" si="63"/>
        <v>1</v>
      </c>
      <c r="BZ186" s="158"/>
      <c r="CA186" s="157">
        <f>BDS!BH186</f>
        <v>1.1682050119039458</v>
      </c>
      <c r="CB186" s="157">
        <f t="shared" si="64"/>
        <v>-4.8317949880960542</v>
      </c>
      <c r="CC186" s="157"/>
      <c r="CD186" s="157">
        <f t="shared" si="65"/>
        <v>-4.8317949880960542</v>
      </c>
      <c r="CE186" s="192"/>
      <c r="CF186" s="192"/>
      <c r="CG186" s="208"/>
      <c r="CH186" s="208">
        <f t="shared" si="66"/>
        <v>0</v>
      </c>
    </row>
    <row r="187" spans="2:86" x14ac:dyDescent="0.2">
      <c r="B187" s="81"/>
      <c r="C187" s="81"/>
      <c r="D187" s="81"/>
      <c r="E187" s="81"/>
      <c r="F187" s="81"/>
      <c r="G187" s="81"/>
      <c r="H187" s="81"/>
      <c r="I187" s="81"/>
      <c r="J187" s="81"/>
      <c r="K187" s="81"/>
      <c r="L187" s="82"/>
      <c r="M187" s="81"/>
      <c r="N187" s="81"/>
      <c r="O187" s="81"/>
      <c r="P187" s="81"/>
      <c r="Q187" s="81"/>
      <c r="R187" s="81"/>
      <c r="S187" s="81"/>
      <c r="T187" s="81"/>
      <c r="U187" s="195">
        <f t="shared" si="48"/>
        <v>150.17745869952884</v>
      </c>
      <c r="V187" s="146">
        <f>BDS!$V$3*(COS(($U187*V$4)-PI()))*BL187*BP187</f>
        <v>-0.52857336255629994</v>
      </c>
      <c r="W187" s="146">
        <f>BDS!$W$3*(COS(($U187*W$4)-PI()))*BL187*BP187</f>
        <v>-0.51442840676434565</v>
      </c>
      <c r="X187" s="146">
        <f>BDS!$X$3*(COS(($U187*X$4)-PI()))*BL187*BP187</f>
        <v>-0.46873403576885908</v>
      </c>
      <c r="Y187" s="146">
        <f>BDS!$Y$3*(COS(($U187*Y$4)-PI()))*BL187*BP187</f>
        <v>-0.74010982512538426</v>
      </c>
      <c r="Z187" s="146">
        <f>BDS!$Z$3*(COS(($U187*Z$4)-PI()))*BL187*BP187</f>
        <v>-0.84491982382845199</v>
      </c>
      <c r="AA187" s="146">
        <f>BDS!$AA$3*(COS(($U187*AA$4)-PI()))*BL187*BP187</f>
        <v>-0.89278729654620559</v>
      </c>
      <c r="AB187" s="146">
        <f>BDS!$AB$3*(COS(($U187*AB$4)-PI()))*BL187*BP187</f>
        <v>-0.91757795917296203</v>
      </c>
      <c r="AC187" s="146">
        <f>BDS!$AC$3*(COS(($U187*AC$4)-PI()))*BL187*BP187</f>
        <v>-0.93099502013971902</v>
      </c>
      <c r="AD187" s="146">
        <f>BDS!$AD$3*(COS(($U187*AD$4)-PI()))*BL187*BP187</f>
        <v>-0.93776050865268235</v>
      </c>
      <c r="AE187" s="146">
        <f>BDS!$AE$3*(COS(($U187*AE$4)-PI()))*BL187*BP187</f>
        <v>-0.93983412205682282</v>
      </c>
      <c r="AF187" s="146">
        <f>BDS!$AF$3*(COS(($U187*AF$4)-PI()))*BL187*BP187</f>
        <v>-0.93776050865268235</v>
      </c>
      <c r="AG187" s="146">
        <f>BDS!$AG$3*(COS(($U187*AG$4)-PI()))*BL187*BP187</f>
        <v>-0.93099502013971902</v>
      </c>
      <c r="AH187" s="146">
        <f>BDS!$AH$3*(COS(($U187*AH$4)-PI()))*BL187*BP187</f>
        <v>-0.91757795917296203</v>
      </c>
      <c r="AI187" s="146">
        <f>BDS!$AI$3*(COS(($U187*AI$4)-PI()))*BL187*BP187</f>
        <v>-0.89278729654620559</v>
      </c>
      <c r="AJ187" s="146">
        <f>BDS!$AJ$3*(COS(($U187*AJ$4)-PI()))*BL187*BP187</f>
        <v>-0.90389902718887605</v>
      </c>
      <c r="AK187" s="146">
        <f>BDS!$AK$3*(COS(($U187*AK$4)-PI()))*BL187*BP187</f>
        <v>-0.92626350197686991</v>
      </c>
      <c r="AL187" s="146">
        <f>BDS!$AL$3*(COS(($U187*AL$4)-PI()))*BL187*BP187</f>
        <v>-0.93836302910042813</v>
      </c>
      <c r="AM187" s="146">
        <f>BDS!$AM$3*(COS(($U187*AM$4)-PI()))*BL187*BP187</f>
        <v>-0.94446313574836194</v>
      </c>
      <c r="AN187" s="146">
        <f>BDS!$AN$3*(COS(($U187*AN$4)-PI()))*BL187*BP187</f>
        <v>-0.94633268623796341</v>
      </c>
      <c r="AO187" s="146">
        <f>BDS!$AO$3*(COS(($U187*AO$4)-PI()))*BL187*BP187</f>
        <v>-0.94446313574836194</v>
      </c>
      <c r="AP187" s="146">
        <f>BDS!$AP$3*(COS(($U187*AP$4)-PI()))*BL187*BP187</f>
        <v>-0.93836302910042813</v>
      </c>
      <c r="AQ187" s="146">
        <f>BDS!$AQ$3*(COS(($U187*AQ$4)-PI()))*BL187*BP187</f>
        <v>-0.92626350197686991</v>
      </c>
      <c r="AR187" s="146">
        <f>BDS!$AR$3*(COS(($U187*AR$4)-PI()))*BL187*BP187</f>
        <v>-0.90389902718887605</v>
      </c>
      <c r="AS187" s="146">
        <f>BDS!$AS$3*(COS(($U187*AS$4)-PI()))*BL187*BP187</f>
        <v>-0.89278729654620559</v>
      </c>
      <c r="AT187" s="146">
        <f>BDS!$AT$3*(COS(($U187*AT$4)-PI()))*BL187*BP187</f>
        <v>-0.91757795917296203</v>
      </c>
      <c r="AU187" s="146">
        <f>BDS!$AU$3*(COS(($U187*AU$4)-PI()))*BL187*BP187</f>
        <v>-0.93099502013971902</v>
      </c>
      <c r="AV187" s="146">
        <f>BDS!$AV$3*(COS(($U187*AV$4)-PI()))*BL187*BP187</f>
        <v>-0.93776050865268235</v>
      </c>
      <c r="AW187" s="146">
        <f>BDS!$AW$3*(COS(($U187*AW$4)-PI()))*BL187*BP187</f>
        <v>-0.93983412205682282</v>
      </c>
      <c r="AX187" s="146">
        <f>BDS!$AX$3*(COS(($U187*AX$4)-PI()))*BL187*BP187</f>
        <v>-0.93776050865268235</v>
      </c>
      <c r="AY187" s="146">
        <f>BDS!$AY$3*(COS(($U187*AY$4)-PI()))*BL187*BP187</f>
        <v>-0.93099502013971902</v>
      </c>
      <c r="AZ187" s="146">
        <f>BDS!$AZ$3*(COS(($U187*AZ$4)-PI()))*BL187*BP187</f>
        <v>-0.91757795917296203</v>
      </c>
      <c r="BA187" s="146">
        <f>BDS!$BA$3*(COS(($U187*BA$4)-PI()))*BL187*BP187</f>
        <v>-0.89278729654620559</v>
      </c>
      <c r="BB187" s="146">
        <f>BDS!$BB$3*(COS(($U187*BB$4)-PI()))*BL187*BP187</f>
        <v>-0.84491982382845199</v>
      </c>
      <c r="BC187" s="146">
        <f>BDS!$BC$3*(COS(($U187*BC$4)-PI()))*BL187*BP187</f>
        <v>-0.74010982512538426</v>
      </c>
      <c r="BD187" s="146">
        <f>BDS!$BD$3*(COS(($U187*BD$4)-PI()))*BL187*BP187</f>
        <v>-0.46873403576885908</v>
      </c>
      <c r="BE187" s="146">
        <f>BDS!$BE$3*(COS(($U187*BE$4)-PI()))*BL187*BP187</f>
        <v>-0.51442840676434565</v>
      </c>
      <c r="BF187" s="153">
        <f t="shared" si="49"/>
        <v>-0.85092830560992605</v>
      </c>
      <c r="BG187" s="153">
        <f>(((BF187)+1)/(BDS!$BG$4)+1)</f>
        <v>1.1481269379856469</v>
      </c>
      <c r="BH187" s="196">
        <f t="shared" si="50"/>
        <v>1.1997981343936359</v>
      </c>
      <c r="BI187" s="154"/>
      <c r="BJ187" s="152">
        <f t="shared" si="51"/>
        <v>150.17745869952884</v>
      </c>
      <c r="BK187" s="152">
        <f t="shared" si="52"/>
        <v>-1.7169229257376688E-5</v>
      </c>
      <c r="BL187" s="155">
        <f t="shared" si="53"/>
        <v>0.99999802332138632</v>
      </c>
      <c r="BM187" s="155"/>
      <c r="BN187" s="152">
        <f t="shared" si="54"/>
        <v>150.17745869952884</v>
      </c>
      <c r="BO187" s="152">
        <f t="shared" si="55"/>
        <v>-4.9587062106077676E-3</v>
      </c>
      <c r="BP187" s="155">
        <f t="shared" si="56"/>
        <v>0.99942927077786314</v>
      </c>
      <c r="BQ187" s="156"/>
      <c r="BR187" s="157">
        <f t="shared" si="57"/>
        <v>150.17745869952884</v>
      </c>
      <c r="BS187" s="158">
        <f t="shared" si="58"/>
        <v>0</v>
      </c>
      <c r="BT187" s="158">
        <f t="shared" si="59"/>
        <v>0</v>
      </c>
      <c r="BU187" s="158">
        <f t="shared" si="60"/>
        <v>0</v>
      </c>
      <c r="BV187" s="158"/>
      <c r="BW187" s="206">
        <f t="shared" si="61"/>
        <v>150.17745869952884</v>
      </c>
      <c r="BX187" s="207">
        <f t="shared" si="62"/>
        <v>0</v>
      </c>
      <c r="BY187" s="208">
        <f t="shared" si="63"/>
        <v>1</v>
      </c>
      <c r="BZ187" s="158"/>
      <c r="CA187" s="157">
        <f>BDS!BH187</f>
        <v>1.1997981343936359</v>
      </c>
      <c r="CB187" s="157">
        <f t="shared" si="64"/>
        <v>-4.8002018656063639</v>
      </c>
      <c r="CC187" s="157"/>
      <c r="CD187" s="157">
        <f t="shared" si="65"/>
        <v>-4.8002018656063639</v>
      </c>
      <c r="CE187" s="192"/>
      <c r="CF187" s="192"/>
      <c r="CG187" s="208"/>
      <c r="CH187" s="208">
        <f t="shared" si="66"/>
        <v>0</v>
      </c>
    </row>
    <row r="188" spans="2:86" x14ac:dyDescent="0.2">
      <c r="B188" s="81"/>
      <c r="C188" s="81"/>
      <c r="D188" s="81"/>
      <c r="E188" s="81"/>
      <c r="F188" s="81"/>
      <c r="G188" s="81"/>
      <c r="H188" s="81"/>
      <c r="I188" s="81"/>
      <c r="J188" s="81"/>
      <c r="K188" s="81"/>
      <c r="L188" s="82"/>
      <c r="M188" s="81"/>
      <c r="N188" s="81"/>
      <c r="O188" s="81"/>
      <c r="P188" s="81"/>
      <c r="Q188" s="81"/>
      <c r="R188" s="81"/>
      <c r="S188" s="81"/>
      <c r="T188" s="81"/>
      <c r="U188" s="195">
        <f t="shared" si="48"/>
        <v>152.45491985374969</v>
      </c>
      <c r="V188" s="146">
        <f>BDS!$V$3*(COS(($U188*V$4)-PI()))*BL188*BP188</f>
        <v>-0.51580964600914636</v>
      </c>
      <c r="W188" s="146">
        <f>BDS!$W$3*(COS(($U188*W$4)-PI()))*BL188*BP188</f>
        <v>-0.50133043487091578</v>
      </c>
      <c r="X188" s="146">
        <f>BDS!$X$3*(COS(($U188*X$4)-PI()))*BL188*BP188</f>
        <v>-0.45457620709706625</v>
      </c>
      <c r="Y188" s="146">
        <f>BDS!$Y$3*(COS(($U188*Y$4)-PI()))*BL188*BP188</f>
        <v>-0.73266585167608078</v>
      </c>
      <c r="Z188" s="146">
        <f>BDS!$Z$3*(COS(($U188*Z$4)-PI()))*BL188*BP188</f>
        <v>-0.84031435939525156</v>
      </c>
      <c r="AA188" s="146">
        <f>BDS!$AA$3*(COS(($U188*AA$4)-PI()))*BL188*BP188</f>
        <v>-0.88951843326616786</v>
      </c>
      <c r="AB188" s="146">
        <f>BDS!$AB$3*(COS(($U188*AB$4)-PI()))*BL188*BP188</f>
        <v>-0.9150107250927092</v>
      </c>
      <c r="AC188" s="146">
        <f>BDS!$AC$3*(COS(($U188*AC$4)-PI()))*BL188*BP188</f>
        <v>-0.9288101175783009</v>
      </c>
      <c r="AD188" s="146">
        <f>BDS!$AD$3*(COS(($U188*AD$4)-PI()))*BL188*BP188</f>
        <v>-0.93576907593702396</v>
      </c>
      <c r="AE188" s="146">
        <f>BDS!$AE$3*(COS(($U188*AE$4)-PI()))*BL188*BP188</f>
        <v>-0.93790207819569327</v>
      </c>
      <c r="AF188" s="146">
        <f>BDS!$AF$3*(COS(($U188*AF$4)-PI()))*BL188*BP188</f>
        <v>-0.93576907593702396</v>
      </c>
      <c r="AG188" s="146">
        <f>BDS!$AG$3*(COS(($U188*AG$4)-PI()))*BL188*BP188</f>
        <v>-0.9288101175783009</v>
      </c>
      <c r="AH188" s="146">
        <f>BDS!$AH$3*(COS(($U188*AH$4)-PI()))*BL188*BP188</f>
        <v>-0.9150107250927092</v>
      </c>
      <c r="AI188" s="146">
        <f>BDS!$AI$3*(COS(($U188*AI$4)-PI()))*BL188*BP188</f>
        <v>-0.88951843326616786</v>
      </c>
      <c r="AJ188" s="146">
        <f>BDS!$AJ$3*(COS(($U188*AJ$4)-PI()))*BL188*BP188</f>
        <v>-0.9009438716377528</v>
      </c>
      <c r="AK188" s="146">
        <f>BDS!$AK$3*(COS(($U188*AK$4)-PI()))*BL188*BP188</f>
        <v>-0.92394356455756466</v>
      </c>
      <c r="AL188" s="146">
        <f>BDS!$AL$3*(COS(($U188*AL$4)-PI()))*BL188*BP188</f>
        <v>-0.93638884836735248</v>
      </c>
      <c r="AM188" s="146">
        <f>BDS!$AM$3*(COS(($U188*AM$4)-PI()))*BL188*BP188</f>
        <v>-0.9426638205862542</v>
      </c>
      <c r="AN188" s="146">
        <f>BDS!$AN$3*(COS(($U188*AN$4)-PI()))*BL188*BP188</f>
        <v>-0.94458703657783494</v>
      </c>
      <c r="AO188" s="146">
        <f>BDS!$AO$3*(COS(($U188*AO$4)-PI()))*BL188*BP188</f>
        <v>-0.9426638205862542</v>
      </c>
      <c r="AP188" s="146">
        <f>BDS!$AP$3*(COS(($U188*AP$4)-PI()))*BL188*BP188</f>
        <v>-0.93638884836735248</v>
      </c>
      <c r="AQ188" s="146">
        <f>BDS!$AQ$3*(COS(($U188*AQ$4)-PI()))*BL188*BP188</f>
        <v>-0.92394356455756466</v>
      </c>
      <c r="AR188" s="146">
        <f>BDS!$AR$3*(COS(($U188*AR$4)-PI()))*BL188*BP188</f>
        <v>-0.9009438716377528</v>
      </c>
      <c r="AS188" s="146">
        <f>BDS!$AS$3*(COS(($U188*AS$4)-PI()))*BL188*BP188</f>
        <v>-0.88951843326616786</v>
      </c>
      <c r="AT188" s="146">
        <f>BDS!$AT$3*(COS(($U188*AT$4)-PI()))*BL188*BP188</f>
        <v>-0.9150107250927092</v>
      </c>
      <c r="AU188" s="146">
        <f>BDS!$AU$3*(COS(($U188*AU$4)-PI()))*BL188*BP188</f>
        <v>-0.9288101175783009</v>
      </c>
      <c r="AV188" s="146">
        <f>BDS!$AV$3*(COS(($U188*AV$4)-PI()))*BL188*BP188</f>
        <v>-0.93576907593702396</v>
      </c>
      <c r="AW188" s="146">
        <f>BDS!$AW$3*(COS(($U188*AW$4)-PI()))*BL188*BP188</f>
        <v>-0.93790207819569327</v>
      </c>
      <c r="AX188" s="146">
        <f>BDS!$AX$3*(COS(($U188*AX$4)-PI()))*BL188*BP188</f>
        <v>-0.93576907593702396</v>
      </c>
      <c r="AY188" s="146">
        <f>BDS!$AY$3*(COS(($U188*AY$4)-PI()))*BL188*BP188</f>
        <v>-0.9288101175783009</v>
      </c>
      <c r="AZ188" s="146">
        <f>BDS!$AZ$3*(COS(($U188*AZ$4)-PI()))*BL188*BP188</f>
        <v>-0.9150107250927092</v>
      </c>
      <c r="BA188" s="146">
        <f>BDS!$BA$3*(COS(($U188*BA$4)-PI()))*BL188*BP188</f>
        <v>-0.88951843326616786</v>
      </c>
      <c r="BB188" s="146">
        <f>BDS!$BB$3*(COS(($U188*BB$4)-PI()))*BL188*BP188</f>
        <v>-0.84031435939525156</v>
      </c>
      <c r="BC188" s="146">
        <f>BDS!$BC$3*(COS(($U188*BC$4)-PI()))*BL188*BP188</f>
        <v>-0.73266585167608078</v>
      </c>
      <c r="BD188" s="146">
        <f>BDS!$BD$3*(COS(($U188*BD$4)-PI()))*BL188*BP188</f>
        <v>-0.45457620709706625</v>
      </c>
      <c r="BE188" s="146">
        <f>BDS!$BE$3*(COS(($U188*BE$4)-PI()))*BL188*BP188</f>
        <v>-0.50133043487091578</v>
      </c>
      <c r="BF188" s="153">
        <f t="shared" si="49"/>
        <v>-0.84661911563476844</v>
      </c>
      <c r="BG188" s="153">
        <f>(((BF188)+1)/(BDS!$BG$4)+1)</f>
        <v>1.152408818048996</v>
      </c>
      <c r="BH188" s="196">
        <f t="shared" si="50"/>
        <v>1.2321314554678926</v>
      </c>
      <c r="BI188" s="154"/>
      <c r="BJ188" s="152">
        <f t="shared" si="51"/>
        <v>152.45491985374969</v>
      </c>
      <c r="BK188" s="152">
        <f t="shared" si="52"/>
        <v>-1.8029970208056062E-5</v>
      </c>
      <c r="BL188" s="155">
        <f t="shared" si="53"/>
        <v>0.99999792422512301</v>
      </c>
      <c r="BM188" s="155"/>
      <c r="BN188" s="152">
        <f t="shared" si="54"/>
        <v>152.45491985374969</v>
      </c>
      <c r="BO188" s="152">
        <f t="shared" si="55"/>
        <v>-5.1487358054111663E-3</v>
      </c>
      <c r="BP188" s="155">
        <f t="shared" si="56"/>
        <v>0.9994074055378307</v>
      </c>
      <c r="BQ188" s="156"/>
      <c r="BR188" s="157">
        <f t="shared" si="57"/>
        <v>152.45491985374969</v>
      </c>
      <c r="BS188" s="158">
        <f t="shared" si="58"/>
        <v>0</v>
      </c>
      <c r="BT188" s="158">
        <f t="shared" si="59"/>
        <v>0</v>
      </c>
      <c r="BU188" s="158">
        <f t="shared" si="60"/>
        <v>0</v>
      </c>
      <c r="BV188" s="158"/>
      <c r="BW188" s="206">
        <f t="shared" si="61"/>
        <v>152.45491985374969</v>
      </c>
      <c r="BX188" s="207">
        <f t="shared" si="62"/>
        <v>0</v>
      </c>
      <c r="BY188" s="208">
        <f t="shared" si="63"/>
        <v>1</v>
      </c>
      <c r="BZ188" s="158"/>
      <c r="CA188" s="157">
        <f>BDS!BH188</f>
        <v>1.2321314554678926</v>
      </c>
      <c r="CB188" s="157">
        <f t="shared" si="64"/>
        <v>-4.7678685445321074</v>
      </c>
      <c r="CC188" s="157"/>
      <c r="CD188" s="157">
        <f t="shared" si="65"/>
        <v>-4.7678685445321074</v>
      </c>
      <c r="CE188" s="192"/>
      <c r="CF188" s="192"/>
      <c r="CG188" s="208"/>
      <c r="CH188" s="208">
        <f t="shared" si="66"/>
        <v>0</v>
      </c>
    </row>
    <row r="189" spans="2:86" x14ac:dyDescent="0.2">
      <c r="B189" s="81"/>
      <c r="C189" s="81"/>
      <c r="D189" s="81"/>
      <c r="E189" s="81"/>
      <c r="F189" s="81"/>
      <c r="G189" s="81"/>
      <c r="H189" s="81"/>
      <c r="I189" s="81"/>
      <c r="J189" s="81"/>
      <c r="K189" s="81"/>
      <c r="L189" s="82"/>
      <c r="M189" s="81"/>
      <c r="N189" s="81"/>
      <c r="O189" s="81"/>
      <c r="P189" s="81"/>
      <c r="Q189" s="81"/>
      <c r="R189" s="81"/>
      <c r="S189" s="81"/>
      <c r="T189" s="81"/>
      <c r="U189" s="195">
        <f t="shared" si="48"/>
        <v>154.76691900957144</v>
      </c>
      <c r="V189" s="146">
        <f>BDS!$V$3*(COS(($U189*V$4)-PI()))*BL189*BP189</f>
        <v>-0.50273011297041048</v>
      </c>
      <c r="W189" s="146">
        <f>BDS!$W$3*(COS(($U189*W$4)-PI()))*BL189*BP189</f>
        <v>-0.48791109227530483</v>
      </c>
      <c r="X189" s="146">
        <f>BDS!$X$3*(COS(($U189*X$4)-PI()))*BL189*BP189</f>
        <v>-0.44008074200010855</v>
      </c>
      <c r="Y189" s="146">
        <f>BDS!$Y$3*(COS(($U189*Y$4)-PI()))*BL189*BP189</f>
        <v>-0.72501660925518752</v>
      </c>
      <c r="Z189" s="146">
        <f>BDS!$Z$3*(COS(($U189*Z$4)-PI()))*BL189*BP189</f>
        <v>-0.8355761398616609</v>
      </c>
      <c r="AA189" s="146">
        <f>BDS!$AA$3*(COS(($U189*AA$4)-PI()))*BL189*BP189</f>
        <v>-0.88615354651902012</v>
      </c>
      <c r="AB189" s="146">
        <f>BDS!$AB$3*(COS(($U189*AB$4)-PI()))*BL189*BP189</f>
        <v>-0.91236734836437505</v>
      </c>
      <c r="AC189" s="146">
        <f>BDS!$AC$3*(COS(($U189*AC$4)-PI()))*BL189*BP189</f>
        <v>-0.92656007152434161</v>
      </c>
      <c r="AD189" s="146">
        <f>BDS!$AD$3*(COS(($U189*AD$4)-PI()))*BL189*BP189</f>
        <v>-0.93371810908688868</v>
      </c>
      <c r="AE189" s="146">
        <f>BDS!$AE$3*(COS(($U189*AE$4)-PI()))*BL189*BP189</f>
        <v>-0.93591222788312423</v>
      </c>
      <c r="AF189" s="146">
        <f>BDS!$AF$3*(COS(($U189*AF$4)-PI()))*BL189*BP189</f>
        <v>-0.93371810908688868</v>
      </c>
      <c r="AG189" s="146">
        <f>BDS!$AG$3*(COS(($U189*AG$4)-PI()))*BL189*BP189</f>
        <v>-0.92656007152434161</v>
      </c>
      <c r="AH189" s="146">
        <f>BDS!$AH$3*(COS(($U189*AH$4)-PI()))*BL189*BP189</f>
        <v>-0.91236734836437505</v>
      </c>
      <c r="AI189" s="146">
        <f>BDS!$AI$3*(COS(($U189*AI$4)-PI()))*BL189*BP189</f>
        <v>-0.88615354651902012</v>
      </c>
      <c r="AJ189" s="146">
        <f>BDS!$AJ$3*(COS(($U189*AJ$4)-PI()))*BL189*BP189</f>
        <v>-0.8979015322323024</v>
      </c>
      <c r="AK189" s="146">
        <f>BDS!$AK$3*(COS(($U189*AK$4)-PI()))*BL189*BP189</f>
        <v>-0.92155458576033134</v>
      </c>
      <c r="AL189" s="146">
        <f>BDS!$AL$3*(COS(($U189*AL$4)-PI()))*BL189*BP189</f>
        <v>-0.93435563509830155</v>
      </c>
      <c r="AM189" s="146">
        <f>BDS!$AM$3*(COS(($U189*AM$4)-PI()))*BL189*BP189</f>
        <v>-0.94081056995954582</v>
      </c>
      <c r="AN189" s="146">
        <f>BDS!$AN$3*(COS(($U189*AN$4)-PI()))*BL189*BP189</f>
        <v>-0.94278902040541257</v>
      </c>
      <c r="AO189" s="146">
        <f>BDS!$AO$3*(COS(($U189*AO$4)-PI()))*BL189*BP189</f>
        <v>-0.94081056995954582</v>
      </c>
      <c r="AP189" s="146">
        <f>BDS!$AP$3*(COS(($U189*AP$4)-PI()))*BL189*BP189</f>
        <v>-0.93435563509830155</v>
      </c>
      <c r="AQ189" s="146">
        <f>BDS!$AQ$3*(COS(($U189*AQ$4)-PI()))*BL189*BP189</f>
        <v>-0.92155458576033134</v>
      </c>
      <c r="AR189" s="146">
        <f>BDS!$AR$3*(COS(($U189*AR$4)-PI()))*BL189*BP189</f>
        <v>-0.8979015322323024</v>
      </c>
      <c r="AS189" s="146">
        <f>BDS!$AS$3*(COS(($U189*AS$4)-PI()))*BL189*BP189</f>
        <v>-0.88615354651902012</v>
      </c>
      <c r="AT189" s="146">
        <f>BDS!$AT$3*(COS(($U189*AT$4)-PI()))*BL189*BP189</f>
        <v>-0.91236734836437505</v>
      </c>
      <c r="AU189" s="146">
        <f>BDS!$AU$3*(COS(($U189*AU$4)-PI()))*BL189*BP189</f>
        <v>-0.92656007152434161</v>
      </c>
      <c r="AV189" s="146">
        <f>BDS!$AV$3*(COS(($U189*AV$4)-PI()))*BL189*BP189</f>
        <v>-0.93371810908688868</v>
      </c>
      <c r="AW189" s="146">
        <f>BDS!$AW$3*(COS(($U189*AW$4)-PI()))*BL189*BP189</f>
        <v>-0.93591222788312423</v>
      </c>
      <c r="AX189" s="146">
        <f>BDS!$AX$3*(COS(($U189*AX$4)-PI()))*BL189*BP189</f>
        <v>-0.93371810908688868</v>
      </c>
      <c r="AY189" s="146">
        <f>BDS!$AY$3*(COS(($U189*AY$4)-PI()))*BL189*BP189</f>
        <v>-0.92656007152434161</v>
      </c>
      <c r="AZ189" s="146">
        <f>BDS!$AZ$3*(COS(($U189*AZ$4)-PI()))*BL189*BP189</f>
        <v>-0.91236734836437505</v>
      </c>
      <c r="BA189" s="146">
        <f>BDS!$BA$3*(COS(($U189*BA$4)-PI()))*BL189*BP189</f>
        <v>-0.88615354651902012</v>
      </c>
      <c r="BB189" s="146">
        <f>BDS!$BB$3*(COS(($U189*BB$4)-PI()))*BL189*BP189</f>
        <v>-0.8355761398616609</v>
      </c>
      <c r="BC189" s="146">
        <f>BDS!$BC$3*(COS(($U189*BC$4)-PI()))*BL189*BP189</f>
        <v>-0.72501660925518752</v>
      </c>
      <c r="BD189" s="146">
        <f>BDS!$BD$3*(COS(($U189*BD$4)-PI()))*BL189*BP189</f>
        <v>-0.44008074200010855</v>
      </c>
      <c r="BE189" s="146">
        <f>BDS!$BE$3*(COS(($U189*BE$4)-PI()))*BL189*BP189</f>
        <v>-0.48791109227530483</v>
      </c>
      <c r="BF189" s="153">
        <f t="shared" si="49"/>
        <v>-0.84219315844461284</v>
      </c>
      <c r="BG189" s="153">
        <f>(((BF189)+1)/(BDS!$BG$4)+1)</f>
        <v>1.1568067253037282</v>
      </c>
      <c r="BH189" s="196">
        <f t="shared" si="50"/>
        <v>1.2652160961358074</v>
      </c>
      <c r="BI189" s="154"/>
      <c r="BJ189" s="152">
        <f t="shared" si="51"/>
        <v>154.76691900957144</v>
      </c>
      <c r="BK189" s="152">
        <f t="shared" si="52"/>
        <v>-1.8933862390359953E-5</v>
      </c>
      <c r="BL189" s="155">
        <f t="shared" si="53"/>
        <v>0.99999782016091121</v>
      </c>
      <c r="BM189" s="155"/>
      <c r="BN189" s="152">
        <f t="shared" si="54"/>
        <v>154.76691900957144</v>
      </c>
      <c r="BO189" s="152">
        <f t="shared" si="55"/>
        <v>-5.3460433118896018E-3</v>
      </c>
      <c r="BP189" s="155">
        <f t="shared" si="56"/>
        <v>0.99938470339081997</v>
      </c>
      <c r="BQ189" s="156"/>
      <c r="BR189" s="157">
        <f t="shared" si="57"/>
        <v>154.76691900957144</v>
      </c>
      <c r="BS189" s="158">
        <f t="shared" si="58"/>
        <v>0</v>
      </c>
      <c r="BT189" s="158">
        <f t="shared" si="59"/>
        <v>0</v>
      </c>
      <c r="BU189" s="158">
        <f t="shared" si="60"/>
        <v>0</v>
      </c>
      <c r="BV189" s="158"/>
      <c r="BW189" s="206">
        <f t="shared" si="61"/>
        <v>154.76691900957144</v>
      </c>
      <c r="BX189" s="207">
        <f t="shared" si="62"/>
        <v>0</v>
      </c>
      <c r="BY189" s="208">
        <f t="shared" si="63"/>
        <v>1</v>
      </c>
      <c r="BZ189" s="158"/>
      <c r="CA189" s="157">
        <f>BDS!BH189</f>
        <v>1.2652160961358074</v>
      </c>
      <c r="CB189" s="157">
        <f t="shared" si="64"/>
        <v>-4.7347839038641926</v>
      </c>
      <c r="CC189" s="157"/>
      <c r="CD189" s="157">
        <f t="shared" si="65"/>
        <v>-4.7347839038641926</v>
      </c>
      <c r="CE189" s="192"/>
      <c r="CF189" s="192"/>
      <c r="CG189" s="208"/>
      <c r="CH189" s="208">
        <f t="shared" si="66"/>
        <v>0</v>
      </c>
    </row>
    <row r="190" spans="2:86" x14ac:dyDescent="0.2">
      <c r="B190" s="81"/>
      <c r="C190" s="81"/>
      <c r="D190" s="81"/>
      <c r="E190" s="81"/>
      <c r="F190" s="81"/>
      <c r="G190" s="81"/>
      <c r="H190" s="81"/>
      <c r="I190" s="81"/>
      <c r="J190" s="81"/>
      <c r="K190" s="81"/>
      <c r="L190" s="82"/>
      <c r="M190" s="81"/>
      <c r="N190" s="81"/>
      <c r="O190" s="81"/>
      <c r="P190" s="81"/>
      <c r="Q190" s="81"/>
      <c r="R190" s="81"/>
      <c r="S190" s="81"/>
      <c r="T190" s="81"/>
      <c r="U190" s="195">
        <f t="shared" si="48"/>
        <v>157.1139799403864</v>
      </c>
      <c r="V190" s="146">
        <f>BDS!$V$3*(COS(($U190*V$4)-PI()))*BL190*BP190</f>
        <v>-0.48932946628311363</v>
      </c>
      <c r="W190" s="146">
        <f>BDS!$W$3*(COS(($U190*W$4)-PI()))*BL190*BP190</f>
        <v>-0.47416517558659871</v>
      </c>
      <c r="X190" s="146">
        <f>BDS!$X$3*(COS(($U190*X$4)-PI()))*BL190*BP190</f>
        <v>-0.4252428448588394</v>
      </c>
      <c r="Y190" s="146">
        <f>BDS!$Y$3*(COS(($U190*Y$4)-PI()))*BL190*BP190</f>
        <v>-0.71715716911585881</v>
      </c>
      <c r="Z190" s="146">
        <f>BDS!$Z$3*(COS(($U190*Z$4)-PI()))*BL190*BP190</f>
        <v>-0.8307016008675091</v>
      </c>
      <c r="AA190" s="146">
        <f>BDS!$AA$3*(COS(($U190*AA$4)-PI()))*BL190*BP190</f>
        <v>-0.88268994446782822</v>
      </c>
      <c r="AB190" s="146">
        <f>BDS!$AB$3*(COS(($U190*AB$4)-PI()))*BL190*BP190</f>
        <v>-0.90964564919034718</v>
      </c>
      <c r="AC190" s="146">
        <f>BDS!$AC$3*(COS(($U190*AC$4)-PI()))*BL190*BP190</f>
        <v>-0.9242429962379739</v>
      </c>
      <c r="AD190" s="146">
        <f>BDS!$AD$3*(COS(($U190*AD$4)-PI()))*BL190*BP190</f>
        <v>-0.93160587512335358</v>
      </c>
      <c r="AE190" s="146">
        <f>BDS!$AE$3*(COS(($U190*AE$4)-PI()))*BL190*BP190</f>
        <v>-0.93386288556123775</v>
      </c>
      <c r="AF190" s="146">
        <f>BDS!$AF$3*(COS(($U190*AF$4)-PI()))*BL190*BP190</f>
        <v>-0.93160587512335358</v>
      </c>
      <c r="AG190" s="146">
        <f>BDS!$AG$3*(COS(($U190*AG$4)-PI()))*BL190*BP190</f>
        <v>-0.9242429962379739</v>
      </c>
      <c r="AH190" s="146">
        <f>BDS!$AH$3*(COS(($U190*AH$4)-PI()))*BL190*BP190</f>
        <v>-0.90964564919034718</v>
      </c>
      <c r="AI190" s="146">
        <f>BDS!$AI$3*(COS(($U190*AI$4)-PI()))*BL190*BP190</f>
        <v>-0.88268994446782822</v>
      </c>
      <c r="AJ190" s="146">
        <f>BDS!$AJ$3*(COS(($U190*AJ$4)-PI()))*BL190*BP190</f>
        <v>-0.89476954160419508</v>
      </c>
      <c r="AK190" s="146">
        <f>BDS!$AK$3*(COS(($U190*AK$4)-PI()))*BL190*BP190</f>
        <v>-0.91909457479443235</v>
      </c>
      <c r="AL190" s="146">
        <f>BDS!$AL$3*(COS(($U190*AL$4)-PI()))*BL190*BP190</f>
        <v>-0.93226167006428495</v>
      </c>
      <c r="AM190" s="146">
        <f>BDS!$AM$3*(COS(($U190*AM$4)-PI()))*BL190*BP190</f>
        <v>-0.93890180518407107</v>
      </c>
      <c r="AN190" s="146">
        <f>BDS!$AN$3*(COS(($U190*AN$4)-PI()))*BL190*BP190</f>
        <v>-0.94093710259678986</v>
      </c>
      <c r="AO190" s="146">
        <f>BDS!$AO$3*(COS(($U190*AO$4)-PI()))*BL190*BP190</f>
        <v>-0.93890180518407107</v>
      </c>
      <c r="AP190" s="146">
        <f>BDS!$AP$3*(COS(($U190*AP$4)-PI()))*BL190*BP190</f>
        <v>-0.93226167006428495</v>
      </c>
      <c r="AQ190" s="146">
        <f>BDS!$AQ$3*(COS(($U190*AQ$4)-PI()))*BL190*BP190</f>
        <v>-0.91909457479443235</v>
      </c>
      <c r="AR190" s="146">
        <f>BDS!$AR$3*(COS(($U190*AR$4)-PI()))*BL190*BP190</f>
        <v>-0.89476954160419508</v>
      </c>
      <c r="AS190" s="146">
        <f>BDS!$AS$3*(COS(($U190*AS$4)-PI()))*BL190*BP190</f>
        <v>-0.88268994446782822</v>
      </c>
      <c r="AT190" s="146">
        <f>BDS!$AT$3*(COS(($U190*AT$4)-PI()))*BL190*BP190</f>
        <v>-0.90964564919034718</v>
      </c>
      <c r="AU190" s="146">
        <f>BDS!$AU$3*(COS(($U190*AU$4)-PI()))*BL190*BP190</f>
        <v>-0.9242429962379739</v>
      </c>
      <c r="AV190" s="146">
        <f>BDS!$AV$3*(COS(($U190*AV$4)-PI()))*BL190*BP190</f>
        <v>-0.93160587512335358</v>
      </c>
      <c r="AW190" s="146">
        <f>BDS!$AW$3*(COS(($U190*AW$4)-PI()))*BL190*BP190</f>
        <v>-0.93386288556123775</v>
      </c>
      <c r="AX190" s="146">
        <f>BDS!$AX$3*(COS(($U190*AX$4)-PI()))*BL190*BP190</f>
        <v>-0.93160587512335358</v>
      </c>
      <c r="AY190" s="146">
        <f>BDS!$AY$3*(COS(($U190*AY$4)-PI()))*BL190*BP190</f>
        <v>-0.9242429962379739</v>
      </c>
      <c r="AZ190" s="146">
        <f>BDS!$AZ$3*(COS(($U190*AZ$4)-PI()))*BL190*BP190</f>
        <v>-0.90964564919034718</v>
      </c>
      <c r="BA190" s="146">
        <f>BDS!$BA$3*(COS(($U190*BA$4)-PI()))*BL190*BP190</f>
        <v>-0.88268994446782822</v>
      </c>
      <c r="BB190" s="146">
        <f>BDS!$BB$3*(COS(($U190*BB$4)-PI()))*BL190*BP190</f>
        <v>-0.8307016008675091</v>
      </c>
      <c r="BC190" s="146">
        <f>BDS!$BC$3*(COS(($U190*BC$4)-PI()))*BL190*BP190</f>
        <v>-0.71715716911585881</v>
      </c>
      <c r="BD190" s="146">
        <f>BDS!$BD$3*(COS(($U190*BD$4)-PI()))*BL190*BP190</f>
        <v>-0.4252428448588394</v>
      </c>
      <c r="BE190" s="146">
        <f>BDS!$BE$3*(COS(($U190*BE$4)-PI()))*BL190*BP190</f>
        <v>-0.47416517558659871</v>
      </c>
      <c r="BF190" s="153">
        <f t="shared" si="49"/>
        <v>-0.83764774900644356</v>
      </c>
      <c r="BG190" s="153">
        <f>(((BF190)+1)/(BDS!$BG$4)+1)</f>
        <v>1.1613233277662001</v>
      </c>
      <c r="BH190" s="196">
        <f t="shared" si="50"/>
        <v>1.2990629979682875</v>
      </c>
      <c r="BI190" s="154"/>
      <c r="BJ190" s="152">
        <f t="shared" si="51"/>
        <v>157.1139799403864</v>
      </c>
      <c r="BK190" s="152">
        <f t="shared" si="52"/>
        <v>-1.9883069078266415E-5</v>
      </c>
      <c r="BL190" s="155">
        <f t="shared" si="53"/>
        <v>0.99999771087969691</v>
      </c>
      <c r="BM190" s="155"/>
      <c r="BN190" s="152">
        <f t="shared" si="54"/>
        <v>157.1139799403864</v>
      </c>
      <c r="BO190" s="152">
        <f t="shared" si="55"/>
        <v>-5.5509071156862981E-3</v>
      </c>
      <c r="BP190" s="155">
        <f t="shared" si="56"/>
        <v>0.99936113236402946</v>
      </c>
      <c r="BQ190" s="156"/>
      <c r="BR190" s="157">
        <f t="shared" si="57"/>
        <v>157.1139799403864</v>
      </c>
      <c r="BS190" s="158">
        <f t="shared" si="58"/>
        <v>0</v>
      </c>
      <c r="BT190" s="158">
        <f t="shared" si="59"/>
        <v>0</v>
      </c>
      <c r="BU190" s="158">
        <f t="shared" si="60"/>
        <v>0</v>
      </c>
      <c r="BV190" s="158"/>
      <c r="BW190" s="206">
        <f t="shared" si="61"/>
        <v>157.1139799403864</v>
      </c>
      <c r="BX190" s="207">
        <f t="shared" si="62"/>
        <v>0</v>
      </c>
      <c r="BY190" s="208">
        <f t="shared" si="63"/>
        <v>1</v>
      </c>
      <c r="BZ190" s="158"/>
      <c r="CA190" s="157">
        <f>BDS!BH190</f>
        <v>1.2990629979682875</v>
      </c>
      <c r="CB190" s="157">
        <f t="shared" si="64"/>
        <v>-4.7009370020317123</v>
      </c>
      <c r="CC190" s="157"/>
      <c r="CD190" s="157">
        <f t="shared" si="65"/>
        <v>-4.7009370020317123</v>
      </c>
      <c r="CE190" s="192"/>
      <c r="CF190" s="192"/>
      <c r="CG190" s="208"/>
      <c r="CH190" s="208">
        <f t="shared" si="66"/>
        <v>0</v>
      </c>
    </row>
    <row r="191" spans="2:86" x14ac:dyDescent="0.2">
      <c r="B191" s="81"/>
      <c r="C191" s="81"/>
      <c r="D191" s="81"/>
      <c r="E191" s="81"/>
      <c r="F191" s="81"/>
      <c r="G191" s="81"/>
      <c r="H191" s="81"/>
      <c r="I191" s="81"/>
      <c r="J191" s="81"/>
      <c r="K191" s="81"/>
      <c r="L191" s="82"/>
      <c r="M191" s="81"/>
      <c r="N191" s="81"/>
      <c r="O191" s="81"/>
      <c r="P191" s="81"/>
      <c r="Q191" s="81"/>
      <c r="R191" s="81"/>
      <c r="S191" s="81"/>
      <c r="T191" s="81"/>
      <c r="U191" s="195">
        <f t="shared" si="48"/>
        <v>159.49663436268008</v>
      </c>
      <c r="V191" s="146">
        <f>BDS!$V$3*(COS(($U191*V$4)-PI()))*BL191*BP191</f>
        <v>-0.47560249344865041</v>
      </c>
      <c r="W191" s="146">
        <f>BDS!$W$3*(COS(($U191*W$4)-PI()))*BL191*BP191</f>
        <v>-0.46008758294349189</v>
      </c>
      <c r="X191" s="146">
        <f>BDS!$X$3*(COS(($U191*X$4)-PI()))*BL191*BP191</f>
        <v>-0.4100578814932736</v>
      </c>
      <c r="Y191" s="146">
        <f>BDS!$Y$3*(COS(($U191*Y$4)-PI()))*BL191*BP191</f>
        <v>-0.70908253177242275</v>
      </c>
      <c r="Z191" s="146">
        <f>BDS!$Z$3*(COS(($U191*Z$4)-PI()))*BL191*BP191</f>
        <v>-0.82568709912882776</v>
      </c>
      <c r="AA191" s="146">
        <f>BDS!$AA$3*(COS(($U191*AA$4)-PI()))*BL191*BP191</f>
        <v>-0.87912486802130618</v>
      </c>
      <c r="AB191" s="146">
        <f>BDS!$AB$3*(COS(($U191*AB$4)-PI()))*BL191*BP191</f>
        <v>-0.90684339037433903</v>
      </c>
      <c r="AC191" s="146">
        <f>BDS!$AC$3*(COS(($U191*AC$4)-PI()))*BL191*BP191</f>
        <v>-0.92185695500053044</v>
      </c>
      <c r="AD191" s="146">
        <f>BDS!$AD$3*(COS(($U191*AD$4)-PI()))*BL191*BP191</f>
        <v>-0.92943059361514402</v>
      </c>
      <c r="AE191" s="146">
        <f>BDS!$AE$3*(COS(($U191*AE$4)-PI()))*BL191*BP191</f>
        <v>-0.93175231933948133</v>
      </c>
      <c r="AF191" s="146">
        <f>BDS!$AF$3*(COS(($U191*AF$4)-PI()))*BL191*BP191</f>
        <v>-0.92943059361514402</v>
      </c>
      <c r="AG191" s="146">
        <f>BDS!$AG$3*(COS(($U191*AG$4)-PI()))*BL191*BP191</f>
        <v>-0.92185695500053044</v>
      </c>
      <c r="AH191" s="146">
        <f>BDS!$AH$3*(COS(($U191*AH$4)-PI()))*BL191*BP191</f>
        <v>-0.90684339037433903</v>
      </c>
      <c r="AI191" s="146">
        <f>BDS!$AI$3*(COS(($U191*AI$4)-PI()))*BL191*BP191</f>
        <v>-0.87912486802130618</v>
      </c>
      <c r="AJ191" s="146">
        <f>BDS!$AJ$3*(COS(($U191*AJ$4)-PI()))*BL191*BP191</f>
        <v>-0.89154536922638106</v>
      </c>
      <c r="AK191" s="146">
        <f>BDS!$AK$3*(COS(($U191*AK$4)-PI()))*BL191*BP191</f>
        <v>-0.91656148753930833</v>
      </c>
      <c r="AL191" s="146">
        <f>BDS!$AL$3*(COS(($U191*AL$4)-PI()))*BL191*BP191</f>
        <v>-0.93010518690742261</v>
      </c>
      <c r="AM191" s="146">
        <f>BDS!$AM$3*(COS(($U191*AM$4)-PI()))*BL191*BP191</f>
        <v>-0.93693590380820957</v>
      </c>
      <c r="AN191" s="146">
        <f>BDS!$AN$3*(COS(($U191*AN$4)-PI()))*BL191*BP191</f>
        <v>-0.93902970532237173</v>
      </c>
      <c r="AO191" s="146">
        <f>BDS!$AO$3*(COS(($U191*AO$4)-PI()))*BL191*BP191</f>
        <v>-0.93693590380820957</v>
      </c>
      <c r="AP191" s="146">
        <f>BDS!$AP$3*(COS(($U191*AP$4)-PI()))*BL191*BP191</f>
        <v>-0.93010518690742261</v>
      </c>
      <c r="AQ191" s="146">
        <f>BDS!$AQ$3*(COS(($U191*AQ$4)-PI()))*BL191*BP191</f>
        <v>-0.91656148753930833</v>
      </c>
      <c r="AR191" s="146">
        <f>BDS!$AR$3*(COS(($U191*AR$4)-PI()))*BL191*BP191</f>
        <v>-0.89154536922638106</v>
      </c>
      <c r="AS191" s="146">
        <f>BDS!$AS$3*(COS(($U191*AS$4)-PI()))*BL191*BP191</f>
        <v>-0.87912486802130618</v>
      </c>
      <c r="AT191" s="146">
        <f>BDS!$AT$3*(COS(($U191*AT$4)-PI()))*BL191*BP191</f>
        <v>-0.90684339037433903</v>
      </c>
      <c r="AU191" s="146">
        <f>BDS!$AU$3*(COS(($U191*AU$4)-PI()))*BL191*BP191</f>
        <v>-0.92185695500053044</v>
      </c>
      <c r="AV191" s="146">
        <f>BDS!$AV$3*(COS(($U191*AV$4)-PI()))*BL191*BP191</f>
        <v>-0.92943059361514402</v>
      </c>
      <c r="AW191" s="146">
        <f>BDS!$AW$3*(COS(($U191*AW$4)-PI()))*BL191*BP191</f>
        <v>-0.93175231933948133</v>
      </c>
      <c r="AX191" s="146">
        <f>BDS!$AX$3*(COS(($U191*AX$4)-PI()))*BL191*BP191</f>
        <v>-0.92943059361514402</v>
      </c>
      <c r="AY191" s="146">
        <f>BDS!$AY$3*(COS(($U191*AY$4)-PI()))*BL191*BP191</f>
        <v>-0.92185695500053044</v>
      </c>
      <c r="AZ191" s="146">
        <f>BDS!$AZ$3*(COS(($U191*AZ$4)-PI()))*BL191*BP191</f>
        <v>-0.90684339037433903</v>
      </c>
      <c r="BA191" s="146">
        <f>BDS!$BA$3*(COS(($U191*BA$4)-PI()))*BL191*BP191</f>
        <v>-0.87912486802130618</v>
      </c>
      <c r="BB191" s="146">
        <f>BDS!$BB$3*(COS(($U191*BB$4)-PI()))*BL191*BP191</f>
        <v>-0.82568709912882776</v>
      </c>
      <c r="BC191" s="146">
        <f>BDS!$BC$3*(COS(($U191*BC$4)-PI()))*BL191*BP191</f>
        <v>-0.70908253177242275</v>
      </c>
      <c r="BD191" s="146">
        <f>BDS!$BD$3*(COS(($U191*BD$4)-PI()))*BL191*BP191</f>
        <v>-0.4100578814932736</v>
      </c>
      <c r="BE191" s="146">
        <f>BDS!$BE$3*(COS(($U191*BE$4)-PI()))*BL191*BP191</f>
        <v>-0.46008758294349189</v>
      </c>
      <c r="BF191" s="153">
        <f t="shared" si="49"/>
        <v>-0.83298017086483167</v>
      </c>
      <c r="BG191" s="153">
        <f>(((BF191)+1)/(BDS!$BG$4)+1)</f>
        <v>1.1659613246760396</v>
      </c>
      <c r="BH191" s="196">
        <f t="shared" si="50"/>
        <v>1.3336828993972791</v>
      </c>
      <c r="BI191" s="154"/>
      <c r="BJ191" s="152">
        <f t="shared" si="51"/>
        <v>159.49663436268008</v>
      </c>
      <c r="BK191" s="152">
        <f t="shared" si="52"/>
        <v>-2.0879861998806882E-5</v>
      </c>
      <c r="BL191" s="155">
        <f t="shared" si="53"/>
        <v>0.99999759611994021</v>
      </c>
      <c r="BM191" s="155"/>
      <c r="BN191" s="152">
        <f t="shared" si="54"/>
        <v>159.49663436268008</v>
      </c>
      <c r="BO191" s="152">
        <f t="shared" si="55"/>
        <v>-5.7636162236006762E-3</v>
      </c>
      <c r="BP191" s="155">
        <f t="shared" si="56"/>
        <v>0.99933665926789639</v>
      </c>
      <c r="BQ191" s="156"/>
      <c r="BR191" s="157">
        <f t="shared" si="57"/>
        <v>159.49663436268008</v>
      </c>
      <c r="BS191" s="158">
        <f t="shared" si="58"/>
        <v>0</v>
      </c>
      <c r="BT191" s="158">
        <f t="shared" si="59"/>
        <v>0</v>
      </c>
      <c r="BU191" s="158">
        <f t="shared" si="60"/>
        <v>0</v>
      </c>
      <c r="BV191" s="158"/>
      <c r="BW191" s="206">
        <f t="shared" si="61"/>
        <v>159.49663436268008</v>
      </c>
      <c r="BX191" s="207">
        <f t="shared" si="62"/>
        <v>0</v>
      </c>
      <c r="BY191" s="208">
        <f t="shared" si="63"/>
        <v>1</v>
      </c>
      <c r="BZ191" s="158"/>
      <c r="CA191" s="157">
        <f>BDS!BH191</f>
        <v>1.3336828993972791</v>
      </c>
      <c r="CB191" s="157">
        <f t="shared" si="64"/>
        <v>-4.6663171006027211</v>
      </c>
      <c r="CC191" s="157"/>
      <c r="CD191" s="157">
        <f t="shared" si="65"/>
        <v>-4.6663171006027211</v>
      </c>
      <c r="CE191" s="192"/>
      <c r="CF191" s="192"/>
      <c r="CG191" s="208"/>
      <c r="CH191" s="208">
        <f t="shared" si="66"/>
        <v>0</v>
      </c>
    </row>
    <row r="192" spans="2:86" x14ac:dyDescent="0.2">
      <c r="B192" s="81"/>
      <c r="C192" s="81"/>
      <c r="D192" s="81"/>
      <c r="E192" s="81"/>
      <c r="F192" s="81"/>
      <c r="G192" s="81"/>
      <c r="H192" s="81"/>
      <c r="I192" s="81"/>
      <c r="J192" s="81"/>
      <c r="K192" s="81"/>
      <c r="L192" s="82"/>
      <c r="M192" s="83"/>
      <c r="N192" s="81"/>
      <c r="O192" s="81"/>
      <c r="P192" s="81"/>
      <c r="Q192" s="84"/>
      <c r="R192" s="81"/>
      <c r="S192" s="84"/>
      <c r="T192" s="81"/>
      <c r="U192" s="195">
        <f t="shared" si="48"/>
        <v>161.91542205648935</v>
      </c>
      <c r="V192" s="146">
        <f>BDS!$V$3*(COS(($U192*V$4)-PI()))*BL192*BP192</f>
        <v>-0.46154408233838151</v>
      </c>
      <c r="W192" s="146">
        <f>BDS!$W$3*(COS(($U192*W$4)-PI()))*BL192*BP192</f>
        <v>-0.44567333089983119</v>
      </c>
      <c r="X192" s="146">
        <f>BDS!$X$3*(COS(($U192*X$4)-PI()))*BL192*BP192</f>
        <v>-0.39452140004490799</v>
      </c>
      <c r="Y192" s="146">
        <f>BDS!$Y$3*(COS(($U192*Y$4)-PI()))*BL192*BP192</f>
        <v>-0.70078762945273432</v>
      </c>
      <c r="Z192" s="146">
        <f>BDS!$Z$3*(COS(($U192*Z$4)-PI()))*BL192*BP192</f>
        <v>-0.82052891182216448</v>
      </c>
      <c r="AA192" s="146">
        <f>BDS!$AA$3*(COS(($U192*AA$4)-PI()))*BL192*BP192</f>
        <v>-0.87545548969388065</v>
      </c>
      <c r="AB192" s="146">
        <f>BDS!$AB$3*(COS(($U192*AB$4)-PI()))*BL192*BP192</f>
        <v>-0.90395827613648838</v>
      </c>
      <c r="AC192" s="146">
        <f>BDS!$AC$3*(COS(($U192*AC$4)-PI()))*BL192*BP192</f>
        <v>-0.91939995897107707</v>
      </c>
      <c r="AD192" s="146">
        <f>BDS!$AD$3*(COS(($U192*AD$4)-PI()))*BL192*BP192</f>
        <v>-0.92719043557374625</v>
      </c>
      <c r="AE192" s="146">
        <f>BDS!$AE$3*(COS(($U192*AE$4)-PI()))*BL192*BP192</f>
        <v>-0.9295787499039504</v>
      </c>
      <c r="AF192" s="146">
        <f>BDS!$AF$3*(COS(($U192*AF$4)-PI()))*BL192*BP192</f>
        <v>-0.92719043557374625</v>
      </c>
      <c r="AG192" s="146">
        <f>BDS!$AG$3*(COS(($U192*AG$4)-PI()))*BL192*BP192</f>
        <v>-0.91939995897107707</v>
      </c>
      <c r="AH192" s="146">
        <f>BDS!$AH$3*(COS(($U192*AH$4)-PI()))*BL192*BP192</f>
        <v>-0.90395827613648838</v>
      </c>
      <c r="AI192" s="146">
        <f>BDS!$AI$3*(COS(($U192*AI$4)-PI()))*BL192*BP192</f>
        <v>-0.87545548969388065</v>
      </c>
      <c r="AJ192" s="146">
        <f>BDS!$AJ$3*(COS(($U192*AJ$4)-PI()))*BL192*BP192</f>
        <v>-0.88822642023361675</v>
      </c>
      <c r="AK192" s="146">
        <f>BDS!$AK$3*(COS(($U192*AK$4)-PI()))*BL192*BP192</f>
        <v>-0.91395322538118684</v>
      </c>
      <c r="AL192" s="146">
        <f>BDS!$AL$3*(COS(($U192*AL$4)-PI()))*BL192*BP192</f>
        <v>-0.92788437104006982</v>
      </c>
      <c r="AM192" s="146">
        <f>BDS!$AM$3*(COS(($U192*AM$4)-PI()))*BL192*BP192</f>
        <v>-0.93491119855798099</v>
      </c>
      <c r="AN192" s="146">
        <f>BDS!$AN$3*(COS(($U192*AN$4)-PI()))*BL192*BP192</f>
        <v>-0.93706520700800244</v>
      </c>
      <c r="AO192" s="146">
        <f>BDS!$AO$3*(COS(($U192*AO$4)-PI()))*BL192*BP192</f>
        <v>-0.93491119855798099</v>
      </c>
      <c r="AP192" s="146">
        <f>BDS!$AP$3*(COS(($U192*AP$4)-PI()))*BL192*BP192</f>
        <v>-0.92788437104006982</v>
      </c>
      <c r="AQ192" s="146">
        <f>BDS!$AQ$3*(COS(($U192*AQ$4)-PI()))*BL192*BP192</f>
        <v>-0.91395322538118684</v>
      </c>
      <c r="AR192" s="146">
        <f>BDS!$AR$3*(COS(($U192*AR$4)-PI()))*BL192*BP192</f>
        <v>-0.88822642023361675</v>
      </c>
      <c r="AS192" s="146">
        <f>BDS!$AS$3*(COS(($U192*AS$4)-PI()))*BL192*BP192</f>
        <v>-0.87545548969388065</v>
      </c>
      <c r="AT192" s="146">
        <f>BDS!$AT$3*(COS(($U192*AT$4)-PI()))*BL192*BP192</f>
        <v>-0.90395827613648838</v>
      </c>
      <c r="AU192" s="146">
        <f>BDS!$AU$3*(COS(($U192*AU$4)-PI()))*BL192*BP192</f>
        <v>-0.91939995897107707</v>
      </c>
      <c r="AV192" s="146">
        <f>BDS!$AV$3*(COS(($U192*AV$4)-PI()))*BL192*BP192</f>
        <v>-0.92719043557374625</v>
      </c>
      <c r="AW192" s="146">
        <f>BDS!$AW$3*(COS(($U192*AW$4)-PI()))*BL192*BP192</f>
        <v>-0.9295787499039504</v>
      </c>
      <c r="AX192" s="146">
        <f>BDS!$AX$3*(COS(($U192*AX$4)-PI()))*BL192*BP192</f>
        <v>-0.92719043557374625</v>
      </c>
      <c r="AY192" s="146">
        <f>BDS!$AY$3*(COS(($U192*AY$4)-PI()))*BL192*BP192</f>
        <v>-0.91939995897107707</v>
      </c>
      <c r="AZ192" s="146">
        <f>BDS!$AZ$3*(COS(($U192*AZ$4)-PI()))*BL192*BP192</f>
        <v>-0.90395827613648838</v>
      </c>
      <c r="BA192" s="146">
        <f>BDS!$BA$3*(COS(($U192*BA$4)-PI()))*BL192*BP192</f>
        <v>-0.87545548969388065</v>
      </c>
      <c r="BB192" s="146">
        <f>BDS!$BB$3*(COS(($U192*BB$4)-PI()))*BL192*BP192</f>
        <v>-0.82052891182216448</v>
      </c>
      <c r="BC192" s="146">
        <f>BDS!$BC$3*(COS(($U192*BC$4)-PI()))*BL192*BP192</f>
        <v>-0.70078762945273432</v>
      </c>
      <c r="BD192" s="146">
        <f>BDS!$BD$3*(COS(($U192*BD$4)-PI()))*BL192*BP192</f>
        <v>-0.39452140004490799</v>
      </c>
      <c r="BE192" s="146">
        <f>BDS!$BE$3*(COS(($U192*BE$4)-PI()))*BL192*BP192</f>
        <v>-0.44567333089983119</v>
      </c>
      <c r="BF192" s="153">
        <f t="shared" si="49"/>
        <v>-0.82818767793111214</v>
      </c>
      <c r="BG192" s="153">
        <f>(((BF192)+1)/(BDS!$BG$4)+1)</f>
        <v>1.1707234447183068</v>
      </c>
      <c r="BH192" s="196">
        <f t="shared" si="50"/>
        <v>1.3690863110494325</v>
      </c>
      <c r="BI192" s="154"/>
      <c r="BJ192" s="152">
        <f t="shared" si="51"/>
        <v>161.91542205648935</v>
      </c>
      <c r="BK192" s="152">
        <f t="shared" si="52"/>
        <v>-2.1926626762388737E-5</v>
      </c>
      <c r="BL192" s="155">
        <f t="shared" si="53"/>
        <v>0.99999747560699015</v>
      </c>
      <c r="BM192" s="155"/>
      <c r="BN192" s="152">
        <f t="shared" si="54"/>
        <v>161.91542205648935</v>
      </c>
      <c r="BO192" s="152">
        <f t="shared" si="55"/>
        <v>-5.9844706666724416E-3</v>
      </c>
      <c r="BP192" s="155">
        <f t="shared" si="56"/>
        <v>0.9993112496501606</v>
      </c>
      <c r="BQ192" s="156"/>
      <c r="BR192" s="157">
        <f t="shared" si="57"/>
        <v>161.91542205648935</v>
      </c>
      <c r="BS192" s="158">
        <f t="shared" si="58"/>
        <v>0</v>
      </c>
      <c r="BT192" s="158">
        <f t="shared" si="59"/>
        <v>0</v>
      </c>
      <c r="BU192" s="158">
        <f t="shared" si="60"/>
        <v>0</v>
      </c>
      <c r="BV192" s="158"/>
      <c r="BW192" s="206">
        <f t="shared" si="61"/>
        <v>161.91542205648935</v>
      </c>
      <c r="BX192" s="207">
        <f t="shared" si="62"/>
        <v>0</v>
      </c>
      <c r="BY192" s="208">
        <f t="shared" si="63"/>
        <v>1</v>
      </c>
      <c r="BZ192" s="158"/>
      <c r="CA192" s="157">
        <f>BDS!BH192</f>
        <v>1.3690863110494325</v>
      </c>
      <c r="CB192" s="157">
        <f t="shared" si="64"/>
        <v>-4.6309136889505673</v>
      </c>
      <c r="CC192" s="157"/>
      <c r="CD192" s="157">
        <f t="shared" si="65"/>
        <v>-4.6309136889505673</v>
      </c>
      <c r="CE192" s="192"/>
      <c r="CF192" s="192"/>
      <c r="CG192" s="208"/>
      <c r="CH192" s="208">
        <f t="shared" si="66"/>
        <v>0</v>
      </c>
    </row>
    <row r="193" spans="2:86" x14ac:dyDescent="0.2">
      <c r="B193" s="81"/>
      <c r="C193" s="81"/>
      <c r="D193" s="81"/>
      <c r="E193" s="81"/>
      <c r="F193" s="81"/>
      <c r="G193" s="81"/>
      <c r="H193" s="81"/>
      <c r="I193" s="81"/>
      <c r="J193" s="81"/>
      <c r="K193" s="81"/>
      <c r="L193" s="82"/>
      <c r="M193" s="83"/>
      <c r="N193" s="81"/>
      <c r="O193" s="81"/>
      <c r="P193" s="81"/>
      <c r="Q193" s="84"/>
      <c r="R193" s="81"/>
      <c r="S193" s="84"/>
      <c r="T193" s="81"/>
      <c r="U193" s="195">
        <f t="shared" si="48"/>
        <v>164.37089098768709</v>
      </c>
      <c r="V193" s="146">
        <f>BDS!$V$3*(COS(($U193*V$4)-PI()))*BL193*BP193</f>
        <v>-0.44714923800355338</v>
      </c>
      <c r="W193" s="146">
        <f>BDS!$W$3*(COS(($U193*W$4)-PI()))*BL193*BP193</f>
        <v>-0.43091757246669499</v>
      </c>
      <c r="X193" s="146">
        <f>BDS!$X$3*(COS(($U193*X$4)-PI()))*BL193*BP193</f>
        <v>-0.37862915320413337</v>
      </c>
      <c r="Y193" s="146">
        <f>BDS!$Y$3*(COS(($U193*Y$4)-PI()))*BL193*BP193</f>
        <v>-0.69226732887940856</v>
      </c>
      <c r="Z193" s="146">
        <f>BDS!$Z$3*(COS(($U193*Z$4)-PI()))*BL193*BP193</f>
        <v>-0.8152232360548165</v>
      </c>
      <c r="AA193" s="146">
        <f>BDS!$AA$3*(COS(($U193*AA$4)-PI()))*BL193*BP193</f>
        <v>-0.87167891248569551</v>
      </c>
      <c r="AB193" s="146">
        <f>BDS!$AB$3*(COS(($U193*AB$4)-PI()))*BL193*BP193</f>
        <v>-0.9009879509268276</v>
      </c>
      <c r="AC193" s="146">
        <f>BDS!$AC$3*(COS(($U193*AC$4)-PI()))*BL193*BP193</f>
        <v>-0.91686996603342397</v>
      </c>
      <c r="AD193" s="146">
        <f>BDS!$AD$3*(COS(($U193*AD$4)-PI()))*BL193*BP193</f>
        <v>-0.92488352233605398</v>
      </c>
      <c r="AE193" s="146">
        <f>BDS!$AE$3*(COS(($U193*AE$4)-PI()))*BL193*BP193</f>
        <v>-0.92734034941348464</v>
      </c>
      <c r="AF193" s="146">
        <f>BDS!$AF$3*(COS(($U193*AF$4)-PI()))*BL193*BP193</f>
        <v>-0.92488352233605398</v>
      </c>
      <c r="AG193" s="146">
        <f>BDS!$AG$3*(COS(($U193*AG$4)-PI()))*BL193*BP193</f>
        <v>-0.91686996603342397</v>
      </c>
      <c r="AH193" s="146">
        <f>BDS!$AH$3*(COS(($U193*AH$4)-PI()))*BL193*BP193</f>
        <v>-0.9009879509268276</v>
      </c>
      <c r="AI193" s="146">
        <f>BDS!$AI$3*(COS(($U193*AI$4)-PI()))*BL193*BP193</f>
        <v>-0.87167891248569551</v>
      </c>
      <c r="AJ193" s="146">
        <f>BDS!$AJ$3*(COS(($U193*AJ$4)-PI()))*BL193*BP193</f>
        <v>-0.88481003425215921</v>
      </c>
      <c r="AK193" s="146">
        <f>BDS!$AK$3*(COS(($U193*AK$4)-PI()))*BL193*BP193</f>
        <v>-0.91126763404264721</v>
      </c>
      <c r="AL193" s="146">
        <f>BDS!$AL$3*(COS(($U193*AL$4)-PI()))*BL193*BP193</f>
        <v>-0.9255973585312518</v>
      </c>
      <c r="AM193" s="146">
        <f>BDS!$AM$3*(COS(($U193*AM$4)-PI()))*BL193*BP193</f>
        <v>-0.93282597626744956</v>
      </c>
      <c r="AN193" s="146">
        <f>BDS!$AN$3*(COS(($U193*AN$4)-PI()))*BL193*BP193</f>
        <v>-0.93504194128091056</v>
      </c>
      <c r="AO193" s="146">
        <f>BDS!$AO$3*(COS(($U193*AO$4)-PI()))*BL193*BP193</f>
        <v>-0.93282597626744956</v>
      </c>
      <c r="AP193" s="146">
        <f>BDS!$AP$3*(COS(($U193*AP$4)-PI()))*BL193*BP193</f>
        <v>-0.9255973585312518</v>
      </c>
      <c r="AQ193" s="146">
        <f>BDS!$AQ$3*(COS(($U193*AQ$4)-PI()))*BL193*BP193</f>
        <v>-0.91126763404264721</v>
      </c>
      <c r="AR193" s="146">
        <f>BDS!$AR$3*(COS(($U193*AR$4)-PI()))*BL193*BP193</f>
        <v>-0.88481003425215921</v>
      </c>
      <c r="AS193" s="146">
        <f>BDS!$AS$3*(COS(($U193*AS$4)-PI()))*BL193*BP193</f>
        <v>-0.87167891248569551</v>
      </c>
      <c r="AT193" s="146">
        <f>BDS!$AT$3*(COS(($U193*AT$4)-PI()))*BL193*BP193</f>
        <v>-0.9009879509268276</v>
      </c>
      <c r="AU193" s="146">
        <f>BDS!$AU$3*(COS(($U193*AU$4)-PI()))*BL193*BP193</f>
        <v>-0.91686996603342397</v>
      </c>
      <c r="AV193" s="146">
        <f>BDS!$AV$3*(COS(($U193*AV$4)-PI()))*BL193*BP193</f>
        <v>-0.92488352233605398</v>
      </c>
      <c r="AW193" s="146">
        <f>BDS!$AW$3*(COS(($U193*AW$4)-PI()))*BL193*BP193</f>
        <v>-0.92734034941348464</v>
      </c>
      <c r="AX193" s="146">
        <f>BDS!$AX$3*(COS(($U193*AX$4)-PI()))*BL193*BP193</f>
        <v>-0.92488352233605398</v>
      </c>
      <c r="AY193" s="146">
        <f>BDS!$AY$3*(COS(($U193*AY$4)-PI()))*BL193*BP193</f>
        <v>-0.91686996603342397</v>
      </c>
      <c r="AZ193" s="146">
        <f>BDS!$AZ$3*(COS(($U193*AZ$4)-PI()))*BL193*BP193</f>
        <v>-0.9009879509268276</v>
      </c>
      <c r="BA193" s="146">
        <f>BDS!$BA$3*(COS(($U193*BA$4)-PI()))*BL193*BP193</f>
        <v>-0.87167891248569551</v>
      </c>
      <c r="BB193" s="146">
        <f>BDS!$BB$3*(COS(($U193*BB$4)-PI()))*BL193*BP193</f>
        <v>-0.8152232360548165</v>
      </c>
      <c r="BC193" s="146">
        <f>BDS!$BC$3*(COS(($U193*BC$4)-PI()))*BL193*BP193</f>
        <v>-0.69226732887940856</v>
      </c>
      <c r="BD193" s="146">
        <f>BDS!$BD$3*(COS(($U193*BD$4)-PI()))*BL193*BP193</f>
        <v>-0.37862915320413337</v>
      </c>
      <c r="BE193" s="146">
        <f>BDS!$BE$3*(COS(($U193*BE$4)-PI()))*BL193*BP193</f>
        <v>-0.43091757246669499</v>
      </c>
      <c r="BF193" s="153">
        <f t="shared" si="49"/>
        <v>-0.82326749646212649</v>
      </c>
      <c r="BG193" s="153">
        <f>(((BF193)+1)/(BDS!$BG$4)+1)</f>
        <v>1.1756124440572928</v>
      </c>
      <c r="BH193" s="196">
        <f t="shared" si="50"/>
        <v>1.4052834901144506</v>
      </c>
      <c r="BI193" s="154"/>
      <c r="BJ193" s="152">
        <f t="shared" si="51"/>
        <v>164.37089098768709</v>
      </c>
      <c r="BK193" s="152">
        <f t="shared" si="52"/>
        <v>-2.3025868577614499E-5</v>
      </c>
      <c r="BL193" s="155">
        <f t="shared" si="53"/>
        <v>0.99999734905242676</v>
      </c>
      <c r="BM193" s="155"/>
      <c r="BN193" s="152">
        <f t="shared" si="54"/>
        <v>164.37089098768709</v>
      </c>
      <c r="BO193" s="152">
        <f t="shared" si="55"/>
        <v>-6.2137819184204498E-3</v>
      </c>
      <c r="BP193" s="155">
        <f t="shared" si="56"/>
        <v>0.99928486774822023</v>
      </c>
      <c r="BQ193" s="156"/>
      <c r="BR193" s="157">
        <f t="shared" si="57"/>
        <v>164.37089098768709</v>
      </c>
      <c r="BS193" s="158">
        <f t="shared" si="58"/>
        <v>0</v>
      </c>
      <c r="BT193" s="158">
        <f t="shared" si="59"/>
        <v>0</v>
      </c>
      <c r="BU193" s="158">
        <f t="shared" si="60"/>
        <v>0</v>
      </c>
      <c r="BV193" s="158"/>
      <c r="BW193" s="206">
        <f t="shared" si="61"/>
        <v>164.37089098768709</v>
      </c>
      <c r="BX193" s="207">
        <f t="shared" si="62"/>
        <v>0</v>
      </c>
      <c r="BY193" s="208">
        <f t="shared" si="63"/>
        <v>1</v>
      </c>
      <c r="BZ193" s="158"/>
      <c r="CA193" s="157">
        <f>BDS!BH193</f>
        <v>1.4052834901144506</v>
      </c>
      <c r="CB193" s="157">
        <f t="shared" si="64"/>
        <v>-4.5947165098855489</v>
      </c>
      <c r="CC193" s="157"/>
      <c r="CD193" s="157">
        <f t="shared" si="65"/>
        <v>-4.5947165098855489</v>
      </c>
      <c r="CE193" s="192"/>
      <c r="CF193" s="192"/>
      <c r="CG193" s="208"/>
      <c r="CH193" s="208">
        <f t="shared" si="66"/>
        <v>0</v>
      </c>
    </row>
    <row r="194" spans="2:86" x14ac:dyDescent="0.2">
      <c r="B194" s="81"/>
      <c r="C194" s="81"/>
      <c r="D194" s="81"/>
      <c r="E194" s="81"/>
      <c r="F194" s="81"/>
      <c r="G194" s="81"/>
      <c r="H194" s="81"/>
      <c r="I194" s="81"/>
      <c r="J194" s="81"/>
      <c r="K194" s="81"/>
      <c r="L194" s="82"/>
      <c r="M194" s="83"/>
      <c r="N194" s="81"/>
      <c r="O194" s="81"/>
      <c r="P194" s="81"/>
      <c r="Q194" s="84"/>
      <c r="R194" s="81"/>
      <c r="S194" s="84"/>
      <c r="T194" s="81"/>
      <c r="U194" s="195">
        <f t="shared" si="48"/>
        <v>166.86359743212168</v>
      </c>
      <c r="V194" s="146">
        <f>BDS!$V$3*(COS(($U194*V$4)-PI()))*BL194*BP194</f>
        <v>-0.43241310063816768</v>
      </c>
      <c r="W194" s="146">
        <f>BDS!$W$3*(COS(($U194*W$4)-PI()))*BL194*BP194</f>
        <v>-0.41581561636721659</v>
      </c>
      <c r="X194" s="146">
        <f>BDS!$X$3*(COS(($U194*X$4)-PI()))*BL194*BP194</f>
        <v>-0.36237712184310639</v>
      </c>
      <c r="Y194" s="146">
        <f>BDS!$Y$3*(COS(($U194*Y$4)-PI()))*BL194*BP194</f>
        <v>-0.68351643440274779</v>
      </c>
      <c r="Z194" s="146">
        <f>BDS!$Z$3*(COS(($U194*Z$4)-PI()))*BL194*BP194</f>
        <v>-0.80976618842946002</v>
      </c>
      <c r="AA194" s="146">
        <f>BDS!$AA$3*(COS(($U194*AA$4)-PI()))*BL194*BP194</f>
        <v>-0.86779216878635379</v>
      </c>
      <c r="AB194" s="146">
        <f>BDS!$AB$3*(COS(($U194*AB$4)-PI()))*BL194*BP194</f>
        <v>-0.89792999823913444</v>
      </c>
      <c r="AC194" s="146">
        <f>BDS!$AC$3*(COS(($U194*AC$4)-PI()))*BL194*BP194</f>
        <v>-0.91426487963486369</v>
      </c>
      <c r="AD194" s="146">
        <f>BDS!$AD$3*(COS(($U194*AD$4)-PI()))*BL194*BP194</f>
        <v>-0.92250792443546736</v>
      </c>
      <c r="AE194" s="146">
        <f>BDS!$AE$3*(COS(($U194*AE$4)-PI()))*BL194*BP194</f>
        <v>-0.92503524038335683</v>
      </c>
      <c r="AF194" s="146">
        <f>BDS!$AF$3*(COS(($U194*AF$4)-PI()))*BL194*BP194</f>
        <v>-0.92250792443546736</v>
      </c>
      <c r="AG194" s="146">
        <f>BDS!$AG$3*(COS(($U194*AG$4)-PI()))*BL194*BP194</f>
        <v>-0.91426487963486369</v>
      </c>
      <c r="AH194" s="146">
        <f>BDS!$AH$3*(COS(($U194*AH$4)-PI()))*BL194*BP194</f>
        <v>-0.89792999823913444</v>
      </c>
      <c r="AI194" s="146">
        <f>BDS!$AI$3*(COS(($U194*AI$4)-PI()))*BL194*BP194</f>
        <v>-0.86779216878635379</v>
      </c>
      <c r="AJ194" s="146">
        <f>BDS!$AJ$3*(COS(($U194*AJ$4)-PI()))*BL194*BP194</f>
        <v>-0.88129348424156895</v>
      </c>
      <c r="AK194" s="146">
        <f>BDS!$AK$3*(COS(($U194*AK$4)-PI()))*BL194*BP194</f>
        <v>-0.90850250240663433</v>
      </c>
      <c r="AL194" s="146">
        <f>BDS!$AL$3*(COS(($U194*AL$4)-PI()))*BL194*BP194</f>
        <v>-0.92324223498128877</v>
      </c>
      <c r="AM194" s="146">
        <f>BDS!$AM$3*(COS(($U194*AM$4)-PI()))*BL194*BP194</f>
        <v>-0.93067847679506555</v>
      </c>
      <c r="AN194" s="146">
        <f>BDS!$AN$3*(COS(($U194*AN$4)-PI()))*BL194*BP194</f>
        <v>-0.93295819590101825</v>
      </c>
      <c r="AO194" s="146">
        <f>BDS!$AO$3*(COS(($U194*AO$4)-PI()))*BL194*BP194</f>
        <v>-0.93067847679506555</v>
      </c>
      <c r="AP194" s="146">
        <f>BDS!$AP$3*(COS(($U194*AP$4)-PI()))*BL194*BP194</f>
        <v>-0.92324223498128877</v>
      </c>
      <c r="AQ194" s="146">
        <f>BDS!$AQ$3*(COS(($U194*AQ$4)-PI()))*BL194*BP194</f>
        <v>-0.90850250240663433</v>
      </c>
      <c r="AR194" s="146">
        <f>BDS!$AR$3*(COS(($U194*AR$4)-PI()))*BL194*BP194</f>
        <v>-0.88129348424156895</v>
      </c>
      <c r="AS194" s="146">
        <f>BDS!$AS$3*(COS(($U194*AS$4)-PI()))*BL194*BP194</f>
        <v>-0.86779216878635379</v>
      </c>
      <c r="AT194" s="146">
        <f>BDS!$AT$3*(COS(($U194*AT$4)-PI()))*BL194*BP194</f>
        <v>-0.89792999823913444</v>
      </c>
      <c r="AU194" s="146">
        <f>BDS!$AU$3*(COS(($U194*AU$4)-PI()))*BL194*BP194</f>
        <v>-0.91426487963486369</v>
      </c>
      <c r="AV194" s="146">
        <f>BDS!$AV$3*(COS(($U194*AV$4)-PI()))*BL194*BP194</f>
        <v>-0.92250792443546736</v>
      </c>
      <c r="AW194" s="146">
        <f>BDS!$AW$3*(COS(($U194*AW$4)-PI()))*BL194*BP194</f>
        <v>-0.92503524038335683</v>
      </c>
      <c r="AX194" s="146">
        <f>BDS!$AX$3*(COS(($U194*AX$4)-PI()))*BL194*BP194</f>
        <v>-0.92250792443546736</v>
      </c>
      <c r="AY194" s="146">
        <f>BDS!$AY$3*(COS(($U194*AY$4)-PI()))*BL194*BP194</f>
        <v>-0.91426487963486369</v>
      </c>
      <c r="AZ194" s="146">
        <f>BDS!$AZ$3*(COS(($U194*AZ$4)-PI()))*BL194*BP194</f>
        <v>-0.89792999823913444</v>
      </c>
      <c r="BA194" s="146">
        <f>BDS!$BA$3*(COS(($U194*BA$4)-PI()))*BL194*BP194</f>
        <v>-0.86779216878635379</v>
      </c>
      <c r="BB194" s="146">
        <f>BDS!$BB$3*(COS(($U194*BB$4)-PI()))*BL194*BP194</f>
        <v>-0.80976618842946002</v>
      </c>
      <c r="BC194" s="146">
        <f>BDS!$BC$3*(COS(($U194*BC$4)-PI()))*BL194*BP194</f>
        <v>-0.68351643440274779</v>
      </c>
      <c r="BD194" s="146">
        <f>BDS!$BD$3*(COS(($U194*BD$4)-PI()))*BL194*BP194</f>
        <v>-0.36237712184310639</v>
      </c>
      <c r="BE194" s="146">
        <f>BDS!$BE$3*(COS(($U194*BE$4)-PI()))*BL194*BP194</f>
        <v>-0.41581561636721659</v>
      </c>
      <c r="BF194" s="153">
        <f t="shared" si="49"/>
        <v>-0.8182168272395377</v>
      </c>
      <c r="BG194" s="153">
        <f>(((BF194)+1)/(BDS!$BG$4)+1)</f>
        <v>1.1806311041710147</v>
      </c>
      <c r="BH194" s="196">
        <f t="shared" si="50"/>
        <v>1.4422844137511681</v>
      </c>
      <c r="BI194" s="154"/>
      <c r="BJ194" s="152">
        <f t="shared" si="51"/>
        <v>166.86359743212168</v>
      </c>
      <c r="BK194" s="152">
        <f t="shared" si="52"/>
        <v>-2.4180218239992019E-5</v>
      </c>
      <c r="BL194" s="155">
        <f t="shared" si="53"/>
        <v>0.99999721615337167</v>
      </c>
      <c r="BM194" s="155"/>
      <c r="BN194" s="152">
        <f t="shared" si="54"/>
        <v>166.86359743212168</v>
      </c>
      <c r="BO194" s="152">
        <f t="shared" si="55"/>
        <v>-6.4518733287421137E-3</v>
      </c>
      <c r="BP194" s="155">
        <f t="shared" si="56"/>
        <v>0.99925747643972374</v>
      </c>
      <c r="BQ194" s="156"/>
      <c r="BR194" s="157">
        <f t="shared" si="57"/>
        <v>166.86359743212168</v>
      </c>
      <c r="BS194" s="158">
        <f t="shared" si="58"/>
        <v>0</v>
      </c>
      <c r="BT194" s="158">
        <f t="shared" si="59"/>
        <v>0</v>
      </c>
      <c r="BU194" s="158">
        <f t="shared" si="60"/>
        <v>0</v>
      </c>
      <c r="BV194" s="158"/>
      <c r="BW194" s="206">
        <f t="shared" si="61"/>
        <v>166.86359743212168</v>
      </c>
      <c r="BX194" s="207">
        <f t="shared" si="62"/>
        <v>0</v>
      </c>
      <c r="BY194" s="208">
        <f t="shared" si="63"/>
        <v>1</v>
      </c>
      <c r="BZ194" s="158"/>
      <c r="CA194" s="157">
        <f>BDS!BH194</f>
        <v>1.4422844137511681</v>
      </c>
      <c r="CB194" s="157">
        <f t="shared" si="64"/>
        <v>-4.5577155862488317</v>
      </c>
      <c r="CC194" s="157"/>
      <c r="CD194" s="157">
        <f t="shared" si="65"/>
        <v>-4.5577155862488317</v>
      </c>
      <c r="CE194" s="192"/>
      <c r="CF194" s="192"/>
      <c r="CG194" s="208"/>
      <c r="CH194" s="208">
        <f t="shared" si="66"/>
        <v>0</v>
      </c>
    </row>
    <row r="195" spans="2:86" x14ac:dyDescent="0.2">
      <c r="B195" s="81"/>
      <c r="C195" s="81"/>
      <c r="D195" s="81"/>
      <c r="E195" s="81"/>
      <c r="F195" s="81"/>
      <c r="G195" s="81"/>
      <c r="H195" s="81"/>
      <c r="I195" s="81"/>
      <c r="J195" s="81"/>
      <c r="K195" s="81"/>
      <c r="L195" s="82"/>
      <c r="M195" s="83"/>
      <c r="N195" s="81"/>
      <c r="O195" s="81"/>
      <c r="P195" s="81"/>
      <c r="Q195" s="84"/>
      <c r="R195" s="81"/>
      <c r="S195" s="84"/>
      <c r="T195" s="81"/>
      <c r="U195" s="195">
        <f t="shared" si="48"/>
        <v>169.39410610163876</v>
      </c>
      <c r="V195" s="146">
        <f>BDS!$V$3*(COS(($U195*V$4)-PI()))*BL195*BP195</f>
        <v>-0.41733096475091569</v>
      </c>
      <c r="W195" s="146">
        <f>BDS!$W$3*(COS(($U195*W$4)-PI()))*BL195*BP195</f>
        <v>-0.40036294756177249</v>
      </c>
      <c r="X195" s="146">
        <f>BDS!$X$3*(COS(($U195*X$4)-PI()))*BL195*BP195</f>
        <v>-0.34576154011542309</v>
      </c>
      <c r="Y195" s="146">
        <f>BDS!$Y$3*(COS(($U195*Y$4)-PI()))*BL195*BP195</f>
        <v>-0.67452969150937703</v>
      </c>
      <c r="Z195" s="146">
        <f>BDS!$Z$3*(COS(($U195*Z$4)-PI()))*BL195*BP195</f>
        <v>-0.80415380471220277</v>
      </c>
      <c r="AA195" s="146">
        <f>BDS!$AA$3*(COS(($U195*AA$4)-PI()))*BL195*BP195</f>
        <v>-0.86379221930648331</v>
      </c>
      <c r="AB195" s="146">
        <f>BDS!$AB$3*(COS(($U195*AB$4)-PI()))*BL195*BP195</f>
        <v>-0.8947819394273423</v>
      </c>
      <c r="AC195" s="146">
        <f>BDS!$AC$3*(COS(($U195*AC$4)-PI()))*BL195*BP195</f>
        <v>-0.91158254761798752</v>
      </c>
      <c r="AD195" s="146">
        <f>BDS!$AD$3*(COS(($U195*AD$4)-PI()))*BL195*BP195</f>
        <v>-0.92006166046244331</v>
      </c>
      <c r="AE195" s="146">
        <f>BDS!$AE$3*(COS(($U195*AE$4)-PI()))*BL195*BP195</f>
        <v>-0.92266149455746405</v>
      </c>
      <c r="AF195" s="146">
        <f>BDS!$AF$3*(COS(($U195*AF$4)-PI()))*BL195*BP195</f>
        <v>-0.92006166046244331</v>
      </c>
      <c r="AG195" s="146">
        <f>BDS!$AG$3*(COS(($U195*AG$4)-PI()))*BL195*BP195</f>
        <v>-0.91158254761798752</v>
      </c>
      <c r="AH195" s="146">
        <f>BDS!$AH$3*(COS(($U195*AH$4)-PI()))*BL195*BP195</f>
        <v>-0.8947819394273423</v>
      </c>
      <c r="AI195" s="146">
        <f>BDS!$AI$3*(COS(($U195*AI$4)-PI()))*BL195*BP195</f>
        <v>-0.86379221930648331</v>
      </c>
      <c r="AJ195" s="146">
        <f>BDS!$AJ$3*(COS(($U195*AJ$4)-PI()))*BL195*BP195</f>
        <v>-0.87767397535178693</v>
      </c>
      <c r="AK195" s="146">
        <f>BDS!$AK$3*(COS(($U195*AK$4)-PI()))*BL195*BP195</f>
        <v>-0.90565556133655356</v>
      </c>
      <c r="AL195" s="146">
        <f>BDS!$AL$3*(COS(($U195*AL$4)-PI()))*BL195*BP195</f>
        <v>-0.92081703438559348</v>
      </c>
      <c r="AM195" s="146">
        <f>BDS!$AM$3*(COS(($U195*AM$4)-PI()))*BL195*BP195</f>
        <v>-0.92846689192664156</v>
      </c>
      <c r="AN195" s="146">
        <f>BDS!$AN$3*(COS(($U195*AN$4)-PI()))*BL195*BP195</f>
        <v>-0.93081221167823958</v>
      </c>
      <c r="AO195" s="146">
        <f>BDS!$AO$3*(COS(($U195*AO$4)-PI()))*BL195*BP195</f>
        <v>-0.92846689192664156</v>
      </c>
      <c r="AP195" s="146">
        <f>BDS!$AP$3*(COS(($U195*AP$4)-PI()))*BL195*BP195</f>
        <v>-0.92081703438559348</v>
      </c>
      <c r="AQ195" s="146">
        <f>BDS!$AQ$3*(COS(($U195*AQ$4)-PI()))*BL195*BP195</f>
        <v>-0.90565556133655356</v>
      </c>
      <c r="AR195" s="146">
        <f>BDS!$AR$3*(COS(($U195*AR$4)-PI()))*BL195*BP195</f>
        <v>-0.87767397535178693</v>
      </c>
      <c r="AS195" s="146">
        <f>BDS!$AS$3*(COS(($U195*AS$4)-PI()))*BL195*BP195</f>
        <v>-0.86379221930648331</v>
      </c>
      <c r="AT195" s="146">
        <f>BDS!$AT$3*(COS(($U195*AT$4)-PI()))*BL195*BP195</f>
        <v>-0.8947819394273423</v>
      </c>
      <c r="AU195" s="146">
        <f>BDS!$AU$3*(COS(($U195*AU$4)-PI()))*BL195*BP195</f>
        <v>-0.91158254761798752</v>
      </c>
      <c r="AV195" s="146">
        <f>BDS!$AV$3*(COS(($U195*AV$4)-PI()))*BL195*BP195</f>
        <v>-0.92006166046244331</v>
      </c>
      <c r="AW195" s="146">
        <f>BDS!$AW$3*(COS(($U195*AW$4)-PI()))*BL195*BP195</f>
        <v>-0.92266149455746405</v>
      </c>
      <c r="AX195" s="146">
        <f>BDS!$AX$3*(COS(($U195*AX$4)-PI()))*BL195*BP195</f>
        <v>-0.92006166046244331</v>
      </c>
      <c r="AY195" s="146">
        <f>BDS!$AY$3*(COS(($U195*AY$4)-PI()))*BL195*BP195</f>
        <v>-0.91158254761798752</v>
      </c>
      <c r="AZ195" s="146">
        <f>BDS!$AZ$3*(COS(($U195*AZ$4)-PI()))*BL195*BP195</f>
        <v>-0.8947819394273423</v>
      </c>
      <c r="BA195" s="146">
        <f>BDS!$BA$3*(COS(($U195*BA$4)-PI()))*BL195*BP195</f>
        <v>-0.86379221930648331</v>
      </c>
      <c r="BB195" s="146">
        <f>BDS!$BB$3*(COS(($U195*BB$4)-PI()))*BL195*BP195</f>
        <v>-0.80415380471220277</v>
      </c>
      <c r="BC195" s="146">
        <f>BDS!$BC$3*(COS(($U195*BC$4)-PI()))*BL195*BP195</f>
        <v>-0.67452969150937703</v>
      </c>
      <c r="BD195" s="146">
        <f>BDS!$BD$3*(COS(($U195*BD$4)-PI()))*BL195*BP195</f>
        <v>-0.34576154011542309</v>
      </c>
      <c r="BE195" s="146">
        <f>BDS!$BE$3*(COS(($U195*BE$4)-PI()))*BL195*BP195</f>
        <v>-0.40036294756177249</v>
      </c>
      <c r="BF195" s="153">
        <f t="shared" si="49"/>
        <v>-0.81303284796110598</v>
      </c>
      <c r="BG195" s="153">
        <f>(((BF195)+1)/(BDS!$BG$4)+1)</f>
        <v>1.185782229475097</v>
      </c>
      <c r="BH195" s="196">
        <f t="shared" si="50"/>
        <v>1.4800987515377257</v>
      </c>
      <c r="BI195" s="154"/>
      <c r="BJ195" s="152">
        <f t="shared" si="51"/>
        <v>169.39410610163876</v>
      </c>
      <c r="BK195" s="152">
        <f t="shared" si="52"/>
        <v>-2.5392438431182537E-5</v>
      </c>
      <c r="BL195" s="155">
        <f t="shared" si="53"/>
        <v>0.99999707659176285</v>
      </c>
      <c r="BM195" s="155"/>
      <c r="BN195" s="152">
        <f t="shared" si="54"/>
        <v>169.39410610163876</v>
      </c>
      <c r="BO195" s="152">
        <f t="shared" si="55"/>
        <v>-6.6990805740958625E-3</v>
      </c>
      <c r="BP195" s="155">
        <f t="shared" si="56"/>
        <v>0.99922903719132983</v>
      </c>
      <c r="BQ195" s="156"/>
      <c r="BR195" s="157">
        <f t="shared" si="57"/>
        <v>169.39410610163876</v>
      </c>
      <c r="BS195" s="158">
        <f t="shared" si="58"/>
        <v>0</v>
      </c>
      <c r="BT195" s="158">
        <f t="shared" si="59"/>
        <v>0</v>
      </c>
      <c r="BU195" s="158">
        <f t="shared" si="60"/>
        <v>0</v>
      </c>
      <c r="BV195" s="158"/>
      <c r="BW195" s="206">
        <f t="shared" si="61"/>
        <v>169.39410610163876</v>
      </c>
      <c r="BX195" s="207">
        <f t="shared" si="62"/>
        <v>0</v>
      </c>
      <c r="BY195" s="208">
        <f t="shared" si="63"/>
        <v>1</v>
      </c>
      <c r="BZ195" s="158"/>
      <c r="CA195" s="157">
        <f>BDS!BH195</f>
        <v>1.4800987515377257</v>
      </c>
      <c r="CB195" s="157">
        <f t="shared" si="64"/>
        <v>-4.5199012484622738</v>
      </c>
      <c r="CC195" s="157"/>
      <c r="CD195" s="157">
        <f t="shared" si="65"/>
        <v>-4.5199012484622738</v>
      </c>
      <c r="CE195" s="192"/>
      <c r="CF195" s="192"/>
      <c r="CG195" s="208"/>
      <c r="CH195" s="208">
        <f t="shared" si="66"/>
        <v>0</v>
      </c>
    </row>
    <row r="196" spans="2:86" x14ac:dyDescent="0.2">
      <c r="B196" s="81"/>
      <c r="C196" s="81"/>
      <c r="D196" s="81"/>
      <c r="E196" s="81"/>
      <c r="F196" s="81"/>
      <c r="G196" s="81"/>
      <c r="H196" s="81"/>
      <c r="I196" s="81"/>
      <c r="J196" s="81"/>
      <c r="K196" s="81"/>
      <c r="L196" s="82"/>
      <c r="M196" s="83"/>
      <c r="N196" s="81"/>
      <c r="O196" s="81"/>
      <c r="P196" s="81"/>
      <c r="Q196" s="84"/>
      <c r="R196" s="81"/>
      <c r="S196" s="84"/>
      <c r="T196" s="81"/>
      <c r="U196" s="195">
        <f t="shared" si="48"/>
        <v>171.96299027201428</v>
      </c>
      <c r="V196" s="146">
        <f>BDS!$V$3*(COS(($U196*V$4)-PI()))*BL196*BP196</f>
        <v>-0.40189829960372375</v>
      </c>
      <c r="W196" s="146">
        <f>BDS!$W$3*(COS(($U196*W$4)-PI()))*BL196*BP196</f>
        <v>-0.38455524910246253</v>
      </c>
      <c r="X196" s="146">
        <f>BDS!$X$3*(COS(($U196*X$4)-PI()))*BL196*BP196</f>
        <v>-0.32877892208473886</v>
      </c>
      <c r="Y196" s="146">
        <f>BDS!$Y$3*(COS(($U196*Y$4)-PI()))*BL196*BP196</f>
        <v>-0.66530179073188866</v>
      </c>
      <c r="Z196" s="146">
        <f>BDS!$Z$3*(COS(($U196*Z$4)-PI()))*BL196*BP196</f>
        <v>-0.79838203961367349</v>
      </c>
      <c r="AA196" s="146">
        <f>BDS!$AA$3*(COS(($U196*AA$4)-PI()))*BL196*BP196</f>
        <v>-0.85967595204151359</v>
      </c>
      <c r="AB196" s="146">
        <f>BDS!$AB$3*(COS(($U196*AB$4)-PI()))*BL196*BP196</f>
        <v>-0.89154123252688122</v>
      </c>
      <c r="AC196" s="146">
        <f>BDS!$AC$3*(COS(($U196*AC$4)-PI()))*BL196*BP196</f>
        <v>-0.90882076104709286</v>
      </c>
      <c r="AD196" s="146">
        <f>BDS!$AD$3*(COS(($U196*AD$4)-PI()))*BL196*BP196</f>
        <v>-0.9175426959156322</v>
      </c>
      <c r="AE196" s="146">
        <f>BDS!$AE$3*(COS(($U196*AE$4)-PI()))*BL196*BP196</f>
        <v>-0.92021713177003517</v>
      </c>
      <c r="AF196" s="146">
        <f>BDS!$AF$3*(COS(($U196*AF$4)-PI()))*BL196*BP196</f>
        <v>-0.9175426959156322</v>
      </c>
      <c r="AG196" s="146">
        <f>BDS!$AG$3*(COS(($U196*AG$4)-PI()))*BL196*BP196</f>
        <v>-0.90882076104709286</v>
      </c>
      <c r="AH196" s="146">
        <f>BDS!$AH$3*(COS(($U196*AH$4)-PI()))*BL196*BP196</f>
        <v>-0.89154123252688122</v>
      </c>
      <c r="AI196" s="146">
        <f>BDS!$AI$3*(COS(($U196*AI$4)-PI()))*BL196*BP196</f>
        <v>-0.85967595204151359</v>
      </c>
      <c r="AJ196" s="146">
        <f>BDS!$AJ$3*(COS(($U196*AJ$4)-PI()))*BL196*BP196</f>
        <v>-0.87394864379891357</v>
      </c>
      <c r="AK196" s="146">
        <f>BDS!$AK$3*(COS(($U196*AK$4)-PI()))*BL196*BP196</f>
        <v>-0.90272448249423953</v>
      </c>
      <c r="AL196" s="146">
        <f>BDS!$AL$3*(COS(($U196*AL$4)-PI()))*BL196*BP196</f>
        <v>-0.91831973798873301</v>
      </c>
      <c r="AM196" s="146">
        <f>BDS!$AM$3*(COS(($U196*AM$4)-PI()))*BL196*BP196</f>
        <v>-0.92618936426576115</v>
      </c>
      <c r="AN196" s="146">
        <f>BDS!$AN$3*(COS(($U196*AN$4)-PI()))*BL196*BP196</f>
        <v>-0.92860218137647765</v>
      </c>
      <c r="AO196" s="146">
        <f>BDS!$AO$3*(COS(($U196*AO$4)-PI()))*BL196*BP196</f>
        <v>-0.92618936426576115</v>
      </c>
      <c r="AP196" s="146">
        <f>BDS!$AP$3*(COS(($U196*AP$4)-PI()))*BL196*BP196</f>
        <v>-0.91831973798873301</v>
      </c>
      <c r="AQ196" s="146">
        <f>BDS!$AQ$3*(COS(($U196*AQ$4)-PI()))*BL196*BP196</f>
        <v>-0.90272448249423953</v>
      </c>
      <c r="AR196" s="146">
        <f>BDS!$AR$3*(COS(($U196*AR$4)-PI()))*BL196*BP196</f>
        <v>-0.87394864379891357</v>
      </c>
      <c r="AS196" s="146">
        <f>BDS!$AS$3*(COS(($U196*AS$4)-PI()))*BL196*BP196</f>
        <v>-0.85967595204151359</v>
      </c>
      <c r="AT196" s="146">
        <f>BDS!$AT$3*(COS(($U196*AT$4)-PI()))*BL196*BP196</f>
        <v>-0.89154123252688122</v>
      </c>
      <c r="AU196" s="146">
        <f>BDS!$AU$3*(COS(($U196*AU$4)-PI()))*BL196*BP196</f>
        <v>-0.90882076104709286</v>
      </c>
      <c r="AV196" s="146">
        <f>BDS!$AV$3*(COS(($U196*AV$4)-PI()))*BL196*BP196</f>
        <v>-0.9175426959156322</v>
      </c>
      <c r="AW196" s="146">
        <f>BDS!$AW$3*(COS(($U196*AW$4)-PI()))*BL196*BP196</f>
        <v>-0.92021713177003517</v>
      </c>
      <c r="AX196" s="146">
        <f>BDS!$AX$3*(COS(($U196*AX$4)-PI()))*BL196*BP196</f>
        <v>-0.9175426959156322</v>
      </c>
      <c r="AY196" s="146">
        <f>BDS!$AY$3*(COS(($U196*AY$4)-PI()))*BL196*BP196</f>
        <v>-0.90882076104709286</v>
      </c>
      <c r="AZ196" s="146">
        <f>BDS!$AZ$3*(COS(($U196*AZ$4)-PI()))*BL196*BP196</f>
        <v>-0.89154123252688122</v>
      </c>
      <c r="BA196" s="146">
        <f>BDS!$BA$3*(COS(($U196*BA$4)-PI()))*BL196*BP196</f>
        <v>-0.85967595204151359</v>
      </c>
      <c r="BB196" s="146">
        <f>BDS!$BB$3*(COS(($U196*BB$4)-PI()))*BL196*BP196</f>
        <v>-0.79838203961367349</v>
      </c>
      <c r="BC196" s="146">
        <f>BDS!$BC$3*(COS(($U196*BC$4)-PI()))*BL196*BP196</f>
        <v>-0.66530179073188866</v>
      </c>
      <c r="BD196" s="146">
        <f>BDS!$BD$3*(COS(($U196*BD$4)-PI()))*BL196*BP196</f>
        <v>-0.32877892208473886</v>
      </c>
      <c r="BE196" s="146">
        <f>BDS!$BE$3*(COS(($U196*BE$4)-PI()))*BL196*BP196</f>
        <v>-0.38455524910246253</v>
      </c>
      <c r="BF196" s="153">
        <f t="shared" si="49"/>
        <v>-0.80771271585571014</v>
      </c>
      <c r="BG196" s="153">
        <f>(((BF196)+1)/(BDS!$BG$4)+1)</f>
        <v>1.1910686447243215</v>
      </c>
      <c r="BH196" s="196">
        <f t="shared" si="50"/>
        <v>1.5187358369753077</v>
      </c>
      <c r="BI196" s="154"/>
      <c r="BJ196" s="152">
        <f t="shared" si="51"/>
        <v>171.96299027201428</v>
      </c>
      <c r="BK196" s="152">
        <f t="shared" si="52"/>
        <v>-2.6665430339396543E-5</v>
      </c>
      <c r="BL196" s="155">
        <f t="shared" si="53"/>
        <v>0.99999693003359247</v>
      </c>
      <c r="BM196" s="155"/>
      <c r="BN196" s="152">
        <f t="shared" si="54"/>
        <v>171.96299027201428</v>
      </c>
      <c r="BO196" s="152">
        <f t="shared" si="55"/>
        <v>-6.9557521245187607E-3</v>
      </c>
      <c r="BP196" s="155">
        <f t="shared" si="56"/>
        <v>0.99919951000557483</v>
      </c>
      <c r="BQ196" s="156"/>
      <c r="BR196" s="157">
        <f t="shared" si="57"/>
        <v>171.96299027201428</v>
      </c>
      <c r="BS196" s="158">
        <f t="shared" si="58"/>
        <v>0</v>
      </c>
      <c r="BT196" s="158">
        <f t="shared" si="59"/>
        <v>0</v>
      </c>
      <c r="BU196" s="158">
        <f t="shared" si="60"/>
        <v>0</v>
      </c>
      <c r="BV196" s="158"/>
      <c r="BW196" s="206">
        <f t="shared" si="61"/>
        <v>171.96299027201428</v>
      </c>
      <c r="BX196" s="207">
        <f t="shared" si="62"/>
        <v>0</v>
      </c>
      <c r="BY196" s="208">
        <f t="shared" si="63"/>
        <v>1</v>
      </c>
      <c r="BZ196" s="158"/>
      <c r="CA196" s="157">
        <f>BDS!BH196</f>
        <v>1.5187358369753077</v>
      </c>
      <c r="CB196" s="157">
        <f t="shared" si="64"/>
        <v>-4.4812641630246919</v>
      </c>
      <c r="CC196" s="157"/>
      <c r="CD196" s="157">
        <f t="shared" si="65"/>
        <v>-4.4812641630246919</v>
      </c>
      <c r="CE196" s="192"/>
      <c r="CF196" s="192"/>
      <c r="CG196" s="208"/>
      <c r="CH196" s="208">
        <f t="shared" si="66"/>
        <v>0</v>
      </c>
    </row>
    <row r="197" spans="2:86" x14ac:dyDescent="0.2">
      <c r="B197" s="81"/>
      <c r="C197" s="81"/>
      <c r="D197" s="81"/>
      <c r="E197" s="81"/>
      <c r="F197" s="81"/>
      <c r="G197" s="81"/>
      <c r="H197" s="81"/>
      <c r="I197" s="81"/>
      <c r="J197" s="81"/>
      <c r="K197" s="81"/>
      <c r="L197" s="82"/>
      <c r="M197" s="83"/>
      <c r="N197" s="81"/>
      <c r="O197" s="81"/>
      <c r="P197" s="81"/>
      <c r="Q197" s="84"/>
      <c r="R197" s="81"/>
      <c r="S197" s="84"/>
      <c r="T197" s="81"/>
      <c r="U197" s="195">
        <f t="shared" si="48"/>
        <v>174.57083191282769</v>
      </c>
      <c r="V197" s="146">
        <f>BDS!$V$3*(COS(($U197*V$4)-PI()))*BL197*BP197</f>
        <v>-0.3861107709757553</v>
      </c>
      <c r="W197" s="146">
        <f>BDS!$W$3*(COS(($U197*W$4)-PI()))*BL197*BP197</f>
        <v>-0.36838842537698119</v>
      </c>
      <c r="X197" s="146">
        <f>BDS!$X$3*(COS(($U197*X$4)-PI()))*BL197*BP197</f>
        <v>-0.31142608994505427</v>
      </c>
      <c r="Y197" s="146">
        <f>BDS!$Y$3*(COS(($U197*Y$4)-PI()))*BL197*BP197</f>
        <v>-0.65582737198607788</v>
      </c>
      <c r="Z197" s="146">
        <f>BDS!$Z$3*(COS(($U197*Z$4)-PI()))*BL197*BP197</f>
        <v>-0.79244676669339031</v>
      </c>
      <c r="AA197" s="146">
        <f>BDS!$AA$3*(COS(($U197*AA$4)-PI()))*BL197*BP197</f>
        <v>-0.85544018127239785</v>
      </c>
      <c r="AB197" s="146">
        <f>BDS!$AB$3*(COS(($U197*AB$4)-PI()))*BL197*BP197</f>
        <v>-0.88820527108353275</v>
      </c>
      <c r="AC197" s="146">
        <f>BDS!$AC$3*(COS(($U197*AC$4)-PI()))*BL197*BP197</f>
        <v>-0.90597725303082077</v>
      </c>
      <c r="AD197" s="146">
        <f>BDS!$AD$3*(COS(($U197*AD$4)-PI()))*BL197*BP197</f>
        <v>-0.91494894204483423</v>
      </c>
      <c r="AE197" s="146">
        <f>BDS!$AE$3*(COS(($U197*AE$4)-PI()))*BL197*BP197</f>
        <v>-0.91770011879799041</v>
      </c>
      <c r="AF197" s="146">
        <f>BDS!$AF$3*(COS(($U197*AF$4)-PI()))*BL197*BP197</f>
        <v>-0.91494894204483423</v>
      </c>
      <c r="AG197" s="146">
        <f>BDS!$AG$3*(COS(($U197*AG$4)-PI()))*BL197*BP197</f>
        <v>-0.90597725303082077</v>
      </c>
      <c r="AH197" s="146">
        <f>BDS!$AH$3*(COS(($U197*AH$4)-PI()))*BL197*BP197</f>
        <v>-0.88820527108353275</v>
      </c>
      <c r="AI197" s="146">
        <f>BDS!$AI$3*(COS(($U197*AI$4)-PI()))*BL197*BP197</f>
        <v>-0.85544018127239785</v>
      </c>
      <c r="AJ197" s="146">
        <f>BDS!$AJ$3*(COS(($U197*AJ$4)-PI()))*BL197*BP197</f>
        <v>-0.87011455576338759</v>
      </c>
      <c r="AK197" s="146">
        <f>BDS!$AK$3*(COS(($U197*AK$4)-PI()))*BL197*BP197</f>
        <v>-0.89970687715775066</v>
      </c>
      <c r="AL197" s="146">
        <f>BDS!$AL$3*(COS(($U197*AL$4)-PI()))*BL197*BP197</f>
        <v>-0.91574827312996454</v>
      </c>
      <c r="AM197" s="146">
        <f>BDS!$AM$3*(COS(($U197*AM$4)-PI()))*BL197*BP197</f>
        <v>-0.92384398611250418</v>
      </c>
      <c r="AN197" s="146">
        <f>BDS!$AN$3*(COS(($U197*AN$4)-PI()))*BL197*BP197</f>
        <v>-0.92632624860511481</v>
      </c>
      <c r="AO197" s="146">
        <f>BDS!$AO$3*(COS(($U197*AO$4)-PI()))*BL197*BP197</f>
        <v>-0.92384398611250418</v>
      </c>
      <c r="AP197" s="146">
        <f>BDS!$AP$3*(COS(($U197*AP$4)-PI()))*BL197*BP197</f>
        <v>-0.91574827312996454</v>
      </c>
      <c r="AQ197" s="146">
        <f>BDS!$AQ$3*(COS(($U197*AQ$4)-PI()))*BL197*BP197</f>
        <v>-0.89970687715775066</v>
      </c>
      <c r="AR197" s="146">
        <f>BDS!$AR$3*(COS(($U197*AR$4)-PI()))*BL197*BP197</f>
        <v>-0.87011455576338759</v>
      </c>
      <c r="AS197" s="146">
        <f>BDS!$AS$3*(COS(($U197*AS$4)-PI()))*BL197*BP197</f>
        <v>-0.85544018127239785</v>
      </c>
      <c r="AT197" s="146">
        <f>BDS!$AT$3*(COS(($U197*AT$4)-PI()))*BL197*BP197</f>
        <v>-0.88820527108353275</v>
      </c>
      <c r="AU197" s="146">
        <f>BDS!$AU$3*(COS(($U197*AU$4)-PI()))*BL197*BP197</f>
        <v>-0.90597725303082077</v>
      </c>
      <c r="AV197" s="146">
        <f>BDS!$AV$3*(COS(($U197*AV$4)-PI()))*BL197*BP197</f>
        <v>-0.91494894204483423</v>
      </c>
      <c r="AW197" s="146">
        <f>BDS!$AW$3*(COS(($U197*AW$4)-PI()))*BL197*BP197</f>
        <v>-0.91770011879799041</v>
      </c>
      <c r="AX197" s="146">
        <f>BDS!$AX$3*(COS(($U197*AX$4)-PI()))*BL197*BP197</f>
        <v>-0.91494894204483423</v>
      </c>
      <c r="AY197" s="146">
        <f>BDS!$AY$3*(COS(($U197*AY$4)-PI()))*BL197*BP197</f>
        <v>-0.90597725303082077</v>
      </c>
      <c r="AZ197" s="146">
        <f>BDS!$AZ$3*(COS(($U197*AZ$4)-PI()))*BL197*BP197</f>
        <v>-0.88820527108353275</v>
      </c>
      <c r="BA197" s="146">
        <f>BDS!$BA$3*(COS(($U197*BA$4)-PI()))*BL197*BP197</f>
        <v>-0.85544018127239785</v>
      </c>
      <c r="BB197" s="146">
        <f>BDS!$BB$3*(COS(($U197*BB$4)-PI()))*BL197*BP197</f>
        <v>-0.79244676669339031</v>
      </c>
      <c r="BC197" s="146">
        <f>BDS!$BC$3*(COS(($U197*BC$4)-PI()))*BL197*BP197</f>
        <v>-0.65582737198607788</v>
      </c>
      <c r="BD197" s="146">
        <f>BDS!$BD$3*(COS(($U197*BD$4)-PI()))*BL197*BP197</f>
        <v>-0.31142608994505427</v>
      </c>
      <c r="BE197" s="146">
        <f>BDS!$BE$3*(COS(($U197*BE$4)-PI()))*BL197*BP197</f>
        <v>-0.36838842537698119</v>
      </c>
      <c r="BF197" s="153">
        <f t="shared" si="49"/>
        <v>-0.8022535705342615</v>
      </c>
      <c r="BG197" s="153">
        <f>(((BF197)+1)/(BDS!$BG$4)+1)</f>
        <v>1.1964931921797821</v>
      </c>
      <c r="BH197" s="196">
        <f t="shared" si="50"/>
        <v>1.5582046380586485</v>
      </c>
      <c r="BI197" s="154"/>
      <c r="BJ197" s="152">
        <f t="shared" si="51"/>
        <v>174.57083191282769</v>
      </c>
      <c r="BK197" s="152">
        <f t="shared" si="52"/>
        <v>-2.8002240581653687E-5</v>
      </c>
      <c r="BL197" s="155">
        <f t="shared" si="53"/>
        <v>0.99999677612811</v>
      </c>
      <c r="BM197" s="155"/>
      <c r="BN197" s="152">
        <f t="shared" si="54"/>
        <v>174.57083191282769</v>
      </c>
      <c r="BO197" s="152">
        <f t="shared" si="55"/>
        <v>-7.2222497281436444E-3</v>
      </c>
      <c r="BP197" s="155">
        <f t="shared" si="56"/>
        <v>0.99916885336577466</v>
      </c>
      <c r="BQ197" s="156"/>
      <c r="BR197" s="157">
        <f t="shared" si="57"/>
        <v>174.57083191282769</v>
      </c>
      <c r="BS197" s="158">
        <f t="shared" si="58"/>
        <v>0</v>
      </c>
      <c r="BT197" s="158">
        <f t="shared" si="59"/>
        <v>0</v>
      </c>
      <c r="BU197" s="158">
        <f t="shared" si="60"/>
        <v>0</v>
      </c>
      <c r="BV197" s="158"/>
      <c r="BW197" s="206">
        <f t="shared" si="61"/>
        <v>174.57083191282769</v>
      </c>
      <c r="BX197" s="207">
        <f t="shared" si="62"/>
        <v>0</v>
      </c>
      <c r="BY197" s="208">
        <f t="shared" si="63"/>
        <v>1</v>
      </c>
      <c r="BZ197" s="158"/>
      <c r="CA197" s="157">
        <f>BDS!BH197</f>
        <v>1.5582046380586485</v>
      </c>
      <c r="CB197" s="157">
        <f t="shared" si="64"/>
        <v>-4.4417953619413515</v>
      </c>
      <c r="CC197" s="157"/>
      <c r="CD197" s="157">
        <f t="shared" si="65"/>
        <v>-4.4417953619413515</v>
      </c>
      <c r="CE197" s="192"/>
      <c r="CF197" s="192"/>
      <c r="CG197" s="208"/>
      <c r="CH197" s="208">
        <f t="shared" si="66"/>
        <v>0</v>
      </c>
    </row>
    <row r="198" spans="2:86" x14ac:dyDescent="0.2">
      <c r="B198" s="81"/>
      <c r="C198" s="81"/>
      <c r="D198" s="81"/>
      <c r="E198" s="81"/>
      <c r="F198" s="81"/>
      <c r="G198" s="81"/>
      <c r="H198" s="81"/>
      <c r="I198" s="81"/>
      <c r="J198" s="81"/>
      <c r="K198" s="81"/>
      <c r="L198" s="82"/>
      <c r="M198" s="83"/>
      <c r="N198" s="81"/>
      <c r="O198" s="81"/>
      <c r="P198" s="81"/>
      <c r="Q198" s="84"/>
      <c r="R198" s="81"/>
      <c r="S198" s="84"/>
      <c r="T198" s="81"/>
      <c r="U198" s="195">
        <f t="shared" si="48"/>
        <v>177.21822181930455</v>
      </c>
      <c r="V198" s="146">
        <f>BDS!$V$3*(COS(($U198*V$4)-PI()))*BL198*BP198</f>
        <v>-0.36996426431290647</v>
      </c>
      <c r="W198" s="146">
        <f>BDS!$W$3*(COS(($U198*W$4)-PI()))*BL198*BP198</f>
        <v>-0.35185862680301611</v>
      </c>
      <c r="X198" s="146">
        <f>BDS!$X$3*(COS(($U198*X$4)-PI()))*BL198*BP198</f>
        <v>-0.29370020389572787</v>
      </c>
      <c r="Y198" s="146">
        <f>BDS!$Y$3*(COS(($U198*Y$4)-PI()))*BL198*BP198</f>
        <v>-0.64610102936372116</v>
      </c>
      <c r="Z198" s="146">
        <f>BDS!$Z$3*(COS(($U198*Z$4)-PI()))*BL198*BP198</f>
        <v>-0.78634377839829839</v>
      </c>
      <c r="AA198" s="146">
        <f>BDS!$AA$3*(COS(($U198*AA$4)-PI()))*BL198*BP198</f>
        <v>-0.85108164660834151</v>
      </c>
      <c r="AB198" s="146">
        <f>BDS!$AB$3*(COS(($U198*AB$4)-PI()))*BL198*BP198</f>
        <v>-0.88477138299258207</v>
      </c>
      <c r="AC198" s="146">
        <f>BDS!$AC$3*(COS(($U198*AC$4)-PI()))*BL198*BP198</f>
        <v>-0.90304969754282138</v>
      </c>
      <c r="AD198" s="146">
        <f>BDS!$AD$3*(COS(($U198*AD$4)-PI()))*BL198*BP198</f>
        <v>-0.91227825468715062</v>
      </c>
      <c r="AE198" s="146">
        <f>BDS!$AE$3*(COS(($U198*AE$4)-PI()))*BL198*BP198</f>
        <v>-0.91510836820518893</v>
      </c>
      <c r="AF198" s="146">
        <f>BDS!$AF$3*(COS(($U198*AF$4)-PI()))*BL198*BP198</f>
        <v>-0.91227825468715062</v>
      </c>
      <c r="AG198" s="146">
        <f>BDS!$AG$3*(COS(($U198*AG$4)-PI()))*BL198*BP198</f>
        <v>-0.90304969754282138</v>
      </c>
      <c r="AH198" s="146">
        <f>BDS!$AH$3*(COS(($U198*AH$4)-PI()))*BL198*BP198</f>
        <v>-0.88477138299258207</v>
      </c>
      <c r="AI198" s="146">
        <f>BDS!$AI$3*(COS(($U198*AI$4)-PI()))*BL198*BP198</f>
        <v>-0.85108164660834151</v>
      </c>
      <c r="AJ198" s="146">
        <f>BDS!$AJ$3*(COS(($U198*AJ$4)-PI()))*BL198*BP198</f>
        <v>-0.86616870631453891</v>
      </c>
      <c r="AK198" s="146">
        <f>BDS!$AK$3*(COS(($U198*AK$4)-PI()))*BL198*BP198</f>
        <v>-0.8966002950411196</v>
      </c>
      <c r="AL198" s="146">
        <f>BDS!$AL$3*(COS(($U198*AL$4)-PI()))*BL198*BP198</f>
        <v>-0.91310051208157583</v>
      </c>
      <c r="AM198" s="146">
        <f>BDS!$AM$3*(COS(($U198*AM$4)-PI()))*BL198*BP198</f>
        <v>-0.9214287983314805</v>
      </c>
      <c r="AN198" s="146">
        <f>BDS!$AN$3*(COS(($U198*AN$4)-PI()))*BL198*BP198</f>
        <v>-0.92398250669889093</v>
      </c>
      <c r="AO198" s="146">
        <f>BDS!$AO$3*(COS(($U198*AO$4)-PI()))*BL198*BP198</f>
        <v>-0.9214287983314805</v>
      </c>
      <c r="AP198" s="146">
        <f>BDS!$AP$3*(COS(($U198*AP$4)-PI()))*BL198*BP198</f>
        <v>-0.91310051208157583</v>
      </c>
      <c r="AQ198" s="146">
        <f>BDS!$AQ$3*(COS(($U198*AQ$4)-PI()))*BL198*BP198</f>
        <v>-0.8966002950411196</v>
      </c>
      <c r="AR198" s="146">
        <f>BDS!$AR$3*(COS(($U198*AR$4)-PI()))*BL198*BP198</f>
        <v>-0.86616870631453891</v>
      </c>
      <c r="AS198" s="146">
        <f>BDS!$AS$3*(COS(($U198*AS$4)-PI()))*BL198*BP198</f>
        <v>-0.85108164660834151</v>
      </c>
      <c r="AT198" s="146">
        <f>BDS!$AT$3*(COS(($U198*AT$4)-PI()))*BL198*BP198</f>
        <v>-0.88477138299258207</v>
      </c>
      <c r="AU198" s="146">
        <f>BDS!$AU$3*(COS(($U198*AU$4)-PI()))*BL198*BP198</f>
        <v>-0.90304969754282138</v>
      </c>
      <c r="AV198" s="146">
        <f>BDS!$AV$3*(COS(($U198*AV$4)-PI()))*BL198*BP198</f>
        <v>-0.91227825468715062</v>
      </c>
      <c r="AW198" s="146">
        <f>BDS!$AW$3*(COS(($U198*AW$4)-PI()))*BL198*BP198</f>
        <v>-0.91510836820518893</v>
      </c>
      <c r="AX198" s="146">
        <f>BDS!$AX$3*(COS(($U198*AX$4)-PI()))*BL198*BP198</f>
        <v>-0.91227825468715062</v>
      </c>
      <c r="AY198" s="146">
        <f>BDS!$AY$3*(COS(($U198*AY$4)-PI()))*BL198*BP198</f>
        <v>-0.90304969754282138</v>
      </c>
      <c r="AZ198" s="146">
        <f>BDS!$AZ$3*(COS(($U198*AZ$4)-PI()))*BL198*BP198</f>
        <v>-0.88477138299258207</v>
      </c>
      <c r="BA198" s="146">
        <f>BDS!$BA$3*(COS(($U198*BA$4)-PI()))*BL198*BP198</f>
        <v>-0.85108164660834151</v>
      </c>
      <c r="BB198" s="146">
        <f>BDS!$BB$3*(COS(($U198*BB$4)-PI()))*BL198*BP198</f>
        <v>-0.78634377839829839</v>
      </c>
      <c r="BC198" s="146">
        <f>BDS!$BC$3*(COS(($U198*BC$4)-PI()))*BL198*BP198</f>
        <v>-0.64610102936372116</v>
      </c>
      <c r="BD198" s="146">
        <f>BDS!$BD$3*(COS(($U198*BD$4)-PI()))*BL198*BP198</f>
        <v>-0.29370020389572787</v>
      </c>
      <c r="BE198" s="146">
        <f>BDS!$BE$3*(COS(($U198*BE$4)-PI()))*BL198*BP198</f>
        <v>-0.35185862680301611</v>
      </c>
      <c r="BF198" s="153">
        <f t="shared" si="49"/>
        <v>-0.79665253708901984</v>
      </c>
      <c r="BG198" s="153">
        <f>(((BF198)+1)/(BDS!$BG$4)+1)</f>
        <v>1.2020587285292104</v>
      </c>
      <c r="BH198" s="196">
        <f t="shared" si="50"/>
        <v>1.5985137269300964</v>
      </c>
      <c r="BI198" s="154"/>
      <c r="BJ198" s="152">
        <f t="shared" si="51"/>
        <v>177.21822181930455</v>
      </c>
      <c r="BK198" s="152">
        <f t="shared" si="52"/>
        <v>-2.9406068513735039E-5</v>
      </c>
      <c r="BL198" s="155">
        <f t="shared" si="53"/>
        <v>0.99999661450698063</v>
      </c>
      <c r="BM198" s="155"/>
      <c r="BN198" s="152">
        <f t="shared" si="54"/>
        <v>177.21822181930455</v>
      </c>
      <c r="BO198" s="152">
        <f t="shared" si="55"/>
        <v>-7.4989489137869065E-3</v>
      </c>
      <c r="BP198" s="155">
        <f t="shared" si="56"/>
        <v>0.99913702417889938</v>
      </c>
      <c r="BQ198" s="156"/>
      <c r="BR198" s="157">
        <f t="shared" si="57"/>
        <v>177.21822181930455</v>
      </c>
      <c r="BS198" s="158">
        <f t="shared" si="58"/>
        <v>0</v>
      </c>
      <c r="BT198" s="158">
        <f t="shared" si="59"/>
        <v>0</v>
      </c>
      <c r="BU198" s="158">
        <f t="shared" si="60"/>
        <v>0</v>
      </c>
      <c r="BV198" s="158"/>
      <c r="BW198" s="206">
        <f t="shared" si="61"/>
        <v>177.21822181930455</v>
      </c>
      <c r="BX198" s="207">
        <f t="shared" si="62"/>
        <v>0</v>
      </c>
      <c r="BY198" s="208">
        <f t="shared" si="63"/>
        <v>1</v>
      </c>
      <c r="BZ198" s="158"/>
      <c r="CA198" s="157">
        <f>BDS!BH198</f>
        <v>1.5985137269300964</v>
      </c>
      <c r="CB198" s="157">
        <f t="shared" si="64"/>
        <v>-4.4014862730699038</v>
      </c>
      <c r="CC198" s="157"/>
      <c r="CD198" s="157">
        <f t="shared" si="65"/>
        <v>-4.4014862730699038</v>
      </c>
      <c r="CE198" s="192"/>
      <c r="CF198" s="192"/>
      <c r="CG198" s="208"/>
      <c r="CH198" s="208">
        <f t="shared" si="66"/>
        <v>0</v>
      </c>
    </row>
    <row r="199" spans="2:86" x14ac:dyDescent="0.2">
      <c r="B199" s="81"/>
      <c r="C199" s="81"/>
      <c r="D199" s="81"/>
      <c r="E199" s="81"/>
      <c r="F199" s="81"/>
      <c r="G199" s="81"/>
      <c r="H199" s="81"/>
      <c r="I199" s="81"/>
      <c r="J199" s="81"/>
      <c r="K199" s="81"/>
      <c r="L199" s="82"/>
      <c r="M199" s="83"/>
      <c r="N199" s="81"/>
      <c r="O199" s="81"/>
      <c r="P199" s="81"/>
      <c r="Q199" s="84"/>
      <c r="R199" s="81"/>
      <c r="S199" s="84"/>
      <c r="T199" s="81"/>
      <c r="U199" s="195">
        <f t="shared" si="48"/>
        <v>179.90575974615871</v>
      </c>
      <c r="V199" s="146">
        <f>BDS!$V$3*(COS(($U199*V$4)-PI()))*BL199*BP199</f>
        <v>-0.35345490932387152</v>
      </c>
      <c r="W199" s="146">
        <f>BDS!$W$3*(COS(($U199*W$4)-PI()))*BL199*BP199</f>
        <v>-0.33496227603514822</v>
      </c>
      <c r="X199" s="146">
        <f>BDS!$X$3*(COS(($U199*X$4)-PI()))*BL199*BP199</f>
        <v>-0.27559879373430718</v>
      </c>
      <c r="Y199" s="146">
        <f>BDS!$Y$3*(COS(($U199*Y$4)-PI()))*BL199*BP199</f>
        <v>-0.6361173164102325</v>
      </c>
      <c r="Z199" s="146">
        <f>BDS!$Z$3*(COS(($U199*Z$4)-PI()))*BL199*BP199</f>
        <v>-0.78006878624704856</v>
      </c>
      <c r="AA199" s="146">
        <f>BDS!$AA$3*(COS(($U199*AA$4)-PI()))*BL199*BP199</f>
        <v>-0.84659701207698235</v>
      </c>
      <c r="AB199" s="146">
        <f>BDS!$AB$3*(COS(($U199*AB$4)-PI()))*BL199*BP199</f>
        <v>-0.88123682935129266</v>
      </c>
      <c r="AC199" s="146">
        <f>BDS!$AC$3*(COS(($U199*AC$4)-PI()))*BL199*BP199</f>
        <v>-0.90003570824242118</v>
      </c>
      <c r="AD199" s="146">
        <f>BDS!$AD$3*(COS(($U199*AD$4)-PI()))*BL199*BP199</f>
        <v>-0.90952843309783071</v>
      </c>
      <c r="AE199" s="146">
        <f>BDS!$AE$3*(COS(($U199*AE$4)-PI()))*BL199*BP199</f>
        <v>-0.91243973717994609</v>
      </c>
      <c r="AF199" s="146">
        <f>BDS!$AF$3*(COS(($U199*AF$4)-PI()))*BL199*BP199</f>
        <v>-0.90952843309783071</v>
      </c>
      <c r="AG199" s="146">
        <f>BDS!$AG$3*(COS(($U199*AG$4)-PI()))*BL199*BP199</f>
        <v>-0.90003570824242118</v>
      </c>
      <c r="AH199" s="146">
        <f>BDS!$AH$3*(COS(($U199*AH$4)-PI()))*BL199*BP199</f>
        <v>-0.88123682935129266</v>
      </c>
      <c r="AI199" s="146">
        <f>BDS!$AI$3*(COS(($U199*AI$4)-PI()))*BL199*BP199</f>
        <v>-0.84659701207698235</v>
      </c>
      <c r="AJ199" s="146">
        <f>BDS!$AJ$3*(COS(($U199*AJ$4)-PI()))*BL199*BP199</f>
        <v>-0.86210801836580575</v>
      </c>
      <c r="AK199" s="146">
        <f>BDS!$AK$3*(COS(($U199*AK$4)-PI()))*BL199*BP199</f>
        <v>-0.89340222311837525</v>
      </c>
      <c r="AL199" s="146">
        <f>BDS!$AL$3*(COS(($U199*AL$4)-PI()))*BL199*BP199</f>
        <v>-0.91037427088149869</v>
      </c>
      <c r="AM199" s="146">
        <f>BDS!$AM$3*(COS(($U199*AM$4)-PI()))*BL199*BP199</f>
        <v>-0.91894178921026748</v>
      </c>
      <c r="AN199" s="146">
        <f>BDS!$AN$3*(COS(($U199*AN$4)-PI()))*BL199*BP199</f>
        <v>-0.9215689975871606</v>
      </c>
      <c r="AO199" s="146">
        <f>BDS!$AO$3*(COS(($U199*AO$4)-PI()))*BL199*BP199</f>
        <v>-0.91894178921026748</v>
      </c>
      <c r="AP199" s="146">
        <f>BDS!$AP$3*(COS(($U199*AP$4)-PI()))*BL199*BP199</f>
        <v>-0.91037427088149869</v>
      </c>
      <c r="AQ199" s="146">
        <f>BDS!$AQ$3*(COS(($U199*AQ$4)-PI()))*BL199*BP199</f>
        <v>-0.89340222311837525</v>
      </c>
      <c r="AR199" s="146">
        <f>BDS!$AR$3*(COS(($U199*AR$4)-PI()))*BL199*BP199</f>
        <v>-0.86210801836580575</v>
      </c>
      <c r="AS199" s="146">
        <f>BDS!$AS$3*(COS(($U199*AS$4)-PI()))*BL199*BP199</f>
        <v>-0.84659701207698235</v>
      </c>
      <c r="AT199" s="146">
        <f>BDS!$AT$3*(COS(($U199*AT$4)-PI()))*BL199*BP199</f>
        <v>-0.88123682935129266</v>
      </c>
      <c r="AU199" s="146">
        <f>BDS!$AU$3*(COS(($U199*AU$4)-PI()))*BL199*BP199</f>
        <v>-0.90003570824242118</v>
      </c>
      <c r="AV199" s="146">
        <f>BDS!$AV$3*(COS(($U199*AV$4)-PI()))*BL199*BP199</f>
        <v>-0.90952843309783071</v>
      </c>
      <c r="AW199" s="146">
        <f>BDS!$AW$3*(COS(($U199*AW$4)-PI()))*BL199*BP199</f>
        <v>-0.91243973717994609</v>
      </c>
      <c r="AX199" s="146">
        <f>BDS!$AX$3*(COS(($U199*AX$4)-PI()))*BL199*BP199</f>
        <v>-0.90952843309783071</v>
      </c>
      <c r="AY199" s="146">
        <f>BDS!$AY$3*(COS(($U199*AY$4)-PI()))*BL199*BP199</f>
        <v>-0.90003570824242118</v>
      </c>
      <c r="AZ199" s="146">
        <f>BDS!$AZ$3*(COS(($U199*AZ$4)-PI()))*BL199*BP199</f>
        <v>-0.88123682935129266</v>
      </c>
      <c r="BA199" s="146">
        <f>BDS!$BA$3*(COS(($U199*BA$4)-PI()))*BL199*BP199</f>
        <v>-0.84659701207698235</v>
      </c>
      <c r="BB199" s="146">
        <f>BDS!$BB$3*(COS(($U199*BB$4)-PI()))*BL199*BP199</f>
        <v>-0.78006878624704856</v>
      </c>
      <c r="BC199" s="146">
        <f>BDS!$BC$3*(COS(($U199*BC$4)-PI()))*BL199*BP199</f>
        <v>-0.6361173164102325</v>
      </c>
      <c r="BD199" s="146">
        <f>BDS!$BD$3*(COS(($U199*BD$4)-PI()))*BL199*BP199</f>
        <v>-0.27559879373430718</v>
      </c>
      <c r="BE199" s="146">
        <f>BDS!$BE$3*(COS(($U199*BE$4)-PI()))*BL199*BP199</f>
        <v>-0.33496227603514822</v>
      </c>
      <c r="BF199" s="153">
        <f t="shared" si="49"/>
        <v>-0.79090672945417761</v>
      </c>
      <c r="BG199" s="153">
        <f>(((BF199)+1)/(BDS!$BG$4)+1)</f>
        <v>1.2077681215476908</v>
      </c>
      <c r="BH199" s="196">
        <f t="shared" si="50"/>
        <v>1.6396712486378964</v>
      </c>
      <c r="BI199" s="154"/>
      <c r="BJ199" s="152">
        <f t="shared" si="51"/>
        <v>179.90575974615871</v>
      </c>
      <c r="BK199" s="152">
        <f t="shared" si="52"/>
        <v>-3.088027388250753E-5</v>
      </c>
      <c r="BL199" s="155">
        <f t="shared" si="53"/>
        <v>0.99999644478340433</v>
      </c>
      <c r="BM199" s="155"/>
      <c r="BN199" s="152">
        <f t="shared" si="54"/>
        <v>179.90575974615871</v>
      </c>
      <c r="BO199" s="152">
        <f t="shared" si="55"/>
        <v>-7.7862395123234601E-3</v>
      </c>
      <c r="BP199" s="155">
        <f t="shared" si="56"/>
        <v>0.99910397771634207</v>
      </c>
      <c r="BQ199" s="156"/>
      <c r="BR199" s="157">
        <f t="shared" si="57"/>
        <v>179.90575974615871</v>
      </c>
      <c r="BS199" s="158">
        <f t="shared" si="58"/>
        <v>0</v>
      </c>
      <c r="BT199" s="158">
        <f t="shared" si="59"/>
        <v>0</v>
      </c>
      <c r="BU199" s="158">
        <f t="shared" si="60"/>
        <v>0</v>
      </c>
      <c r="BV199" s="158"/>
      <c r="BW199" s="206">
        <f t="shared" si="61"/>
        <v>179.90575974615871</v>
      </c>
      <c r="BX199" s="207">
        <f t="shared" si="62"/>
        <v>0</v>
      </c>
      <c r="BY199" s="208">
        <f t="shared" si="63"/>
        <v>1</v>
      </c>
      <c r="BZ199" s="158"/>
      <c r="CA199" s="157">
        <f>BDS!BH199</f>
        <v>1.6396712486378964</v>
      </c>
      <c r="CB199" s="157">
        <f t="shared" si="64"/>
        <v>-4.3603287513621041</v>
      </c>
      <c r="CC199" s="157"/>
      <c r="CD199" s="157">
        <f t="shared" si="65"/>
        <v>-4.3603287513621041</v>
      </c>
      <c r="CE199" s="192"/>
      <c r="CF199" s="192"/>
      <c r="CG199" s="208"/>
      <c r="CH199" s="208">
        <f t="shared" si="66"/>
        <v>0</v>
      </c>
    </row>
    <row r="200" spans="2:86" x14ac:dyDescent="0.2">
      <c r="B200" s="81"/>
      <c r="C200" s="81"/>
      <c r="D200" s="81"/>
      <c r="E200" s="81"/>
      <c r="F200" s="81"/>
      <c r="G200" s="81"/>
      <c r="H200" s="81"/>
      <c r="I200" s="81"/>
      <c r="J200" s="81"/>
      <c r="K200" s="81"/>
      <c r="L200" s="82"/>
      <c r="M200" s="83"/>
      <c r="N200" s="81"/>
      <c r="O200" s="81"/>
      <c r="P200" s="81"/>
      <c r="Q200" s="84"/>
      <c r="R200" s="81"/>
      <c r="S200" s="84"/>
      <c r="T200" s="81"/>
      <c r="U200" s="195">
        <f t="shared" si="48"/>
        <v>182.63405454346406</v>
      </c>
      <c r="V200" s="146">
        <f>BDS!$V$3*(COS(($U200*V$4)-PI()))*BL200*BP200</f>
        <v>-0.3365791060847162</v>
      </c>
      <c r="W200" s="146">
        <f>BDS!$W$3*(COS(($U200*W$4)-PI()))*BL200*BP200</f>
        <v>-0.31769609574687835</v>
      </c>
      <c r="X200" s="146">
        <f>BDS!$X$3*(COS(($U200*X$4)-PI()))*BL200*BP200</f>
        <v>-0.25711979223000792</v>
      </c>
      <c r="Y200" s="146">
        <f>BDS!$Y$3*(COS(($U200*Y$4)-PI()))*BL200*BP200</f>
        <v>-0.62587075191797736</v>
      </c>
      <c r="Z200" s="146">
        <f>BDS!$Z$3*(COS(($U200*Z$4)-PI()))*BL200*BP200</f>
        <v>-0.77361742117231869</v>
      </c>
      <c r="AA200" s="146">
        <f>BDS!$AA$3*(COS(($U200*AA$4)-PI()))*BL200*BP200</f>
        <v>-0.84198286526785138</v>
      </c>
      <c r="AB200" s="146">
        <f>BDS!$AB$3*(COS(($U200*AB$4)-PI()))*BL200*BP200</f>
        <v>-0.87759880332797124</v>
      </c>
      <c r="AC200" s="146">
        <f>BDS!$AC$3*(COS(($U200*AC$4)-PI()))*BL200*BP200</f>
        <v>-0.89693283729742379</v>
      </c>
      <c r="AD200" s="146">
        <f>BDS!$AD$3*(COS(($U200*AD$4)-PI()))*BL200*BP200</f>
        <v>-0.90669721877746923</v>
      </c>
      <c r="AE200" s="146">
        <f>BDS!$AE$3*(COS(($U200*AE$4)-PI()))*BL200*BP200</f>
        <v>-0.90969202636732927</v>
      </c>
      <c r="AF200" s="146">
        <f>BDS!$AF$3*(COS(($U200*AF$4)-PI()))*BL200*BP200</f>
        <v>-0.90669721877746923</v>
      </c>
      <c r="AG200" s="146">
        <f>BDS!$AG$3*(COS(($U200*AG$4)-PI()))*BL200*BP200</f>
        <v>-0.89693283729742379</v>
      </c>
      <c r="AH200" s="146">
        <f>BDS!$AH$3*(COS(($U200*AH$4)-PI()))*BL200*BP200</f>
        <v>-0.87759880332797124</v>
      </c>
      <c r="AI200" s="146">
        <f>BDS!$AI$3*(COS(($U200*AI$4)-PI()))*BL200*BP200</f>
        <v>-0.84198286526785138</v>
      </c>
      <c r="AJ200" s="146">
        <f>BDS!$AJ$3*(COS(($U200*AJ$4)-PI()))*BL200*BP200</f>
        <v>-0.85792934166521784</v>
      </c>
      <c r="AK200" s="146">
        <f>BDS!$AK$3*(COS(($U200*AK$4)-PI()))*BL200*BP200</f>
        <v>-0.89011008445435391</v>
      </c>
      <c r="AL200" s="146">
        <f>BDS!$AL$3*(COS(($U200*AL$4)-PI()))*BL200*BP200</f>
        <v>-0.90756730816180642</v>
      </c>
      <c r="AM200" s="146">
        <f>BDS!$AM$3*(COS(($U200*AM$4)-PI()))*BL200*BP200</f>
        <v>-0.91638089330947303</v>
      </c>
      <c r="AN200" s="146">
        <f>BDS!$AN$3*(COS(($U200*AN$4)-PI()))*BL200*BP200</f>
        <v>-0.91908371065364025</v>
      </c>
      <c r="AO200" s="146">
        <f>BDS!$AO$3*(COS(($U200*AO$4)-PI()))*BL200*BP200</f>
        <v>-0.91638089330947303</v>
      </c>
      <c r="AP200" s="146">
        <f>BDS!$AP$3*(COS(($U200*AP$4)-PI()))*BL200*BP200</f>
        <v>-0.90756730816180642</v>
      </c>
      <c r="AQ200" s="146">
        <f>BDS!$AQ$3*(COS(($U200*AQ$4)-PI()))*BL200*BP200</f>
        <v>-0.89011008445435391</v>
      </c>
      <c r="AR200" s="146">
        <f>BDS!$AR$3*(COS(($U200*AR$4)-PI()))*BL200*BP200</f>
        <v>-0.85792934166521784</v>
      </c>
      <c r="AS200" s="146">
        <f>BDS!$AS$3*(COS(($U200*AS$4)-PI()))*BL200*BP200</f>
        <v>-0.84198286526785138</v>
      </c>
      <c r="AT200" s="146">
        <f>BDS!$AT$3*(COS(($U200*AT$4)-PI()))*BL200*BP200</f>
        <v>-0.87759880332797124</v>
      </c>
      <c r="AU200" s="146">
        <f>BDS!$AU$3*(COS(($U200*AU$4)-PI()))*BL200*BP200</f>
        <v>-0.89693283729742379</v>
      </c>
      <c r="AV200" s="146">
        <f>BDS!$AV$3*(COS(($U200*AV$4)-PI()))*BL200*BP200</f>
        <v>-0.90669721877746923</v>
      </c>
      <c r="AW200" s="146">
        <f>BDS!$AW$3*(COS(($U200*AW$4)-PI()))*BL200*BP200</f>
        <v>-0.90969202636732927</v>
      </c>
      <c r="AX200" s="146">
        <f>BDS!$AX$3*(COS(($U200*AX$4)-PI()))*BL200*BP200</f>
        <v>-0.90669721877746923</v>
      </c>
      <c r="AY200" s="146">
        <f>BDS!$AY$3*(COS(($U200*AY$4)-PI()))*BL200*BP200</f>
        <v>-0.89693283729742379</v>
      </c>
      <c r="AZ200" s="146">
        <f>BDS!$AZ$3*(COS(($U200*AZ$4)-PI()))*BL200*BP200</f>
        <v>-0.87759880332797124</v>
      </c>
      <c r="BA200" s="146">
        <f>BDS!$BA$3*(COS(($U200*BA$4)-PI()))*BL200*BP200</f>
        <v>-0.84198286526785138</v>
      </c>
      <c r="BB200" s="146">
        <f>BDS!$BB$3*(COS(($U200*BB$4)-PI()))*BL200*BP200</f>
        <v>-0.77361742117231869</v>
      </c>
      <c r="BC200" s="146">
        <f>BDS!$BC$3*(COS(($U200*BC$4)-PI()))*BL200*BP200</f>
        <v>-0.62587075191797736</v>
      </c>
      <c r="BD200" s="146">
        <f>BDS!$BD$3*(COS(($U200*BD$4)-PI()))*BL200*BP200</f>
        <v>-0.25711979223000792</v>
      </c>
      <c r="BE200" s="146">
        <f>BDS!$BE$3*(COS(($U200*BE$4)-PI()))*BL200*BP200</f>
        <v>-0.31769609574687835</v>
      </c>
      <c r="BF200" s="153">
        <f t="shared" si="49"/>
        <v>-0.78501325404088729</v>
      </c>
      <c r="BG200" s="153">
        <f>(((BF200)+1)/(BDS!$BG$4)+1)</f>
        <v>1.213624246485669</v>
      </c>
      <c r="BH200" s="196">
        <f t="shared" si="50"/>
        <v>1.6816848890234246</v>
      </c>
      <c r="BI200" s="154"/>
      <c r="BJ200" s="152">
        <f t="shared" si="51"/>
        <v>182.63405454346406</v>
      </c>
      <c r="BK200" s="152">
        <f t="shared" si="52"/>
        <v>-3.2428384858233032E-5</v>
      </c>
      <c r="BL200" s="155">
        <f t="shared" si="53"/>
        <v>0.99999626655119112</v>
      </c>
      <c r="BM200" s="155"/>
      <c r="BN200" s="152">
        <f t="shared" si="54"/>
        <v>182.63405454346406</v>
      </c>
      <c r="BO200" s="152">
        <f t="shared" si="55"/>
        <v>-8.0845261975024639E-3</v>
      </c>
      <c r="BP200" s="155">
        <f t="shared" si="56"/>
        <v>0.99906966755251103</v>
      </c>
      <c r="BQ200" s="156"/>
      <c r="BR200" s="157">
        <f t="shared" si="57"/>
        <v>182.63405454346406</v>
      </c>
      <c r="BS200" s="158">
        <f t="shared" si="58"/>
        <v>0</v>
      </c>
      <c r="BT200" s="158">
        <f t="shared" si="59"/>
        <v>0</v>
      </c>
      <c r="BU200" s="158">
        <f t="shared" si="60"/>
        <v>0</v>
      </c>
      <c r="BV200" s="158"/>
      <c r="BW200" s="206">
        <f t="shared" si="61"/>
        <v>182.63405454346406</v>
      </c>
      <c r="BX200" s="207">
        <f t="shared" si="62"/>
        <v>0</v>
      </c>
      <c r="BY200" s="208">
        <f t="shared" si="63"/>
        <v>1</v>
      </c>
      <c r="BZ200" s="158"/>
      <c r="CA200" s="157">
        <f>BDS!BH200</f>
        <v>1.6816848890234246</v>
      </c>
      <c r="CB200" s="157">
        <f t="shared" si="64"/>
        <v>-4.3183151109765756</v>
      </c>
      <c r="CC200" s="157"/>
      <c r="CD200" s="157">
        <f t="shared" si="65"/>
        <v>-4.3183151109765756</v>
      </c>
      <c r="CE200" s="192"/>
      <c r="CF200" s="192"/>
      <c r="CG200" s="208"/>
      <c r="CH200" s="208">
        <f t="shared" si="66"/>
        <v>0</v>
      </c>
    </row>
    <row r="201" spans="2:86" x14ac:dyDescent="0.2">
      <c r="B201" s="81"/>
      <c r="C201" s="81"/>
      <c r="D201" s="81"/>
      <c r="E201" s="81"/>
      <c r="F201" s="81"/>
      <c r="G201" s="81"/>
      <c r="H201" s="81"/>
      <c r="I201" s="81"/>
      <c r="J201" s="81"/>
      <c r="K201" s="81"/>
      <c r="L201" s="82"/>
      <c r="M201" s="83"/>
      <c r="N201" s="81"/>
      <c r="O201" s="81"/>
      <c r="P201" s="81"/>
      <c r="Q201" s="84"/>
      <c r="R201" s="81"/>
      <c r="S201" s="84"/>
      <c r="T201" s="81"/>
      <c r="U201" s="195">
        <f t="shared" ref="U201:U264" si="67">U200*$U$6</f>
        <v>185.40372429458694</v>
      </c>
      <c r="V201" s="146">
        <f>BDS!$V$3*(COS(($U201*V$4)-PI()))*BL201*BP201</f>
        <v>-0.31933355271454938</v>
      </c>
      <c r="W201" s="146">
        <f>BDS!$W$3*(COS(($U201*W$4)-PI()))*BL201*BP201</f>
        <v>-0.30005713805080597</v>
      </c>
      <c r="X201" s="146">
        <f>BDS!$X$3*(COS(($U201*X$4)-PI()))*BL201*BP201</f>
        <v>-0.23826157034000492</v>
      </c>
      <c r="Y201" s="146">
        <f>BDS!$Y$3*(COS(($U201*Y$4)-PI()))*BL201*BP201</f>
        <v>-0.61535582626750229</v>
      </c>
      <c r="Z201" s="146">
        <f>BDS!$Z$3*(COS(($U201*Z$4)-PI()))*BL201*BP201</f>
        <v>-0.76698523403422836</v>
      </c>
      <c r="AA201" s="146">
        <f>BDS!$AA$3*(COS(($U201*AA$4)-PI()))*BL201*BP201</f>
        <v>-0.837235716535355</v>
      </c>
      <c r="AB201" s="146">
        <f>BDS!$AB$3*(COS(($U201*AB$4)-PI()))*BL201*BP201</f>
        <v>-0.87385442905114485</v>
      </c>
      <c r="AC201" s="146">
        <f>BDS!$AC$3*(COS(($U201*AC$4)-PI()))*BL201*BP201</f>
        <v>-0.89373857421138214</v>
      </c>
      <c r="AD201" s="146">
        <f>BDS!$AD$3*(COS(($U201*AD$4)-PI()))*BL201*BP201</f>
        <v>-0.90378229429735502</v>
      </c>
      <c r="AE201" s="146">
        <f>BDS!$AE$3*(COS(($U201*AE$4)-PI()))*BL201*BP201</f>
        <v>-0.90686297869788712</v>
      </c>
      <c r="AF201" s="146">
        <f>BDS!$AF$3*(COS(($U201*AF$4)-PI()))*BL201*BP201</f>
        <v>-0.90378229429735502</v>
      </c>
      <c r="AG201" s="146">
        <f>BDS!$AG$3*(COS(($U201*AG$4)-PI()))*BL201*BP201</f>
        <v>-0.89373857421138214</v>
      </c>
      <c r="AH201" s="146">
        <f>BDS!$AH$3*(COS(($U201*AH$4)-PI()))*BL201*BP201</f>
        <v>-0.87385442905114485</v>
      </c>
      <c r="AI201" s="146">
        <f>BDS!$AI$3*(COS(($U201*AI$4)-PI()))*BL201*BP201</f>
        <v>-0.837235716535355</v>
      </c>
      <c r="AJ201" s="146">
        <f>BDS!$AJ$3*(COS(($U201*AJ$4)-PI()))*BL201*BP201</f>
        <v>-0.85362945182609629</v>
      </c>
      <c r="AK201" s="146">
        <f>BDS!$AK$3*(COS(($U201*AK$4)-PI()))*BL201*BP201</f>
        <v>-0.88672123704502714</v>
      </c>
      <c r="AL201" s="146">
        <f>BDS!$AL$3*(COS(($U201*AL$4)-PI()))*BL201*BP201</f>
        <v>-0.9046773239748509</v>
      </c>
      <c r="AM201" s="146">
        <f>BDS!$AM$3*(COS(($U201*AM$4)-PI()))*BL201*BP201</f>
        <v>-0.91374399030576126</v>
      </c>
      <c r="AN201" s="146">
        <f>BDS!$AN$3*(COS(($U201*AN$4)-PI()))*BL201*BP201</f>
        <v>-0.91652458158785988</v>
      </c>
      <c r="AO201" s="146">
        <f>BDS!$AO$3*(COS(($U201*AO$4)-PI()))*BL201*BP201</f>
        <v>-0.91374399030576126</v>
      </c>
      <c r="AP201" s="146">
        <f>BDS!$AP$3*(COS(($U201*AP$4)-PI()))*BL201*BP201</f>
        <v>-0.9046773239748509</v>
      </c>
      <c r="AQ201" s="146">
        <f>BDS!$AQ$3*(COS(($U201*AQ$4)-PI()))*BL201*BP201</f>
        <v>-0.88672123704502714</v>
      </c>
      <c r="AR201" s="146">
        <f>BDS!$AR$3*(COS(($U201*AR$4)-PI()))*BL201*BP201</f>
        <v>-0.85362945182609629</v>
      </c>
      <c r="AS201" s="146">
        <f>BDS!$AS$3*(COS(($U201*AS$4)-PI()))*BL201*BP201</f>
        <v>-0.837235716535355</v>
      </c>
      <c r="AT201" s="146">
        <f>BDS!$AT$3*(COS(($U201*AT$4)-PI()))*BL201*BP201</f>
        <v>-0.87385442905114485</v>
      </c>
      <c r="AU201" s="146">
        <f>BDS!$AU$3*(COS(($U201*AU$4)-PI()))*BL201*BP201</f>
        <v>-0.89373857421138214</v>
      </c>
      <c r="AV201" s="146">
        <f>BDS!$AV$3*(COS(($U201*AV$4)-PI()))*BL201*BP201</f>
        <v>-0.90378229429735502</v>
      </c>
      <c r="AW201" s="146">
        <f>BDS!$AW$3*(COS(($U201*AW$4)-PI()))*BL201*BP201</f>
        <v>-0.90686297869788712</v>
      </c>
      <c r="AX201" s="146">
        <f>BDS!$AX$3*(COS(($U201*AX$4)-PI()))*BL201*BP201</f>
        <v>-0.90378229429735502</v>
      </c>
      <c r="AY201" s="146">
        <f>BDS!$AY$3*(COS(($U201*AY$4)-PI()))*BL201*BP201</f>
        <v>-0.89373857421138214</v>
      </c>
      <c r="AZ201" s="146">
        <f>BDS!$AZ$3*(COS(($U201*AZ$4)-PI()))*BL201*BP201</f>
        <v>-0.87385442905114485</v>
      </c>
      <c r="BA201" s="146">
        <f>BDS!$BA$3*(COS(($U201*BA$4)-PI()))*BL201*BP201</f>
        <v>-0.837235716535355</v>
      </c>
      <c r="BB201" s="146">
        <f>BDS!$BB$3*(COS(($U201*BB$4)-PI()))*BL201*BP201</f>
        <v>-0.76698523403422836</v>
      </c>
      <c r="BC201" s="146">
        <f>BDS!$BC$3*(COS(($U201*BC$4)-PI()))*BL201*BP201</f>
        <v>-0.61535582626750229</v>
      </c>
      <c r="BD201" s="146">
        <f>BDS!$BD$3*(COS(($U201*BD$4)-PI()))*BL201*BP201</f>
        <v>-0.23826157034000492</v>
      </c>
      <c r="BE201" s="146">
        <f>BDS!$BE$3*(COS(($U201*BE$4)-PI()))*BL201*BP201</f>
        <v>-0.30005713805080597</v>
      </c>
      <c r="BF201" s="153">
        <f t="shared" ref="BF201:BF264" si="68">AVERAGE(V201:BE201)</f>
        <v>-0.77896921366021343</v>
      </c>
      <c r="BG201" s="153">
        <f>(((BF201)+1)/(BDS!$BG$4)+1)</f>
        <v>1.2196299821708632</v>
      </c>
      <c r="BH201" s="196">
        <f t="shared" ref="BH201:BH264" si="69">LOG10(BG201)*20+BX201</f>
        <v>1.7245618417663575</v>
      </c>
      <c r="BI201" s="154"/>
      <c r="BJ201" s="152">
        <f t="shared" ref="BJ201:BJ264" si="70">U201</f>
        <v>185.40372429458694</v>
      </c>
      <c r="BK201" s="152">
        <f t="shared" ref="BK201:BK264" si="71">20*LOG(1/SQRT(1+(BJ201/$BK$3)^3.25))</f>
        <v>-3.4054106486403743E-5</v>
      </c>
      <c r="BL201" s="155">
        <f t="shared" ref="BL201:BL264" si="72">(1/SQRT(1+(BJ201/$BK$3)^3.25))</f>
        <v>0.99999607938378809</v>
      </c>
      <c r="BM201" s="155"/>
      <c r="BN201" s="152">
        <f t="shared" ref="BN201:BN264" si="73">U201</f>
        <v>185.40372429458694</v>
      </c>
      <c r="BO201" s="152">
        <f t="shared" ref="BO201:BO264" si="74">20*LOG(1/SQRT(1+(BN201/$BO$3)^$BN$3))</f>
        <v>-8.3942290469018639E-3</v>
      </c>
      <c r="BP201" s="155">
        <f t="shared" ref="BP201:BP264" si="75">(1/SQRT(1+(BN201/$BO$3)^$BN$3))</f>
        <v>0.99903404550116981</v>
      </c>
      <c r="BQ201" s="156"/>
      <c r="BR201" s="157">
        <f t="shared" ref="BR201:BR264" si="76">U201</f>
        <v>185.40372429458694</v>
      </c>
      <c r="BS201" s="158">
        <f t="shared" ref="BS201:BS264" si="77">IF($CB$2=2,((20*LOG(1/(SQRT(1+(($BT$3/BR201)^2))))-CA201+6))+BU201,((20*LOG(1/(SQRT(1+(($BT$3/BR201)^2))))+CA201-6)*$BT$2)+BU201)</f>
        <v>0</v>
      </c>
      <c r="BT201" s="158">
        <f t="shared" ref="BT201:BT264" si="78">IF($CD$2&lt;0,((ATAN2(1,($BT$3/BR201)))*$BT$2),0)</f>
        <v>0</v>
      </c>
      <c r="BU201" s="158">
        <f t="shared" ref="BU201:BU264" si="79">-IF($BT$2=0,0,(20*LOG(1/(SQRT(1+(($BU$3/BR201)^2))))))</f>
        <v>0</v>
      </c>
      <c r="BV201" s="158"/>
      <c r="BW201" s="206">
        <f t="shared" ref="BW201:BW264" si="80">U201</f>
        <v>185.40372429458694</v>
      </c>
      <c r="BX201" s="207">
        <f t="shared" ref="BX201:BX264" si="81">IF($BW$2,20*LOG(1/SQRT(1+(BW201/$BX$3)^3.25)),0)</f>
        <v>0</v>
      </c>
      <c r="BY201" s="208">
        <f t="shared" ref="BY201:BY264" si="82">(1/SQRT(1+(BW201/$BX$3)^3.25))</f>
        <v>1</v>
      </c>
      <c r="BZ201" s="158"/>
      <c r="CA201" s="157">
        <f>BDS!BH201</f>
        <v>1.7245618417663575</v>
      </c>
      <c r="CB201" s="157">
        <f t="shared" ref="CB201:CB264" si="83">IF($CB$2=0,CA201,(IF($CB$2=1,CA201-6,-(CA201-6))))</f>
        <v>-4.2754381582336425</v>
      </c>
      <c r="CC201" s="157"/>
      <c r="CD201" s="157">
        <f t="shared" ref="CD201:CD264" si="84">CB201+BS201</f>
        <v>-4.2754381582336425</v>
      </c>
      <c r="CE201" s="192"/>
      <c r="CF201" s="192"/>
      <c r="CG201" s="208"/>
      <c r="CH201" s="208">
        <f t="shared" ref="CH201:CH264" si="85">IF($CH$2,CG201,-100)</f>
        <v>0</v>
      </c>
    </row>
    <row r="202" spans="2:86" x14ac:dyDescent="0.2">
      <c r="B202" s="81"/>
      <c r="C202" s="81"/>
      <c r="D202" s="81"/>
      <c r="E202" s="81"/>
      <c r="F202" s="81"/>
      <c r="G202" s="81"/>
      <c r="H202" s="81"/>
      <c r="I202" s="81"/>
      <c r="J202" s="81"/>
      <c r="K202" s="81"/>
      <c r="L202" s="82"/>
      <c r="M202" s="83"/>
      <c r="N202" s="81"/>
      <c r="O202" s="81"/>
      <c r="P202" s="81"/>
      <c r="Q202" s="84"/>
      <c r="R202" s="81"/>
      <c r="S202" s="84"/>
      <c r="T202" s="81"/>
      <c r="U202" s="195">
        <f t="shared" si="67"/>
        <v>188.21539645621019</v>
      </c>
      <c r="V202" s="146">
        <f>BDS!$V$3*(COS(($U202*V$4)-PI()))*BL202*BP202</f>
        <v>-0.3017152746853089</v>
      </c>
      <c r="W202" s="146">
        <f>BDS!$W$3*(COS(($U202*W$4)-PI()))*BL202*BP202</f>
        <v>-0.28204281562010913</v>
      </c>
      <c r="X202" s="146">
        <f>BDS!$X$3*(COS(($U202*X$4)-PI()))*BL202*BP202</f>
        <v>-0.21902297432964823</v>
      </c>
      <c r="Y202" s="146">
        <f>BDS!$Y$3*(COS(($U202*Y$4)-PI()))*BL202*BP202</f>
        <v>-0.60456700835045118</v>
      </c>
      <c r="Z202" s="146">
        <f>BDS!$Z$3*(COS(($U202*Z$4)-PI()))*BL202*BP202</f>
        <v>-0.76016769631869441</v>
      </c>
      <c r="AA202" s="146">
        <f>BDS!$AA$3*(COS(($U202*AA$4)-PI()))*BL202*BP202</f>
        <v>-0.83235199826795669</v>
      </c>
      <c r="AB202" s="146">
        <f>BDS!$AB$3*(COS(($U202*AB$4)-PI()))*BL202*BP202</f>
        <v>-0.87000076052265096</v>
      </c>
      <c r="AC202" s="146">
        <f>BDS!$AC$3*(COS(($U202*AC$4)-PI()))*BL202*BP202</f>
        <v>-0.89045034465786788</v>
      </c>
      <c r="AD202" s="146">
        <f>BDS!$AD$3*(COS(($U202*AD$4)-PI()))*BL202*BP202</f>
        <v>-0.90078128212494868</v>
      </c>
      <c r="AE202" s="146">
        <f>BDS!$AE$3*(COS(($U202*AE$4)-PI()))*BL202*BP202</f>
        <v>-0.9039502782146257</v>
      </c>
      <c r="AF202" s="146">
        <f>BDS!$AF$3*(COS(($U202*AF$4)-PI()))*BL202*BP202</f>
        <v>-0.90078128212494868</v>
      </c>
      <c r="AG202" s="146">
        <f>BDS!$AG$3*(COS(($U202*AG$4)-PI()))*BL202*BP202</f>
        <v>-0.89045034465786788</v>
      </c>
      <c r="AH202" s="146">
        <f>BDS!$AH$3*(COS(($U202*AH$4)-PI()))*BL202*BP202</f>
        <v>-0.87000076052265096</v>
      </c>
      <c r="AI202" s="146">
        <f>BDS!$AI$3*(COS(($U202*AI$4)-PI()))*BL202*BP202</f>
        <v>-0.83235199826795669</v>
      </c>
      <c r="AJ202" s="146">
        <f>BDS!$AJ$3*(COS(($U202*AJ$4)-PI()))*BL202*BP202</f>
        <v>-0.84920504940327535</v>
      </c>
      <c r="AK202" s="146">
        <f>BDS!$AK$3*(COS(($U202*AK$4)-PI()))*BL202*BP202</f>
        <v>-0.88323297267029599</v>
      </c>
      <c r="AL202" s="146">
        <f>BDS!$AL$3*(COS(($U202*AL$4)-PI()))*BL202*BP202</f>
        <v>-0.90170195861897329</v>
      </c>
      <c r="AM202" s="146">
        <f>BDS!$AM$3*(COS(($U202*AM$4)-PI()))*BL202*BP202</f>
        <v>-0.91102890382931856</v>
      </c>
      <c r="AN202" s="146">
        <f>BDS!$AN$3*(COS(($U202*AN$4)-PI()))*BL202*BP202</f>
        <v>-0.91388949122967289</v>
      </c>
      <c r="AO202" s="146">
        <f>BDS!$AO$3*(COS(($U202*AO$4)-PI()))*BL202*BP202</f>
        <v>-0.91102890382931856</v>
      </c>
      <c r="AP202" s="146">
        <f>BDS!$AP$3*(COS(($U202*AP$4)-PI()))*BL202*BP202</f>
        <v>-0.90170195861897329</v>
      </c>
      <c r="AQ202" s="146">
        <f>BDS!$AQ$3*(COS(($U202*AQ$4)-PI()))*BL202*BP202</f>
        <v>-0.88323297267029599</v>
      </c>
      <c r="AR202" s="146">
        <f>BDS!$AR$3*(COS(($U202*AR$4)-PI()))*BL202*BP202</f>
        <v>-0.84920504940327535</v>
      </c>
      <c r="AS202" s="146">
        <f>BDS!$AS$3*(COS(($U202*AS$4)-PI()))*BL202*BP202</f>
        <v>-0.83235199826795669</v>
      </c>
      <c r="AT202" s="146">
        <f>BDS!$AT$3*(COS(($U202*AT$4)-PI()))*BL202*BP202</f>
        <v>-0.87000076052265096</v>
      </c>
      <c r="AU202" s="146">
        <f>BDS!$AU$3*(COS(($U202*AU$4)-PI()))*BL202*BP202</f>
        <v>-0.89045034465786788</v>
      </c>
      <c r="AV202" s="146">
        <f>BDS!$AV$3*(COS(($U202*AV$4)-PI()))*BL202*BP202</f>
        <v>-0.90078128212494868</v>
      </c>
      <c r="AW202" s="146">
        <f>BDS!$AW$3*(COS(($U202*AW$4)-PI()))*BL202*BP202</f>
        <v>-0.9039502782146257</v>
      </c>
      <c r="AX202" s="146">
        <f>BDS!$AX$3*(COS(($U202*AX$4)-PI()))*BL202*BP202</f>
        <v>-0.90078128212494868</v>
      </c>
      <c r="AY202" s="146">
        <f>BDS!$AY$3*(COS(($U202*AY$4)-PI()))*BL202*BP202</f>
        <v>-0.89045034465786788</v>
      </c>
      <c r="AZ202" s="146">
        <f>BDS!$AZ$3*(COS(($U202*AZ$4)-PI()))*BL202*BP202</f>
        <v>-0.87000076052265096</v>
      </c>
      <c r="BA202" s="146">
        <f>BDS!$BA$3*(COS(($U202*BA$4)-PI()))*BL202*BP202</f>
        <v>-0.83235199826795669</v>
      </c>
      <c r="BB202" s="146">
        <f>BDS!$BB$3*(COS(($U202*BB$4)-PI()))*BL202*BP202</f>
        <v>-0.76016769631869441</v>
      </c>
      <c r="BC202" s="146">
        <f>BDS!$BC$3*(COS(($U202*BC$4)-PI()))*BL202*BP202</f>
        <v>-0.60456700835045118</v>
      </c>
      <c r="BD202" s="146">
        <f>BDS!$BD$3*(COS(($U202*BD$4)-PI()))*BL202*BP202</f>
        <v>-0.21902297432964823</v>
      </c>
      <c r="BE202" s="146">
        <f>BDS!$BE$3*(COS(($U202*BE$4)-PI()))*BL202*BP202</f>
        <v>-0.28204281562010913</v>
      </c>
      <c r="BF202" s="153">
        <f t="shared" si="68"/>
        <v>-0.77277171174776282</v>
      </c>
      <c r="BG202" s="153">
        <f>(((BF202)+1)/(BDS!$BG$4)+1)</f>
        <v>1.2257882068104071</v>
      </c>
      <c r="BH202" s="196">
        <f t="shared" si="69"/>
        <v>1.7683087746210262</v>
      </c>
      <c r="BI202" s="154"/>
      <c r="BJ202" s="152">
        <f t="shared" si="70"/>
        <v>188.21539645621019</v>
      </c>
      <c r="BK202" s="152">
        <f t="shared" si="71"/>
        <v>-3.5761329550429208E-5</v>
      </c>
      <c r="BL202" s="155">
        <f t="shared" si="72"/>
        <v>0.99999588283325913</v>
      </c>
      <c r="BM202" s="155"/>
      <c r="BN202" s="152">
        <f t="shared" si="73"/>
        <v>188.21539645621019</v>
      </c>
      <c r="BO202" s="152">
        <f t="shared" si="74"/>
        <v>-8.7157841237653893E-3</v>
      </c>
      <c r="BP202" s="155">
        <f t="shared" si="75"/>
        <v>0.99899706154944456</v>
      </c>
      <c r="BQ202" s="156"/>
      <c r="BR202" s="157">
        <f t="shared" si="76"/>
        <v>188.21539645621019</v>
      </c>
      <c r="BS202" s="158">
        <f t="shared" si="77"/>
        <v>0</v>
      </c>
      <c r="BT202" s="158">
        <f t="shared" si="78"/>
        <v>0</v>
      </c>
      <c r="BU202" s="158">
        <f t="shared" si="79"/>
        <v>0</v>
      </c>
      <c r="BV202" s="158"/>
      <c r="BW202" s="206">
        <f t="shared" si="80"/>
        <v>188.21539645621019</v>
      </c>
      <c r="BX202" s="207">
        <f t="shared" si="81"/>
        <v>0</v>
      </c>
      <c r="BY202" s="208">
        <f t="shared" si="82"/>
        <v>1</v>
      </c>
      <c r="BZ202" s="158"/>
      <c r="CA202" s="157">
        <f>BDS!BH202</f>
        <v>1.7683087746210262</v>
      </c>
      <c r="CB202" s="157">
        <f t="shared" si="83"/>
        <v>-4.2316912253789738</v>
      </c>
      <c r="CC202" s="157"/>
      <c r="CD202" s="157">
        <f t="shared" si="84"/>
        <v>-4.2316912253789738</v>
      </c>
      <c r="CE202" s="192"/>
      <c r="CF202" s="192"/>
      <c r="CG202" s="208"/>
      <c r="CH202" s="208">
        <f t="shared" si="85"/>
        <v>0</v>
      </c>
    </row>
    <row r="203" spans="2:86" x14ac:dyDescent="0.2">
      <c r="B203" s="81"/>
      <c r="C203" s="81"/>
      <c r="D203" s="81"/>
      <c r="E203" s="81"/>
      <c r="F203" s="81"/>
      <c r="G203" s="81"/>
      <c r="H203" s="81"/>
      <c r="I203" s="81"/>
      <c r="J203" s="81"/>
      <c r="K203" s="81"/>
      <c r="L203" s="82"/>
      <c r="M203" s="83"/>
      <c r="N203" s="81"/>
      <c r="O203" s="81"/>
      <c r="P203" s="81"/>
      <c r="Q203" s="84"/>
      <c r="R203" s="81"/>
      <c r="S203" s="84"/>
      <c r="T203" s="81"/>
      <c r="U203" s="195">
        <f t="shared" si="67"/>
        <v>191.06970800048083</v>
      </c>
      <c r="V203" s="146">
        <f>BDS!$V$3*(COS(($U203*V$4)-PI()))*BL203*BP203</f>
        <v>-0.28372165582881792</v>
      </c>
      <c r="W203" s="146">
        <f>BDS!$W$3*(COS(($U203*W$4)-PI()))*BL203*BP203</f>
        <v>-0.26365093457429284</v>
      </c>
      <c r="X203" s="146">
        <f>BDS!$X$3*(COS(($U203*X$4)-PI()))*BL203*BP203</f>
        <v>-0.19940336485616711</v>
      </c>
      <c r="Y203" s="146">
        <f>BDS!$Y$3*(COS(($U203*Y$4)-PI()))*BL203*BP203</f>
        <v>-0.59349875310949851</v>
      </c>
      <c r="Z203" s="146">
        <f>BDS!$Z$3*(COS(($U203*Z$4)-PI()))*BL203*BP203</f>
        <v>-0.75316020103540693</v>
      </c>
      <c r="AA203" s="146">
        <f>BDS!$AA$3*(COS(($U203*AA$4)-PI()))*BL203*BP203</f>
        <v>-0.8273280642307006</v>
      </c>
      <c r="AB203" s="146">
        <f>BDS!$AB$3*(COS(($U203*AB$4)-PI()))*BL203*BP203</f>
        <v>-0.86603478055874017</v>
      </c>
      <c r="AC203" s="146">
        <f>BDS!$AC$3*(COS(($U203*AC$4)-PI()))*BL203*BP203</f>
        <v>-0.88706550932447836</v>
      </c>
      <c r="AD203" s="146">
        <f>BDS!$AD$3*(COS(($U203*AD$4)-PI()))*BL203*BP203</f>
        <v>-0.8976917434516315</v>
      </c>
      <c r="AE203" s="146">
        <f>BDS!$AE$3*(COS(($U203*AE$4)-PI()))*BL203*BP203</f>
        <v>-0.90095154890020845</v>
      </c>
      <c r="AF203" s="146">
        <f>BDS!$AF$3*(COS(($U203*AF$4)-PI()))*BL203*BP203</f>
        <v>-0.8976917434516315</v>
      </c>
      <c r="AG203" s="146">
        <f>BDS!$AG$3*(COS(($U203*AG$4)-PI()))*BL203*BP203</f>
        <v>-0.88706550932447836</v>
      </c>
      <c r="AH203" s="146">
        <f>BDS!$AH$3*(COS(($U203*AH$4)-PI()))*BL203*BP203</f>
        <v>-0.86603478055874017</v>
      </c>
      <c r="AI203" s="146">
        <f>BDS!$AI$3*(COS(($U203*AI$4)-PI()))*BL203*BP203</f>
        <v>-0.8273280642307006</v>
      </c>
      <c r="AJ203" s="146">
        <f>BDS!$AJ$3*(COS(($U203*AJ$4)-PI()))*BL203*BP203</f>
        <v>-0.84465275902053838</v>
      </c>
      <c r="AK203" s="146">
        <f>BDS!$AK$3*(COS(($U203*AK$4)-PI()))*BL203*BP203</f>
        <v>-0.879642515762452</v>
      </c>
      <c r="AL203" s="146">
        <f>BDS!$AL$3*(COS(($U203*AL$4)-PI()))*BL203*BP203</f>
        <v>-0.89863879146587822</v>
      </c>
      <c r="AM203" s="146">
        <f>BDS!$AM$3*(COS(($U203*AM$4)-PI()))*BL203*BP203</f>
        <v>-0.90823340029737865</v>
      </c>
      <c r="AN203" s="146">
        <f>BDS!$AN$3*(COS(($U203*AN$4)-PI()))*BL203*BP203</f>
        <v>-0.91117626440830468</v>
      </c>
      <c r="AO203" s="146">
        <f>BDS!$AO$3*(COS(($U203*AO$4)-PI()))*BL203*BP203</f>
        <v>-0.90823340029737865</v>
      </c>
      <c r="AP203" s="146">
        <f>BDS!$AP$3*(COS(($U203*AP$4)-PI()))*BL203*BP203</f>
        <v>-0.89863879146587822</v>
      </c>
      <c r="AQ203" s="146">
        <f>BDS!$AQ$3*(COS(($U203*AQ$4)-PI()))*BL203*BP203</f>
        <v>-0.879642515762452</v>
      </c>
      <c r="AR203" s="146">
        <f>BDS!$AR$3*(COS(($U203*AR$4)-PI()))*BL203*BP203</f>
        <v>-0.84465275902053838</v>
      </c>
      <c r="AS203" s="146">
        <f>BDS!$AS$3*(COS(($U203*AS$4)-PI()))*BL203*BP203</f>
        <v>-0.8273280642307006</v>
      </c>
      <c r="AT203" s="146">
        <f>BDS!$AT$3*(COS(($U203*AT$4)-PI()))*BL203*BP203</f>
        <v>-0.86603478055874017</v>
      </c>
      <c r="AU203" s="146">
        <f>BDS!$AU$3*(COS(($U203*AU$4)-PI()))*BL203*BP203</f>
        <v>-0.88706550932447836</v>
      </c>
      <c r="AV203" s="146">
        <f>BDS!$AV$3*(COS(($U203*AV$4)-PI()))*BL203*BP203</f>
        <v>-0.8976917434516315</v>
      </c>
      <c r="AW203" s="146">
        <f>BDS!$AW$3*(COS(($U203*AW$4)-PI()))*BL203*BP203</f>
        <v>-0.90095154890020845</v>
      </c>
      <c r="AX203" s="146">
        <f>BDS!$AX$3*(COS(($U203*AX$4)-PI()))*BL203*BP203</f>
        <v>-0.8976917434516315</v>
      </c>
      <c r="AY203" s="146">
        <f>BDS!$AY$3*(COS(($U203*AY$4)-PI()))*BL203*BP203</f>
        <v>-0.88706550932447836</v>
      </c>
      <c r="AZ203" s="146">
        <f>BDS!$AZ$3*(COS(($U203*AZ$4)-PI()))*BL203*BP203</f>
        <v>-0.86603478055874017</v>
      </c>
      <c r="BA203" s="146">
        <f>BDS!$BA$3*(COS(($U203*BA$4)-PI()))*BL203*BP203</f>
        <v>-0.8273280642307006</v>
      </c>
      <c r="BB203" s="146">
        <f>BDS!$BB$3*(COS(($U203*BB$4)-PI()))*BL203*BP203</f>
        <v>-0.75316020103540693</v>
      </c>
      <c r="BC203" s="146">
        <f>BDS!$BC$3*(COS(($U203*BC$4)-PI()))*BL203*BP203</f>
        <v>-0.59349875310949851</v>
      </c>
      <c r="BD203" s="146">
        <f>BDS!$BD$3*(COS(($U203*BD$4)-PI()))*BL203*BP203</f>
        <v>-0.19940336485616711</v>
      </c>
      <c r="BE203" s="146">
        <f>BDS!$BE$3*(COS(($U203*BE$4)-PI()))*BL203*BP203</f>
        <v>-0.26365093457429284</v>
      </c>
      <c r="BF203" s="153">
        <f t="shared" si="68"/>
        <v>-0.76641785690397124</v>
      </c>
      <c r="BG203" s="153">
        <f>(((BF203)+1)/(BDS!$BG$4)+1)</f>
        <v>1.2321017934793379</v>
      </c>
      <c r="BH203" s="196">
        <f t="shared" si="69"/>
        <v>1.8129317948818149</v>
      </c>
      <c r="BI203" s="154"/>
      <c r="BJ203" s="152">
        <f t="shared" si="70"/>
        <v>191.06970800048083</v>
      </c>
      <c r="BK203" s="152">
        <f t="shared" si="71"/>
        <v>-3.7554139882788912E-5</v>
      </c>
      <c r="BL203" s="155">
        <f t="shared" si="72"/>
        <v>0.99999567642921294</v>
      </c>
      <c r="BM203" s="155"/>
      <c r="BN203" s="152">
        <f t="shared" si="73"/>
        <v>191.06970800048083</v>
      </c>
      <c r="BO203" s="152">
        <f t="shared" si="74"/>
        <v>-9.0496440804613779E-3</v>
      </c>
      <c r="BP203" s="155">
        <f t="shared" si="75"/>
        <v>0.99895866378941911</v>
      </c>
      <c r="BQ203" s="156"/>
      <c r="BR203" s="157">
        <f t="shared" si="76"/>
        <v>191.06970800048083</v>
      </c>
      <c r="BS203" s="158">
        <f t="shared" si="77"/>
        <v>0</v>
      </c>
      <c r="BT203" s="158">
        <f t="shared" si="78"/>
        <v>0</v>
      </c>
      <c r="BU203" s="158">
        <f t="shared" si="79"/>
        <v>0</v>
      </c>
      <c r="BV203" s="158"/>
      <c r="BW203" s="206">
        <f t="shared" si="80"/>
        <v>191.06970800048083</v>
      </c>
      <c r="BX203" s="207">
        <f t="shared" si="81"/>
        <v>0</v>
      </c>
      <c r="BY203" s="208">
        <f t="shared" si="82"/>
        <v>1</v>
      </c>
      <c r="BZ203" s="158"/>
      <c r="CA203" s="157">
        <f>BDS!BH203</f>
        <v>1.8129317948818149</v>
      </c>
      <c r="CB203" s="157">
        <f t="shared" si="83"/>
        <v>-4.1870682051181856</v>
      </c>
      <c r="CC203" s="157"/>
      <c r="CD203" s="157">
        <f t="shared" si="84"/>
        <v>-4.1870682051181856</v>
      </c>
      <c r="CE203" s="192"/>
      <c r="CF203" s="192"/>
      <c r="CG203" s="208"/>
      <c r="CH203" s="208">
        <f t="shared" si="85"/>
        <v>0</v>
      </c>
    </row>
    <row r="204" spans="2:86" x14ac:dyDescent="0.2">
      <c r="B204" s="81"/>
      <c r="C204" s="81"/>
      <c r="D204" s="81"/>
      <c r="E204" s="81"/>
      <c r="F204" s="81"/>
      <c r="G204" s="81"/>
      <c r="H204" s="81"/>
      <c r="I204" s="81"/>
      <c r="J204" s="81"/>
      <c r="K204" s="81"/>
      <c r="L204" s="82"/>
      <c r="M204" s="83"/>
      <c r="N204" s="81"/>
      <c r="O204" s="81"/>
      <c r="P204" s="81"/>
      <c r="Q204" s="84"/>
      <c r="R204" s="81"/>
      <c r="S204" s="84"/>
      <c r="T204" s="81"/>
      <c r="U204" s="195">
        <f t="shared" si="67"/>
        <v>193.96730555931325</v>
      </c>
      <c r="V204" s="146">
        <f>BDS!$V$3*(COS(($U204*V$4)-PI()))*BL204*BP204</f>
        <v>-0.26535047110410726</v>
      </c>
      <c r="W204" s="146">
        <f>BDS!$W$3*(COS(($U204*W$4)-PI()))*BL204*BP204</f>
        <v>-0.24487972919162204</v>
      </c>
      <c r="X204" s="146">
        <f>BDS!$X$3*(COS(($U204*X$4)-PI()))*BL204*BP204</f>
        <v>-0.17940265807337502</v>
      </c>
      <c r="Y204" s="146">
        <f>BDS!$Y$3*(COS(($U204*Y$4)-PI()))*BL204*BP204</f>
        <v>-0.58214550973222368</v>
      </c>
      <c r="Z204" s="146">
        <f>BDS!$Z$3*(COS(($U204*Z$4)-PI()))*BL204*BP204</f>
        <v>-0.74595806383097452</v>
      </c>
      <c r="AA204" s="146">
        <f>BDS!$AA$3*(COS(($U204*AA$4)-PI()))*BL204*BP204</f>
        <v>-0.82216018898869991</v>
      </c>
      <c r="AB204" s="146">
        <f>BDS!$AB$3*(COS(($U204*AB$4)-PI()))*BL204*BP204</f>
        <v>-0.86195339976358543</v>
      </c>
      <c r="AC204" s="146">
        <f>BDS!$AC$3*(COS(($U204*AC$4)-PI()))*BL204*BP204</f>
        <v>-0.8835813627695609</v>
      </c>
      <c r="AD204" s="146">
        <f>BDS!$AD$3*(COS(($U204*AD$4)-PI()))*BL204*BP204</f>
        <v>-0.89451117702506766</v>
      </c>
      <c r="AE204" s="146">
        <f>BDS!$AE$3*(COS(($U204*AE$4)-PI()))*BL204*BP204</f>
        <v>-0.89786435350653859</v>
      </c>
      <c r="AF204" s="146">
        <f>BDS!$AF$3*(COS(($U204*AF$4)-PI()))*BL204*BP204</f>
        <v>-0.89451117702506766</v>
      </c>
      <c r="AG204" s="146">
        <f>BDS!$AG$3*(COS(($U204*AG$4)-PI()))*BL204*BP204</f>
        <v>-0.8835813627695609</v>
      </c>
      <c r="AH204" s="146">
        <f>BDS!$AH$3*(COS(($U204*AH$4)-PI()))*BL204*BP204</f>
        <v>-0.86195339976358543</v>
      </c>
      <c r="AI204" s="146">
        <f>BDS!$AI$3*(COS(($U204*AI$4)-PI()))*BL204*BP204</f>
        <v>-0.82216018898869991</v>
      </c>
      <c r="AJ204" s="146">
        <f>BDS!$AJ$3*(COS(($U204*AJ$4)-PI()))*BL204*BP204</f>
        <v>-0.83996912855536432</v>
      </c>
      <c r="AK204" s="146">
        <f>BDS!$AK$3*(COS(($U204*AK$4)-PI()))*BL204*BP204</f>
        <v>-0.87594702229374988</v>
      </c>
      <c r="AL204" s="146">
        <f>BDS!$AL$3*(COS(($U204*AL$4)-PI()))*BL204*BP204</f>
        <v>-0.89548533979195999</v>
      </c>
      <c r="AM204" s="146">
        <f>BDS!$AM$3*(COS(($U204*AM$4)-PI()))*BL204*BP204</f>
        <v>-0.90535518774558277</v>
      </c>
      <c r="AN204" s="146">
        <f>BDS!$AN$3*(COS(($U204*AN$4)-PI()))*BL204*BP204</f>
        <v>-0.90838266877756657</v>
      </c>
      <c r="AO204" s="146">
        <f>BDS!$AO$3*(COS(($U204*AO$4)-PI()))*BL204*BP204</f>
        <v>-0.90535518774558277</v>
      </c>
      <c r="AP204" s="146">
        <f>BDS!$AP$3*(COS(($U204*AP$4)-PI()))*BL204*BP204</f>
        <v>-0.89548533979195999</v>
      </c>
      <c r="AQ204" s="146">
        <f>BDS!$AQ$3*(COS(($U204*AQ$4)-PI()))*BL204*BP204</f>
        <v>-0.87594702229374988</v>
      </c>
      <c r="AR204" s="146">
        <f>BDS!$AR$3*(COS(($U204*AR$4)-PI()))*BL204*BP204</f>
        <v>-0.83996912855536432</v>
      </c>
      <c r="AS204" s="146">
        <f>BDS!$AS$3*(COS(($U204*AS$4)-PI()))*BL204*BP204</f>
        <v>-0.82216018898869991</v>
      </c>
      <c r="AT204" s="146">
        <f>BDS!$AT$3*(COS(($U204*AT$4)-PI()))*BL204*BP204</f>
        <v>-0.86195339976358543</v>
      </c>
      <c r="AU204" s="146">
        <f>BDS!$AU$3*(COS(($U204*AU$4)-PI()))*BL204*BP204</f>
        <v>-0.8835813627695609</v>
      </c>
      <c r="AV204" s="146">
        <f>BDS!$AV$3*(COS(($U204*AV$4)-PI()))*BL204*BP204</f>
        <v>-0.89451117702506766</v>
      </c>
      <c r="AW204" s="146">
        <f>BDS!$AW$3*(COS(($U204*AW$4)-PI()))*BL204*BP204</f>
        <v>-0.89786435350653859</v>
      </c>
      <c r="AX204" s="146">
        <f>BDS!$AX$3*(COS(($U204*AX$4)-PI()))*BL204*BP204</f>
        <v>-0.89451117702506766</v>
      </c>
      <c r="AY204" s="146">
        <f>BDS!$AY$3*(COS(($U204*AY$4)-PI()))*BL204*BP204</f>
        <v>-0.8835813627695609</v>
      </c>
      <c r="AZ204" s="146">
        <f>BDS!$AZ$3*(COS(($U204*AZ$4)-PI()))*BL204*BP204</f>
        <v>-0.86195339976358543</v>
      </c>
      <c r="BA204" s="146">
        <f>BDS!$BA$3*(COS(($U204*BA$4)-PI()))*BL204*BP204</f>
        <v>-0.82216018898869991</v>
      </c>
      <c r="BB204" s="146">
        <f>BDS!$BB$3*(COS(($U204*BB$4)-PI()))*BL204*BP204</f>
        <v>-0.74595806383097452</v>
      </c>
      <c r="BC204" s="146">
        <f>BDS!$BC$3*(COS(($U204*BC$4)-PI()))*BL204*BP204</f>
        <v>-0.58214550973222368</v>
      </c>
      <c r="BD204" s="146">
        <f>BDS!$BD$3*(COS(($U204*BD$4)-PI()))*BL204*BP204</f>
        <v>-0.17940265807337502</v>
      </c>
      <c r="BE204" s="146">
        <f>BDS!$BE$3*(COS(($U204*BE$4)-PI()))*BL204*BP204</f>
        <v>-0.24487972919162204</v>
      </c>
      <c r="BF204" s="153">
        <f t="shared" si="68"/>
        <v>-0.75990476776422544</v>
      </c>
      <c r="BG204" s="153">
        <f>(((BF204)+1)/(BDS!$BG$4)+1)</f>
        <v>1.2385736052813401</v>
      </c>
      <c r="BH204" s="196">
        <f t="shared" si="69"/>
        <v>1.8584364141200569</v>
      </c>
      <c r="BI204" s="154"/>
      <c r="BJ204" s="152">
        <f t="shared" si="70"/>
        <v>193.96730555931325</v>
      </c>
      <c r="BK204" s="152">
        <f t="shared" si="71"/>
        <v>-3.9436828146835267E-5</v>
      </c>
      <c r="BL204" s="155">
        <f t="shared" si="72"/>
        <v>0.999995459677677</v>
      </c>
      <c r="BM204" s="155"/>
      <c r="BN204" s="152">
        <f t="shared" si="73"/>
        <v>193.96730555931325</v>
      </c>
      <c r="BO204" s="152">
        <f t="shared" si="74"/>
        <v>-9.3962787843333857E-3</v>
      </c>
      <c r="BP204" s="155">
        <f t="shared" si="75"/>
        <v>0.99891879834723496</v>
      </c>
      <c r="BQ204" s="156"/>
      <c r="BR204" s="157">
        <f t="shared" si="76"/>
        <v>193.96730555931325</v>
      </c>
      <c r="BS204" s="158">
        <f t="shared" si="77"/>
        <v>0</v>
      </c>
      <c r="BT204" s="158">
        <f t="shared" si="78"/>
        <v>0</v>
      </c>
      <c r="BU204" s="158">
        <f t="shared" si="79"/>
        <v>0</v>
      </c>
      <c r="BV204" s="158"/>
      <c r="BW204" s="206">
        <f t="shared" si="80"/>
        <v>193.96730555931325</v>
      </c>
      <c r="BX204" s="207">
        <f t="shared" si="81"/>
        <v>0</v>
      </c>
      <c r="BY204" s="208">
        <f t="shared" si="82"/>
        <v>1</v>
      </c>
      <c r="BZ204" s="158"/>
      <c r="CA204" s="157">
        <f>BDS!BH204</f>
        <v>1.8584364141200569</v>
      </c>
      <c r="CB204" s="157">
        <f t="shared" si="83"/>
        <v>-4.1415635858799433</v>
      </c>
      <c r="CC204" s="157"/>
      <c r="CD204" s="157">
        <f t="shared" si="84"/>
        <v>-4.1415635858799433</v>
      </c>
      <c r="CE204" s="192"/>
      <c r="CF204" s="192"/>
      <c r="CG204" s="208"/>
      <c r="CH204" s="208">
        <f t="shared" si="85"/>
        <v>0</v>
      </c>
    </row>
    <row r="205" spans="2:86" x14ac:dyDescent="0.2">
      <c r="B205" s="81"/>
      <c r="C205" s="81"/>
      <c r="D205" s="81"/>
      <c r="E205" s="81"/>
      <c r="F205" s="81"/>
      <c r="G205" s="81"/>
      <c r="H205" s="81"/>
      <c r="I205" s="81"/>
      <c r="J205" s="81"/>
      <c r="K205" s="81"/>
      <c r="L205" s="82"/>
      <c r="M205" s="83"/>
      <c r="N205" s="81"/>
      <c r="O205" s="81"/>
      <c r="P205" s="81"/>
      <c r="Q205" s="84"/>
      <c r="R205" s="81"/>
      <c r="S205" s="84"/>
      <c r="T205" s="81"/>
      <c r="U205" s="195">
        <f t="shared" si="67"/>
        <v>196.90884557088094</v>
      </c>
      <c r="V205" s="146">
        <f>BDS!$V$3*(COS(($U205*V$4)-PI()))*BL205*BP205</f>
        <v>-0.24659992118746973</v>
      </c>
      <c r="W205" s="146">
        <f>BDS!$W$3*(COS(($U205*W$4)-PI()))*BL205*BP205</f>
        <v>-0.22572789850971112</v>
      </c>
      <c r="X205" s="146">
        <f>BDS!$X$3*(COS(($U205*X$4)-PI()))*BL205*BP205</f>
        <v>-0.15902136881222712</v>
      </c>
      <c r="Y205" s="146">
        <f>BDS!$Y$3*(COS(($U205*Y$4)-PI()))*BL205*BP205</f>
        <v>-0.57050173053745667</v>
      </c>
      <c r="Z205" s="146">
        <f>BDS!$Z$3*(COS(($U205*Z$4)-PI()))*BL205*BP205</f>
        <v>-0.73855652433369623</v>
      </c>
      <c r="AA205" s="146">
        <f>BDS!$AA$3*(COS(($U205*AA$4)-PI()))*BL205*BP205</f>
        <v>-0.81684456741972644</v>
      </c>
      <c r="AB205" s="146">
        <f>BDS!$AB$3*(COS(($U205*AB$4)-PI()))*BL205*BP205</f>
        <v>-0.85775345553994098</v>
      </c>
      <c r="AC205" s="146">
        <f>BDS!$AC$3*(COS(($U205*AC$4)-PI()))*BL205*BP205</f>
        <v>-0.87999513229485027</v>
      </c>
      <c r="AD205" s="146">
        <f>BDS!$AD$3*(COS(($U205*AD$4)-PI()))*BL205*BP205</f>
        <v>-0.89123701798871102</v>
      </c>
      <c r="AE205" s="146">
        <f>BDS!$AE$3*(COS(($U205*AE$4)-PI()))*BL205*BP205</f>
        <v>-0.89468619238906133</v>
      </c>
      <c r="AF205" s="146">
        <f>BDS!$AF$3*(COS(($U205*AF$4)-PI()))*BL205*BP205</f>
        <v>-0.89123701798871102</v>
      </c>
      <c r="AG205" s="146">
        <f>BDS!$AG$3*(COS(($U205*AG$4)-PI()))*BL205*BP205</f>
        <v>-0.87999513229485027</v>
      </c>
      <c r="AH205" s="146">
        <f>BDS!$AH$3*(COS(($U205*AH$4)-PI()))*BL205*BP205</f>
        <v>-0.85775345553994098</v>
      </c>
      <c r="AI205" s="146">
        <f>BDS!$AI$3*(COS(($U205*AI$4)-PI()))*BL205*BP205</f>
        <v>-0.81684456741972644</v>
      </c>
      <c r="AJ205" s="146">
        <f>BDS!$AJ$3*(COS(($U205*AJ$4)-PI()))*BL205*BP205</f>
        <v>-0.83515062838750631</v>
      </c>
      <c r="AK205" s="146">
        <f>BDS!$AK$3*(COS(($U205*AK$4)-PI()))*BL205*BP205</f>
        <v>-0.87214357868681125</v>
      </c>
      <c r="AL205" s="146">
        <f>BDS!$AL$3*(COS(($U205*AL$4)-PI()))*BL205*BP205</f>
        <v>-0.89223905761605826</v>
      </c>
      <c r="AM205" s="146">
        <f>BDS!$AM$3*(COS(($U205*AM$4)-PI()))*BL205*BP205</f>
        <v>-0.9023919146591014</v>
      </c>
      <c r="AN205" s="146">
        <f>BDS!$AN$3*(COS(($U205*AN$4)-PI()))*BL205*BP205</f>
        <v>-0.90550641364901563</v>
      </c>
      <c r="AO205" s="146">
        <f>BDS!$AO$3*(COS(($U205*AO$4)-PI()))*BL205*BP205</f>
        <v>-0.9023919146591014</v>
      </c>
      <c r="AP205" s="146">
        <f>BDS!$AP$3*(COS(($U205*AP$4)-PI()))*BL205*BP205</f>
        <v>-0.89223905761605826</v>
      </c>
      <c r="AQ205" s="146">
        <f>BDS!$AQ$3*(COS(($U205*AQ$4)-PI()))*BL205*BP205</f>
        <v>-0.87214357868681125</v>
      </c>
      <c r="AR205" s="146">
        <f>BDS!$AR$3*(COS(($U205*AR$4)-PI()))*BL205*BP205</f>
        <v>-0.83515062838750631</v>
      </c>
      <c r="AS205" s="146">
        <f>BDS!$AS$3*(COS(($U205*AS$4)-PI()))*BL205*BP205</f>
        <v>-0.81684456741972644</v>
      </c>
      <c r="AT205" s="146">
        <f>BDS!$AT$3*(COS(($U205*AT$4)-PI()))*BL205*BP205</f>
        <v>-0.85775345553994098</v>
      </c>
      <c r="AU205" s="146">
        <f>BDS!$AU$3*(COS(($U205*AU$4)-PI()))*BL205*BP205</f>
        <v>-0.87999513229485027</v>
      </c>
      <c r="AV205" s="146">
        <f>BDS!$AV$3*(COS(($U205*AV$4)-PI()))*BL205*BP205</f>
        <v>-0.89123701798871102</v>
      </c>
      <c r="AW205" s="146">
        <f>BDS!$AW$3*(COS(($U205*AW$4)-PI()))*BL205*BP205</f>
        <v>-0.89468619238906133</v>
      </c>
      <c r="AX205" s="146">
        <f>BDS!$AX$3*(COS(($U205*AX$4)-PI()))*BL205*BP205</f>
        <v>-0.89123701798871102</v>
      </c>
      <c r="AY205" s="146">
        <f>BDS!$AY$3*(COS(($U205*AY$4)-PI()))*BL205*BP205</f>
        <v>-0.87999513229485027</v>
      </c>
      <c r="AZ205" s="146">
        <f>BDS!$AZ$3*(COS(($U205*AZ$4)-PI()))*BL205*BP205</f>
        <v>-0.85775345553994098</v>
      </c>
      <c r="BA205" s="146">
        <f>BDS!$BA$3*(COS(($U205*BA$4)-PI()))*BL205*BP205</f>
        <v>-0.81684456741972644</v>
      </c>
      <c r="BB205" s="146">
        <f>BDS!$BB$3*(COS(($U205*BB$4)-PI()))*BL205*BP205</f>
        <v>-0.73855652433369623</v>
      </c>
      <c r="BC205" s="146">
        <f>BDS!$BC$3*(COS(($U205*BC$4)-PI()))*BL205*BP205</f>
        <v>-0.57050173053745667</v>
      </c>
      <c r="BD205" s="146">
        <f>BDS!$BD$3*(COS(($U205*BD$4)-PI()))*BL205*BP205</f>
        <v>-0.15902136881222712</v>
      </c>
      <c r="BE205" s="146">
        <f>BDS!$BE$3*(COS(($U205*BE$4)-PI()))*BL205*BP205</f>
        <v>-0.22572789850971112</v>
      </c>
      <c r="BF205" s="153">
        <f t="shared" si="68"/>
        <v>-0.75322957821312952</v>
      </c>
      <c r="BG205" s="153">
        <f>(((BF205)+1)/(BDS!$BG$4)+1)</f>
        <v>1.2452064901675231</v>
      </c>
      <c r="BH205" s="196">
        <f t="shared" si="69"/>
        <v>1.9048275122396903</v>
      </c>
      <c r="BI205" s="154"/>
      <c r="BJ205" s="152">
        <f t="shared" si="70"/>
        <v>196.90884557088094</v>
      </c>
      <c r="BK205" s="152">
        <f t="shared" si="71"/>
        <v>-4.1413900096967736E-5</v>
      </c>
      <c r="BL205" s="155">
        <f t="shared" si="72"/>
        <v>0.99999523205991636</v>
      </c>
      <c r="BM205" s="155"/>
      <c r="BN205" s="152">
        <f t="shared" si="73"/>
        <v>196.90884557088094</v>
      </c>
      <c r="BO205" s="152">
        <f t="shared" si="74"/>
        <v>-9.756175966778349E-3</v>
      </c>
      <c r="BP205" s="155">
        <f t="shared" si="75"/>
        <v>0.99887740930960656</v>
      </c>
      <c r="BQ205" s="156"/>
      <c r="BR205" s="157">
        <f t="shared" si="76"/>
        <v>196.90884557088094</v>
      </c>
      <c r="BS205" s="158">
        <f t="shared" si="77"/>
        <v>0</v>
      </c>
      <c r="BT205" s="158">
        <f t="shared" si="78"/>
        <v>0</v>
      </c>
      <c r="BU205" s="158">
        <f t="shared" si="79"/>
        <v>0</v>
      </c>
      <c r="BV205" s="158"/>
      <c r="BW205" s="206">
        <f t="shared" si="80"/>
        <v>196.90884557088094</v>
      </c>
      <c r="BX205" s="207">
        <f t="shared" si="81"/>
        <v>0</v>
      </c>
      <c r="BY205" s="208">
        <f t="shared" si="82"/>
        <v>1</v>
      </c>
      <c r="BZ205" s="158"/>
      <c r="CA205" s="157">
        <f>BDS!BH205</f>
        <v>1.9048275122396903</v>
      </c>
      <c r="CB205" s="157">
        <f t="shared" si="83"/>
        <v>-4.0951724877603102</v>
      </c>
      <c r="CC205" s="157"/>
      <c r="CD205" s="157">
        <f t="shared" si="84"/>
        <v>-4.0951724877603102</v>
      </c>
      <c r="CE205" s="192"/>
      <c r="CF205" s="192"/>
      <c r="CG205" s="208"/>
      <c r="CH205" s="208">
        <f t="shared" si="85"/>
        <v>0</v>
      </c>
    </row>
    <row r="206" spans="2:86" x14ac:dyDescent="0.2">
      <c r="B206" s="81"/>
      <c r="C206" s="81"/>
      <c r="D206" s="81"/>
      <c r="E206" s="81"/>
      <c r="F206" s="81"/>
      <c r="G206" s="81"/>
      <c r="H206" s="81"/>
      <c r="I206" s="81"/>
      <c r="J206" s="81"/>
      <c r="K206" s="81"/>
      <c r="L206" s="82"/>
      <c r="M206" s="83"/>
      <c r="N206" s="81"/>
      <c r="O206" s="81"/>
      <c r="P206" s="81"/>
      <c r="Q206" s="84"/>
      <c r="R206" s="81"/>
      <c r="S206" s="84"/>
      <c r="T206" s="81"/>
      <c r="U206" s="195">
        <f t="shared" si="67"/>
        <v>199.89499442832965</v>
      </c>
      <c r="V206" s="146">
        <f>BDS!$V$3*(COS(($U206*V$4)-PI()))*BL206*BP206</f>
        <v>-0.22746866894680204</v>
      </c>
      <c r="W206" s="146">
        <f>BDS!$W$3*(COS(($U206*W$4)-PI()))*BL206*BP206</f>
        <v>-0.20619464487433223</v>
      </c>
      <c r="X206" s="146">
        <f>BDS!$X$3*(COS(($U206*X$4)-PI()))*BL206*BP206</f>
        <v>-0.13826065588878653</v>
      </c>
      <c r="Y206" s="146">
        <f>BDS!$Y$3*(COS(($U206*Y$4)-PI()))*BL206*BP206</f>
        <v>-0.55856188059428458</v>
      </c>
      <c r="Z206" s="146">
        <f>BDS!$Z$3*(COS(($U206*Z$4)-PI()))*BL206*BP206</f>
        <v>-0.73095074774738211</v>
      </c>
      <c r="AA206" s="146">
        <f>BDS!$AA$3*(COS(($U206*AA$4)-PI()))*BL206*BP206</f>
        <v>-0.8113773143245917</v>
      </c>
      <c r="AB206" s="146">
        <f>BDS!$AB$3*(COS(($U206*AB$4)-PI()))*BL206*BP206</f>
        <v>-0.85343171114202732</v>
      </c>
      <c r="AC206" s="146">
        <f>BDS!$AC$3*(COS(($U206*AC$4)-PI()))*BL206*BP206</f>
        <v>-0.87630397683749928</v>
      </c>
      <c r="AD206" s="146">
        <f>BDS!$AD$3*(COS(($U206*AD$4)-PI()))*BL206*BP206</f>
        <v>-0.88786663673121502</v>
      </c>
      <c r="AE206" s="146">
        <f>BDS!$AE$3*(COS(($U206*AE$4)-PI()))*BL206*BP206</f>
        <v>-0.89141450234834141</v>
      </c>
      <c r="AF206" s="146">
        <f>BDS!$AF$3*(COS(($U206*AF$4)-PI()))*BL206*BP206</f>
        <v>-0.88786663673121502</v>
      </c>
      <c r="AG206" s="146">
        <f>BDS!$AG$3*(COS(($U206*AG$4)-PI()))*BL206*BP206</f>
        <v>-0.87630397683749928</v>
      </c>
      <c r="AH206" s="146">
        <f>BDS!$AH$3*(COS(($U206*AH$4)-PI()))*BL206*BP206</f>
        <v>-0.85343171114202732</v>
      </c>
      <c r="AI206" s="146">
        <f>BDS!$AI$3*(COS(($U206*AI$4)-PI()))*BL206*BP206</f>
        <v>-0.8113773143245917</v>
      </c>
      <c r="AJ206" s="146">
        <f>BDS!$AJ$3*(COS(($U206*AJ$4)-PI()))*BL206*BP206</f>
        <v>-0.83019365071837703</v>
      </c>
      <c r="AK206" s="146">
        <f>BDS!$AK$3*(COS(($U206*AK$4)-PI()))*BL206*BP206</f>
        <v>-0.8682292007518686</v>
      </c>
      <c r="AL206" s="146">
        <f>BDS!$AL$3*(COS(($U206*AL$4)-PI()))*BL206*BP206</f>
        <v>-0.88889733454633679</v>
      </c>
      <c r="AM206" s="146">
        <f>BDS!$AM$3*(COS(($U206*AM$4)-PI()))*BL206*BP206</f>
        <v>-0.8993411688056413</v>
      </c>
      <c r="AN206" s="146">
        <f>BDS!$AN$3*(COS(($U206*AN$4)-PI()))*BL206*BP206</f>
        <v>-0.90254514882500447</v>
      </c>
      <c r="AO206" s="146">
        <f>BDS!$AO$3*(COS(($U206*AO$4)-PI()))*BL206*BP206</f>
        <v>-0.8993411688056413</v>
      </c>
      <c r="AP206" s="146">
        <f>BDS!$AP$3*(COS(($U206*AP$4)-PI()))*BL206*BP206</f>
        <v>-0.88889733454633679</v>
      </c>
      <c r="AQ206" s="146">
        <f>BDS!$AQ$3*(COS(($U206*AQ$4)-PI()))*BL206*BP206</f>
        <v>-0.8682292007518686</v>
      </c>
      <c r="AR206" s="146">
        <f>BDS!$AR$3*(COS(($U206*AR$4)-PI()))*BL206*BP206</f>
        <v>-0.83019365071837703</v>
      </c>
      <c r="AS206" s="146">
        <f>BDS!$AS$3*(COS(($U206*AS$4)-PI()))*BL206*BP206</f>
        <v>-0.8113773143245917</v>
      </c>
      <c r="AT206" s="146">
        <f>BDS!$AT$3*(COS(($U206*AT$4)-PI()))*BL206*BP206</f>
        <v>-0.85343171114202732</v>
      </c>
      <c r="AU206" s="146">
        <f>BDS!$AU$3*(COS(($U206*AU$4)-PI()))*BL206*BP206</f>
        <v>-0.87630397683749928</v>
      </c>
      <c r="AV206" s="146">
        <f>BDS!$AV$3*(COS(($U206*AV$4)-PI()))*BL206*BP206</f>
        <v>-0.88786663673121502</v>
      </c>
      <c r="AW206" s="146">
        <f>BDS!$AW$3*(COS(($U206*AW$4)-PI()))*BL206*BP206</f>
        <v>-0.89141450234834141</v>
      </c>
      <c r="AX206" s="146">
        <f>BDS!$AX$3*(COS(($U206*AX$4)-PI()))*BL206*BP206</f>
        <v>-0.88786663673121502</v>
      </c>
      <c r="AY206" s="146">
        <f>BDS!$AY$3*(COS(($U206*AY$4)-PI()))*BL206*BP206</f>
        <v>-0.87630397683749928</v>
      </c>
      <c r="AZ206" s="146">
        <f>BDS!$AZ$3*(COS(($U206*AZ$4)-PI()))*BL206*BP206</f>
        <v>-0.85343171114202732</v>
      </c>
      <c r="BA206" s="146">
        <f>BDS!$BA$3*(COS(($U206*BA$4)-PI()))*BL206*BP206</f>
        <v>-0.8113773143245917</v>
      </c>
      <c r="BB206" s="146">
        <f>BDS!$BB$3*(COS(($U206*BB$4)-PI()))*BL206*BP206</f>
        <v>-0.73095074774738211</v>
      </c>
      <c r="BC206" s="146">
        <f>BDS!$BC$3*(COS(($U206*BC$4)-PI()))*BL206*BP206</f>
        <v>-0.55856188059428458</v>
      </c>
      <c r="BD206" s="146">
        <f>BDS!$BD$3*(COS(($U206*BD$4)-PI()))*BL206*BP206</f>
        <v>-0.13826065588878653</v>
      </c>
      <c r="BE206" s="146">
        <f>BDS!$BE$3*(COS(($U206*BE$4)-PI()))*BL206*BP206</f>
        <v>-0.20619464487433223</v>
      </c>
      <c r="BF206" s="153">
        <f t="shared" si="68"/>
        <v>-0.74638944295732867</v>
      </c>
      <c r="BG206" s="153">
        <f>(((BF206)+1)/(BDS!$BG$4)+1)</f>
        <v>1.2520032753989179</v>
      </c>
      <c r="BH206" s="196">
        <f t="shared" si="69"/>
        <v>1.9521093009037982</v>
      </c>
      <c r="BI206" s="154"/>
      <c r="BJ206" s="152">
        <f t="shared" si="70"/>
        <v>199.89499442832965</v>
      </c>
      <c r="BK206" s="152">
        <f t="shared" si="71"/>
        <v>-4.3490087371187154E-5</v>
      </c>
      <c r="BL206" s="155">
        <f t="shared" si="72"/>
        <v>0.99999499303119121</v>
      </c>
      <c r="BM206" s="155"/>
      <c r="BN206" s="152">
        <f t="shared" si="73"/>
        <v>199.89499442832965</v>
      </c>
      <c r="BO206" s="152">
        <f t="shared" si="74"/>
        <v>-1.0129841896326569E-2</v>
      </c>
      <c r="BP206" s="155">
        <f t="shared" si="75"/>
        <v>0.99883443864766941</v>
      </c>
      <c r="BQ206" s="156"/>
      <c r="BR206" s="157">
        <f t="shared" si="76"/>
        <v>199.89499442832965</v>
      </c>
      <c r="BS206" s="158">
        <f t="shared" si="77"/>
        <v>0</v>
      </c>
      <c r="BT206" s="158">
        <f t="shared" si="78"/>
        <v>0</v>
      </c>
      <c r="BU206" s="158">
        <f t="shared" si="79"/>
        <v>0</v>
      </c>
      <c r="BV206" s="158"/>
      <c r="BW206" s="206">
        <f t="shared" si="80"/>
        <v>199.89499442832965</v>
      </c>
      <c r="BX206" s="207">
        <f t="shared" si="81"/>
        <v>0</v>
      </c>
      <c r="BY206" s="208">
        <f t="shared" si="82"/>
        <v>1</v>
      </c>
      <c r="BZ206" s="158"/>
      <c r="CA206" s="157">
        <f>BDS!BH206</f>
        <v>1.9521093009037982</v>
      </c>
      <c r="CB206" s="157">
        <f t="shared" si="83"/>
        <v>-4.047890699096202</v>
      </c>
      <c r="CC206" s="157"/>
      <c r="CD206" s="157">
        <f t="shared" si="84"/>
        <v>-4.047890699096202</v>
      </c>
      <c r="CE206" s="192"/>
      <c r="CF206" s="192"/>
      <c r="CG206" s="208"/>
      <c r="CH206" s="208">
        <f t="shared" si="85"/>
        <v>0</v>
      </c>
    </row>
    <row r="207" spans="2:86" x14ac:dyDescent="0.2">
      <c r="B207" s="81"/>
      <c r="C207" s="81"/>
      <c r="D207" s="81"/>
      <c r="E207" s="81"/>
      <c r="F207" s="81"/>
      <c r="G207" s="81"/>
      <c r="H207" s="81"/>
      <c r="I207" s="81"/>
      <c r="J207" s="81"/>
      <c r="K207" s="81"/>
      <c r="L207" s="82"/>
      <c r="M207" s="83"/>
      <c r="N207" s="81"/>
      <c r="O207" s="81"/>
      <c r="P207" s="81"/>
      <c r="Q207" s="84"/>
      <c r="R207" s="81"/>
      <c r="S207" s="84"/>
      <c r="T207" s="81"/>
      <c r="U207" s="195">
        <f t="shared" si="67"/>
        <v>202.92642863074593</v>
      </c>
      <c r="V207" s="146">
        <f>BDS!$V$3*(COS(($U207*V$4)-PI()))*BL207*BP207</f>
        <v>-0.2079558778604024</v>
      </c>
      <c r="W207" s="146">
        <f>BDS!$W$3*(COS(($U207*W$4)-PI()))*BL207*BP207</f>
        <v>-0.18627971449459141</v>
      </c>
      <c r="X207" s="146">
        <f>BDS!$X$3*(COS(($U207*X$4)-PI()))*BL207*BP207</f>
        <v>-0.11712236958711711</v>
      </c>
      <c r="Y207" s="146">
        <f>BDS!$Y$3*(COS(($U207*Y$4)-PI()))*BL207*BP207</f>
        <v>-0.54632044811556235</v>
      </c>
      <c r="Z207" s="146">
        <f>BDS!$Z$3*(COS(($U207*Z$4)-PI()))*BL207*BP207</f>
        <v>-0.72313582671261856</v>
      </c>
      <c r="AA207" s="146">
        <f>BDS!$AA$3*(COS(($U207*AA$4)-PI()))*BL207*BP207</f>
        <v>-0.80575446414455865</v>
      </c>
      <c r="AB207" s="146">
        <f>BDS!$AB$3*(COS(($U207*AB$4)-PI()))*BL207*BP207</f>
        <v>-0.8489848547760952</v>
      </c>
      <c r="AC207" s="146">
        <f>BDS!$AC$3*(COS(($U207*AC$4)-PI()))*BL207*BP207</f>
        <v>-0.87250498588523684</v>
      </c>
      <c r="AD207" s="146">
        <f>BDS!$AD$3*(COS(($U207*AD$4)-PI()))*BL207*BP207</f>
        <v>-0.88439733774871843</v>
      </c>
      <c r="AE207" s="146">
        <f>BDS!$AE$3*(COS(($U207*AE$4)-PI()))*BL207*BP207</f>
        <v>-0.88804665548166473</v>
      </c>
      <c r="AF207" s="146">
        <f>BDS!$AF$3*(COS(($U207*AF$4)-PI()))*BL207*BP207</f>
        <v>-0.88439733774871843</v>
      </c>
      <c r="AG207" s="146">
        <f>BDS!$AG$3*(COS(($U207*AG$4)-PI()))*BL207*BP207</f>
        <v>-0.87250498588523684</v>
      </c>
      <c r="AH207" s="146">
        <f>BDS!$AH$3*(COS(($U207*AH$4)-PI()))*BL207*BP207</f>
        <v>-0.8489848547760952</v>
      </c>
      <c r="AI207" s="146">
        <f>BDS!$AI$3*(COS(($U207*AI$4)-PI()))*BL207*BP207</f>
        <v>-0.80575446414455865</v>
      </c>
      <c r="AJ207" s="146">
        <f>BDS!$AJ$3*(COS(($U207*AJ$4)-PI()))*BL207*BP207</f>
        <v>-0.82509450896869874</v>
      </c>
      <c r="AK207" s="146">
        <f>BDS!$AK$3*(COS(($U207*AK$4)-PI()))*BL207*BP207</f>
        <v>-0.86420083265516445</v>
      </c>
      <c r="AL207" s="146">
        <f>BDS!$AL$3*(COS(($U207*AL$4)-PI()))*BL207*BP207</f>
        <v>-0.88545749463919743</v>
      </c>
      <c r="AM207" s="146">
        <f>BDS!$AM$3*(COS(($U207*AM$4)-PI()))*BL207*BP207</f>
        <v>-0.89620047607262343</v>
      </c>
      <c r="AN207" s="146">
        <f>BDS!$AN$3*(COS(($U207*AN$4)-PI()))*BL207*BP207</f>
        <v>-0.89949646343374201</v>
      </c>
      <c r="AO207" s="146">
        <f>BDS!$AO$3*(COS(($U207*AO$4)-PI()))*BL207*BP207</f>
        <v>-0.89620047607262343</v>
      </c>
      <c r="AP207" s="146">
        <f>BDS!$AP$3*(COS(($U207*AP$4)-PI()))*BL207*BP207</f>
        <v>-0.88545749463919743</v>
      </c>
      <c r="AQ207" s="146">
        <f>BDS!$AQ$3*(COS(($U207*AQ$4)-PI()))*BL207*BP207</f>
        <v>-0.86420083265516445</v>
      </c>
      <c r="AR207" s="146">
        <f>BDS!$AR$3*(COS(($U207*AR$4)-PI()))*BL207*BP207</f>
        <v>-0.82509450896869874</v>
      </c>
      <c r="AS207" s="146">
        <f>BDS!$AS$3*(COS(($U207*AS$4)-PI()))*BL207*BP207</f>
        <v>-0.80575446414455865</v>
      </c>
      <c r="AT207" s="146">
        <f>BDS!$AT$3*(COS(($U207*AT$4)-PI()))*BL207*BP207</f>
        <v>-0.8489848547760952</v>
      </c>
      <c r="AU207" s="146">
        <f>BDS!$AU$3*(COS(($U207*AU$4)-PI()))*BL207*BP207</f>
        <v>-0.87250498588523684</v>
      </c>
      <c r="AV207" s="146">
        <f>BDS!$AV$3*(COS(($U207*AV$4)-PI()))*BL207*BP207</f>
        <v>-0.88439733774871843</v>
      </c>
      <c r="AW207" s="146">
        <f>BDS!$AW$3*(COS(($U207*AW$4)-PI()))*BL207*BP207</f>
        <v>-0.88804665548166473</v>
      </c>
      <c r="AX207" s="146">
        <f>BDS!$AX$3*(COS(($U207*AX$4)-PI()))*BL207*BP207</f>
        <v>-0.88439733774871843</v>
      </c>
      <c r="AY207" s="146">
        <f>BDS!$AY$3*(COS(($U207*AY$4)-PI()))*BL207*BP207</f>
        <v>-0.87250498588523684</v>
      </c>
      <c r="AZ207" s="146">
        <f>BDS!$AZ$3*(COS(($U207*AZ$4)-PI()))*BL207*BP207</f>
        <v>-0.8489848547760952</v>
      </c>
      <c r="BA207" s="146">
        <f>BDS!$BA$3*(COS(($U207*BA$4)-PI()))*BL207*BP207</f>
        <v>-0.80575446414455865</v>
      </c>
      <c r="BB207" s="146">
        <f>BDS!$BB$3*(COS(($U207*BB$4)-PI()))*BL207*BP207</f>
        <v>-0.72313582671261856</v>
      </c>
      <c r="BC207" s="146">
        <f>BDS!$BC$3*(COS(($U207*BC$4)-PI()))*BL207*BP207</f>
        <v>-0.54632044811556235</v>
      </c>
      <c r="BD207" s="146">
        <f>BDS!$BD$3*(COS(($U207*BD$4)-PI()))*BL207*BP207</f>
        <v>-0.11712236958711711</v>
      </c>
      <c r="BE207" s="146">
        <f>BDS!$BE$3*(COS(($U207*BE$4)-PI()))*BL207*BP207</f>
        <v>-0.18627971449459141</v>
      </c>
      <c r="BF207" s="153">
        <f t="shared" si="68"/>
        <v>-0.73938154347130736</v>
      </c>
      <c r="BG207" s="153">
        <f>(((BF207)+1)/(BDS!$BG$4)+1)</f>
        <v>1.2589667616383595</v>
      </c>
      <c r="BH207" s="196">
        <f t="shared" si="69"/>
        <v>2.0002852863891691</v>
      </c>
      <c r="BI207" s="154"/>
      <c r="BJ207" s="152">
        <f t="shared" si="70"/>
        <v>202.92642863074593</v>
      </c>
      <c r="BK207" s="152">
        <f t="shared" si="71"/>
        <v>-4.5670358801572412E-5</v>
      </c>
      <c r="BL207" s="155">
        <f t="shared" si="72"/>
        <v>0.99999474201945482</v>
      </c>
      <c r="BM207" s="155"/>
      <c r="BN207" s="152">
        <f t="shared" si="73"/>
        <v>202.92642863074593</v>
      </c>
      <c r="BO207" s="152">
        <f t="shared" si="74"/>
        <v>-1.0517802076626941E-2</v>
      </c>
      <c r="BP207" s="155">
        <f t="shared" si="75"/>
        <v>0.99878982613806455</v>
      </c>
      <c r="BQ207" s="156"/>
      <c r="BR207" s="157">
        <f t="shared" si="76"/>
        <v>202.92642863074593</v>
      </c>
      <c r="BS207" s="158">
        <f t="shared" si="77"/>
        <v>0</v>
      </c>
      <c r="BT207" s="158">
        <f t="shared" si="78"/>
        <v>0</v>
      </c>
      <c r="BU207" s="158">
        <f t="shared" si="79"/>
        <v>0</v>
      </c>
      <c r="BV207" s="158"/>
      <c r="BW207" s="206">
        <f t="shared" si="80"/>
        <v>202.92642863074593</v>
      </c>
      <c r="BX207" s="207">
        <f t="shared" si="81"/>
        <v>0</v>
      </c>
      <c r="BY207" s="208">
        <f t="shared" si="82"/>
        <v>1</v>
      </c>
      <c r="BZ207" s="158"/>
      <c r="CA207" s="157">
        <f>BDS!BH207</f>
        <v>2.0002852863891691</v>
      </c>
      <c r="CB207" s="157">
        <f t="shared" si="83"/>
        <v>-3.9997147136108309</v>
      </c>
      <c r="CC207" s="157"/>
      <c r="CD207" s="157">
        <f t="shared" si="84"/>
        <v>-3.9997147136108309</v>
      </c>
      <c r="CE207" s="192"/>
      <c r="CF207" s="192"/>
      <c r="CG207" s="208"/>
      <c r="CH207" s="208">
        <f t="shared" si="85"/>
        <v>0</v>
      </c>
    </row>
    <row r="208" spans="2:86" x14ac:dyDescent="0.2">
      <c r="B208" s="81"/>
      <c r="C208" s="81"/>
      <c r="D208" s="81"/>
      <c r="E208" s="81"/>
      <c r="F208" s="81"/>
      <c r="G208" s="81"/>
      <c r="H208" s="81"/>
      <c r="I208" s="81"/>
      <c r="J208" s="81"/>
      <c r="K208" s="81"/>
      <c r="L208" s="82"/>
      <c r="M208" s="83"/>
      <c r="N208" s="81"/>
      <c r="O208" s="81"/>
      <c r="P208" s="81"/>
      <c r="Q208" s="84"/>
      <c r="R208" s="81"/>
      <c r="S208" s="84"/>
      <c r="T208" s="81"/>
      <c r="U208" s="195">
        <f t="shared" si="67"/>
        <v>206.00383493641502</v>
      </c>
      <c r="V208" s="146">
        <f>BDS!$V$3*(COS(($U208*V$4)-PI()))*BL208*BP208</f>
        <v>-0.18806125243851937</v>
      </c>
      <c r="W208" s="146">
        <f>BDS!$W$3*(COS(($U208*W$4)-PI()))*BL208*BP208</f>
        <v>-0.16598344006013149</v>
      </c>
      <c r="X208" s="146">
        <f>BDS!$X$3*(COS(($U208*X$4)-PI()))*BL208*BP208</f>
        <v>-9.5609101359789811E-2</v>
      </c>
      <c r="Y208" s="146">
        <f>BDS!$Y$3*(COS(($U208*Y$4)-PI()))*BL208*BP208</f>
        <v>-0.53377195566946267</v>
      </c>
      <c r="Z208" s="146">
        <f>BDS!$Z$3*(COS(($U208*Z$4)-PI()))*BL208*BP208</f>
        <v>-0.71510678345493217</v>
      </c>
      <c r="AA208" s="146">
        <f>BDS!$AA$3*(COS(($U208*AA$4)-PI()))*BL208*BP208</f>
        <v>-0.79997197079564519</v>
      </c>
      <c r="AB208" s="146">
        <f>BDS!$AB$3*(COS(($U208*AB$4)-PI()))*BL208*BP208</f>
        <v>-0.84440949875450877</v>
      </c>
      <c r="AC208" s="146">
        <f>BDS!$AC$3*(COS(($U208*AC$4)-PI()))*BL208*BP208</f>
        <v>-0.86859517841867828</v>
      </c>
      <c r="AD208" s="146">
        <f>BDS!$AD$3*(COS(($U208*AD$4)-PI()))*BL208*BP208</f>
        <v>-0.88082635852322655</v>
      </c>
      <c r="AE208" s="146">
        <f>BDS!$AE$3*(COS(($U208*AE$4)-PI()))*BL208*BP208</f>
        <v>-0.88457995804765854</v>
      </c>
      <c r="AF208" s="146">
        <f>BDS!$AF$3*(COS(($U208*AF$4)-PI()))*BL208*BP208</f>
        <v>-0.88082635852322655</v>
      </c>
      <c r="AG208" s="146">
        <f>BDS!$AG$3*(COS(($U208*AG$4)-PI()))*BL208*BP208</f>
        <v>-0.86859517841867828</v>
      </c>
      <c r="AH208" s="146">
        <f>BDS!$AH$3*(COS(($U208*AH$4)-PI()))*BL208*BP208</f>
        <v>-0.84440949875450877</v>
      </c>
      <c r="AI208" s="146">
        <f>BDS!$AI$3*(COS(($U208*AI$4)-PI()))*BL208*BP208</f>
        <v>-0.79997197079564519</v>
      </c>
      <c r="AJ208" s="146">
        <f>BDS!$AJ$3*(COS(($U208*AJ$4)-PI()))*BL208*BP208</f>
        <v>-0.81984943726236814</v>
      </c>
      <c r="AK208" s="146">
        <f>BDS!$AK$3*(COS(($U208*AK$4)-PI()))*BL208*BP208</f>
        <v>-0.86005534592313693</v>
      </c>
      <c r="AL208" s="146">
        <f>BDS!$AL$3*(COS(($U208*AL$4)-PI()))*BL208*BP208</f>
        <v>-0.88191679527337885</v>
      </c>
      <c r="AM208" s="146">
        <f>BDS!$AM$3*(COS(($U208*AM$4)-PI()))*BL208*BP208</f>
        <v>-0.89296729931102969</v>
      </c>
      <c r="AN208" s="146">
        <f>BDS!$AN$3*(COS(($U208*AN$4)-PI()))*BL208*BP208</f>
        <v>-0.89635788476866685</v>
      </c>
      <c r="AO208" s="146">
        <f>BDS!$AO$3*(COS(($U208*AO$4)-PI()))*BL208*BP208</f>
        <v>-0.89296729931102969</v>
      </c>
      <c r="AP208" s="146">
        <f>BDS!$AP$3*(COS(($U208*AP$4)-PI()))*BL208*BP208</f>
        <v>-0.88191679527337885</v>
      </c>
      <c r="AQ208" s="146">
        <f>BDS!$AQ$3*(COS(($U208*AQ$4)-PI()))*BL208*BP208</f>
        <v>-0.86005534592313693</v>
      </c>
      <c r="AR208" s="146">
        <f>BDS!$AR$3*(COS(($U208*AR$4)-PI()))*BL208*BP208</f>
        <v>-0.81984943726236814</v>
      </c>
      <c r="AS208" s="146">
        <f>BDS!$AS$3*(COS(($U208*AS$4)-PI()))*BL208*BP208</f>
        <v>-0.79997197079564519</v>
      </c>
      <c r="AT208" s="146">
        <f>BDS!$AT$3*(COS(($U208*AT$4)-PI()))*BL208*BP208</f>
        <v>-0.84440949875450877</v>
      </c>
      <c r="AU208" s="146">
        <f>BDS!$AU$3*(COS(($U208*AU$4)-PI()))*BL208*BP208</f>
        <v>-0.86859517841867828</v>
      </c>
      <c r="AV208" s="146">
        <f>BDS!$AV$3*(COS(($U208*AV$4)-PI()))*BL208*BP208</f>
        <v>-0.88082635852322655</v>
      </c>
      <c r="AW208" s="146">
        <f>BDS!$AW$3*(COS(($U208*AW$4)-PI()))*BL208*BP208</f>
        <v>-0.88457995804765854</v>
      </c>
      <c r="AX208" s="146">
        <f>BDS!$AX$3*(COS(($U208*AX$4)-PI()))*BL208*BP208</f>
        <v>-0.88082635852322655</v>
      </c>
      <c r="AY208" s="146">
        <f>BDS!$AY$3*(COS(($U208*AY$4)-PI()))*BL208*BP208</f>
        <v>-0.86859517841867828</v>
      </c>
      <c r="AZ208" s="146">
        <f>BDS!$AZ$3*(COS(($U208*AZ$4)-PI()))*BL208*BP208</f>
        <v>-0.84440949875450877</v>
      </c>
      <c r="BA208" s="146">
        <f>BDS!$BA$3*(COS(($U208*BA$4)-PI()))*BL208*BP208</f>
        <v>-0.79997197079564519</v>
      </c>
      <c r="BB208" s="146">
        <f>BDS!$BB$3*(COS(($U208*BB$4)-PI()))*BL208*BP208</f>
        <v>-0.71510678345493217</v>
      </c>
      <c r="BC208" s="146">
        <f>BDS!$BC$3*(COS(($U208*BC$4)-PI()))*BL208*BP208</f>
        <v>-0.53377195566946267</v>
      </c>
      <c r="BD208" s="146">
        <f>BDS!$BD$3*(COS(($U208*BD$4)-PI()))*BL208*BP208</f>
        <v>-9.5609101359789811E-2</v>
      </c>
      <c r="BE208" s="146">
        <f>BDS!$BE$3*(COS(($U208*BE$4)-PI()))*BL208*BP208</f>
        <v>-0.16598344006013149</v>
      </c>
      <c r="BF208" s="153">
        <f t="shared" si="68"/>
        <v>-0.73220309433053332</v>
      </c>
      <c r="BG208" s="153">
        <f>(((BF208)+1)/(BDS!$BG$4)+1)</f>
        <v>1.2660997166574806</v>
      </c>
      <c r="BH208" s="196">
        <f t="shared" si="69"/>
        <v>2.0493582319311536</v>
      </c>
      <c r="BI208" s="154"/>
      <c r="BJ208" s="152">
        <f t="shared" si="70"/>
        <v>206.00383493641502</v>
      </c>
      <c r="BK208" s="152">
        <f t="shared" si="71"/>
        <v>-4.7959932318869818E-5</v>
      </c>
      <c r="BL208" s="155">
        <f t="shared" si="72"/>
        <v>0.99999447842398304</v>
      </c>
      <c r="BM208" s="155"/>
      <c r="BN208" s="152">
        <f t="shared" si="73"/>
        <v>206.00383493641502</v>
      </c>
      <c r="BO208" s="152">
        <f t="shared" si="74"/>
        <v>-1.0920601970196401E-2</v>
      </c>
      <c r="BP208" s="155">
        <f t="shared" si="75"/>
        <v>0.9987435092811684</v>
      </c>
      <c r="BQ208" s="156"/>
      <c r="BR208" s="157">
        <f t="shared" si="76"/>
        <v>206.00383493641502</v>
      </c>
      <c r="BS208" s="158">
        <f t="shared" si="77"/>
        <v>0</v>
      </c>
      <c r="BT208" s="158">
        <f t="shared" si="78"/>
        <v>0</v>
      </c>
      <c r="BU208" s="158">
        <f t="shared" si="79"/>
        <v>0</v>
      </c>
      <c r="BV208" s="158"/>
      <c r="BW208" s="206">
        <f t="shared" si="80"/>
        <v>206.00383493641502</v>
      </c>
      <c r="BX208" s="207">
        <f t="shared" si="81"/>
        <v>0</v>
      </c>
      <c r="BY208" s="208">
        <f t="shared" si="82"/>
        <v>1</v>
      </c>
      <c r="BZ208" s="158"/>
      <c r="CA208" s="157">
        <f>BDS!BH208</f>
        <v>2.0493582319311536</v>
      </c>
      <c r="CB208" s="157">
        <f t="shared" si="83"/>
        <v>-3.9506417680688464</v>
      </c>
      <c r="CC208" s="157"/>
      <c r="CD208" s="157">
        <f t="shared" si="84"/>
        <v>-3.9506417680688464</v>
      </c>
      <c r="CE208" s="192"/>
      <c r="CF208" s="192"/>
      <c r="CG208" s="208"/>
      <c r="CH208" s="208">
        <f t="shared" si="85"/>
        <v>0</v>
      </c>
    </row>
    <row r="209" spans="2:86" x14ac:dyDescent="0.2">
      <c r="B209" s="81"/>
      <c r="C209" s="81"/>
      <c r="D209" s="81"/>
      <c r="E209" s="81"/>
      <c r="F209" s="81"/>
      <c r="G209" s="81"/>
      <c r="H209" s="81"/>
      <c r="I209" s="81"/>
      <c r="J209" s="81"/>
      <c r="K209" s="81"/>
      <c r="L209" s="82"/>
      <c r="M209" s="83"/>
      <c r="N209" s="81"/>
      <c r="O209" s="81"/>
      <c r="P209" s="81"/>
      <c r="Q209" s="84"/>
      <c r="R209" s="81"/>
      <c r="S209" s="84"/>
      <c r="T209" s="81"/>
      <c r="U209" s="195">
        <f t="shared" si="67"/>
        <v>209.12791051840298</v>
      </c>
      <c r="V209" s="146">
        <f>BDS!$V$3*(COS(($U209*V$4)-PI()))*BL209*BP209</f>
        <v>-0.16778508070349185</v>
      </c>
      <c r="W209" s="146">
        <f>BDS!$W$3*(COS(($U209*W$4)-PI()))*BL209*BP209</f>
        <v>-0.1453067854728983</v>
      </c>
      <c r="X209" s="146">
        <f>BDS!$X$3*(COS(($U209*X$4)-PI()))*BL209*BP209</f>
        <v>-7.3724235782959308E-2</v>
      </c>
      <c r="Y209" s="146">
        <f>BDS!$Y$3*(COS(($U209*Y$4)-PI()))*BL209*BP209</f>
        <v>-0.52091097225428118</v>
      </c>
      <c r="Z209" s="146">
        <f>BDS!$Z$3*(COS(($U209*Z$4)-PI()))*BL209*BP209</f>
        <v>-0.70685857224037074</v>
      </c>
      <c r="AA209" s="146">
        <f>BDS!$AA$3*(COS(($U209*AA$4)-PI()))*BL209*BP209</f>
        <v>-0.79402570763030034</v>
      </c>
      <c r="AB209" s="146">
        <f>BDS!$AB$3*(COS(($U209*AB$4)-PI()))*BL209*BP209</f>
        <v>-0.83970217870960706</v>
      </c>
      <c r="AC209" s="146">
        <f>BDS!$AC$3*(COS(($U209*AC$4)-PI()))*BL209*BP209</f>
        <v>-0.86457150188512943</v>
      </c>
      <c r="AD209" s="146">
        <f>BDS!$AD$3*(COS(($U209*AD$4)-PI()))*BL209*BP209</f>
        <v>-0.87715086842057011</v>
      </c>
      <c r="AE209" s="146">
        <f>BDS!$AE$3*(COS(($U209*AE$4)-PI()))*BL209*BP209</f>
        <v>-0.88101164934715803</v>
      </c>
      <c r="AF209" s="146">
        <f>BDS!$AF$3*(COS(($U209*AF$4)-PI()))*BL209*BP209</f>
        <v>-0.87715086842057011</v>
      </c>
      <c r="AG209" s="146">
        <f>BDS!$AG$3*(COS(($U209*AG$4)-PI()))*BL209*BP209</f>
        <v>-0.86457150188512943</v>
      </c>
      <c r="AH209" s="146">
        <f>BDS!$AH$3*(COS(($U209*AH$4)-PI()))*BL209*BP209</f>
        <v>-0.83970217870960706</v>
      </c>
      <c r="AI209" s="146">
        <f>BDS!$AI$3*(COS(($U209*AI$4)-PI()))*BL209*BP209</f>
        <v>-0.79402570763030034</v>
      </c>
      <c r="AJ209" s="146">
        <f>BDS!$AJ$3*(COS(($U209*AJ$4)-PI()))*BL209*BP209</f>
        <v>-0.81445459000502796</v>
      </c>
      <c r="AK209" s="146">
        <f>BDS!$AK$3*(COS(($U209*AK$4)-PI()))*BL209*BP209</f>
        <v>-0.85578953848737671</v>
      </c>
      <c r="AL209" s="146">
        <f>BDS!$AL$3*(COS(($U209*AL$4)-PI()))*BL209*BP209</f>
        <v>-0.87827242604265099</v>
      </c>
      <c r="AM209" s="146">
        <f>BDS!$AM$3*(COS(($U209*AM$4)-PI()))*BL209*BP209</f>
        <v>-0.88963903718862558</v>
      </c>
      <c r="AN209" s="146">
        <f>BDS!$AN$3*(COS(($U209*AN$4)-PI()))*BL209*BP209</f>
        <v>-0.89312687713464101</v>
      </c>
      <c r="AO209" s="146">
        <f>BDS!$AO$3*(COS(($U209*AO$4)-PI()))*BL209*BP209</f>
        <v>-0.88963903718862558</v>
      </c>
      <c r="AP209" s="146">
        <f>BDS!$AP$3*(COS(($U209*AP$4)-PI()))*BL209*BP209</f>
        <v>-0.87827242604265099</v>
      </c>
      <c r="AQ209" s="146">
        <f>BDS!$AQ$3*(COS(($U209*AQ$4)-PI()))*BL209*BP209</f>
        <v>-0.85578953848737671</v>
      </c>
      <c r="AR209" s="146">
        <f>BDS!$AR$3*(COS(($U209*AR$4)-PI()))*BL209*BP209</f>
        <v>-0.81445459000502796</v>
      </c>
      <c r="AS209" s="146">
        <f>BDS!$AS$3*(COS(($U209*AS$4)-PI()))*BL209*BP209</f>
        <v>-0.79402570763030034</v>
      </c>
      <c r="AT209" s="146">
        <f>BDS!$AT$3*(COS(($U209*AT$4)-PI()))*BL209*BP209</f>
        <v>-0.83970217870960706</v>
      </c>
      <c r="AU209" s="146">
        <f>BDS!$AU$3*(COS(($U209*AU$4)-PI()))*BL209*BP209</f>
        <v>-0.86457150188512943</v>
      </c>
      <c r="AV209" s="146">
        <f>BDS!$AV$3*(COS(($U209*AV$4)-PI()))*BL209*BP209</f>
        <v>-0.87715086842057011</v>
      </c>
      <c r="AW209" s="146">
        <f>BDS!$AW$3*(COS(($U209*AW$4)-PI()))*BL209*BP209</f>
        <v>-0.88101164934715803</v>
      </c>
      <c r="AX209" s="146">
        <f>BDS!$AX$3*(COS(($U209*AX$4)-PI()))*BL209*BP209</f>
        <v>-0.87715086842057011</v>
      </c>
      <c r="AY209" s="146">
        <f>BDS!$AY$3*(COS(($U209*AY$4)-PI()))*BL209*BP209</f>
        <v>-0.86457150188512943</v>
      </c>
      <c r="AZ209" s="146">
        <f>BDS!$AZ$3*(COS(($U209*AZ$4)-PI()))*BL209*BP209</f>
        <v>-0.83970217870960706</v>
      </c>
      <c r="BA209" s="146">
        <f>BDS!$BA$3*(COS(($U209*BA$4)-PI()))*BL209*BP209</f>
        <v>-0.79402570763030034</v>
      </c>
      <c r="BB209" s="146">
        <f>BDS!$BB$3*(COS(($U209*BB$4)-PI()))*BL209*BP209</f>
        <v>-0.70685857224037074</v>
      </c>
      <c r="BC209" s="146">
        <f>BDS!$BC$3*(COS(($U209*BC$4)-PI()))*BL209*BP209</f>
        <v>-0.52091097225428118</v>
      </c>
      <c r="BD209" s="146">
        <f>BDS!$BD$3*(COS(($U209*BD$4)-PI()))*BL209*BP209</f>
        <v>-7.3724235782959308E-2</v>
      </c>
      <c r="BE209" s="146">
        <f>BDS!$BE$3*(COS(($U209*BE$4)-PI()))*BL209*BP209</f>
        <v>-0.1453067854728983</v>
      </c>
      <c r="BF209" s="153">
        <f t="shared" si="68"/>
        <v>-0.72485134994620182</v>
      </c>
      <c r="BG209" s="153">
        <f>(((BF209)+1)/(BDS!$BG$4)+1)</f>
        <v>1.2734048686446489</v>
      </c>
      <c r="BH209" s="196">
        <f t="shared" si="69"/>
        <v>2.0993301196260883</v>
      </c>
      <c r="BI209" s="154"/>
      <c r="BJ209" s="152">
        <f t="shared" si="70"/>
        <v>209.12791051840298</v>
      </c>
      <c r="BK209" s="152">
        <f t="shared" si="71"/>
        <v>-5.0364287429988516E-5</v>
      </c>
      <c r="BL209" s="155">
        <f t="shared" si="72"/>
        <v>0.99999420161393793</v>
      </c>
      <c r="BM209" s="155"/>
      <c r="BN209" s="152">
        <f t="shared" si="73"/>
        <v>209.12791051840298</v>
      </c>
      <c r="BO209" s="152">
        <f t="shared" si="74"/>
        <v>-1.1338807748851093E-2</v>
      </c>
      <c r="BP209" s="155">
        <f t="shared" si="75"/>
        <v>0.99869542321637095</v>
      </c>
      <c r="BQ209" s="156"/>
      <c r="BR209" s="157">
        <f t="shared" si="76"/>
        <v>209.12791051840298</v>
      </c>
      <c r="BS209" s="158">
        <f t="shared" si="77"/>
        <v>0</v>
      </c>
      <c r="BT209" s="158">
        <f t="shared" si="78"/>
        <v>0</v>
      </c>
      <c r="BU209" s="158">
        <f t="shared" si="79"/>
        <v>0</v>
      </c>
      <c r="BV209" s="158"/>
      <c r="BW209" s="206">
        <f t="shared" si="80"/>
        <v>209.12791051840298</v>
      </c>
      <c r="BX209" s="207">
        <f t="shared" si="81"/>
        <v>0</v>
      </c>
      <c r="BY209" s="208">
        <f t="shared" si="82"/>
        <v>1</v>
      </c>
      <c r="BZ209" s="158"/>
      <c r="CA209" s="157">
        <f>BDS!BH209</f>
        <v>2.0993301196260883</v>
      </c>
      <c r="CB209" s="157">
        <f t="shared" si="83"/>
        <v>-3.9006698803739117</v>
      </c>
      <c r="CC209" s="157"/>
      <c r="CD209" s="157">
        <f t="shared" si="84"/>
        <v>-3.9006698803739117</v>
      </c>
      <c r="CE209" s="192"/>
      <c r="CF209" s="192"/>
      <c r="CG209" s="208"/>
      <c r="CH209" s="208">
        <f t="shared" si="85"/>
        <v>0</v>
      </c>
    </row>
    <row r="210" spans="2:86" x14ac:dyDescent="0.2">
      <c r="B210" s="81"/>
      <c r="C210" s="81"/>
      <c r="D210" s="81"/>
      <c r="E210" s="81"/>
      <c r="F210" s="81"/>
      <c r="G210" s="81"/>
      <c r="H210" s="81"/>
      <c r="I210" s="81"/>
      <c r="J210" s="81"/>
      <c r="K210" s="81"/>
      <c r="L210" s="82"/>
      <c r="M210" s="83"/>
      <c r="N210" s="81"/>
      <c r="O210" s="81"/>
      <c r="P210" s="81"/>
      <c r="Q210" s="84"/>
      <c r="R210" s="81"/>
      <c r="S210" s="84"/>
      <c r="T210" s="81"/>
      <c r="U210" s="195">
        <f t="shared" si="67"/>
        <v>212.29936312249828</v>
      </c>
      <c r="V210" s="146">
        <f>BDS!$V$3*(COS(($U210*V$4)-PI()))*BL210*BP210</f>
        <v>-0.1471282787812434</v>
      </c>
      <c r="W210" s="146">
        <f>BDS!$W$3*(COS(($U210*W$4)-PI()))*BL210*BP210</f>
        <v>-0.12425139274217563</v>
      </c>
      <c r="X210" s="146">
        <f>BDS!$X$3*(COS(($U210*X$4)-PI()))*BL210*BP210</f>
        <v>-5.1472004796278101E-2</v>
      </c>
      <c r="Y210" s="146">
        <f>BDS!$Y$3*(COS(($U210*Y$4)-PI()))*BL210*BP210</f>
        <v>-0.50773212628340303</v>
      </c>
      <c r="Z210" s="146">
        <f>BDS!$Z$3*(COS(($U210*Z$4)-PI()))*BL210*BP210</f>
        <v>-0.69838608216015963</v>
      </c>
      <c r="AA210" s="146">
        <f>BDS!$AA$3*(COS(($U210*AA$4)-PI()))*BL210*BP210</f>
        <v>-0.78791146753760122</v>
      </c>
      <c r="AB210" s="146">
        <f>BDS!$AB$3*(COS(($U210*AB$4)-PI()))*BL210*BP210</f>
        <v>-0.83485935287403401</v>
      </c>
      <c r="AC210" s="146">
        <f>BDS!$AC$3*(COS(($U210*AC$4)-PI()))*BL210*BP210</f>
        <v>-0.86043083120854058</v>
      </c>
      <c r="AD210" s="146">
        <f>BDS!$AD$3*(COS(($U210*AD$4)-PI()))*BL210*BP210</f>
        <v>-0.87336796761168678</v>
      </c>
      <c r="AE210" s="146">
        <f>BDS!$AE$3*(COS(($U210*AE$4)-PI()))*BL210*BP210</f>
        <v>-0.87733890062380782</v>
      </c>
      <c r="AF210" s="146">
        <f>BDS!$AF$3*(COS(($U210*AF$4)-PI()))*BL210*BP210</f>
        <v>-0.87336796761168678</v>
      </c>
      <c r="AG210" s="146">
        <f>BDS!$AG$3*(COS(($U210*AG$4)-PI()))*BL210*BP210</f>
        <v>-0.86043083120854058</v>
      </c>
      <c r="AH210" s="146">
        <f>BDS!$AH$3*(COS(($U210*AH$4)-PI()))*BL210*BP210</f>
        <v>-0.83485935287403401</v>
      </c>
      <c r="AI210" s="146">
        <f>BDS!$AI$3*(COS(($U210*AI$4)-PI()))*BL210*BP210</f>
        <v>-0.78791146753760122</v>
      </c>
      <c r="AJ210" s="146">
        <f>BDS!$AJ$3*(COS(($U210*AJ$4)-PI()))*BL210*BP210</f>
        <v>-0.80890604156639712</v>
      </c>
      <c r="AK210" s="146">
        <f>BDS!$AK$3*(COS(($U210*AK$4)-PI()))*BL210*BP210</f>
        <v>-0.85140013377569679</v>
      </c>
      <c r="AL210" s="146">
        <f>BDS!$AL$3*(COS(($U210*AL$4)-PI()))*BL210*BP210</f>
        <v>-0.87452150767077119</v>
      </c>
      <c r="AM210" s="146">
        <f>BDS!$AM$3*(COS(($U210*AM$4)-PI()))*BL210*BP210</f>
        <v>-0.88621302305548866</v>
      </c>
      <c r="AN210" s="146">
        <f>BDS!$AN$3*(COS(($U210*AN$4)-PI()))*BL210*BP210</f>
        <v>-0.88980084070368359</v>
      </c>
      <c r="AO210" s="146">
        <f>BDS!$AO$3*(COS(($U210*AO$4)-PI()))*BL210*BP210</f>
        <v>-0.88621302305548866</v>
      </c>
      <c r="AP210" s="146">
        <f>BDS!$AP$3*(COS(($U210*AP$4)-PI()))*BL210*BP210</f>
        <v>-0.87452150767077119</v>
      </c>
      <c r="AQ210" s="146">
        <f>BDS!$AQ$3*(COS(($U210*AQ$4)-PI()))*BL210*BP210</f>
        <v>-0.85140013377569679</v>
      </c>
      <c r="AR210" s="146">
        <f>BDS!$AR$3*(COS(($U210*AR$4)-PI()))*BL210*BP210</f>
        <v>-0.80890604156639712</v>
      </c>
      <c r="AS210" s="146">
        <f>BDS!$AS$3*(COS(($U210*AS$4)-PI()))*BL210*BP210</f>
        <v>-0.78791146753760122</v>
      </c>
      <c r="AT210" s="146">
        <f>BDS!$AT$3*(COS(($U210*AT$4)-PI()))*BL210*BP210</f>
        <v>-0.83485935287403401</v>
      </c>
      <c r="AU210" s="146">
        <f>BDS!$AU$3*(COS(($U210*AU$4)-PI()))*BL210*BP210</f>
        <v>-0.86043083120854058</v>
      </c>
      <c r="AV210" s="146">
        <f>BDS!$AV$3*(COS(($U210*AV$4)-PI()))*BL210*BP210</f>
        <v>-0.87336796761168678</v>
      </c>
      <c r="AW210" s="146">
        <f>BDS!$AW$3*(COS(($U210*AW$4)-PI()))*BL210*BP210</f>
        <v>-0.87733890062380782</v>
      </c>
      <c r="AX210" s="146">
        <f>BDS!$AX$3*(COS(($U210*AX$4)-PI()))*BL210*BP210</f>
        <v>-0.87336796761168678</v>
      </c>
      <c r="AY210" s="146">
        <f>BDS!$AY$3*(COS(($U210*AY$4)-PI()))*BL210*BP210</f>
        <v>-0.86043083120854058</v>
      </c>
      <c r="AZ210" s="146">
        <f>BDS!$AZ$3*(COS(($U210*AZ$4)-PI()))*BL210*BP210</f>
        <v>-0.83485935287403401</v>
      </c>
      <c r="BA210" s="146">
        <f>BDS!$BA$3*(COS(($U210*BA$4)-PI()))*BL210*BP210</f>
        <v>-0.78791146753760122</v>
      </c>
      <c r="BB210" s="146">
        <f>BDS!$BB$3*(COS(($U210*BB$4)-PI()))*BL210*BP210</f>
        <v>-0.69838608216015963</v>
      </c>
      <c r="BC210" s="146">
        <f>BDS!$BC$3*(COS(($U210*BC$4)-PI()))*BL210*BP210</f>
        <v>-0.50773212628340303</v>
      </c>
      <c r="BD210" s="146">
        <f>BDS!$BD$3*(COS(($U210*BD$4)-PI()))*BL210*BP210</f>
        <v>-5.1472004796278101E-2</v>
      </c>
      <c r="BE210" s="146">
        <f>BDS!$BE$3*(COS(($U210*BE$4)-PI()))*BL210*BP210</f>
        <v>-0.12425139274217563</v>
      </c>
      <c r="BF210" s="153">
        <f t="shared" si="68"/>
        <v>-0.71732361171557579</v>
      </c>
      <c r="BG210" s="153">
        <f>(((BF210)+1)/(BDS!$BG$4)+1)</f>
        <v>1.2808848990999435</v>
      </c>
      <c r="BH210" s="196">
        <f t="shared" si="69"/>
        <v>2.1502021119640231</v>
      </c>
      <c r="BI210" s="154"/>
      <c r="BJ210" s="152">
        <f t="shared" si="70"/>
        <v>212.29936312249828</v>
      </c>
      <c r="BK210" s="152">
        <f t="shared" si="71"/>
        <v>-5.2889178328200312E-5</v>
      </c>
      <c r="BL210" s="155">
        <f t="shared" si="72"/>
        <v>0.99999391092685852</v>
      </c>
      <c r="BM210" s="155"/>
      <c r="BN210" s="152">
        <f t="shared" si="73"/>
        <v>212.29936312249828</v>
      </c>
      <c r="BO210" s="152">
        <f t="shared" si="74"/>
        <v>-1.1773007071750885E-2</v>
      </c>
      <c r="BP210" s="155">
        <f t="shared" si="75"/>
        <v>0.99864550063430435</v>
      </c>
      <c r="BQ210" s="156"/>
      <c r="BR210" s="157">
        <f t="shared" si="76"/>
        <v>212.29936312249828</v>
      </c>
      <c r="BS210" s="158">
        <f t="shared" si="77"/>
        <v>0</v>
      </c>
      <c r="BT210" s="158">
        <f t="shared" si="78"/>
        <v>0</v>
      </c>
      <c r="BU210" s="158">
        <f t="shared" si="79"/>
        <v>0</v>
      </c>
      <c r="BV210" s="158"/>
      <c r="BW210" s="206">
        <f t="shared" si="80"/>
        <v>212.29936312249828</v>
      </c>
      <c r="BX210" s="207">
        <f t="shared" si="81"/>
        <v>0</v>
      </c>
      <c r="BY210" s="208">
        <f t="shared" si="82"/>
        <v>1</v>
      </c>
      <c r="BZ210" s="158"/>
      <c r="CA210" s="157">
        <f>BDS!BH210</f>
        <v>2.1502021119640231</v>
      </c>
      <c r="CB210" s="157">
        <f t="shared" si="83"/>
        <v>-3.8497978880359769</v>
      </c>
      <c r="CC210" s="157"/>
      <c r="CD210" s="157">
        <f t="shared" si="84"/>
        <v>-3.8497978880359769</v>
      </c>
      <c r="CE210" s="192"/>
      <c r="CF210" s="192"/>
      <c r="CG210" s="208"/>
      <c r="CH210" s="208">
        <f t="shared" si="85"/>
        <v>0</v>
      </c>
    </row>
    <row r="211" spans="2:86" x14ac:dyDescent="0.2">
      <c r="B211" s="81"/>
      <c r="C211" s="81"/>
      <c r="D211" s="81"/>
      <c r="E211" s="81"/>
      <c r="F211" s="81"/>
      <c r="G211" s="81"/>
      <c r="H211" s="81"/>
      <c r="I211" s="81"/>
      <c r="J211" s="81"/>
      <c r="K211" s="81"/>
      <c r="L211" s="82"/>
      <c r="M211" s="83"/>
      <c r="N211" s="81"/>
      <c r="O211" s="81"/>
      <c r="P211" s="81"/>
      <c r="Q211" s="84"/>
      <c r="R211" s="81"/>
      <c r="S211" s="84"/>
      <c r="T211" s="81"/>
      <c r="U211" s="195">
        <f t="shared" si="67"/>
        <v>215.51891122754841</v>
      </c>
      <c r="V211" s="146">
        <f>BDS!$V$3*(COS(($U211*V$4)-PI()))*BL211*BP211</f>
        <v>-0.12609243765309996</v>
      </c>
      <c r="W211" s="146">
        <f>BDS!$W$3*(COS(($U211*W$4)-PI()))*BL211*BP211</f>
        <v>-0.10281963108697416</v>
      </c>
      <c r="X211" s="146">
        <f>BDS!$X$3*(COS(($U211*X$4)-PI()))*BL211*BP211</f>
        <v>-2.8857544250126071E-2</v>
      </c>
      <c r="Y211" s="146">
        <f>BDS!$Y$3*(COS(($U211*Y$4)-PI()))*BL211*BP211</f>
        <v>-0.49423011952902424</v>
      </c>
      <c r="Z211" s="146">
        <f>BDS!$Z$3*(COS(($U211*Z$4)-PI()))*BL211*BP211</f>
        <v>-0.68968414026724312</v>
      </c>
      <c r="AA211" s="146">
        <f>BDS!$AA$3*(COS(($U211*AA$4)-PI()))*BL211*BP211</f>
        <v>-0.7816249631938238</v>
      </c>
      <c r="AB211" s="146">
        <f>BDS!$AB$3*(COS(($U211*AB$4)-PI()))*BL211*BP211</f>
        <v>-0.82987740143468935</v>
      </c>
      <c r="AC211" s="146">
        <f>BDS!$AC$3*(COS(($U211*AC$4)-PI()))*BL211*BP211</f>
        <v>-0.85616996784061183</v>
      </c>
      <c r="AD211" s="146">
        <f>BDS!$AD$3*(COS(($U211*AD$4)-PI()))*BL211*BP211</f>
        <v>-0.86947468602126687</v>
      </c>
      <c r="AE211" s="146">
        <f>BDS!$AE$3*(COS(($U211*AE$4)-PI()))*BL211*BP211</f>
        <v>-0.87355881398815416</v>
      </c>
      <c r="AF211" s="146">
        <f>BDS!$AF$3*(COS(($U211*AF$4)-PI()))*BL211*BP211</f>
        <v>-0.86947468602126687</v>
      </c>
      <c r="AG211" s="146">
        <f>BDS!$AG$3*(COS(($U211*AG$4)-PI()))*BL211*BP211</f>
        <v>-0.85616996784061183</v>
      </c>
      <c r="AH211" s="146">
        <f>BDS!$AH$3*(COS(($U211*AH$4)-PI()))*BL211*BP211</f>
        <v>-0.82987740143468935</v>
      </c>
      <c r="AI211" s="146">
        <f>BDS!$AI$3*(COS(($U211*AI$4)-PI()))*BL211*BP211</f>
        <v>-0.7816249631938238</v>
      </c>
      <c r="AJ211" s="146">
        <f>BDS!$AJ$3*(COS(($U211*AJ$4)-PI()))*BL211*BP211</f>
        <v>-0.80319978607598874</v>
      </c>
      <c r="AK211" s="146">
        <f>BDS!$AK$3*(COS(($U211*AK$4)-PI()))*BL211*BP211</f>
        <v>-0.84688377985504093</v>
      </c>
      <c r="AL211" s="146">
        <f>BDS!$AL$3*(COS(($U211*AL$4)-PI()))*BL211*BP211</f>
        <v>-0.87066109095266242</v>
      </c>
      <c r="AM211" s="146">
        <f>BDS!$AM$3*(COS(($U211*AM$4)-PI()))*BL211*BP211</f>
        <v>-0.88268652382500434</v>
      </c>
      <c r="AN211" s="146">
        <f>BDS!$AN$3*(COS(($U211*AN$4)-PI()))*BL211*BP211</f>
        <v>-0.88637711038317524</v>
      </c>
      <c r="AO211" s="146">
        <f>BDS!$AO$3*(COS(($U211*AO$4)-PI()))*BL211*BP211</f>
        <v>-0.88268652382500434</v>
      </c>
      <c r="AP211" s="146">
        <f>BDS!$AP$3*(COS(($U211*AP$4)-PI()))*BL211*BP211</f>
        <v>-0.87066109095266242</v>
      </c>
      <c r="AQ211" s="146">
        <f>BDS!$AQ$3*(COS(($U211*AQ$4)-PI()))*BL211*BP211</f>
        <v>-0.84688377985504093</v>
      </c>
      <c r="AR211" s="146">
        <f>BDS!$AR$3*(COS(($U211*AR$4)-PI()))*BL211*BP211</f>
        <v>-0.80319978607598874</v>
      </c>
      <c r="AS211" s="146">
        <f>BDS!$AS$3*(COS(($U211*AS$4)-PI()))*BL211*BP211</f>
        <v>-0.7816249631938238</v>
      </c>
      <c r="AT211" s="146">
        <f>BDS!$AT$3*(COS(($U211*AT$4)-PI()))*BL211*BP211</f>
        <v>-0.82987740143468935</v>
      </c>
      <c r="AU211" s="146">
        <f>BDS!$AU$3*(COS(($U211*AU$4)-PI()))*BL211*BP211</f>
        <v>-0.85616996784061183</v>
      </c>
      <c r="AV211" s="146">
        <f>BDS!$AV$3*(COS(($U211*AV$4)-PI()))*BL211*BP211</f>
        <v>-0.86947468602126687</v>
      </c>
      <c r="AW211" s="146">
        <f>BDS!$AW$3*(COS(($U211*AW$4)-PI()))*BL211*BP211</f>
        <v>-0.87355881398815416</v>
      </c>
      <c r="AX211" s="146">
        <f>BDS!$AX$3*(COS(($U211*AX$4)-PI()))*BL211*BP211</f>
        <v>-0.86947468602126687</v>
      </c>
      <c r="AY211" s="146">
        <f>BDS!$AY$3*(COS(($U211*AY$4)-PI()))*BL211*BP211</f>
        <v>-0.85616996784061183</v>
      </c>
      <c r="AZ211" s="146">
        <f>BDS!$AZ$3*(COS(($U211*AZ$4)-PI()))*BL211*BP211</f>
        <v>-0.82987740143468935</v>
      </c>
      <c r="BA211" s="146">
        <f>BDS!$BA$3*(COS(($U211*BA$4)-PI()))*BL211*BP211</f>
        <v>-0.7816249631938238</v>
      </c>
      <c r="BB211" s="146">
        <f>BDS!$BB$3*(COS(($U211*BB$4)-PI()))*BL211*BP211</f>
        <v>-0.68968414026724312</v>
      </c>
      <c r="BC211" s="146">
        <f>BDS!$BC$3*(COS(($U211*BC$4)-PI()))*BL211*BP211</f>
        <v>-0.49423011952902424</v>
      </c>
      <c r="BD211" s="146">
        <f>BDS!$BD$3*(COS(($U211*BD$4)-PI()))*BL211*BP211</f>
        <v>-2.8857544250126071E-2</v>
      </c>
      <c r="BE211" s="146">
        <f>BDS!$BE$3*(COS(($U211*BE$4)-PI()))*BL211*BP211</f>
        <v>-0.10281963108697416</v>
      </c>
      <c r="BF211" s="153">
        <f t="shared" si="68"/>
        <v>-0.70961723560161882</v>
      </c>
      <c r="BG211" s="153">
        <f>(((BF211)+1)/(BDS!$BG$4)+1)</f>
        <v>1.2885424353035582</v>
      </c>
      <c r="BH211" s="196">
        <f t="shared" si="69"/>
        <v>2.2019745130695338</v>
      </c>
      <c r="BI211" s="154"/>
      <c r="BJ211" s="152">
        <f t="shared" si="70"/>
        <v>215.51891122754841</v>
      </c>
      <c r="BK211" s="152">
        <f t="shared" si="71"/>
        <v>-5.5540647673663406E-5</v>
      </c>
      <c r="BL211" s="155">
        <f t="shared" si="72"/>
        <v>0.9999936056670744</v>
      </c>
      <c r="BM211" s="155"/>
      <c r="BN211" s="152">
        <f t="shared" si="73"/>
        <v>215.51891122754841</v>
      </c>
      <c r="BO211" s="152">
        <f t="shared" si="74"/>
        <v>-1.2223809892048279E-2</v>
      </c>
      <c r="BP211" s="155">
        <f t="shared" si="75"/>
        <v>0.99859367168591762</v>
      </c>
      <c r="BQ211" s="156"/>
      <c r="BR211" s="157">
        <f t="shared" si="76"/>
        <v>215.51891122754841</v>
      </c>
      <c r="BS211" s="158">
        <f t="shared" si="77"/>
        <v>0</v>
      </c>
      <c r="BT211" s="158">
        <f t="shared" si="78"/>
        <v>0</v>
      </c>
      <c r="BU211" s="158">
        <f t="shared" si="79"/>
        <v>0</v>
      </c>
      <c r="BV211" s="158"/>
      <c r="BW211" s="206">
        <f t="shared" si="80"/>
        <v>215.51891122754841</v>
      </c>
      <c r="BX211" s="207">
        <f t="shared" si="81"/>
        <v>0</v>
      </c>
      <c r="BY211" s="208">
        <f t="shared" si="82"/>
        <v>1</v>
      </c>
      <c r="BZ211" s="158"/>
      <c r="CA211" s="157">
        <f>BDS!BH211</f>
        <v>2.2019745130695338</v>
      </c>
      <c r="CB211" s="157">
        <f t="shared" si="83"/>
        <v>-3.7980254869304662</v>
      </c>
      <c r="CC211" s="157"/>
      <c r="CD211" s="157">
        <f t="shared" si="84"/>
        <v>-3.7980254869304662</v>
      </c>
      <c r="CE211" s="192"/>
      <c r="CF211" s="192"/>
      <c r="CG211" s="208"/>
      <c r="CH211" s="208">
        <f t="shared" si="85"/>
        <v>0</v>
      </c>
    </row>
    <row r="212" spans="2:86" x14ac:dyDescent="0.2">
      <c r="B212" s="81"/>
      <c r="C212" s="81"/>
      <c r="D212" s="81"/>
      <c r="E212" s="81"/>
      <c r="F212" s="81"/>
      <c r="G212" s="81"/>
      <c r="H212" s="81"/>
      <c r="I212" s="81"/>
      <c r="J212" s="81"/>
      <c r="K212" s="81"/>
      <c r="L212" s="82"/>
      <c r="M212" s="83"/>
      <c r="N212" s="81"/>
      <c r="O212" s="81"/>
      <c r="P212" s="81"/>
      <c r="Q212" s="84"/>
      <c r="R212" s="81"/>
      <c r="S212" s="84"/>
      <c r="T212" s="81"/>
      <c r="U212" s="195">
        <f t="shared" si="67"/>
        <v>218.7872842082283</v>
      </c>
      <c r="V212" s="146">
        <f>BDS!$V$3*(COS(($U212*V$4)-PI()))*BL212*BP212</f>
        <v>-0.10467987211234997</v>
      </c>
      <c r="W212" s="146">
        <f>BDS!$W$3*(COS(($U212*W$4)-PI()))*BL212*BP212</f>
        <v>-8.1014648284387938E-2</v>
      </c>
      <c r="X212" s="146">
        <f>BDS!$X$3*(COS(($U212*X$4)-PI()))*BL212*BP212</f>
        <v>-5.8869527736962867E-3</v>
      </c>
      <c r="Y212" s="146">
        <f>BDS!$Y$3*(COS(($U212*Y$4)-PI()))*BL212*BP212</f>
        <v>-0.48039974207487296</v>
      </c>
      <c r="Z212" s="146">
        <f>BDS!$Z$3*(COS(($U212*Z$4)-PI()))*BL212*BP212</f>
        <v>-0.68074751508875164</v>
      </c>
      <c r="AA212" s="146">
        <f>BDS!$AA$3*(COS(($U212*AA$4)-PI()))*BL212*BP212</f>
        <v>-0.77516182747596651</v>
      </c>
      <c r="AB212" s="146">
        <f>BDS!$AB$3*(COS(($U212*AB$4)-PI()))*BL212*BP212</f>
        <v>-0.82475262596794752</v>
      </c>
      <c r="AC212" s="146">
        <f>BDS!$AC$3*(COS(($U212*AC$4)-PI()))*BL212*BP212</f>
        <v>-0.85178563885842595</v>
      </c>
      <c r="AD212" s="146">
        <f>BDS!$AD$3*(COS(($U212*AD$4)-PI()))*BL212*BP212</f>
        <v>-0.8654679823081094</v>
      </c>
      <c r="AE212" s="146">
        <f>BDS!$AE$3*(COS(($U212*AE$4)-PI()))*BL212*BP212</f>
        <v>-0.86966842136928646</v>
      </c>
      <c r="AF212" s="146">
        <f>BDS!$AF$3*(COS(($U212*AF$4)-PI()))*BL212*BP212</f>
        <v>-0.8654679823081094</v>
      </c>
      <c r="AG212" s="146">
        <f>BDS!$AG$3*(COS(($U212*AG$4)-PI()))*BL212*BP212</f>
        <v>-0.85178563885842595</v>
      </c>
      <c r="AH212" s="146">
        <f>BDS!$AH$3*(COS(($U212*AH$4)-PI()))*BL212*BP212</f>
        <v>-0.82475262596794752</v>
      </c>
      <c r="AI212" s="146">
        <f>BDS!$AI$3*(COS(($U212*AI$4)-PI()))*BL212*BP212</f>
        <v>-0.77516182747596651</v>
      </c>
      <c r="AJ212" s="146">
        <f>BDS!$AJ$3*(COS(($U212*AJ$4)-PI()))*BL212*BP212</f>
        <v>-0.79733173734248841</v>
      </c>
      <c r="AK212" s="146">
        <f>BDS!$AK$3*(COS(($U212*AK$4)-PI()))*BL212*BP212</f>
        <v>-0.84223704863236926</v>
      </c>
      <c r="AL212" s="146">
        <f>BDS!$AL$3*(COS(($U212*AL$4)-PI()))*BL212*BP212</f>
        <v>-0.86668815572607383</v>
      </c>
      <c r="AM212" s="146">
        <f>BDS!$AM$3*(COS(($U212*AM$4)-PI()))*BL212*BP212</f>
        <v>-0.87905673887376301</v>
      </c>
      <c r="AN212" s="146">
        <f>BDS!$AN$3*(COS(($U212*AN$4)-PI()))*BL212*BP212</f>
        <v>-0.88285295469972425</v>
      </c>
      <c r="AO212" s="146">
        <f>BDS!$AO$3*(COS(($U212*AO$4)-PI()))*BL212*BP212</f>
        <v>-0.87905673887376301</v>
      </c>
      <c r="AP212" s="146">
        <f>BDS!$AP$3*(COS(($U212*AP$4)-PI()))*BL212*BP212</f>
        <v>-0.86668815572607383</v>
      </c>
      <c r="AQ212" s="146">
        <f>BDS!$AQ$3*(COS(($U212*AQ$4)-PI()))*BL212*BP212</f>
        <v>-0.84223704863236926</v>
      </c>
      <c r="AR212" s="146">
        <f>BDS!$AR$3*(COS(($U212*AR$4)-PI()))*BL212*BP212</f>
        <v>-0.79733173734248841</v>
      </c>
      <c r="AS212" s="146">
        <f>BDS!$AS$3*(COS(($U212*AS$4)-PI()))*BL212*BP212</f>
        <v>-0.77516182747596651</v>
      </c>
      <c r="AT212" s="146">
        <f>BDS!$AT$3*(COS(($U212*AT$4)-PI()))*BL212*BP212</f>
        <v>-0.82475262596794752</v>
      </c>
      <c r="AU212" s="146">
        <f>BDS!$AU$3*(COS(($U212*AU$4)-PI()))*BL212*BP212</f>
        <v>-0.85178563885842595</v>
      </c>
      <c r="AV212" s="146">
        <f>BDS!$AV$3*(COS(($U212*AV$4)-PI()))*BL212*BP212</f>
        <v>-0.8654679823081094</v>
      </c>
      <c r="AW212" s="146">
        <f>BDS!$AW$3*(COS(($U212*AW$4)-PI()))*BL212*BP212</f>
        <v>-0.86966842136928646</v>
      </c>
      <c r="AX212" s="146">
        <f>BDS!$AX$3*(COS(($U212*AX$4)-PI()))*BL212*BP212</f>
        <v>-0.8654679823081094</v>
      </c>
      <c r="AY212" s="146">
        <f>BDS!$AY$3*(COS(($U212*AY$4)-PI()))*BL212*BP212</f>
        <v>-0.85178563885842595</v>
      </c>
      <c r="AZ212" s="146">
        <f>BDS!$AZ$3*(COS(($U212*AZ$4)-PI()))*BL212*BP212</f>
        <v>-0.82475262596794752</v>
      </c>
      <c r="BA212" s="146">
        <f>BDS!$BA$3*(COS(($U212*BA$4)-PI()))*BL212*BP212</f>
        <v>-0.77516182747596651</v>
      </c>
      <c r="BB212" s="146">
        <f>BDS!$BB$3*(COS(($U212*BB$4)-PI()))*BL212*BP212</f>
        <v>-0.68074751508875164</v>
      </c>
      <c r="BC212" s="146">
        <f>BDS!$BC$3*(COS(($U212*BC$4)-PI()))*BL212*BP212</f>
        <v>-0.48039974207487296</v>
      </c>
      <c r="BD212" s="146">
        <f>BDS!$BD$3*(COS(($U212*BD$4)-PI()))*BL212*BP212</f>
        <v>-5.8869527736962867E-3</v>
      </c>
      <c r="BE212" s="146">
        <f>BDS!$BE$3*(COS(($U212*BE$4)-PI()))*BL212*BP212</f>
        <v>-8.1014648284387938E-2</v>
      </c>
      <c r="BF212" s="153">
        <f t="shared" si="68"/>
        <v>-0.70172964015514583</v>
      </c>
      <c r="BG212" s="153">
        <f>(((BF212)+1)/(BDS!$BG$4)+1)</f>
        <v>1.296380042344492</v>
      </c>
      <c r="BH212" s="196">
        <f t="shared" si="69"/>
        <v>2.2546467297338975</v>
      </c>
      <c r="BI212" s="154"/>
      <c r="BJ212" s="152">
        <f t="shared" si="70"/>
        <v>218.7872842082283</v>
      </c>
      <c r="BK212" s="152">
        <f t="shared" si="71"/>
        <v>-5.832504104331778E-5</v>
      </c>
      <c r="BL212" s="155">
        <f t="shared" si="72"/>
        <v>0.99999328510404228</v>
      </c>
      <c r="BM212" s="155"/>
      <c r="BN212" s="152">
        <f t="shared" si="73"/>
        <v>218.7872842082283</v>
      </c>
      <c r="BO212" s="152">
        <f t="shared" si="74"/>
        <v>-1.2691849293117858E-2</v>
      </c>
      <c r="BP212" s="155">
        <f t="shared" si="75"/>
        <v>0.99853986388829585</v>
      </c>
      <c r="BQ212" s="156"/>
      <c r="BR212" s="157">
        <f t="shared" si="76"/>
        <v>218.7872842082283</v>
      </c>
      <c r="BS212" s="158">
        <f t="shared" si="77"/>
        <v>0</v>
      </c>
      <c r="BT212" s="158">
        <f t="shared" si="78"/>
        <v>0</v>
      </c>
      <c r="BU212" s="158">
        <f t="shared" si="79"/>
        <v>0</v>
      </c>
      <c r="BV212" s="158"/>
      <c r="BW212" s="206">
        <f t="shared" si="80"/>
        <v>218.7872842082283</v>
      </c>
      <c r="BX212" s="207">
        <f t="shared" si="81"/>
        <v>0</v>
      </c>
      <c r="BY212" s="208">
        <f t="shared" si="82"/>
        <v>1</v>
      </c>
      <c r="BZ212" s="158"/>
      <c r="CA212" s="157">
        <f>BDS!BH212</f>
        <v>2.2546467297338975</v>
      </c>
      <c r="CB212" s="157">
        <f t="shared" si="83"/>
        <v>-3.7453532702661025</v>
      </c>
      <c r="CC212" s="157"/>
      <c r="CD212" s="157">
        <f t="shared" si="84"/>
        <v>-3.7453532702661025</v>
      </c>
      <c r="CE212" s="192"/>
      <c r="CF212" s="192"/>
      <c r="CG212" s="208"/>
      <c r="CH212" s="208">
        <f t="shared" si="85"/>
        <v>0</v>
      </c>
    </row>
    <row r="213" spans="2:86" x14ac:dyDescent="0.2">
      <c r="B213" s="81"/>
      <c r="C213" s="81"/>
      <c r="D213" s="81"/>
      <c r="E213" s="81"/>
      <c r="F213" s="81"/>
      <c r="G213" s="81"/>
      <c r="H213" s="81"/>
      <c r="I213" s="81"/>
      <c r="J213" s="81"/>
      <c r="K213" s="81"/>
      <c r="L213" s="82"/>
      <c r="M213" s="83"/>
      <c r="N213" s="81"/>
      <c r="O213" s="81"/>
      <c r="P213" s="81"/>
      <c r="Q213" s="84"/>
      <c r="R213" s="81"/>
      <c r="S213" s="84"/>
      <c r="T213" s="81"/>
      <c r="U213" s="195">
        <f t="shared" si="67"/>
        <v>222.10522250027691</v>
      </c>
      <c r="V213" s="146">
        <f>BDS!$V$3*(COS(($U213*V$4)-PI()))*BL213*BP213</f>
        <v>-8.2893671964526225E-2</v>
      </c>
      <c r="W213" s="146">
        <f>BDS!$W$3*(COS(($U213*W$4)-PI()))*BL213*BP213</f>
        <v>-5.8840424296087129E-2</v>
      </c>
      <c r="X213" s="146">
        <f>BDS!$X$3*(COS(($U213*X$4)-PI()))*BL213*BP213</f>
        <v>1.7432647032768339E-2</v>
      </c>
      <c r="Y213" s="146">
        <f>BDS!$Y$3*(COS(($U213*Y$4)-PI()))*BL213*BP213</f>
        <v>-0.4662358883298125</v>
      </c>
      <c r="Z213" s="146">
        <f>BDS!$Z$3*(COS(($U213*Z$4)-PI()))*BL213*BP213</f>
        <v>-0.67157092053968459</v>
      </c>
      <c r="AA213" s="146">
        <f>BDS!$AA$3*(COS(($U213*AA$4)-PI()))*BL213*BP213</f>
        <v>-0.76851761405157648</v>
      </c>
      <c r="AB213" s="146">
        <f>BDS!$AB$3*(COS(($U213*AB$4)-PI()))*BL213*BP213</f>
        <v>-0.8194812489642932</v>
      </c>
      <c r="AC213" s="146">
        <f>BDS!$AC$3*(COS(($U213*AC$4)-PI()))*BL213*BP213</f>
        <v>-0.84727449611435723</v>
      </c>
      <c r="AD213" s="146">
        <f>BDS!$AD$3*(COS(($U213*AD$4)-PI()))*BL213*BP213</f>
        <v>-0.8613447428818608</v>
      </c>
      <c r="AE213" s="146">
        <f>BDS!$AE$3*(COS(($U213*AE$4)-PI()))*BL213*BP213</f>
        <v>-0.86566468349838144</v>
      </c>
      <c r="AF213" s="146">
        <f>BDS!$AF$3*(COS(($U213*AF$4)-PI()))*BL213*BP213</f>
        <v>-0.8613447428818608</v>
      </c>
      <c r="AG213" s="146">
        <f>BDS!$AG$3*(COS(($U213*AG$4)-PI()))*BL213*BP213</f>
        <v>-0.84727449611435723</v>
      </c>
      <c r="AH213" s="146">
        <f>BDS!$AH$3*(COS(($U213*AH$4)-PI()))*BL213*BP213</f>
        <v>-0.8194812489642932</v>
      </c>
      <c r="AI213" s="146">
        <f>BDS!$AI$3*(COS(($U213*AI$4)-PI()))*BL213*BP213</f>
        <v>-0.76851761405157648</v>
      </c>
      <c r="AJ213" s="146">
        <f>BDS!$AJ$3*(COS(($U213*AJ$4)-PI()))*BL213*BP213</f>
        <v>-0.79129772890769379</v>
      </c>
      <c r="AK213" s="146">
        <f>BDS!$AK$3*(COS(($U213*AK$4)-PI()))*BL213*BP213</f>
        <v>-0.83745643512008028</v>
      </c>
      <c r="AL213" s="146">
        <f>BDS!$AL$3*(COS(($U213*AL$4)-PI()))*BL213*BP213</f>
        <v>-0.86259960987830575</v>
      </c>
      <c r="AM213" s="146">
        <f>BDS!$AM$3*(COS(($U213*AM$4)-PI()))*BL213*BP213</f>
        <v>-0.8753207989640418</v>
      </c>
      <c r="AN213" s="146">
        <f>BDS!$AN$3*(COS(($U213*AN$4)-PI()))*BL213*BP213</f>
        <v>-0.87922557470212725</v>
      </c>
      <c r="AO213" s="146">
        <f>BDS!$AO$3*(COS(($U213*AO$4)-PI()))*BL213*BP213</f>
        <v>-0.8753207989640418</v>
      </c>
      <c r="AP213" s="146">
        <f>BDS!$AP$3*(COS(($U213*AP$4)-PI()))*BL213*BP213</f>
        <v>-0.86259960987830575</v>
      </c>
      <c r="AQ213" s="146">
        <f>BDS!$AQ$3*(COS(($U213*AQ$4)-PI()))*BL213*BP213</f>
        <v>-0.83745643512008028</v>
      </c>
      <c r="AR213" s="146">
        <f>BDS!$AR$3*(COS(($U213*AR$4)-PI()))*BL213*BP213</f>
        <v>-0.79129772890769379</v>
      </c>
      <c r="AS213" s="146">
        <f>BDS!$AS$3*(COS(($U213*AS$4)-PI()))*BL213*BP213</f>
        <v>-0.76851761405157648</v>
      </c>
      <c r="AT213" s="146">
        <f>BDS!$AT$3*(COS(($U213*AT$4)-PI()))*BL213*BP213</f>
        <v>-0.8194812489642932</v>
      </c>
      <c r="AU213" s="146">
        <f>BDS!$AU$3*(COS(($U213*AU$4)-PI()))*BL213*BP213</f>
        <v>-0.84727449611435723</v>
      </c>
      <c r="AV213" s="146">
        <f>BDS!$AV$3*(COS(($U213*AV$4)-PI()))*BL213*BP213</f>
        <v>-0.8613447428818608</v>
      </c>
      <c r="AW213" s="146">
        <f>BDS!$AW$3*(COS(($U213*AW$4)-PI()))*BL213*BP213</f>
        <v>-0.86566468349838144</v>
      </c>
      <c r="AX213" s="146">
        <f>BDS!$AX$3*(COS(($U213*AX$4)-PI()))*BL213*BP213</f>
        <v>-0.8613447428818608</v>
      </c>
      <c r="AY213" s="146">
        <f>BDS!$AY$3*(COS(($U213*AY$4)-PI()))*BL213*BP213</f>
        <v>-0.84727449611435723</v>
      </c>
      <c r="AZ213" s="146">
        <f>BDS!$AZ$3*(COS(($U213*AZ$4)-PI()))*BL213*BP213</f>
        <v>-0.8194812489642932</v>
      </c>
      <c r="BA213" s="146">
        <f>BDS!$BA$3*(COS(($U213*BA$4)-PI()))*BL213*BP213</f>
        <v>-0.76851761405157648</v>
      </c>
      <c r="BB213" s="146">
        <f>BDS!$BB$3*(COS(($U213*BB$4)-PI()))*BL213*BP213</f>
        <v>-0.67157092053968459</v>
      </c>
      <c r="BC213" s="146">
        <f>BDS!$BC$3*(COS(($U213*BC$4)-PI()))*BL213*BP213</f>
        <v>-0.4662358883298125</v>
      </c>
      <c r="BD213" s="146">
        <f>BDS!$BD$3*(COS(($U213*BD$4)-PI()))*BL213*BP213</f>
        <v>1.7432647032768339E-2</v>
      </c>
      <c r="BE213" s="146">
        <f>BDS!$BE$3*(COS(($U213*BE$4)-PI()))*BL213*BP213</f>
        <v>-5.8840424296087129E-2</v>
      </c>
      <c r="BF213" s="153">
        <f t="shared" si="68"/>
        <v>-0.6936583149921568</v>
      </c>
      <c r="BG213" s="153">
        <f>(((BF213)+1)/(BDS!$BG$4)+1)</f>
        <v>1.3044002146969413</v>
      </c>
      <c r="BH213" s="196">
        <f t="shared" si="69"/>
        <v>2.3082172323271029</v>
      </c>
      <c r="BI213" s="154"/>
      <c r="BJ213" s="152">
        <f t="shared" si="70"/>
        <v>222.10522250027691</v>
      </c>
      <c r="BK213" s="152">
        <f t="shared" si="71"/>
        <v>-6.1249022124418504E-5</v>
      </c>
      <c r="BL213" s="155">
        <f t="shared" si="72"/>
        <v>0.99999294847059694</v>
      </c>
      <c r="BM213" s="155"/>
      <c r="BN213" s="152">
        <f t="shared" si="73"/>
        <v>222.10522250027691</v>
      </c>
      <c r="BO213" s="152">
        <f t="shared" si="74"/>
        <v>-1.3177782355414301E-2</v>
      </c>
      <c r="BP213" s="155">
        <f t="shared" si="75"/>
        <v>0.99848400202711485</v>
      </c>
      <c r="BQ213" s="156"/>
      <c r="BR213" s="157">
        <f t="shared" si="76"/>
        <v>222.10522250027691</v>
      </c>
      <c r="BS213" s="158">
        <f t="shared" si="77"/>
        <v>0</v>
      </c>
      <c r="BT213" s="158">
        <f t="shared" si="78"/>
        <v>0</v>
      </c>
      <c r="BU213" s="158">
        <f t="shared" si="79"/>
        <v>0</v>
      </c>
      <c r="BV213" s="158"/>
      <c r="BW213" s="206">
        <f t="shared" si="80"/>
        <v>222.10522250027691</v>
      </c>
      <c r="BX213" s="207">
        <f t="shared" si="81"/>
        <v>0</v>
      </c>
      <c r="BY213" s="208">
        <f t="shared" si="82"/>
        <v>1</v>
      </c>
      <c r="BZ213" s="158"/>
      <c r="CA213" s="157">
        <f>BDS!BH213</f>
        <v>2.3082172323271029</v>
      </c>
      <c r="CB213" s="157">
        <f t="shared" si="83"/>
        <v>-3.6917827676728971</v>
      </c>
      <c r="CC213" s="157"/>
      <c r="CD213" s="157">
        <f t="shared" si="84"/>
        <v>-3.6917827676728971</v>
      </c>
      <c r="CE213" s="192"/>
      <c r="CF213" s="192"/>
      <c r="CG213" s="208"/>
      <c r="CH213" s="208">
        <f t="shared" si="85"/>
        <v>0</v>
      </c>
    </row>
    <row r="214" spans="2:86" x14ac:dyDescent="0.2">
      <c r="B214" s="81"/>
      <c r="C214" s="81"/>
      <c r="D214" s="81"/>
      <c r="E214" s="81"/>
      <c r="F214" s="81"/>
      <c r="G214" s="81"/>
      <c r="H214" s="81"/>
      <c r="I214" s="81"/>
      <c r="J214" s="81"/>
      <c r="K214" s="81"/>
      <c r="L214" s="82"/>
      <c r="M214" s="83"/>
      <c r="N214" s="81"/>
      <c r="O214" s="81"/>
      <c r="P214" s="81"/>
      <c r="Q214" s="84"/>
      <c r="R214" s="81"/>
      <c r="S214" s="84"/>
      <c r="T214" s="81"/>
      <c r="U214" s="195">
        <f t="shared" si="67"/>
        <v>225.47347776823972</v>
      </c>
      <c r="V214" s="146">
        <f>BDS!$V$3*(COS(($U214*V$4)-PI()))*BL214*BP214</f>
        <v>-6.073775550403334E-2</v>
      </c>
      <c r="W214" s="146">
        <f>BDS!$W$3*(COS(($U214*W$4)-PI()))*BL214*BP214</f>
        <v>-3.6301827197645617E-2</v>
      </c>
      <c r="X214" s="146">
        <f>BDS!$X$3*(COS(($U214*X$4)-PI()))*BL214*BP214</f>
        <v>4.1093045089923098E-2</v>
      </c>
      <c r="Y214" s="146">
        <f>BDS!$Y$3*(COS(($U214*Y$4)-PI()))*BL214*BP214</f>
        <v>-0.45173357415579768</v>
      </c>
      <c r="Z214" s="146">
        <f>BDS!$Z$3*(COS(($U214*Z$4)-PI()))*BL214*BP214</f>
        <v>-0.66214902026440037</v>
      </c>
      <c r="AA214" s="146">
        <f>BDS!$AA$3*(COS(($U214*AA$4)-PI()))*BL214*BP214</f>
        <v>-0.7616877981590483</v>
      </c>
      <c r="AB214" s="146">
        <f>BDS!$AB$3*(COS(($U214*AB$4)-PI()))*BL214*BP214</f>
        <v>-0.81405941345108102</v>
      </c>
      <c r="AC214" s="146">
        <f>BDS!$AC$3*(COS(($U214*AC$4)-PI()))*BL214*BP214</f>
        <v>-0.84263311544442643</v>
      </c>
      <c r="AD214" s="146">
        <f>BDS!$AD$3*(COS(($U214*AD$4)-PI()))*BL214*BP214</f>
        <v>-0.85710178096115719</v>
      </c>
      <c r="AE214" s="146">
        <f>BDS!$AE$3*(COS(($U214*AE$4)-PI()))*BL214*BP214</f>
        <v>-0.86154448892883984</v>
      </c>
      <c r="AF214" s="146">
        <f>BDS!$AF$3*(COS(($U214*AF$4)-PI()))*BL214*BP214</f>
        <v>-0.85710178096115719</v>
      </c>
      <c r="AG214" s="146">
        <f>BDS!$AG$3*(COS(($U214*AG$4)-PI()))*BL214*BP214</f>
        <v>-0.84263311544442643</v>
      </c>
      <c r="AH214" s="146">
        <f>BDS!$AH$3*(COS(($U214*AH$4)-PI()))*BL214*BP214</f>
        <v>-0.81405941345108102</v>
      </c>
      <c r="AI214" s="146">
        <f>BDS!$AI$3*(COS(($U214*AI$4)-PI()))*BL214*BP214</f>
        <v>-0.7616877981590483</v>
      </c>
      <c r="AJ214" s="146">
        <f>BDS!$AJ$3*(COS(($U214*AJ$4)-PI()))*BL214*BP214</f>
        <v>-0.78509351424662821</v>
      </c>
      <c r="AK214" s="146">
        <f>BDS!$AK$3*(COS(($U214*AK$4)-PI()))*BL214*BP214</f>
        <v>-0.83253835677299626</v>
      </c>
      <c r="AL214" s="146">
        <f>BDS!$AL$3*(COS(($U214*AL$4)-PI()))*BL214*BP214</f>
        <v>-0.85839228839291581</v>
      </c>
      <c r="AM214" s="146">
        <f>BDS!$AM$3*(COS(($U214*AM$4)-PI()))*BL214*BP214</f>
        <v>-0.87147576519284986</v>
      </c>
      <c r="AN214" s="146">
        <f>BDS!$AN$3*(COS(($U214*AN$4)-PI()))*BL214*BP214</f>
        <v>-0.87549210288712587</v>
      </c>
      <c r="AO214" s="146">
        <f>BDS!$AO$3*(COS(($U214*AO$4)-PI()))*BL214*BP214</f>
        <v>-0.87147576519284986</v>
      </c>
      <c r="AP214" s="146">
        <f>BDS!$AP$3*(COS(($U214*AP$4)-PI()))*BL214*BP214</f>
        <v>-0.85839228839291581</v>
      </c>
      <c r="AQ214" s="146">
        <f>BDS!$AQ$3*(COS(($U214*AQ$4)-PI()))*BL214*BP214</f>
        <v>-0.83253835677299626</v>
      </c>
      <c r="AR214" s="146">
        <f>BDS!$AR$3*(COS(($U214*AR$4)-PI()))*BL214*BP214</f>
        <v>-0.78509351424662821</v>
      </c>
      <c r="AS214" s="146">
        <f>BDS!$AS$3*(COS(($U214*AS$4)-PI()))*BL214*BP214</f>
        <v>-0.7616877981590483</v>
      </c>
      <c r="AT214" s="146">
        <f>BDS!$AT$3*(COS(($U214*AT$4)-PI()))*BL214*BP214</f>
        <v>-0.81405941345108102</v>
      </c>
      <c r="AU214" s="146">
        <f>BDS!$AU$3*(COS(($U214*AU$4)-PI()))*BL214*BP214</f>
        <v>-0.84263311544442643</v>
      </c>
      <c r="AV214" s="146">
        <f>BDS!$AV$3*(COS(($U214*AV$4)-PI()))*BL214*BP214</f>
        <v>-0.85710178096115719</v>
      </c>
      <c r="AW214" s="146">
        <f>BDS!$AW$3*(COS(($U214*AW$4)-PI()))*BL214*BP214</f>
        <v>-0.86154448892883984</v>
      </c>
      <c r="AX214" s="146">
        <f>BDS!$AX$3*(COS(($U214*AX$4)-PI()))*BL214*BP214</f>
        <v>-0.85710178096115719</v>
      </c>
      <c r="AY214" s="146">
        <f>BDS!$AY$3*(COS(($U214*AY$4)-PI()))*BL214*BP214</f>
        <v>-0.84263311544442643</v>
      </c>
      <c r="AZ214" s="146">
        <f>BDS!$AZ$3*(COS(($U214*AZ$4)-PI()))*BL214*BP214</f>
        <v>-0.81405941345108102</v>
      </c>
      <c r="BA214" s="146">
        <f>BDS!$BA$3*(COS(($U214*BA$4)-PI()))*BL214*BP214</f>
        <v>-0.7616877981590483</v>
      </c>
      <c r="BB214" s="146">
        <f>BDS!$BB$3*(COS(($U214*BB$4)-PI()))*BL214*BP214</f>
        <v>-0.66214902026440037</v>
      </c>
      <c r="BC214" s="146">
        <f>BDS!$BC$3*(COS(($U214*BC$4)-PI()))*BL214*BP214</f>
        <v>-0.45173357415579768</v>
      </c>
      <c r="BD214" s="146">
        <f>BDS!$BD$3*(COS(($U214*BD$4)-PI()))*BL214*BP214</f>
        <v>4.1093045089923098E-2</v>
      </c>
      <c r="BE214" s="146">
        <f>BDS!$BE$3*(COS(($U214*BE$4)-PI()))*BL214*BP214</f>
        <v>-3.6301827197645617E-2</v>
      </c>
      <c r="BF214" s="153">
        <f t="shared" si="68"/>
        <v>-0.68540082973828631</v>
      </c>
      <c r="BG214" s="153">
        <f>(((BF214)+1)/(BDS!$BG$4)+1)</f>
        <v>1.3126053673325373</v>
      </c>
      <c r="BH214" s="196">
        <f t="shared" si="69"/>
        <v>2.3626835156836314</v>
      </c>
      <c r="BI214" s="154"/>
      <c r="BJ214" s="152">
        <f t="shared" si="70"/>
        <v>225.47347776823972</v>
      </c>
      <c r="BK214" s="152">
        <f t="shared" si="71"/>
        <v>-6.4319588649792937E-5</v>
      </c>
      <c r="BL214" s="155">
        <f t="shared" si="72"/>
        <v>0.99999259496111681</v>
      </c>
      <c r="BM214" s="155"/>
      <c r="BN214" s="152">
        <f t="shared" si="73"/>
        <v>225.47347776823972</v>
      </c>
      <c r="BO214" s="152">
        <f t="shared" si="74"/>
        <v>-1.3682291055013496E-2</v>
      </c>
      <c r="BP214" s="155">
        <f t="shared" si="75"/>
        <v>0.99842600805562198</v>
      </c>
      <c r="BQ214" s="156"/>
      <c r="BR214" s="157">
        <f t="shared" si="76"/>
        <v>225.47347776823972</v>
      </c>
      <c r="BS214" s="158">
        <f t="shared" si="77"/>
        <v>0</v>
      </c>
      <c r="BT214" s="158">
        <f t="shared" si="78"/>
        <v>0</v>
      </c>
      <c r="BU214" s="158">
        <f t="shared" si="79"/>
        <v>0</v>
      </c>
      <c r="BV214" s="158"/>
      <c r="BW214" s="206">
        <f t="shared" si="80"/>
        <v>225.47347776823972</v>
      </c>
      <c r="BX214" s="207">
        <f t="shared" si="81"/>
        <v>0</v>
      </c>
      <c r="BY214" s="208">
        <f t="shared" si="82"/>
        <v>1</v>
      </c>
      <c r="BZ214" s="158"/>
      <c r="CA214" s="157">
        <f>BDS!BH214</f>
        <v>2.3626835156836314</v>
      </c>
      <c r="CB214" s="157">
        <f t="shared" si="83"/>
        <v>-3.6373164843163686</v>
      </c>
      <c r="CC214" s="157"/>
      <c r="CD214" s="157">
        <f t="shared" si="84"/>
        <v>-3.6373164843163686</v>
      </c>
      <c r="CE214" s="192"/>
      <c r="CF214" s="192"/>
      <c r="CG214" s="208"/>
      <c r="CH214" s="208">
        <f t="shared" si="85"/>
        <v>0</v>
      </c>
    </row>
    <row r="215" spans="2:86" x14ac:dyDescent="0.2">
      <c r="B215" s="81"/>
      <c r="C215" s="81"/>
      <c r="D215" s="81"/>
      <c r="E215" s="81"/>
      <c r="F215" s="81"/>
      <c r="G215" s="81"/>
      <c r="H215" s="81"/>
      <c r="I215" s="81"/>
      <c r="J215" s="81"/>
      <c r="K215" s="81"/>
      <c r="L215" s="82"/>
      <c r="M215" s="83"/>
      <c r="N215" s="81"/>
      <c r="O215" s="81"/>
      <c r="P215" s="81"/>
      <c r="Q215" s="84"/>
      <c r="R215" s="81"/>
      <c r="S215" s="84"/>
      <c r="T215" s="81"/>
      <c r="U215" s="195">
        <f t="shared" si="67"/>
        <v>228.89281307575516</v>
      </c>
      <c r="V215" s="146">
        <f>BDS!$V$3*(COS(($U215*V$4)-PI()))*BL215*BP215</f>
        <v>-3.8216925292315199E-2</v>
      </c>
      <c r="W215" s="146">
        <f>BDS!$W$3*(COS(($U215*W$4)-PI()))*BL215*BP215</f>
        <v>-1.3404671426758667E-2</v>
      </c>
      <c r="X215" s="146">
        <f>BDS!$X$3*(COS(($U215*X$4)-PI()))*BL215*BP215</f>
        <v>6.50848780369606E-2</v>
      </c>
      <c r="Y215" s="146">
        <f>BDS!$Y$3*(COS(($U215*Y$4)-PI()))*BL215*BP215</f>
        <v>-0.43688795516517115</v>
      </c>
      <c r="Z215" s="146">
        <f>BDS!$Z$3*(COS(($U215*Z$4)-PI()))*BL215*BP215</f>
        <v>-0.65247643243385511</v>
      </c>
      <c r="AA215" s="146">
        <f>BDS!$AA$3*(COS(($U215*AA$4)-PI()))*BL215*BP215</f>
        <v>-0.75466777759338488</v>
      </c>
      <c r="AB215" s="146">
        <f>BDS!$AB$3*(COS(($U215*AB$4)-PI()))*BL215*BP215</f>
        <v>-0.80848318272267805</v>
      </c>
      <c r="AC215" s="146">
        <f>BDS!$AC$3*(COS(($U215*AC$4)-PI()))*BL215*BP215</f>
        <v>-0.83785799594168864</v>
      </c>
      <c r="AD215" s="146">
        <f>BDS!$AD$3*(COS(($U215*AD$4)-PI()))*BL215*BP215</f>
        <v>-0.85273583567854871</v>
      </c>
      <c r="AE215" s="146">
        <f>BDS!$AE$3*(COS(($U215*AE$4)-PI()))*BL215*BP215</f>
        <v>-0.85730465309804205</v>
      </c>
      <c r="AF215" s="146">
        <f>BDS!$AF$3*(COS(($U215*AF$4)-PI()))*BL215*BP215</f>
        <v>-0.85273583567854871</v>
      </c>
      <c r="AG215" s="146">
        <f>BDS!$AG$3*(COS(($U215*AG$4)-PI()))*BL215*BP215</f>
        <v>-0.83785799594168864</v>
      </c>
      <c r="AH215" s="146">
        <f>BDS!$AH$3*(COS(($U215*AH$4)-PI()))*BL215*BP215</f>
        <v>-0.80848318272267805</v>
      </c>
      <c r="AI215" s="146">
        <f>BDS!$AI$3*(COS(($U215*AI$4)-PI()))*BL215*BP215</f>
        <v>-0.75466777759338488</v>
      </c>
      <c r="AJ215" s="146">
        <f>BDS!$AJ$3*(COS(($U215*AJ$4)-PI()))*BL215*BP215</f>
        <v>-0.7787147671261363</v>
      </c>
      <c r="AK215" s="146">
        <f>BDS!$AK$3*(COS(($U215*AK$4)-PI()))*BL215*BP215</f>
        <v>-0.82747915290440199</v>
      </c>
      <c r="AL215" s="146">
        <f>BDS!$AL$3*(COS(($U215*AL$4)-PI()))*BL215*BP215</f>
        <v>-0.85406295244168795</v>
      </c>
      <c r="AM215" s="146">
        <f>BDS!$AM$3*(COS(($U215*AM$4)-PI()))*BL215*BP215</f>
        <v>-0.86751862797182244</v>
      </c>
      <c r="AN215" s="146">
        <f>BDS!$AN$3*(COS(($U215*AN$4)-PI()))*BL215*BP215</f>
        <v>-0.87164960215195675</v>
      </c>
      <c r="AO215" s="146">
        <f>BDS!$AO$3*(COS(($U215*AO$4)-PI()))*BL215*BP215</f>
        <v>-0.86751862797182244</v>
      </c>
      <c r="AP215" s="146">
        <f>BDS!$AP$3*(COS(($U215*AP$4)-PI()))*BL215*BP215</f>
        <v>-0.85406295244168795</v>
      </c>
      <c r="AQ215" s="146">
        <f>BDS!$AQ$3*(COS(($U215*AQ$4)-PI()))*BL215*BP215</f>
        <v>-0.82747915290440199</v>
      </c>
      <c r="AR215" s="146">
        <f>BDS!$AR$3*(COS(($U215*AR$4)-PI()))*BL215*BP215</f>
        <v>-0.7787147671261363</v>
      </c>
      <c r="AS215" s="146">
        <f>BDS!$AS$3*(COS(($U215*AS$4)-PI()))*BL215*BP215</f>
        <v>-0.75466777759338488</v>
      </c>
      <c r="AT215" s="146">
        <f>BDS!$AT$3*(COS(($U215*AT$4)-PI()))*BL215*BP215</f>
        <v>-0.80848318272267805</v>
      </c>
      <c r="AU215" s="146">
        <f>BDS!$AU$3*(COS(($U215*AU$4)-PI()))*BL215*BP215</f>
        <v>-0.83785799594168864</v>
      </c>
      <c r="AV215" s="146">
        <f>BDS!$AV$3*(COS(($U215*AV$4)-PI()))*BL215*BP215</f>
        <v>-0.85273583567854871</v>
      </c>
      <c r="AW215" s="146">
        <f>BDS!$AW$3*(COS(($U215*AW$4)-PI()))*BL215*BP215</f>
        <v>-0.85730465309804205</v>
      </c>
      <c r="AX215" s="146">
        <f>BDS!$AX$3*(COS(($U215*AX$4)-PI()))*BL215*BP215</f>
        <v>-0.85273583567854871</v>
      </c>
      <c r="AY215" s="146">
        <f>BDS!$AY$3*(COS(($U215*AY$4)-PI()))*BL215*BP215</f>
        <v>-0.83785799594168864</v>
      </c>
      <c r="AZ215" s="146">
        <f>BDS!$AZ$3*(COS(($U215*AZ$4)-PI()))*BL215*BP215</f>
        <v>-0.80848318272267805</v>
      </c>
      <c r="BA215" s="146">
        <f>BDS!$BA$3*(COS(($U215*BA$4)-PI()))*BL215*BP215</f>
        <v>-0.75466777759338488</v>
      </c>
      <c r="BB215" s="146">
        <f>BDS!$BB$3*(COS(($U215*BB$4)-PI()))*BL215*BP215</f>
        <v>-0.65247643243385511</v>
      </c>
      <c r="BC215" s="146">
        <f>BDS!$BC$3*(COS(($U215*BC$4)-PI()))*BL215*BP215</f>
        <v>-0.43688795516517115</v>
      </c>
      <c r="BD215" s="146">
        <f>BDS!$BD$3*(COS(($U215*BD$4)-PI()))*BL215*BP215</f>
        <v>6.50848780369606E-2</v>
      </c>
      <c r="BE215" s="146">
        <f>BDS!$BE$3*(COS(($U215*BE$4)-PI()))*BL215*BP215</f>
        <v>-1.3404671426758667E-2</v>
      </c>
      <c r="BF215" s="153">
        <f t="shared" si="68"/>
        <v>-0.67695484345142509</v>
      </c>
      <c r="BG215" s="153">
        <f>(((BF215)+1)/(BDS!$BG$4)+1)</f>
        <v>1.32099782635744</v>
      </c>
      <c r="BH215" s="196">
        <f t="shared" si="69"/>
        <v>2.4180420600612313</v>
      </c>
      <c r="BI215" s="154"/>
      <c r="BJ215" s="152">
        <f t="shared" si="70"/>
        <v>228.89281307575516</v>
      </c>
      <c r="BK215" s="152">
        <f t="shared" si="71"/>
        <v>-6.7544089149091039E-5</v>
      </c>
      <c r="BL215" s="155">
        <f t="shared" si="72"/>
        <v>0.99999222372959562</v>
      </c>
      <c r="BM215" s="155"/>
      <c r="BN215" s="152">
        <f t="shared" si="73"/>
        <v>228.89281307575516</v>
      </c>
      <c r="BO215" s="152">
        <f t="shared" si="74"/>
        <v>-1.4206083194941937E-2</v>
      </c>
      <c r="BP215" s="155">
        <f t="shared" si="75"/>
        <v>0.99836580099002958</v>
      </c>
      <c r="BQ215" s="156"/>
      <c r="BR215" s="157">
        <f t="shared" si="76"/>
        <v>228.89281307575516</v>
      </c>
      <c r="BS215" s="158">
        <f t="shared" si="77"/>
        <v>0</v>
      </c>
      <c r="BT215" s="158">
        <f t="shared" si="78"/>
        <v>0</v>
      </c>
      <c r="BU215" s="158">
        <f t="shared" si="79"/>
        <v>0</v>
      </c>
      <c r="BV215" s="158"/>
      <c r="BW215" s="206">
        <f t="shared" si="80"/>
        <v>228.89281307575516</v>
      </c>
      <c r="BX215" s="207">
        <f t="shared" si="81"/>
        <v>0</v>
      </c>
      <c r="BY215" s="208">
        <f t="shared" si="82"/>
        <v>1</v>
      </c>
      <c r="BZ215" s="158"/>
      <c r="CA215" s="157">
        <f>BDS!BH215</f>
        <v>2.4180420600612313</v>
      </c>
      <c r="CB215" s="157">
        <f t="shared" si="83"/>
        <v>-3.5819579399387687</v>
      </c>
      <c r="CC215" s="157"/>
      <c r="CD215" s="157">
        <f t="shared" si="84"/>
        <v>-3.5819579399387687</v>
      </c>
      <c r="CE215" s="192"/>
      <c r="CF215" s="192"/>
      <c r="CG215" s="208"/>
      <c r="CH215" s="208">
        <f t="shared" si="85"/>
        <v>0</v>
      </c>
    </row>
    <row r="216" spans="2:86" x14ac:dyDescent="0.2">
      <c r="B216" s="81"/>
      <c r="C216" s="81"/>
      <c r="D216" s="81"/>
      <c r="E216" s="81"/>
      <c r="F216" s="81"/>
      <c r="G216" s="81"/>
      <c r="H216" s="81"/>
      <c r="I216" s="81"/>
      <c r="J216" s="81"/>
      <c r="K216" s="81"/>
      <c r="L216" s="82"/>
      <c r="M216" s="83"/>
      <c r="N216" s="81"/>
      <c r="O216" s="81"/>
      <c r="P216" s="81"/>
      <c r="Q216" s="84"/>
      <c r="R216" s="81"/>
      <c r="S216" s="84"/>
      <c r="T216" s="81"/>
      <c r="U216" s="195">
        <f t="shared" si="67"/>
        <v>232.36400305842329</v>
      </c>
      <c r="V216" s="146">
        <f>BDS!$V$3*(COS(($U216*V$4)-PI()))*BL216*BP216</f>
        <v>-1.533692625421524E-2</v>
      </c>
      <c r="W216" s="146">
        <f>BDS!$W$3*(COS(($U216*W$4)-PI()))*BL216*BP216</f>
        <v>9.8442216434712435E-3</v>
      </c>
      <c r="X216" s="146">
        <f>BDS!$X$3*(COS(($U216*X$4)-PI()))*BL216*BP216</f>
        <v>8.9397561171254664E-2</v>
      </c>
      <c r="Y216" s="146">
        <f>BDS!$Y$3*(COS(($U216*Y$4)-PI()))*BL216*BP216</f>
        <v>-0.42169434624376001</v>
      </c>
      <c r="Z216" s="146">
        <f>BDS!$Z$3*(COS(($U216*Z$4)-PI()))*BL216*BP216</f>
        <v>-0.64254773502791884</v>
      </c>
      <c r="AA216" s="146">
        <f>BDS!$AA$3*(COS(($U216*AA$4)-PI()))*BL216*BP216</f>
        <v>-0.7474528739133256</v>
      </c>
      <c r="AB216" s="146">
        <f>BDS!$AB$3*(COS(($U216*AB$4)-PI()))*BL216*BP216</f>
        <v>-0.8027485401878709</v>
      </c>
      <c r="AC216" s="146">
        <f>BDS!$AC$3*(COS(($U216*AC$4)-PI()))*BL216*BP216</f>
        <v>-0.83294555930171721</v>
      </c>
      <c r="AD216" s="146">
        <f>BDS!$AD$3*(COS(($U216*AD$4)-PI()))*BL216*BP216</f>
        <v>-0.84824357123798111</v>
      </c>
      <c r="AE216" s="146">
        <f>BDS!$AE$3*(COS(($U216*AE$4)-PI()))*BL216*BP216</f>
        <v>-0.85294191743613024</v>
      </c>
      <c r="AF216" s="146">
        <f>BDS!$AF$3*(COS(($U216*AF$4)-PI()))*BL216*BP216</f>
        <v>-0.84824357123798111</v>
      </c>
      <c r="AG216" s="146">
        <f>BDS!$AG$3*(COS(($U216*AG$4)-PI()))*BL216*BP216</f>
        <v>-0.83294555930171721</v>
      </c>
      <c r="AH216" s="146">
        <f>BDS!$AH$3*(COS(($U216*AH$4)-PI()))*BL216*BP216</f>
        <v>-0.8027485401878709</v>
      </c>
      <c r="AI216" s="146">
        <f>BDS!$AI$3*(COS(($U216*AI$4)-PI()))*BL216*BP216</f>
        <v>-0.7474528739133256</v>
      </c>
      <c r="AJ216" s="146">
        <f>BDS!$AJ$3*(COS(($U216*AJ$4)-PI()))*BL216*BP216</f>
        <v>-0.77215708213505252</v>
      </c>
      <c r="AK216" s="146">
        <f>BDS!$AK$3*(COS(($U216*AK$4)-PI()))*BL216*BP216</f>
        <v>-0.82227508418915185</v>
      </c>
      <c r="AL216" s="146">
        <f>BDS!$AL$3*(COS(($U216*AL$4)-PI()))*BL216*BP216</f>
        <v>-0.84960828852753001</v>
      </c>
      <c r="AM216" s="146">
        <f>BDS!$AM$3*(COS(($U216*AM$4)-PI()))*BL216*BP216</f>
        <v>-0.86344630604256567</v>
      </c>
      <c r="AN216" s="146">
        <f>BDS!$AN$3*(COS(($U216*AN$4)-PI()))*BL216*BP216</f>
        <v>-0.86769506477799097</v>
      </c>
      <c r="AO216" s="146">
        <f>BDS!$AO$3*(COS(($U216*AO$4)-PI()))*BL216*BP216</f>
        <v>-0.86344630604256567</v>
      </c>
      <c r="AP216" s="146">
        <f>BDS!$AP$3*(COS(($U216*AP$4)-PI()))*BL216*BP216</f>
        <v>-0.84960828852753001</v>
      </c>
      <c r="AQ216" s="146">
        <f>BDS!$AQ$3*(COS(($U216*AQ$4)-PI()))*BL216*BP216</f>
        <v>-0.82227508418915185</v>
      </c>
      <c r="AR216" s="146">
        <f>BDS!$AR$3*(COS(($U216*AR$4)-PI()))*BL216*BP216</f>
        <v>-0.77215708213505252</v>
      </c>
      <c r="AS216" s="146">
        <f>BDS!$AS$3*(COS(($U216*AS$4)-PI()))*BL216*BP216</f>
        <v>-0.7474528739133256</v>
      </c>
      <c r="AT216" s="146">
        <f>BDS!$AT$3*(COS(($U216*AT$4)-PI()))*BL216*BP216</f>
        <v>-0.8027485401878709</v>
      </c>
      <c r="AU216" s="146">
        <f>BDS!$AU$3*(COS(($U216*AU$4)-PI()))*BL216*BP216</f>
        <v>-0.83294555930171721</v>
      </c>
      <c r="AV216" s="146">
        <f>BDS!$AV$3*(COS(($U216*AV$4)-PI()))*BL216*BP216</f>
        <v>-0.84824357123798111</v>
      </c>
      <c r="AW216" s="146">
        <f>BDS!$AW$3*(COS(($U216*AW$4)-PI()))*BL216*BP216</f>
        <v>-0.85294191743613024</v>
      </c>
      <c r="AX216" s="146">
        <f>BDS!$AX$3*(COS(($U216*AX$4)-PI()))*BL216*BP216</f>
        <v>-0.84824357123798111</v>
      </c>
      <c r="AY216" s="146">
        <f>BDS!$AY$3*(COS(($U216*AY$4)-PI()))*BL216*BP216</f>
        <v>-0.83294555930171721</v>
      </c>
      <c r="AZ216" s="146">
        <f>BDS!$AZ$3*(COS(($U216*AZ$4)-PI()))*BL216*BP216</f>
        <v>-0.8027485401878709</v>
      </c>
      <c r="BA216" s="146">
        <f>BDS!$BA$3*(COS(($U216*BA$4)-PI()))*BL216*BP216</f>
        <v>-0.7474528739133256</v>
      </c>
      <c r="BB216" s="146">
        <f>BDS!$BB$3*(COS(($U216*BB$4)-PI()))*BL216*BP216</f>
        <v>-0.64254773502791884</v>
      </c>
      <c r="BC216" s="146">
        <f>BDS!$BC$3*(COS(($U216*BC$4)-PI()))*BL216*BP216</f>
        <v>-0.42169434624376001</v>
      </c>
      <c r="BD216" s="146">
        <f>BDS!$BD$3*(COS(($U216*BD$4)-PI()))*BL216*BP216</f>
        <v>8.9397561171254664E-2</v>
      </c>
      <c r="BE216" s="146">
        <f>BDS!$BE$3*(COS(($U216*BE$4)-PI()))*BL216*BP216</f>
        <v>9.8442216434712435E-3</v>
      </c>
      <c r="BF216" s="153">
        <f t="shared" si="68"/>
        <v>-0.66831811453251511</v>
      </c>
      <c r="BG216" s="153">
        <f>(((BF216)+1)/(BDS!$BG$4)+1)</f>
        <v>1.3295798191643549</v>
      </c>
      <c r="BH216" s="196">
        <f t="shared" si="69"/>
        <v>2.4742882922773197</v>
      </c>
      <c r="BI216" s="154"/>
      <c r="BJ216" s="152">
        <f t="shared" si="70"/>
        <v>232.36400305842329</v>
      </c>
      <c r="BK216" s="152">
        <f t="shared" si="71"/>
        <v>-7.0930240535333107E-5</v>
      </c>
      <c r="BL216" s="155">
        <f t="shared" si="72"/>
        <v>0.99999183388761792</v>
      </c>
      <c r="BM216" s="155"/>
      <c r="BN216" s="152">
        <f t="shared" si="73"/>
        <v>232.36400305842329</v>
      </c>
      <c r="BO216" s="152">
        <f t="shared" si="74"/>
        <v>-1.4749893370397657E-2</v>
      </c>
      <c r="BP216" s="155">
        <f t="shared" si="75"/>
        <v>0.998303296801208</v>
      </c>
      <c r="BQ216" s="156"/>
      <c r="BR216" s="157">
        <f t="shared" si="76"/>
        <v>232.36400305842329</v>
      </c>
      <c r="BS216" s="158">
        <f t="shared" si="77"/>
        <v>0</v>
      </c>
      <c r="BT216" s="158">
        <f t="shared" si="78"/>
        <v>0</v>
      </c>
      <c r="BU216" s="158">
        <f t="shared" si="79"/>
        <v>0</v>
      </c>
      <c r="BV216" s="158"/>
      <c r="BW216" s="206">
        <f t="shared" si="80"/>
        <v>232.36400305842329</v>
      </c>
      <c r="BX216" s="207">
        <f t="shared" si="81"/>
        <v>0</v>
      </c>
      <c r="BY216" s="208">
        <f t="shared" si="82"/>
        <v>1</v>
      </c>
      <c r="BZ216" s="158"/>
      <c r="CA216" s="157">
        <f>BDS!BH216</f>
        <v>2.4742882922773197</v>
      </c>
      <c r="CB216" s="157">
        <f t="shared" si="83"/>
        <v>-3.5257117077226803</v>
      </c>
      <c r="CC216" s="157"/>
      <c r="CD216" s="157">
        <f t="shared" si="84"/>
        <v>-3.5257117077226803</v>
      </c>
      <c r="CE216" s="192"/>
      <c r="CF216" s="192"/>
      <c r="CG216" s="208"/>
      <c r="CH216" s="208">
        <f t="shared" si="85"/>
        <v>0</v>
      </c>
    </row>
    <row r="217" spans="2:86" x14ac:dyDescent="0.2">
      <c r="B217" s="81"/>
      <c r="C217" s="81"/>
      <c r="D217" s="81"/>
      <c r="E217" s="81"/>
      <c r="F217" s="81"/>
      <c r="G217" s="81"/>
      <c r="H217" s="81"/>
      <c r="I217" s="81"/>
      <c r="J217" s="81"/>
      <c r="K217" s="81"/>
      <c r="L217" s="82"/>
      <c r="M217" s="83"/>
      <c r="N217" s="81"/>
      <c r="O217" s="81"/>
      <c r="P217" s="81"/>
      <c r="Q217" s="84"/>
      <c r="R217" s="81"/>
      <c r="S217" s="84"/>
      <c r="T217" s="81"/>
      <c r="U217" s="195">
        <f t="shared" si="67"/>
        <v>235.88783409929621</v>
      </c>
      <c r="V217" s="146">
        <f>BDS!$V$3*(COS(($U217*V$4)-PI()))*BL217*BP217</f>
        <v>7.8954939006366399E-3</v>
      </c>
      <c r="W217" s="146">
        <f>BDS!$W$3*(COS(($U217*W$4)-PI()))*BL217*BP217</f>
        <v>3.3436960811264974E-2</v>
      </c>
      <c r="X217" s="146">
        <f>BDS!$X$3*(COS(($U217*X$4)-PI()))*BL217*BP217</f>
        <v>0.11401921818294658</v>
      </c>
      <c r="Y217" s="146">
        <f>BDS!$Y$3*(COS(($U217*Y$4)-PI()))*BL217*BP217</f>
        <v>-0.40614824235757752</v>
      </c>
      <c r="Z217" s="146">
        <f>BDS!$Z$3*(COS(($U217*Z$4)-PI()))*BL217*BP217</f>
        <v>-0.63235747163352884</v>
      </c>
      <c r="AA217" s="146">
        <f>BDS!$AA$3*(COS(($U217*AA$4)-PI()))*BL217*BP217</f>
        <v>-0.74003833388664375</v>
      </c>
      <c r="AB217" s="146">
        <f>BDS!$AB$3*(COS(($U217*AB$4)-PI()))*BL217*BP217</f>
        <v>-0.79685138934503286</v>
      </c>
      <c r="AC217" s="146">
        <f>BDS!$AC$3*(COS(($U217*AC$4)-PI()))*BL217*BP217</f>
        <v>-0.82789214924770538</v>
      </c>
      <c r="AD217" s="146">
        <f>BDS!$AD$3*(COS(($U217*AD$4)-PI()))*BL217*BP217</f>
        <v>-0.84362157613100985</v>
      </c>
      <c r="AE217" s="146">
        <f>BDS!$AE$3*(COS(($U217*AE$4)-PI()))*BL217*BP217</f>
        <v>-0.84845294852759023</v>
      </c>
      <c r="AF217" s="146">
        <f>BDS!$AF$3*(COS(($U217*AF$4)-PI()))*BL217*BP217</f>
        <v>-0.84362157613100985</v>
      </c>
      <c r="AG217" s="146">
        <f>BDS!$AG$3*(COS(($U217*AG$4)-PI()))*BL217*BP217</f>
        <v>-0.82789214924770538</v>
      </c>
      <c r="AH217" s="146">
        <f>BDS!$AH$3*(COS(($U217*AH$4)-PI()))*BL217*BP217</f>
        <v>-0.79685138934503286</v>
      </c>
      <c r="AI217" s="146">
        <f>BDS!$AI$3*(COS(($U217*AI$4)-PI()))*BL217*BP217</f>
        <v>-0.74003833388664375</v>
      </c>
      <c r="AJ217" s="146">
        <f>BDS!$AJ$3*(COS(($U217*AJ$4)-PI()))*BL217*BP217</f>
        <v>-0.76541597539980322</v>
      </c>
      <c r="AK217" s="146">
        <f>BDS!$AK$3*(COS(($U217*AK$4)-PI()))*BL217*BP217</f>
        <v>-0.81692233226237632</v>
      </c>
      <c r="AL217" s="146">
        <f>BDS!$AL$3*(COS(($U217*AL$4)-PI()))*BL217*BP217</f>
        <v>-0.84502490768435712</v>
      </c>
      <c r="AM217" s="146">
        <f>BDS!$AM$3*(COS(($U217*AM$4)-PI()))*BL217*BP217</f>
        <v>-0.85925564553239342</v>
      </c>
      <c r="AN217" s="146">
        <f>BDS!$AN$3*(COS(($U217*AN$4)-PI()))*BL217*BP217</f>
        <v>-0.86362541145008087</v>
      </c>
      <c r="AO217" s="146">
        <f>BDS!$AO$3*(COS(($U217*AO$4)-PI()))*BL217*BP217</f>
        <v>-0.85925564553239342</v>
      </c>
      <c r="AP217" s="146">
        <f>BDS!$AP$3*(COS(($U217*AP$4)-PI()))*BL217*BP217</f>
        <v>-0.84502490768435712</v>
      </c>
      <c r="AQ217" s="146">
        <f>BDS!$AQ$3*(COS(($U217*AQ$4)-PI()))*BL217*BP217</f>
        <v>-0.81692233226237632</v>
      </c>
      <c r="AR217" s="146">
        <f>BDS!$AR$3*(COS(($U217*AR$4)-PI()))*BL217*BP217</f>
        <v>-0.76541597539980322</v>
      </c>
      <c r="AS217" s="146">
        <f>BDS!$AS$3*(COS(($U217*AS$4)-PI()))*BL217*BP217</f>
        <v>-0.74003833388664375</v>
      </c>
      <c r="AT217" s="146">
        <f>BDS!$AT$3*(COS(($U217*AT$4)-PI()))*BL217*BP217</f>
        <v>-0.79685138934503286</v>
      </c>
      <c r="AU217" s="146">
        <f>BDS!$AU$3*(COS(($U217*AU$4)-PI()))*BL217*BP217</f>
        <v>-0.82789214924770538</v>
      </c>
      <c r="AV217" s="146">
        <f>BDS!$AV$3*(COS(($U217*AV$4)-PI()))*BL217*BP217</f>
        <v>-0.84362157613100985</v>
      </c>
      <c r="AW217" s="146">
        <f>BDS!$AW$3*(COS(($U217*AW$4)-PI()))*BL217*BP217</f>
        <v>-0.84845294852759023</v>
      </c>
      <c r="AX217" s="146">
        <f>BDS!$AX$3*(COS(($U217*AX$4)-PI()))*BL217*BP217</f>
        <v>-0.84362157613100985</v>
      </c>
      <c r="AY217" s="146">
        <f>BDS!$AY$3*(COS(($U217*AY$4)-PI()))*BL217*BP217</f>
        <v>-0.82789214924770538</v>
      </c>
      <c r="AZ217" s="146">
        <f>BDS!$AZ$3*(COS(($U217*AZ$4)-PI()))*BL217*BP217</f>
        <v>-0.79685138934503286</v>
      </c>
      <c r="BA217" s="146">
        <f>BDS!$BA$3*(COS(($U217*BA$4)-PI()))*BL217*BP217</f>
        <v>-0.74003833388664375</v>
      </c>
      <c r="BB217" s="146">
        <f>BDS!$BB$3*(COS(($U217*BB$4)-PI()))*BL217*BP217</f>
        <v>-0.63235747163352884</v>
      </c>
      <c r="BC217" s="146">
        <f>BDS!$BC$3*(COS(($U217*BC$4)-PI()))*BL217*BP217</f>
        <v>-0.40614824235757752</v>
      </c>
      <c r="BD217" s="146">
        <f>BDS!$BD$3*(COS(($U217*BD$4)-PI()))*BL217*BP217</f>
        <v>0.11401921818294658</v>
      </c>
      <c r="BE217" s="146">
        <f>BDS!$BE$3*(COS(($U217*BE$4)-PI()))*BL217*BP217</f>
        <v>3.3436960811264974E-2</v>
      </c>
      <c r="BF217" s="153">
        <f t="shared" si="68"/>
        <v>-0.65948851113327345</v>
      </c>
      <c r="BG217" s="153">
        <f>(((BF217)+1)/(BDS!$BG$4)+1)</f>
        <v>1.3383534640907682</v>
      </c>
      <c r="BH217" s="196">
        <f t="shared" si="69"/>
        <v>2.5314165471329098</v>
      </c>
      <c r="BI217" s="154"/>
      <c r="BJ217" s="152">
        <f t="shared" si="70"/>
        <v>235.88783409929621</v>
      </c>
      <c r="BK217" s="152">
        <f t="shared" si="71"/>
        <v>-7.4486146568240392E-5</v>
      </c>
      <c r="BL217" s="155">
        <f t="shared" si="72"/>
        <v>0.99999142450223366</v>
      </c>
      <c r="BM217" s="155"/>
      <c r="BN217" s="152">
        <f t="shared" si="73"/>
        <v>235.88783409929621</v>
      </c>
      <c r="BO217" s="152">
        <f t="shared" si="74"/>
        <v>-1.531448396907107E-2</v>
      </c>
      <c r="BP217" s="155">
        <f t="shared" si="75"/>
        <v>0.99823840830255473</v>
      </c>
      <c r="BQ217" s="156"/>
      <c r="BR217" s="157">
        <f t="shared" si="76"/>
        <v>235.88783409929621</v>
      </c>
      <c r="BS217" s="158">
        <f t="shared" si="77"/>
        <v>0</v>
      </c>
      <c r="BT217" s="158">
        <f t="shared" si="78"/>
        <v>0</v>
      </c>
      <c r="BU217" s="158">
        <f t="shared" si="79"/>
        <v>0</v>
      </c>
      <c r="BV217" s="158"/>
      <c r="BW217" s="206">
        <f t="shared" si="80"/>
        <v>235.88783409929621</v>
      </c>
      <c r="BX217" s="207">
        <f t="shared" si="81"/>
        <v>0</v>
      </c>
      <c r="BY217" s="208">
        <f t="shared" si="82"/>
        <v>1</v>
      </c>
      <c r="BZ217" s="158"/>
      <c r="CA217" s="157">
        <f>BDS!BH217</f>
        <v>2.5314165471329098</v>
      </c>
      <c r="CB217" s="157">
        <f t="shared" si="83"/>
        <v>-3.4685834528670902</v>
      </c>
      <c r="CC217" s="157"/>
      <c r="CD217" s="157">
        <f t="shared" si="84"/>
        <v>-3.4685834528670902</v>
      </c>
      <c r="CE217" s="192"/>
      <c r="CF217" s="192"/>
      <c r="CG217" s="208"/>
      <c r="CH217" s="208">
        <f t="shared" si="85"/>
        <v>0</v>
      </c>
    </row>
    <row r="218" spans="2:86" x14ac:dyDescent="0.2">
      <c r="B218" s="81"/>
      <c r="C218" s="81"/>
      <c r="D218" s="81"/>
      <c r="E218" s="81"/>
      <c r="F218" s="81"/>
      <c r="G218" s="81"/>
      <c r="H218" s="81"/>
      <c r="I218" s="81"/>
      <c r="J218" s="81"/>
      <c r="K218" s="81"/>
      <c r="L218" s="82"/>
      <c r="M218" s="83"/>
      <c r="N218" s="81"/>
      <c r="O218" s="81"/>
      <c r="P218" s="81"/>
      <c r="Q218" s="84"/>
      <c r="R218" s="81"/>
      <c r="S218" s="84"/>
      <c r="T218" s="81"/>
      <c r="U218" s="195">
        <f t="shared" si="67"/>
        <v>239.46510450702965</v>
      </c>
      <c r="V218" s="146">
        <f>BDS!$V$3*(COS(($U218*V$4)-PI()))*BL218*BP218</f>
        <v>3.1472521935732495E-2</v>
      </c>
      <c r="W218" s="146">
        <f>BDS!$W$3*(COS(($U218*W$4)-PI()))*BL218*BP218</f>
        <v>5.7364519850748551E-2</v>
      </c>
      <c r="X218" s="146">
        <f>BDS!$X$3*(COS(($U218*X$4)-PI()))*BL218*BP218</f>
        <v>0.13893660875594196</v>
      </c>
      <c r="Y218" s="146">
        <f>BDS!$Y$3*(COS(($U218*Y$4)-PI()))*BL218*BP218</f>
        <v>-0.39024534070218586</v>
      </c>
      <c r="Z218" s="146">
        <f>BDS!$Z$3*(COS(($U218*Z$4)-PI()))*BL218*BP218</f>
        <v>-0.62190015779090424</v>
      </c>
      <c r="AA218" s="146">
        <f>BDS!$AA$3*(COS(($U218*AA$4)-PI()))*BL218*BP218</f>
        <v>-0.73241933119140457</v>
      </c>
      <c r="AB218" s="146">
        <f>BDS!$AB$3*(COS(($U218*AB$4)-PI()))*BL218*BP218</f>
        <v>-0.79078755389622812</v>
      </c>
      <c r="AC218" s="146">
        <f>BDS!$AC$3*(COS(($U218*AC$4)-PI()))*BL218*BP218</f>
        <v>-0.82269403104323713</v>
      </c>
      <c r="AD218" s="146">
        <f>BDS!$AD$3*(COS(($U218*AD$4)-PI()))*BL218*BP218</f>
        <v>-0.83886636241836521</v>
      </c>
      <c r="AE218" s="146">
        <f>BDS!$AE$3*(COS(($U218*AE$4)-PI()))*BL218*BP218</f>
        <v>-0.84383433733184199</v>
      </c>
      <c r="AF218" s="146">
        <f>BDS!$AF$3*(COS(($U218*AF$4)-PI()))*BL218*BP218</f>
        <v>-0.83886636241836521</v>
      </c>
      <c r="AG218" s="146">
        <f>BDS!$AG$3*(COS(($U218*AG$4)-PI()))*BL218*BP218</f>
        <v>-0.82269403104323713</v>
      </c>
      <c r="AH218" s="146">
        <f>BDS!$AH$3*(COS(($U218*AH$4)-PI()))*BL218*BP218</f>
        <v>-0.79078755389622812</v>
      </c>
      <c r="AI218" s="146">
        <f>BDS!$AI$3*(COS(($U218*AI$4)-PI()))*BL218*BP218</f>
        <v>-0.73241933119140457</v>
      </c>
      <c r="AJ218" s="146">
        <f>BDS!$AJ$3*(COS(($U218*AJ$4)-PI()))*BL218*BP218</f>
        <v>-0.75848688550015719</v>
      </c>
      <c r="AK218" s="146">
        <f>BDS!$AK$3*(COS(($U218*AK$4)-PI()))*BL218*BP218</f>
        <v>-0.8114169994228968</v>
      </c>
      <c r="AL218" s="146">
        <f>BDS!$AL$3*(COS(($U218*AL$4)-PI()))*BL218*BP218</f>
        <v>-0.84030934474045538</v>
      </c>
      <c r="AM218" s="146">
        <f>BDS!$AM$3*(COS(($U218*AM$4)-PI()))*BL218*BP218</f>
        <v>-0.85494341905576832</v>
      </c>
      <c r="AN218" s="146">
        <f>BDS!$AN$3*(COS(($U218*AN$4)-PI()))*BL218*BP218</f>
        <v>-0.85943749031657957</v>
      </c>
      <c r="AO218" s="146">
        <f>BDS!$AO$3*(COS(($U218*AO$4)-PI()))*BL218*BP218</f>
        <v>-0.85494341905576832</v>
      </c>
      <c r="AP218" s="146">
        <f>BDS!$AP$3*(COS(($U218*AP$4)-PI()))*BL218*BP218</f>
        <v>-0.84030934474045538</v>
      </c>
      <c r="AQ218" s="146">
        <f>BDS!$AQ$3*(COS(($U218*AQ$4)-PI()))*BL218*BP218</f>
        <v>-0.8114169994228968</v>
      </c>
      <c r="AR218" s="146">
        <f>BDS!$AR$3*(COS(($U218*AR$4)-PI()))*BL218*BP218</f>
        <v>-0.75848688550015719</v>
      </c>
      <c r="AS218" s="146">
        <f>BDS!$AS$3*(COS(($U218*AS$4)-PI()))*BL218*BP218</f>
        <v>-0.73241933119140457</v>
      </c>
      <c r="AT218" s="146">
        <f>BDS!$AT$3*(COS(($U218*AT$4)-PI()))*BL218*BP218</f>
        <v>-0.79078755389622812</v>
      </c>
      <c r="AU218" s="146">
        <f>BDS!$AU$3*(COS(($U218*AU$4)-PI()))*BL218*BP218</f>
        <v>-0.82269403104323713</v>
      </c>
      <c r="AV218" s="146">
        <f>BDS!$AV$3*(COS(($U218*AV$4)-PI()))*BL218*BP218</f>
        <v>-0.83886636241836521</v>
      </c>
      <c r="AW218" s="146">
        <f>BDS!$AW$3*(COS(($U218*AW$4)-PI()))*BL218*BP218</f>
        <v>-0.84383433733184199</v>
      </c>
      <c r="AX218" s="146">
        <f>BDS!$AX$3*(COS(($U218*AX$4)-PI()))*BL218*BP218</f>
        <v>-0.83886636241836521</v>
      </c>
      <c r="AY218" s="146">
        <f>BDS!$AY$3*(COS(($U218*AY$4)-PI()))*BL218*BP218</f>
        <v>-0.82269403104323713</v>
      </c>
      <c r="AZ218" s="146">
        <f>BDS!$AZ$3*(COS(($U218*AZ$4)-PI()))*BL218*BP218</f>
        <v>-0.79078755389622812</v>
      </c>
      <c r="BA218" s="146">
        <f>BDS!$BA$3*(COS(($U218*BA$4)-PI()))*BL218*BP218</f>
        <v>-0.73241933119140457</v>
      </c>
      <c r="BB218" s="146">
        <f>BDS!$BB$3*(COS(($U218*BB$4)-PI()))*BL218*BP218</f>
        <v>-0.62190015779090424</v>
      </c>
      <c r="BC218" s="146">
        <f>BDS!$BC$3*(COS(($U218*BC$4)-PI()))*BL218*BP218</f>
        <v>-0.39024534070218586</v>
      </c>
      <c r="BD218" s="146">
        <f>BDS!$BD$3*(COS(($U218*BD$4)-PI()))*BL218*BP218</f>
        <v>0.13893660875594196</v>
      </c>
      <c r="BE218" s="146">
        <f>BDS!$BE$3*(COS(($U218*BE$4)-PI()))*BL218*BP218</f>
        <v>5.7364519850748551E-2</v>
      </c>
      <c r="BF218" s="153">
        <f t="shared" si="68"/>
        <v>-0.65046402206813414</v>
      </c>
      <c r="BG218" s="153">
        <f>(((BF218)+1)/(BDS!$BG$4)+1)</f>
        <v>1.3473207595761616</v>
      </c>
      <c r="BH218" s="196">
        <f t="shared" si="69"/>
        <v>2.5894200292394038</v>
      </c>
      <c r="BI218" s="154"/>
      <c r="BJ218" s="152">
        <f t="shared" si="70"/>
        <v>239.46510450702965</v>
      </c>
      <c r="BK218" s="152">
        <f t="shared" si="71"/>
        <v>-7.8220317241622247E-5</v>
      </c>
      <c r="BL218" s="155">
        <f t="shared" si="72"/>
        <v>0.99999099459372642</v>
      </c>
      <c r="BM218" s="155"/>
      <c r="BN218" s="152">
        <f t="shared" si="73"/>
        <v>239.46510450702965</v>
      </c>
      <c r="BO218" s="152">
        <f t="shared" si="74"/>
        <v>-1.5900646207711557E-2</v>
      </c>
      <c r="BP218" s="155">
        <f t="shared" si="75"/>
        <v>0.99817104503392429</v>
      </c>
      <c r="BQ218" s="156"/>
      <c r="BR218" s="157">
        <f t="shared" si="76"/>
        <v>239.46510450702965</v>
      </c>
      <c r="BS218" s="158">
        <f t="shared" si="77"/>
        <v>0</v>
      </c>
      <c r="BT218" s="158">
        <f t="shared" si="78"/>
        <v>0</v>
      </c>
      <c r="BU218" s="158">
        <f t="shared" si="79"/>
        <v>0</v>
      </c>
      <c r="BV218" s="158"/>
      <c r="BW218" s="206">
        <f t="shared" si="80"/>
        <v>239.46510450702965</v>
      </c>
      <c r="BX218" s="207">
        <f t="shared" si="81"/>
        <v>0</v>
      </c>
      <c r="BY218" s="208">
        <f t="shared" si="82"/>
        <v>1</v>
      </c>
      <c r="BZ218" s="158"/>
      <c r="CA218" s="157">
        <f>BDS!BH218</f>
        <v>2.5894200292394038</v>
      </c>
      <c r="CB218" s="157">
        <f t="shared" si="83"/>
        <v>-3.4105799707605962</v>
      </c>
      <c r="CC218" s="157"/>
      <c r="CD218" s="157">
        <f t="shared" si="84"/>
        <v>-3.4105799707605962</v>
      </c>
      <c r="CE218" s="192"/>
      <c r="CF218" s="192"/>
      <c r="CG218" s="208"/>
      <c r="CH218" s="208">
        <f t="shared" si="85"/>
        <v>0</v>
      </c>
    </row>
    <row r="219" spans="2:86" x14ac:dyDescent="0.2">
      <c r="B219" s="81"/>
      <c r="C219" s="81"/>
      <c r="D219" s="81"/>
      <c r="E219" s="81"/>
      <c r="F219" s="81"/>
      <c r="G219" s="81"/>
      <c r="H219" s="81"/>
      <c r="I219" s="81"/>
      <c r="J219" s="81"/>
      <c r="K219" s="81"/>
      <c r="L219" s="82"/>
      <c r="M219" s="83"/>
      <c r="N219" s="81"/>
      <c r="O219" s="81"/>
      <c r="P219" s="81"/>
      <c r="Q219" s="84"/>
      <c r="R219" s="81"/>
      <c r="S219" s="84"/>
      <c r="T219" s="81"/>
      <c r="U219" s="195">
        <f t="shared" si="67"/>
        <v>243.09662469673643</v>
      </c>
      <c r="V219" s="146">
        <f>BDS!$V$3*(COS(($U219*V$4)-PI()))*BL219*BP219</f>
        <v>5.5385214041878336E-2</v>
      </c>
      <c r="W219" s="146">
        <f>BDS!$W$3*(COS(($U219*W$4)-PI()))*BL219*BP219</f>
        <v>8.1616670046591483E-2</v>
      </c>
      <c r="X219" s="146">
        <f>BDS!$X$3*(COS(($U219*X$4)-PI()))*BL219*BP219</f>
        <v>0.16413505412743556</v>
      </c>
      <c r="Y219" s="146">
        <f>BDS!$Y$3*(COS(($U219*Y$4)-PI()))*BL219*BP219</f>
        <v>-0.37398156425488766</v>
      </c>
      <c r="Z219" s="146">
        <f>BDS!$Z$3*(COS(($U219*Z$4)-PI()))*BL219*BP219</f>
        <v>-0.61117028792156614</v>
      </c>
      <c r="AA219" s="146">
        <f>BDS!$AA$3*(COS(($U219*AA$4)-PI()))*BL219*BP219</f>
        <v>-0.72459096839196524</v>
      </c>
      <c r="AB219" s="146">
        <f>BDS!$AB$3*(COS(($U219*AB$4)-PI()))*BL219*BP219</f>
        <v>-0.78455277801211865</v>
      </c>
      <c r="AC219" s="146">
        <f>BDS!$AC$3*(COS(($U219*AC$4)-PI()))*BL219*BP219</f>
        <v>-0.81734739110129995</v>
      </c>
      <c r="AD219" s="146">
        <f>BDS!$AD$3*(COS(($U219*AD$4)-PI()))*BL219*BP219</f>
        <v>-0.83397436508393319</v>
      </c>
      <c r="AE219" s="146">
        <f>BDS!$AE$3*(COS(($U219*AE$4)-PI()))*BL219*BP219</f>
        <v>-0.83908259846946298</v>
      </c>
      <c r="AF219" s="146">
        <f>BDS!$AF$3*(COS(($U219*AF$4)-PI()))*BL219*BP219</f>
        <v>-0.83397436508393319</v>
      </c>
      <c r="AG219" s="146">
        <f>BDS!$AG$3*(COS(($U219*AG$4)-PI()))*BL219*BP219</f>
        <v>-0.81734739110129995</v>
      </c>
      <c r="AH219" s="146">
        <f>BDS!$AH$3*(COS(($U219*AH$4)-PI()))*BL219*BP219</f>
        <v>-0.78455277801211865</v>
      </c>
      <c r="AI219" s="146">
        <f>BDS!$AI$3*(COS(($U219*AI$4)-PI()))*BL219*BP219</f>
        <v>-0.72459096839196524</v>
      </c>
      <c r="AJ219" s="146">
        <f>BDS!$AJ$3*(COS(($U219*AJ$4)-PI()))*BL219*BP219</f>
        <v>-0.75136517460068653</v>
      </c>
      <c r="AK219" s="146">
        <f>BDS!$AK$3*(COS(($U219*AK$4)-PI()))*BL219*BP219</f>
        <v>-0.80575510845104215</v>
      </c>
      <c r="AL219" s="146">
        <f>BDS!$AL$3*(COS(($U219*AL$4)-PI()))*BL219*BP219</f>
        <v>-0.83545805765226966</v>
      </c>
      <c r="AM219" s="146">
        <f>BDS!$AM$3*(COS(($U219*AM$4)-PI()))*BL219*BP219</f>
        <v>-0.85050632486713218</v>
      </c>
      <c r="AN219" s="146">
        <f>BDS!$AN$3*(COS(($U219*AN$4)-PI()))*BL219*BP219</f>
        <v>-0.85512807609535646</v>
      </c>
      <c r="AO219" s="146">
        <f>BDS!$AO$3*(COS(($U219*AO$4)-PI()))*BL219*BP219</f>
        <v>-0.85050632486713218</v>
      </c>
      <c r="AP219" s="146">
        <f>BDS!$AP$3*(COS(($U219*AP$4)-PI()))*BL219*BP219</f>
        <v>-0.83545805765226966</v>
      </c>
      <c r="AQ219" s="146">
        <f>BDS!$AQ$3*(COS(($U219*AQ$4)-PI()))*BL219*BP219</f>
        <v>-0.80575510845104215</v>
      </c>
      <c r="AR219" s="146">
        <f>BDS!$AR$3*(COS(($U219*AR$4)-PI()))*BL219*BP219</f>
        <v>-0.75136517460068653</v>
      </c>
      <c r="AS219" s="146">
        <f>BDS!$AS$3*(COS(($U219*AS$4)-PI()))*BL219*BP219</f>
        <v>-0.72459096839196524</v>
      </c>
      <c r="AT219" s="146">
        <f>BDS!$AT$3*(COS(($U219*AT$4)-PI()))*BL219*BP219</f>
        <v>-0.78455277801211865</v>
      </c>
      <c r="AU219" s="146">
        <f>BDS!$AU$3*(COS(($U219*AU$4)-PI()))*BL219*BP219</f>
        <v>-0.81734739110129995</v>
      </c>
      <c r="AV219" s="146">
        <f>BDS!$AV$3*(COS(($U219*AV$4)-PI()))*BL219*BP219</f>
        <v>-0.83397436508393319</v>
      </c>
      <c r="AW219" s="146">
        <f>BDS!$AW$3*(COS(($U219*AW$4)-PI()))*BL219*BP219</f>
        <v>-0.83908259846946298</v>
      </c>
      <c r="AX219" s="146">
        <f>BDS!$AX$3*(COS(($U219*AX$4)-PI()))*BL219*BP219</f>
        <v>-0.83397436508393319</v>
      </c>
      <c r="AY219" s="146">
        <f>BDS!$AY$3*(COS(($U219*AY$4)-PI()))*BL219*BP219</f>
        <v>-0.81734739110129995</v>
      </c>
      <c r="AZ219" s="146">
        <f>BDS!$AZ$3*(COS(($U219*AZ$4)-PI()))*BL219*BP219</f>
        <v>-0.78455277801211865</v>
      </c>
      <c r="BA219" s="146">
        <f>BDS!$BA$3*(COS(($U219*BA$4)-PI()))*BL219*BP219</f>
        <v>-0.72459096839196524</v>
      </c>
      <c r="BB219" s="146">
        <f>BDS!$BB$3*(COS(($U219*BB$4)-PI()))*BL219*BP219</f>
        <v>-0.61117028792156614</v>
      </c>
      <c r="BC219" s="146">
        <f>BDS!$BC$3*(COS(($U219*BC$4)-PI()))*BL219*BP219</f>
        <v>-0.37398156425488766</v>
      </c>
      <c r="BD219" s="146">
        <f>BDS!$BD$3*(COS(($U219*BD$4)-PI()))*BL219*BP219</f>
        <v>0.16413505412743556</v>
      </c>
      <c r="BE219" s="146">
        <f>BDS!$BE$3*(COS(($U219*BE$4)-PI()))*BL219*BP219</f>
        <v>8.1616670046591483E-2</v>
      </c>
      <c r="BF219" s="153">
        <f t="shared" si="68"/>
        <v>-0.64124276823602178</v>
      </c>
      <c r="BG219" s="153">
        <f>(((BF219)+1)/(BDS!$BG$4)+1)</f>
        <v>1.3564835728126239</v>
      </c>
      <c r="BH219" s="196">
        <f t="shared" si="69"/>
        <v>2.6482907753687561</v>
      </c>
      <c r="BI219" s="154"/>
      <c r="BJ219" s="152">
        <f t="shared" si="70"/>
        <v>243.09662469673643</v>
      </c>
      <c r="BK219" s="152">
        <f t="shared" si="71"/>
        <v>-8.2141689149810092E-5</v>
      </c>
      <c r="BL219" s="155">
        <f t="shared" si="72"/>
        <v>0.99999054313326896</v>
      </c>
      <c r="BM219" s="155"/>
      <c r="BN219" s="152">
        <f t="shared" si="73"/>
        <v>243.09662469673643</v>
      </c>
      <c r="BO219" s="152">
        <f t="shared" si="74"/>
        <v>-1.6509201206189372E-2</v>
      </c>
      <c r="BP219" s="155">
        <f t="shared" si="75"/>
        <v>0.99810111314149275</v>
      </c>
      <c r="BQ219" s="156"/>
      <c r="BR219" s="157">
        <f t="shared" si="76"/>
        <v>243.09662469673643</v>
      </c>
      <c r="BS219" s="158">
        <f t="shared" si="77"/>
        <v>0</v>
      </c>
      <c r="BT219" s="158">
        <f t="shared" si="78"/>
        <v>0</v>
      </c>
      <c r="BU219" s="158">
        <f t="shared" si="79"/>
        <v>0</v>
      </c>
      <c r="BV219" s="158"/>
      <c r="BW219" s="206">
        <f t="shared" si="80"/>
        <v>243.09662469673643</v>
      </c>
      <c r="BX219" s="207">
        <f t="shared" si="81"/>
        <v>0</v>
      </c>
      <c r="BY219" s="208">
        <f t="shared" si="82"/>
        <v>1</v>
      </c>
      <c r="BZ219" s="158"/>
      <c r="CA219" s="157">
        <f>BDS!BH219</f>
        <v>2.6482907753687561</v>
      </c>
      <c r="CB219" s="157">
        <f t="shared" si="83"/>
        <v>-3.3517092246312439</v>
      </c>
      <c r="CC219" s="157"/>
      <c r="CD219" s="157">
        <f t="shared" si="84"/>
        <v>-3.3517092246312439</v>
      </c>
      <c r="CE219" s="192"/>
      <c r="CF219" s="192"/>
      <c r="CG219" s="208"/>
      <c r="CH219" s="208">
        <f t="shared" si="85"/>
        <v>0</v>
      </c>
    </row>
    <row r="220" spans="2:86" x14ac:dyDescent="0.2">
      <c r="B220" s="81"/>
      <c r="C220" s="81"/>
      <c r="D220" s="81"/>
      <c r="E220" s="81"/>
      <c r="F220" s="81"/>
      <c r="G220" s="81"/>
      <c r="H220" s="81"/>
      <c r="I220" s="81"/>
      <c r="J220" s="81"/>
      <c r="K220" s="81"/>
      <c r="L220" s="82"/>
      <c r="M220" s="83"/>
      <c r="N220" s="81"/>
      <c r="O220" s="81"/>
      <c r="P220" s="81"/>
      <c r="Q220" s="84"/>
      <c r="R220" s="81"/>
      <c r="S220" s="84"/>
      <c r="T220" s="81"/>
      <c r="U220" s="195">
        <f t="shared" si="67"/>
        <v>246.78321737358237</v>
      </c>
      <c r="V220" s="146">
        <f>BDS!$V$3*(COS(($U220*V$4)-PI()))*BL220*BP220</f>
        <v>7.9623428518914879E-2</v>
      </c>
      <c r="W220" s="146">
        <f>BDS!$W$3*(COS(($U220*W$4)-PI()))*BL220*BP220</f>
        <v>0.10618191050703221</v>
      </c>
      <c r="X220" s="146">
        <f>BDS!$X$3*(COS(($U220*X$4)-PI()))*BL220*BP220</f>
        <v>0.18959836072094247</v>
      </c>
      <c r="Y220" s="146">
        <f>BDS!$Y$3*(COS(($U220*Y$4)-PI()))*BL220*BP220</f>
        <v>-0.35735308679085853</v>
      </c>
      <c r="Z220" s="146">
        <f>BDS!$Z$3*(COS(($U220*Z$4)-PI()))*BL220*BP220</f>
        <v>-0.60016234287343073</v>
      </c>
      <c r="AA220" s="146">
        <f>BDS!$AA$3*(COS(($U220*AA$4)-PI()))*BL220*BP220</f>
        <v>-0.71654827920955899</v>
      </c>
      <c r="AB220" s="146">
        <f>BDS!$AB$3*(COS(($U220*AB$4)-PI()))*BL220*BP220</f>
        <v>-0.77814272676027318</v>
      </c>
      <c r="AC220" s="146">
        <f>BDS!$AC$3*(COS(($U220*AC$4)-PI()))*BL220*BP220</f>
        <v>-0.81184833669867906</v>
      </c>
      <c r="AD220" s="146">
        <f>BDS!$AD$3*(COS(($U220*AD$4)-PI()))*BL220*BP220</f>
        <v>-0.82894194146870503</v>
      </c>
      <c r="AE220" s="146">
        <f>BDS!$AE$3*(COS(($U220*AE$4)-PI()))*BL220*BP220</f>
        <v>-0.83419416958112802</v>
      </c>
      <c r="AF220" s="146">
        <f>BDS!$AF$3*(COS(($U220*AF$4)-PI()))*BL220*BP220</f>
        <v>-0.82894194146870503</v>
      </c>
      <c r="AG220" s="146">
        <f>BDS!$AG$3*(COS(($U220*AG$4)-PI()))*BL220*BP220</f>
        <v>-0.81184833669867906</v>
      </c>
      <c r="AH220" s="146">
        <f>BDS!$AH$3*(COS(($U220*AH$4)-PI()))*BL220*BP220</f>
        <v>-0.77814272676027318</v>
      </c>
      <c r="AI220" s="146">
        <f>BDS!$AI$3*(COS(($U220*AI$4)-PI()))*BL220*BP220</f>
        <v>-0.71654827920955899</v>
      </c>
      <c r="AJ220" s="146">
        <f>BDS!$AJ$3*(COS(($U220*AJ$4)-PI()))*BL220*BP220</f>
        <v>-0.74404612981442897</v>
      </c>
      <c r="AK220" s="146">
        <f>BDS!$AK$3*(COS(($U220*AK$4)-PI()))*BL220*BP220</f>
        <v>-0.79993260255118004</v>
      </c>
      <c r="AL220" s="146">
        <f>BDS!$AL$3*(COS(($U220*AL$4)-PI()))*BL220*BP220</f>
        <v>-0.83046742691602327</v>
      </c>
      <c r="AM220" s="146">
        <f>BDS!$AM$3*(COS(($U220*AM$4)-PI()))*BL220*BP220</f>
        <v>-0.84594098607121493</v>
      </c>
      <c r="AN220" s="146">
        <f>BDS!$AN$3*(COS(($U220*AN$4)-PI()))*BL220*BP220</f>
        <v>-0.85069386923151369</v>
      </c>
      <c r="AO220" s="146">
        <f>BDS!$AO$3*(COS(($U220*AO$4)-PI()))*BL220*BP220</f>
        <v>-0.84594098607121493</v>
      </c>
      <c r="AP220" s="146">
        <f>BDS!$AP$3*(COS(($U220*AP$4)-PI()))*BL220*BP220</f>
        <v>-0.83046742691602327</v>
      </c>
      <c r="AQ220" s="146">
        <f>BDS!$AQ$3*(COS(($U220*AQ$4)-PI()))*BL220*BP220</f>
        <v>-0.79993260255118004</v>
      </c>
      <c r="AR220" s="146">
        <f>BDS!$AR$3*(COS(($U220*AR$4)-PI()))*BL220*BP220</f>
        <v>-0.74404612981442897</v>
      </c>
      <c r="AS220" s="146">
        <f>BDS!$AS$3*(COS(($U220*AS$4)-PI()))*BL220*BP220</f>
        <v>-0.71654827920955899</v>
      </c>
      <c r="AT220" s="146">
        <f>BDS!$AT$3*(COS(($U220*AT$4)-PI()))*BL220*BP220</f>
        <v>-0.77814272676027318</v>
      </c>
      <c r="AU220" s="146">
        <f>BDS!$AU$3*(COS(($U220*AU$4)-PI()))*BL220*BP220</f>
        <v>-0.81184833669867906</v>
      </c>
      <c r="AV220" s="146">
        <f>BDS!$AV$3*(COS(($U220*AV$4)-PI()))*BL220*BP220</f>
        <v>-0.82894194146870503</v>
      </c>
      <c r="AW220" s="146">
        <f>BDS!$AW$3*(COS(($U220*AW$4)-PI()))*BL220*BP220</f>
        <v>-0.83419416958112802</v>
      </c>
      <c r="AX220" s="146">
        <f>BDS!$AX$3*(COS(($U220*AX$4)-PI()))*BL220*BP220</f>
        <v>-0.82894194146870503</v>
      </c>
      <c r="AY220" s="146">
        <f>BDS!$AY$3*(COS(($U220*AY$4)-PI()))*BL220*BP220</f>
        <v>-0.81184833669867906</v>
      </c>
      <c r="AZ220" s="146">
        <f>BDS!$AZ$3*(COS(($U220*AZ$4)-PI()))*BL220*BP220</f>
        <v>-0.77814272676027318</v>
      </c>
      <c r="BA220" s="146">
        <f>BDS!$BA$3*(COS(($U220*BA$4)-PI()))*BL220*BP220</f>
        <v>-0.71654827920955899</v>
      </c>
      <c r="BB220" s="146">
        <f>BDS!$BB$3*(COS(($U220*BB$4)-PI()))*BL220*BP220</f>
        <v>-0.60016234287343073</v>
      </c>
      <c r="BC220" s="146">
        <f>BDS!$BC$3*(COS(($U220*BC$4)-PI()))*BL220*BP220</f>
        <v>-0.35735308679085853</v>
      </c>
      <c r="BD220" s="146">
        <f>BDS!$BD$3*(COS(($U220*BD$4)-PI()))*BL220*BP220</f>
        <v>0.18959836072094247</v>
      </c>
      <c r="BE220" s="146">
        <f>BDS!$BE$3*(COS(($U220*BE$4)-PI()))*BL220*BP220</f>
        <v>0.10618191050703221</v>
      </c>
      <c r="BF220" s="153">
        <f t="shared" si="68"/>
        <v>-0.63182301455561218</v>
      </c>
      <c r="BG220" s="153">
        <f>(((BF220)+1)/(BDS!$BG$4)+1)</f>
        <v>1.3658436278852319</v>
      </c>
      <c r="BH220" s="196">
        <f t="shared" si="69"/>
        <v>2.7080196174529858</v>
      </c>
      <c r="BI220" s="154"/>
      <c r="BJ220" s="152">
        <f t="shared" si="70"/>
        <v>246.78321737358237</v>
      </c>
      <c r="BK220" s="152">
        <f t="shared" si="71"/>
        <v>-8.6259646876559305E-5</v>
      </c>
      <c r="BL220" s="155">
        <f t="shared" si="72"/>
        <v>0.99999006904046106</v>
      </c>
      <c r="BM220" s="155"/>
      <c r="BN220" s="152">
        <f t="shared" si="73"/>
        <v>246.78321737358237</v>
      </c>
      <c r="BO220" s="152">
        <f t="shared" si="74"/>
        <v>-1.7141001100343885E-2</v>
      </c>
      <c r="BP220" s="155">
        <f t="shared" si="75"/>
        <v>0.99802851525342751</v>
      </c>
      <c r="BQ220" s="156"/>
      <c r="BR220" s="157">
        <f t="shared" si="76"/>
        <v>246.78321737358237</v>
      </c>
      <c r="BS220" s="158">
        <f t="shared" si="77"/>
        <v>0</v>
      </c>
      <c r="BT220" s="158">
        <f t="shared" si="78"/>
        <v>0</v>
      </c>
      <c r="BU220" s="158">
        <f t="shared" si="79"/>
        <v>0</v>
      </c>
      <c r="BV220" s="158"/>
      <c r="BW220" s="206">
        <f t="shared" si="80"/>
        <v>246.78321737358237</v>
      </c>
      <c r="BX220" s="207">
        <f t="shared" si="81"/>
        <v>0</v>
      </c>
      <c r="BY220" s="208">
        <f t="shared" si="82"/>
        <v>1</v>
      </c>
      <c r="BZ220" s="158"/>
      <c r="CA220" s="157">
        <f>BDS!BH220</f>
        <v>2.7080196174529858</v>
      </c>
      <c r="CB220" s="157">
        <f t="shared" si="83"/>
        <v>-3.2919803825470142</v>
      </c>
      <c r="CC220" s="157"/>
      <c r="CD220" s="157">
        <f t="shared" si="84"/>
        <v>-3.2919803825470142</v>
      </c>
      <c r="CE220" s="192"/>
      <c r="CF220" s="192"/>
      <c r="CG220" s="208"/>
      <c r="CH220" s="208">
        <f t="shared" si="85"/>
        <v>0</v>
      </c>
    </row>
    <row r="221" spans="2:86" x14ac:dyDescent="0.2">
      <c r="B221" s="81"/>
      <c r="C221" s="81"/>
      <c r="D221" s="81"/>
      <c r="E221" s="81"/>
      <c r="F221" s="81"/>
      <c r="G221" s="81"/>
      <c r="H221" s="81"/>
      <c r="I221" s="81"/>
      <c r="J221" s="81"/>
      <c r="K221" s="81"/>
      <c r="L221" s="82"/>
      <c r="M221" s="83"/>
      <c r="N221" s="81"/>
      <c r="O221" s="81"/>
      <c r="P221" s="81"/>
      <c r="Q221" s="84"/>
      <c r="R221" s="81"/>
      <c r="S221" s="84"/>
      <c r="T221" s="81"/>
      <c r="U221" s="195">
        <f t="shared" si="67"/>
        <v>250.52571771916675</v>
      </c>
      <c r="V221" s="146">
        <f>BDS!$V$3*(COS(($U221*V$4)-PI()))*BL221*BP221</f>
        <v>0.10417575623223169</v>
      </c>
      <c r="W221" s="146">
        <f>BDS!$W$3*(COS(($U221*W$4)-PI()))*BL221*BP221</f>
        <v>0.13104739632164814</v>
      </c>
      <c r="X221" s="146">
        <f>BDS!$X$3*(COS(($U221*X$4)-PI()))*BL221*BP221</f>
        <v>0.21530874199310993</v>
      </c>
      <c r="Y221" s="146">
        <f>BDS!$Y$3*(COS(($U221*Y$4)-PI()))*BL221*BP221</f>
        <v>-0.34035635942509257</v>
      </c>
      <c r="Z221" s="146">
        <f>BDS!$Z$3*(COS(($U221*Z$4)-PI()))*BL221*BP221</f>
        <v>-0.58887079811983989</v>
      </c>
      <c r="AA221" s="146">
        <f>BDS!$AA$3*(COS(($U221*AA$4)-PI()))*BL221*BP221</f>
        <v>-0.70828623110839684</v>
      </c>
      <c r="AB221" s="146">
        <f>BDS!$AB$3*(COS(($U221*AB$4)-PI()))*BL221*BP221</f>
        <v>-0.77155298671026129</v>
      </c>
      <c r="AC221" s="146">
        <f>BDS!$AC$3*(COS(($U221*AC$4)-PI()))*BL221*BP221</f>
        <v>-0.80619289580547948</v>
      </c>
      <c r="AD221" s="146">
        <f>BDS!$AD$3*(COS(($U221*AD$4)-PI()))*BL221*BP221</f>
        <v>-0.82376537079276024</v>
      </c>
      <c r="AE221" s="146">
        <f>BDS!$AE$3*(COS(($U221*AE$4)-PI()))*BL221*BP221</f>
        <v>-0.82916541076684847</v>
      </c>
      <c r="AF221" s="146">
        <f>BDS!$AF$3*(COS(($U221*AF$4)-PI()))*BL221*BP221</f>
        <v>-0.82376537079276024</v>
      </c>
      <c r="AG221" s="146">
        <f>BDS!$AG$3*(COS(($U221*AG$4)-PI()))*BL221*BP221</f>
        <v>-0.80619289580547948</v>
      </c>
      <c r="AH221" s="146">
        <f>BDS!$AH$3*(COS(($U221*AH$4)-PI()))*BL221*BP221</f>
        <v>-0.77155298671026129</v>
      </c>
      <c r="AI221" s="146">
        <f>BDS!$AI$3*(COS(($U221*AI$4)-PI()))*BL221*BP221</f>
        <v>-0.70828623110839684</v>
      </c>
      <c r="AJ221" s="146">
        <f>BDS!$AJ$3*(COS(($U221*AJ$4)-PI()))*BL221*BP221</f>
        <v>-0.73652496481618379</v>
      </c>
      <c r="AK221" s="146">
        <f>BDS!$AK$3*(COS(($U221*AK$4)-PI()))*BL221*BP221</f>
        <v>-0.79394534542994821</v>
      </c>
      <c r="AL221" s="146">
        <f>BDS!$AL$3*(COS(($U221*AL$4)-PI()))*BL221*BP221</f>
        <v>-0.82533375506509699</v>
      </c>
      <c r="AM221" s="146">
        <f>BDS!$AM$3*(COS(($U221*AM$4)-PI()))*BL221*BP221</f>
        <v>-0.84124394989735551</v>
      </c>
      <c r="AN221" s="146">
        <f>BDS!$AN$3*(COS(($U221*AN$4)-PI()))*BL221*BP221</f>
        <v>-0.84613149511292685</v>
      </c>
      <c r="AO221" s="146">
        <f>BDS!$AO$3*(COS(($U221*AO$4)-PI()))*BL221*BP221</f>
        <v>-0.84124394989735551</v>
      </c>
      <c r="AP221" s="146">
        <f>BDS!$AP$3*(COS(($U221*AP$4)-PI()))*BL221*BP221</f>
        <v>-0.82533375506509699</v>
      </c>
      <c r="AQ221" s="146">
        <f>BDS!$AQ$3*(COS(($U221*AQ$4)-PI()))*BL221*BP221</f>
        <v>-0.79394534542994821</v>
      </c>
      <c r="AR221" s="146">
        <f>BDS!$AR$3*(COS(($U221*AR$4)-PI()))*BL221*BP221</f>
        <v>-0.73652496481618379</v>
      </c>
      <c r="AS221" s="146">
        <f>BDS!$AS$3*(COS(($U221*AS$4)-PI()))*BL221*BP221</f>
        <v>-0.70828623110839684</v>
      </c>
      <c r="AT221" s="146">
        <f>BDS!$AT$3*(COS(($U221*AT$4)-PI()))*BL221*BP221</f>
        <v>-0.77155298671026129</v>
      </c>
      <c r="AU221" s="146">
        <f>BDS!$AU$3*(COS(($U221*AU$4)-PI()))*BL221*BP221</f>
        <v>-0.80619289580547948</v>
      </c>
      <c r="AV221" s="146">
        <f>BDS!$AV$3*(COS(($U221*AV$4)-PI()))*BL221*BP221</f>
        <v>-0.82376537079276024</v>
      </c>
      <c r="AW221" s="146">
        <f>BDS!$AW$3*(COS(($U221*AW$4)-PI()))*BL221*BP221</f>
        <v>-0.82916541076684847</v>
      </c>
      <c r="AX221" s="146">
        <f>BDS!$AX$3*(COS(($U221*AX$4)-PI()))*BL221*BP221</f>
        <v>-0.82376537079276024</v>
      </c>
      <c r="AY221" s="146">
        <f>BDS!$AY$3*(COS(($U221*AY$4)-PI()))*BL221*BP221</f>
        <v>-0.80619289580547948</v>
      </c>
      <c r="AZ221" s="146">
        <f>BDS!$AZ$3*(COS(($U221*AZ$4)-PI()))*BL221*BP221</f>
        <v>-0.77155298671026129</v>
      </c>
      <c r="BA221" s="146">
        <f>BDS!$BA$3*(COS(($U221*BA$4)-PI()))*BL221*BP221</f>
        <v>-0.70828623110839684</v>
      </c>
      <c r="BB221" s="146">
        <f>BDS!$BB$3*(COS(($U221*BB$4)-PI()))*BL221*BP221</f>
        <v>-0.58887079811983989</v>
      </c>
      <c r="BC221" s="146">
        <f>BDS!$BC$3*(COS(($U221*BC$4)-PI()))*BL221*BP221</f>
        <v>-0.34035635942509257</v>
      </c>
      <c r="BD221" s="146">
        <f>BDS!$BD$3*(COS(($U221*BD$4)-PI()))*BL221*BP221</f>
        <v>0.21530874199310993</v>
      </c>
      <c r="BE221" s="146">
        <f>BDS!$BE$3*(COS(($U221*BE$4)-PI()))*BL221*BP221</f>
        <v>0.13104739632164814</v>
      </c>
      <c r="BF221" s="153">
        <f t="shared" si="68"/>
        <v>-0.62220318241554173</v>
      </c>
      <c r="BG221" s="153">
        <f>(((BF221)+1)/(BDS!$BG$4)+1)</f>
        <v>1.3754024934007461</v>
      </c>
      <c r="BH221" s="196">
        <f t="shared" si="69"/>
        <v>2.7685961463641289</v>
      </c>
      <c r="BI221" s="154"/>
      <c r="BJ221" s="152">
        <f t="shared" si="70"/>
        <v>250.52571771916675</v>
      </c>
      <c r="BK221" s="152">
        <f t="shared" si="71"/>
        <v>-9.0584045438270333E-5</v>
      </c>
      <c r="BL221" s="155">
        <f t="shared" si="72"/>
        <v>0.99998957118074605</v>
      </c>
      <c r="BM221" s="155"/>
      <c r="BN221" s="152">
        <f t="shared" si="73"/>
        <v>250.52571771916675</v>
      </c>
      <c r="BO221" s="152">
        <f t="shared" si="74"/>
        <v>-1.7796930194867715E-2</v>
      </c>
      <c r="BP221" s="155">
        <f t="shared" si="75"/>
        <v>0.9979531503512391</v>
      </c>
      <c r="BQ221" s="156"/>
      <c r="BR221" s="157">
        <f t="shared" si="76"/>
        <v>250.52571771916675</v>
      </c>
      <c r="BS221" s="158">
        <f t="shared" si="77"/>
        <v>0</v>
      </c>
      <c r="BT221" s="158">
        <f t="shared" si="78"/>
        <v>0</v>
      </c>
      <c r="BU221" s="158">
        <f t="shared" si="79"/>
        <v>0</v>
      </c>
      <c r="BV221" s="158"/>
      <c r="BW221" s="206">
        <f t="shared" si="80"/>
        <v>250.52571771916675</v>
      </c>
      <c r="BX221" s="207">
        <f t="shared" si="81"/>
        <v>0</v>
      </c>
      <c r="BY221" s="208">
        <f t="shared" si="82"/>
        <v>1</v>
      </c>
      <c r="BZ221" s="158"/>
      <c r="CA221" s="157">
        <f>BDS!BH221</f>
        <v>2.7685961463641289</v>
      </c>
      <c r="CB221" s="157">
        <f t="shared" si="83"/>
        <v>-3.2314038536358711</v>
      </c>
      <c r="CC221" s="157"/>
      <c r="CD221" s="157">
        <f t="shared" si="84"/>
        <v>-3.2314038536358711</v>
      </c>
      <c r="CE221" s="192"/>
      <c r="CF221" s="192"/>
      <c r="CG221" s="208"/>
      <c r="CH221" s="208">
        <f t="shared" si="85"/>
        <v>0</v>
      </c>
    </row>
    <row r="222" spans="2:86" x14ac:dyDescent="0.2">
      <c r="B222" s="81"/>
      <c r="C222" s="81"/>
      <c r="D222" s="81"/>
      <c r="E222" s="81"/>
      <c r="F222" s="81"/>
      <c r="G222" s="81"/>
      <c r="H222" s="81"/>
      <c r="I222" s="81"/>
      <c r="J222" s="81"/>
      <c r="K222" s="81"/>
      <c r="L222" s="82"/>
      <c r="M222" s="83"/>
      <c r="N222" s="81"/>
      <c r="O222" s="81"/>
      <c r="P222" s="81"/>
      <c r="Q222" s="84"/>
      <c r="R222" s="81"/>
      <c r="S222" s="84"/>
      <c r="T222" s="81"/>
      <c r="U222" s="195">
        <f t="shared" si="67"/>
        <v>254.32497358072894</v>
      </c>
      <c r="V222" s="146">
        <f>BDS!$V$3*(COS(($U222*V$4)-PI()))*BL222*BP222</f>
        <v>0.12902944890923584</v>
      </c>
      <c r="W222" s="146">
        <f>BDS!$W$3*(COS(($U222*W$4)-PI()))*BL222*BP222</f>
        <v>0.1561988646502995</v>
      </c>
      <c r="X222" s="146">
        <f>BDS!$X$3*(COS(($U222*X$4)-PI()))*BL222*BP222</f>
        <v>0.24124673866242924</v>
      </c>
      <c r="Y222" s="146">
        <f>BDS!$Y$3*(COS(($U222*Y$4)-PI()))*BL222*BP222</f>
        <v>-0.32298813874256882</v>
      </c>
      <c r="Z222" s="146">
        <f>BDS!$Z$3*(COS(($U222*Z$4)-PI()))*BL222*BP222</f>
        <v>-0.57729013265096962</v>
      </c>
      <c r="AA222" s="146">
        <f>BDS!$AA$3*(COS(($U222*AA$4)-PI()))*BL222*BP222</f>
        <v>-0.69979972821935377</v>
      </c>
      <c r="AB222" s="146">
        <f>BDS!$AB$3*(COS(($U222*AB$4)-PI()))*BL222*BP222</f>
        <v>-0.76477906672970297</v>
      </c>
      <c r="AC222" s="146">
        <f>BDS!$AC$3*(COS(($U222*AC$4)-PI()))*BL222*BP222</f>
        <v>-0.80037701704012498</v>
      </c>
      <c r="AD222" s="146">
        <f>BDS!$AD$3*(COS(($U222*AD$4)-PI()))*BL222*BP222</f>
        <v>-0.81844085377387443</v>
      </c>
      <c r="AE222" s="146">
        <f>BDS!$AE$3*(COS(($U222*AE$4)-PI()))*BL222*BP222</f>
        <v>-0.82399260411357966</v>
      </c>
      <c r="AF222" s="146">
        <f>BDS!$AF$3*(COS(($U222*AF$4)-PI()))*BL222*BP222</f>
        <v>-0.81844085377387443</v>
      </c>
      <c r="AG222" s="146">
        <f>BDS!$AG$3*(COS(($U222*AG$4)-PI()))*BL222*BP222</f>
        <v>-0.80037701704012498</v>
      </c>
      <c r="AH222" s="146">
        <f>BDS!$AH$3*(COS(($U222*AH$4)-PI()))*BL222*BP222</f>
        <v>-0.76477906672970297</v>
      </c>
      <c r="AI222" s="146">
        <f>BDS!$AI$3*(COS(($U222*AI$4)-PI()))*BL222*BP222</f>
        <v>-0.69979972821935377</v>
      </c>
      <c r="AJ222" s="146">
        <f>BDS!$AJ$3*(COS(($U222*AJ$4)-PI()))*BL222*BP222</f>
        <v>-0.72879682172386662</v>
      </c>
      <c r="AK222" s="146">
        <f>BDS!$AK$3*(COS(($U222*AK$4)-PI()))*BL222*BP222</f>
        <v>-0.78778912152183811</v>
      </c>
      <c r="AL222" s="146">
        <f>BDS!$AL$3*(COS(($U222*AL$4)-PI()))*BL222*BP222</f>
        <v>-0.82005326626160491</v>
      </c>
      <c r="AM222" s="146">
        <f>BDS!$AM$3*(COS(($U222*AM$4)-PI()))*BL222*BP222</f>
        <v>-0.83641168704478941</v>
      </c>
      <c r="AN222" s="146">
        <f>BDS!$AN$3*(COS(($U222*AN$4)-PI()))*BL222*BP222</f>
        <v>-0.84143750335013723</v>
      </c>
      <c r="AO222" s="146">
        <f>BDS!$AO$3*(COS(($U222*AO$4)-PI()))*BL222*BP222</f>
        <v>-0.83641168704478941</v>
      </c>
      <c r="AP222" s="146">
        <f>BDS!$AP$3*(COS(($U222*AP$4)-PI()))*BL222*BP222</f>
        <v>-0.82005326626160491</v>
      </c>
      <c r="AQ222" s="146">
        <f>BDS!$AQ$3*(COS(($U222*AQ$4)-PI()))*BL222*BP222</f>
        <v>-0.78778912152183811</v>
      </c>
      <c r="AR222" s="146">
        <f>BDS!$AR$3*(COS(($U222*AR$4)-PI()))*BL222*BP222</f>
        <v>-0.72879682172386662</v>
      </c>
      <c r="AS222" s="146">
        <f>BDS!$AS$3*(COS(($U222*AS$4)-PI()))*BL222*BP222</f>
        <v>-0.69979972821935377</v>
      </c>
      <c r="AT222" s="146">
        <f>BDS!$AT$3*(COS(($U222*AT$4)-PI()))*BL222*BP222</f>
        <v>-0.76477906672970297</v>
      </c>
      <c r="AU222" s="146">
        <f>BDS!$AU$3*(COS(($U222*AU$4)-PI()))*BL222*BP222</f>
        <v>-0.80037701704012498</v>
      </c>
      <c r="AV222" s="146">
        <f>BDS!$AV$3*(COS(($U222*AV$4)-PI()))*BL222*BP222</f>
        <v>-0.81844085377387443</v>
      </c>
      <c r="AW222" s="146">
        <f>BDS!$AW$3*(COS(($U222*AW$4)-PI()))*BL222*BP222</f>
        <v>-0.82399260411357966</v>
      </c>
      <c r="AX222" s="146">
        <f>BDS!$AX$3*(COS(($U222*AX$4)-PI()))*BL222*BP222</f>
        <v>-0.81844085377387443</v>
      </c>
      <c r="AY222" s="146">
        <f>BDS!$AY$3*(COS(($U222*AY$4)-PI()))*BL222*BP222</f>
        <v>-0.80037701704012498</v>
      </c>
      <c r="AZ222" s="146">
        <f>BDS!$AZ$3*(COS(($U222*AZ$4)-PI()))*BL222*BP222</f>
        <v>-0.76477906672970297</v>
      </c>
      <c r="BA222" s="146">
        <f>BDS!$BA$3*(COS(($U222*BA$4)-PI()))*BL222*BP222</f>
        <v>-0.69979972821935377</v>
      </c>
      <c r="BB222" s="146">
        <f>BDS!$BB$3*(COS(($U222*BB$4)-PI()))*BL222*BP222</f>
        <v>-0.57729013265096962</v>
      </c>
      <c r="BC222" s="146">
        <f>BDS!$BC$3*(COS(($U222*BC$4)-PI()))*BL222*BP222</f>
        <v>-0.32298813874256882</v>
      </c>
      <c r="BD222" s="146">
        <f>BDS!$BD$3*(COS(($U222*BD$4)-PI()))*BL222*BP222</f>
        <v>0.24124673866242924</v>
      </c>
      <c r="BE222" s="146">
        <f>BDS!$BE$3*(COS(($U222*BE$4)-PI()))*BL222*BP222</f>
        <v>0.1561988646502995</v>
      </c>
      <c r="BF222" s="153">
        <f t="shared" si="68"/>
        <v>-0.61238186263850292</v>
      </c>
      <c r="BG222" s="153">
        <f>(((BF222)+1)/(BDS!$BG$4)+1)</f>
        <v>1.3851615696056752</v>
      </c>
      <c r="BH222" s="196">
        <f t="shared" si="69"/>
        <v>2.8300086766111483</v>
      </c>
      <c r="BI222" s="154"/>
      <c r="BJ222" s="152">
        <f t="shared" si="70"/>
        <v>254.32497358072894</v>
      </c>
      <c r="BK222" s="152">
        <f t="shared" si="71"/>
        <v>-9.5125233876065278E-5</v>
      </c>
      <c r="BL222" s="155">
        <f t="shared" si="72"/>
        <v>0.99998904836269509</v>
      </c>
      <c r="BM222" s="155"/>
      <c r="BN222" s="152">
        <f t="shared" si="73"/>
        <v>254.32497358072894</v>
      </c>
      <c r="BO222" s="152">
        <f t="shared" si="74"/>
        <v>-1.8477906157613213E-2</v>
      </c>
      <c r="BP222" s="155">
        <f t="shared" si="75"/>
        <v>0.99787491363667757</v>
      </c>
      <c r="BQ222" s="156"/>
      <c r="BR222" s="157">
        <f t="shared" si="76"/>
        <v>254.32497358072894</v>
      </c>
      <c r="BS222" s="158">
        <f t="shared" si="77"/>
        <v>0</v>
      </c>
      <c r="BT222" s="158">
        <f t="shared" si="78"/>
        <v>0</v>
      </c>
      <c r="BU222" s="158">
        <f t="shared" si="79"/>
        <v>0</v>
      </c>
      <c r="BV222" s="158"/>
      <c r="BW222" s="206">
        <f t="shared" si="80"/>
        <v>254.32497358072894</v>
      </c>
      <c r="BX222" s="207">
        <f t="shared" si="81"/>
        <v>0</v>
      </c>
      <c r="BY222" s="208">
        <f t="shared" si="82"/>
        <v>1</v>
      </c>
      <c r="BZ222" s="158"/>
      <c r="CA222" s="157">
        <f>BDS!BH222</f>
        <v>2.8300086766111483</v>
      </c>
      <c r="CB222" s="157">
        <f t="shared" si="83"/>
        <v>-3.1699913233888517</v>
      </c>
      <c r="CC222" s="157"/>
      <c r="CD222" s="157">
        <f t="shared" si="84"/>
        <v>-3.1699913233888517</v>
      </c>
      <c r="CE222" s="192"/>
      <c r="CF222" s="192"/>
      <c r="CG222" s="208"/>
      <c r="CH222" s="208">
        <f t="shared" si="85"/>
        <v>0</v>
      </c>
    </row>
    <row r="223" spans="2:86" x14ac:dyDescent="0.2">
      <c r="B223" s="81"/>
      <c r="C223" s="81"/>
      <c r="D223" s="81"/>
      <c r="E223" s="81"/>
      <c r="F223" s="81"/>
      <c r="G223" s="81"/>
      <c r="H223" s="81"/>
      <c r="I223" s="81"/>
      <c r="J223" s="81"/>
      <c r="K223" s="81"/>
      <c r="L223" s="82"/>
      <c r="M223" s="83"/>
      <c r="N223" s="81"/>
      <c r="O223" s="81"/>
      <c r="P223" s="81"/>
      <c r="Q223" s="84"/>
      <c r="R223" s="81"/>
      <c r="S223" s="84"/>
      <c r="T223" s="81"/>
      <c r="U223" s="195">
        <f t="shared" si="67"/>
        <v>258.18184566322452</v>
      </c>
      <c r="V223" s="146">
        <f>BDS!$V$3*(COS(($U223*V$4)-PI()))*BL223*BP223</f>
        <v>0.15417034536088325</v>
      </c>
      <c r="W223" s="146">
        <f>BDS!$W$3*(COS(($U223*W$4)-PI()))*BL223*BP223</f>
        <v>0.18162055885194581</v>
      </c>
      <c r="X223" s="146">
        <f>BDS!$X$3*(COS(($U223*X$4)-PI()))*BL223*BP223</f>
        <v>0.26739113751857702</v>
      </c>
      <c r="Y223" s="146">
        <f>BDS!$Y$3*(COS(($U223*Y$4)-PI()))*BL223*BP223</f>
        <v>-0.30524551657933013</v>
      </c>
      <c r="Z223" s="146">
        <f>BDS!$Z$3*(COS(($U223*Z$4)-PI()))*BL223*BP223</f>
        <v>-0.5654148385977098</v>
      </c>
      <c r="AA223" s="146">
        <f>BDS!$AA$3*(COS(($U223*AA$4)-PI()))*BL223*BP223</f>
        <v>-0.69108361462449541</v>
      </c>
      <c r="AB223" s="146">
        <f>BDS!$AB$3*(COS(($U223*AB$4)-PI()))*BL223*BP223</f>
        <v>-0.75781639898630282</v>
      </c>
      <c r="AC223" s="146">
        <f>BDS!$AC$3*(COS(($U223*AC$4)-PI()))*BL223*BP223</f>
        <v>-0.79439656976086681</v>
      </c>
      <c r="AD223" s="146">
        <f>BDS!$AD$3*(COS(($U223*AD$4)-PI()))*BL223*BP223</f>
        <v>-0.81296451235192702</v>
      </c>
      <c r="AE223" s="146">
        <f>BDS!$AE$3*(COS(($U223*AE$4)-PI()))*BL223*BP223</f>
        <v>-0.81867195331982756</v>
      </c>
      <c r="AF223" s="146">
        <f>BDS!$AF$3*(COS(($U223*AF$4)-PI()))*BL223*BP223</f>
        <v>-0.81296451235192702</v>
      </c>
      <c r="AG223" s="146">
        <f>BDS!$AG$3*(COS(($U223*AG$4)-PI()))*BL223*BP223</f>
        <v>-0.79439656976086681</v>
      </c>
      <c r="AH223" s="146">
        <f>BDS!$AH$3*(COS(($U223*AH$4)-PI()))*BL223*BP223</f>
        <v>-0.75781639898630282</v>
      </c>
      <c r="AI223" s="146">
        <f>BDS!$AI$3*(COS(($U223*AI$4)-PI()))*BL223*BP223</f>
        <v>-0.69108361462449541</v>
      </c>
      <c r="AJ223" s="146">
        <f>BDS!$AJ$3*(COS(($U223*AJ$4)-PI()))*BL223*BP223</f>
        <v>-0.72085677326738296</v>
      </c>
      <c r="AK223" s="146">
        <f>BDS!$AK$3*(COS(($U223*AK$4)-PI()))*BL223*BP223</f>
        <v>-0.7814596363745252</v>
      </c>
      <c r="AL223" s="146">
        <f>BDS!$AL$3*(COS(($U223*AL$4)-PI()))*BL223*BP223</f>
        <v>-0.81462210599118168</v>
      </c>
      <c r="AM223" s="146">
        <f>BDS!$AM$3*(COS(($U223*AM$4)-PI()))*BL223*BP223</f>
        <v>-0.83144059110637025</v>
      </c>
      <c r="AN223" s="146">
        <f>BDS!$AN$3*(COS(($U223*AN$4)-PI()))*BL223*BP223</f>
        <v>-0.83660836712760966</v>
      </c>
      <c r="AO223" s="146">
        <f>BDS!$AO$3*(COS(($U223*AO$4)-PI()))*BL223*BP223</f>
        <v>-0.83144059110637025</v>
      </c>
      <c r="AP223" s="146">
        <f>BDS!$AP$3*(COS(($U223*AP$4)-PI()))*BL223*BP223</f>
        <v>-0.81462210599118168</v>
      </c>
      <c r="AQ223" s="146">
        <f>BDS!$AQ$3*(COS(($U223*AQ$4)-PI()))*BL223*BP223</f>
        <v>-0.7814596363745252</v>
      </c>
      <c r="AR223" s="146">
        <f>BDS!$AR$3*(COS(($U223*AR$4)-PI()))*BL223*BP223</f>
        <v>-0.72085677326738296</v>
      </c>
      <c r="AS223" s="146">
        <f>BDS!$AS$3*(COS(($U223*AS$4)-PI()))*BL223*BP223</f>
        <v>-0.69108361462449541</v>
      </c>
      <c r="AT223" s="146">
        <f>BDS!$AT$3*(COS(($U223*AT$4)-PI()))*BL223*BP223</f>
        <v>-0.75781639898630282</v>
      </c>
      <c r="AU223" s="146">
        <f>BDS!$AU$3*(COS(($U223*AU$4)-PI()))*BL223*BP223</f>
        <v>-0.79439656976086681</v>
      </c>
      <c r="AV223" s="146">
        <f>BDS!$AV$3*(COS(($U223*AV$4)-PI()))*BL223*BP223</f>
        <v>-0.81296451235192702</v>
      </c>
      <c r="AW223" s="146">
        <f>BDS!$AW$3*(COS(($U223*AW$4)-PI()))*BL223*BP223</f>
        <v>-0.81867195331982756</v>
      </c>
      <c r="AX223" s="146">
        <f>BDS!$AX$3*(COS(($U223*AX$4)-PI()))*BL223*BP223</f>
        <v>-0.81296451235192702</v>
      </c>
      <c r="AY223" s="146">
        <f>BDS!$AY$3*(COS(($U223*AY$4)-PI()))*BL223*BP223</f>
        <v>-0.79439656976086681</v>
      </c>
      <c r="AZ223" s="146">
        <f>BDS!$AZ$3*(COS(($U223*AZ$4)-PI()))*BL223*BP223</f>
        <v>-0.75781639898630282</v>
      </c>
      <c r="BA223" s="146">
        <f>BDS!$BA$3*(COS(($U223*BA$4)-PI()))*BL223*BP223</f>
        <v>-0.69108361462449541</v>
      </c>
      <c r="BB223" s="146">
        <f>BDS!$BB$3*(COS(($U223*BB$4)-PI()))*BL223*BP223</f>
        <v>-0.5654148385977098</v>
      </c>
      <c r="BC223" s="146">
        <f>BDS!$BC$3*(COS(($U223*BC$4)-PI()))*BL223*BP223</f>
        <v>-0.30524551657933013</v>
      </c>
      <c r="BD223" s="146">
        <f>BDS!$BD$3*(COS(($U223*BD$4)-PI()))*BL223*BP223</f>
        <v>0.26739113751857702</v>
      </c>
      <c r="BE223" s="146">
        <f>BDS!$BE$3*(COS(($U223*BE$4)-PI()))*BL223*BP223</f>
        <v>0.18162055885194581</v>
      </c>
      <c r="BF223" s="153">
        <f t="shared" si="68"/>
        <v>-0.60235782895535295</v>
      </c>
      <c r="BG223" s="153">
        <f>(((BF223)+1)/(BDS!$BG$4)+1)</f>
        <v>1.3951220749975617</v>
      </c>
      <c r="BH223" s="196">
        <f t="shared" si="69"/>
        <v>2.8922442120954877</v>
      </c>
      <c r="BI223" s="154"/>
      <c r="BJ223" s="152">
        <f t="shared" si="70"/>
        <v>258.18184566322452</v>
      </c>
      <c r="BK223" s="152">
        <f t="shared" si="71"/>
        <v>-9.9894080013148372E-5</v>
      </c>
      <c r="BL223" s="155">
        <f t="shared" si="72"/>
        <v>0.99998849933515732</v>
      </c>
      <c r="BM223" s="155"/>
      <c r="BN223" s="152">
        <f t="shared" si="73"/>
        <v>258.18184566322452</v>
      </c>
      <c r="BO223" s="152">
        <f t="shared" si="74"/>
        <v>-1.9184881256649924E-2</v>
      </c>
      <c r="BP223" s="155">
        <f t="shared" si="75"/>
        <v>0.99779369639404425</v>
      </c>
      <c r="BQ223" s="156"/>
      <c r="BR223" s="157">
        <f t="shared" si="76"/>
        <v>258.18184566322452</v>
      </c>
      <c r="BS223" s="158">
        <f t="shared" si="77"/>
        <v>0</v>
      </c>
      <c r="BT223" s="158">
        <f t="shared" si="78"/>
        <v>0</v>
      </c>
      <c r="BU223" s="158">
        <f t="shared" si="79"/>
        <v>0</v>
      </c>
      <c r="BV223" s="158"/>
      <c r="BW223" s="206">
        <f t="shared" si="80"/>
        <v>258.18184566322452</v>
      </c>
      <c r="BX223" s="207">
        <f t="shared" si="81"/>
        <v>0</v>
      </c>
      <c r="BY223" s="208">
        <f t="shared" si="82"/>
        <v>1</v>
      </c>
      <c r="BZ223" s="158"/>
      <c r="CA223" s="157">
        <f>BDS!BH223</f>
        <v>2.8922442120954877</v>
      </c>
      <c r="CB223" s="157">
        <f t="shared" si="83"/>
        <v>-3.1077557879045123</v>
      </c>
      <c r="CC223" s="157"/>
      <c r="CD223" s="157">
        <f t="shared" si="84"/>
        <v>-3.1077557879045123</v>
      </c>
      <c r="CE223" s="192"/>
      <c r="CF223" s="192"/>
      <c r="CG223" s="208"/>
      <c r="CH223" s="208">
        <f t="shared" si="85"/>
        <v>0</v>
      </c>
    </row>
    <row r="224" spans="2:86" x14ac:dyDescent="0.2">
      <c r="B224" s="81"/>
      <c r="C224" s="81"/>
      <c r="D224" s="81"/>
      <c r="E224" s="81"/>
      <c r="F224" s="81"/>
      <c r="G224" s="81"/>
      <c r="H224" s="81"/>
      <c r="I224" s="81"/>
      <c r="J224" s="81"/>
      <c r="K224" s="81"/>
      <c r="L224" s="82"/>
      <c r="M224" s="83"/>
      <c r="N224" s="81"/>
      <c r="O224" s="81"/>
      <c r="P224" s="81"/>
      <c r="Q224" s="84"/>
      <c r="R224" s="81"/>
      <c r="S224" s="84"/>
      <c r="T224" s="81"/>
      <c r="U224" s="195">
        <f t="shared" si="67"/>
        <v>262.09720772431444</v>
      </c>
      <c r="V224" s="146">
        <f>BDS!$V$3*(COS(($U224*V$4)-PI()))*BL224*BP224</f>
        <v>0.17958279573550828</v>
      </c>
      <c r="W224" s="146">
        <f>BDS!$W$3*(COS(($U224*W$4)-PI()))*BL224*BP224</f>
        <v>0.20729515078667801</v>
      </c>
      <c r="X224" s="146">
        <f>BDS!$X$3*(COS(($U224*X$4)-PI()))*BL224*BP224</f>
        <v>0.29371888904462989</v>
      </c>
      <c r="Y224" s="146">
        <f>BDS!$Y$3*(COS(($U224*Y$4)-PI()))*BL224*BP224</f>
        <v>-0.28712595151714992</v>
      </c>
      <c r="Z224" s="146">
        <f>BDS!$Z$3*(COS(($U224*Z$4)-PI()))*BL224*BP224</f>
        <v>-0.55323943162972344</v>
      </c>
      <c r="AA224" s="146">
        <f>BDS!$AA$3*(COS(($U224*AA$4)-PI()))*BL224*BP224</f>
        <v>-0.68213267802691091</v>
      </c>
      <c r="AB224" s="146">
        <f>BDS!$AB$3*(COS(($U224*AB$4)-PI()))*BL224*BP224</f>
        <v>-0.75066034017177774</v>
      </c>
      <c r="AC224" s="146">
        <f>BDS!$AC$3*(COS(($U224*AC$4)-PI()))*BL224*BP224</f>
        <v>-0.78824734430550636</v>
      </c>
      <c r="AD224" s="146">
        <f>BDS!$AD$3*(COS(($U224*AD$4)-PI()))*BL224*BP224</f>
        <v>-0.80733238952885222</v>
      </c>
      <c r="AE224" s="146">
        <f>BDS!$AE$3*(COS(($U224*AE$4)-PI()))*BL224*BP224</f>
        <v>-0.8131995834264315</v>
      </c>
      <c r="AF224" s="146">
        <f>BDS!$AF$3*(COS(($U224*AF$4)-PI()))*BL224*BP224</f>
        <v>-0.80733238952885222</v>
      </c>
      <c r="AG224" s="146">
        <f>BDS!$AG$3*(COS(($U224*AG$4)-PI()))*BL224*BP224</f>
        <v>-0.78824734430550636</v>
      </c>
      <c r="AH224" s="146">
        <f>BDS!$AH$3*(COS(($U224*AH$4)-PI()))*BL224*BP224</f>
        <v>-0.75066034017177774</v>
      </c>
      <c r="AI224" s="146">
        <f>BDS!$AI$3*(COS(($U224*AI$4)-PI()))*BL224*BP224</f>
        <v>-0.68213267802691091</v>
      </c>
      <c r="AJ224" s="146">
        <f>BDS!$AJ$3*(COS(($U224*AJ$4)-PI()))*BL224*BP224</f>
        <v>-0.71269982526555864</v>
      </c>
      <c r="AK224" s="146">
        <f>BDS!$AK$3*(COS(($U224*AK$4)-PI()))*BL224*BP224</f>
        <v>-0.77495251720708858</v>
      </c>
      <c r="AL224" s="146">
        <f>BDS!$AL$3*(COS(($U224*AL$4)-PI()))*BL224*BP224</f>
        <v>-0.80903634087056275</v>
      </c>
      <c r="AM224" s="146">
        <f>BDS!$AM$3*(COS(($U224*AM$4)-PI()))*BL224*BP224</f>
        <v>-0.82632697807866551</v>
      </c>
      <c r="AN224" s="146">
        <f>BDS!$AN$3*(COS(($U224*AN$4)-PI()))*BL224*BP224</f>
        <v>-0.83164048263381274</v>
      </c>
      <c r="AO224" s="146">
        <f>BDS!$AO$3*(COS(($U224*AO$4)-PI()))*BL224*BP224</f>
        <v>-0.82632697807866551</v>
      </c>
      <c r="AP224" s="146">
        <f>BDS!$AP$3*(COS(($U224*AP$4)-PI()))*BL224*BP224</f>
        <v>-0.80903634087056275</v>
      </c>
      <c r="AQ224" s="146">
        <f>BDS!$AQ$3*(COS(($U224*AQ$4)-PI()))*BL224*BP224</f>
        <v>-0.77495251720708858</v>
      </c>
      <c r="AR224" s="146">
        <f>BDS!$AR$3*(COS(($U224*AR$4)-PI()))*BL224*BP224</f>
        <v>-0.71269982526555864</v>
      </c>
      <c r="AS224" s="146">
        <f>BDS!$AS$3*(COS(($U224*AS$4)-PI()))*BL224*BP224</f>
        <v>-0.68213267802691091</v>
      </c>
      <c r="AT224" s="146">
        <f>BDS!$AT$3*(COS(($U224*AT$4)-PI()))*BL224*BP224</f>
        <v>-0.75066034017177774</v>
      </c>
      <c r="AU224" s="146">
        <f>BDS!$AU$3*(COS(($U224*AU$4)-PI()))*BL224*BP224</f>
        <v>-0.78824734430550636</v>
      </c>
      <c r="AV224" s="146">
        <f>BDS!$AV$3*(COS(($U224*AV$4)-PI()))*BL224*BP224</f>
        <v>-0.80733238952885222</v>
      </c>
      <c r="AW224" s="146">
        <f>BDS!$AW$3*(COS(($U224*AW$4)-PI()))*BL224*BP224</f>
        <v>-0.8131995834264315</v>
      </c>
      <c r="AX224" s="146">
        <f>BDS!$AX$3*(COS(($U224*AX$4)-PI()))*BL224*BP224</f>
        <v>-0.80733238952885222</v>
      </c>
      <c r="AY224" s="146">
        <f>BDS!$AY$3*(COS(($U224*AY$4)-PI()))*BL224*BP224</f>
        <v>-0.78824734430550636</v>
      </c>
      <c r="AZ224" s="146">
        <f>BDS!$AZ$3*(COS(($U224*AZ$4)-PI()))*BL224*BP224</f>
        <v>-0.75066034017177774</v>
      </c>
      <c r="BA224" s="146">
        <f>BDS!$BA$3*(COS(($U224*BA$4)-PI()))*BL224*BP224</f>
        <v>-0.68213267802691091</v>
      </c>
      <c r="BB224" s="146">
        <f>BDS!$BB$3*(COS(($U224*BB$4)-PI()))*BL224*BP224</f>
        <v>-0.55323943162972344</v>
      </c>
      <c r="BC224" s="146">
        <f>BDS!$BC$3*(COS(($U224*BC$4)-PI()))*BL224*BP224</f>
        <v>-0.28712595151714992</v>
      </c>
      <c r="BD224" s="146">
        <f>BDS!$BD$3*(COS(($U224*BD$4)-PI()))*BL224*BP224</f>
        <v>0.29371888904462989</v>
      </c>
      <c r="BE224" s="146">
        <f>BDS!$BE$3*(COS(($U224*BE$4)-PI()))*BL224*BP224</f>
        <v>0.20729515078667801</v>
      </c>
      <c r="BF224" s="153">
        <f t="shared" si="68"/>
        <v>-0.59213005198217328</v>
      </c>
      <c r="BG224" s="153">
        <f>(((BF224)+1)/(BDS!$BG$4)+1)</f>
        <v>1.4052850324365032</v>
      </c>
      <c r="BH224" s="196">
        <f t="shared" si="69"/>
        <v>2.9552884130724175</v>
      </c>
      <c r="BI224" s="154"/>
      <c r="BJ224" s="152">
        <f t="shared" si="70"/>
        <v>262.09720772431444</v>
      </c>
      <c r="BK224" s="152">
        <f t="shared" si="71"/>
        <v>-1.0490199645559962E-4</v>
      </c>
      <c r="BL224" s="155">
        <f t="shared" si="72"/>
        <v>0.99998792278426696</v>
      </c>
      <c r="BM224" s="155"/>
      <c r="BN224" s="152">
        <f t="shared" si="73"/>
        <v>262.09720772431444</v>
      </c>
      <c r="BO224" s="152">
        <f t="shared" si="74"/>
        <v>-1.991884364151934E-2</v>
      </c>
      <c r="BP224" s="155">
        <f t="shared" si="75"/>
        <v>0.99770938584777813</v>
      </c>
      <c r="BQ224" s="156"/>
      <c r="BR224" s="157">
        <f t="shared" si="76"/>
        <v>262.09720772431444</v>
      </c>
      <c r="BS224" s="158">
        <f t="shared" si="77"/>
        <v>0</v>
      </c>
      <c r="BT224" s="158">
        <f t="shared" si="78"/>
        <v>0</v>
      </c>
      <c r="BU224" s="158">
        <f t="shared" si="79"/>
        <v>0</v>
      </c>
      <c r="BV224" s="158"/>
      <c r="BW224" s="206">
        <f t="shared" si="80"/>
        <v>262.09720772431444</v>
      </c>
      <c r="BX224" s="207">
        <f t="shared" si="81"/>
        <v>0</v>
      </c>
      <c r="BY224" s="208">
        <f t="shared" si="82"/>
        <v>1</v>
      </c>
      <c r="BZ224" s="158"/>
      <c r="CA224" s="157">
        <f>BDS!BH224</f>
        <v>2.9552884130724175</v>
      </c>
      <c r="CB224" s="157">
        <f t="shared" si="83"/>
        <v>-3.0447115869275825</v>
      </c>
      <c r="CC224" s="157"/>
      <c r="CD224" s="157">
        <f t="shared" si="84"/>
        <v>-3.0447115869275825</v>
      </c>
      <c r="CE224" s="192"/>
      <c r="CF224" s="192"/>
      <c r="CG224" s="208"/>
      <c r="CH224" s="208">
        <f t="shared" si="85"/>
        <v>0</v>
      </c>
    </row>
    <row r="225" spans="2:86" x14ac:dyDescent="0.2">
      <c r="B225" s="81"/>
      <c r="C225" s="81"/>
      <c r="D225" s="81"/>
      <c r="E225" s="81"/>
      <c r="F225" s="81"/>
      <c r="G225" s="81"/>
      <c r="H225" s="81"/>
      <c r="I225" s="81"/>
      <c r="J225" s="81"/>
      <c r="K225" s="81"/>
      <c r="L225" s="82"/>
      <c r="M225" s="83"/>
      <c r="N225" s="81"/>
      <c r="O225" s="81"/>
      <c r="P225" s="81"/>
      <c r="Q225" s="84"/>
      <c r="R225" s="81"/>
      <c r="S225" s="84"/>
      <c r="T225" s="81"/>
      <c r="U225" s="195">
        <f t="shared" si="67"/>
        <v>266.07194677231081</v>
      </c>
      <c r="V225" s="146">
        <f>BDS!$V$3*(COS(($U225*V$4)-PI()))*BL225*BP225</f>
        <v>0.20524958393666909</v>
      </c>
      <c r="W225" s="146">
        <f>BDS!$W$3*(COS(($U225*W$4)-PI()))*BL225*BP225</f>
        <v>0.23320366145146548</v>
      </c>
      <c r="X225" s="146">
        <f>BDS!$X$3*(COS(($U225*X$4)-PI()))*BL225*BP225</f>
        <v>0.32020502412101826</v>
      </c>
      <c r="Y225" s="146">
        <f>BDS!$Y$3*(COS(($U225*Y$4)-PI()))*BL225*BP225</f>
        <v>-0.2686273021541335</v>
      </c>
      <c r="Z225" s="146">
        <f>BDS!$Z$3*(COS(($U225*Z$4)-PI()))*BL225*BP225</f>
        <v>-0.54075846217106616</v>
      </c>
      <c r="AA225" s="146">
        <f>BDS!$AA$3*(COS(($U225*AA$4)-PI()))*BL225*BP225</f>
        <v>-0.67294165383159787</v>
      </c>
      <c r="AB225" s="146">
        <f>BDS!$AB$3*(COS(($U225*AB$4)-PI()))*BL225*BP225</f>
        <v>-0.74330617296450852</v>
      </c>
      <c r="AC225" s="146">
        <f>BDS!$AC$3*(COS(($U225*AC$4)-PI()))*BL225*BP225</f>
        <v>-0.78192505239176457</v>
      </c>
      <c r="AD225" s="146">
        <f>BDS!$AD$3*(COS(($U225*AD$4)-PI()))*BL225*BP225</f>
        <v>-0.80154044933453406</v>
      </c>
      <c r="AE225" s="146">
        <f>BDS!$AE$3*(COS(($U225*AE$4)-PI()))*BL225*BP225</f>
        <v>-0.80757154066331138</v>
      </c>
      <c r="AF225" s="146">
        <f>BDS!$AF$3*(COS(($U225*AF$4)-PI()))*BL225*BP225</f>
        <v>-0.80154044933453406</v>
      </c>
      <c r="AG225" s="146">
        <f>BDS!$AG$3*(COS(($U225*AG$4)-PI()))*BL225*BP225</f>
        <v>-0.78192505239176457</v>
      </c>
      <c r="AH225" s="146">
        <f>BDS!$AH$3*(COS(($U225*AH$4)-PI()))*BL225*BP225</f>
        <v>-0.74330617296450852</v>
      </c>
      <c r="AI225" s="146">
        <f>BDS!$AI$3*(COS(($U225*AI$4)-PI()))*BL225*BP225</f>
        <v>-0.67294165383159787</v>
      </c>
      <c r="AJ225" s="146">
        <f>BDS!$AJ$3*(COS(($U225*AJ$4)-PI()))*BL225*BP225</f>
        <v>-0.70432091943278086</v>
      </c>
      <c r="AK225" s="146">
        <f>BDS!$AK$3*(COS(($U225*AK$4)-PI()))*BL225*BP225</f>
        <v>-0.76826331365505873</v>
      </c>
      <c r="AL225" s="146">
        <f>BDS!$AL$3*(COS(($U225*AL$4)-PI()))*BL225*BP225</f>
        <v>-0.80329195857817093</v>
      </c>
      <c r="AM225" s="146">
        <f>BDS!$AM$3*(COS(($U225*AM$4)-PI()))*BL225*BP225</f>
        <v>-0.82106708596691602</v>
      </c>
      <c r="AN225" s="146">
        <f>BDS!$AN$3*(COS(($U225*AN$4)-PI()))*BL225*BP225</f>
        <v>-0.82653016857811157</v>
      </c>
      <c r="AO225" s="146">
        <f>BDS!$AO$3*(COS(($U225*AO$4)-PI()))*BL225*BP225</f>
        <v>-0.82106708596691602</v>
      </c>
      <c r="AP225" s="146">
        <f>BDS!$AP$3*(COS(($U225*AP$4)-PI()))*BL225*BP225</f>
        <v>-0.80329195857817093</v>
      </c>
      <c r="AQ225" s="146">
        <f>BDS!$AQ$3*(COS(($U225*AQ$4)-PI()))*BL225*BP225</f>
        <v>-0.76826331365505873</v>
      </c>
      <c r="AR225" s="146">
        <f>BDS!$AR$3*(COS(($U225*AR$4)-PI()))*BL225*BP225</f>
        <v>-0.70432091943278086</v>
      </c>
      <c r="AS225" s="146">
        <f>BDS!$AS$3*(COS(($U225*AS$4)-PI()))*BL225*BP225</f>
        <v>-0.67294165383159787</v>
      </c>
      <c r="AT225" s="146">
        <f>BDS!$AT$3*(COS(($U225*AT$4)-PI()))*BL225*BP225</f>
        <v>-0.74330617296450852</v>
      </c>
      <c r="AU225" s="146">
        <f>BDS!$AU$3*(COS(($U225*AU$4)-PI()))*BL225*BP225</f>
        <v>-0.78192505239176457</v>
      </c>
      <c r="AV225" s="146">
        <f>BDS!$AV$3*(COS(($U225*AV$4)-PI()))*BL225*BP225</f>
        <v>-0.80154044933453406</v>
      </c>
      <c r="AW225" s="146">
        <f>BDS!$AW$3*(COS(($U225*AW$4)-PI()))*BL225*BP225</f>
        <v>-0.80757154066331138</v>
      </c>
      <c r="AX225" s="146">
        <f>BDS!$AX$3*(COS(($U225*AX$4)-PI()))*BL225*BP225</f>
        <v>-0.80154044933453406</v>
      </c>
      <c r="AY225" s="146">
        <f>BDS!$AY$3*(COS(($U225*AY$4)-PI()))*BL225*BP225</f>
        <v>-0.78192505239176457</v>
      </c>
      <c r="AZ225" s="146">
        <f>BDS!$AZ$3*(COS(($U225*AZ$4)-PI()))*BL225*BP225</f>
        <v>-0.74330617296450852</v>
      </c>
      <c r="BA225" s="146">
        <f>BDS!$BA$3*(COS(($U225*BA$4)-PI()))*BL225*BP225</f>
        <v>-0.67294165383159787</v>
      </c>
      <c r="BB225" s="146">
        <f>BDS!$BB$3*(COS(($U225*BB$4)-PI()))*BL225*BP225</f>
        <v>-0.54075846217106616</v>
      </c>
      <c r="BC225" s="146">
        <f>BDS!$BC$3*(COS(($U225*BC$4)-PI()))*BL225*BP225</f>
        <v>-0.2686273021541335</v>
      </c>
      <c r="BD225" s="146">
        <f>BDS!$BD$3*(COS(($U225*BD$4)-PI()))*BL225*BP225</f>
        <v>0.32020502412101826</v>
      </c>
      <c r="BE225" s="146">
        <f>BDS!$BE$3*(COS(($U225*BE$4)-PI()))*BL225*BP225</f>
        <v>0.23320366145146548</v>
      </c>
      <c r="BF225" s="153">
        <f t="shared" si="68"/>
        <v>-0.5816977136896937</v>
      </c>
      <c r="BG225" s="153">
        <f>(((BF225)+1)/(BDS!$BG$4)+1)</f>
        <v>1.4156512547674296</v>
      </c>
      <c r="BH225" s="196">
        <f t="shared" si="69"/>
        <v>3.0191255644705617</v>
      </c>
      <c r="BI225" s="154"/>
      <c r="BJ225" s="152">
        <f t="shared" si="70"/>
        <v>266.07194677231081</v>
      </c>
      <c r="BK225" s="152">
        <f t="shared" si="71"/>
        <v>-1.1016096790607589E-4</v>
      </c>
      <c r="BL225" s="155">
        <f t="shared" si="72"/>
        <v>0.99998731733029922</v>
      </c>
      <c r="BM225" s="155"/>
      <c r="BN225" s="152">
        <f t="shared" si="73"/>
        <v>266.07194677231081</v>
      </c>
      <c r="BO225" s="152">
        <f t="shared" si="74"/>
        <v>-2.0680818670112275E-2</v>
      </c>
      <c r="BP225" s="155">
        <f t="shared" si="75"/>
        <v>0.99762186501518024</v>
      </c>
      <c r="BQ225" s="156"/>
      <c r="BR225" s="157">
        <f t="shared" si="76"/>
        <v>266.07194677231081</v>
      </c>
      <c r="BS225" s="158">
        <f t="shared" si="77"/>
        <v>0</v>
      </c>
      <c r="BT225" s="158">
        <f t="shared" si="78"/>
        <v>0</v>
      </c>
      <c r="BU225" s="158">
        <f t="shared" si="79"/>
        <v>0</v>
      </c>
      <c r="BV225" s="158"/>
      <c r="BW225" s="206">
        <f t="shared" si="80"/>
        <v>266.07194677231081</v>
      </c>
      <c r="BX225" s="207">
        <f t="shared" si="81"/>
        <v>0</v>
      </c>
      <c r="BY225" s="208">
        <f t="shared" si="82"/>
        <v>1</v>
      </c>
      <c r="BZ225" s="158"/>
      <c r="CA225" s="157">
        <f>BDS!BH225</f>
        <v>3.0191255644705617</v>
      </c>
      <c r="CB225" s="157">
        <f t="shared" si="83"/>
        <v>-2.9808744355294383</v>
      </c>
      <c r="CC225" s="157"/>
      <c r="CD225" s="157">
        <f t="shared" si="84"/>
        <v>-2.9808744355294383</v>
      </c>
      <c r="CE225" s="192"/>
      <c r="CF225" s="192"/>
      <c r="CG225" s="208"/>
      <c r="CH225" s="208">
        <f t="shared" si="85"/>
        <v>0</v>
      </c>
    </row>
    <row r="226" spans="2:86" x14ac:dyDescent="0.2">
      <c r="B226" s="81"/>
      <c r="C226" s="81"/>
      <c r="D226" s="81"/>
      <c r="E226" s="81"/>
      <c r="F226" s="81"/>
      <c r="G226" s="81"/>
      <c r="H226" s="81"/>
      <c r="I226" s="81"/>
      <c r="J226" s="81"/>
      <c r="K226" s="81"/>
      <c r="L226" s="82"/>
      <c r="M226" s="83"/>
      <c r="N226" s="81"/>
      <c r="O226" s="81"/>
      <c r="P226" s="81"/>
      <c r="Q226" s="84"/>
      <c r="R226" s="81"/>
      <c r="S226" s="84"/>
      <c r="T226" s="81"/>
      <c r="U226" s="195">
        <f t="shared" si="67"/>
        <v>270.10696326712485</v>
      </c>
      <c r="V226" s="146">
        <f>BDS!$V$3*(COS(($U226*V$4)-PI()))*BL226*BP226</f>
        <v>0.23115184836373856</v>
      </c>
      <c r="W226" s="146">
        <f>BDS!$W$3*(COS(($U226*W$4)-PI()))*BL226*BP226</f>
        <v>0.25932538013998918</v>
      </c>
      <c r="X226" s="146">
        <f>BDS!$X$3*(COS(($U226*X$4)-PI()))*BL226*BP226</f>
        <v>0.34682257011998069</v>
      </c>
      <c r="Y226" s="146">
        <f>BDS!$Y$3*(COS(($U226*Y$4)-PI()))*BL226*BP226</f>
        <v>-0.2497478622128671</v>
      </c>
      <c r="Z226" s="146">
        <f>BDS!$Z$3*(COS(($U226*Z$4)-PI()))*BL226*BP226</f>
        <v>-0.527966527478403</v>
      </c>
      <c r="AA226" s="146">
        <f>BDS!$AA$3*(COS(($U226*AA$4)-PI()))*BL226*BP226</f>
        <v>-0.66350522966445225</v>
      </c>
      <c r="AB226" s="146">
        <f>BDS!$AB$3*(COS(($U226*AB$4)-PI()))*BL226*BP226</f>
        <v>-0.73574910774871294</v>
      </c>
      <c r="AC226" s="146">
        <f>BDS!$AC$3*(COS(($U226*AC$4)-PI()))*BL226*BP226</f>
        <v>-0.77542532769150785</v>
      </c>
      <c r="AD226" s="146">
        <f>BDS!$AD$3*(COS(($U226*AD$4)-PI()))*BL226*BP226</f>
        <v>-0.79558457692967699</v>
      </c>
      <c r="AE226" s="146">
        <f>BDS!$AE$3*(COS(($U226*AE$4)-PI()))*BL226*BP226</f>
        <v>-0.80178379242258402</v>
      </c>
      <c r="AF226" s="146">
        <f>BDS!$AF$3*(COS(($U226*AF$4)-PI()))*BL226*BP226</f>
        <v>-0.79558457692967699</v>
      </c>
      <c r="AG226" s="146">
        <f>BDS!$AG$3*(COS(($U226*AG$4)-PI()))*BL226*BP226</f>
        <v>-0.77542532769150785</v>
      </c>
      <c r="AH226" s="146">
        <f>BDS!$AH$3*(COS(($U226*AH$4)-PI()))*BL226*BP226</f>
        <v>-0.73574910774871294</v>
      </c>
      <c r="AI226" s="146">
        <f>BDS!$AI$3*(COS(($U226*AI$4)-PI()))*BL226*BP226</f>
        <v>-0.66350522966445225</v>
      </c>
      <c r="AJ226" s="146">
        <f>BDS!$AJ$3*(COS(($U226*AJ$4)-PI()))*BL226*BP226</f>
        <v>-0.69571493653817051</v>
      </c>
      <c r="AK226" s="146">
        <f>BDS!$AK$3*(COS(($U226*AK$4)-PI()))*BL226*BP226</f>
        <v>-0.76138749871707168</v>
      </c>
      <c r="AL226" s="146">
        <f>BDS!$AL$3*(COS(($U226*AL$4)-PI()))*BL226*BP226</f>
        <v>-0.79738486791856833</v>
      </c>
      <c r="AM226" s="146">
        <f>BDS!$AM$3*(COS(($U226*AM$4)-PI()))*BL226*BP226</f>
        <v>-0.81565707449390223</v>
      </c>
      <c r="AN226" s="146">
        <f>BDS!$AN$3*(COS(($U226*AN$4)-PI()))*BL226*BP226</f>
        <v>-0.82127366580297712</v>
      </c>
      <c r="AO226" s="146">
        <f>BDS!$AO$3*(COS(($U226*AO$4)-PI()))*BL226*BP226</f>
        <v>-0.81565707449390223</v>
      </c>
      <c r="AP226" s="146">
        <f>BDS!$AP$3*(COS(($U226*AP$4)-PI()))*BL226*BP226</f>
        <v>-0.79738486791856833</v>
      </c>
      <c r="AQ226" s="146">
        <f>BDS!$AQ$3*(COS(($U226*AQ$4)-PI()))*BL226*BP226</f>
        <v>-0.76138749871707168</v>
      </c>
      <c r="AR226" s="146">
        <f>BDS!$AR$3*(COS(($U226*AR$4)-PI()))*BL226*BP226</f>
        <v>-0.69571493653817051</v>
      </c>
      <c r="AS226" s="146">
        <f>BDS!$AS$3*(COS(($U226*AS$4)-PI()))*BL226*BP226</f>
        <v>-0.66350522966445225</v>
      </c>
      <c r="AT226" s="146">
        <f>BDS!$AT$3*(COS(($U226*AT$4)-PI()))*BL226*BP226</f>
        <v>-0.73574910774871294</v>
      </c>
      <c r="AU226" s="146">
        <f>BDS!$AU$3*(COS(($U226*AU$4)-PI()))*BL226*BP226</f>
        <v>-0.77542532769150785</v>
      </c>
      <c r="AV226" s="146">
        <f>BDS!$AV$3*(COS(($U226*AV$4)-PI()))*BL226*BP226</f>
        <v>-0.79558457692967699</v>
      </c>
      <c r="AW226" s="146">
        <f>BDS!$AW$3*(COS(($U226*AW$4)-PI()))*BL226*BP226</f>
        <v>-0.80178379242258402</v>
      </c>
      <c r="AX226" s="146">
        <f>BDS!$AX$3*(COS(($U226*AX$4)-PI()))*BL226*BP226</f>
        <v>-0.79558457692967699</v>
      </c>
      <c r="AY226" s="146">
        <f>BDS!$AY$3*(COS(($U226*AY$4)-PI()))*BL226*BP226</f>
        <v>-0.77542532769150785</v>
      </c>
      <c r="AZ226" s="146">
        <f>BDS!$AZ$3*(COS(($U226*AZ$4)-PI()))*BL226*BP226</f>
        <v>-0.73574910774871294</v>
      </c>
      <c r="BA226" s="146">
        <f>BDS!$BA$3*(COS(($U226*BA$4)-PI()))*BL226*BP226</f>
        <v>-0.66350522966445225</v>
      </c>
      <c r="BB226" s="146">
        <f>BDS!$BB$3*(COS(($U226*BB$4)-PI()))*BL226*BP226</f>
        <v>-0.527966527478403</v>
      </c>
      <c r="BC226" s="146">
        <f>BDS!$BC$3*(COS(($U226*BC$4)-PI()))*BL226*BP226</f>
        <v>-0.2497478622128671</v>
      </c>
      <c r="BD226" s="146">
        <f>BDS!$BD$3*(COS(($U226*BD$4)-PI()))*BL226*BP226</f>
        <v>0.34682257011998069</v>
      </c>
      <c r="BE226" s="146">
        <f>BDS!$BE$3*(COS(($U226*BE$4)-PI()))*BL226*BP226</f>
        <v>0.25932538013998918</v>
      </c>
      <c r="BF226" s="153">
        <f t="shared" si="68"/>
        <v>-0.57106022235055098</v>
      </c>
      <c r="BG226" s="153">
        <f>(((BF226)+1)/(BDS!$BG$4)+1)</f>
        <v>1.4262213299675741</v>
      </c>
      <c r="BH226" s="196">
        <f t="shared" si="69"/>
        <v>3.083738545727515</v>
      </c>
      <c r="BI226" s="154"/>
      <c r="BJ226" s="152">
        <f t="shared" si="70"/>
        <v>270.10696326712485</v>
      </c>
      <c r="BK226" s="152">
        <f t="shared" si="71"/>
        <v>-1.1568357983289673E-4</v>
      </c>
      <c r="BL226" s="155">
        <f t="shared" si="72"/>
        <v>0.99998668152437031</v>
      </c>
      <c r="BM226" s="155"/>
      <c r="BN226" s="152">
        <f t="shared" si="73"/>
        <v>270.10696326712485</v>
      </c>
      <c r="BO226" s="152">
        <f t="shared" si="74"/>
        <v>-2.147187028265166E-2</v>
      </c>
      <c r="BP226" s="155">
        <f t="shared" si="75"/>
        <v>0.9975310125541349</v>
      </c>
      <c r="BQ226" s="156"/>
      <c r="BR226" s="157">
        <f t="shared" si="76"/>
        <v>270.10696326712485</v>
      </c>
      <c r="BS226" s="158">
        <f t="shared" si="77"/>
        <v>0</v>
      </c>
      <c r="BT226" s="158">
        <f t="shared" si="78"/>
        <v>0</v>
      </c>
      <c r="BU226" s="158">
        <f t="shared" si="79"/>
        <v>0</v>
      </c>
      <c r="BV226" s="158"/>
      <c r="BW226" s="206">
        <f t="shared" si="80"/>
        <v>270.10696326712485</v>
      </c>
      <c r="BX226" s="207">
        <f t="shared" si="81"/>
        <v>0</v>
      </c>
      <c r="BY226" s="208">
        <f t="shared" si="82"/>
        <v>1</v>
      </c>
      <c r="BZ226" s="158"/>
      <c r="CA226" s="157">
        <f>BDS!BH226</f>
        <v>3.083738545727515</v>
      </c>
      <c r="CB226" s="157">
        <f t="shared" si="83"/>
        <v>-2.916261454272485</v>
      </c>
      <c r="CC226" s="157"/>
      <c r="CD226" s="157">
        <f t="shared" si="84"/>
        <v>-2.916261454272485</v>
      </c>
      <c r="CE226" s="192"/>
      <c r="CF226" s="192"/>
      <c r="CG226" s="208"/>
      <c r="CH226" s="208">
        <f t="shared" si="85"/>
        <v>0</v>
      </c>
    </row>
    <row r="227" spans="2:86" x14ac:dyDescent="0.2">
      <c r="B227" s="81"/>
      <c r="C227" s="81"/>
      <c r="D227" s="81"/>
      <c r="E227" s="81"/>
      <c r="F227" s="81"/>
      <c r="G227" s="81"/>
      <c r="H227" s="81"/>
      <c r="I227" s="81"/>
      <c r="J227" s="81"/>
      <c r="K227" s="81"/>
      <c r="L227" s="82"/>
      <c r="M227" s="83"/>
      <c r="N227" s="81"/>
      <c r="O227" s="81"/>
      <c r="P227" s="81"/>
      <c r="Q227" s="84"/>
      <c r="R227" s="81"/>
      <c r="S227" s="84"/>
      <c r="T227" s="81"/>
      <c r="U227" s="195">
        <f t="shared" si="67"/>
        <v>274.20317132426226</v>
      </c>
      <c r="V227" s="146">
        <f>BDS!$V$3*(COS(($U227*V$4)-PI()))*BL227*BP227</f>
        <v>0.25726900116365264</v>
      </c>
      <c r="W227" s="146">
        <f>BDS!$W$3*(COS(($U227*W$4)-PI()))*BL227*BP227</f>
        <v>0.2856377823496708</v>
      </c>
      <c r="X227" s="146">
        <f>BDS!$X$3*(COS(($U227*X$4)-PI()))*BL227*BP227</f>
        <v>0.37354246674262143</v>
      </c>
      <c r="Y227" s="146">
        <f>BDS!$Y$3*(COS(($U227*Y$4)-PI()))*BL227*BP227</f>
        <v>-0.23048639754658928</v>
      </c>
      <c r="Z227" s="146">
        <f>BDS!$Z$3*(COS(($U227*Z$4)-PI()))*BL227*BP227</f>
        <v>-0.51485828462850103</v>
      </c>
      <c r="AA227" s="146">
        <f>BDS!$AA$3*(COS(($U227*AA$4)-PI()))*BL227*BP227</f>
        <v>-0.65381805035776297</v>
      </c>
      <c r="AB227" s="146">
        <f>BDS!$AB$3*(COS(($U227*AB$4)-PI()))*BL227*BP227</f>
        <v>-0.72798428460894049</v>
      </c>
      <c r="AC227" s="146">
        <f>BDS!$AC$3*(COS(($U227*AC$4)-PI()))*BL227*BP227</f>
        <v>-0.76874372659281076</v>
      </c>
      <c r="AD227" s="146">
        <f>BDS!$AD$3*(COS(($U227*AD$4)-PI()))*BL227*BP227</f>
        <v>-0.78946057885739629</v>
      </c>
      <c r="AE227" s="146">
        <f>BDS!$AE$3*(COS(($U227*AE$4)-PI()))*BL227*BP227</f>
        <v>-0.79583222736912473</v>
      </c>
      <c r="AF227" s="146">
        <f>BDS!$AF$3*(COS(($U227*AF$4)-PI()))*BL227*BP227</f>
        <v>-0.78946057885739629</v>
      </c>
      <c r="AG227" s="146">
        <f>BDS!$AG$3*(COS(($U227*AG$4)-PI()))*BL227*BP227</f>
        <v>-0.76874372659281076</v>
      </c>
      <c r="AH227" s="146">
        <f>BDS!$AH$3*(COS(($U227*AH$4)-PI()))*BL227*BP227</f>
        <v>-0.72798428460894049</v>
      </c>
      <c r="AI227" s="146">
        <f>BDS!$AI$3*(COS(($U227*AI$4)-PI()))*BL227*BP227</f>
        <v>-0.65381805035776297</v>
      </c>
      <c r="AJ227" s="146">
        <f>BDS!$AJ$3*(COS(($U227*AJ$4)-PI()))*BL227*BP227</f>
        <v>-0.68687669994131151</v>
      </c>
      <c r="AK227" s="146">
        <f>BDS!$AK$3*(COS(($U227*AK$4)-PI()))*BL227*BP227</f>
        <v>-0.75432046991876966</v>
      </c>
      <c r="AL227" s="146">
        <f>BDS!$AL$3*(COS(($U227*AL$4)-PI()))*BL227*BP227</f>
        <v>-0.79131089903231289</v>
      </c>
      <c r="AM227" s="146">
        <f>BDS!$AM$3*(COS(($U227*AM$4)-PI()))*BL227*BP227</f>
        <v>-0.81009302492234259</v>
      </c>
      <c r="AN227" s="146">
        <f>BDS!$AN$3*(COS(($U227*AN$4)-PI()))*BL227*BP227</f>
        <v>-0.81586713700058711</v>
      </c>
      <c r="AO227" s="146">
        <f>BDS!$AO$3*(COS(($U227*AO$4)-PI()))*BL227*BP227</f>
        <v>-0.81009302492234259</v>
      </c>
      <c r="AP227" s="146">
        <f>BDS!$AP$3*(COS(($U227*AP$4)-PI()))*BL227*BP227</f>
        <v>-0.79131089903231289</v>
      </c>
      <c r="AQ227" s="146">
        <f>BDS!$AQ$3*(COS(($U227*AQ$4)-PI()))*BL227*BP227</f>
        <v>-0.75432046991876966</v>
      </c>
      <c r="AR227" s="146">
        <f>BDS!$AR$3*(COS(($U227*AR$4)-PI()))*BL227*BP227</f>
        <v>-0.68687669994131151</v>
      </c>
      <c r="AS227" s="146">
        <f>BDS!$AS$3*(COS(($U227*AS$4)-PI()))*BL227*BP227</f>
        <v>-0.65381805035776297</v>
      </c>
      <c r="AT227" s="146">
        <f>BDS!$AT$3*(COS(($U227*AT$4)-PI()))*BL227*BP227</f>
        <v>-0.72798428460894049</v>
      </c>
      <c r="AU227" s="146">
        <f>BDS!$AU$3*(COS(($U227*AU$4)-PI()))*BL227*BP227</f>
        <v>-0.76874372659281076</v>
      </c>
      <c r="AV227" s="146">
        <f>BDS!$AV$3*(COS(($U227*AV$4)-PI()))*BL227*BP227</f>
        <v>-0.78946057885739629</v>
      </c>
      <c r="AW227" s="146">
        <f>BDS!$AW$3*(COS(($U227*AW$4)-PI()))*BL227*BP227</f>
        <v>-0.79583222736912473</v>
      </c>
      <c r="AX227" s="146">
        <f>BDS!$AX$3*(COS(($U227*AX$4)-PI()))*BL227*BP227</f>
        <v>-0.78946057885739629</v>
      </c>
      <c r="AY227" s="146">
        <f>BDS!$AY$3*(COS(($U227*AY$4)-PI()))*BL227*BP227</f>
        <v>-0.76874372659281076</v>
      </c>
      <c r="AZ227" s="146">
        <f>BDS!$AZ$3*(COS(($U227*AZ$4)-PI()))*BL227*BP227</f>
        <v>-0.72798428460894049</v>
      </c>
      <c r="BA227" s="146">
        <f>BDS!$BA$3*(COS(($U227*BA$4)-PI()))*BL227*BP227</f>
        <v>-0.65381805035776297</v>
      </c>
      <c r="BB227" s="146">
        <f>BDS!$BB$3*(COS(($U227*BB$4)-PI()))*BL227*BP227</f>
        <v>-0.51485828462850103</v>
      </c>
      <c r="BC227" s="146">
        <f>BDS!$BC$3*(COS(($U227*BC$4)-PI()))*BL227*BP227</f>
        <v>-0.23048639754658928</v>
      </c>
      <c r="BD227" s="146">
        <f>BDS!$BD$3*(COS(($U227*BD$4)-PI()))*BL227*BP227</f>
        <v>0.37354246674262143</v>
      </c>
      <c r="BE227" s="146">
        <f>BDS!$BE$3*(COS(($U227*BE$4)-PI()))*BL227*BP227</f>
        <v>0.2856377823496708</v>
      </c>
      <c r="BF227" s="153">
        <f t="shared" si="68"/>
        <v>-0.56021722794549733</v>
      </c>
      <c r="BG227" s="153">
        <f>(((BF227)+1)/(BDS!$BG$4)+1)</f>
        <v>1.4369956058379034</v>
      </c>
      <c r="BH227" s="196">
        <f t="shared" si="69"/>
        <v>3.1491088023049878</v>
      </c>
      <c r="BI227" s="154"/>
      <c r="BJ227" s="152">
        <f t="shared" si="70"/>
        <v>274.20317132426226</v>
      </c>
      <c r="BK227" s="152">
        <f t="shared" si="71"/>
        <v>-1.2148304858328508E-4</v>
      </c>
      <c r="BL227" s="155">
        <f t="shared" si="72"/>
        <v>0.99998601384497121</v>
      </c>
      <c r="BM227" s="155"/>
      <c r="BN227" s="152">
        <f t="shared" si="73"/>
        <v>274.20317132426226</v>
      </c>
      <c r="BO227" s="152">
        <f t="shared" si="74"/>
        <v>-2.2293102424301915E-2</v>
      </c>
      <c r="BP227" s="155">
        <f t="shared" si="75"/>
        <v>0.99743670260568451</v>
      </c>
      <c r="BQ227" s="156"/>
      <c r="BR227" s="157">
        <f t="shared" si="76"/>
        <v>274.20317132426226</v>
      </c>
      <c r="BS227" s="158">
        <f t="shared" si="77"/>
        <v>0</v>
      </c>
      <c r="BT227" s="158">
        <f t="shared" si="78"/>
        <v>0</v>
      </c>
      <c r="BU227" s="158">
        <f t="shared" si="79"/>
        <v>0</v>
      </c>
      <c r="BV227" s="158"/>
      <c r="BW227" s="206">
        <f t="shared" si="80"/>
        <v>274.20317132426226</v>
      </c>
      <c r="BX227" s="207">
        <f t="shared" si="81"/>
        <v>0</v>
      </c>
      <c r="BY227" s="208">
        <f t="shared" si="82"/>
        <v>1</v>
      </c>
      <c r="BZ227" s="158"/>
      <c r="CA227" s="157">
        <f>BDS!BH227</f>
        <v>3.1491088023049878</v>
      </c>
      <c r="CB227" s="157">
        <f t="shared" si="83"/>
        <v>-2.8508911976950122</v>
      </c>
      <c r="CC227" s="157"/>
      <c r="CD227" s="157">
        <f t="shared" si="84"/>
        <v>-2.8508911976950122</v>
      </c>
      <c r="CE227" s="192"/>
      <c r="CF227" s="192"/>
      <c r="CG227" s="208"/>
      <c r="CH227" s="208">
        <f t="shared" si="85"/>
        <v>0</v>
      </c>
    </row>
    <row r="228" spans="2:86" x14ac:dyDescent="0.2">
      <c r="B228" s="81"/>
      <c r="C228" s="81"/>
      <c r="D228" s="81"/>
      <c r="E228" s="81"/>
      <c r="F228" s="81"/>
      <c r="G228" s="81"/>
      <c r="H228" s="81"/>
      <c r="I228" s="81"/>
      <c r="J228" s="81"/>
      <c r="K228" s="81"/>
      <c r="L228" s="82"/>
      <c r="M228" s="83"/>
      <c r="N228" s="81"/>
      <c r="O228" s="81"/>
      <c r="P228" s="81"/>
      <c r="Q228" s="84"/>
      <c r="R228" s="81"/>
      <c r="S228" s="84"/>
      <c r="T228" s="81"/>
      <c r="U228" s="195">
        <f t="shared" si="67"/>
        <v>278.36149892191207</v>
      </c>
      <c r="V228" s="146">
        <f>BDS!$V$3*(COS(($U228*V$4)-PI()))*BL228*BP228</f>
        <v>0.28357864621478956</v>
      </c>
      <c r="W228" s="146">
        <f>BDS!$W$3*(COS(($U228*W$4)-PI()))*BL228*BP228</f>
        <v>0.31211644669479399</v>
      </c>
      <c r="X228" s="146">
        <f>BDS!$X$3*(COS(($U228*X$4)-PI()))*BL228*BP228</f>
        <v>0.40033348199763913</v>
      </c>
      <c r="Y228" s="146">
        <f>BDS!$Y$3*(COS(($U228*Y$4)-PI()))*BL228*BP228</f>
        <v>-0.2108421851022384</v>
      </c>
      <c r="Z228" s="146">
        <f>BDS!$Z$3*(COS(($U228*Z$4)-PI()))*BL228*BP228</f>
        <v>-0.50142846446333011</v>
      </c>
      <c r="AA228" s="146">
        <f>BDS!$AA$3*(COS(($U228*AA$4)-PI()))*BL228*BP228</f>
        <v>-0.64387472343200036</v>
      </c>
      <c r="AB228" s="146">
        <f>BDS!$AB$3*(COS(($U228*AB$4)-PI()))*BL228*BP228</f>
        <v>-0.72000677561973792</v>
      </c>
      <c r="AC228" s="146">
        <f>BDS!$AC$3*(COS(($U228*AC$4)-PI()))*BL228*BP228</f>
        <v>-0.76187572916469226</v>
      </c>
      <c r="AD228" s="146">
        <f>BDS!$AD$3*(COS(($U228*AD$4)-PI()))*BL228*BP228</f>
        <v>-0.78316418345598238</v>
      </c>
      <c r="AE228" s="146">
        <f>BDS!$AE$3*(COS(($U228*AE$4)-PI()))*BL228*BP228</f>
        <v>-0.78971265570032678</v>
      </c>
      <c r="AF228" s="146">
        <f>BDS!$AF$3*(COS(($U228*AF$4)-PI()))*BL228*BP228</f>
        <v>-0.78316418345598238</v>
      </c>
      <c r="AG228" s="146">
        <f>BDS!$AG$3*(COS(($U228*AG$4)-PI()))*BL228*BP228</f>
        <v>-0.76187572916469226</v>
      </c>
      <c r="AH228" s="146">
        <f>BDS!$AH$3*(COS(($U228*AH$4)-PI()))*BL228*BP228</f>
        <v>-0.72000677561973792</v>
      </c>
      <c r="AI228" s="146">
        <f>BDS!$AI$3*(COS(($U228*AI$4)-PI()))*BL228*BP228</f>
        <v>-0.64387472343200036</v>
      </c>
      <c r="AJ228" s="146">
        <f>BDS!$AJ$3*(COS(($U228*AJ$4)-PI()))*BL228*BP228</f>
        <v>-0.67780097952980278</v>
      </c>
      <c r="AK228" s="146">
        <f>BDS!$AK$3*(COS(($U228*AK$4)-PI()))*BL228*BP228</f>
        <v>-0.74705755071050506</v>
      </c>
      <c r="AL228" s="146">
        <f>BDS!$AL$3*(COS(($U228*AL$4)-PI()))*BL228*BP228</f>
        <v>-0.78506580376347257</v>
      </c>
      <c r="AM228" s="146">
        <f>BDS!$AM$3*(COS(($U228*AM$4)-PI()))*BL228*BP228</f>
        <v>-0.80437094000108422</v>
      </c>
      <c r="AN228" s="146">
        <f>BDS!$AN$3*(COS(($U228*AN$4)-PI()))*BL228*BP228</f>
        <v>-0.81030666654347283</v>
      </c>
      <c r="AO228" s="146">
        <f>BDS!$AO$3*(COS(($U228*AO$4)-PI()))*BL228*BP228</f>
        <v>-0.80437094000108422</v>
      </c>
      <c r="AP228" s="146">
        <f>BDS!$AP$3*(COS(($U228*AP$4)-PI()))*BL228*BP228</f>
        <v>-0.78506580376347257</v>
      </c>
      <c r="AQ228" s="146">
        <f>BDS!$AQ$3*(COS(($U228*AQ$4)-PI()))*BL228*BP228</f>
        <v>-0.74705755071050506</v>
      </c>
      <c r="AR228" s="146">
        <f>BDS!$AR$3*(COS(($U228*AR$4)-PI()))*BL228*BP228</f>
        <v>-0.67780097952980278</v>
      </c>
      <c r="AS228" s="146">
        <f>BDS!$AS$3*(COS(($U228*AS$4)-PI()))*BL228*BP228</f>
        <v>-0.64387472343200036</v>
      </c>
      <c r="AT228" s="146">
        <f>BDS!$AT$3*(COS(($U228*AT$4)-PI()))*BL228*BP228</f>
        <v>-0.72000677561973792</v>
      </c>
      <c r="AU228" s="146">
        <f>BDS!$AU$3*(COS(($U228*AU$4)-PI()))*BL228*BP228</f>
        <v>-0.76187572916469226</v>
      </c>
      <c r="AV228" s="146">
        <f>BDS!$AV$3*(COS(($U228*AV$4)-PI()))*BL228*BP228</f>
        <v>-0.78316418345598238</v>
      </c>
      <c r="AW228" s="146">
        <f>BDS!$AW$3*(COS(($U228*AW$4)-PI()))*BL228*BP228</f>
        <v>-0.78971265570032678</v>
      </c>
      <c r="AX228" s="146">
        <f>BDS!$AX$3*(COS(($U228*AX$4)-PI()))*BL228*BP228</f>
        <v>-0.78316418345598238</v>
      </c>
      <c r="AY228" s="146">
        <f>BDS!$AY$3*(COS(($U228*AY$4)-PI()))*BL228*BP228</f>
        <v>-0.76187572916469226</v>
      </c>
      <c r="AZ228" s="146">
        <f>BDS!$AZ$3*(COS(($U228*AZ$4)-PI()))*BL228*BP228</f>
        <v>-0.72000677561973792</v>
      </c>
      <c r="BA228" s="146">
        <f>BDS!$BA$3*(COS(($U228*BA$4)-PI()))*BL228*BP228</f>
        <v>-0.64387472343200036</v>
      </c>
      <c r="BB228" s="146">
        <f>BDS!$BB$3*(COS(($U228*BB$4)-PI()))*BL228*BP228</f>
        <v>-0.50142846446333011</v>
      </c>
      <c r="BC228" s="146">
        <f>BDS!$BC$3*(COS(($U228*BC$4)-PI()))*BL228*BP228</f>
        <v>-0.2108421851022384</v>
      </c>
      <c r="BD228" s="146">
        <f>BDS!$BD$3*(COS(($U228*BD$4)-PI()))*BL228*BP228</f>
        <v>0.40033348199763913</v>
      </c>
      <c r="BE228" s="146">
        <f>BDS!$BE$3*(COS(($U228*BE$4)-PI()))*BL228*BP228</f>
        <v>0.31211644669479399</v>
      </c>
      <c r="BF228" s="153">
        <f t="shared" si="68"/>
        <v>-0.54916863800486082</v>
      </c>
      <c r="BG228" s="153">
        <f>(((BF228)+1)/(BDS!$BG$4)+1)</f>
        <v>1.4479741742620542</v>
      </c>
      <c r="BH228" s="196">
        <f t="shared" si="69"/>
        <v>3.2152163190526291</v>
      </c>
      <c r="BI228" s="154"/>
      <c r="BJ228" s="152">
        <f t="shared" si="70"/>
        <v>278.36149892191207</v>
      </c>
      <c r="BK228" s="152">
        <f t="shared" si="71"/>
        <v>-1.2757325301410909E-4</v>
      </c>
      <c r="BL228" s="155">
        <f t="shared" si="72"/>
        <v>0.99998531269432678</v>
      </c>
      <c r="BM228" s="155"/>
      <c r="BN228" s="152">
        <f t="shared" si="73"/>
        <v>278.36149892191207</v>
      </c>
      <c r="BO228" s="152">
        <f t="shared" si="74"/>
        <v>-2.314566051796595E-2</v>
      </c>
      <c r="BP228" s="155">
        <f t="shared" si="75"/>
        <v>0.99733880463131241</v>
      </c>
      <c r="BQ228" s="156"/>
      <c r="BR228" s="157">
        <f t="shared" si="76"/>
        <v>278.36149892191207</v>
      </c>
      <c r="BS228" s="158">
        <f t="shared" si="77"/>
        <v>0</v>
      </c>
      <c r="BT228" s="158">
        <f t="shared" si="78"/>
        <v>0</v>
      </c>
      <c r="BU228" s="158">
        <f t="shared" si="79"/>
        <v>0</v>
      </c>
      <c r="BV228" s="158"/>
      <c r="BW228" s="206">
        <f t="shared" si="80"/>
        <v>278.36149892191207</v>
      </c>
      <c r="BX228" s="207">
        <f t="shared" si="81"/>
        <v>0</v>
      </c>
      <c r="BY228" s="208">
        <f t="shared" si="82"/>
        <v>1</v>
      </c>
      <c r="BZ228" s="158"/>
      <c r="CA228" s="157">
        <f>BDS!BH228</f>
        <v>3.2152163190526291</v>
      </c>
      <c r="CB228" s="157">
        <f t="shared" si="83"/>
        <v>-2.7847836809473709</v>
      </c>
      <c r="CC228" s="157"/>
      <c r="CD228" s="157">
        <f t="shared" si="84"/>
        <v>-2.7847836809473709</v>
      </c>
      <c r="CE228" s="192"/>
      <c r="CF228" s="192"/>
      <c r="CG228" s="208"/>
      <c r="CH228" s="208">
        <f t="shared" si="85"/>
        <v>0</v>
      </c>
    </row>
    <row r="229" spans="2:86" x14ac:dyDescent="0.2">
      <c r="B229" s="81"/>
      <c r="C229" s="81"/>
      <c r="D229" s="81"/>
      <c r="E229" s="81"/>
      <c r="F229" s="81"/>
      <c r="G229" s="81"/>
      <c r="H229" s="81"/>
      <c r="I229" s="81"/>
      <c r="J229" s="81"/>
      <c r="K229" s="81"/>
      <c r="L229" s="82"/>
      <c r="M229" s="83"/>
      <c r="N229" s="81"/>
      <c r="O229" s="81"/>
      <c r="P229" s="81"/>
      <c r="Q229" s="84"/>
      <c r="R229" s="81"/>
      <c r="S229" s="84"/>
      <c r="T229" s="81"/>
      <c r="U229" s="195">
        <f t="shared" si="67"/>
        <v>282.58288811117615</v>
      </c>
      <c r="V229" s="146">
        <f>BDS!$V$3*(COS(($U229*V$4)-PI()))*BL229*BP229</f>
        <v>0.31005649609954183</v>
      </c>
      <c r="W229" s="146">
        <f>BDS!$W$3*(COS(($U229*W$4)-PI()))*BL229*BP229</f>
        <v>0.33873497112363277</v>
      </c>
      <c r="X229" s="146">
        <f>BDS!$X$3*(COS(($U229*X$4)-PI()))*BL229*BP229</f>
        <v>0.42716212877155491</v>
      </c>
      <c r="Y229" s="146">
        <f>BDS!$Y$3*(COS(($U229*Y$4)-PI()))*BL229*BP229</f>
        <v>-0.19081505389706241</v>
      </c>
      <c r="Z229" s="146">
        <f>BDS!$Z$3*(COS(($U229*Z$4)-PI()))*BL229*BP229</f>
        <v>-0.4876718865427202</v>
      </c>
      <c r="AA229" s="146">
        <f>BDS!$AA$3*(COS(($U229*AA$4)-PI()))*BL229*BP229</f>
        <v>-0.63366982510513636</v>
      </c>
      <c r="AB229" s="146">
        <f>BDS!$AB$3*(COS(($U229*AB$4)-PI()))*BL229*BP229</f>
        <v>-0.71181158745142792</v>
      </c>
      <c r="AC229" s="146">
        <f>BDS!$AC$3*(COS(($U229*AC$4)-PI()))*BL229*BP229</f>
        <v>-0.75481674034022506</v>
      </c>
      <c r="AD229" s="146">
        <f>BDS!$AD$3*(COS(($U229*AD$4)-PI()))*BL229*BP229</f>
        <v>-0.77669104144606682</v>
      </c>
      <c r="AE229" s="146">
        <f>BDS!$AE$3*(COS(($U229*AE$4)-PI()))*BL229*BP229</f>
        <v>-0.78342080956755933</v>
      </c>
      <c r="AF229" s="146">
        <f>BDS!$AF$3*(COS(($U229*AF$4)-PI()))*BL229*BP229</f>
        <v>-0.77669104144606682</v>
      </c>
      <c r="AG229" s="146">
        <f>BDS!$AG$3*(COS(($U229*AG$4)-PI()))*BL229*BP229</f>
        <v>-0.75481674034022506</v>
      </c>
      <c r="AH229" s="146">
        <f>BDS!$AH$3*(COS(($U229*AH$4)-PI()))*BL229*BP229</f>
        <v>-0.71181158745142792</v>
      </c>
      <c r="AI229" s="146">
        <f>BDS!$AI$3*(COS(($U229*AI$4)-PI()))*BL229*BP229</f>
        <v>-0.63366982510513636</v>
      </c>
      <c r="AJ229" s="146">
        <f>BDS!$AJ$3*(COS(($U229*AJ$4)-PI()))*BL229*BP229</f>
        <v>-0.66848249608521282</v>
      </c>
      <c r="AK229" s="146">
        <f>BDS!$AK$3*(COS(($U229*AK$4)-PI()))*BL229*BP229</f>
        <v>-0.73959399211635701</v>
      </c>
      <c r="AL229" s="146">
        <f>BDS!$AL$3*(COS(($U229*AL$4)-PI()))*BL229*BP229</f>
        <v>-0.778645256197813</v>
      </c>
      <c r="AM229" s="146">
        <f>BDS!$AM$3*(COS(($U229*AM$4)-PI()))*BL229*BP229</f>
        <v>-0.79848674404597597</v>
      </c>
      <c r="AN229" s="146">
        <f>BDS!$AN$3*(COS(($U229*AN$4)-PI()))*BL229*BP229</f>
        <v>-0.80458826043950105</v>
      </c>
      <c r="AO229" s="146">
        <f>BDS!$AO$3*(COS(($U229*AO$4)-PI()))*BL229*BP229</f>
        <v>-0.79848674404597597</v>
      </c>
      <c r="AP229" s="146">
        <f>BDS!$AP$3*(COS(($U229*AP$4)-PI()))*BL229*BP229</f>
        <v>-0.778645256197813</v>
      </c>
      <c r="AQ229" s="146">
        <f>BDS!$AQ$3*(COS(($U229*AQ$4)-PI()))*BL229*BP229</f>
        <v>-0.73959399211635701</v>
      </c>
      <c r="AR229" s="146">
        <f>BDS!$AR$3*(COS(($U229*AR$4)-PI()))*BL229*BP229</f>
        <v>-0.66848249608521282</v>
      </c>
      <c r="AS229" s="146">
        <f>BDS!$AS$3*(COS(($U229*AS$4)-PI()))*BL229*BP229</f>
        <v>-0.63366982510513636</v>
      </c>
      <c r="AT229" s="146">
        <f>BDS!$AT$3*(COS(($U229*AT$4)-PI()))*BL229*BP229</f>
        <v>-0.71181158745142792</v>
      </c>
      <c r="AU229" s="146">
        <f>BDS!$AU$3*(COS(($U229*AU$4)-PI()))*BL229*BP229</f>
        <v>-0.75481674034022506</v>
      </c>
      <c r="AV229" s="146">
        <f>BDS!$AV$3*(COS(($U229*AV$4)-PI()))*BL229*BP229</f>
        <v>-0.77669104144606682</v>
      </c>
      <c r="AW229" s="146">
        <f>BDS!$AW$3*(COS(($U229*AW$4)-PI()))*BL229*BP229</f>
        <v>-0.78342080956755933</v>
      </c>
      <c r="AX229" s="146">
        <f>BDS!$AX$3*(COS(($U229*AX$4)-PI()))*BL229*BP229</f>
        <v>-0.77669104144606682</v>
      </c>
      <c r="AY229" s="146">
        <f>BDS!$AY$3*(COS(($U229*AY$4)-PI()))*BL229*BP229</f>
        <v>-0.75481674034022506</v>
      </c>
      <c r="AZ229" s="146">
        <f>BDS!$AZ$3*(COS(($U229*AZ$4)-PI()))*BL229*BP229</f>
        <v>-0.71181158745142792</v>
      </c>
      <c r="BA229" s="146">
        <f>BDS!$BA$3*(COS(($U229*BA$4)-PI()))*BL229*BP229</f>
        <v>-0.63366982510513636</v>
      </c>
      <c r="BB229" s="146">
        <f>BDS!$BB$3*(COS(($U229*BB$4)-PI()))*BL229*BP229</f>
        <v>-0.4876718865427202</v>
      </c>
      <c r="BC229" s="146">
        <f>BDS!$BC$3*(COS(($U229*BC$4)-PI()))*BL229*BP229</f>
        <v>-0.19081505389706241</v>
      </c>
      <c r="BD229" s="146">
        <f>BDS!$BD$3*(COS(($U229*BD$4)-PI()))*BL229*BP229</f>
        <v>0.42716212877155491</v>
      </c>
      <c r="BE229" s="146">
        <f>BDS!$BE$3*(COS(($U229*BE$4)-PI()))*BL229*BP229</f>
        <v>0.33873497112363277</v>
      </c>
      <c r="BF229" s="153">
        <f t="shared" si="68"/>
        <v>-0.53791463385628924</v>
      </c>
      <c r="BG229" s="153">
        <f>(((BF229)+1)/(BDS!$BG$4)+1)</f>
        <v>1.4591568550615599</v>
      </c>
      <c r="BH229" s="196">
        <f t="shared" si="69"/>
        <v>3.2820395955954753</v>
      </c>
      <c r="BI229" s="154"/>
      <c r="BJ229" s="152">
        <f t="shared" si="70"/>
        <v>282.58288811117615</v>
      </c>
      <c r="BK229" s="152">
        <f t="shared" si="71"/>
        <v>-1.339687676768319E-4</v>
      </c>
      <c r="BL229" s="155">
        <f t="shared" si="72"/>
        <v>0.99998457639457605</v>
      </c>
      <c r="BM229" s="155"/>
      <c r="BN229" s="152">
        <f t="shared" si="73"/>
        <v>282.58288811117615</v>
      </c>
      <c r="BO229" s="152">
        <f t="shared" si="74"/>
        <v>-2.403073298884895E-2</v>
      </c>
      <c r="BP229" s="155">
        <f t="shared" si="75"/>
        <v>0.99723718324478861</v>
      </c>
      <c r="BQ229" s="156"/>
      <c r="BR229" s="157">
        <f t="shared" si="76"/>
        <v>282.58288811117615</v>
      </c>
      <c r="BS229" s="158">
        <f t="shared" si="77"/>
        <v>0</v>
      </c>
      <c r="BT229" s="158">
        <f t="shared" si="78"/>
        <v>0</v>
      </c>
      <c r="BU229" s="158">
        <f t="shared" si="79"/>
        <v>0</v>
      </c>
      <c r="BV229" s="158"/>
      <c r="BW229" s="206">
        <f t="shared" si="80"/>
        <v>282.58288811117615</v>
      </c>
      <c r="BX229" s="207">
        <f t="shared" si="81"/>
        <v>0</v>
      </c>
      <c r="BY229" s="208">
        <f t="shared" si="82"/>
        <v>1</v>
      </c>
      <c r="BZ229" s="158"/>
      <c r="CA229" s="157">
        <f>BDS!BH229</f>
        <v>3.2820395955954753</v>
      </c>
      <c r="CB229" s="157">
        <f t="shared" si="83"/>
        <v>-2.7179604044045247</v>
      </c>
      <c r="CC229" s="157"/>
      <c r="CD229" s="157">
        <f t="shared" si="84"/>
        <v>-2.7179604044045247</v>
      </c>
      <c r="CE229" s="192"/>
      <c r="CF229" s="192"/>
      <c r="CG229" s="208"/>
      <c r="CH229" s="208">
        <f t="shared" si="85"/>
        <v>0</v>
      </c>
    </row>
    <row r="230" spans="2:86" x14ac:dyDescent="0.2">
      <c r="B230" s="81"/>
      <c r="C230" s="81"/>
      <c r="D230" s="81"/>
      <c r="E230" s="81"/>
      <c r="F230" s="81"/>
      <c r="G230" s="81"/>
      <c r="H230" s="81"/>
      <c r="I230" s="81"/>
      <c r="J230" s="81"/>
      <c r="K230" s="81"/>
      <c r="L230" s="82"/>
      <c r="M230" s="83"/>
      <c r="N230" s="81"/>
      <c r="O230" s="81"/>
      <c r="P230" s="81"/>
      <c r="Q230" s="84"/>
      <c r="R230" s="81"/>
      <c r="S230" s="84"/>
      <c r="T230" s="81"/>
      <c r="U230" s="195">
        <f t="shared" si="67"/>
        <v>286.86829522948659</v>
      </c>
      <c r="V230" s="146">
        <f>BDS!$V$3*(COS(($U230*V$4)-PI()))*BL230*BP230</f>
        <v>0.33667628836095809</v>
      </c>
      <c r="W230" s="146">
        <f>BDS!$W$3*(COS(($U230*W$4)-PI()))*BL230*BP230</f>
        <v>0.36546488877992245</v>
      </c>
      <c r="X230" s="146">
        <f>BDS!$X$3*(COS(($U230*X$4)-PI()))*BL230*BP230</f>
        <v>0.45399258249495927</v>
      </c>
      <c r="Y230" s="146">
        <f>BDS!$Y$3*(COS(($U230*Y$4)-PI()))*BL230*BP230</f>
        <v>-0.17040542806272577</v>
      </c>
      <c r="Z230" s="146">
        <f>BDS!$Z$3*(COS(($U230*Z$4)-PI()))*BL230*BP230</f>
        <v>-0.47358347515608262</v>
      </c>
      <c r="AA230" s="146">
        <f>BDS!$AA$3*(COS(($U230*AA$4)-PI()))*BL230*BP230</f>
        <v>-0.62319790686217802</v>
      </c>
      <c r="AB230" s="146">
        <f>BDS!$AB$3*(COS(($U230*AB$4)-PI()))*BL230*BP230</f>
        <v>-0.70339366431406214</v>
      </c>
      <c r="AC230" s="146">
        <f>BDS!$AC$3*(COS(($U230*AC$4)-PI()))*BL230*BP230</f>
        <v>-0.74756209133463447</v>
      </c>
      <c r="AD230" s="146">
        <f>BDS!$AD$3*(COS(($U230*AD$4)-PI()))*BL230*BP230</f>
        <v>-0.77003672670620515</v>
      </c>
      <c r="AE230" s="146">
        <f>BDS!$AE$3*(COS(($U230*AE$4)-PI()))*BL230*BP230</f>
        <v>-0.77695234367255894</v>
      </c>
      <c r="AF230" s="146">
        <f>BDS!$AF$3*(COS(($U230*AF$4)-PI()))*BL230*BP230</f>
        <v>-0.77003672670620515</v>
      </c>
      <c r="AG230" s="146">
        <f>BDS!$AG$3*(COS(($U230*AG$4)-PI()))*BL230*BP230</f>
        <v>-0.74756209133463447</v>
      </c>
      <c r="AH230" s="146">
        <f>BDS!$AH$3*(COS(($U230*AH$4)-PI()))*BL230*BP230</f>
        <v>-0.70339366431406214</v>
      </c>
      <c r="AI230" s="146">
        <f>BDS!$AI$3*(COS(($U230*AI$4)-PI()))*BL230*BP230</f>
        <v>-0.62319790686217802</v>
      </c>
      <c r="AJ230" s="146">
        <f>BDS!$AJ$3*(COS(($U230*AJ$4)-PI()))*BL230*BP230</f>
        <v>-0.65891592610531358</v>
      </c>
      <c r="AK230" s="146">
        <f>BDS!$AK$3*(COS(($U230*AK$4)-PI()))*BL230*BP230</f>
        <v>-0.73192497465294859</v>
      </c>
      <c r="AL230" s="146">
        <f>BDS!$AL$3*(COS(($U230*AL$4)-PI()))*BL230*BP230</f>
        <v>-0.77204485338544515</v>
      </c>
      <c r="AM230" s="146">
        <f>BDS!$AM$3*(COS(($U230*AM$4)-PI()))*BL230*BP230</f>
        <v>-0.7924362831670192</v>
      </c>
      <c r="AN230" s="146">
        <f>BDS!$AN$3*(COS(($U230*AN$4)-PI()))*BL230*BP230</f>
        <v>-0.79870784642211667</v>
      </c>
      <c r="AO230" s="146">
        <f>BDS!$AO$3*(COS(($U230*AO$4)-PI()))*BL230*BP230</f>
        <v>-0.7924362831670192</v>
      </c>
      <c r="AP230" s="146">
        <f>BDS!$AP$3*(COS(($U230*AP$4)-PI()))*BL230*BP230</f>
        <v>-0.77204485338544515</v>
      </c>
      <c r="AQ230" s="146">
        <f>BDS!$AQ$3*(COS(($U230*AQ$4)-PI()))*BL230*BP230</f>
        <v>-0.73192497465294859</v>
      </c>
      <c r="AR230" s="146">
        <f>BDS!$AR$3*(COS(($U230*AR$4)-PI()))*BL230*BP230</f>
        <v>-0.65891592610531358</v>
      </c>
      <c r="AS230" s="146">
        <f>BDS!$AS$3*(COS(($U230*AS$4)-PI()))*BL230*BP230</f>
        <v>-0.62319790686217802</v>
      </c>
      <c r="AT230" s="146">
        <f>BDS!$AT$3*(COS(($U230*AT$4)-PI()))*BL230*BP230</f>
        <v>-0.70339366431406214</v>
      </c>
      <c r="AU230" s="146">
        <f>BDS!$AU$3*(COS(($U230*AU$4)-PI()))*BL230*BP230</f>
        <v>-0.74756209133463447</v>
      </c>
      <c r="AV230" s="146">
        <f>BDS!$AV$3*(COS(($U230*AV$4)-PI()))*BL230*BP230</f>
        <v>-0.77003672670620515</v>
      </c>
      <c r="AW230" s="146">
        <f>BDS!$AW$3*(COS(($U230*AW$4)-PI()))*BL230*BP230</f>
        <v>-0.77695234367255894</v>
      </c>
      <c r="AX230" s="146">
        <f>BDS!$AX$3*(COS(($U230*AX$4)-PI()))*BL230*BP230</f>
        <v>-0.77003672670620515</v>
      </c>
      <c r="AY230" s="146">
        <f>BDS!$AY$3*(COS(($U230*AY$4)-PI()))*BL230*BP230</f>
        <v>-0.74756209133463447</v>
      </c>
      <c r="AZ230" s="146">
        <f>BDS!$AZ$3*(COS(($U230*AZ$4)-PI()))*BL230*BP230</f>
        <v>-0.70339366431406214</v>
      </c>
      <c r="BA230" s="146">
        <f>BDS!$BA$3*(COS(($U230*BA$4)-PI()))*BL230*BP230</f>
        <v>-0.62319790686217802</v>
      </c>
      <c r="BB230" s="146">
        <f>BDS!$BB$3*(COS(($U230*BB$4)-PI()))*BL230*BP230</f>
        <v>-0.47358347515608262</v>
      </c>
      <c r="BC230" s="146">
        <f>BDS!$BC$3*(COS(($U230*BC$4)-PI()))*BL230*BP230</f>
        <v>-0.17040542806272577</v>
      </c>
      <c r="BD230" s="146">
        <f>BDS!$BD$3*(COS(($U230*BD$4)-PI()))*BL230*BP230</f>
        <v>0.45399258249495927</v>
      </c>
      <c r="BE230" s="146">
        <f>BDS!$BE$3*(COS(($U230*BE$4)-PI()))*BL230*BP230</f>
        <v>0.36546488877992245</v>
      </c>
      <c r="BF230" s="153">
        <f t="shared" si="68"/>
        <v>-0.52645568724399738</v>
      </c>
      <c r="BG230" s="153">
        <f>(((BF230)+1)/(BDS!$BG$4)+1)</f>
        <v>1.470543179481931</v>
      </c>
      <c r="BH230" s="196">
        <f t="shared" si="69"/>
        <v>3.349555623926237</v>
      </c>
      <c r="BI230" s="154"/>
      <c r="BJ230" s="152">
        <f t="shared" si="70"/>
        <v>286.86829522948659</v>
      </c>
      <c r="BK230" s="152">
        <f t="shared" si="71"/>
        <v>-1.4068489770524637E-4</v>
      </c>
      <c r="BL230" s="155">
        <f t="shared" si="72"/>
        <v>0.99998380318375657</v>
      </c>
      <c r="BM230" s="155"/>
      <c r="BN230" s="152">
        <f t="shared" si="73"/>
        <v>286.86829522948659</v>
      </c>
      <c r="BO230" s="152">
        <f t="shared" si="74"/>
        <v>-2.4949552842426451E-2</v>
      </c>
      <c r="BP230" s="155">
        <f t="shared" si="75"/>
        <v>0.99713169803842927</v>
      </c>
      <c r="BQ230" s="156"/>
      <c r="BR230" s="157">
        <f t="shared" si="76"/>
        <v>286.86829522948659</v>
      </c>
      <c r="BS230" s="158">
        <f t="shared" si="77"/>
        <v>0</v>
      </c>
      <c r="BT230" s="158">
        <f t="shared" si="78"/>
        <v>0</v>
      </c>
      <c r="BU230" s="158">
        <f t="shared" si="79"/>
        <v>0</v>
      </c>
      <c r="BV230" s="158"/>
      <c r="BW230" s="206">
        <f t="shared" si="80"/>
        <v>286.86829522948659</v>
      </c>
      <c r="BX230" s="207">
        <f t="shared" si="81"/>
        <v>0</v>
      </c>
      <c r="BY230" s="208">
        <f t="shared" si="82"/>
        <v>1</v>
      </c>
      <c r="BZ230" s="158"/>
      <c r="CA230" s="157">
        <f>BDS!BH230</f>
        <v>3.349555623926237</v>
      </c>
      <c r="CB230" s="157">
        <f t="shared" si="83"/>
        <v>-2.650444376073763</v>
      </c>
      <c r="CC230" s="157"/>
      <c r="CD230" s="157">
        <f t="shared" si="84"/>
        <v>-2.650444376073763</v>
      </c>
      <c r="CE230" s="192"/>
      <c r="CF230" s="192"/>
      <c r="CG230" s="208"/>
      <c r="CH230" s="208">
        <f t="shared" si="85"/>
        <v>0</v>
      </c>
    </row>
    <row r="231" spans="2:86" x14ac:dyDescent="0.2">
      <c r="B231" s="81"/>
      <c r="C231" s="81"/>
      <c r="D231" s="81"/>
      <c r="E231" s="81"/>
      <c r="F231" s="81"/>
      <c r="G231" s="81"/>
      <c r="H231" s="81"/>
      <c r="I231" s="81"/>
      <c r="J231" s="81"/>
      <c r="K231" s="81"/>
      <c r="L231" s="82"/>
      <c r="M231" s="83"/>
      <c r="N231" s="81"/>
      <c r="O231" s="81"/>
      <c r="P231" s="81"/>
      <c r="Q231" s="84"/>
      <c r="R231" s="81"/>
      <c r="S231" s="84"/>
      <c r="T231" s="81"/>
      <c r="U231" s="195">
        <f t="shared" si="67"/>
        <v>291.21869111726011</v>
      </c>
      <c r="V231" s="146">
        <f>BDS!$V$3*(COS(($U231*V$4)-PI()))*BL231*BP231</f>
        <v>0.36340970138102852</v>
      </c>
      <c r="W231" s="146">
        <f>BDS!$W$3*(COS(($U231*W$4)-PI()))*BL231*BP231</f>
        <v>0.39227558389500805</v>
      </c>
      <c r="X231" s="146">
        <f>BDS!$X$3*(COS(($U231*X$4)-PI()))*BL231*BP231</f>
        <v>0.48078660046810129</v>
      </c>
      <c r="Y231" s="146">
        <f>BDS!$Y$3*(COS(($U231*Y$4)-PI()))*BL231*BP231</f>
        <v>-0.1496143720074177</v>
      </c>
      <c r="Z231" s="146">
        <f>BDS!$Z$3*(COS(($U231*Z$4)-PI()))*BL231*BP231</f>
        <v>-0.45915827644626345</v>
      </c>
      <c r="AA231" s="146">
        <f>BDS!$AA$3*(COS(($U231*AA$4)-PI()))*BL231*BP231</f>
        <v>-0.61245350261911113</v>
      </c>
      <c r="AB231" s="146">
        <f>BDS!$AB$3*(COS(($U231*AB$4)-PI()))*BL231*BP231</f>
        <v>-0.69474789126280057</v>
      </c>
      <c r="AC231" s="146">
        <f>BDS!$AC$3*(COS(($U231*AC$4)-PI()))*BL231*BP231</f>
        <v>-0.74010704131594429</v>
      </c>
      <c r="AD231" s="146">
        <f>BDS!$AD$3*(COS(($U231*AD$4)-PI()))*BL231*BP231</f>
        <v>-0.76319673725173232</v>
      </c>
      <c r="AE231" s="146">
        <f>BDS!$AE$3*(COS(($U231*AE$4)-PI()))*BL231*BP231</f>
        <v>-0.77030283605281968</v>
      </c>
      <c r="AF231" s="146">
        <f>BDS!$AF$3*(COS(($U231*AF$4)-PI()))*BL231*BP231</f>
        <v>-0.76319673725173232</v>
      </c>
      <c r="AG231" s="146">
        <f>BDS!$AG$3*(COS(($U231*AG$4)-PI()))*BL231*BP231</f>
        <v>-0.74010704131594429</v>
      </c>
      <c r="AH231" s="146">
        <f>BDS!$AH$3*(COS(($U231*AH$4)-PI()))*BL231*BP231</f>
        <v>-0.69474789126280057</v>
      </c>
      <c r="AI231" s="146">
        <f>BDS!$AI$3*(COS(($U231*AI$4)-PI()))*BL231*BP231</f>
        <v>-0.61245350261911113</v>
      </c>
      <c r="AJ231" s="146">
        <f>BDS!$AJ$3*(COS(($U231*AJ$4)-PI()))*BL231*BP231</f>
        <v>-0.6490959071118767</v>
      </c>
      <c r="AK231" s="146">
        <f>BDS!$AK$3*(COS(($U231*AK$4)-PI()))*BL231*BP231</f>
        <v>-0.72404561053760164</v>
      </c>
      <c r="AL231" s="146">
        <f>BDS!$AL$3*(COS(($U231*AL$4)-PI()))*BL231*BP231</f>
        <v>-0.76526011626255441</v>
      </c>
      <c r="AM231" s="146">
        <f>BDS!$AM$3*(COS(($U231*AM$4)-PI()))*BL231*BP231</f>
        <v>-0.78621532565408925</v>
      </c>
      <c r="AN231" s="146">
        <f>BDS!$AN$3*(COS(($U231*AN$4)-PI()))*BL231*BP231</f>
        <v>-0.79266127418746857</v>
      </c>
      <c r="AO231" s="146">
        <f>BDS!$AO$3*(COS(($U231*AO$4)-PI()))*BL231*BP231</f>
        <v>-0.78621532565408925</v>
      </c>
      <c r="AP231" s="146">
        <f>BDS!$AP$3*(COS(($U231*AP$4)-PI()))*BL231*BP231</f>
        <v>-0.76526011626255441</v>
      </c>
      <c r="AQ231" s="146">
        <f>BDS!$AQ$3*(COS(($U231*AQ$4)-PI()))*BL231*BP231</f>
        <v>-0.72404561053760164</v>
      </c>
      <c r="AR231" s="146">
        <f>BDS!$AR$3*(COS(($U231*AR$4)-PI()))*BL231*BP231</f>
        <v>-0.6490959071118767</v>
      </c>
      <c r="AS231" s="146">
        <f>BDS!$AS$3*(COS(($U231*AS$4)-PI()))*BL231*BP231</f>
        <v>-0.61245350261911113</v>
      </c>
      <c r="AT231" s="146">
        <f>BDS!$AT$3*(COS(($U231*AT$4)-PI()))*BL231*BP231</f>
        <v>-0.69474789126280057</v>
      </c>
      <c r="AU231" s="146">
        <f>BDS!$AU$3*(COS(($U231*AU$4)-PI()))*BL231*BP231</f>
        <v>-0.74010704131594429</v>
      </c>
      <c r="AV231" s="146">
        <f>BDS!$AV$3*(COS(($U231*AV$4)-PI()))*BL231*BP231</f>
        <v>-0.76319673725173232</v>
      </c>
      <c r="AW231" s="146">
        <f>BDS!$AW$3*(COS(($U231*AW$4)-PI()))*BL231*BP231</f>
        <v>-0.77030283605281968</v>
      </c>
      <c r="AX231" s="146">
        <f>BDS!$AX$3*(COS(($U231*AX$4)-PI()))*BL231*BP231</f>
        <v>-0.76319673725173232</v>
      </c>
      <c r="AY231" s="146">
        <f>BDS!$AY$3*(COS(($U231*AY$4)-PI()))*BL231*BP231</f>
        <v>-0.74010704131594429</v>
      </c>
      <c r="AZ231" s="146">
        <f>BDS!$AZ$3*(COS(($U231*AZ$4)-PI()))*BL231*BP231</f>
        <v>-0.69474789126280057</v>
      </c>
      <c r="BA231" s="146">
        <f>BDS!$BA$3*(COS(($U231*BA$4)-PI()))*BL231*BP231</f>
        <v>-0.61245350261911113</v>
      </c>
      <c r="BB231" s="146">
        <f>BDS!$BB$3*(COS(($U231*BB$4)-PI()))*BL231*BP231</f>
        <v>-0.45915827644626345</v>
      </c>
      <c r="BC231" s="146">
        <f>BDS!$BC$3*(COS(($U231*BC$4)-PI()))*BL231*BP231</f>
        <v>-0.1496143720074177</v>
      </c>
      <c r="BD231" s="146">
        <f>BDS!$BD$3*(COS(($U231*BD$4)-PI()))*BL231*BP231</f>
        <v>0.48078660046810129</v>
      </c>
      <c r="BE231" s="146">
        <f>BDS!$BE$3*(COS(($U231*BE$4)-PI()))*BL231*BP231</f>
        <v>0.39227558389500805</v>
      </c>
      <c r="BF231" s="153">
        <f t="shared" si="68"/>
        <v>-0.51479257727843952</v>
      </c>
      <c r="BG231" s="153">
        <f>(((BF231)+1)/(BDS!$BG$4)+1)</f>
        <v>1.4821323733504017</v>
      </c>
      <c r="BH231" s="196">
        <f t="shared" si="69"/>
        <v>3.4177398683898366</v>
      </c>
      <c r="BI231" s="154"/>
      <c r="BJ231" s="152">
        <f t="shared" si="70"/>
        <v>291.21869111726011</v>
      </c>
      <c r="BK231" s="152">
        <f t="shared" si="71"/>
        <v>-1.4773771542825017E-4</v>
      </c>
      <c r="BL231" s="155">
        <f t="shared" si="72"/>
        <v>0.99998299121159018</v>
      </c>
      <c r="BM231" s="155"/>
      <c r="BN231" s="152">
        <f t="shared" si="73"/>
        <v>291.21869111726011</v>
      </c>
      <c r="BO231" s="152">
        <f t="shared" si="74"/>
        <v>-2.5903399297485412E-2</v>
      </c>
      <c r="BP231" s="155">
        <f t="shared" si="75"/>
        <v>0.99702220340362036</v>
      </c>
      <c r="BQ231" s="156"/>
      <c r="BR231" s="157">
        <f t="shared" si="76"/>
        <v>291.21869111726011</v>
      </c>
      <c r="BS231" s="158">
        <f t="shared" si="77"/>
        <v>0</v>
      </c>
      <c r="BT231" s="158">
        <f t="shared" si="78"/>
        <v>0</v>
      </c>
      <c r="BU231" s="158">
        <f t="shared" si="79"/>
        <v>0</v>
      </c>
      <c r="BV231" s="158"/>
      <c r="BW231" s="206">
        <f t="shared" si="80"/>
        <v>291.21869111726011</v>
      </c>
      <c r="BX231" s="207">
        <f t="shared" si="81"/>
        <v>0</v>
      </c>
      <c r="BY231" s="208">
        <f t="shared" si="82"/>
        <v>1</v>
      </c>
      <c r="BZ231" s="158"/>
      <c r="CA231" s="157">
        <f>BDS!BH231</f>
        <v>3.4177398683898366</v>
      </c>
      <c r="CB231" s="157">
        <f t="shared" si="83"/>
        <v>-2.5822601316101634</v>
      </c>
      <c r="CC231" s="157"/>
      <c r="CD231" s="157">
        <f t="shared" si="84"/>
        <v>-2.5822601316101634</v>
      </c>
      <c r="CE231" s="192"/>
      <c r="CF231" s="192"/>
      <c r="CG231" s="208"/>
      <c r="CH231" s="208">
        <f t="shared" si="85"/>
        <v>0</v>
      </c>
    </row>
    <row r="232" spans="2:86" x14ac:dyDescent="0.2">
      <c r="B232" s="81"/>
      <c r="C232" s="81"/>
      <c r="D232" s="81"/>
      <c r="E232" s="81"/>
      <c r="F232" s="81"/>
      <c r="G232" s="81"/>
      <c r="H232" s="81"/>
      <c r="I232" s="81"/>
      <c r="J232" s="81"/>
      <c r="K232" s="81"/>
      <c r="L232" s="82"/>
      <c r="M232" s="83"/>
      <c r="N232" s="81"/>
      <c r="O232" s="81"/>
      <c r="P232" s="81"/>
      <c r="Q232" s="84"/>
      <c r="R232" s="81"/>
      <c r="S232" s="84"/>
      <c r="T232" s="81"/>
      <c r="U232" s="195">
        <f t="shared" si="67"/>
        <v>295.63506133783756</v>
      </c>
      <c r="V232" s="146">
        <f>BDS!$V$3*(COS(($U232*V$4)-PI()))*BL232*BP232</f>
        <v>0.39022627026395701</v>
      </c>
      <c r="W232" s="146">
        <f>BDS!$W$3*(COS(($U232*W$4)-PI()))*BL232*BP232</f>
        <v>0.41913420814673752</v>
      </c>
      <c r="X232" s="146">
        <f>BDS!$X$3*(COS(($U232*X$4)-PI()))*BL232*BP232</f>
        <v>0.50750344347212617</v>
      </c>
      <c r="Y232" s="146">
        <f>BDS!$Y$3*(COS(($U232*Y$4)-PI()))*BL232*BP232</f>
        <v>-0.12844363774230952</v>
      </c>
      <c r="Z232" s="146">
        <f>BDS!$Z$3*(COS(($U232*Z$4)-PI()))*BL232*BP232</f>
        <v>-0.44439147670002943</v>
      </c>
      <c r="AA232" s="146">
        <f>BDS!$AA$3*(COS(($U232*AA$4)-PI()))*BL232*BP232</f>
        <v>-0.6014311365169841</v>
      </c>
      <c r="AB232" s="146">
        <f>BDS!$AB$3*(COS(($U232*AB$4)-PI()))*BL232*BP232</f>
        <v>-0.68586909788917272</v>
      </c>
      <c r="AC232" s="146">
        <f>BDS!$AC$3*(COS(($U232*AC$4)-PI()))*BL232*BP232</f>
        <v>-0.73244677934673985</v>
      </c>
      <c r="AD232" s="146">
        <f>BDS!$AD$3*(COS(($U232*AD$4)-PI()))*BL232*BP232</f>
        <v>-0.75616649643261735</v>
      </c>
      <c r="AE232" s="146">
        <f>BDS!$AE$3*(COS(($U232*AE$4)-PI()))*BL232*BP232</f>
        <v>-0.76346778907085378</v>
      </c>
      <c r="AF232" s="146">
        <f>BDS!$AF$3*(COS(($U232*AF$4)-PI()))*BL232*BP232</f>
        <v>-0.75616649643261735</v>
      </c>
      <c r="AG232" s="146">
        <f>BDS!$AG$3*(COS(($U232*AG$4)-PI()))*BL232*BP232</f>
        <v>-0.73244677934673985</v>
      </c>
      <c r="AH232" s="146">
        <f>BDS!$AH$3*(COS(($U232*AH$4)-PI()))*BL232*BP232</f>
        <v>-0.68586909788917272</v>
      </c>
      <c r="AI232" s="146">
        <f>BDS!$AI$3*(COS(($U232*AI$4)-PI()))*BL232*BP232</f>
        <v>-0.6014311365169841</v>
      </c>
      <c r="AJ232" s="146">
        <f>BDS!$AJ$3*(COS(($U232*AJ$4)-PI()))*BL232*BP232</f>
        <v>-0.63901704347470978</v>
      </c>
      <c r="AK232" s="146">
        <f>BDS!$AK$3*(COS(($U232*AK$4)-PI()))*BL232*BP232</f>
        <v>-0.71595094620643107</v>
      </c>
      <c r="AL232" s="146">
        <f>BDS!$AL$3*(COS(($U232*AL$4)-PI()))*BL232*BP232</f>
        <v>-0.7582864907876935</v>
      </c>
      <c r="AM232" s="146">
        <f>BDS!$AM$3*(COS(($U232*AM$4)-PI()))*BL232*BP232</f>
        <v>-0.77981956253428764</v>
      </c>
      <c r="AN232" s="146">
        <f>BDS!$AN$3*(COS(($U232*AN$4)-PI()))*BL232*BP232</f>
        <v>-0.78644431579075202</v>
      </c>
      <c r="AO232" s="146">
        <f>BDS!$AO$3*(COS(($U232*AO$4)-PI()))*BL232*BP232</f>
        <v>-0.77981956253428764</v>
      </c>
      <c r="AP232" s="146">
        <f>BDS!$AP$3*(COS(($U232*AP$4)-PI()))*BL232*BP232</f>
        <v>-0.7582864907876935</v>
      </c>
      <c r="AQ232" s="146">
        <f>BDS!$AQ$3*(COS(($U232*AQ$4)-PI()))*BL232*BP232</f>
        <v>-0.71595094620643107</v>
      </c>
      <c r="AR232" s="146">
        <f>BDS!$AR$3*(COS(($U232*AR$4)-PI()))*BL232*BP232</f>
        <v>-0.63901704347470978</v>
      </c>
      <c r="AS232" s="146">
        <f>BDS!$AS$3*(COS(($U232*AS$4)-PI()))*BL232*BP232</f>
        <v>-0.6014311365169841</v>
      </c>
      <c r="AT232" s="146">
        <f>BDS!$AT$3*(COS(($U232*AT$4)-PI()))*BL232*BP232</f>
        <v>-0.68586909788917272</v>
      </c>
      <c r="AU232" s="146">
        <f>BDS!$AU$3*(COS(($U232*AU$4)-PI()))*BL232*BP232</f>
        <v>-0.73244677934673985</v>
      </c>
      <c r="AV232" s="146">
        <f>BDS!$AV$3*(COS(($U232*AV$4)-PI()))*BL232*BP232</f>
        <v>-0.75616649643261735</v>
      </c>
      <c r="AW232" s="146">
        <f>BDS!$AW$3*(COS(($U232*AW$4)-PI()))*BL232*BP232</f>
        <v>-0.76346778907085378</v>
      </c>
      <c r="AX232" s="146">
        <f>BDS!$AX$3*(COS(($U232*AX$4)-PI()))*BL232*BP232</f>
        <v>-0.75616649643261735</v>
      </c>
      <c r="AY232" s="146">
        <f>BDS!$AY$3*(COS(($U232*AY$4)-PI()))*BL232*BP232</f>
        <v>-0.73244677934673985</v>
      </c>
      <c r="AZ232" s="146">
        <f>BDS!$AZ$3*(COS(($U232*AZ$4)-PI()))*BL232*BP232</f>
        <v>-0.68586909788917272</v>
      </c>
      <c r="BA232" s="146">
        <f>BDS!$BA$3*(COS(($U232*BA$4)-PI()))*BL232*BP232</f>
        <v>-0.6014311365169841</v>
      </c>
      <c r="BB232" s="146">
        <f>BDS!$BB$3*(COS(($U232*BB$4)-PI()))*BL232*BP232</f>
        <v>-0.44439147670002943</v>
      </c>
      <c r="BC232" s="146">
        <f>BDS!$BC$3*(COS(($U232*BC$4)-PI()))*BL232*BP232</f>
        <v>-0.12844363774230952</v>
      </c>
      <c r="BD232" s="146">
        <f>BDS!$BD$3*(COS(($U232*BD$4)-PI()))*BL232*BP232</f>
        <v>0.50750344347212617</v>
      </c>
      <c r="BE232" s="146">
        <f>BDS!$BE$3*(COS(($U232*BE$4)-PI()))*BL232*BP232</f>
        <v>0.41913420814673752</v>
      </c>
      <c r="BF232" s="153">
        <f t="shared" si="68"/>
        <v>-0.50292640766843766</v>
      </c>
      <c r="BG232" s="153">
        <f>(((BF232)+1)/(BDS!$BG$4)+1)</f>
        <v>1.4939233399530121</v>
      </c>
      <c r="BH232" s="196">
        <f t="shared" si="69"/>
        <v>3.4865662482544839</v>
      </c>
      <c r="BI232" s="154"/>
      <c r="BJ232" s="152">
        <f t="shared" si="70"/>
        <v>295.63506133783756</v>
      </c>
      <c r="BK232" s="152">
        <f t="shared" si="71"/>
        <v>-1.5514409881575085E-4</v>
      </c>
      <c r="BL232" s="155">
        <f t="shared" si="72"/>
        <v>0.99998213853505791</v>
      </c>
      <c r="BM232" s="155"/>
      <c r="BN232" s="152">
        <f t="shared" si="73"/>
        <v>295.63506133783756</v>
      </c>
      <c r="BO232" s="152">
        <f t="shared" si="74"/>
        <v>-2.6893599475912574E-2</v>
      </c>
      <c r="BP232" s="155">
        <f t="shared" si="75"/>
        <v>0.99690854834545783</v>
      </c>
      <c r="BQ232" s="156"/>
      <c r="BR232" s="157">
        <f t="shared" si="76"/>
        <v>295.63506133783756</v>
      </c>
      <c r="BS232" s="158">
        <f t="shared" si="77"/>
        <v>0</v>
      </c>
      <c r="BT232" s="158">
        <f t="shared" si="78"/>
        <v>0</v>
      </c>
      <c r="BU232" s="158">
        <f t="shared" si="79"/>
        <v>0</v>
      </c>
      <c r="BV232" s="158"/>
      <c r="BW232" s="206">
        <f t="shared" si="80"/>
        <v>295.63506133783756</v>
      </c>
      <c r="BX232" s="207">
        <f t="shared" si="81"/>
        <v>0</v>
      </c>
      <c r="BY232" s="208">
        <f t="shared" si="82"/>
        <v>1</v>
      </c>
      <c r="BZ232" s="158"/>
      <c r="CA232" s="157">
        <f>BDS!BH232</f>
        <v>3.4865662482544839</v>
      </c>
      <c r="CB232" s="157">
        <f t="shared" si="83"/>
        <v>-2.5134337517455161</v>
      </c>
      <c r="CC232" s="157"/>
      <c r="CD232" s="157">
        <f t="shared" si="84"/>
        <v>-2.5134337517455161</v>
      </c>
      <c r="CE232" s="192"/>
      <c r="CF232" s="192"/>
      <c r="CG232" s="208"/>
      <c r="CH232" s="208">
        <f t="shared" si="85"/>
        <v>0</v>
      </c>
    </row>
    <row r="233" spans="2:86" x14ac:dyDescent="0.2">
      <c r="B233" s="81"/>
      <c r="C233" s="81"/>
      <c r="D233" s="81"/>
      <c r="E233" s="81"/>
      <c r="F233" s="81"/>
      <c r="G233" s="81"/>
      <c r="H233" s="81"/>
      <c r="I233" s="81"/>
      <c r="J233" s="81"/>
      <c r="K233" s="81"/>
      <c r="L233" s="82"/>
      <c r="M233" s="83"/>
      <c r="N233" s="81"/>
      <c r="O233" s="81"/>
      <c r="P233" s="81"/>
      <c r="Q233" s="84"/>
      <c r="R233" s="81"/>
      <c r="S233" s="84"/>
      <c r="T233" s="81"/>
      <c r="U233" s="195">
        <f t="shared" si="67"/>
        <v>300.118406400759</v>
      </c>
      <c r="V233" s="146">
        <f>BDS!$V$3*(COS(($U233*V$4)-PI()))*BL233*BP233</f>
        <v>0.41709330315725951</v>
      </c>
      <c r="W233" s="146">
        <f>BDS!$W$3*(COS(($U233*W$4)-PI()))*BL233*BP233</f>
        <v>0.44600559797481981</v>
      </c>
      <c r="X233" s="146">
        <f>BDS!$X$3*(COS(($U233*X$4)-PI()))*BL233*BP233</f>
        <v>0.53409980035961024</v>
      </c>
      <c r="Y233" s="146">
        <f>BDS!$Y$3*(COS(($U233*Y$4)-PI()))*BL233*BP233</f>
        <v>-0.10689571441372173</v>
      </c>
      <c r="Z233" s="146">
        <f>BDS!$Z$3*(COS(($U233*Z$4)-PI()))*BL233*BP233</f>
        <v>-0.42927842186109189</v>
      </c>
      <c r="AA233" s="146">
        <f>BDS!$AA$3*(COS(($U233*AA$4)-PI()))*BL233*BP233</f>
        <v>-0.59012533138341794</v>
      </c>
      <c r="AB233" s="146">
        <f>BDS!$AB$3*(COS(($U233*AB$4)-PI()))*BL233*BP233</f>
        <v>-0.67675206242394825</v>
      </c>
      <c r="AC233" s="146">
        <f>BDS!$AC$3*(COS(($U233*AC$4)-PI()))*BL233*BP233</f>
        <v>-0.72457642661662891</v>
      </c>
      <c r="AD233" s="146">
        <f>BDS!$AD$3*(COS(($U233*AD$4)-PI()))*BL233*BP233</f>
        <v>-0.74894135436695353</v>
      </c>
      <c r="AE233" s="146">
        <f>BDS!$AE$3*(COS(($U233*AE$4)-PI()))*BL233*BP233</f>
        <v>-0.75644263062308814</v>
      </c>
      <c r="AF233" s="146">
        <f>BDS!$AF$3*(COS(($U233*AF$4)-PI()))*BL233*BP233</f>
        <v>-0.74894135436695353</v>
      </c>
      <c r="AG233" s="146">
        <f>BDS!$AG$3*(COS(($U233*AG$4)-PI()))*BL233*BP233</f>
        <v>-0.72457642661662891</v>
      </c>
      <c r="AH233" s="146">
        <f>BDS!$AH$3*(COS(($U233*AH$4)-PI()))*BL233*BP233</f>
        <v>-0.67675206242394825</v>
      </c>
      <c r="AI233" s="146">
        <f>BDS!$AI$3*(COS(($U233*AI$4)-PI()))*BL233*BP233</f>
        <v>-0.59012533138341794</v>
      </c>
      <c r="AJ233" s="146">
        <f>BDS!$AJ$3*(COS(($U233*AJ$4)-PI()))*BL233*BP233</f>
        <v>-0.6286739127840586</v>
      </c>
      <c r="AK233" s="146">
        <f>BDS!$AK$3*(COS(($U233*AK$4)-PI()))*BL233*BP233</f>
        <v>-0.70763596516409544</v>
      </c>
      <c r="AL233" s="146">
        <f>BDS!$AL$3*(COS(($U233*AL$4)-PI()))*BL233*BP233</f>
        <v>-0.75111934930901758</v>
      </c>
      <c r="AM233" s="146">
        <f>BDS!$AM$3*(COS(($U233*AM$4)-PI()))*BL233*BP233</f>
        <v>-0.77324460831476916</v>
      </c>
      <c r="AN233" s="146">
        <f>BDS!$AN$3*(COS(($U233*AN$4)-PI()))*BL233*BP233</f>
        <v>-0.7800526662148648</v>
      </c>
      <c r="AO233" s="146">
        <f>BDS!$AO$3*(COS(($U233*AO$4)-PI()))*BL233*BP233</f>
        <v>-0.77324460831476916</v>
      </c>
      <c r="AP233" s="146">
        <f>BDS!$AP$3*(COS(($U233*AP$4)-PI()))*BL233*BP233</f>
        <v>-0.75111934930901758</v>
      </c>
      <c r="AQ233" s="146">
        <f>BDS!$AQ$3*(COS(($U233*AQ$4)-PI()))*BL233*BP233</f>
        <v>-0.70763596516409544</v>
      </c>
      <c r="AR233" s="146">
        <f>BDS!$AR$3*(COS(($U233*AR$4)-PI()))*BL233*BP233</f>
        <v>-0.6286739127840586</v>
      </c>
      <c r="AS233" s="146">
        <f>BDS!$AS$3*(COS(($U233*AS$4)-PI()))*BL233*BP233</f>
        <v>-0.59012533138341794</v>
      </c>
      <c r="AT233" s="146">
        <f>BDS!$AT$3*(COS(($U233*AT$4)-PI()))*BL233*BP233</f>
        <v>-0.67675206242394825</v>
      </c>
      <c r="AU233" s="146">
        <f>BDS!$AU$3*(COS(($U233*AU$4)-PI()))*BL233*BP233</f>
        <v>-0.72457642661662891</v>
      </c>
      <c r="AV233" s="146">
        <f>BDS!$AV$3*(COS(($U233*AV$4)-PI()))*BL233*BP233</f>
        <v>-0.74894135436695353</v>
      </c>
      <c r="AW233" s="146">
        <f>BDS!$AW$3*(COS(($U233*AW$4)-PI()))*BL233*BP233</f>
        <v>-0.75644263062308814</v>
      </c>
      <c r="AX233" s="146">
        <f>BDS!$AX$3*(COS(($U233*AX$4)-PI()))*BL233*BP233</f>
        <v>-0.74894135436695353</v>
      </c>
      <c r="AY233" s="146">
        <f>BDS!$AY$3*(COS(($U233*AY$4)-PI()))*BL233*BP233</f>
        <v>-0.72457642661662891</v>
      </c>
      <c r="AZ233" s="146">
        <f>BDS!$AZ$3*(COS(($U233*AZ$4)-PI()))*BL233*BP233</f>
        <v>-0.67675206242394825</v>
      </c>
      <c r="BA233" s="146">
        <f>BDS!$BA$3*(COS(($U233*BA$4)-PI()))*BL233*BP233</f>
        <v>-0.59012533138341794</v>
      </c>
      <c r="BB233" s="146">
        <f>BDS!$BB$3*(COS(($U233*BB$4)-PI()))*BL233*BP233</f>
        <v>-0.42927842186109189</v>
      </c>
      <c r="BC233" s="146">
        <f>BDS!$BC$3*(COS(($U233*BC$4)-PI()))*BL233*BP233</f>
        <v>-0.10689571441372173</v>
      </c>
      <c r="BD233" s="146">
        <f>BDS!$BD$3*(COS(($U233*BD$4)-PI()))*BL233*BP233</f>
        <v>0.53409980035961024</v>
      </c>
      <c r="BE233" s="146">
        <f>BDS!$BE$3*(COS(($U233*BE$4)-PI()))*BL233*BP233</f>
        <v>0.44600559797481981</v>
      </c>
      <c r="BF233" s="153">
        <f t="shared" si="68"/>
        <v>-0.49085862418033954</v>
      </c>
      <c r="BG233" s="153">
        <f>(((BF233)+1)/(BDS!$BG$4)+1)</f>
        <v>1.5059146426860999</v>
      </c>
      <c r="BH233" s="196">
        <f t="shared" si="69"/>
        <v>3.5560071230706298</v>
      </c>
      <c r="BI233" s="154"/>
      <c r="BJ233" s="152">
        <f t="shared" si="70"/>
        <v>300.118406400759</v>
      </c>
      <c r="BK233" s="152">
        <f t="shared" si="71"/>
        <v>-1.629217718619415E-4</v>
      </c>
      <c r="BL233" s="155">
        <f t="shared" si="72"/>
        <v>0.99998124311375192</v>
      </c>
      <c r="BM233" s="155"/>
      <c r="BN233" s="152">
        <f t="shared" si="73"/>
        <v>300.118406400759</v>
      </c>
      <c r="BO233" s="152">
        <f t="shared" si="74"/>
        <v>-2.7921530150993652E-2</v>
      </c>
      <c r="BP233" s="155">
        <f t="shared" si="75"/>
        <v>0.99679057629135048</v>
      </c>
      <c r="BQ233" s="156"/>
      <c r="BR233" s="157">
        <f t="shared" si="76"/>
        <v>300.118406400759</v>
      </c>
      <c r="BS233" s="158">
        <f t="shared" si="77"/>
        <v>0</v>
      </c>
      <c r="BT233" s="158">
        <f t="shared" si="78"/>
        <v>0</v>
      </c>
      <c r="BU233" s="158">
        <f t="shared" si="79"/>
        <v>0</v>
      </c>
      <c r="BV233" s="158"/>
      <c r="BW233" s="206">
        <f t="shared" si="80"/>
        <v>300.118406400759</v>
      </c>
      <c r="BX233" s="207">
        <f t="shared" si="81"/>
        <v>0</v>
      </c>
      <c r="BY233" s="208">
        <f t="shared" si="82"/>
        <v>1</v>
      </c>
      <c r="BZ233" s="158"/>
      <c r="CA233" s="157">
        <f>BDS!BH233</f>
        <v>3.5560071230706298</v>
      </c>
      <c r="CB233" s="157">
        <f t="shared" si="83"/>
        <v>-2.4439928769293702</v>
      </c>
      <c r="CC233" s="157"/>
      <c r="CD233" s="157">
        <f t="shared" si="84"/>
        <v>-2.4439928769293702</v>
      </c>
      <c r="CE233" s="192"/>
      <c r="CF233" s="192"/>
      <c r="CG233" s="208"/>
      <c r="CH233" s="208">
        <f t="shared" si="85"/>
        <v>0</v>
      </c>
    </row>
    <row r="234" spans="2:86" x14ac:dyDescent="0.2">
      <c r="B234" s="81"/>
      <c r="C234" s="81"/>
      <c r="D234" s="81"/>
      <c r="E234" s="81"/>
      <c r="F234" s="81"/>
      <c r="G234" s="81"/>
      <c r="H234" s="81"/>
      <c r="I234" s="81"/>
      <c r="J234" s="81"/>
      <c r="K234" s="81"/>
      <c r="L234" s="82"/>
      <c r="M234" s="83"/>
      <c r="N234" s="81"/>
      <c r="O234" s="81"/>
      <c r="P234" s="81"/>
      <c r="Q234" s="84"/>
      <c r="R234" s="81"/>
      <c r="S234" s="84"/>
      <c r="T234" s="81"/>
      <c r="U234" s="195">
        <f t="shared" si="67"/>
        <v>304.6697419884249</v>
      </c>
      <c r="V234" s="146">
        <f>BDS!$V$3*(COS(($U234*V$4)-PI()))*BL234*BP234</f>
        <v>0.44397579849692659</v>
      </c>
      <c r="W234" s="146">
        <f>BDS!$W$3*(COS(($U234*W$4)-PI()))*BL234*BP234</f>
        <v>0.47285219340005746</v>
      </c>
      <c r="X234" s="146">
        <f>BDS!$X$3*(COS(($U234*X$4)-PI()))*BL234*BP234</f>
        <v>0.56052971638975624</v>
      </c>
      <c r="Y234" s="146">
        <f>BDS!$Y$3*(COS(($U234*Y$4)-PI()))*BL234*BP234</f>
        <v>-8.4973880076481642E-2</v>
      </c>
      <c r="Z234" s="146">
        <f>BDS!$Z$3*(COS(($U234*Z$4)-PI()))*BL234*BP234</f>
        <v>-0.41381463832282989</v>
      </c>
      <c r="AA234" s="146">
        <f>BDS!$AA$3*(COS(($U234*AA$4)-PI()))*BL234*BP234</f>
        <v>-0.57853061790040727</v>
      </c>
      <c r="AB234" s="146">
        <f>BDS!$AB$3*(COS(($U234*AB$4)-PI()))*BL234*BP234</f>
        <v>-0.66739151627862181</v>
      </c>
      <c r="AC234" s="146">
        <f>BDS!$AC$3*(COS(($U234*AC$4)-PI()))*BL234*BP234</f>
        <v>-0.71649103898607414</v>
      </c>
      <c r="AD234" s="146">
        <f>BDS!$AD$3*(COS(($U234*AD$4)-PI()))*BL234*BP234</f>
        <v>-0.74151658962767641</v>
      </c>
      <c r="AE234" s="146">
        <f>BDS!$AE$3*(COS(($U234*AE$4)-PI()))*BL234*BP234</f>
        <v>-0.74922271558506259</v>
      </c>
      <c r="AF234" s="146">
        <f>BDS!$AF$3*(COS(($U234*AF$4)-PI()))*BL234*BP234</f>
        <v>-0.74151658962767641</v>
      </c>
      <c r="AG234" s="146">
        <f>BDS!$AG$3*(COS(($U234*AG$4)-PI()))*BL234*BP234</f>
        <v>-0.71649103898607414</v>
      </c>
      <c r="AH234" s="146">
        <f>BDS!$AH$3*(COS(($U234*AH$4)-PI()))*BL234*BP234</f>
        <v>-0.66739151627862181</v>
      </c>
      <c r="AI234" s="146">
        <f>BDS!$AI$3*(COS(($U234*AI$4)-PI()))*BL234*BP234</f>
        <v>-0.57853061790040727</v>
      </c>
      <c r="AJ234" s="146">
        <f>BDS!$AJ$3*(COS(($U234*AJ$4)-PI()))*BL234*BP234</f>
        <v>-0.6180610728049869</v>
      </c>
      <c r="AK234" s="146">
        <f>BDS!$AK$3*(COS(($U234*AK$4)-PI()))*BL234*BP234</f>
        <v>-0.69909559118808484</v>
      </c>
      <c r="AL234" s="146">
        <f>BDS!$AL$3*(COS(($U234*AL$4)-PI()))*BL234*BP234</f>
        <v>-0.743753992179783</v>
      </c>
      <c r="AM234" s="146">
        <f>BDS!$AM$3*(COS(($U234*AM$4)-PI()))*BL234*BP234</f>
        <v>-0.76648600192570282</v>
      </c>
      <c r="AN234" s="146">
        <f>BDS!$AN$3*(COS(($U234*AN$4)-PI()))*BL234*BP234</f>
        <v>-0.7734819441252454</v>
      </c>
      <c r="AO234" s="146">
        <f>BDS!$AO$3*(COS(($U234*AO$4)-PI()))*BL234*BP234</f>
        <v>-0.76648600192570282</v>
      </c>
      <c r="AP234" s="146">
        <f>BDS!$AP$3*(COS(($U234*AP$4)-PI()))*BL234*BP234</f>
        <v>-0.743753992179783</v>
      </c>
      <c r="AQ234" s="146">
        <f>BDS!$AQ$3*(COS(($U234*AQ$4)-PI()))*BL234*BP234</f>
        <v>-0.69909559118808484</v>
      </c>
      <c r="AR234" s="146">
        <f>BDS!$AR$3*(COS(($U234*AR$4)-PI()))*BL234*BP234</f>
        <v>-0.6180610728049869</v>
      </c>
      <c r="AS234" s="146">
        <f>BDS!$AS$3*(COS(($U234*AS$4)-PI()))*BL234*BP234</f>
        <v>-0.57853061790040727</v>
      </c>
      <c r="AT234" s="146">
        <f>BDS!$AT$3*(COS(($U234*AT$4)-PI()))*BL234*BP234</f>
        <v>-0.66739151627862181</v>
      </c>
      <c r="AU234" s="146">
        <f>BDS!$AU$3*(COS(($U234*AU$4)-PI()))*BL234*BP234</f>
        <v>-0.71649103898607414</v>
      </c>
      <c r="AV234" s="146">
        <f>BDS!$AV$3*(COS(($U234*AV$4)-PI()))*BL234*BP234</f>
        <v>-0.74151658962767641</v>
      </c>
      <c r="AW234" s="146">
        <f>BDS!$AW$3*(COS(($U234*AW$4)-PI()))*BL234*BP234</f>
        <v>-0.74922271558506259</v>
      </c>
      <c r="AX234" s="146">
        <f>BDS!$AX$3*(COS(($U234*AX$4)-PI()))*BL234*BP234</f>
        <v>-0.74151658962767641</v>
      </c>
      <c r="AY234" s="146">
        <f>BDS!$AY$3*(COS(($U234*AY$4)-PI()))*BL234*BP234</f>
        <v>-0.71649103898607414</v>
      </c>
      <c r="AZ234" s="146">
        <f>BDS!$AZ$3*(COS(($U234*AZ$4)-PI()))*BL234*BP234</f>
        <v>-0.66739151627862181</v>
      </c>
      <c r="BA234" s="146">
        <f>BDS!$BA$3*(COS(($U234*BA$4)-PI()))*BL234*BP234</f>
        <v>-0.57853061790040727</v>
      </c>
      <c r="BB234" s="146">
        <f>BDS!$BB$3*(COS(($U234*BB$4)-PI()))*BL234*BP234</f>
        <v>-0.41381463832282989</v>
      </c>
      <c r="BC234" s="146">
        <f>BDS!$BC$3*(COS(($U234*BC$4)-PI()))*BL234*BP234</f>
        <v>-8.4973880076481642E-2</v>
      </c>
      <c r="BD234" s="146">
        <f>BDS!$BD$3*(COS(($U234*BD$4)-PI()))*BL234*BP234</f>
        <v>0.56052971638975624</v>
      </c>
      <c r="BE234" s="146">
        <f>BDS!$BE$3*(COS(($U234*BE$4)-PI()))*BL234*BP234</f>
        <v>0.47285219340005746</v>
      </c>
      <c r="BF234" s="153">
        <f t="shared" si="68"/>
        <v>-0.47859103226071326</v>
      </c>
      <c r="BG234" s="153">
        <f>(((BF234)+1)/(BDS!$BG$4)+1)</f>
        <v>1.5181044875452907</v>
      </c>
      <c r="BH234" s="196">
        <f t="shared" si="69"/>
        <v>3.6260332810267637</v>
      </c>
      <c r="BI234" s="154"/>
      <c r="BJ234" s="152">
        <f t="shared" si="70"/>
        <v>304.6697419884249</v>
      </c>
      <c r="BK234" s="152">
        <f t="shared" si="71"/>
        <v>-1.7108934698416029E-4</v>
      </c>
      <c r="BL234" s="155">
        <f t="shared" si="72"/>
        <v>0.9999803028049955</v>
      </c>
      <c r="BM234" s="155"/>
      <c r="BN234" s="152">
        <f t="shared" si="73"/>
        <v>304.6697419884249</v>
      </c>
      <c r="BO234" s="152">
        <f t="shared" si="74"/>
        <v>-2.8988619555961711E-2</v>
      </c>
      <c r="BP234" s="155">
        <f t="shared" si="75"/>
        <v>0.99666812489343737</v>
      </c>
      <c r="BQ234" s="156"/>
      <c r="BR234" s="157">
        <f t="shared" si="76"/>
        <v>304.6697419884249</v>
      </c>
      <c r="BS234" s="158">
        <f t="shared" si="77"/>
        <v>0</v>
      </c>
      <c r="BT234" s="158">
        <f t="shared" si="78"/>
        <v>0</v>
      </c>
      <c r="BU234" s="158">
        <f t="shared" si="79"/>
        <v>0</v>
      </c>
      <c r="BV234" s="158"/>
      <c r="BW234" s="206">
        <f t="shared" si="80"/>
        <v>304.6697419884249</v>
      </c>
      <c r="BX234" s="207">
        <f t="shared" si="81"/>
        <v>0</v>
      </c>
      <c r="BY234" s="208">
        <f t="shared" si="82"/>
        <v>1</v>
      </c>
      <c r="BZ234" s="158"/>
      <c r="CA234" s="157">
        <f>BDS!BH234</f>
        <v>3.6260332810267637</v>
      </c>
      <c r="CB234" s="157">
        <f t="shared" si="83"/>
        <v>-2.3739667189732363</v>
      </c>
      <c r="CC234" s="157"/>
      <c r="CD234" s="157">
        <f t="shared" si="84"/>
        <v>-2.3739667189732363</v>
      </c>
      <c r="CE234" s="192"/>
      <c r="CF234" s="192"/>
      <c r="CG234" s="208"/>
      <c r="CH234" s="208">
        <f t="shared" si="85"/>
        <v>0</v>
      </c>
    </row>
    <row r="235" spans="2:86" x14ac:dyDescent="0.2">
      <c r="B235" s="81"/>
      <c r="C235" s="81"/>
      <c r="D235" s="81"/>
      <c r="E235" s="81"/>
      <c r="F235" s="81"/>
      <c r="G235" s="81"/>
      <c r="H235" s="81"/>
      <c r="I235" s="81"/>
      <c r="J235" s="81"/>
      <c r="K235" s="81"/>
      <c r="L235" s="82"/>
      <c r="M235" s="83"/>
      <c r="N235" s="81"/>
      <c r="O235" s="81"/>
      <c r="P235" s="81"/>
      <c r="Q235" s="84"/>
      <c r="R235" s="81"/>
      <c r="S235" s="84"/>
      <c r="T235" s="81"/>
      <c r="U235" s="195">
        <f t="shared" si="67"/>
        <v>309.29009918619454</v>
      </c>
      <c r="V235" s="146">
        <f>BDS!$V$3*(COS(($U235*V$4)-PI()))*BL235*BP235</f>
        <v>0.47083636372030629</v>
      </c>
      <c r="W235" s="146">
        <f>BDS!$W$3*(COS(($U235*W$4)-PI()))*BL235*BP235</f>
        <v>0.49963395895672391</v>
      </c>
      <c r="X235" s="146">
        <f>BDS!$X$3*(COS(($U235*X$4)-PI()))*BL235*BP235</f>
        <v>0.58674452614978145</v>
      </c>
      <c r="Y235" s="146">
        <f>BDS!$Y$3*(COS(($U235*Y$4)-PI()))*BL235*BP235</f>
        <v>-6.2682255737083942E-2</v>
      </c>
      <c r="Z235" s="146">
        <f>BDS!$Z$3*(COS(($U235*Z$4)-PI()))*BL235*BP235</f>
        <v>-0.39799585505904111</v>
      </c>
      <c r="AA235" s="146">
        <f>BDS!$AA$3*(COS(($U235*AA$4)-PI()))*BL235*BP235</f>
        <v>-0.56664154451888227</v>
      </c>
      <c r="AB235" s="146">
        <f>BDS!$AB$3*(COS(($U235*AB$4)-PI()))*BL235*BP235</f>
        <v>-0.65778214905388244</v>
      </c>
      <c r="AC235" s="146">
        <f>BDS!$AC$3*(COS(($U235*AC$4)-PI()))*BL235*BP235</f>
        <v>-0.70818560986337542</v>
      </c>
      <c r="AD235" s="146">
        <f>BDS!$AD$3*(COS(($U235*AD$4)-PI()))*BL235*BP235</f>
        <v>-0.73388741120108325</v>
      </c>
      <c r="AE235" s="146">
        <f>BDS!$AE$3*(COS(($U235*AE$4)-PI()))*BL235*BP235</f>
        <v>-0.74180332751055067</v>
      </c>
      <c r="AF235" s="146">
        <f>BDS!$AF$3*(COS(($U235*AF$4)-PI()))*BL235*BP235</f>
        <v>-0.73388741120108325</v>
      </c>
      <c r="AG235" s="146">
        <f>BDS!$AG$3*(COS(($U235*AG$4)-PI()))*BL235*BP235</f>
        <v>-0.70818560986337542</v>
      </c>
      <c r="AH235" s="146">
        <f>BDS!$AH$3*(COS(($U235*AH$4)-PI()))*BL235*BP235</f>
        <v>-0.65778214905388244</v>
      </c>
      <c r="AI235" s="146">
        <f>BDS!$AI$3*(COS(($U235*AI$4)-PI()))*BL235*BP235</f>
        <v>-0.56664154451888227</v>
      </c>
      <c r="AJ235" s="146">
        <f>BDS!$AJ$3*(COS(($U235*AJ$4)-PI()))*BL235*BP235</f>
        <v>-0.60717306904885771</v>
      </c>
      <c r="AK235" s="146">
        <f>BDS!$AK$3*(COS(($U235*AK$4)-PI()))*BL235*BP235</f>
        <v>-0.69032469191161749</v>
      </c>
      <c r="AL235" s="146">
        <f>BDS!$AL$3*(COS(($U235*AL$4)-PI()))*BL235*BP235</f>
        <v>-0.73618564964040878</v>
      </c>
      <c r="AM235" s="146">
        <f>BDS!$AM$3*(COS(($U235*AM$4)-PI()))*BL235*BP235</f>
        <v>-0.75953920787890561</v>
      </c>
      <c r="AN235" s="146">
        <f>BDS!$AN$3*(COS(($U235*AN$4)-PI()))*BL235*BP235</f>
        <v>-0.7667276928256096</v>
      </c>
      <c r="AO235" s="146">
        <f>BDS!$AO$3*(COS(($U235*AO$4)-PI()))*BL235*BP235</f>
        <v>-0.75953920787890561</v>
      </c>
      <c r="AP235" s="146">
        <f>BDS!$AP$3*(COS(($U235*AP$4)-PI()))*BL235*BP235</f>
        <v>-0.73618564964040878</v>
      </c>
      <c r="AQ235" s="146">
        <f>BDS!$AQ$3*(COS(($U235*AQ$4)-PI()))*BL235*BP235</f>
        <v>-0.69032469191161749</v>
      </c>
      <c r="AR235" s="146">
        <f>BDS!$AR$3*(COS(($U235*AR$4)-PI()))*BL235*BP235</f>
        <v>-0.60717306904885771</v>
      </c>
      <c r="AS235" s="146">
        <f>BDS!$AS$3*(COS(($U235*AS$4)-PI()))*BL235*BP235</f>
        <v>-0.56664154451888227</v>
      </c>
      <c r="AT235" s="146">
        <f>BDS!$AT$3*(COS(($U235*AT$4)-PI()))*BL235*BP235</f>
        <v>-0.65778214905388244</v>
      </c>
      <c r="AU235" s="146">
        <f>BDS!$AU$3*(COS(($U235*AU$4)-PI()))*BL235*BP235</f>
        <v>-0.70818560986337542</v>
      </c>
      <c r="AV235" s="146">
        <f>BDS!$AV$3*(COS(($U235*AV$4)-PI()))*BL235*BP235</f>
        <v>-0.73388741120108325</v>
      </c>
      <c r="AW235" s="146">
        <f>BDS!$AW$3*(COS(($U235*AW$4)-PI()))*BL235*BP235</f>
        <v>-0.74180332751055067</v>
      </c>
      <c r="AX235" s="146">
        <f>BDS!$AX$3*(COS(($U235*AX$4)-PI()))*BL235*BP235</f>
        <v>-0.73388741120108325</v>
      </c>
      <c r="AY235" s="146">
        <f>BDS!$AY$3*(COS(($U235*AY$4)-PI()))*BL235*BP235</f>
        <v>-0.70818560986337542</v>
      </c>
      <c r="AZ235" s="146">
        <f>BDS!$AZ$3*(COS(($U235*AZ$4)-PI()))*BL235*BP235</f>
        <v>-0.65778214905388244</v>
      </c>
      <c r="BA235" s="146">
        <f>BDS!$BA$3*(COS(($U235*BA$4)-PI()))*BL235*BP235</f>
        <v>-0.56664154451888227</v>
      </c>
      <c r="BB235" s="146">
        <f>BDS!$BB$3*(COS(($U235*BB$4)-PI()))*BL235*BP235</f>
        <v>-0.39799585505904111</v>
      </c>
      <c r="BC235" s="146">
        <f>BDS!$BC$3*(COS(($U235*BC$4)-PI()))*BL235*BP235</f>
        <v>-6.2682255737083942E-2</v>
      </c>
      <c r="BD235" s="146">
        <f>BDS!$BD$3*(COS(($U235*BD$4)-PI()))*BL235*BP235</f>
        <v>0.58674452614978145</v>
      </c>
      <c r="BE235" s="146">
        <f>BDS!$BE$3*(COS(($U235*BE$4)-PI()))*BL235*BP235</f>
        <v>0.49963395895672391</v>
      </c>
      <c r="BF235" s="153">
        <f t="shared" si="68"/>
        <v>-0.46612581475039211</v>
      </c>
      <c r="BG235" s="153">
        <f>(((BF235)+1)/(BDS!$BG$4)+1)</f>
        <v>1.5304907055237178</v>
      </c>
      <c r="BH235" s="196">
        <f t="shared" si="69"/>
        <v>3.6966139305191668</v>
      </c>
      <c r="BI235" s="154"/>
      <c r="BJ235" s="152">
        <f t="shared" si="70"/>
        <v>309.29009918619454</v>
      </c>
      <c r="BK235" s="152">
        <f t="shared" si="71"/>
        <v>-1.7966636955509571E-4</v>
      </c>
      <c r="BL235" s="155">
        <f t="shared" si="72"/>
        <v>0.99997931535871765</v>
      </c>
      <c r="BM235" s="155"/>
      <c r="BN235" s="152">
        <f t="shared" si="73"/>
        <v>309.29009918619454</v>
      </c>
      <c r="BO235" s="152">
        <f t="shared" si="74"/>
        <v>-3.0096349254619591E-2</v>
      </c>
      <c r="BP235" s="155">
        <f t="shared" si="75"/>
        <v>0.99654102582466619</v>
      </c>
      <c r="BQ235" s="156"/>
      <c r="BR235" s="157">
        <f t="shared" si="76"/>
        <v>309.29009918619454</v>
      </c>
      <c r="BS235" s="158">
        <f t="shared" si="77"/>
        <v>0</v>
      </c>
      <c r="BT235" s="158">
        <f t="shared" si="78"/>
        <v>0</v>
      </c>
      <c r="BU235" s="158">
        <f t="shared" si="79"/>
        <v>0</v>
      </c>
      <c r="BV235" s="158"/>
      <c r="BW235" s="206">
        <f t="shared" si="80"/>
        <v>309.29009918619454</v>
      </c>
      <c r="BX235" s="207">
        <f t="shared" si="81"/>
        <v>0</v>
      </c>
      <c r="BY235" s="208">
        <f t="shared" si="82"/>
        <v>1</v>
      </c>
      <c r="BZ235" s="158"/>
      <c r="CA235" s="157">
        <f>BDS!BH235</f>
        <v>3.6966139305191668</v>
      </c>
      <c r="CB235" s="157">
        <f t="shared" si="83"/>
        <v>-2.3033860694808332</v>
      </c>
      <c r="CC235" s="157"/>
      <c r="CD235" s="157">
        <f t="shared" si="84"/>
        <v>-2.3033860694808332</v>
      </c>
      <c r="CE235" s="192"/>
      <c r="CF235" s="192"/>
      <c r="CG235" s="208"/>
      <c r="CH235" s="208">
        <f t="shared" si="85"/>
        <v>0</v>
      </c>
    </row>
    <row r="236" spans="2:86" x14ac:dyDescent="0.2">
      <c r="B236" s="81"/>
      <c r="C236" s="81"/>
      <c r="D236" s="81"/>
      <c r="E236" s="81"/>
      <c r="F236" s="81"/>
      <c r="G236" s="81"/>
      <c r="H236" s="81"/>
      <c r="I236" s="81"/>
      <c r="J236" s="81"/>
      <c r="K236" s="81"/>
      <c r="L236" s="82"/>
      <c r="M236" s="83"/>
      <c r="N236" s="81"/>
      <c r="O236" s="81"/>
      <c r="P236" s="81"/>
      <c r="Q236" s="84"/>
      <c r="R236" s="81"/>
      <c r="S236" s="84"/>
      <c r="T236" s="81"/>
      <c r="U236" s="195">
        <f t="shared" si="67"/>
        <v>313.98052471597396</v>
      </c>
      <c r="V236" s="146">
        <f>BDS!$V$3*(COS(($U236*V$4)-PI()))*BL236*BP236</f>
        <v>0.49763513605197396</v>
      </c>
      <c r="W236" s="146">
        <f>BDS!$W$3*(COS(($U236*W$4)-PI()))*BL236*BP236</f>
        <v>0.52630830741354095</v>
      </c>
      <c r="X236" s="146">
        <f>BDS!$X$3*(COS(($U236*X$4)-PI()))*BL236*BP236</f>
        <v>0.61269279198465176</v>
      </c>
      <c r="Y236" s="146">
        <f>BDS!$Y$3*(COS(($U236*Y$4)-PI()))*BL236*BP236</f>
        <v>-4.0025861687291268E-2</v>
      </c>
      <c r="Z236" s="146">
        <f>BDS!$Z$3*(COS(($U236*Z$4)-PI()))*BL236*BP236</f>
        <v>-0.38181802715205754</v>
      </c>
      <c r="AA236" s="146">
        <f>BDS!$AA$3*(COS(($U236*AA$4)-PI()))*BL236*BP236</f>
        <v>-0.55445268816211302</v>
      </c>
      <c r="AB236" s="146">
        <f>BDS!$AB$3*(COS(($U236*AB$4)-PI()))*BL236*BP236</f>
        <v>-0.64791861404480033</v>
      </c>
      <c r="AC236" s="146">
        <f>BDS!$AC$3*(COS(($U236*AC$4)-PI()))*BL236*BP236</f>
        <v>-0.69965507343774713</v>
      </c>
      <c r="AD236" s="146">
        <f>BDS!$AD$3*(COS(($U236*AD$4)-PI()))*BL236*BP236</f>
        <v>-0.72604896073677572</v>
      </c>
      <c r="AE236" s="146">
        <f>BDS!$AE$3*(COS(($U236*AE$4)-PI()))*BL236*BP236</f>
        <v>-0.73417968060322292</v>
      </c>
      <c r="AF236" s="146">
        <f>BDS!$AF$3*(COS(($U236*AF$4)-PI()))*BL236*BP236</f>
        <v>-0.72604896073677572</v>
      </c>
      <c r="AG236" s="146">
        <f>BDS!$AG$3*(COS(($U236*AG$4)-PI()))*BL236*BP236</f>
        <v>-0.69965507343774713</v>
      </c>
      <c r="AH236" s="146">
        <f>BDS!$AH$3*(COS(($U236*AH$4)-PI()))*BL236*BP236</f>
        <v>-0.64791861404480033</v>
      </c>
      <c r="AI236" s="146">
        <f>BDS!$AI$3*(COS(($U236*AI$4)-PI()))*BL236*BP236</f>
        <v>-0.55445268816211302</v>
      </c>
      <c r="AJ236" s="146">
        <f>BDS!$AJ$3*(COS(($U236*AJ$4)-PI()))*BL236*BP236</f>
        <v>-0.59600444299858224</v>
      </c>
      <c r="AK236" s="146">
        <f>BDS!$AK$3*(COS(($U236*AK$4)-PI()))*BL236*BP236</f>
        <v>-0.68131808281047157</v>
      </c>
      <c r="AL236" s="146">
        <f>BDS!$AL$3*(COS(($U236*AL$4)-PI()))*BL236*BP236</f>
        <v>-0.72840948398642469</v>
      </c>
      <c r="AM236" s="146">
        <f>BDS!$AM$3*(COS(($U236*AM$4)-PI()))*BL236*BP236</f>
        <v>-0.75239961765857355</v>
      </c>
      <c r="AN236" s="146">
        <f>BDS!$AN$3*(COS(($U236*AN$4)-PI()))*BL236*BP236</f>
        <v>-0.75978538143014851</v>
      </c>
      <c r="AO236" s="146">
        <f>BDS!$AO$3*(COS(($U236*AO$4)-PI()))*BL236*BP236</f>
        <v>-0.75239961765857355</v>
      </c>
      <c r="AP236" s="146">
        <f>BDS!$AP$3*(COS(($U236*AP$4)-PI()))*BL236*BP236</f>
        <v>-0.72840948398642469</v>
      </c>
      <c r="AQ236" s="146">
        <f>BDS!$AQ$3*(COS(($U236*AQ$4)-PI()))*BL236*BP236</f>
        <v>-0.68131808281047157</v>
      </c>
      <c r="AR236" s="146">
        <f>BDS!$AR$3*(COS(($U236*AR$4)-PI()))*BL236*BP236</f>
        <v>-0.59600444299858224</v>
      </c>
      <c r="AS236" s="146">
        <f>BDS!$AS$3*(COS(($U236*AS$4)-PI()))*BL236*BP236</f>
        <v>-0.55445268816211302</v>
      </c>
      <c r="AT236" s="146">
        <f>BDS!$AT$3*(COS(($U236*AT$4)-PI()))*BL236*BP236</f>
        <v>-0.64791861404480033</v>
      </c>
      <c r="AU236" s="146">
        <f>BDS!$AU$3*(COS(($U236*AU$4)-PI()))*BL236*BP236</f>
        <v>-0.69965507343774713</v>
      </c>
      <c r="AV236" s="146">
        <f>BDS!$AV$3*(COS(($U236*AV$4)-PI()))*BL236*BP236</f>
        <v>-0.72604896073677572</v>
      </c>
      <c r="AW236" s="146">
        <f>BDS!$AW$3*(COS(($U236*AW$4)-PI()))*BL236*BP236</f>
        <v>-0.73417968060322292</v>
      </c>
      <c r="AX236" s="146">
        <f>BDS!$AX$3*(COS(($U236*AX$4)-PI()))*BL236*BP236</f>
        <v>-0.72604896073677572</v>
      </c>
      <c r="AY236" s="146">
        <f>BDS!$AY$3*(COS(($U236*AY$4)-PI()))*BL236*BP236</f>
        <v>-0.69965507343774713</v>
      </c>
      <c r="AZ236" s="146">
        <f>BDS!$AZ$3*(COS(($U236*AZ$4)-PI()))*BL236*BP236</f>
        <v>-0.64791861404480033</v>
      </c>
      <c r="BA236" s="146">
        <f>BDS!$BA$3*(COS(($U236*BA$4)-PI()))*BL236*BP236</f>
        <v>-0.55445268816211302</v>
      </c>
      <c r="BB236" s="146">
        <f>BDS!$BB$3*(COS(($U236*BB$4)-PI()))*BL236*BP236</f>
        <v>-0.38181802715205754</v>
      </c>
      <c r="BC236" s="146">
        <f>BDS!$BC$3*(COS(($U236*BC$4)-PI()))*BL236*BP236</f>
        <v>-4.0025861687291268E-2</v>
      </c>
      <c r="BD236" s="146">
        <f>BDS!$BD$3*(COS(($U236*BD$4)-PI()))*BL236*BP236</f>
        <v>0.61269279198465176</v>
      </c>
      <c r="BE236" s="146">
        <f>BDS!$BE$3*(COS(($U236*BE$4)-PI()))*BL236*BP236</f>
        <v>0.52630830741354095</v>
      </c>
      <c r="BF236" s="153">
        <f t="shared" si="68"/>
        <v>-0.45346554960835506</v>
      </c>
      <c r="BG236" s="153">
        <f>(((BF236)+1)/(BDS!$BG$4)+1)</f>
        <v>1.5430707350004691</v>
      </c>
      <c r="BH236" s="196">
        <f t="shared" si="69"/>
        <v>3.76771669516142</v>
      </c>
      <c r="BI236" s="154"/>
      <c r="BJ236" s="152">
        <f t="shared" si="70"/>
        <v>313.98052471597396</v>
      </c>
      <c r="BK236" s="152">
        <f t="shared" si="71"/>
        <v>-1.886733646494648E-4</v>
      </c>
      <c r="BL236" s="155">
        <f t="shared" si="72"/>
        <v>0.99997827841207276</v>
      </c>
      <c r="BM236" s="155"/>
      <c r="BN236" s="152">
        <f t="shared" si="73"/>
        <v>313.98052471597396</v>
      </c>
      <c r="BO236" s="152">
        <f t="shared" si="74"/>
        <v>-3.1246256075832226E-2</v>
      </c>
      <c r="BP236" s="155">
        <f t="shared" si="75"/>
        <v>0.99640910456838605</v>
      </c>
      <c r="BQ236" s="156"/>
      <c r="BR236" s="157">
        <f t="shared" si="76"/>
        <v>313.98052471597396</v>
      </c>
      <c r="BS236" s="158">
        <f t="shared" si="77"/>
        <v>0</v>
      </c>
      <c r="BT236" s="158">
        <f t="shared" si="78"/>
        <v>0</v>
      </c>
      <c r="BU236" s="158">
        <f t="shared" si="79"/>
        <v>0</v>
      </c>
      <c r="BV236" s="158"/>
      <c r="BW236" s="206">
        <f t="shared" si="80"/>
        <v>313.98052471597396</v>
      </c>
      <c r="BX236" s="207">
        <f t="shared" si="81"/>
        <v>0</v>
      </c>
      <c r="BY236" s="208">
        <f t="shared" si="82"/>
        <v>1</v>
      </c>
      <c r="BZ236" s="158"/>
      <c r="CA236" s="157">
        <f>BDS!BH236</f>
        <v>3.76771669516142</v>
      </c>
      <c r="CB236" s="157">
        <f t="shared" si="83"/>
        <v>-2.23228330483858</v>
      </c>
      <c r="CC236" s="157"/>
      <c r="CD236" s="157">
        <f t="shared" si="84"/>
        <v>-2.23228330483858</v>
      </c>
      <c r="CE236" s="192"/>
      <c r="CF236" s="192"/>
      <c r="CG236" s="208"/>
      <c r="CH236" s="208">
        <f t="shared" si="85"/>
        <v>0</v>
      </c>
    </row>
    <row r="237" spans="2:86" x14ac:dyDescent="0.2">
      <c r="B237" s="81"/>
      <c r="C237" s="81"/>
      <c r="D237" s="81"/>
      <c r="E237" s="81"/>
      <c r="F237" s="81"/>
      <c r="G237" s="81"/>
      <c r="H237" s="81"/>
      <c r="I237" s="81"/>
      <c r="J237" s="81"/>
      <c r="K237" s="81"/>
      <c r="L237" s="82"/>
      <c r="M237" s="83"/>
      <c r="N237" s="81"/>
      <c r="O237" s="81"/>
      <c r="P237" s="81"/>
      <c r="Q237" s="84"/>
      <c r="R237" s="81"/>
      <c r="S237" s="84"/>
      <c r="T237" s="81"/>
      <c r="U237" s="195">
        <f t="shared" si="67"/>
        <v>318.74208117334626</v>
      </c>
      <c r="V237" s="146">
        <f>BDS!$V$3*(COS(($U237*V$4)-PI()))*BL237*BP237</f>
        <v>0.52432970603373141</v>
      </c>
      <c r="W237" s="146">
        <f>BDS!$W$3*(COS(($U237*W$4)-PI()))*BL237*BP237</f>
        <v>0.55283002702922479</v>
      </c>
      <c r="X237" s="146">
        <f>BDS!$X$3*(COS(($U237*X$4)-PI()))*BL237*BP237</f>
        <v>0.63832024894233563</v>
      </c>
      <c r="Y237" s="146">
        <f>BDS!$Y$3*(COS(($U237*Y$4)-PI()))*BL237*BP237</f>
        <v>-1.7010676139671606E-2</v>
      </c>
      <c r="Z237" s="146">
        <f>BDS!$Z$3*(COS(($U237*Z$4)-PI()))*BL237*BP237</f>
        <v>-0.36527736077838208</v>
      </c>
      <c r="AA237" s="146">
        <f>BDS!$AA$3*(COS(($U237*AA$4)-PI()))*BL237*BP237</f>
        <v>-0.54195866576164475</v>
      </c>
      <c r="AB237" s="146">
        <f>BDS!$AB$3*(COS(($U237*AB$4)-PI()))*BL237*BP237</f>
        <v>-0.63779553427387548</v>
      </c>
      <c r="AC237" s="146">
        <f>BDS!$AC$3*(COS(($U237*AC$4)-PI()))*BL237*BP237</f>
        <v>-0.69089430829262621</v>
      </c>
      <c r="AD237" s="146">
        <f>BDS!$AD$3*(COS(($U237*AD$4)-PI()))*BL237*BP237</f>
        <v>-0.71799631510969586</v>
      </c>
      <c r="AE237" s="146">
        <f>BDS!$AE$3*(COS(($U237*AE$4)-PI()))*BL237*BP237</f>
        <v>-0.72634692198048734</v>
      </c>
      <c r="AF237" s="146">
        <f>BDS!$AF$3*(COS(($U237*AF$4)-PI()))*BL237*BP237</f>
        <v>-0.71799631510969586</v>
      </c>
      <c r="AG237" s="146">
        <f>BDS!$AG$3*(COS(($U237*AG$4)-PI()))*BL237*BP237</f>
        <v>-0.69089430829262621</v>
      </c>
      <c r="AH237" s="146">
        <f>BDS!$AH$3*(COS(($U237*AH$4)-PI()))*BL237*BP237</f>
        <v>-0.63779553427387548</v>
      </c>
      <c r="AI237" s="146">
        <f>BDS!$AI$3*(COS(($U237*AI$4)-PI()))*BL237*BP237</f>
        <v>-0.54195866576164475</v>
      </c>
      <c r="AJ237" s="146">
        <f>BDS!$AJ$3*(COS(($U237*AJ$4)-PI()))*BL237*BP237</f>
        <v>-0.58454974102585788</v>
      </c>
      <c r="AK237" s="146">
        <f>BDS!$AK$3*(COS(($U237*AK$4)-PI()))*BL237*BP237</f>
        <v>-0.67207053162034203</v>
      </c>
      <c r="AL237" s="146">
        <f>BDS!$AL$3*(COS(($U237*AL$4)-PI()))*BL237*BP237</f>
        <v>-0.7204205920426805</v>
      </c>
      <c r="AM237" s="146">
        <f>BDS!$AM$3*(COS(($U237*AM$4)-PI()))*BL237*BP237</f>
        <v>-0.74506255136148036</v>
      </c>
      <c r="AN237" s="146">
        <f>BDS!$AN$3*(COS(($U237*AN$4)-PI()))*BL237*BP237</f>
        <v>-0.75265040626865665</v>
      </c>
      <c r="AO237" s="146">
        <f>BDS!$AO$3*(COS(($U237*AO$4)-PI()))*BL237*BP237</f>
        <v>-0.74506255136148036</v>
      </c>
      <c r="AP237" s="146">
        <f>BDS!$AP$3*(COS(($U237*AP$4)-PI()))*BL237*BP237</f>
        <v>-0.7204205920426805</v>
      </c>
      <c r="AQ237" s="146">
        <f>BDS!$AQ$3*(COS(($U237*AQ$4)-PI()))*BL237*BP237</f>
        <v>-0.67207053162034203</v>
      </c>
      <c r="AR237" s="146">
        <f>BDS!$AR$3*(COS(($U237*AR$4)-PI()))*BL237*BP237</f>
        <v>-0.58454974102585788</v>
      </c>
      <c r="AS237" s="146">
        <f>BDS!$AS$3*(COS(($U237*AS$4)-PI()))*BL237*BP237</f>
        <v>-0.54195866576164475</v>
      </c>
      <c r="AT237" s="146">
        <f>BDS!$AT$3*(COS(($U237*AT$4)-PI()))*BL237*BP237</f>
        <v>-0.63779553427387548</v>
      </c>
      <c r="AU237" s="146">
        <f>BDS!$AU$3*(COS(($U237*AU$4)-PI()))*BL237*BP237</f>
        <v>-0.69089430829262621</v>
      </c>
      <c r="AV237" s="146">
        <f>BDS!$AV$3*(COS(($U237*AV$4)-PI()))*BL237*BP237</f>
        <v>-0.71799631510969586</v>
      </c>
      <c r="AW237" s="146">
        <f>BDS!$AW$3*(COS(($U237*AW$4)-PI()))*BL237*BP237</f>
        <v>-0.72634692198048734</v>
      </c>
      <c r="AX237" s="146">
        <f>BDS!$AX$3*(COS(($U237*AX$4)-PI()))*BL237*BP237</f>
        <v>-0.71799631510969586</v>
      </c>
      <c r="AY237" s="146">
        <f>BDS!$AY$3*(COS(($U237*AY$4)-PI()))*BL237*BP237</f>
        <v>-0.69089430829262621</v>
      </c>
      <c r="AZ237" s="146">
        <f>BDS!$AZ$3*(COS(($U237*AZ$4)-PI()))*BL237*BP237</f>
        <v>-0.63779553427387548</v>
      </c>
      <c r="BA237" s="146">
        <f>BDS!$BA$3*(COS(($U237*BA$4)-PI()))*BL237*BP237</f>
        <v>-0.54195866576164475</v>
      </c>
      <c r="BB237" s="146">
        <f>BDS!$BB$3*(COS(($U237*BB$4)-PI()))*BL237*BP237</f>
        <v>-0.36527736077838208</v>
      </c>
      <c r="BC237" s="146">
        <f>BDS!$BC$3*(COS(($U237*BC$4)-PI()))*BL237*BP237</f>
        <v>-1.7010676139671606E-2</v>
      </c>
      <c r="BD237" s="146">
        <f>BDS!$BD$3*(COS(($U237*BD$4)-PI()))*BL237*BP237</f>
        <v>0.63832024894233563</v>
      </c>
      <c r="BE237" s="146">
        <f>BDS!$BE$3*(COS(($U237*BE$4)-PI()))*BL237*BP237</f>
        <v>0.55283002702922479</v>
      </c>
      <c r="BF237" s="153">
        <f t="shared" si="68"/>
        <v>-0.44061322755391613</v>
      </c>
      <c r="BG237" s="153">
        <f>(((BF237)+1)/(BDS!$BG$4)+1)</f>
        <v>1.5558416042102055</v>
      </c>
      <c r="BH237" s="196">
        <f t="shared" si="69"/>
        <v>3.8393076124689856</v>
      </c>
      <c r="BI237" s="154"/>
      <c r="BJ237" s="152">
        <f t="shared" si="70"/>
        <v>318.74208117334626</v>
      </c>
      <c r="BK237" s="152">
        <f t="shared" si="71"/>
        <v>-1.9813188614802496E-4</v>
      </c>
      <c r="BL237" s="155">
        <f t="shared" si="72"/>
        <v>0.99997718948378922</v>
      </c>
      <c r="BM237" s="155"/>
      <c r="BN237" s="152">
        <f t="shared" si="73"/>
        <v>318.74208117334626</v>
      </c>
      <c r="BO237" s="152">
        <f t="shared" si="74"/>
        <v>-3.2439934113787469E-2</v>
      </c>
      <c r="BP237" s="155">
        <f t="shared" si="75"/>
        <v>0.99627218020130071</v>
      </c>
      <c r="BQ237" s="156"/>
      <c r="BR237" s="157">
        <f t="shared" si="76"/>
        <v>318.74208117334626</v>
      </c>
      <c r="BS237" s="158">
        <f t="shared" si="77"/>
        <v>0</v>
      </c>
      <c r="BT237" s="158">
        <f t="shared" si="78"/>
        <v>0</v>
      </c>
      <c r="BU237" s="158">
        <f t="shared" si="79"/>
        <v>0</v>
      </c>
      <c r="BV237" s="158"/>
      <c r="BW237" s="206">
        <f t="shared" si="80"/>
        <v>318.74208117334626</v>
      </c>
      <c r="BX237" s="207">
        <f t="shared" si="81"/>
        <v>0</v>
      </c>
      <c r="BY237" s="208">
        <f t="shared" si="82"/>
        <v>1</v>
      </c>
      <c r="BZ237" s="158"/>
      <c r="CA237" s="157">
        <f>BDS!BH237</f>
        <v>3.8393076124689856</v>
      </c>
      <c r="CB237" s="157">
        <f t="shared" si="83"/>
        <v>-2.1606923875310144</v>
      </c>
      <c r="CC237" s="157"/>
      <c r="CD237" s="157">
        <f t="shared" si="84"/>
        <v>-2.1606923875310144</v>
      </c>
      <c r="CE237" s="192"/>
      <c r="CF237" s="192"/>
      <c r="CG237" s="208"/>
      <c r="CH237" s="208">
        <f t="shared" si="85"/>
        <v>0</v>
      </c>
    </row>
    <row r="238" spans="2:86" x14ac:dyDescent="0.2">
      <c r="B238" s="81"/>
      <c r="C238" s="81"/>
      <c r="D238" s="81"/>
      <c r="E238" s="81"/>
      <c r="F238" s="81"/>
      <c r="G238" s="81"/>
      <c r="H238" s="81"/>
      <c r="I238" s="81"/>
      <c r="J238" s="81"/>
      <c r="K238" s="81"/>
      <c r="L238" s="82"/>
      <c r="M238" s="83"/>
      <c r="N238" s="81"/>
      <c r="O238" s="81"/>
      <c r="P238" s="81"/>
      <c r="Q238" s="84"/>
      <c r="R238" s="81"/>
      <c r="S238" s="84"/>
      <c r="T238" s="81"/>
      <c r="U238" s="195">
        <f t="shared" si="67"/>
        <v>323.57584726829805</v>
      </c>
      <c r="V238" s="146">
        <f>BDS!$V$3*(COS(($U238*V$4)-PI()))*BL238*BP238</f>
        <v>0.55087504454013458</v>
      </c>
      <c r="W238" s="146">
        <f>BDS!$W$3*(COS(($U238*W$4)-PI()))*BL238*BP238</f>
        <v>0.57915121316354856</v>
      </c>
      <c r="X238" s="146">
        <f>BDS!$X$3*(COS(($U238*X$4)-PI()))*BL238*BP238</f>
        <v>0.66356975733110124</v>
      </c>
      <c r="Y238" s="146">
        <f>BDS!$Y$3*(COS(($U238*Y$4)-PI()))*BL238*BP238</f>
        <v>6.3563038338959529E-3</v>
      </c>
      <c r="Z238" s="146">
        <f>BDS!$Z$3*(COS(($U238*Z$4)-PI()))*BL238*BP238</f>
        <v>-0.34837033971264408</v>
      </c>
      <c r="AA238" s="146">
        <f>BDS!$AA$3*(COS(($U238*AA$4)-PI()))*BL238*BP238</f>
        <v>-0.52915414667107064</v>
      </c>
      <c r="AB238" s="146">
        <f>BDS!$AB$3*(COS(($U238*AB$4)-PI()))*BL238*BP238</f>
        <v>-0.62740750908455312</v>
      </c>
      <c r="AC238" s="146">
        <f>BDS!$AC$3*(COS(($U238*AC$4)-PI()))*BL238*BP238</f>
        <v>-0.68189814142459237</v>
      </c>
      <c r="AD238" s="146">
        <f>BDS!$AD$3*(COS(($U238*AD$4)-PI()))*BL238*BP238</f>
        <v>-0.70972448931606924</v>
      </c>
      <c r="AE238" s="146">
        <f>BDS!$AE$3*(COS(($U238*AE$4)-PI()))*BL238*BP238</f>
        <v>-0.71830013425023276</v>
      </c>
      <c r="AF238" s="146">
        <f>BDS!$AF$3*(COS(($U238*AF$4)-PI()))*BL238*BP238</f>
        <v>-0.70972448931606924</v>
      </c>
      <c r="AG238" s="146">
        <f>BDS!$AG$3*(COS(($U238*AG$4)-PI()))*BL238*BP238</f>
        <v>-0.68189814142459237</v>
      </c>
      <c r="AH238" s="146">
        <f>BDS!$AH$3*(COS(($U238*AH$4)-PI()))*BL238*BP238</f>
        <v>-0.62740750908455312</v>
      </c>
      <c r="AI238" s="146">
        <f>BDS!$AI$3*(COS(($U238*AI$4)-PI()))*BL238*BP238</f>
        <v>-0.52915414667107064</v>
      </c>
      <c r="AJ238" s="146">
        <f>BDS!$AJ$3*(COS(($U238*AJ$4)-PI()))*BL238*BP238</f>
        <v>-0.5728035240402084</v>
      </c>
      <c r="AK238" s="146">
        <f>BDS!$AK$3*(COS(($U238*AK$4)-PI()))*BL238*BP238</f>
        <v>-0.66257676321265135</v>
      </c>
      <c r="AL238" s="146">
        <f>BDS!$AL$3*(COS(($U238*AL$4)-PI()))*BL238*BP238</f>
        <v>-0.71221400796530754</v>
      </c>
      <c r="AM238" s="146">
        <f>BDS!$AM$3*(COS(($U238*AM$4)-PI()))*BL238*BP238</f>
        <v>-0.73752325960499421</v>
      </c>
      <c r="AN238" s="146">
        <f>BDS!$AN$3*(COS(($U238*AN$4)-PI()))*BL238*BP238</f>
        <v>-0.74531809254200798</v>
      </c>
      <c r="AO238" s="146">
        <f>BDS!$AO$3*(COS(($U238*AO$4)-PI()))*BL238*BP238</f>
        <v>-0.73752325960499421</v>
      </c>
      <c r="AP238" s="146">
        <f>BDS!$AP$3*(COS(($U238*AP$4)-PI()))*BL238*BP238</f>
        <v>-0.71221400796530754</v>
      </c>
      <c r="AQ238" s="146">
        <f>BDS!$AQ$3*(COS(($U238*AQ$4)-PI()))*BL238*BP238</f>
        <v>-0.66257676321265135</v>
      </c>
      <c r="AR238" s="146">
        <f>BDS!$AR$3*(COS(($U238*AR$4)-PI()))*BL238*BP238</f>
        <v>-0.5728035240402084</v>
      </c>
      <c r="AS238" s="146">
        <f>BDS!$AS$3*(COS(($U238*AS$4)-PI()))*BL238*BP238</f>
        <v>-0.52915414667107064</v>
      </c>
      <c r="AT238" s="146">
        <f>BDS!$AT$3*(COS(($U238*AT$4)-PI()))*BL238*BP238</f>
        <v>-0.62740750908455312</v>
      </c>
      <c r="AU238" s="146">
        <f>BDS!$AU$3*(COS(($U238*AU$4)-PI()))*BL238*BP238</f>
        <v>-0.68189814142459237</v>
      </c>
      <c r="AV238" s="146">
        <f>BDS!$AV$3*(COS(($U238*AV$4)-PI()))*BL238*BP238</f>
        <v>-0.70972448931606924</v>
      </c>
      <c r="AW238" s="146">
        <f>BDS!$AW$3*(COS(($U238*AW$4)-PI()))*BL238*BP238</f>
        <v>-0.71830013425023276</v>
      </c>
      <c r="AX238" s="146">
        <f>BDS!$AX$3*(COS(($U238*AX$4)-PI()))*BL238*BP238</f>
        <v>-0.70972448931606924</v>
      </c>
      <c r="AY238" s="146">
        <f>BDS!$AY$3*(COS(($U238*AY$4)-PI()))*BL238*BP238</f>
        <v>-0.68189814142459237</v>
      </c>
      <c r="AZ238" s="146">
        <f>BDS!$AZ$3*(COS(($U238*AZ$4)-PI()))*BL238*BP238</f>
        <v>-0.62740750908455312</v>
      </c>
      <c r="BA238" s="146">
        <f>BDS!$BA$3*(COS(($U238*BA$4)-PI()))*BL238*BP238</f>
        <v>-0.52915414667107064</v>
      </c>
      <c r="BB238" s="146">
        <f>BDS!$BB$3*(COS(($U238*BB$4)-PI()))*BL238*BP238</f>
        <v>-0.34837033971264408</v>
      </c>
      <c r="BC238" s="146">
        <f>BDS!$BC$3*(COS(($U238*BC$4)-PI()))*BL238*BP238</f>
        <v>6.3563038338959529E-3</v>
      </c>
      <c r="BD238" s="146">
        <f>BDS!$BD$3*(COS(($U238*BD$4)-PI()))*BL238*BP238</f>
        <v>0.66356975733110124</v>
      </c>
      <c r="BE238" s="146">
        <f>BDS!$BE$3*(COS(($U238*BE$4)-PI()))*BL238*BP238</f>
        <v>0.57915121316354856</v>
      </c>
      <c r="BF238" s="153">
        <f t="shared" si="68"/>
        <v>-0.42757226952505567</v>
      </c>
      <c r="BG238" s="153">
        <f>(((BF238)+1)/(BDS!$BG$4)+1)</f>
        <v>1.5687999138954751</v>
      </c>
      <c r="BH238" s="196">
        <f t="shared" si="69"/>
        <v>3.9113511364642992</v>
      </c>
      <c r="BI238" s="154"/>
      <c r="BJ238" s="152">
        <f t="shared" si="70"/>
        <v>323.57584726829805</v>
      </c>
      <c r="BK238" s="152">
        <f t="shared" si="71"/>
        <v>-2.0806456830321646E-4</v>
      </c>
      <c r="BL238" s="155">
        <f t="shared" si="72"/>
        <v>0.99997604596823464</v>
      </c>
      <c r="BM238" s="155"/>
      <c r="BN238" s="152">
        <f t="shared" si="73"/>
        <v>323.57584726829805</v>
      </c>
      <c r="BO238" s="152">
        <f t="shared" si="74"/>
        <v>-3.3679036795866396E-2</v>
      </c>
      <c r="BP238" s="155">
        <f t="shared" si="75"/>
        <v>0.99613006516963987</v>
      </c>
      <c r="BQ238" s="156"/>
      <c r="BR238" s="157">
        <f t="shared" si="76"/>
        <v>323.57584726829805</v>
      </c>
      <c r="BS238" s="158">
        <f t="shared" si="77"/>
        <v>0</v>
      </c>
      <c r="BT238" s="158">
        <f t="shared" si="78"/>
        <v>0</v>
      </c>
      <c r="BU238" s="158">
        <f t="shared" si="79"/>
        <v>0</v>
      </c>
      <c r="BV238" s="158"/>
      <c r="BW238" s="206">
        <f t="shared" si="80"/>
        <v>323.57584726829805</v>
      </c>
      <c r="BX238" s="207">
        <f t="shared" si="81"/>
        <v>0</v>
      </c>
      <c r="BY238" s="208">
        <f t="shared" si="82"/>
        <v>1</v>
      </c>
      <c r="BZ238" s="158"/>
      <c r="CA238" s="157">
        <f>BDS!BH238</f>
        <v>3.9113511364642992</v>
      </c>
      <c r="CB238" s="157">
        <f t="shared" si="83"/>
        <v>-2.0886488635357008</v>
      </c>
      <c r="CC238" s="157"/>
      <c r="CD238" s="157">
        <f t="shared" si="84"/>
        <v>-2.0886488635357008</v>
      </c>
      <c r="CE238" s="192"/>
      <c r="CF238" s="192"/>
      <c r="CG238" s="208"/>
      <c r="CH238" s="208">
        <f t="shared" si="85"/>
        <v>0</v>
      </c>
    </row>
    <row r="239" spans="2:86" x14ac:dyDescent="0.2">
      <c r="B239" s="81"/>
      <c r="C239" s="81"/>
      <c r="D239" s="81"/>
      <c r="E239" s="81"/>
      <c r="F239" s="81"/>
      <c r="G239" s="81"/>
      <c r="H239" s="81"/>
      <c r="I239" s="81"/>
      <c r="J239" s="81"/>
      <c r="K239" s="81"/>
      <c r="L239" s="82"/>
      <c r="M239" s="83"/>
      <c r="N239" s="81"/>
      <c r="O239" s="81"/>
      <c r="P239" s="81"/>
      <c r="Q239" s="84"/>
      <c r="R239" s="81"/>
      <c r="S239" s="84"/>
      <c r="T239" s="81"/>
      <c r="U239" s="195">
        <f t="shared" si="67"/>
        <v>328.48291806959639</v>
      </c>
      <c r="V239" s="146">
        <f>BDS!$V$3*(COS(($U239*V$4)-PI()))*BL239*BP239</f>
        <v>0.5772234340956135</v>
      </c>
      <c r="W239" s="146">
        <f>BDS!$W$3*(COS(($U239*W$4)-PI()))*BL239*BP239</f>
        <v>0.6052212051442829</v>
      </c>
      <c r="X239" s="146">
        <f>BDS!$X$3*(COS(($U239*X$4)-PI()))*BL239*BP239</f>
        <v>0.68838126407886724</v>
      </c>
      <c r="Y239" s="146">
        <f>BDS!$Y$3*(COS(($U239*Y$4)-PI()))*BL239*BP239</f>
        <v>3.0066999071591567E-2</v>
      </c>
      <c r="Z239" s="146">
        <f>BDS!$Z$3*(COS(($U239*Z$4)-PI()))*BL239*BP239</f>
        <v>-0.33109375341106251</v>
      </c>
      <c r="AA239" s="146">
        <f>BDS!$AA$3*(COS(($U239*AA$4)-PI()))*BL239*BP239</f>
        <v>-0.5160338660045366</v>
      </c>
      <c r="AB239" s="146">
        <f>BDS!$AB$3*(COS(($U239*AB$4)-PI()))*BL239*BP239</f>
        <v>-0.61674912132928628</v>
      </c>
      <c r="AC239" s="146">
        <f>BDS!$AC$3*(COS(($U239*AC$4)-PI()))*BL239*BP239</f>
        <v>-0.67266135269456406</v>
      </c>
      <c r="AD239" s="146">
        <f>BDS!$AD$3*(COS(($U239*AD$4)-PI()))*BL239*BP239</f>
        <v>-0.7012284397261932</v>
      </c>
      <c r="AE239" s="146">
        <f>BDS!$AE$3*(COS(($U239*AE$4)-PI()))*BL239*BP239</f>
        <v>-0.71003433842230423</v>
      </c>
      <c r="AF239" s="146">
        <f>BDS!$AF$3*(COS(($U239*AF$4)-PI()))*BL239*BP239</f>
        <v>-0.7012284397261932</v>
      </c>
      <c r="AG239" s="146">
        <f>BDS!$AG$3*(COS(($U239*AG$4)-PI()))*BL239*BP239</f>
        <v>-0.67266135269456406</v>
      </c>
      <c r="AH239" s="146">
        <f>BDS!$AH$3*(COS(($U239*AH$4)-PI()))*BL239*BP239</f>
        <v>-0.61674912132928628</v>
      </c>
      <c r="AI239" s="146">
        <f>BDS!$AI$3*(COS(($U239*AI$4)-PI()))*BL239*BP239</f>
        <v>-0.5160338660045366</v>
      </c>
      <c r="AJ239" s="146">
        <f>BDS!$AJ$3*(COS(($U239*AJ$4)-PI()))*BL239*BP239</f>
        <v>-0.56076037791122413</v>
      </c>
      <c r="AK239" s="146">
        <f>BDS!$AK$3*(COS(($U239*AK$4)-PI()))*BL239*BP239</f>
        <v>-0.65283146495808453</v>
      </c>
      <c r="AL239" s="146">
        <f>BDS!$AL$3*(COS(($U239*AL$4)-PI()))*BL239*BP239</f>
        <v>-0.70378470639405</v>
      </c>
      <c r="AM239" s="146">
        <f>BDS!$AM$3*(COS(($U239*AM$4)-PI()))*BL239*BP239</f>
        <v>-0.7297769257222767</v>
      </c>
      <c r="AN239" s="146">
        <f>BDS!$AN$3*(COS(($U239*AN$4)-PI()))*BL239*BP239</f>
        <v>-0.73778369624636153</v>
      </c>
      <c r="AO239" s="146">
        <f>BDS!$AO$3*(COS(($U239*AO$4)-PI()))*BL239*BP239</f>
        <v>-0.7297769257222767</v>
      </c>
      <c r="AP239" s="146">
        <f>BDS!$AP$3*(COS(($U239*AP$4)-PI()))*BL239*BP239</f>
        <v>-0.70378470639405</v>
      </c>
      <c r="AQ239" s="146">
        <f>BDS!$AQ$3*(COS(($U239*AQ$4)-PI()))*BL239*BP239</f>
        <v>-0.65283146495808453</v>
      </c>
      <c r="AR239" s="146">
        <f>BDS!$AR$3*(COS(($U239*AR$4)-PI()))*BL239*BP239</f>
        <v>-0.56076037791122413</v>
      </c>
      <c r="AS239" s="146">
        <f>BDS!$AS$3*(COS(($U239*AS$4)-PI()))*BL239*BP239</f>
        <v>-0.5160338660045366</v>
      </c>
      <c r="AT239" s="146">
        <f>BDS!$AT$3*(COS(($U239*AT$4)-PI()))*BL239*BP239</f>
        <v>-0.61674912132928628</v>
      </c>
      <c r="AU239" s="146">
        <f>BDS!$AU$3*(COS(($U239*AU$4)-PI()))*BL239*BP239</f>
        <v>-0.67266135269456406</v>
      </c>
      <c r="AV239" s="146">
        <f>BDS!$AV$3*(COS(($U239*AV$4)-PI()))*BL239*BP239</f>
        <v>-0.7012284397261932</v>
      </c>
      <c r="AW239" s="146">
        <f>BDS!$AW$3*(COS(($U239*AW$4)-PI()))*BL239*BP239</f>
        <v>-0.71003433842230423</v>
      </c>
      <c r="AX239" s="146">
        <f>BDS!$AX$3*(COS(($U239*AX$4)-PI()))*BL239*BP239</f>
        <v>-0.7012284397261932</v>
      </c>
      <c r="AY239" s="146">
        <f>BDS!$AY$3*(COS(($U239*AY$4)-PI()))*BL239*BP239</f>
        <v>-0.67266135269456406</v>
      </c>
      <c r="AZ239" s="146">
        <f>BDS!$AZ$3*(COS(($U239*AZ$4)-PI()))*BL239*BP239</f>
        <v>-0.61674912132928628</v>
      </c>
      <c r="BA239" s="146">
        <f>BDS!$BA$3*(COS(($U239*BA$4)-PI()))*BL239*BP239</f>
        <v>-0.5160338660045366</v>
      </c>
      <c r="BB239" s="146">
        <f>BDS!$BB$3*(COS(($U239*BB$4)-PI()))*BL239*BP239</f>
        <v>-0.33109375341106251</v>
      </c>
      <c r="BC239" s="146">
        <f>BDS!$BC$3*(COS(($U239*BC$4)-PI()))*BL239*BP239</f>
        <v>3.0066999071591567E-2</v>
      </c>
      <c r="BD239" s="146">
        <f>BDS!$BD$3*(COS(($U239*BD$4)-PI()))*BL239*BP239</f>
        <v>0.68838126407886724</v>
      </c>
      <c r="BE239" s="146">
        <f>BDS!$BE$3*(COS(($U239*BE$4)-PI()))*BL239*BP239</f>
        <v>0.6052212051442829</v>
      </c>
      <c r="BF239" s="153">
        <f t="shared" si="68"/>
        <v>-0.41434654383937747</v>
      </c>
      <c r="BG239" s="153">
        <f>(((BF239)+1)/(BDS!$BG$4)+1)</f>
        <v>1.5819418202545141</v>
      </c>
      <c r="BH239" s="196">
        <f t="shared" si="69"/>
        <v>3.9838101444588498</v>
      </c>
      <c r="BI239" s="154"/>
      <c r="BJ239" s="152">
        <f t="shared" si="70"/>
        <v>328.48291806959639</v>
      </c>
      <c r="BK239" s="152">
        <f t="shared" si="71"/>
        <v>-2.1849517986496629E-4</v>
      </c>
      <c r="BL239" s="155">
        <f t="shared" si="72"/>
        <v>0.99997484512918666</v>
      </c>
      <c r="BM239" s="155"/>
      <c r="BN239" s="152">
        <f t="shared" si="73"/>
        <v>328.48291806959639</v>
      </c>
      <c r="BO239" s="152">
        <f t="shared" si="74"/>
        <v>-3.496527902008003E-2</v>
      </c>
      <c r="BP239" s="155">
        <f t="shared" si="75"/>
        <v>0.99598256505839755</v>
      </c>
      <c r="BQ239" s="156"/>
      <c r="BR239" s="157">
        <f t="shared" si="76"/>
        <v>328.48291806959639</v>
      </c>
      <c r="BS239" s="158">
        <f t="shared" si="77"/>
        <v>0</v>
      </c>
      <c r="BT239" s="158">
        <f t="shared" si="78"/>
        <v>0</v>
      </c>
      <c r="BU239" s="158">
        <f t="shared" si="79"/>
        <v>0</v>
      </c>
      <c r="BV239" s="158"/>
      <c r="BW239" s="206">
        <f t="shared" si="80"/>
        <v>328.48291806959639</v>
      </c>
      <c r="BX239" s="207">
        <f t="shared" si="81"/>
        <v>0</v>
      </c>
      <c r="BY239" s="208">
        <f t="shared" si="82"/>
        <v>1</v>
      </c>
      <c r="BZ239" s="158"/>
      <c r="CA239" s="157">
        <f>BDS!BH239</f>
        <v>3.9838101444588498</v>
      </c>
      <c r="CB239" s="157">
        <f t="shared" si="83"/>
        <v>-2.0161898555411502</v>
      </c>
      <c r="CC239" s="157"/>
      <c r="CD239" s="157">
        <f t="shared" si="84"/>
        <v>-2.0161898555411502</v>
      </c>
      <c r="CE239" s="192"/>
      <c r="CF239" s="192"/>
      <c r="CG239" s="208"/>
      <c r="CH239" s="208">
        <f t="shared" si="85"/>
        <v>0</v>
      </c>
    </row>
    <row r="240" spans="2:86" x14ac:dyDescent="0.2">
      <c r="B240" s="81"/>
      <c r="C240" s="81"/>
      <c r="D240" s="81"/>
      <c r="E240" s="81"/>
      <c r="F240" s="81"/>
      <c r="G240" s="81"/>
      <c r="H240" s="81"/>
      <c r="I240" s="81"/>
      <c r="J240" s="81"/>
      <c r="K240" s="81"/>
      <c r="L240" s="82"/>
      <c r="M240" s="83"/>
      <c r="N240" s="81"/>
      <c r="O240" s="81"/>
      <c r="P240" s="81"/>
      <c r="Q240" s="84"/>
      <c r="R240" s="81"/>
      <c r="S240" s="84"/>
      <c r="T240" s="81"/>
      <c r="U240" s="195">
        <f t="shared" si="67"/>
        <v>333.46440525287204</v>
      </c>
      <c r="V240" s="146">
        <f>BDS!$V$3*(COS(($U240*V$4)-PI()))*BL240*BP240</f>
        <v>0.60332440538837595</v>
      </c>
      <c r="W240" s="146">
        <f>BDS!$W$3*(COS(($U240*W$4)-PI()))*BL240*BP240</f>
        <v>0.63098652937418376</v>
      </c>
      <c r="X240" s="146">
        <f>BDS!$X$3*(COS(($U240*X$4)-PI()))*BL240*BP240</f>
        <v>0.71269177418201979</v>
      </c>
      <c r="Y240" s="146">
        <f>BDS!$Y$3*(COS(($U240*Y$4)-PI()))*BL240*BP240</f>
        <v>5.4112182823154373E-2</v>
      </c>
      <c r="Z240" s="146">
        <f>BDS!$Z$3*(COS(($U240*Z$4)-PI()))*BL240*BP240</f>
        <v>-0.31344472673573032</v>
      </c>
      <c r="AA240" s="146">
        <f>BDS!$AA$3*(COS(($U240*AA$4)-PI()))*BL240*BP240</f>
        <v>-0.50259263894845552</v>
      </c>
      <c r="AB240" s="146">
        <f>BDS!$AB$3*(COS(($U240*AB$4)-PI()))*BL240*BP240</f>
        <v>-0.60581494518772028</v>
      </c>
      <c r="AC240" s="146">
        <f>BDS!$AC$3*(COS(($U240*AC$4)-PI()))*BL240*BP240</f>
        <v>-0.66317867973924005</v>
      </c>
      <c r="AD240" s="146">
        <f>BDS!$AD$3*(COS(($U240*AD$4)-PI()))*BL240*BP240</f>
        <v>-0.69250306771822512</v>
      </c>
      <c r="AE240" s="146">
        <f>BDS!$AE$3*(COS(($U240*AE$4)-PI()))*BL240*BP240</f>
        <v>-0.70154449717769352</v>
      </c>
      <c r="AF240" s="146">
        <f>BDS!$AF$3*(COS(($U240*AF$4)-PI()))*BL240*BP240</f>
        <v>-0.69250306771822512</v>
      </c>
      <c r="AG240" s="146">
        <f>BDS!$AG$3*(COS(($U240*AG$4)-PI()))*BL240*BP240</f>
        <v>-0.66317867973924005</v>
      </c>
      <c r="AH240" s="146">
        <f>BDS!$AH$3*(COS(($U240*AH$4)-PI()))*BL240*BP240</f>
        <v>-0.60581494518772028</v>
      </c>
      <c r="AI240" s="146">
        <f>BDS!$AI$3*(COS(($U240*AI$4)-PI()))*BL240*BP240</f>
        <v>-0.50259263894845552</v>
      </c>
      <c r="AJ240" s="146">
        <f>BDS!$AJ$3*(COS(($U240*AJ$4)-PI()))*BL240*BP240</f>
        <v>-0.54841492470700026</v>
      </c>
      <c r="AK240" s="146">
        <f>BDS!$AK$3*(COS(($U240*AK$4)-PI()))*BL240*BP240</f>
        <v>-0.64282929260852695</v>
      </c>
      <c r="AL240" s="146">
        <f>BDS!$AL$3*(COS(($U240*AL$4)-PI()))*BL240*BP240</f>
        <v>-0.69512760597877987</v>
      </c>
      <c r="AM240" s="146">
        <f>BDS!$AM$3*(COS(($U240*AM$4)-PI()))*BL240*BP240</f>
        <v>-0.72181866826509367</v>
      </c>
      <c r="AN240" s="146">
        <f>BDS!$AN$3*(COS(($U240*AN$4)-PI()))*BL240*BP240</f>
        <v>-0.73004240638550966</v>
      </c>
      <c r="AO240" s="146">
        <f>BDS!$AO$3*(COS(($U240*AO$4)-PI()))*BL240*BP240</f>
        <v>-0.72181866826509367</v>
      </c>
      <c r="AP240" s="146">
        <f>BDS!$AP$3*(COS(($U240*AP$4)-PI()))*BL240*BP240</f>
        <v>-0.69512760597877987</v>
      </c>
      <c r="AQ240" s="146">
        <f>BDS!$AQ$3*(COS(($U240*AQ$4)-PI()))*BL240*BP240</f>
        <v>-0.64282929260852695</v>
      </c>
      <c r="AR240" s="146">
        <f>BDS!$AR$3*(COS(($U240*AR$4)-PI()))*BL240*BP240</f>
        <v>-0.54841492470700026</v>
      </c>
      <c r="AS240" s="146">
        <f>BDS!$AS$3*(COS(($U240*AS$4)-PI()))*BL240*BP240</f>
        <v>-0.50259263894845552</v>
      </c>
      <c r="AT240" s="146">
        <f>BDS!$AT$3*(COS(($U240*AT$4)-PI()))*BL240*BP240</f>
        <v>-0.60581494518772028</v>
      </c>
      <c r="AU240" s="146">
        <f>BDS!$AU$3*(COS(($U240*AU$4)-PI()))*BL240*BP240</f>
        <v>-0.66317867973924005</v>
      </c>
      <c r="AV240" s="146">
        <f>BDS!$AV$3*(COS(($U240*AV$4)-PI()))*BL240*BP240</f>
        <v>-0.69250306771822512</v>
      </c>
      <c r="AW240" s="146">
        <f>BDS!$AW$3*(COS(($U240*AW$4)-PI()))*BL240*BP240</f>
        <v>-0.70154449717769352</v>
      </c>
      <c r="AX240" s="146">
        <f>BDS!$AX$3*(COS(($U240*AX$4)-PI()))*BL240*BP240</f>
        <v>-0.69250306771822512</v>
      </c>
      <c r="AY240" s="146">
        <f>BDS!$AY$3*(COS(($U240*AY$4)-PI()))*BL240*BP240</f>
        <v>-0.66317867973924005</v>
      </c>
      <c r="AZ240" s="146">
        <f>BDS!$AZ$3*(COS(($U240*AZ$4)-PI()))*BL240*BP240</f>
        <v>-0.60581494518772028</v>
      </c>
      <c r="BA240" s="146">
        <f>BDS!$BA$3*(COS(($U240*BA$4)-PI()))*BL240*BP240</f>
        <v>-0.50259263894845552</v>
      </c>
      <c r="BB240" s="146">
        <f>BDS!$BB$3*(COS(($U240*BB$4)-PI()))*BL240*BP240</f>
        <v>-0.31344472673573032</v>
      </c>
      <c r="BC240" s="146">
        <f>BDS!$BC$3*(COS(($U240*BC$4)-PI()))*BL240*BP240</f>
        <v>5.4112182823154373E-2</v>
      </c>
      <c r="BD240" s="146">
        <f>BDS!$BD$3*(COS(($U240*BD$4)-PI()))*BL240*BP240</f>
        <v>0.71269177418201979</v>
      </c>
      <c r="BE240" s="146">
        <f>BDS!$BE$3*(COS(($U240*BE$4)-PI()))*BL240*BP240</f>
        <v>0.63098652937418376</v>
      </c>
      <c r="BF240" s="153">
        <f t="shared" si="68"/>
        <v>-0.40094038293218404</v>
      </c>
      <c r="BG240" s="153">
        <f>(((BF240)+1)/(BDS!$BG$4)+1)</f>
        <v>1.5952630183092513</v>
      </c>
      <c r="BH240" s="196">
        <f t="shared" si="69"/>
        <v>4.0566459482807113</v>
      </c>
      <c r="BI240" s="154"/>
      <c r="BJ240" s="152">
        <f t="shared" si="70"/>
        <v>333.46440525287204</v>
      </c>
      <c r="BK240" s="152">
        <f t="shared" si="71"/>
        <v>-2.2944868095584639E-4</v>
      </c>
      <c r="BL240" s="155">
        <f t="shared" si="72"/>
        <v>0.9999735840932874</v>
      </c>
      <c r="BM240" s="155"/>
      <c r="BN240" s="152">
        <f t="shared" si="73"/>
        <v>333.46440525287204</v>
      </c>
      <c r="BO240" s="152">
        <f t="shared" si="74"/>
        <v>-3.6300439363973924E-2</v>
      </c>
      <c r="BP240" s="155">
        <f t="shared" si="75"/>
        <v>0.99582947835349844</v>
      </c>
      <c r="BQ240" s="156"/>
      <c r="BR240" s="157">
        <f t="shared" si="76"/>
        <v>333.46440525287204</v>
      </c>
      <c r="BS240" s="158">
        <f t="shared" si="77"/>
        <v>0</v>
      </c>
      <c r="BT240" s="158">
        <f t="shared" si="78"/>
        <v>0</v>
      </c>
      <c r="BU240" s="158">
        <f t="shared" si="79"/>
        <v>0</v>
      </c>
      <c r="BV240" s="158"/>
      <c r="BW240" s="206">
        <f t="shared" si="80"/>
        <v>333.46440525287204</v>
      </c>
      <c r="BX240" s="207">
        <f t="shared" si="81"/>
        <v>0</v>
      </c>
      <c r="BY240" s="208">
        <f t="shared" si="82"/>
        <v>1</v>
      </c>
      <c r="BZ240" s="158"/>
      <c r="CA240" s="157">
        <f>BDS!BH240</f>
        <v>4.0566459482807113</v>
      </c>
      <c r="CB240" s="157">
        <f t="shared" si="83"/>
        <v>-1.9433540517192887</v>
      </c>
      <c r="CC240" s="157"/>
      <c r="CD240" s="157">
        <f t="shared" si="84"/>
        <v>-1.9433540517192887</v>
      </c>
      <c r="CE240" s="192"/>
      <c r="CF240" s="192"/>
      <c r="CG240" s="208"/>
      <c r="CH240" s="208">
        <f t="shared" si="85"/>
        <v>0</v>
      </c>
    </row>
    <row r="241" spans="2:86" x14ac:dyDescent="0.2">
      <c r="B241" s="81"/>
      <c r="C241" s="81"/>
      <c r="D241" s="81"/>
      <c r="E241" s="81"/>
      <c r="F241" s="81"/>
      <c r="G241" s="81"/>
      <c r="H241" s="81"/>
      <c r="I241" s="81"/>
      <c r="J241" s="81"/>
      <c r="K241" s="81"/>
      <c r="L241" s="82"/>
      <c r="M241" s="83"/>
      <c r="N241" s="81"/>
      <c r="O241" s="81"/>
      <c r="P241" s="81"/>
      <c r="Q241" s="84"/>
      <c r="R241" s="81"/>
      <c r="S241" s="84"/>
      <c r="T241" s="81"/>
      <c r="U241" s="195">
        <f t="shared" si="67"/>
        <v>338.52143735246472</v>
      </c>
      <c r="V241" s="146">
        <f>BDS!$V$3*(COS(($U241*V$4)-PI()))*BL241*BP241</f>
        <v>0.62912467995980459</v>
      </c>
      <c r="W241" s="146">
        <f>BDS!$W$3*(COS(($U241*W$4)-PI()))*BL241*BP241</f>
        <v>0.65639084975038176</v>
      </c>
      <c r="X241" s="146">
        <f>BDS!$X$3*(COS(($U241*X$4)-PI()))*BL241*BP241</f>
        <v>0.73643533363211133</v>
      </c>
      <c r="Y241" s="146">
        <f>BDS!$Y$3*(COS(($U241*Y$4)-PI()))*BL241*BP241</f>
        <v>7.8481413022863267E-2</v>
      </c>
      <c r="Z241" s="146">
        <f>BDS!$Z$3*(COS(($U241*Z$4)-PI()))*BL241*BP241</f>
        <v>-0.29542075138085327</v>
      </c>
      <c r="AA241" s="146">
        <f>BDS!$AA$3*(COS(($U241*AA$4)-PI()))*BL241*BP241</f>
        <v>-0.48882537609643523</v>
      </c>
      <c r="AB241" s="146">
        <f>BDS!$AB$3*(COS(($U241*AB$4)-PI()))*BL241*BP241</f>
        <v>-0.59459955465213132</v>
      </c>
      <c r="AC241" s="146">
        <f>BDS!$AC$3*(COS(($U241*AC$4)-PI()))*BL241*BP241</f>
        <v>-0.65344482337212739</v>
      </c>
      <c r="AD241" s="146">
        <f>BDS!$AD$3*(COS(($U241*AD$4)-PI()))*BL241*BP241</f>
        <v>-0.68354322371834986</v>
      </c>
      <c r="AE241" s="146">
        <f>BDS!$AE$3*(COS(($U241*AE$4)-PI()))*BL241*BP241</f>
        <v>-0.69282551851962726</v>
      </c>
      <c r="AF241" s="146">
        <f>BDS!$AF$3*(COS(($U241*AF$4)-PI()))*BL241*BP241</f>
        <v>-0.68354322371834986</v>
      </c>
      <c r="AG241" s="146">
        <f>BDS!$AG$3*(COS(($U241*AG$4)-PI()))*BL241*BP241</f>
        <v>-0.65344482337212739</v>
      </c>
      <c r="AH241" s="146">
        <f>BDS!$AH$3*(COS(($U241*AH$4)-PI()))*BL241*BP241</f>
        <v>-0.59459955465213132</v>
      </c>
      <c r="AI241" s="146">
        <f>BDS!$AI$3*(COS(($U241*AI$4)-PI()))*BL241*BP241</f>
        <v>-0.48882537609643523</v>
      </c>
      <c r="AJ241" s="146">
        <f>BDS!$AJ$3*(COS(($U241*AJ$4)-PI()))*BL241*BP241</f>
        <v>-0.53576183479336059</v>
      </c>
      <c r="AK241" s="146">
        <f>BDS!$AK$3*(COS(($U241*AK$4)-PI()))*BL241*BP241</f>
        <v>-0.63256487672950878</v>
      </c>
      <c r="AL241" s="146">
        <f>BDS!$AL$3*(COS(($U241*AL$4)-PI()))*BL241*BP241</f>
        <v>-0.6862375733052265</v>
      </c>
      <c r="AM241" s="146">
        <f>BDS!$AM$3*(COS(($U241*AM$4)-PI()))*BL241*BP241</f>
        <v>-0.71364354383576312</v>
      </c>
      <c r="AN241" s="146">
        <f>BDS!$AN$3*(COS(($U241*AN$4)-PI()))*BL241*BP241</f>
        <v>-0.72208934749184372</v>
      </c>
      <c r="AO241" s="146">
        <f>BDS!$AO$3*(COS(($U241*AO$4)-PI()))*BL241*BP241</f>
        <v>-0.71364354383576312</v>
      </c>
      <c r="AP241" s="146">
        <f>BDS!$AP$3*(COS(($U241*AP$4)-PI()))*BL241*BP241</f>
        <v>-0.6862375733052265</v>
      </c>
      <c r="AQ241" s="146">
        <f>BDS!$AQ$3*(COS(($U241*AQ$4)-PI()))*BL241*BP241</f>
        <v>-0.63256487672950878</v>
      </c>
      <c r="AR241" s="146">
        <f>BDS!$AR$3*(COS(($U241*AR$4)-PI()))*BL241*BP241</f>
        <v>-0.53576183479336059</v>
      </c>
      <c r="AS241" s="146">
        <f>BDS!$AS$3*(COS(($U241*AS$4)-PI()))*BL241*BP241</f>
        <v>-0.48882537609643523</v>
      </c>
      <c r="AT241" s="146">
        <f>BDS!$AT$3*(COS(($U241*AT$4)-PI()))*BL241*BP241</f>
        <v>-0.59459955465213132</v>
      </c>
      <c r="AU241" s="146">
        <f>BDS!$AU$3*(COS(($U241*AU$4)-PI()))*BL241*BP241</f>
        <v>-0.65344482337212739</v>
      </c>
      <c r="AV241" s="146">
        <f>BDS!$AV$3*(COS(($U241*AV$4)-PI()))*BL241*BP241</f>
        <v>-0.68354322371834986</v>
      </c>
      <c r="AW241" s="146">
        <f>BDS!$AW$3*(COS(($U241*AW$4)-PI()))*BL241*BP241</f>
        <v>-0.69282551851962726</v>
      </c>
      <c r="AX241" s="146">
        <f>BDS!$AX$3*(COS(($U241*AX$4)-PI()))*BL241*BP241</f>
        <v>-0.68354322371834986</v>
      </c>
      <c r="AY241" s="146">
        <f>BDS!$AY$3*(COS(($U241*AY$4)-PI()))*BL241*BP241</f>
        <v>-0.65344482337212739</v>
      </c>
      <c r="AZ241" s="146">
        <f>BDS!$AZ$3*(COS(($U241*AZ$4)-PI()))*BL241*BP241</f>
        <v>-0.59459955465213132</v>
      </c>
      <c r="BA241" s="146">
        <f>BDS!$BA$3*(COS(($U241*BA$4)-PI()))*BL241*BP241</f>
        <v>-0.48882537609643523</v>
      </c>
      <c r="BB241" s="146">
        <f>BDS!$BB$3*(COS(($U241*BB$4)-PI()))*BL241*BP241</f>
        <v>-0.29542075138085327</v>
      </c>
      <c r="BC241" s="146">
        <f>BDS!$BC$3*(COS(($U241*BC$4)-PI()))*BL241*BP241</f>
        <v>7.8481413022863267E-2</v>
      </c>
      <c r="BD241" s="146">
        <f>BDS!$BD$3*(COS(($U241*BD$4)-PI()))*BL241*BP241</f>
        <v>0.73643533363211133</v>
      </c>
      <c r="BE241" s="146">
        <f>BDS!$BE$3*(COS(($U241*BE$4)-PI()))*BL241*BP241</f>
        <v>0.65639084975038176</v>
      </c>
      <c r="BF241" s="153">
        <f t="shared" si="68"/>
        <v>-0.38735859953350504</v>
      </c>
      <c r="BG241" s="153">
        <f>(((BF241)+1)/(BDS!$BG$4)+1)</f>
        <v>1.6087587258308034</v>
      </c>
      <c r="BH241" s="196">
        <f t="shared" si="69"/>
        <v>4.1298183102288544</v>
      </c>
      <c r="BI241" s="154"/>
      <c r="BJ241" s="152">
        <f t="shared" si="70"/>
        <v>338.52143735246472</v>
      </c>
      <c r="BK241" s="152">
        <f t="shared" si="71"/>
        <v>-2.4095128275172011E-4</v>
      </c>
      <c r="BL241" s="155">
        <f t="shared" si="72"/>
        <v>0.99997225984317517</v>
      </c>
      <c r="BM241" s="155"/>
      <c r="BN241" s="152">
        <f t="shared" si="73"/>
        <v>338.52143735246472</v>
      </c>
      <c r="BO241" s="152">
        <f t="shared" si="74"/>
        <v>-3.7686362366955425E-2</v>
      </c>
      <c r="BP241" s="155">
        <f t="shared" si="75"/>
        <v>0.99567059619675269</v>
      </c>
      <c r="BQ241" s="156"/>
      <c r="BR241" s="157">
        <f t="shared" si="76"/>
        <v>338.52143735246472</v>
      </c>
      <c r="BS241" s="158">
        <f t="shared" si="77"/>
        <v>0</v>
      </c>
      <c r="BT241" s="158">
        <f t="shared" si="78"/>
        <v>0</v>
      </c>
      <c r="BU241" s="158">
        <f t="shared" si="79"/>
        <v>0</v>
      </c>
      <c r="BV241" s="158"/>
      <c r="BW241" s="206">
        <f t="shared" si="80"/>
        <v>338.52143735246472</v>
      </c>
      <c r="BX241" s="207">
        <f t="shared" si="81"/>
        <v>0</v>
      </c>
      <c r="BY241" s="208">
        <f t="shared" si="82"/>
        <v>1</v>
      </c>
      <c r="BZ241" s="158"/>
      <c r="CA241" s="157">
        <f>BDS!BH241</f>
        <v>4.1298183102288544</v>
      </c>
      <c r="CB241" s="157">
        <f t="shared" si="83"/>
        <v>-1.8701816897711456</v>
      </c>
      <c r="CC241" s="157"/>
      <c r="CD241" s="157">
        <f t="shared" si="84"/>
        <v>-1.8701816897711456</v>
      </c>
      <c r="CE241" s="192"/>
      <c r="CF241" s="192"/>
      <c r="CG241" s="208"/>
      <c r="CH241" s="208">
        <f t="shared" si="85"/>
        <v>0</v>
      </c>
    </row>
    <row r="242" spans="2:86" x14ac:dyDescent="0.2">
      <c r="B242" s="81"/>
      <c r="C242" s="81"/>
      <c r="D242" s="81"/>
      <c r="E242" s="81"/>
      <c r="F242" s="81"/>
      <c r="G242" s="81"/>
      <c r="H242" s="81"/>
      <c r="I242" s="81"/>
      <c r="J242" s="81"/>
      <c r="K242" s="81"/>
      <c r="L242" s="82"/>
      <c r="M242" s="83"/>
      <c r="N242" s="81"/>
      <c r="O242" s="81"/>
      <c r="P242" s="81"/>
      <c r="Q242" s="84"/>
      <c r="R242" s="81"/>
      <c r="S242" s="84"/>
      <c r="T242" s="81"/>
      <c r="U242" s="195">
        <f t="shared" si="67"/>
        <v>343.65516001708761</v>
      </c>
      <c r="V242" s="146">
        <f>BDS!$V$3*(COS(($U242*V$4)-PI()))*BL242*BP242</f>
        <v>0.65456812013592025</v>
      </c>
      <c r="W242" s="146">
        <f>BDS!$W$3*(COS(($U242*W$4)-PI()))*BL242*BP242</f>
        <v>0.68137492656083409</v>
      </c>
      <c r="X242" s="146">
        <f>BDS!$X$3*(COS(($U242*X$4)-PI()))*BL242*BP242</f>
        <v>0.75954302531300888</v>
      </c>
      <c r="Y242" s="146">
        <f>BDS!$Y$3*(COS(($U242*Y$4)-PI()))*BL242*BP242</f>
        <v>0.10316296239023869</v>
      </c>
      <c r="Z242" s="146">
        <f>BDS!$Z$3*(COS(($U242*Z$4)-PI()))*BL242*BP242</f>
        <v>-0.27701971906153827</v>
      </c>
      <c r="AA242" s="146">
        <f>BDS!$AA$3*(COS(($U242*AA$4)-PI()))*BL242*BP242</f>
        <v>-0.4747270998589147</v>
      </c>
      <c r="AB242" s="146">
        <f>BDS!$AB$3*(COS(($U242*AB$4)-PI()))*BL242*BP242</f>
        <v>-0.58309753271877418</v>
      </c>
      <c r="AC242" s="146">
        <f>BDS!$AC$3*(COS(($U242*AC$4)-PI()))*BL242*BP242</f>
        <v>-0.64345445350487562</v>
      </c>
      <c r="AD242" s="146">
        <f>BDS!$AD$3*(COS(($U242*AD$4)-PI()))*BL242*BP242</f>
        <v>-0.67434371167397955</v>
      </c>
      <c r="AE242" s="146">
        <f>BDS!$AE$3*(COS(($U242*AE$4)-PI()))*BL242*BP242</f>
        <v>-0.68387225983196287</v>
      </c>
      <c r="AF242" s="146">
        <f>BDS!$AF$3*(COS(($U242*AF$4)-PI()))*BL242*BP242</f>
        <v>-0.67434371167397955</v>
      </c>
      <c r="AG242" s="146">
        <f>BDS!$AG$3*(COS(($U242*AG$4)-PI()))*BL242*BP242</f>
        <v>-0.64345445350487562</v>
      </c>
      <c r="AH242" s="146">
        <f>BDS!$AH$3*(COS(($U242*AH$4)-PI()))*BL242*BP242</f>
        <v>-0.58309753271877418</v>
      </c>
      <c r="AI242" s="146">
        <f>BDS!$AI$3*(COS(($U242*AI$4)-PI()))*BL242*BP242</f>
        <v>-0.4747270998589147</v>
      </c>
      <c r="AJ242" s="146">
        <f>BDS!$AJ$3*(COS(($U242*AJ$4)-PI()))*BL242*BP242</f>
        <v>-0.52279583984004419</v>
      </c>
      <c r="AK242" s="146">
        <f>BDS!$AK$3*(COS(($U242*AK$4)-PI()))*BL242*BP242</f>
        <v>-0.62203282971670637</v>
      </c>
      <c r="AL242" s="146">
        <f>BDS!$AL$3*(COS(($U242*AL$4)-PI()))*BL242*BP242</f>
        <v>-0.6771094272462076</v>
      </c>
      <c r="AM242" s="146">
        <f>BDS!$AM$3*(COS(($U242*AM$4)-PI()))*BL242*BP242</f>
        <v>-0.705246550270902</v>
      </c>
      <c r="AN242" s="146">
        <f>BDS!$AN$3*(COS(($U242*AN$4)-PI()))*BL242*BP242</f>
        <v>-0.71391958247749188</v>
      </c>
      <c r="AO242" s="146">
        <f>BDS!$AO$3*(COS(($U242*AO$4)-PI()))*BL242*BP242</f>
        <v>-0.705246550270902</v>
      </c>
      <c r="AP242" s="146">
        <f>BDS!$AP$3*(COS(($U242*AP$4)-PI()))*BL242*BP242</f>
        <v>-0.6771094272462076</v>
      </c>
      <c r="AQ242" s="146">
        <f>BDS!$AQ$3*(COS(($U242*AQ$4)-PI()))*BL242*BP242</f>
        <v>-0.62203282971670637</v>
      </c>
      <c r="AR242" s="146">
        <f>BDS!$AR$3*(COS(($U242*AR$4)-PI()))*BL242*BP242</f>
        <v>-0.52279583984004419</v>
      </c>
      <c r="AS242" s="146">
        <f>BDS!$AS$3*(COS(($U242*AS$4)-PI()))*BL242*BP242</f>
        <v>-0.4747270998589147</v>
      </c>
      <c r="AT242" s="146">
        <f>BDS!$AT$3*(COS(($U242*AT$4)-PI()))*BL242*BP242</f>
        <v>-0.58309753271877418</v>
      </c>
      <c r="AU242" s="146">
        <f>BDS!$AU$3*(COS(($U242*AU$4)-PI()))*BL242*BP242</f>
        <v>-0.64345445350487562</v>
      </c>
      <c r="AV242" s="146">
        <f>BDS!$AV$3*(COS(($U242*AV$4)-PI()))*BL242*BP242</f>
        <v>-0.67434371167397955</v>
      </c>
      <c r="AW242" s="146">
        <f>BDS!$AW$3*(COS(($U242*AW$4)-PI()))*BL242*BP242</f>
        <v>-0.68387225983196287</v>
      </c>
      <c r="AX242" s="146">
        <f>BDS!$AX$3*(COS(($U242*AX$4)-PI()))*BL242*BP242</f>
        <v>-0.67434371167397955</v>
      </c>
      <c r="AY242" s="146">
        <f>BDS!$AY$3*(COS(($U242*AY$4)-PI()))*BL242*BP242</f>
        <v>-0.64345445350487562</v>
      </c>
      <c r="AZ242" s="146">
        <f>BDS!$AZ$3*(COS(($U242*AZ$4)-PI()))*BL242*BP242</f>
        <v>-0.58309753271877418</v>
      </c>
      <c r="BA242" s="146">
        <f>BDS!$BA$3*(COS(($U242*BA$4)-PI()))*BL242*BP242</f>
        <v>-0.4747270998589147</v>
      </c>
      <c r="BB242" s="146">
        <f>BDS!$BB$3*(COS(($U242*BB$4)-PI()))*BL242*BP242</f>
        <v>-0.27701971906153827</v>
      </c>
      <c r="BC242" s="146">
        <f>BDS!$BC$3*(COS(($U242*BC$4)-PI()))*BL242*BP242</f>
        <v>0.10316296239023869</v>
      </c>
      <c r="BD242" s="146">
        <f>BDS!$BD$3*(COS(($U242*BD$4)-PI()))*BL242*BP242</f>
        <v>0.75954302531300888</v>
      </c>
      <c r="BE242" s="146">
        <f>BDS!$BE$3*(COS(($U242*BE$4)-PI()))*BL242*BP242</f>
        <v>0.68137492656083409</v>
      </c>
      <c r="BF242" s="153">
        <f t="shared" si="68"/>
        <v>-0.3736065021326197</v>
      </c>
      <c r="BG242" s="153">
        <f>(((BF242)+1)/(BDS!$BG$4)+1)</f>
        <v>1.6224236679729591</v>
      </c>
      <c r="BH242" s="196">
        <f t="shared" si="69"/>
        <v>4.2032854640495456</v>
      </c>
      <c r="BI242" s="154"/>
      <c r="BJ242" s="152">
        <f t="shared" si="70"/>
        <v>343.65516001708761</v>
      </c>
      <c r="BK242" s="152">
        <f t="shared" si="71"/>
        <v>-2.530305101947203E-4</v>
      </c>
      <c r="BL242" s="155">
        <f t="shared" si="72"/>
        <v>0.99997086921026734</v>
      </c>
      <c r="BM242" s="155"/>
      <c r="BN242" s="152">
        <f t="shared" si="73"/>
        <v>343.65516001708761</v>
      </c>
      <c r="BO242" s="152">
        <f t="shared" si="74"/>
        <v>-3.9124960888047185E-2</v>
      </c>
      <c r="BP242" s="155">
        <f t="shared" si="75"/>
        <v>0.99550570213346012</v>
      </c>
      <c r="BQ242" s="156"/>
      <c r="BR242" s="157">
        <f t="shared" si="76"/>
        <v>343.65516001708761</v>
      </c>
      <c r="BS242" s="158">
        <f t="shared" si="77"/>
        <v>0</v>
      </c>
      <c r="BT242" s="158">
        <f t="shared" si="78"/>
        <v>0</v>
      </c>
      <c r="BU242" s="158">
        <f t="shared" si="79"/>
        <v>0</v>
      </c>
      <c r="BV242" s="158"/>
      <c r="BW242" s="206">
        <f t="shared" si="80"/>
        <v>343.65516001708761</v>
      </c>
      <c r="BX242" s="207">
        <f t="shared" si="81"/>
        <v>0</v>
      </c>
      <c r="BY242" s="208">
        <f t="shared" si="82"/>
        <v>1</v>
      </c>
      <c r="BZ242" s="158"/>
      <c r="CA242" s="157">
        <f>BDS!BH242</f>
        <v>4.2032854640495456</v>
      </c>
      <c r="CB242" s="157">
        <f t="shared" si="83"/>
        <v>-1.7967145359504544</v>
      </c>
      <c r="CC242" s="157"/>
      <c r="CD242" s="157">
        <f t="shared" si="84"/>
        <v>-1.7967145359504544</v>
      </c>
      <c r="CE242" s="192"/>
      <c r="CF242" s="192"/>
      <c r="CG242" s="208"/>
      <c r="CH242" s="208">
        <f t="shared" si="85"/>
        <v>0</v>
      </c>
    </row>
    <row r="243" spans="2:86" x14ac:dyDescent="0.2">
      <c r="B243" s="81"/>
      <c r="C243" s="81"/>
      <c r="D243" s="81"/>
      <c r="E243" s="81"/>
      <c r="F243" s="81"/>
      <c r="G243" s="81"/>
      <c r="H243" s="81"/>
      <c r="I243" s="81"/>
      <c r="J243" s="81"/>
      <c r="K243" s="81"/>
      <c r="L243" s="82"/>
      <c r="M243" s="83"/>
      <c r="N243" s="81"/>
      <c r="O243" s="81"/>
      <c r="P243" s="81"/>
      <c r="Q243" s="84"/>
      <c r="R243" s="81"/>
      <c r="S243" s="84"/>
      <c r="T243" s="81"/>
      <c r="U243" s="195">
        <f t="shared" si="67"/>
        <v>348.8667362693692</v>
      </c>
      <c r="V243" s="146">
        <f>BDS!$V$3*(COS(($U243*V$4)-PI()))*BL243*BP243</f>
        <v>0.67959568735955223</v>
      </c>
      <c r="W243" s="146">
        <f>BDS!$W$3*(COS(($U243*W$4)-PI()))*BL243*BP243</f>
        <v>0.70587658511885032</v>
      </c>
      <c r="X243" s="146">
        <f>BDS!$X$3*(COS(($U243*X$4)-PI()))*BL243*BP243</f>
        <v>0.78194297946785629</v>
      </c>
      <c r="Y243" s="146">
        <f>BDS!$Y$3*(COS(($U243*Y$4)-PI()))*BL243*BP243</f>
        <v>0.12814374643356374</v>
      </c>
      <c r="Z243" s="146">
        <f>BDS!$Z$3*(COS(($U243*Z$4)-PI()))*BL243*BP243</f>
        <v>-0.25823995652480647</v>
      </c>
      <c r="AA243" s="146">
        <f>BDS!$AA$3*(COS(($U243*AA$4)-PI()))*BL243*BP243</f>
        <v>-0.46029296200042752</v>
      </c>
      <c r="AB243" s="146">
        <f>BDS!$AB$3*(COS(($U243*AB$4)-PI()))*BL243*BP243</f>
        <v>-0.57130348132537379</v>
      </c>
      <c r="AC243" s="146">
        <f>BDS!$AC$3*(COS(($U243*AC$4)-PI()))*BL243*BP243</f>
        <v>-0.63320221562106604</v>
      </c>
      <c r="AD243" s="146">
        <f>BDS!$AD$3*(COS(($U243*AD$4)-PI()))*BL243*BP243</f>
        <v>-0.66489929398795156</v>
      </c>
      <c r="AE243" s="146">
        <f>BDS!$AE$3*(COS(($U243*AE$4)-PI()))*BL243*BP243</f>
        <v>-0.67467953237157741</v>
      </c>
      <c r="AF243" s="146">
        <f>BDS!$AF$3*(COS(($U243*AF$4)-PI()))*BL243*BP243</f>
        <v>-0.66489929398795156</v>
      </c>
      <c r="AG243" s="146">
        <f>BDS!$AG$3*(COS(($U243*AG$4)-PI()))*BL243*BP243</f>
        <v>-0.63320221562106604</v>
      </c>
      <c r="AH243" s="146">
        <f>BDS!$AH$3*(COS(($U243*AH$4)-PI()))*BL243*BP243</f>
        <v>-0.57130348132537379</v>
      </c>
      <c r="AI243" s="146">
        <f>BDS!$AI$3*(COS(($U243*AI$4)-PI()))*BL243*BP243</f>
        <v>-0.46029296200042752</v>
      </c>
      <c r="AJ243" s="146">
        <f>BDS!$AJ$3*(COS(($U243*AJ$4)-PI()))*BL243*BP243</f>
        <v>-0.50951174678158195</v>
      </c>
      <c r="AK243" s="146">
        <f>BDS!$AK$3*(COS(($U243*AK$4)-PI()))*BL243*BP243</f>
        <v>-0.61122775343155744</v>
      </c>
      <c r="AL243" s="146">
        <f>BDS!$AL$3*(COS(($U243*AL$4)-PI()))*BL243*BP243</f>
        <v>-0.66773794376596396</v>
      </c>
      <c r="AM243" s="146">
        <f>BDS!$AM$3*(COS(($U243*AM$4)-PI()))*BL243*BP243</f>
        <v>-0.69662263020081827</v>
      </c>
      <c r="AN243" s="146">
        <f>BDS!$AN$3*(COS(($U243*AN$4)-PI()))*BL243*BP243</f>
        <v>-0.70552811583835162</v>
      </c>
      <c r="AO243" s="146">
        <f>BDS!$AO$3*(COS(($U243*AO$4)-PI()))*BL243*BP243</f>
        <v>-0.69662263020081827</v>
      </c>
      <c r="AP243" s="146">
        <f>BDS!$AP$3*(COS(($U243*AP$4)-PI()))*BL243*BP243</f>
        <v>-0.66773794376596396</v>
      </c>
      <c r="AQ243" s="146">
        <f>BDS!$AQ$3*(COS(($U243*AQ$4)-PI()))*BL243*BP243</f>
        <v>-0.61122775343155744</v>
      </c>
      <c r="AR243" s="146">
        <f>BDS!$AR$3*(COS(($U243*AR$4)-PI()))*BL243*BP243</f>
        <v>-0.50951174678158195</v>
      </c>
      <c r="AS243" s="146">
        <f>BDS!$AS$3*(COS(($U243*AS$4)-PI()))*BL243*BP243</f>
        <v>-0.46029296200042752</v>
      </c>
      <c r="AT243" s="146">
        <f>BDS!$AT$3*(COS(($U243*AT$4)-PI()))*BL243*BP243</f>
        <v>-0.57130348132537379</v>
      </c>
      <c r="AU243" s="146">
        <f>BDS!$AU$3*(COS(($U243*AU$4)-PI()))*BL243*BP243</f>
        <v>-0.63320221562106604</v>
      </c>
      <c r="AV243" s="146">
        <f>BDS!$AV$3*(COS(($U243*AV$4)-PI()))*BL243*BP243</f>
        <v>-0.66489929398795156</v>
      </c>
      <c r="AW243" s="146">
        <f>BDS!$AW$3*(COS(($U243*AW$4)-PI()))*BL243*BP243</f>
        <v>-0.67467953237157741</v>
      </c>
      <c r="AX243" s="146">
        <f>BDS!$AX$3*(COS(($U243*AX$4)-PI()))*BL243*BP243</f>
        <v>-0.66489929398795156</v>
      </c>
      <c r="AY243" s="146">
        <f>BDS!$AY$3*(COS(($U243*AY$4)-PI()))*BL243*BP243</f>
        <v>-0.63320221562106604</v>
      </c>
      <c r="AZ243" s="146">
        <f>BDS!$AZ$3*(COS(($U243*AZ$4)-PI()))*BL243*BP243</f>
        <v>-0.57130348132537379</v>
      </c>
      <c r="BA243" s="146">
        <f>BDS!$BA$3*(COS(($U243*BA$4)-PI()))*BL243*BP243</f>
        <v>-0.46029296200042752</v>
      </c>
      <c r="BB243" s="146">
        <f>BDS!$BB$3*(COS(($U243*BB$4)-PI()))*BL243*BP243</f>
        <v>-0.25823995652480647</v>
      </c>
      <c r="BC243" s="146">
        <f>BDS!$BC$3*(COS(($U243*BC$4)-PI()))*BL243*BP243</f>
        <v>0.12814374643356374</v>
      </c>
      <c r="BD243" s="146">
        <f>BDS!$BD$3*(COS(($U243*BD$4)-PI()))*BL243*BP243</f>
        <v>0.78194297946785629</v>
      </c>
      <c r="BE243" s="146">
        <f>BDS!$BE$3*(COS(($U243*BE$4)-PI()))*BL243*BP243</f>
        <v>0.70587658511885032</v>
      </c>
      <c r="BF243" s="153">
        <f t="shared" si="68"/>
        <v>-0.3596899095647263</v>
      </c>
      <c r="BG243" s="153">
        <f>(((BF243)+1)/(BDS!$BG$4)+1)</f>
        <v>1.6362520627779564</v>
      </c>
      <c r="BH243" s="196">
        <f t="shared" si="69"/>
        <v>4.277004141245234</v>
      </c>
      <c r="BI243" s="154"/>
      <c r="BJ243" s="152">
        <f t="shared" si="70"/>
        <v>348.8667362693692</v>
      </c>
      <c r="BK243" s="152">
        <f t="shared" si="71"/>
        <v>-2.6571526781016594E-4</v>
      </c>
      <c r="BL243" s="155">
        <f t="shared" si="72"/>
        <v>0.99996940886718622</v>
      </c>
      <c r="BM243" s="155"/>
      <c r="BN243" s="152">
        <f t="shared" si="73"/>
        <v>348.8667362693692</v>
      </c>
      <c r="BO243" s="152">
        <f t="shared" si="74"/>
        <v>-4.0618218541015147E-2</v>
      </c>
      <c r="BP243" s="155">
        <f t="shared" si="75"/>
        <v>0.99533457185253782</v>
      </c>
      <c r="BQ243" s="156"/>
      <c r="BR243" s="157">
        <f t="shared" si="76"/>
        <v>348.8667362693692</v>
      </c>
      <c r="BS243" s="158">
        <f t="shared" si="77"/>
        <v>0</v>
      </c>
      <c r="BT243" s="158">
        <f t="shared" si="78"/>
        <v>0</v>
      </c>
      <c r="BU243" s="158">
        <f t="shared" si="79"/>
        <v>0</v>
      </c>
      <c r="BV243" s="158"/>
      <c r="BW243" s="206">
        <f t="shared" si="80"/>
        <v>348.8667362693692</v>
      </c>
      <c r="BX243" s="207">
        <f t="shared" si="81"/>
        <v>0</v>
      </c>
      <c r="BY243" s="208">
        <f t="shared" si="82"/>
        <v>1</v>
      </c>
      <c r="BZ243" s="158"/>
      <c r="CA243" s="157">
        <f>BDS!BH243</f>
        <v>4.277004141245234</v>
      </c>
      <c r="CB243" s="157">
        <f t="shared" si="83"/>
        <v>-1.722995858754766</v>
      </c>
      <c r="CC243" s="157"/>
      <c r="CD243" s="157">
        <f t="shared" si="84"/>
        <v>-1.722995858754766</v>
      </c>
      <c r="CE243" s="192"/>
      <c r="CF243" s="192"/>
      <c r="CG243" s="208"/>
      <c r="CH243" s="208">
        <f t="shared" si="85"/>
        <v>0</v>
      </c>
    </row>
    <row r="244" spans="2:86" x14ac:dyDescent="0.2">
      <c r="B244" s="81"/>
      <c r="C244" s="81"/>
      <c r="D244" s="81"/>
      <c r="E244" s="81"/>
      <c r="F244" s="81"/>
      <c r="G244" s="81"/>
      <c r="H244" s="81"/>
      <c r="I244" s="81"/>
      <c r="J244" s="81"/>
      <c r="K244" s="81"/>
      <c r="L244" s="82"/>
      <c r="M244" s="83"/>
      <c r="N244" s="81"/>
      <c r="O244" s="81"/>
      <c r="P244" s="81"/>
      <c r="Q244" s="84"/>
      <c r="R244" s="81"/>
      <c r="S244" s="84"/>
      <c r="T244" s="81"/>
      <c r="U244" s="195">
        <f t="shared" si="67"/>
        <v>354.1573467693309</v>
      </c>
      <c r="V244" s="146">
        <f>BDS!$V$3*(COS(($U244*V$4)-PI()))*BL244*BP244</f>
        <v>0.70414541017786592</v>
      </c>
      <c r="W244" s="146">
        <f>BDS!$W$3*(COS(($U244*W$4)-PI()))*BL244*BP244</f>
        <v>0.72983069549664192</v>
      </c>
      <c r="X244" s="146">
        <f>BDS!$X$3*(COS(($U244*X$4)-PI()))*BL244*BP244</f>
        <v>0.80356040044396593</v>
      </c>
      <c r="Y244" s="146">
        <f>BDS!$Y$3*(COS(($U244*Y$4)-PI()))*BL244*BP244</f>
        <v>0.15340924945226886</v>
      </c>
      <c r="Z244" s="146">
        <f>BDS!$Z$3*(COS(($U244*Z$4)-PI()))*BL244*BP244</f>
        <v>-0.23908026244111694</v>
      </c>
      <c r="AA244" s="146">
        <f>BDS!$AA$3*(COS(($U244*AA$4)-PI()))*BL244*BP244</f>
        <v>-0.44551826235874281</v>
      </c>
      <c r="AB244" s="146">
        <f>BDS!$AB$3*(COS(($U244*AB$4)-PI()))*BL244*BP244</f>
        <v>-0.5592120320765559</v>
      </c>
      <c r="AC244" s="146">
        <f>BDS!$AC$3*(COS(($U244*AC$4)-PI()))*BL244*BP244</f>
        <v>-0.62268273783605521</v>
      </c>
      <c r="AD244" s="146">
        <f>BDS!$AD$3*(COS(($U244*AD$4)-PI()))*BL244*BP244</f>
        <v>-0.6552046969430404</v>
      </c>
      <c r="AE244" s="146">
        <f>BDS!$AE$3*(COS(($U244*AE$4)-PI()))*BL244*BP244</f>
        <v>-0.66524210622274427</v>
      </c>
      <c r="AF244" s="146">
        <f>BDS!$AF$3*(COS(($U244*AF$4)-PI()))*BL244*BP244</f>
        <v>-0.6552046969430404</v>
      </c>
      <c r="AG244" s="146">
        <f>BDS!$AG$3*(COS(($U244*AG$4)-PI()))*BL244*BP244</f>
        <v>-0.62268273783605521</v>
      </c>
      <c r="AH244" s="146">
        <f>BDS!$AH$3*(COS(($U244*AH$4)-PI()))*BL244*BP244</f>
        <v>-0.5592120320765559</v>
      </c>
      <c r="AI244" s="146">
        <f>BDS!$AI$3*(COS(($U244*AI$4)-PI()))*BL244*BP244</f>
        <v>-0.44551826235874281</v>
      </c>
      <c r="AJ244" s="146">
        <f>BDS!$AJ$3*(COS(($U244*AJ$4)-PI()))*BL244*BP244</f>
        <v>-0.49590445278211653</v>
      </c>
      <c r="AK244" s="146">
        <f>BDS!$AK$3*(COS(($U244*AK$4)-PI()))*BL244*BP244</f>
        <v>-0.60014424749254003</v>
      </c>
      <c r="AL244" s="146">
        <f>BDS!$AL$3*(COS(($U244*AL$4)-PI()))*BL244*BP244</f>
        <v>-0.65811786120652138</v>
      </c>
      <c r="AM244" s="146">
        <f>BDS!$AM$3*(COS(($U244*AM$4)-PI()))*BL244*BP244</f>
        <v>-0.68776667500960853</v>
      </c>
      <c r="AN244" s="146">
        <f>BDS!$AN$3*(COS(($U244*AN$4)-PI()))*BL244*BP244</f>
        <v>-0.69690989723488828</v>
      </c>
      <c r="AO244" s="146">
        <f>BDS!$AO$3*(COS(($U244*AO$4)-PI()))*BL244*BP244</f>
        <v>-0.68776667500960853</v>
      </c>
      <c r="AP244" s="146">
        <f>BDS!$AP$3*(COS(($U244*AP$4)-PI()))*BL244*BP244</f>
        <v>-0.65811786120652138</v>
      </c>
      <c r="AQ244" s="146">
        <f>BDS!$AQ$3*(COS(($U244*AQ$4)-PI()))*BL244*BP244</f>
        <v>-0.60014424749254003</v>
      </c>
      <c r="AR244" s="146">
        <f>BDS!$AR$3*(COS(($U244*AR$4)-PI()))*BL244*BP244</f>
        <v>-0.49590445278211653</v>
      </c>
      <c r="AS244" s="146">
        <f>BDS!$AS$3*(COS(($U244*AS$4)-PI()))*BL244*BP244</f>
        <v>-0.44551826235874281</v>
      </c>
      <c r="AT244" s="146">
        <f>BDS!$AT$3*(COS(($U244*AT$4)-PI()))*BL244*BP244</f>
        <v>-0.5592120320765559</v>
      </c>
      <c r="AU244" s="146">
        <f>BDS!$AU$3*(COS(($U244*AU$4)-PI()))*BL244*BP244</f>
        <v>-0.62268273783605521</v>
      </c>
      <c r="AV244" s="146">
        <f>BDS!$AV$3*(COS(($U244*AV$4)-PI()))*BL244*BP244</f>
        <v>-0.6552046969430404</v>
      </c>
      <c r="AW244" s="146">
        <f>BDS!$AW$3*(COS(($U244*AW$4)-PI()))*BL244*BP244</f>
        <v>-0.66524210622274427</v>
      </c>
      <c r="AX244" s="146">
        <f>BDS!$AX$3*(COS(($U244*AX$4)-PI()))*BL244*BP244</f>
        <v>-0.6552046969430404</v>
      </c>
      <c r="AY244" s="146">
        <f>BDS!$AY$3*(COS(($U244*AY$4)-PI()))*BL244*BP244</f>
        <v>-0.62268273783605521</v>
      </c>
      <c r="AZ244" s="146">
        <f>BDS!$AZ$3*(COS(($U244*AZ$4)-PI()))*BL244*BP244</f>
        <v>-0.5592120320765559</v>
      </c>
      <c r="BA244" s="146">
        <f>BDS!$BA$3*(COS(($U244*BA$4)-PI()))*BL244*BP244</f>
        <v>-0.44551826235874281</v>
      </c>
      <c r="BB244" s="146">
        <f>BDS!$BB$3*(COS(($U244*BB$4)-PI()))*BL244*BP244</f>
        <v>-0.23908026244111694</v>
      </c>
      <c r="BC244" s="146">
        <f>BDS!$BC$3*(COS(($U244*BC$4)-PI()))*BL244*BP244</f>
        <v>0.15340924945226886</v>
      </c>
      <c r="BD244" s="146">
        <f>BDS!$BD$3*(COS(($U244*BD$4)-PI()))*BL244*BP244</f>
        <v>0.80356040044396593</v>
      </c>
      <c r="BE244" s="146">
        <f>BDS!$BE$3*(COS(($U244*BE$4)-PI()))*BL244*BP244</f>
        <v>0.72983069549664192</v>
      </c>
      <c r="BF244" s="153">
        <f t="shared" si="68"/>
        <v>-0.34561516453994823</v>
      </c>
      <c r="BG244" s="153">
        <f>(((BF244)+1)/(BDS!$BG$4)+1)</f>
        <v>1.6502376077332161</v>
      </c>
      <c r="BH244" s="196">
        <f t="shared" si="69"/>
        <v>4.350929603042494</v>
      </c>
      <c r="BI244" s="154"/>
      <c r="BJ244" s="152">
        <f t="shared" si="70"/>
        <v>354.1573467693309</v>
      </c>
      <c r="BK244" s="152">
        <f t="shared" si="71"/>
        <v>-2.7903590884948717E-4</v>
      </c>
      <c r="BL244" s="155">
        <f t="shared" si="72"/>
        <v>0.99996787531980225</v>
      </c>
      <c r="BM244" s="155"/>
      <c r="BN244" s="152">
        <f t="shared" si="73"/>
        <v>354.1573467693309</v>
      </c>
      <c r="BO244" s="152">
        <f t="shared" si="74"/>
        <v>-4.2168192208894527E-2</v>
      </c>
      <c r="BP244" s="155">
        <f t="shared" si="75"/>
        <v>0.99515697291904315</v>
      </c>
      <c r="BQ244" s="156"/>
      <c r="BR244" s="157">
        <f t="shared" si="76"/>
        <v>354.1573467693309</v>
      </c>
      <c r="BS244" s="158">
        <f t="shared" si="77"/>
        <v>0</v>
      </c>
      <c r="BT244" s="158">
        <f t="shared" si="78"/>
        <v>0</v>
      </c>
      <c r="BU244" s="158">
        <f t="shared" si="79"/>
        <v>0</v>
      </c>
      <c r="BV244" s="158"/>
      <c r="BW244" s="206">
        <f t="shared" si="80"/>
        <v>354.1573467693309</v>
      </c>
      <c r="BX244" s="207">
        <f t="shared" si="81"/>
        <v>0</v>
      </c>
      <c r="BY244" s="208">
        <f t="shared" si="82"/>
        <v>1</v>
      </c>
      <c r="BZ244" s="158"/>
      <c r="CA244" s="157">
        <f>BDS!BH244</f>
        <v>4.350929603042494</v>
      </c>
      <c r="CB244" s="157">
        <f t="shared" si="83"/>
        <v>-1.649070396957506</v>
      </c>
      <c r="CC244" s="157"/>
      <c r="CD244" s="157">
        <f t="shared" si="84"/>
        <v>-1.649070396957506</v>
      </c>
      <c r="CE244" s="192"/>
      <c r="CF244" s="192"/>
      <c r="CG244" s="208"/>
      <c r="CH244" s="208">
        <f t="shared" si="85"/>
        <v>0</v>
      </c>
    </row>
    <row r="245" spans="2:86" x14ac:dyDescent="0.2">
      <c r="B245" s="81"/>
      <c r="C245" s="81"/>
      <c r="D245" s="81"/>
      <c r="E245" s="81"/>
      <c r="F245" s="81"/>
      <c r="G245" s="81"/>
      <c r="H245" s="81"/>
      <c r="I245" s="81"/>
      <c r="J245" s="81"/>
      <c r="K245" s="81"/>
      <c r="L245" s="82"/>
      <c r="M245" s="83"/>
      <c r="N245" s="81"/>
      <c r="O245" s="81"/>
      <c r="P245" s="81"/>
      <c r="Q245" s="84"/>
      <c r="R245" s="81"/>
      <c r="S245" s="84"/>
      <c r="T245" s="81"/>
      <c r="U245" s="195">
        <f t="shared" si="67"/>
        <v>359.5281900818606</v>
      </c>
      <c r="V245" s="146">
        <f>BDS!$V$3*(COS(($U245*V$4)-PI()))*BL245*BP245</f>
        <v>0.72815236323962906</v>
      </c>
      <c r="W245" s="146">
        <f>BDS!$W$3*(COS(($U245*W$4)-PI()))*BL245*BP245</f>
        <v>0.75316916482211305</v>
      </c>
      <c r="X245" s="146">
        <f>BDS!$X$3*(COS(($U245*X$4)-PI()))*BL245*BP245</f>
        <v>0.82431761153365757</v>
      </c>
      <c r="Y245" s="146">
        <f>BDS!$Y$3*(COS(($U245*Y$4)-PI()))*BL245*BP245</f>
        <v>0.17894344865743742</v>
      </c>
      <c r="Z245" s="146">
        <f>BDS!$Z$3*(COS(($U245*Z$4)-PI()))*BL245*BP245</f>
        <v>-0.21953994623282652</v>
      </c>
      <c r="AA245" s="146">
        <f>BDS!$AA$3*(COS(($U245*AA$4)-PI()))*BL245*BP245</f>
        <v>-0.43039846880138644</v>
      </c>
      <c r="AB245" s="146">
        <f>BDS!$AB$3*(COS(($U245*AB$4)-PI()))*BL245*BP245</f>
        <v>-0.54681785780058445</v>
      </c>
      <c r="AC245" s="146">
        <f>BDS!$AC$3*(COS(($U245*AC$4)-PI()))*BL245*BP245</f>
        <v>-0.61189063857794868</v>
      </c>
      <c r="AD245" s="146">
        <f>BDS!$AD$3*(COS(($U245*AD$4)-PI()))*BL245*BP245</f>
        <v>-0.64525461664746953</v>
      </c>
      <c r="AE245" s="146">
        <f>BDS!$AE$3*(COS(($U245*AE$4)-PI()))*BL245*BP245</f>
        <v>-0.65555471574283841</v>
      </c>
      <c r="AF245" s="146">
        <f>BDS!$AF$3*(COS(($U245*AF$4)-PI()))*BL245*BP245</f>
        <v>-0.64525461664746953</v>
      </c>
      <c r="AG245" s="146">
        <f>BDS!$AG$3*(COS(($U245*AG$4)-PI()))*BL245*BP245</f>
        <v>-0.61189063857794868</v>
      </c>
      <c r="AH245" s="146">
        <f>BDS!$AH$3*(COS(($U245*AH$4)-PI()))*BL245*BP245</f>
        <v>-0.54681785780058445</v>
      </c>
      <c r="AI245" s="146">
        <f>BDS!$AI$3*(COS(($U245*AI$4)-PI()))*BL245*BP245</f>
        <v>-0.43039846880138644</v>
      </c>
      <c r="AJ245" s="146">
        <f>BDS!$AJ$3*(COS(($U245*AJ$4)-PI()))*BL245*BP245</f>
        <v>-0.48196896125489863</v>
      </c>
      <c r="AK245" s="146">
        <f>BDS!$AK$3*(COS(($U245*AK$4)-PI()))*BL245*BP245</f>
        <v>-0.58877691826020206</v>
      </c>
      <c r="AL245" s="146">
        <f>BDS!$AL$3*(COS(($U245*AL$4)-PI()))*BL245*BP245</f>
        <v>-0.6482438860863784</v>
      </c>
      <c r="AM245" s="146">
        <f>BDS!$AM$3*(COS(($U245*AM$4)-PI()))*BL245*BP245</f>
        <v>-0.67867352922228075</v>
      </c>
      <c r="AN245" s="146">
        <f>BDS!$AN$3*(COS(($U245*AN$4)-PI()))*BL245*BP245</f>
        <v>-0.68805982547481326</v>
      </c>
      <c r="AO245" s="146">
        <f>BDS!$AO$3*(COS(($U245*AO$4)-PI()))*BL245*BP245</f>
        <v>-0.67867352922228075</v>
      </c>
      <c r="AP245" s="146">
        <f>BDS!$AP$3*(COS(($U245*AP$4)-PI()))*BL245*BP245</f>
        <v>-0.6482438860863784</v>
      </c>
      <c r="AQ245" s="146">
        <f>BDS!$AQ$3*(COS(($U245*AQ$4)-PI()))*BL245*BP245</f>
        <v>-0.58877691826020206</v>
      </c>
      <c r="AR245" s="146">
        <f>BDS!$AR$3*(COS(($U245*AR$4)-PI()))*BL245*BP245</f>
        <v>-0.48196896125489863</v>
      </c>
      <c r="AS245" s="146">
        <f>BDS!$AS$3*(COS(($U245*AS$4)-PI()))*BL245*BP245</f>
        <v>-0.43039846880138644</v>
      </c>
      <c r="AT245" s="146">
        <f>BDS!$AT$3*(COS(($U245*AT$4)-PI()))*BL245*BP245</f>
        <v>-0.54681785780058445</v>
      </c>
      <c r="AU245" s="146">
        <f>BDS!$AU$3*(COS(($U245*AU$4)-PI()))*BL245*BP245</f>
        <v>-0.61189063857794868</v>
      </c>
      <c r="AV245" s="146">
        <f>BDS!$AV$3*(COS(($U245*AV$4)-PI()))*BL245*BP245</f>
        <v>-0.64525461664746953</v>
      </c>
      <c r="AW245" s="146">
        <f>BDS!$AW$3*(COS(($U245*AW$4)-PI()))*BL245*BP245</f>
        <v>-0.65555471574283841</v>
      </c>
      <c r="AX245" s="146">
        <f>BDS!$AX$3*(COS(($U245*AX$4)-PI()))*BL245*BP245</f>
        <v>-0.64525461664746953</v>
      </c>
      <c r="AY245" s="146">
        <f>BDS!$AY$3*(COS(($U245*AY$4)-PI()))*BL245*BP245</f>
        <v>-0.61189063857794868</v>
      </c>
      <c r="AZ245" s="146">
        <f>BDS!$AZ$3*(COS(($U245*AZ$4)-PI()))*BL245*BP245</f>
        <v>-0.54681785780058445</v>
      </c>
      <c r="BA245" s="146">
        <f>BDS!$BA$3*(COS(($U245*BA$4)-PI()))*BL245*BP245</f>
        <v>-0.43039846880138644</v>
      </c>
      <c r="BB245" s="146">
        <f>BDS!$BB$3*(COS(($U245*BB$4)-PI()))*BL245*BP245</f>
        <v>-0.21953994623282652</v>
      </c>
      <c r="BC245" s="146">
        <f>BDS!$BC$3*(COS(($U245*BC$4)-PI()))*BL245*BP245</f>
        <v>0.17894344865743742</v>
      </c>
      <c r="BD245" s="146">
        <f>BDS!$BD$3*(COS(($U245*BD$4)-PI()))*BL245*BP245</f>
        <v>0.82431761153365757</v>
      </c>
      <c r="BE245" s="146">
        <f>BDS!$BE$3*(COS(($U245*BE$4)-PI()))*BL245*BP245</f>
        <v>0.75316916482211305</v>
      </c>
      <c r="BF245" s="153">
        <f t="shared" si="68"/>
        <v>-0.33138914591992152</v>
      </c>
      <c r="BG245" s="153">
        <f>(((BF245)+1)/(BDS!$BG$4)+1)</f>
        <v>1.6643734675725583</v>
      </c>
      <c r="BH245" s="196">
        <f t="shared" si="69"/>
        <v>4.4250156783629873</v>
      </c>
      <c r="BI245" s="154"/>
      <c r="BJ245" s="152">
        <f t="shared" si="70"/>
        <v>359.5281900818606</v>
      </c>
      <c r="BK245" s="152">
        <f t="shared" si="71"/>
        <v>-2.9302430787132145E-4</v>
      </c>
      <c r="BL245" s="155">
        <f t="shared" si="72"/>
        <v>0.99996626489888185</v>
      </c>
      <c r="BM245" s="155"/>
      <c r="BN245" s="152">
        <f t="shared" si="73"/>
        <v>359.5281900818606</v>
      </c>
      <c r="BO245" s="152">
        <f t="shared" si="74"/>
        <v>-4.3777014639892808E-2</v>
      </c>
      <c r="BP245" s="155">
        <f t="shared" si="75"/>
        <v>0.99497266449897714</v>
      </c>
      <c r="BQ245" s="156"/>
      <c r="BR245" s="157">
        <f t="shared" si="76"/>
        <v>359.5281900818606</v>
      </c>
      <c r="BS245" s="158">
        <f t="shared" si="77"/>
        <v>0</v>
      </c>
      <c r="BT245" s="158">
        <f t="shared" si="78"/>
        <v>0</v>
      </c>
      <c r="BU245" s="158">
        <f t="shared" si="79"/>
        <v>0</v>
      </c>
      <c r="BV245" s="158"/>
      <c r="BW245" s="206">
        <f t="shared" si="80"/>
        <v>359.5281900818606</v>
      </c>
      <c r="BX245" s="207">
        <f t="shared" si="81"/>
        <v>0</v>
      </c>
      <c r="BY245" s="208">
        <f t="shared" si="82"/>
        <v>1</v>
      </c>
      <c r="BZ245" s="158"/>
      <c r="CA245" s="157">
        <f>BDS!BH245</f>
        <v>4.4250156783629873</v>
      </c>
      <c r="CB245" s="157">
        <f t="shared" si="83"/>
        <v>-1.5749843216370127</v>
      </c>
      <c r="CC245" s="157"/>
      <c r="CD245" s="157">
        <f t="shared" si="84"/>
        <v>-1.5749843216370127</v>
      </c>
      <c r="CE245" s="192"/>
      <c r="CF245" s="192"/>
      <c r="CG245" s="208"/>
      <c r="CH245" s="208">
        <f t="shared" si="85"/>
        <v>0</v>
      </c>
    </row>
    <row r="246" spans="2:86" x14ac:dyDescent="0.2">
      <c r="B246" s="81"/>
      <c r="C246" s="81"/>
      <c r="D246" s="81"/>
      <c r="E246" s="81"/>
      <c r="F246" s="81"/>
      <c r="G246" s="81"/>
      <c r="H246" s="81"/>
      <c r="I246" s="81"/>
      <c r="J246" s="81"/>
      <c r="K246" s="81"/>
      <c r="L246" s="82"/>
      <c r="M246" s="83"/>
      <c r="N246" s="81"/>
      <c r="O246" s="81"/>
      <c r="P246" s="81"/>
      <c r="Q246" s="84"/>
      <c r="R246" s="81"/>
      <c r="S246" s="84"/>
      <c r="T246" s="81"/>
      <c r="U246" s="195">
        <f t="shared" si="67"/>
        <v>364.98048294824224</v>
      </c>
      <c r="V246" s="146">
        <f>BDS!$V$3*(COS(($U246*V$4)-PI()))*BL246*BP246</f>
        <v>0.75154865875957466</v>
      </c>
      <c r="W246" s="146">
        <f>BDS!$W$3*(COS(($U246*W$4)-PI()))*BL246*BP246</f>
        <v>0.77582094370908739</v>
      </c>
      <c r="X246" s="146">
        <f>BDS!$X$3*(COS(($U246*X$4)-PI()))*BL246*BP246</f>
        <v>0.84413411983915332</v>
      </c>
      <c r="Y246" s="146">
        <f>BDS!$Y$3*(COS(($U246*Y$4)-PI()))*BL246*BP246</f>
        <v>0.20472873655530896</v>
      </c>
      <c r="Z246" s="146">
        <f>BDS!$Z$3*(COS(($U246*Z$4)-PI()))*BL246*BP246</f>
        <v>-0.19961886889356006</v>
      </c>
      <c r="AA246" s="146">
        <f>BDS!$AA$3*(COS(($U246*AA$4)-PI()))*BL246*BP246</f>
        <v>-0.41492923847614627</v>
      </c>
      <c r="AB246" s="146">
        <f>BDS!$AB$3*(COS(($U246*AB$4)-PI()))*BL246*BP246</f>
        <v>-0.53411568498232098</v>
      </c>
      <c r="AC246" s="146">
        <f>BDS!$AC$3*(COS(($U246*AC$4)-PI()))*BL246*BP246</f>
        <v>-0.60082053492628573</v>
      </c>
      <c r="AD246" s="146">
        <f>BDS!$AD$3*(COS(($U246*AD$4)-PI()))*BL246*BP246</f>
        <v>-0.63504372553353039</v>
      </c>
      <c r="AE246" s="146">
        <f>BDS!$AE$3*(COS(($U246*AE$4)-PI()))*BL246*BP246</f>
        <v>-0.64561206553007366</v>
      </c>
      <c r="AF246" s="146">
        <f>BDS!$AF$3*(COS(($U246*AF$4)-PI()))*BL246*BP246</f>
        <v>-0.63504372553353039</v>
      </c>
      <c r="AG246" s="146">
        <f>BDS!$AG$3*(COS(($U246*AG$4)-PI()))*BL246*BP246</f>
        <v>-0.60082053492628573</v>
      </c>
      <c r="AH246" s="146">
        <f>BDS!$AH$3*(COS(($U246*AH$4)-PI()))*BL246*BP246</f>
        <v>-0.53411568498232098</v>
      </c>
      <c r="AI246" s="146">
        <f>BDS!$AI$3*(COS(($U246*AI$4)-PI()))*BL246*BP246</f>
        <v>-0.41492923847614627</v>
      </c>
      <c r="AJ246" s="146">
        <f>BDS!$AJ$3*(COS(($U246*AJ$4)-PI()))*BL246*BP246</f>
        <v>-0.46770039898859816</v>
      </c>
      <c r="AK246" s="146">
        <f>BDS!$AK$3*(COS(($U246*AK$4)-PI()))*BL246*BP246</f>
        <v>-0.57712038855555436</v>
      </c>
      <c r="AL246" s="146">
        <f>BDS!$AL$3*(COS(($U246*AL$4)-PI()))*BL246*BP246</f>
        <v>-0.63811069944322352</v>
      </c>
      <c r="AM246" s="146">
        <f>BDS!$AM$3*(COS(($U246*AM$4)-PI()))*BL246*BP246</f>
        <v>-0.66933799534650162</v>
      </c>
      <c r="AN246" s="146">
        <f>BDS!$AN$3*(COS(($U246*AN$4)-PI()))*BL246*BP246</f>
        <v>-0.67897275292398651</v>
      </c>
      <c r="AO246" s="146">
        <f>BDS!$AO$3*(COS(($U246*AO$4)-PI()))*BL246*BP246</f>
        <v>-0.66933799534650162</v>
      </c>
      <c r="AP246" s="146">
        <f>BDS!$AP$3*(COS(($U246*AP$4)-PI()))*BL246*BP246</f>
        <v>-0.63811069944322352</v>
      </c>
      <c r="AQ246" s="146">
        <f>BDS!$AQ$3*(COS(($U246*AQ$4)-PI()))*BL246*BP246</f>
        <v>-0.57712038855555436</v>
      </c>
      <c r="AR246" s="146">
        <f>BDS!$AR$3*(COS(($U246*AR$4)-PI()))*BL246*BP246</f>
        <v>-0.46770039898859816</v>
      </c>
      <c r="AS246" s="146">
        <f>BDS!$AS$3*(COS(($U246*AS$4)-PI()))*BL246*BP246</f>
        <v>-0.41492923847614627</v>
      </c>
      <c r="AT246" s="146">
        <f>BDS!$AT$3*(COS(($U246*AT$4)-PI()))*BL246*BP246</f>
        <v>-0.53411568498232098</v>
      </c>
      <c r="AU246" s="146">
        <f>BDS!$AU$3*(COS(($U246*AU$4)-PI()))*BL246*BP246</f>
        <v>-0.60082053492628573</v>
      </c>
      <c r="AV246" s="146">
        <f>BDS!$AV$3*(COS(($U246*AV$4)-PI()))*BL246*BP246</f>
        <v>-0.63504372553353039</v>
      </c>
      <c r="AW246" s="146">
        <f>BDS!$AW$3*(COS(($U246*AW$4)-PI()))*BL246*BP246</f>
        <v>-0.64561206553007366</v>
      </c>
      <c r="AX246" s="146">
        <f>BDS!$AX$3*(COS(($U246*AX$4)-PI()))*BL246*BP246</f>
        <v>-0.63504372553353039</v>
      </c>
      <c r="AY246" s="146">
        <f>BDS!$AY$3*(COS(($U246*AY$4)-PI()))*BL246*BP246</f>
        <v>-0.60082053492628573</v>
      </c>
      <c r="AZ246" s="146">
        <f>BDS!$AZ$3*(COS(($U246*AZ$4)-PI()))*BL246*BP246</f>
        <v>-0.53411568498232098</v>
      </c>
      <c r="BA246" s="146">
        <f>BDS!$BA$3*(COS(($U246*BA$4)-PI()))*BL246*BP246</f>
        <v>-0.41492923847614627</v>
      </c>
      <c r="BB246" s="146">
        <f>BDS!$BB$3*(COS(($U246*BB$4)-PI()))*BL246*BP246</f>
        <v>-0.19961886889356006</v>
      </c>
      <c r="BC246" s="146">
        <f>BDS!$BC$3*(COS(($U246*BC$4)-PI()))*BL246*BP246</f>
        <v>0.20472873655530896</v>
      </c>
      <c r="BD246" s="146">
        <f>BDS!$BD$3*(COS(($U246*BD$4)-PI()))*BL246*BP246</f>
        <v>0.84413411983915332</v>
      </c>
      <c r="BE246" s="146">
        <f>BDS!$BE$3*(COS(($U246*BE$4)-PI()))*BL246*BP246</f>
        <v>0.77582094370908739</v>
      </c>
      <c r="BF246" s="153">
        <f t="shared" si="68"/>
        <v>-0.31701927953181852</v>
      </c>
      <c r="BG246" s="153">
        <f>(((BF246)+1)/(BDS!$BG$4)+1)</f>
        <v>1.6786522635307151</v>
      </c>
      <c r="BH246" s="196">
        <f t="shared" si="69"/>
        <v>4.4992148081600121</v>
      </c>
      <c r="BI246" s="154"/>
      <c r="BJ246" s="152">
        <f t="shared" si="70"/>
        <v>364.98048294824224</v>
      </c>
      <c r="BK246" s="152">
        <f t="shared" si="71"/>
        <v>-3.0771393698387378E-4</v>
      </c>
      <c r="BL246" s="155">
        <f t="shared" si="72"/>
        <v>0.99996457375131409</v>
      </c>
      <c r="BM246" s="155"/>
      <c r="BN246" s="152">
        <f t="shared" si="73"/>
        <v>364.98048294824224</v>
      </c>
      <c r="BO246" s="152">
        <f t="shared" si="74"/>
        <v>-4.5446897126696681E-2</v>
      </c>
      <c r="BP246" s="155">
        <f t="shared" si="75"/>
        <v>0.99478139707625535</v>
      </c>
      <c r="BQ246" s="156"/>
      <c r="BR246" s="157">
        <f t="shared" si="76"/>
        <v>364.98048294824224</v>
      </c>
      <c r="BS246" s="158">
        <f t="shared" si="77"/>
        <v>0</v>
      </c>
      <c r="BT246" s="158">
        <f t="shared" si="78"/>
        <v>0</v>
      </c>
      <c r="BU246" s="158">
        <f t="shared" si="79"/>
        <v>0</v>
      </c>
      <c r="BV246" s="158"/>
      <c r="BW246" s="206">
        <f t="shared" si="80"/>
        <v>364.98048294824224</v>
      </c>
      <c r="BX246" s="207">
        <f t="shared" si="81"/>
        <v>0</v>
      </c>
      <c r="BY246" s="208">
        <f t="shared" si="82"/>
        <v>1</v>
      </c>
      <c r="BZ246" s="158"/>
      <c r="CA246" s="157">
        <f>BDS!BH246</f>
        <v>4.4992148081600121</v>
      </c>
      <c r="CB246" s="157">
        <f t="shared" si="83"/>
        <v>-1.5007851918399879</v>
      </c>
      <c r="CC246" s="157"/>
      <c r="CD246" s="157">
        <f t="shared" si="84"/>
        <v>-1.5007851918399879</v>
      </c>
      <c r="CE246" s="192"/>
      <c r="CF246" s="192"/>
      <c r="CG246" s="208"/>
      <c r="CH246" s="208">
        <f t="shared" si="85"/>
        <v>0</v>
      </c>
    </row>
    <row r="247" spans="2:86" x14ac:dyDescent="0.2">
      <c r="B247" s="81"/>
      <c r="C247" s="81"/>
      <c r="D247" s="81"/>
      <c r="E247" s="81"/>
      <c r="F247" s="81"/>
      <c r="G247" s="81"/>
      <c r="H247" s="81"/>
      <c r="I247" s="81"/>
      <c r="J247" s="81"/>
      <c r="K247" s="81"/>
      <c r="L247" s="82"/>
      <c r="M247" s="83"/>
      <c r="N247" s="81"/>
      <c r="O247" s="81"/>
      <c r="P247" s="81"/>
      <c r="Q247" s="84"/>
      <c r="R247" s="81"/>
      <c r="S247" s="84"/>
      <c r="T247" s="81"/>
      <c r="U247" s="195">
        <f t="shared" si="67"/>
        <v>370.51546056180331</v>
      </c>
      <c r="V247" s="146">
        <f>BDS!$V$3*(COS(($U247*V$4)-PI()))*BL247*BP247</f>
        <v>0.77426345201300828</v>
      </c>
      <c r="W247" s="146">
        <f>BDS!$W$3*(COS(($U247*W$4)-PI()))*BL247*BP247</f>
        <v>0.79771204849929611</v>
      </c>
      <c r="X247" s="146">
        <f>BDS!$X$3*(COS(($U247*X$4)-PI()))*BL247*BP247</f>
        <v>0.86292670319874754</v>
      </c>
      <c r="Y247" s="146">
        <f>BDS!$Y$3*(COS(($U247*Y$4)-PI()))*BL247*BP247</f>
        <v>0.23074584176687571</v>
      </c>
      <c r="Z247" s="146">
        <f>BDS!$Z$3*(COS(($U247*Z$4)-PI()))*BL247*BP247</f>
        <v>-0.17931748584942131</v>
      </c>
      <c r="AA247" s="146">
        <f>BDS!$AA$3*(COS(($U247*AA$4)-PI()))*BL247*BP247</f>
        <v>-0.39910644041315541</v>
      </c>
      <c r="AB247" s="146">
        <f>BDS!$AB$3*(COS(($U247*AB$4)-PI()))*BL247*BP247</f>
        <v>-0.52110030711887323</v>
      </c>
      <c r="AC247" s="146">
        <f>BDS!$AC$3*(COS(($U247*AC$4)-PI()))*BL247*BP247</f>
        <v>-0.58946705164652446</v>
      </c>
      <c r="AD247" s="146">
        <f>BDS!$AD$3*(COS(($U247*AD$4)-PI()))*BL247*BP247</f>
        <v>-0.62456667944285205</v>
      </c>
      <c r="AE247" s="146">
        <f>BDS!$AE$3*(COS(($U247*AE$4)-PI()))*BL247*BP247</f>
        <v>-0.63540883694541439</v>
      </c>
      <c r="AF247" s="146">
        <f>BDS!$AF$3*(COS(($U247*AF$4)-PI()))*BL247*BP247</f>
        <v>-0.62456667944285205</v>
      </c>
      <c r="AG247" s="146">
        <f>BDS!$AG$3*(COS(($U247*AG$4)-PI()))*BL247*BP247</f>
        <v>-0.58946705164652446</v>
      </c>
      <c r="AH247" s="146">
        <f>BDS!$AH$3*(COS(($U247*AH$4)-PI()))*BL247*BP247</f>
        <v>-0.52110030711887323</v>
      </c>
      <c r="AI247" s="146">
        <f>BDS!$AI$3*(COS(($U247*AI$4)-PI()))*BL247*BP247</f>
        <v>-0.39910644041315541</v>
      </c>
      <c r="AJ247" s="146">
        <f>BDS!$AJ$3*(COS(($U247*AJ$4)-PI()))*BL247*BP247</f>
        <v>-0.453094034433912</v>
      </c>
      <c r="AK247" s="146">
        <f>BDS!$AK$3*(COS(($U247*AK$4)-PI()))*BL247*BP247</f>
        <v>-0.56516930815300936</v>
      </c>
      <c r="AL247" s="146">
        <f>BDS!$AL$3*(COS(($U247*AL$4)-PI()))*BL247*BP247</f>
        <v>-0.62771296375380858</v>
      </c>
      <c r="AM247" s="146">
        <f>BDS!$AM$3*(COS(($U247*AM$4)-PI()))*BL247*BP247</f>
        <v>-0.65975483919791555</v>
      </c>
      <c r="AN247" s="146">
        <f>BDS!$AN$3*(COS(($U247*AN$4)-PI()))*BL247*BP247</f>
        <v>-0.66964349037319781</v>
      </c>
      <c r="AO247" s="146">
        <f>BDS!$AO$3*(COS(($U247*AO$4)-PI()))*BL247*BP247</f>
        <v>-0.65975483919791555</v>
      </c>
      <c r="AP247" s="146">
        <f>BDS!$AP$3*(COS(($U247*AP$4)-PI()))*BL247*BP247</f>
        <v>-0.62771296375380858</v>
      </c>
      <c r="AQ247" s="146">
        <f>BDS!$AQ$3*(COS(($U247*AQ$4)-PI()))*BL247*BP247</f>
        <v>-0.56516930815300936</v>
      </c>
      <c r="AR247" s="146">
        <f>BDS!$AR$3*(COS(($U247*AR$4)-PI()))*BL247*BP247</f>
        <v>-0.453094034433912</v>
      </c>
      <c r="AS247" s="146">
        <f>BDS!$AS$3*(COS(($U247*AS$4)-PI()))*BL247*BP247</f>
        <v>-0.39910644041315541</v>
      </c>
      <c r="AT247" s="146">
        <f>BDS!$AT$3*(COS(($U247*AT$4)-PI()))*BL247*BP247</f>
        <v>-0.52110030711887323</v>
      </c>
      <c r="AU247" s="146">
        <f>BDS!$AU$3*(COS(($U247*AU$4)-PI()))*BL247*BP247</f>
        <v>-0.58946705164652446</v>
      </c>
      <c r="AV247" s="146">
        <f>BDS!$AV$3*(COS(($U247*AV$4)-PI()))*BL247*BP247</f>
        <v>-0.62456667944285205</v>
      </c>
      <c r="AW247" s="146">
        <f>BDS!$AW$3*(COS(($U247*AW$4)-PI()))*BL247*BP247</f>
        <v>-0.63540883694541439</v>
      </c>
      <c r="AX247" s="146">
        <f>BDS!$AX$3*(COS(($U247*AX$4)-PI()))*BL247*BP247</f>
        <v>-0.62456667944285205</v>
      </c>
      <c r="AY247" s="146">
        <f>BDS!$AY$3*(COS(($U247*AY$4)-PI()))*BL247*BP247</f>
        <v>-0.58946705164652446</v>
      </c>
      <c r="AZ247" s="146">
        <f>BDS!$AZ$3*(COS(($U247*AZ$4)-PI()))*BL247*BP247</f>
        <v>-0.52110030711887323</v>
      </c>
      <c r="BA247" s="146">
        <f>BDS!$BA$3*(COS(($U247*BA$4)-PI()))*BL247*BP247</f>
        <v>-0.39910644041315541</v>
      </c>
      <c r="BB247" s="146">
        <f>BDS!$BB$3*(COS(($U247*BB$4)-PI()))*BL247*BP247</f>
        <v>-0.17931748584942131</v>
      </c>
      <c r="BC247" s="146">
        <f>BDS!$BC$3*(COS(($U247*BC$4)-PI()))*BL247*BP247</f>
        <v>0.23074584176687571</v>
      </c>
      <c r="BD247" s="146">
        <f>BDS!$BD$3*(COS(($U247*BD$4)-PI()))*BL247*BP247</f>
        <v>0.86292670319874754</v>
      </c>
      <c r="BE247" s="146">
        <f>BDS!$BE$3*(COS(($U247*BE$4)-PI()))*BL247*BP247</f>
        <v>0.79771204849929611</v>
      </c>
      <c r="BF247" s="153">
        <f t="shared" si="68"/>
        <v>-0.30251354729397034</v>
      </c>
      <c r="BG247" s="153">
        <f>(((BF247)+1)/(BDS!$BG$4)+1)</f>
        <v>1.6930660642755413</v>
      </c>
      <c r="BH247" s="196">
        <f t="shared" si="69"/>
        <v>4.5734780965028152</v>
      </c>
      <c r="BI247" s="154"/>
      <c r="BJ247" s="152">
        <f t="shared" si="70"/>
        <v>370.51546056180331</v>
      </c>
      <c r="BK247" s="152">
        <f t="shared" si="71"/>
        <v>-3.2313994587812665E-4</v>
      </c>
      <c r="BL247" s="155">
        <f t="shared" si="72"/>
        <v>0.99996279783090136</v>
      </c>
      <c r="BM247" s="155"/>
      <c r="BN247" s="152">
        <f t="shared" si="73"/>
        <v>370.51546056180331</v>
      </c>
      <c r="BO247" s="152">
        <f t="shared" si="74"/>
        <v>-4.7180132271170724E-2</v>
      </c>
      <c r="BP247" s="155">
        <f t="shared" si="75"/>
        <v>0.99458291216174632</v>
      </c>
      <c r="BQ247" s="156"/>
      <c r="BR247" s="157">
        <f t="shared" si="76"/>
        <v>370.51546056180331</v>
      </c>
      <c r="BS247" s="158">
        <f t="shared" si="77"/>
        <v>0</v>
      </c>
      <c r="BT247" s="158">
        <f t="shared" si="78"/>
        <v>0</v>
      </c>
      <c r="BU247" s="158">
        <f t="shared" si="79"/>
        <v>0</v>
      </c>
      <c r="BV247" s="158"/>
      <c r="BW247" s="206">
        <f t="shared" si="80"/>
        <v>370.51546056180331</v>
      </c>
      <c r="BX247" s="207">
        <f t="shared" si="81"/>
        <v>0</v>
      </c>
      <c r="BY247" s="208">
        <f t="shared" si="82"/>
        <v>1</v>
      </c>
      <c r="BZ247" s="158"/>
      <c r="CA247" s="157">
        <f>BDS!BH247</f>
        <v>4.5734780965028152</v>
      </c>
      <c r="CB247" s="157">
        <f t="shared" si="83"/>
        <v>-1.4265219034971848</v>
      </c>
      <c r="CC247" s="157"/>
      <c r="CD247" s="157">
        <f t="shared" si="84"/>
        <v>-1.4265219034971848</v>
      </c>
      <c r="CE247" s="192"/>
      <c r="CF247" s="192"/>
      <c r="CG247" s="208"/>
      <c r="CH247" s="208">
        <f t="shared" si="85"/>
        <v>0</v>
      </c>
    </row>
    <row r="248" spans="2:86" x14ac:dyDescent="0.2">
      <c r="B248" s="81"/>
      <c r="C248" s="81"/>
      <c r="D248" s="81"/>
      <c r="E248" s="81"/>
      <c r="F248" s="81"/>
      <c r="G248" s="81"/>
      <c r="H248" s="81"/>
      <c r="I248" s="81"/>
      <c r="J248" s="81"/>
      <c r="K248" s="81"/>
      <c r="L248" s="82"/>
      <c r="M248" s="83"/>
      <c r="N248" s="81"/>
      <c r="O248" s="81"/>
      <c r="P248" s="81"/>
      <c r="Q248" s="84"/>
      <c r="R248" s="81"/>
      <c r="S248" s="84"/>
      <c r="T248" s="81"/>
      <c r="U248" s="195">
        <f t="shared" si="67"/>
        <v>376.13437684774254</v>
      </c>
      <c r="V248" s="146">
        <f>BDS!$V$3*(COS(($U248*V$4)-PI()))*BL248*BP248</f>
        <v>0.79622296253172942</v>
      </c>
      <c r="W248" s="146">
        <f>BDS!$W$3*(COS(($U248*W$4)-PI()))*BL248*BP248</f>
        <v>0.8187656011039155</v>
      </c>
      <c r="X248" s="146">
        <f>BDS!$X$3*(COS(($U248*X$4)-PI()))*BL248*BP248</f>
        <v>0.88060952131826287</v>
      </c>
      <c r="Y248" s="146">
        <f>BDS!$Y$3*(COS(($U248*Y$4)-PI()))*BL248*BP248</f>
        <v>0.25697374848761578</v>
      </c>
      <c r="Z248" s="146">
        <f>BDS!$Z$3*(COS(($U248*Z$4)-PI()))*BL248*BP248</f>
        <v>-0.15863689190920954</v>
      </c>
      <c r="AA248" s="146">
        <f>BDS!$AA$3*(COS(($U248*AA$4)-PI()))*BL248*BP248</f>
        <v>-0.38292617953693525</v>
      </c>
      <c r="AB248" s="146">
        <f>BDS!$AB$3*(COS(($U248*AB$4)-PI()))*BL248*BP248</f>
        <v>-0.50776659904588328</v>
      </c>
      <c r="AC248" s="146">
        <f>BDS!$AC$3*(COS(($U248*AC$4)-PI()))*BL248*BP248</f>
        <v>-0.57782483095995507</v>
      </c>
      <c r="AD248" s="146">
        <f>BDS!$AD$3*(COS(($U248*AD$4)-PI()))*BL248*BP248</f>
        <v>-0.61381812533332358</v>
      </c>
      <c r="AE248" s="146">
        <f>BDS!$AE$3*(COS(($U248*AE$4)-PI()))*BL248*BP248</f>
        <v>-0.62493969522220028</v>
      </c>
      <c r="AF248" s="146">
        <f>BDS!$AF$3*(COS(($U248*AF$4)-PI()))*BL248*BP248</f>
        <v>-0.61381812533332358</v>
      </c>
      <c r="AG248" s="146">
        <f>BDS!$AG$3*(COS(($U248*AG$4)-PI()))*BL248*BP248</f>
        <v>-0.57782483095995507</v>
      </c>
      <c r="AH248" s="146">
        <f>BDS!$AH$3*(COS(($U248*AH$4)-PI()))*BL248*BP248</f>
        <v>-0.50776659904588328</v>
      </c>
      <c r="AI248" s="146">
        <f>BDS!$AI$3*(COS(($U248*AI$4)-PI()))*BL248*BP248</f>
        <v>-0.38292617953693525</v>
      </c>
      <c r="AJ248" s="146">
        <f>BDS!$AJ$3*(COS(($U248*AJ$4)-PI()))*BL248*BP248</f>
        <v>-0.43814529720518047</v>
      </c>
      <c r="AK248" s="146">
        <f>BDS!$AK$3*(COS(($U248*AK$4)-PI()))*BL248*BP248</f>
        <v>-0.55291836509055914</v>
      </c>
      <c r="AL248" s="146">
        <f>BDS!$AL$3*(COS(($U248*AL$4)-PI()))*BL248*BP248</f>
        <v>-0.61704533046557175</v>
      </c>
      <c r="AM248" s="146">
        <f>BDS!$AM$3*(COS(($U248*AM$4)-PI()))*BL248*BP248</f>
        <v>-0.64991879573932321</v>
      </c>
      <c r="AN248" s="146">
        <f>BDS!$AN$3*(COS(($U248*AN$4)-PI()))*BL248*BP248</f>
        <v>-0.66006681238979303</v>
      </c>
      <c r="AO248" s="146">
        <f>BDS!$AO$3*(COS(($U248*AO$4)-PI()))*BL248*BP248</f>
        <v>-0.64991879573932321</v>
      </c>
      <c r="AP248" s="146">
        <f>BDS!$AP$3*(COS(($U248*AP$4)-PI()))*BL248*BP248</f>
        <v>-0.61704533046557175</v>
      </c>
      <c r="AQ248" s="146">
        <f>BDS!$AQ$3*(COS(($U248*AQ$4)-PI()))*BL248*BP248</f>
        <v>-0.55291836509055914</v>
      </c>
      <c r="AR248" s="146">
        <f>BDS!$AR$3*(COS(($U248*AR$4)-PI()))*BL248*BP248</f>
        <v>-0.43814529720518047</v>
      </c>
      <c r="AS248" s="146">
        <f>BDS!$AS$3*(COS(($U248*AS$4)-PI()))*BL248*BP248</f>
        <v>-0.38292617953693525</v>
      </c>
      <c r="AT248" s="146">
        <f>BDS!$AT$3*(COS(($U248*AT$4)-PI()))*BL248*BP248</f>
        <v>-0.50776659904588328</v>
      </c>
      <c r="AU248" s="146">
        <f>BDS!$AU$3*(COS(($U248*AU$4)-PI()))*BL248*BP248</f>
        <v>-0.57782483095995507</v>
      </c>
      <c r="AV248" s="146">
        <f>BDS!$AV$3*(COS(($U248*AV$4)-PI()))*BL248*BP248</f>
        <v>-0.61381812533332358</v>
      </c>
      <c r="AW248" s="146">
        <f>BDS!$AW$3*(COS(($U248*AW$4)-PI()))*BL248*BP248</f>
        <v>-0.62493969522220028</v>
      </c>
      <c r="AX248" s="146">
        <f>BDS!$AX$3*(COS(($U248*AX$4)-PI()))*BL248*BP248</f>
        <v>-0.61381812533332358</v>
      </c>
      <c r="AY248" s="146">
        <f>BDS!$AY$3*(COS(($U248*AY$4)-PI()))*BL248*BP248</f>
        <v>-0.57782483095995507</v>
      </c>
      <c r="AZ248" s="146">
        <f>BDS!$AZ$3*(COS(($U248*AZ$4)-PI()))*BL248*BP248</f>
        <v>-0.50776659904588328</v>
      </c>
      <c r="BA248" s="146">
        <f>BDS!$BA$3*(COS(($U248*BA$4)-PI()))*BL248*BP248</f>
        <v>-0.38292617953693525</v>
      </c>
      <c r="BB248" s="146">
        <f>BDS!$BB$3*(COS(($U248*BB$4)-PI()))*BL248*BP248</f>
        <v>-0.15863689190920954</v>
      </c>
      <c r="BC248" s="146">
        <f>BDS!$BC$3*(COS(($U248*BC$4)-PI()))*BL248*BP248</f>
        <v>0.25697374848761578</v>
      </c>
      <c r="BD248" s="146">
        <f>BDS!$BD$3*(COS(($U248*BD$4)-PI()))*BL248*BP248</f>
        <v>0.88060952131826287</v>
      </c>
      <c r="BE248" s="146">
        <f>BDS!$BE$3*(COS(($U248*BE$4)-PI()))*BL248*BP248</f>
        <v>0.8187656011039155</v>
      </c>
      <c r="BF248" s="153">
        <f t="shared" si="68"/>
        <v>-0.28788049441130426</v>
      </c>
      <c r="BG248" s="153">
        <f>(((BF248)+1)/(BDS!$BG$4)+1)</f>
        <v>1.7076063787581792</v>
      </c>
      <c r="BH248" s="196">
        <f t="shared" si="69"/>
        <v>4.6477553688118132</v>
      </c>
      <c r="BI248" s="154"/>
      <c r="BJ248" s="152">
        <f t="shared" si="70"/>
        <v>376.13437684774254</v>
      </c>
      <c r="BK248" s="152">
        <f t="shared" si="71"/>
        <v>-3.3933924588663698E-4</v>
      </c>
      <c r="BL248" s="155">
        <f t="shared" si="72"/>
        <v>0.99996093288868715</v>
      </c>
      <c r="BM248" s="155"/>
      <c r="BN248" s="152">
        <f t="shared" si="73"/>
        <v>376.13437684774254</v>
      </c>
      <c r="BO248" s="152">
        <f t="shared" si="74"/>
        <v>-4.8979096836422611E-2</v>
      </c>
      <c r="BP248" s="155">
        <f t="shared" si="75"/>
        <v>0.9943769419942885</v>
      </c>
      <c r="BQ248" s="156"/>
      <c r="BR248" s="157">
        <f t="shared" si="76"/>
        <v>376.13437684774254</v>
      </c>
      <c r="BS248" s="158">
        <f t="shared" si="77"/>
        <v>0</v>
      </c>
      <c r="BT248" s="158">
        <f t="shared" si="78"/>
        <v>0</v>
      </c>
      <c r="BU248" s="158">
        <f t="shared" si="79"/>
        <v>0</v>
      </c>
      <c r="BV248" s="158"/>
      <c r="BW248" s="206">
        <f t="shared" si="80"/>
        <v>376.13437684774254</v>
      </c>
      <c r="BX248" s="207">
        <f t="shared" si="81"/>
        <v>0</v>
      </c>
      <c r="BY248" s="208">
        <f t="shared" si="82"/>
        <v>1</v>
      </c>
      <c r="BZ248" s="158"/>
      <c r="CA248" s="157">
        <f>BDS!BH248</f>
        <v>4.6477553688118132</v>
      </c>
      <c r="CB248" s="157">
        <f t="shared" si="83"/>
        <v>-1.3522446311881868</v>
      </c>
      <c r="CC248" s="157"/>
      <c r="CD248" s="157">
        <f t="shared" si="84"/>
        <v>-1.3522446311881868</v>
      </c>
      <c r="CE248" s="192"/>
      <c r="CF248" s="192"/>
      <c r="CG248" s="208"/>
      <c r="CH248" s="208">
        <f t="shared" si="85"/>
        <v>0</v>
      </c>
    </row>
    <row r="249" spans="2:86" x14ac:dyDescent="0.2">
      <c r="B249" s="81"/>
      <c r="C249" s="81"/>
      <c r="D249" s="81"/>
      <c r="E249" s="81"/>
      <c r="F249" s="81"/>
      <c r="G249" s="81"/>
      <c r="H249" s="81"/>
      <c r="I249" s="81"/>
      <c r="J249" s="81"/>
      <c r="K249" s="81"/>
      <c r="L249" s="82"/>
      <c r="M249" s="83"/>
      <c r="N249" s="81"/>
      <c r="O249" s="81"/>
      <c r="P249" s="81"/>
      <c r="Q249" s="84"/>
      <c r="R249" s="81"/>
      <c r="S249" s="84"/>
      <c r="T249" s="81"/>
      <c r="U249" s="195">
        <f t="shared" si="67"/>
        <v>381.83850474720128</v>
      </c>
      <c r="V249" s="146">
        <f>BDS!$V$3*(COS(($U249*V$4)-PI()))*BL249*BP249</f>
        <v>0.81735051278165904</v>
      </c>
      <c r="W249" s="146">
        <f>BDS!$W$3*(COS(($U249*W$4)-PI()))*BL249*BP249</f>
        <v>0.8389018883423135</v>
      </c>
      <c r="X249" s="146">
        <f>BDS!$X$3*(COS(($U249*X$4)-PI()))*BL249*BP249</f>
        <v>0.89709425335467974</v>
      </c>
      <c r="Y249" s="146">
        <f>BDS!$Y$3*(COS(($U249*Y$4)-PI()))*BL249*BP249</f>
        <v>0.28338961482529834</v>
      </c>
      <c r="Z249" s="146">
        <f>BDS!$Z$3*(COS(($U249*Z$4)-PI()))*BL249*BP249</f>
        <v>-0.13757886834629912</v>
      </c>
      <c r="AA249" s="146">
        <f>BDS!$AA$3*(COS(($U249*AA$4)-PI()))*BL249*BP249</f>
        <v>-0.36638482214738854</v>
      </c>
      <c r="AB249" s="146">
        <f>BDS!$AB$3*(COS(($U249*AB$4)-PI()))*BL249*BP249</f>
        <v>-0.49410953228389531</v>
      </c>
      <c r="AC249" s="146">
        <f>BDS!$AC$3*(COS(($U249*AC$4)-PI()))*BL249*BP249</f>
        <v>-0.56588854309018233</v>
      </c>
      <c r="AD249" s="146">
        <f>BDS!$AD$3*(COS(($U249*AD$4)-PI()))*BL249*BP249</f>
        <v>-0.60279270964415554</v>
      </c>
      <c r="AE249" s="146">
        <f>BDS!$AE$3*(COS(($U249*AE$4)-PI()))*BL249*BP249</f>
        <v>-0.61419929719850919</v>
      </c>
      <c r="AF249" s="146">
        <f>BDS!$AF$3*(COS(($U249*AF$4)-PI()))*BL249*BP249</f>
        <v>-0.60279270964415554</v>
      </c>
      <c r="AG249" s="146">
        <f>BDS!$AG$3*(COS(($U249*AG$4)-PI()))*BL249*BP249</f>
        <v>-0.56588854309018233</v>
      </c>
      <c r="AH249" s="146">
        <f>BDS!$AH$3*(COS(($U249*AH$4)-PI()))*BL249*BP249</f>
        <v>-0.49410953228389531</v>
      </c>
      <c r="AI249" s="146">
        <f>BDS!$AI$3*(COS(($U249*AI$4)-PI()))*BL249*BP249</f>
        <v>-0.36638482214738854</v>
      </c>
      <c r="AJ249" s="146">
        <f>BDS!$AJ$3*(COS(($U249*AJ$4)-PI()))*BL249*BP249</f>
        <v>-0.42284979885284057</v>
      </c>
      <c r="AK249" s="146">
        <f>BDS!$AK$3*(COS(($U249*AK$4)-PI()))*BL249*BP249</f>
        <v>-0.5403622978414514</v>
      </c>
      <c r="AL249" s="146">
        <f>BDS!$AL$3*(COS(($U249*AL$4)-PI()))*BL249*BP249</f>
        <v>-0.60610244817605563</v>
      </c>
      <c r="AM249" s="146">
        <f>BDS!$AM$3*(COS(($U249*AM$4)-PI()))*BL249*BP249</f>
        <v>-0.63982457546539684</v>
      </c>
      <c r="AN249" s="146">
        <f>BDS!$AN$3*(COS(($U249*AN$4)-PI()))*BL249*BP249</f>
        <v>-0.65023746318446685</v>
      </c>
      <c r="AO249" s="146">
        <f>BDS!$AO$3*(COS(($U249*AO$4)-PI()))*BL249*BP249</f>
        <v>-0.63982457546539684</v>
      </c>
      <c r="AP249" s="146">
        <f>BDS!$AP$3*(COS(($U249*AP$4)-PI()))*BL249*BP249</f>
        <v>-0.60610244817605563</v>
      </c>
      <c r="AQ249" s="146">
        <f>BDS!$AQ$3*(COS(($U249*AQ$4)-PI()))*BL249*BP249</f>
        <v>-0.5403622978414514</v>
      </c>
      <c r="AR249" s="146">
        <f>BDS!$AR$3*(COS(($U249*AR$4)-PI()))*BL249*BP249</f>
        <v>-0.42284979885284057</v>
      </c>
      <c r="AS249" s="146">
        <f>BDS!$AS$3*(COS(($U249*AS$4)-PI()))*BL249*BP249</f>
        <v>-0.36638482214738854</v>
      </c>
      <c r="AT249" s="146">
        <f>BDS!$AT$3*(COS(($U249*AT$4)-PI()))*BL249*BP249</f>
        <v>-0.49410953228389531</v>
      </c>
      <c r="AU249" s="146">
        <f>BDS!$AU$3*(COS(($U249*AU$4)-PI()))*BL249*BP249</f>
        <v>-0.56588854309018233</v>
      </c>
      <c r="AV249" s="146">
        <f>BDS!$AV$3*(COS(($U249*AV$4)-PI()))*BL249*BP249</f>
        <v>-0.60279270964415554</v>
      </c>
      <c r="AW249" s="146">
        <f>BDS!$AW$3*(COS(($U249*AW$4)-PI()))*BL249*BP249</f>
        <v>-0.61419929719850919</v>
      </c>
      <c r="AX249" s="146">
        <f>BDS!$AX$3*(COS(($U249*AX$4)-PI()))*BL249*BP249</f>
        <v>-0.60279270964415554</v>
      </c>
      <c r="AY249" s="146">
        <f>BDS!$AY$3*(COS(($U249*AY$4)-PI()))*BL249*BP249</f>
        <v>-0.56588854309018233</v>
      </c>
      <c r="AZ249" s="146">
        <f>BDS!$AZ$3*(COS(($U249*AZ$4)-PI()))*BL249*BP249</f>
        <v>-0.49410953228389531</v>
      </c>
      <c r="BA249" s="146">
        <f>BDS!$BA$3*(COS(($U249*BA$4)-PI()))*BL249*BP249</f>
        <v>-0.36638482214738854</v>
      </c>
      <c r="BB249" s="146">
        <f>BDS!$BB$3*(COS(($U249*BB$4)-PI()))*BL249*BP249</f>
        <v>-0.13757886834629912</v>
      </c>
      <c r="BC249" s="146">
        <f>BDS!$BC$3*(COS(($U249*BC$4)-PI()))*BL249*BP249</f>
        <v>0.28338961482529834</v>
      </c>
      <c r="BD249" s="146">
        <f>BDS!$BD$3*(COS(($U249*BD$4)-PI()))*BL249*BP249</f>
        <v>0.89709425335467974</v>
      </c>
      <c r="BE249" s="146">
        <f>BDS!$BE$3*(COS(($U249*BE$4)-PI()))*BL249*BP249</f>
        <v>0.8389018883423135</v>
      </c>
      <c r="BF249" s="153">
        <f t="shared" si="68"/>
        <v>-0.27312923438282821</v>
      </c>
      <c r="BG249" s="153">
        <f>(((BF249)+1)/(BDS!$BG$4)+1)</f>
        <v>1.72226415123731</v>
      </c>
      <c r="BH249" s="196">
        <f t="shared" si="69"/>
        <v>4.7219952376696783</v>
      </c>
      <c r="BI249" s="154"/>
      <c r="BJ249" s="152">
        <f t="shared" si="70"/>
        <v>381.83850474720128</v>
      </c>
      <c r="BK249" s="152">
        <f t="shared" si="71"/>
        <v>-3.5635059825448015E-4</v>
      </c>
      <c r="BL249" s="155">
        <f t="shared" si="72"/>
        <v>0.99995897446279935</v>
      </c>
      <c r="BM249" s="155"/>
      <c r="BN249" s="152">
        <f t="shared" si="73"/>
        <v>381.83850474720128</v>
      </c>
      <c r="BO249" s="152">
        <f t="shared" si="74"/>
        <v>-5.0846254688246793E-2</v>
      </c>
      <c r="BP249" s="155">
        <f t="shared" si="75"/>
        <v>0.99416320923360135</v>
      </c>
      <c r="BQ249" s="156"/>
      <c r="BR249" s="157">
        <f t="shared" si="76"/>
        <v>381.83850474720128</v>
      </c>
      <c r="BS249" s="158">
        <f t="shared" si="77"/>
        <v>0</v>
      </c>
      <c r="BT249" s="158">
        <f t="shared" si="78"/>
        <v>0</v>
      </c>
      <c r="BU249" s="158">
        <f t="shared" si="79"/>
        <v>0</v>
      </c>
      <c r="BV249" s="158"/>
      <c r="BW249" s="206">
        <f t="shared" si="80"/>
        <v>381.83850474720128</v>
      </c>
      <c r="BX249" s="207">
        <f t="shared" si="81"/>
        <v>0</v>
      </c>
      <c r="BY249" s="208">
        <f t="shared" si="82"/>
        <v>1</v>
      </c>
      <c r="BZ249" s="158"/>
      <c r="CA249" s="157">
        <f>BDS!BH249</f>
        <v>4.7219952376696783</v>
      </c>
      <c r="CB249" s="157">
        <f t="shared" si="83"/>
        <v>-1.2780047623303217</v>
      </c>
      <c r="CC249" s="157"/>
      <c r="CD249" s="157">
        <f t="shared" si="84"/>
        <v>-1.2780047623303217</v>
      </c>
      <c r="CE249" s="192"/>
      <c r="CF249" s="192"/>
      <c r="CG249" s="208"/>
      <c r="CH249" s="208">
        <f t="shared" si="85"/>
        <v>0</v>
      </c>
    </row>
    <row r="250" spans="2:86" x14ac:dyDescent="0.2">
      <c r="B250" s="81"/>
      <c r="C250" s="81"/>
      <c r="D250" s="81"/>
      <c r="E250" s="81"/>
      <c r="F250" s="81"/>
      <c r="G250" s="81"/>
      <c r="H250" s="81"/>
      <c r="I250" s="81"/>
      <c r="J250" s="81"/>
      <c r="K250" s="81"/>
      <c r="L250" s="82"/>
      <c r="M250" s="83"/>
      <c r="N250" s="81"/>
      <c r="O250" s="81"/>
      <c r="P250" s="81"/>
      <c r="Q250" s="84"/>
      <c r="R250" s="81"/>
      <c r="S250" s="84"/>
      <c r="T250" s="81"/>
      <c r="U250" s="195">
        <f t="shared" si="67"/>
        <v>387.62913650564269</v>
      </c>
      <c r="V250" s="146">
        <f>BDS!$V$3*(COS(($U250*V$4)-PI()))*BL250*BP250</f>
        <v>0.83756658621234481</v>
      </c>
      <c r="W250" s="146">
        <f>BDS!$W$3*(COS(($U250*W$4)-PI()))*BL250*BP250</f>
        <v>0.85803844278487462</v>
      </c>
      <c r="X250" s="146">
        <f>BDS!$X$3*(COS(($U250*X$4)-PI()))*BL250*BP250</f>
        <v>0.91229026429600979</v>
      </c>
      <c r="Y250" s="146">
        <f>BDS!$Y$3*(COS(($U250*Y$4)-PI()))*BL250*BP250</f>
        <v>0.30996869029076046</v>
      </c>
      <c r="Z250" s="146">
        <f>BDS!$Z$3*(COS(($U250*Z$4)-PI()))*BL250*BP250</f>
        <v>-0.11614593214947277</v>
      </c>
      <c r="AA250" s="146">
        <f>BDS!$AA$3*(COS(($U250*AA$4)-PI()))*BL250*BP250</f>
        <v>-0.34947902292910987</v>
      </c>
      <c r="AB250" s="146">
        <f>BDS!$AB$3*(COS(($U250*AB$4)-PI()))*BL250*BP250</f>
        <v>-0.48012419145561286</v>
      </c>
      <c r="AC250" s="146">
        <f>BDS!$AC$3*(COS(($U250*AC$4)-PI()))*BL250*BP250</f>
        <v>-0.55365289762886338</v>
      </c>
      <c r="AD250" s="146">
        <f>BDS!$AD$3*(COS(($U250*AD$4)-PI()))*BL250*BP250</f>
        <v>-0.59148508735706429</v>
      </c>
      <c r="AE250" s="146">
        <f>BDS!$AE$3*(COS(($U250*AE$4)-PI()))*BL250*BP250</f>
        <v>-0.60318229970874915</v>
      </c>
      <c r="AF250" s="146">
        <f>BDS!$AF$3*(COS(($U250*AF$4)-PI()))*BL250*BP250</f>
        <v>-0.59148508735706429</v>
      </c>
      <c r="AG250" s="146">
        <f>BDS!$AG$3*(COS(($U250*AG$4)-PI()))*BL250*BP250</f>
        <v>-0.55365289762886338</v>
      </c>
      <c r="AH250" s="146">
        <f>BDS!$AH$3*(COS(($U250*AH$4)-PI()))*BL250*BP250</f>
        <v>-0.48012419145561286</v>
      </c>
      <c r="AI250" s="146">
        <f>BDS!$AI$3*(COS(($U250*AI$4)-PI()))*BL250*BP250</f>
        <v>-0.34947902292910987</v>
      </c>
      <c r="AJ250" s="146">
        <f>BDS!$AJ$3*(COS(($U250*AJ$4)-PI()))*BL250*BP250</f>
        <v>-0.40720335496352705</v>
      </c>
      <c r="AK250" s="146">
        <f>BDS!$AK$3*(COS(($U250*AK$4)-PI()))*BL250*BP250</f>
        <v>-0.52749590839310745</v>
      </c>
      <c r="AL250" s="146">
        <f>BDS!$AL$3*(COS(($U250*AL$4)-PI()))*BL250*BP250</f>
        <v>-0.59487897149769142</v>
      </c>
      <c r="AM250" s="146">
        <f>BDS!$AM$3*(COS(($U250*AM$4)-PI()))*BL250*BP250</f>
        <v>-0.6294668713660444</v>
      </c>
      <c r="AN250" s="146">
        <f>BDS!$AN$3*(COS(($U250*AN$4)-PI()))*BL250*BP250</f>
        <v>-0.64015016302493877</v>
      </c>
      <c r="AO250" s="146">
        <f>BDS!$AO$3*(COS(($U250*AO$4)-PI()))*BL250*BP250</f>
        <v>-0.6294668713660444</v>
      </c>
      <c r="AP250" s="146">
        <f>BDS!$AP$3*(COS(($U250*AP$4)-PI()))*BL250*BP250</f>
        <v>-0.59487897149769142</v>
      </c>
      <c r="AQ250" s="146">
        <f>BDS!$AQ$3*(COS(($U250*AQ$4)-PI()))*BL250*BP250</f>
        <v>-0.52749590839310745</v>
      </c>
      <c r="AR250" s="146">
        <f>BDS!$AR$3*(COS(($U250*AR$4)-PI()))*BL250*BP250</f>
        <v>-0.40720335496352705</v>
      </c>
      <c r="AS250" s="146">
        <f>BDS!$AS$3*(COS(($U250*AS$4)-PI()))*BL250*BP250</f>
        <v>-0.34947902292910987</v>
      </c>
      <c r="AT250" s="146">
        <f>BDS!$AT$3*(COS(($U250*AT$4)-PI()))*BL250*BP250</f>
        <v>-0.48012419145561286</v>
      </c>
      <c r="AU250" s="146">
        <f>BDS!$AU$3*(COS(($U250*AU$4)-PI()))*BL250*BP250</f>
        <v>-0.55365289762886338</v>
      </c>
      <c r="AV250" s="146">
        <f>BDS!$AV$3*(COS(($U250*AV$4)-PI()))*BL250*BP250</f>
        <v>-0.59148508735706429</v>
      </c>
      <c r="AW250" s="146">
        <f>BDS!$AW$3*(COS(($U250*AW$4)-PI()))*BL250*BP250</f>
        <v>-0.60318229970874915</v>
      </c>
      <c r="AX250" s="146">
        <f>BDS!$AX$3*(COS(($U250*AX$4)-PI()))*BL250*BP250</f>
        <v>-0.59148508735706429</v>
      </c>
      <c r="AY250" s="146">
        <f>BDS!$AY$3*(COS(($U250*AY$4)-PI()))*BL250*BP250</f>
        <v>-0.55365289762886338</v>
      </c>
      <c r="AZ250" s="146">
        <f>BDS!$AZ$3*(COS(($U250*AZ$4)-PI()))*BL250*BP250</f>
        <v>-0.48012419145561286</v>
      </c>
      <c r="BA250" s="146">
        <f>BDS!$BA$3*(COS(($U250*BA$4)-PI()))*BL250*BP250</f>
        <v>-0.34947902292910987</v>
      </c>
      <c r="BB250" s="146">
        <f>BDS!$BB$3*(COS(($U250*BB$4)-PI()))*BL250*BP250</f>
        <v>-0.11614593214947277</v>
      </c>
      <c r="BC250" s="146">
        <f>BDS!$BC$3*(COS(($U250*BC$4)-PI()))*BL250*BP250</f>
        <v>0.30996869029076046</v>
      </c>
      <c r="BD250" s="146">
        <f>BDS!$BD$3*(COS(($U250*BD$4)-PI()))*BL250*BP250</f>
        <v>0.91229026429600979</v>
      </c>
      <c r="BE250" s="146">
        <f>BDS!$BE$3*(COS(($U250*BE$4)-PI()))*BL250*BP250</f>
        <v>0.85803844278487462</v>
      </c>
      <c r="BF250" s="153">
        <f t="shared" si="68"/>
        <v>-0.25826945154747477</v>
      </c>
      <c r="BG250" s="153">
        <f>(((BF250)+1)/(BDS!$BG$4)+1)</f>
        <v>1.7370297587494437</v>
      </c>
      <c r="BH250" s="196">
        <f t="shared" si="69"/>
        <v>4.7961451766560055</v>
      </c>
      <c r="BI250" s="154"/>
      <c r="BJ250" s="152">
        <f t="shared" si="70"/>
        <v>387.62913650564269</v>
      </c>
      <c r="BK250" s="152">
        <f t="shared" si="71"/>
        <v>-3.7421470681087675E-4</v>
      </c>
      <c r="BL250" s="155">
        <f t="shared" si="72"/>
        <v>0.99995691786778762</v>
      </c>
      <c r="BM250" s="155"/>
      <c r="BN250" s="152">
        <f t="shared" si="73"/>
        <v>387.62913650564269</v>
      </c>
      <c r="BO250" s="152">
        <f t="shared" si="74"/>
        <v>-5.2784159827857238E-2</v>
      </c>
      <c r="BP250" s="155">
        <f t="shared" si="75"/>
        <v>0.99394142664502882</v>
      </c>
      <c r="BQ250" s="156"/>
      <c r="BR250" s="157">
        <f t="shared" si="76"/>
        <v>387.62913650564269</v>
      </c>
      <c r="BS250" s="158">
        <f t="shared" si="77"/>
        <v>0</v>
      </c>
      <c r="BT250" s="158">
        <f t="shared" si="78"/>
        <v>0</v>
      </c>
      <c r="BU250" s="158">
        <f t="shared" si="79"/>
        <v>0</v>
      </c>
      <c r="BV250" s="158"/>
      <c r="BW250" s="206">
        <f t="shared" si="80"/>
        <v>387.62913650564269</v>
      </c>
      <c r="BX250" s="207">
        <f t="shared" si="81"/>
        <v>0</v>
      </c>
      <c r="BY250" s="208">
        <f t="shared" si="82"/>
        <v>1</v>
      </c>
      <c r="BZ250" s="158"/>
      <c r="CA250" s="157">
        <f>BDS!BH250</f>
        <v>4.7961451766560055</v>
      </c>
      <c r="CB250" s="157">
        <f t="shared" si="83"/>
        <v>-1.2038548233439945</v>
      </c>
      <c r="CC250" s="157"/>
      <c r="CD250" s="157">
        <f t="shared" si="84"/>
        <v>-1.2038548233439945</v>
      </c>
      <c r="CE250" s="192"/>
      <c r="CF250" s="192"/>
      <c r="CG250" s="208"/>
      <c r="CH250" s="208">
        <f t="shared" si="85"/>
        <v>0</v>
      </c>
    </row>
    <row r="251" spans="2:86" x14ac:dyDescent="0.2">
      <c r="B251" s="81"/>
      <c r="C251" s="81"/>
      <c r="D251" s="81"/>
      <c r="E251" s="81"/>
      <c r="F251" s="81"/>
      <c r="G251" s="81"/>
      <c r="H251" s="81"/>
      <c r="I251" s="81"/>
      <c r="J251" s="81"/>
      <c r="K251" s="81"/>
      <c r="L251" s="82"/>
      <c r="M251" s="83"/>
      <c r="N251" s="81"/>
      <c r="O251" s="81"/>
      <c r="P251" s="81"/>
      <c r="Q251" s="84"/>
      <c r="R251" s="81"/>
      <c r="S251" s="84"/>
      <c r="T251" s="81"/>
      <c r="U251" s="195">
        <f t="shared" si="67"/>
        <v>393.50758396560451</v>
      </c>
      <c r="V251" s="146">
        <f>BDS!$V$3*(COS(($U251*V$4)-PI()))*BL251*BP251</f>
        <v>0.85678890667767493</v>
      </c>
      <c r="W251" s="146">
        <f>BDS!$W$3*(COS(($U251*W$4)-PI()))*BL251*BP251</f>
        <v>0.87609014721394318</v>
      </c>
      <c r="X251" s="146">
        <f>BDS!$X$3*(COS(($U251*X$4)-PI()))*BL251*BP251</f>
        <v>0.92610480257083305</v>
      </c>
      <c r="Y251" s="146">
        <f>BDS!$Y$3*(COS(($U251*Y$4)-PI()))*BL251*BP251</f>
        <v>0.33668423275680087</v>
      </c>
      <c r="Z251" s="146">
        <f>BDS!$Z$3*(COS(($U251*Z$4)-PI()))*BL251*BP251</f>
        <v>-9.4341387473696969E-2</v>
      </c>
      <c r="AA251" s="146">
        <f>BDS!$AA$3*(COS(($U251*AA$4)-PI()))*BL251*BP251</f>
        <v>-0.3322057535484757</v>
      </c>
      <c r="AB251" s="146">
        <f>BDS!$AB$3*(COS(($U251*AB$4)-PI()))*BL251*BP251</f>
        <v>-0.46580579182621262</v>
      </c>
      <c r="AC251" s="146">
        <f>BDS!$AC$3*(COS(($U251*AC$4)-PI()))*BL251*BP251</f>
        <v>-0.54111265576488154</v>
      </c>
      <c r="AD251" s="146">
        <f>BDS!$AD$3*(COS(($U251*AD$4)-PI()))*BL251*BP251</f>
        <v>-0.5798899317930698</v>
      </c>
      <c r="AE251" s="146">
        <f>BDS!$AE$3*(COS(($U251*AE$4)-PI()))*BL251*BP251</f>
        <v>-0.59188336867244939</v>
      </c>
      <c r="AF251" s="146">
        <f>BDS!$AF$3*(COS(($U251*AF$4)-PI()))*BL251*BP251</f>
        <v>-0.5798899317930698</v>
      </c>
      <c r="AG251" s="146">
        <f>BDS!$AG$3*(COS(($U251*AG$4)-PI()))*BL251*BP251</f>
        <v>-0.54111265576488154</v>
      </c>
      <c r="AH251" s="146">
        <f>BDS!$AH$3*(COS(($U251*AH$4)-PI()))*BL251*BP251</f>
        <v>-0.46580579182621262</v>
      </c>
      <c r="AI251" s="146">
        <f>BDS!$AI$3*(COS(($U251*AI$4)-PI()))*BL251*BP251</f>
        <v>-0.3322057535484757</v>
      </c>
      <c r="AJ251" s="146">
        <f>BDS!$AJ$3*(COS(($U251*AJ$4)-PI()))*BL251*BP251</f>
        <v>-0.3912020086454383</v>
      </c>
      <c r="AK251" s="146">
        <f>BDS!$AK$3*(COS(($U251*AK$4)-PI()))*BL251*BP251</f>
        <v>-0.51431407628052728</v>
      </c>
      <c r="AL251" s="146">
        <f>BDS!$AL$3*(COS(($U251*AL$4)-PI()))*BL251*BP251</f>
        <v>-0.58336957064698192</v>
      </c>
      <c r="AM251" s="146">
        <f>BDS!$AM$3*(COS(($U251*AM$4)-PI()))*BL251*BP251</f>
        <v>-0.61884036650293983</v>
      </c>
      <c r="AN251" s="146">
        <f>BDS!$AN$3*(COS(($U251*AN$4)-PI()))*BL251*BP251</f>
        <v>-0.62979961522962513</v>
      </c>
      <c r="AO251" s="146">
        <f>BDS!$AO$3*(COS(($U251*AO$4)-PI()))*BL251*BP251</f>
        <v>-0.61884036650293983</v>
      </c>
      <c r="AP251" s="146">
        <f>BDS!$AP$3*(COS(($U251*AP$4)-PI()))*BL251*BP251</f>
        <v>-0.58336957064698192</v>
      </c>
      <c r="AQ251" s="146">
        <f>BDS!$AQ$3*(COS(($U251*AQ$4)-PI()))*BL251*BP251</f>
        <v>-0.51431407628052728</v>
      </c>
      <c r="AR251" s="146">
        <f>BDS!$AR$3*(COS(($U251*AR$4)-PI()))*BL251*BP251</f>
        <v>-0.3912020086454383</v>
      </c>
      <c r="AS251" s="146">
        <f>BDS!$AS$3*(COS(($U251*AS$4)-PI()))*BL251*BP251</f>
        <v>-0.3322057535484757</v>
      </c>
      <c r="AT251" s="146">
        <f>BDS!$AT$3*(COS(($U251*AT$4)-PI()))*BL251*BP251</f>
        <v>-0.46580579182621262</v>
      </c>
      <c r="AU251" s="146">
        <f>BDS!$AU$3*(COS(($U251*AU$4)-PI()))*BL251*BP251</f>
        <v>-0.54111265576488154</v>
      </c>
      <c r="AV251" s="146">
        <f>BDS!$AV$3*(COS(($U251*AV$4)-PI()))*BL251*BP251</f>
        <v>-0.5798899317930698</v>
      </c>
      <c r="AW251" s="146">
        <f>BDS!$AW$3*(COS(($U251*AW$4)-PI()))*BL251*BP251</f>
        <v>-0.59188336867244939</v>
      </c>
      <c r="AX251" s="146">
        <f>BDS!$AX$3*(COS(($U251*AX$4)-PI()))*BL251*BP251</f>
        <v>-0.5798899317930698</v>
      </c>
      <c r="AY251" s="146">
        <f>BDS!$AY$3*(COS(($U251*AY$4)-PI()))*BL251*BP251</f>
        <v>-0.54111265576488154</v>
      </c>
      <c r="AZ251" s="146">
        <f>BDS!$AZ$3*(COS(($U251*AZ$4)-PI()))*BL251*BP251</f>
        <v>-0.46580579182621262</v>
      </c>
      <c r="BA251" s="146">
        <f>BDS!$BA$3*(COS(($U251*BA$4)-PI()))*BL251*BP251</f>
        <v>-0.3322057535484757</v>
      </c>
      <c r="BB251" s="146">
        <f>BDS!$BB$3*(COS(($U251*BB$4)-PI()))*BL251*BP251</f>
        <v>-9.4341387473696969E-2</v>
      </c>
      <c r="BC251" s="146">
        <f>BDS!$BC$3*(COS(($U251*BC$4)-PI()))*BL251*BP251</f>
        <v>0.33668423275680087</v>
      </c>
      <c r="BD251" s="146">
        <f>BDS!$BD$3*(COS(($U251*BD$4)-PI()))*BL251*BP251</f>
        <v>0.92610480257083305</v>
      </c>
      <c r="BE251" s="146">
        <f>BDS!$BE$3*(COS(($U251*BE$4)-PI()))*BL251*BP251</f>
        <v>0.87609014721394318</v>
      </c>
      <c r="BF251" s="153">
        <f t="shared" si="68"/>
        <v>-0.24331140087898395</v>
      </c>
      <c r="BG251" s="153">
        <f>(((BF251)+1)/(BDS!$BG$4)+1)</f>
        <v>1.7518930113127369</v>
      </c>
      <c r="BH251" s="196">
        <f t="shared" si="69"/>
        <v>4.8701516026768585</v>
      </c>
      <c r="BI251" s="154"/>
      <c r="BJ251" s="152">
        <f t="shared" si="70"/>
        <v>393.50758396560451</v>
      </c>
      <c r="BK251" s="152">
        <f t="shared" si="71"/>
        <v>-3.9297431529855585E-4</v>
      </c>
      <c r="BL251" s="155">
        <f t="shared" si="72"/>
        <v>0.99995475818342505</v>
      </c>
      <c r="BM251" s="155"/>
      <c r="BN251" s="152">
        <f t="shared" si="73"/>
        <v>393.50758396560451</v>
      </c>
      <c r="BO251" s="152">
        <f t="shared" si="74"/>
        <v>-5.479545951786223E-2</v>
      </c>
      <c r="BP251" s="155">
        <f t="shared" si="75"/>
        <v>0.99371129677605885</v>
      </c>
      <c r="BQ251" s="156"/>
      <c r="BR251" s="157">
        <f t="shared" si="76"/>
        <v>393.50758396560451</v>
      </c>
      <c r="BS251" s="158">
        <f t="shared" si="77"/>
        <v>0</v>
      </c>
      <c r="BT251" s="158">
        <f t="shared" si="78"/>
        <v>0</v>
      </c>
      <c r="BU251" s="158">
        <f t="shared" si="79"/>
        <v>0</v>
      </c>
      <c r="BV251" s="158"/>
      <c r="BW251" s="206">
        <f t="shared" si="80"/>
        <v>393.50758396560451</v>
      </c>
      <c r="BX251" s="207">
        <f t="shared" si="81"/>
        <v>0</v>
      </c>
      <c r="BY251" s="208">
        <f t="shared" si="82"/>
        <v>1</v>
      </c>
      <c r="BZ251" s="158"/>
      <c r="CA251" s="157">
        <f>BDS!BH251</f>
        <v>4.8701516026768585</v>
      </c>
      <c r="CB251" s="157">
        <f t="shared" si="83"/>
        <v>-1.1298483973231415</v>
      </c>
      <c r="CC251" s="157"/>
      <c r="CD251" s="157">
        <f t="shared" si="84"/>
        <v>-1.1298483973231415</v>
      </c>
      <c r="CE251" s="192"/>
      <c r="CF251" s="192"/>
      <c r="CG251" s="208"/>
      <c r="CH251" s="208">
        <f t="shared" si="85"/>
        <v>0</v>
      </c>
    </row>
    <row r="252" spans="2:86" x14ac:dyDescent="0.2">
      <c r="B252" s="81"/>
      <c r="C252" s="81"/>
      <c r="D252" s="81"/>
      <c r="E252" s="81"/>
      <c r="F252" s="81"/>
      <c r="G252" s="81"/>
      <c r="H252" s="81"/>
      <c r="I252" s="81"/>
      <c r="J252" s="81"/>
      <c r="K252" s="81"/>
      <c r="L252" s="82"/>
      <c r="M252" s="83"/>
      <c r="N252" s="81"/>
      <c r="O252" s="81"/>
      <c r="P252" s="81"/>
      <c r="Q252" s="84"/>
      <c r="R252" s="81"/>
      <c r="S252" s="84"/>
      <c r="T252" s="81"/>
      <c r="U252" s="195">
        <f t="shared" si="67"/>
        <v>399.47517886389113</v>
      </c>
      <c r="V252" s="146">
        <f>BDS!$V$3*(COS(($U252*V$4)-PI()))*BL252*BP252</f>
        <v>0.87493254133433751</v>
      </c>
      <c r="W252" s="146">
        <f>BDS!$W$3*(COS(($U252*W$4)-PI()))*BL252*BP252</f>
        <v>0.89296936492061463</v>
      </c>
      <c r="X252" s="146">
        <f>BDS!$X$3*(COS(($U252*X$4)-PI()))*BL252*BP252</f>
        <v>0.93844323140011909</v>
      </c>
      <c r="Y252" s="146">
        <f>BDS!$Y$3*(COS(($U252*Y$4)-PI()))*BL252*BP252</f>
        <v>0.36350742524399632</v>
      </c>
      <c r="Z252" s="146">
        <f>BDS!$Z$3*(COS(($U252*Z$4)-PI()))*BL252*BP252</f>
        <v>-7.2169379314521775E-2</v>
      </c>
      <c r="AA252" s="146">
        <f>BDS!$AA$3*(COS(($U252*AA$4)-PI()))*BL252*BP252</f>
        <v>-0.31456233289779795</v>
      </c>
      <c r="AB252" s="146">
        <f>BDS!$AB$3*(COS(($U252*AB$4)-PI()))*BL252*BP252</f>
        <v>-0.45114969802010124</v>
      </c>
      <c r="AC252" s="146">
        <f>BDS!$AC$3*(COS(($U252*AC$4)-PI()))*BL252*BP252</f>
        <v>-0.52826264342264806</v>
      </c>
      <c r="AD252" s="146">
        <f>BDS!$AD$3*(COS(($U252*AD$4)-PI()))*BL252*BP252</f>
        <v>-0.56800194518588321</v>
      </c>
      <c r="AE252" s="146">
        <f>BDS!$AE$3*(COS(($U252*AE$4)-PI()))*BL252*BP252</f>
        <v>-0.58029718891973825</v>
      </c>
      <c r="AF252" s="146">
        <f>BDS!$AF$3*(COS(($U252*AF$4)-PI()))*BL252*BP252</f>
        <v>-0.56800194518588321</v>
      </c>
      <c r="AG252" s="146">
        <f>BDS!$AG$3*(COS(($U252*AG$4)-PI()))*BL252*BP252</f>
        <v>-0.52826264342264806</v>
      </c>
      <c r="AH252" s="146">
        <f>BDS!$AH$3*(COS(($U252*AH$4)-PI()))*BL252*BP252</f>
        <v>-0.45114969802010124</v>
      </c>
      <c r="AI252" s="146">
        <f>BDS!$AI$3*(COS(($U252*AI$4)-PI()))*BL252*BP252</f>
        <v>-0.31456233289779795</v>
      </c>
      <c r="AJ252" s="146">
        <f>BDS!$AJ$3*(COS(($U252*AJ$4)-PI()))*BL252*BP252</f>
        <v>-0.3748420554572014</v>
      </c>
      <c r="AK252" s="146">
        <f>BDS!$AK$3*(COS(($U252*AK$4)-PI()))*BL252*BP252</f>
        <v>-0.50081177362284701</v>
      </c>
      <c r="AL252" s="146">
        <f>BDS!$AL$3*(COS(($U252*AL$4)-PI()))*BL252*BP252</f>
        <v>-0.57156894179864726</v>
      </c>
      <c r="AM252" s="146">
        <f>BDS!$AM$3*(COS(($U252*AM$4)-PI()))*BL252*BP252</f>
        <v>-0.60793974223522607</v>
      </c>
      <c r="AN252" s="146">
        <f>BDS!$AN$3*(COS(($U252*AN$4)-PI()))*BL252*BP252</f>
        <v>-0.61918051377586458</v>
      </c>
      <c r="AO252" s="146">
        <f>BDS!$AO$3*(COS(($U252*AO$4)-PI()))*BL252*BP252</f>
        <v>-0.60793974223522607</v>
      </c>
      <c r="AP252" s="146">
        <f>BDS!$AP$3*(COS(($U252*AP$4)-PI()))*BL252*BP252</f>
        <v>-0.57156894179864726</v>
      </c>
      <c r="AQ252" s="146">
        <f>BDS!$AQ$3*(COS(($U252*AQ$4)-PI()))*BL252*BP252</f>
        <v>-0.50081177362284701</v>
      </c>
      <c r="AR252" s="146">
        <f>BDS!$AR$3*(COS(($U252*AR$4)-PI()))*BL252*BP252</f>
        <v>-0.3748420554572014</v>
      </c>
      <c r="AS252" s="146">
        <f>BDS!$AS$3*(COS(($U252*AS$4)-PI()))*BL252*BP252</f>
        <v>-0.31456233289779795</v>
      </c>
      <c r="AT252" s="146">
        <f>BDS!$AT$3*(COS(($U252*AT$4)-PI()))*BL252*BP252</f>
        <v>-0.45114969802010124</v>
      </c>
      <c r="AU252" s="146">
        <f>BDS!$AU$3*(COS(($U252*AU$4)-PI()))*BL252*BP252</f>
        <v>-0.52826264342264806</v>
      </c>
      <c r="AV252" s="146">
        <f>BDS!$AV$3*(COS(($U252*AV$4)-PI()))*BL252*BP252</f>
        <v>-0.56800194518588321</v>
      </c>
      <c r="AW252" s="146">
        <f>BDS!$AW$3*(COS(($U252*AW$4)-PI()))*BL252*BP252</f>
        <v>-0.58029718891973825</v>
      </c>
      <c r="AX252" s="146">
        <f>BDS!$AX$3*(COS(($U252*AX$4)-PI()))*BL252*BP252</f>
        <v>-0.56800194518588321</v>
      </c>
      <c r="AY252" s="146">
        <f>BDS!$AY$3*(COS(($U252*AY$4)-PI()))*BL252*BP252</f>
        <v>-0.52826264342264806</v>
      </c>
      <c r="AZ252" s="146">
        <f>BDS!$AZ$3*(COS(($U252*AZ$4)-PI()))*BL252*BP252</f>
        <v>-0.45114969802010124</v>
      </c>
      <c r="BA252" s="146">
        <f>BDS!$BA$3*(COS(($U252*BA$4)-PI()))*BL252*BP252</f>
        <v>-0.31456233289779795</v>
      </c>
      <c r="BB252" s="146">
        <f>BDS!$BB$3*(COS(($U252*BB$4)-PI()))*BL252*BP252</f>
        <v>-7.2169379314521775E-2</v>
      </c>
      <c r="BC252" s="146">
        <f>BDS!$BC$3*(COS(($U252*BC$4)-PI()))*BL252*BP252</f>
        <v>0.36350742524399632</v>
      </c>
      <c r="BD252" s="146">
        <f>BDS!$BD$3*(COS(($U252*BD$4)-PI()))*BL252*BP252</f>
        <v>0.93844323140011909</v>
      </c>
      <c r="BE252" s="146">
        <f>BDS!$BE$3*(COS(($U252*BE$4)-PI()))*BL252*BP252</f>
        <v>0.89296936492061463</v>
      </c>
      <c r="BF252" s="153">
        <f t="shared" si="68"/>
        <v>-0.2282659047253931</v>
      </c>
      <c r="BG252" s="153">
        <f>(((BF252)+1)/(BDS!$BG$4)+1)</f>
        <v>1.7668431551668382</v>
      </c>
      <c r="BH252" s="196">
        <f t="shared" si="69"/>
        <v>4.9439599672843961</v>
      </c>
      <c r="BI252" s="154"/>
      <c r="BJ252" s="152">
        <f t="shared" si="70"/>
        <v>399.47517886389113</v>
      </c>
      <c r="BK252" s="152">
        <f t="shared" si="71"/>
        <v>-4.1267430957071181E-4</v>
      </c>
      <c r="BL252" s="155">
        <f t="shared" si="72"/>
        <v>0.9999524902429503</v>
      </c>
      <c r="BM252" s="155"/>
      <c r="BN252" s="152">
        <f t="shared" si="73"/>
        <v>399.47517886389113</v>
      </c>
      <c r="BO252" s="152">
        <f t="shared" si="74"/>
        <v>-5.6882897503338699E-2</v>
      </c>
      <c r="BP252" s="155">
        <f t="shared" si="75"/>
        <v>0.99347251162458539</v>
      </c>
      <c r="BQ252" s="156"/>
      <c r="BR252" s="157">
        <f t="shared" si="76"/>
        <v>399.47517886389113</v>
      </c>
      <c r="BS252" s="158">
        <f t="shared" si="77"/>
        <v>0</v>
      </c>
      <c r="BT252" s="158">
        <f t="shared" si="78"/>
        <v>0</v>
      </c>
      <c r="BU252" s="158">
        <f t="shared" si="79"/>
        <v>0</v>
      </c>
      <c r="BV252" s="158"/>
      <c r="BW252" s="206">
        <f t="shared" si="80"/>
        <v>399.47517886389113</v>
      </c>
      <c r="BX252" s="207">
        <f t="shared" si="81"/>
        <v>0</v>
      </c>
      <c r="BY252" s="208">
        <f t="shared" si="82"/>
        <v>1</v>
      </c>
      <c r="BZ252" s="158"/>
      <c r="CA252" s="157">
        <f>BDS!BH252</f>
        <v>4.9439599672843961</v>
      </c>
      <c r="CB252" s="157">
        <f t="shared" si="83"/>
        <v>-1.0560400327156039</v>
      </c>
      <c r="CC252" s="157"/>
      <c r="CD252" s="157">
        <f t="shared" si="84"/>
        <v>-1.0560400327156039</v>
      </c>
      <c r="CE252" s="192"/>
      <c r="CF252" s="192"/>
      <c r="CG252" s="208"/>
      <c r="CH252" s="208">
        <f t="shared" si="85"/>
        <v>0</v>
      </c>
    </row>
    <row r="253" spans="2:86" x14ac:dyDescent="0.2">
      <c r="B253" s="81"/>
      <c r="C253" s="81"/>
      <c r="D253" s="81"/>
      <c r="E253" s="81"/>
      <c r="F253" s="81"/>
      <c r="G253" s="81"/>
      <c r="H253" s="81"/>
      <c r="I253" s="81"/>
      <c r="J253" s="81"/>
      <c r="K253" s="81"/>
      <c r="L253" s="82"/>
      <c r="M253" s="83"/>
      <c r="N253" s="81"/>
      <c r="O253" s="81"/>
      <c r="P253" s="81"/>
      <c r="Q253" s="84"/>
      <c r="R253" s="81"/>
      <c r="S253" s="84"/>
      <c r="T253" s="81"/>
      <c r="U253" s="195">
        <f t="shared" si="67"/>
        <v>405.53327313327287</v>
      </c>
      <c r="V253" s="146">
        <f>BDS!$V$3*(COS(($U253*V$4)-PI()))*BL253*BP253</f>
        <v>0.89191002922837614</v>
      </c>
      <c r="W253" s="146">
        <f>BDS!$W$3*(COS(($U253*W$4)-PI()))*BL253*BP253</f>
        <v>0.90858609815350688</v>
      </c>
      <c r="X253" s="146">
        <f>BDS!$X$3*(COS(($U253*X$4)-PI()))*BL253*BP253</f>
        <v>0.94920929647029173</v>
      </c>
      <c r="Y253" s="146">
        <f>BDS!$Y$3*(COS(($U253*Y$4)-PI()))*BL253*BP253</f>
        <v>0.39040729293952298</v>
      </c>
      <c r="Z253" s="146">
        <f>BDS!$Z$3*(COS(($U253*Z$4)-PI()))*BL253*BP253</f>
        <v>-4.9634949421329878E-2</v>
      </c>
      <c r="AA253" s="146">
        <f>BDS!$AA$3*(COS(($U253*AA$4)-PI()))*BL253*BP253</f>
        <v>-0.29654645904527288</v>
      </c>
      <c r="AB253" s="146">
        <f>BDS!$AB$3*(COS(($U253*AB$4)-PI()))*BL253*BP253</f>
        <v>-0.43615144396862504</v>
      </c>
      <c r="AC253" s="146">
        <f>BDS!$AC$3*(COS(($U253*AC$4)-PI()))*BL253*BP253</f>
        <v>-0.51509776535664809</v>
      </c>
      <c r="AD253" s="146">
        <f>BDS!$AD$3*(COS(($U253*AD$4)-PI()))*BL253*BP253</f>
        <v>-0.55581587007438693</v>
      </c>
      <c r="AE253" s="146">
        <f>BDS!$AE$3*(COS(($U253*AE$4)-PI()))*BL253*BP253</f>
        <v>-0.56841847479446272</v>
      </c>
      <c r="AF253" s="146">
        <f>BDS!$AF$3*(COS(($U253*AF$4)-PI()))*BL253*BP253</f>
        <v>-0.55581587007438693</v>
      </c>
      <c r="AG253" s="146">
        <f>BDS!$AG$3*(COS(($U253*AG$4)-PI()))*BL253*BP253</f>
        <v>-0.51509776535664809</v>
      </c>
      <c r="AH253" s="146">
        <f>BDS!$AH$3*(COS(($U253*AH$4)-PI()))*BL253*BP253</f>
        <v>-0.43615144396862504</v>
      </c>
      <c r="AI253" s="146">
        <f>BDS!$AI$3*(COS(($U253*AI$4)-PI()))*BL253*BP253</f>
        <v>-0.29654645904527288</v>
      </c>
      <c r="AJ253" s="146">
        <f>BDS!$AJ$3*(COS(($U253*AJ$4)-PI()))*BL253*BP253</f>
        <v>-0.35812006983885736</v>
      </c>
      <c r="AK253" s="146">
        <f>BDS!$AK$3*(COS(($U253*AK$4)-PI()))*BL253*BP253</f>
        <v>-0.48698408121311004</v>
      </c>
      <c r="AL253" s="146">
        <f>BDS!$AL$3*(COS(($U253*AL$4)-PI()))*BL253*BP253</f>
        <v>-0.55947181824677794</v>
      </c>
      <c r="AM253" s="146">
        <f>BDS!$AM$3*(COS(($U253*AM$4)-PI()))*BL253*BP253</f>
        <v>-0.59675968713183514</v>
      </c>
      <c r="AN253" s="146">
        <f>BDS!$AN$3*(COS(($U253*AN$4)-PI()))*BL253*BP253</f>
        <v>-0.60828755155868941</v>
      </c>
      <c r="AO253" s="146">
        <f>BDS!$AO$3*(COS(($U253*AO$4)-PI()))*BL253*BP253</f>
        <v>-0.59675968713183514</v>
      </c>
      <c r="AP253" s="146">
        <f>BDS!$AP$3*(COS(($U253*AP$4)-PI()))*BL253*BP253</f>
        <v>-0.55947181824677794</v>
      </c>
      <c r="AQ253" s="146">
        <f>BDS!$AQ$3*(COS(($U253*AQ$4)-PI()))*BL253*BP253</f>
        <v>-0.48698408121311004</v>
      </c>
      <c r="AR253" s="146">
        <f>BDS!$AR$3*(COS(($U253*AR$4)-PI()))*BL253*BP253</f>
        <v>-0.35812006983885736</v>
      </c>
      <c r="AS253" s="146">
        <f>BDS!$AS$3*(COS(($U253*AS$4)-PI()))*BL253*BP253</f>
        <v>-0.29654645904527288</v>
      </c>
      <c r="AT253" s="146">
        <f>BDS!$AT$3*(COS(($U253*AT$4)-PI()))*BL253*BP253</f>
        <v>-0.43615144396862504</v>
      </c>
      <c r="AU253" s="146">
        <f>BDS!$AU$3*(COS(($U253*AU$4)-PI()))*BL253*BP253</f>
        <v>-0.51509776535664809</v>
      </c>
      <c r="AV253" s="146">
        <f>BDS!$AV$3*(COS(($U253*AV$4)-PI()))*BL253*BP253</f>
        <v>-0.55581587007438693</v>
      </c>
      <c r="AW253" s="146">
        <f>BDS!$AW$3*(COS(($U253*AW$4)-PI()))*BL253*BP253</f>
        <v>-0.56841847479446272</v>
      </c>
      <c r="AX253" s="146">
        <f>BDS!$AX$3*(COS(($U253*AX$4)-PI()))*BL253*BP253</f>
        <v>-0.55581587007438693</v>
      </c>
      <c r="AY253" s="146">
        <f>BDS!$AY$3*(COS(($U253*AY$4)-PI()))*BL253*BP253</f>
        <v>-0.51509776535664809</v>
      </c>
      <c r="AZ253" s="146">
        <f>BDS!$AZ$3*(COS(($U253*AZ$4)-PI()))*BL253*BP253</f>
        <v>-0.43615144396862504</v>
      </c>
      <c r="BA253" s="146">
        <f>BDS!$BA$3*(COS(($U253*BA$4)-PI()))*BL253*BP253</f>
        <v>-0.29654645904527288</v>
      </c>
      <c r="BB253" s="146">
        <f>BDS!$BB$3*(COS(($U253*BB$4)-PI()))*BL253*BP253</f>
        <v>-4.9634949421329878E-2</v>
      </c>
      <c r="BC253" s="146">
        <f>BDS!$BC$3*(COS(($U253*BC$4)-PI()))*BL253*BP253</f>
        <v>0.39040729293952298</v>
      </c>
      <c r="BD253" s="146">
        <f>BDS!$BD$3*(COS(($U253*BD$4)-PI()))*BL253*BP253</f>
        <v>0.94920929647029173</v>
      </c>
      <c r="BE253" s="146">
        <f>BDS!$BE$3*(COS(($U253*BE$4)-PI()))*BL253*BP253</f>
        <v>0.90858609815350688</v>
      </c>
      <c r="BF253" s="153">
        <f t="shared" si="68"/>
        <v>-0.21314434617433745</v>
      </c>
      <c r="BG253" s="153">
        <f>(((BF253)+1)/(BDS!$BG$4)+1)</f>
        <v>1.7818688793655408</v>
      </c>
      <c r="BH253" s="196">
        <f t="shared" si="69"/>
        <v>5.0175148575060691</v>
      </c>
      <c r="BI253" s="154"/>
      <c r="BJ253" s="152">
        <f t="shared" si="70"/>
        <v>405.53327313327287</v>
      </c>
      <c r="BK253" s="152">
        <f t="shared" si="71"/>
        <v>-4.3336182490211661E-4</v>
      </c>
      <c r="BL253" s="155">
        <f t="shared" si="72"/>
        <v>0.99995010862072164</v>
      </c>
      <c r="BM253" s="155"/>
      <c r="BN253" s="152">
        <f t="shared" si="73"/>
        <v>405.53327313327287</v>
      </c>
      <c r="BO253" s="152">
        <f t="shared" si="74"/>
        <v>-5.9049317329856264E-2</v>
      </c>
      <c r="BP253" s="155">
        <f t="shared" si="75"/>
        <v>0.99322475229889251</v>
      </c>
      <c r="BQ253" s="156"/>
      <c r="BR253" s="157">
        <f t="shared" si="76"/>
        <v>405.53327313327287</v>
      </c>
      <c r="BS253" s="158">
        <f t="shared" si="77"/>
        <v>0</v>
      </c>
      <c r="BT253" s="158">
        <f t="shared" si="78"/>
        <v>0</v>
      </c>
      <c r="BU253" s="158">
        <f t="shared" si="79"/>
        <v>0</v>
      </c>
      <c r="BV253" s="158"/>
      <c r="BW253" s="206">
        <f t="shared" si="80"/>
        <v>405.53327313327287</v>
      </c>
      <c r="BX253" s="207">
        <f t="shared" si="81"/>
        <v>0</v>
      </c>
      <c r="BY253" s="208">
        <f t="shared" si="82"/>
        <v>1</v>
      </c>
      <c r="BZ253" s="158"/>
      <c r="CA253" s="157">
        <f>BDS!BH253</f>
        <v>5.0175148575060691</v>
      </c>
      <c r="CB253" s="157">
        <f t="shared" si="83"/>
        <v>-0.98248514249393093</v>
      </c>
      <c r="CC253" s="157"/>
      <c r="CD253" s="157">
        <f t="shared" si="84"/>
        <v>-0.98248514249393093</v>
      </c>
      <c r="CE253" s="192"/>
      <c r="CF253" s="192"/>
      <c r="CG253" s="208"/>
      <c r="CH253" s="208">
        <f t="shared" si="85"/>
        <v>0</v>
      </c>
    </row>
    <row r="254" spans="2:86" x14ac:dyDescent="0.2">
      <c r="B254" s="81"/>
      <c r="C254" s="81"/>
      <c r="D254" s="81"/>
      <c r="E254" s="81"/>
      <c r="F254" s="81"/>
      <c r="G254" s="81"/>
      <c r="H254" s="81"/>
      <c r="I254" s="81"/>
      <c r="J254" s="81"/>
      <c r="K254" s="81"/>
      <c r="L254" s="82"/>
      <c r="M254" s="83"/>
      <c r="N254" s="81"/>
      <c r="O254" s="81"/>
      <c r="P254" s="81"/>
      <c r="Q254" s="84"/>
      <c r="R254" s="81"/>
      <c r="S254" s="84"/>
      <c r="T254" s="81"/>
      <c r="U254" s="195">
        <f t="shared" si="67"/>
        <v>411.68323920876054</v>
      </c>
      <c r="V254" s="146">
        <f>BDS!$V$3*(COS(($U254*V$4)-PI()))*BL254*BP254</f>
        <v>0.90763153787877948</v>
      </c>
      <c r="W254" s="146">
        <f>BDS!$W$3*(COS(($U254*W$4)-PI()))*BL254*BP254</f>
        <v>0.92284817712675205</v>
      </c>
      <c r="X254" s="146">
        <f>BDS!$X$3*(COS(($U254*X$4)-PI()))*BL254*BP254</f>
        <v>0.9583054325569379</v>
      </c>
      <c r="Y254" s="146">
        <f>BDS!$Y$3*(COS(($U254*Y$4)-PI()))*BL254*BP254</f>
        <v>0.41735062090606456</v>
      </c>
      <c r="Z254" s="146">
        <f>BDS!$Z$3*(COS(($U254*Z$4)-PI()))*BL254*BP254</f>
        <v>-2.6744094455009807E-2</v>
      </c>
      <c r="AA254" s="146">
        <f>BDS!$AA$3*(COS(($U254*AA$4)-PI()))*BL254*BP254</f>
        <v>-0.27815624294853597</v>
      </c>
      <c r="AB254" s="146">
        <f>BDS!$AB$3*(COS(($U254*AB$4)-PI()))*BL254*BP254</f>
        <v>-0.42080675414424745</v>
      </c>
      <c r="AC254" s="146">
        <f>BDS!$AC$3*(COS(($U254*AC$4)-PI()))*BL254*BP254</f>
        <v>-0.5016130202507918</v>
      </c>
      <c r="AD254" s="146">
        <f>BDS!$AD$3*(COS(($U254*AD$4)-PI()))*BL254*BP254</f>
        <v>-0.54332650155816031</v>
      </c>
      <c r="AE254" s="146">
        <f>BDS!$AE$3*(COS(($U254*AE$4)-PI()))*BL254*BP254</f>
        <v>-0.55624198157741578</v>
      </c>
      <c r="AF254" s="146">
        <f>BDS!$AF$3*(COS(($U254*AF$4)-PI()))*BL254*BP254</f>
        <v>-0.54332650155816031</v>
      </c>
      <c r="AG254" s="146">
        <f>BDS!$AG$3*(COS(($U254*AG$4)-PI()))*BL254*BP254</f>
        <v>-0.5016130202507918</v>
      </c>
      <c r="AH254" s="146">
        <f>BDS!$AH$3*(COS(($U254*AH$4)-PI()))*BL254*BP254</f>
        <v>-0.42080675414424745</v>
      </c>
      <c r="AI254" s="146">
        <f>BDS!$AI$3*(COS(($U254*AI$4)-PI()))*BL254*BP254</f>
        <v>-0.27815624294853597</v>
      </c>
      <c r="AJ254" s="146">
        <f>BDS!$AJ$3*(COS(($U254*AJ$4)-PI()))*BL254*BP254</f>
        <v>-0.34103293310372806</v>
      </c>
      <c r="AK254" s="146">
        <f>BDS!$AK$3*(COS(($U254*AK$4)-PI()))*BL254*BP254</f>
        <v>-0.47282620571259076</v>
      </c>
      <c r="AL254" s="146">
        <f>BDS!$AL$3*(COS(($U254*AL$4)-PI()))*BL254*BP254</f>
        <v>-0.5470729824165268</v>
      </c>
      <c r="AM254" s="146">
        <f>BDS!$AM$3*(COS(($U254*AM$4)-PI()))*BL254*BP254</f>
        <v>-0.58529490660935968</v>
      </c>
      <c r="AN254" s="146">
        <f>BDS!$AN$3*(COS(($U254*AN$4)-PI()))*BL254*BP254</f>
        <v>-0.59711542933760453</v>
      </c>
      <c r="AO254" s="146">
        <f>BDS!$AO$3*(COS(($U254*AO$4)-PI()))*BL254*BP254</f>
        <v>-0.58529490660935968</v>
      </c>
      <c r="AP254" s="146">
        <f>BDS!$AP$3*(COS(($U254*AP$4)-PI()))*BL254*BP254</f>
        <v>-0.5470729824165268</v>
      </c>
      <c r="AQ254" s="146">
        <f>BDS!$AQ$3*(COS(($U254*AQ$4)-PI()))*BL254*BP254</f>
        <v>-0.47282620571259076</v>
      </c>
      <c r="AR254" s="146">
        <f>BDS!$AR$3*(COS(($U254*AR$4)-PI()))*BL254*BP254</f>
        <v>-0.34103293310372806</v>
      </c>
      <c r="AS254" s="146">
        <f>BDS!$AS$3*(COS(($U254*AS$4)-PI()))*BL254*BP254</f>
        <v>-0.27815624294853597</v>
      </c>
      <c r="AT254" s="146">
        <f>BDS!$AT$3*(COS(($U254*AT$4)-PI()))*BL254*BP254</f>
        <v>-0.42080675414424745</v>
      </c>
      <c r="AU254" s="146">
        <f>BDS!$AU$3*(COS(($U254*AU$4)-PI()))*BL254*BP254</f>
        <v>-0.5016130202507918</v>
      </c>
      <c r="AV254" s="146">
        <f>BDS!$AV$3*(COS(($U254*AV$4)-PI()))*BL254*BP254</f>
        <v>-0.54332650155816031</v>
      </c>
      <c r="AW254" s="146">
        <f>BDS!$AW$3*(COS(($U254*AW$4)-PI()))*BL254*BP254</f>
        <v>-0.55624198157741578</v>
      </c>
      <c r="AX254" s="146">
        <f>BDS!$AX$3*(COS(($U254*AX$4)-PI()))*BL254*BP254</f>
        <v>-0.54332650155816031</v>
      </c>
      <c r="AY254" s="146">
        <f>BDS!$AY$3*(COS(($U254*AY$4)-PI()))*BL254*BP254</f>
        <v>-0.5016130202507918</v>
      </c>
      <c r="AZ254" s="146">
        <f>BDS!$AZ$3*(COS(($U254*AZ$4)-PI()))*BL254*BP254</f>
        <v>-0.42080675414424745</v>
      </c>
      <c r="BA254" s="146">
        <f>BDS!$BA$3*(COS(($U254*BA$4)-PI()))*BL254*BP254</f>
        <v>-0.27815624294853597</v>
      </c>
      <c r="BB254" s="146">
        <f>BDS!$BB$3*(COS(($U254*BB$4)-PI()))*BL254*BP254</f>
        <v>-2.6744094455009807E-2</v>
      </c>
      <c r="BC254" s="146">
        <f>BDS!$BC$3*(COS(($U254*BC$4)-PI()))*BL254*BP254</f>
        <v>0.41735062090606456</v>
      </c>
      <c r="BD254" s="146">
        <f>BDS!$BD$3*(COS(($U254*BD$4)-PI()))*BL254*BP254</f>
        <v>0.9583054325569379</v>
      </c>
      <c r="BE254" s="146">
        <f>BDS!$BE$3*(COS(($U254*BE$4)-PI()))*BL254*BP254</f>
        <v>0.92284817712675205</v>
      </c>
      <c r="BF254" s="153">
        <f t="shared" si="68"/>
        <v>-0.19795865871209775</v>
      </c>
      <c r="BG254" s="153">
        <f>(((BF254)+1)/(BDS!$BG$4)+1)</f>
        <v>1.7969583260521975</v>
      </c>
      <c r="BH254" s="196">
        <f t="shared" si="69"/>
        <v>5.0907601067266572</v>
      </c>
      <c r="BI254" s="154"/>
      <c r="BJ254" s="152">
        <f t="shared" si="70"/>
        <v>411.68323920876054</v>
      </c>
      <c r="BK254" s="152">
        <f t="shared" si="71"/>
        <v>-4.5508635867162669E-4</v>
      </c>
      <c r="BL254" s="155">
        <f t="shared" si="72"/>
        <v>0.99994760761925361</v>
      </c>
      <c r="BM254" s="155"/>
      <c r="BN254" s="152">
        <f t="shared" si="73"/>
        <v>411.68323920876054</v>
      </c>
      <c r="BO254" s="152">
        <f t="shared" si="74"/>
        <v>-6.1297665760234599E-2</v>
      </c>
      <c r="BP254" s="155">
        <f t="shared" si="75"/>
        <v>0.9929676886693608</v>
      </c>
      <c r="BQ254" s="156"/>
      <c r="BR254" s="157">
        <f t="shared" si="76"/>
        <v>411.68323920876054</v>
      </c>
      <c r="BS254" s="158">
        <f t="shared" si="77"/>
        <v>0</v>
      </c>
      <c r="BT254" s="158">
        <f t="shared" si="78"/>
        <v>0</v>
      </c>
      <c r="BU254" s="158">
        <f t="shared" si="79"/>
        <v>0</v>
      </c>
      <c r="BV254" s="158"/>
      <c r="BW254" s="206">
        <f t="shared" si="80"/>
        <v>411.68323920876054</v>
      </c>
      <c r="BX254" s="207">
        <f t="shared" si="81"/>
        <v>0</v>
      </c>
      <c r="BY254" s="208">
        <f t="shared" si="82"/>
        <v>1</v>
      </c>
      <c r="BZ254" s="158"/>
      <c r="CA254" s="157">
        <f>BDS!BH254</f>
        <v>5.0907601067266572</v>
      </c>
      <c r="CB254" s="157">
        <f t="shared" si="83"/>
        <v>-0.90923989327334276</v>
      </c>
      <c r="CC254" s="157"/>
      <c r="CD254" s="157">
        <f t="shared" si="84"/>
        <v>-0.90923989327334276</v>
      </c>
      <c r="CE254" s="192"/>
      <c r="CF254" s="192"/>
      <c r="CG254" s="208"/>
      <c r="CH254" s="208">
        <f t="shared" si="85"/>
        <v>0</v>
      </c>
    </row>
    <row r="255" spans="2:86" x14ac:dyDescent="0.2">
      <c r="B255" s="81"/>
      <c r="C255" s="81"/>
      <c r="D255" s="81"/>
      <c r="E255" s="81"/>
      <c r="F255" s="81"/>
      <c r="G255" s="81"/>
      <c r="H255" s="81"/>
      <c r="I255" s="81"/>
      <c r="J255" s="81"/>
      <c r="K255" s="81"/>
      <c r="L255" s="82"/>
      <c r="M255" s="83"/>
      <c r="N255" s="81"/>
      <c r="O255" s="81"/>
      <c r="P255" s="81"/>
      <c r="Q255" s="84"/>
      <c r="R255" s="81"/>
      <c r="S255" s="84"/>
      <c r="T255" s="81"/>
      <c r="U255" s="195">
        <f t="shared" si="67"/>
        <v>417.92647033852461</v>
      </c>
      <c r="V255" s="146">
        <f>BDS!$V$3*(COS(($U255*V$4)-PI()))*BL255*BP255</f>
        <v>0.92200505025850588</v>
      </c>
      <c r="W255" s="146">
        <f>BDS!$W$3*(COS(($U255*W$4)-PI()))*BL255*BP255</f>
        <v>0.93566148207598165</v>
      </c>
      <c r="X255" s="146">
        <f>BDS!$X$3*(COS(($U255*X$4)-PI()))*BL255*BP255</f>
        <v>0.96563311175979205</v>
      </c>
      <c r="Y255" s="146">
        <f>BDS!$Y$3*(COS(($U255*Y$4)-PI()))*BL255*BP255</f>
        <v>0.44430187299280222</v>
      </c>
      <c r="Z255" s="146">
        <f>BDS!$Z$3*(COS(($U255*Z$4)-PI()))*BL255*BP255</f>
        <v>-3.5038263846160328E-3</v>
      </c>
      <c r="AA255" s="146">
        <f>BDS!$AA$3*(COS(($U255*AA$4)-PI()))*BL255*BP255</f>
        <v>-0.25939024398827332</v>
      </c>
      <c r="AB255" s="146">
        <f>BDS!$AB$3*(COS(($U255*AB$4)-PI()))*BL255*BP255</f>
        <v>-0.40511156613751914</v>
      </c>
      <c r="AC255" s="146">
        <f>BDS!$AC$3*(COS(($U255*AC$4)-PI()))*BL255*BP255</f>
        <v>-0.487803516872439</v>
      </c>
      <c r="AD255" s="146">
        <f>BDS!$AD$3*(COS(($U255*AD$4)-PI()))*BL255*BP255</f>
        <v>-0.53052870046147416</v>
      </c>
      <c r="AE255" s="146">
        <f>BDS!$AE$3*(COS(($U255*AE$4)-PI()))*BL255*BP255</f>
        <v>-0.54376251777358009</v>
      </c>
      <c r="AF255" s="146">
        <f>BDS!$AF$3*(COS(($U255*AF$4)-PI()))*BL255*BP255</f>
        <v>-0.53052870046147416</v>
      </c>
      <c r="AG255" s="146">
        <f>BDS!$AG$3*(COS(($U255*AG$4)-PI()))*BL255*BP255</f>
        <v>-0.487803516872439</v>
      </c>
      <c r="AH255" s="146">
        <f>BDS!$AH$3*(COS(($U255*AH$4)-PI()))*BL255*BP255</f>
        <v>-0.40511156613751914</v>
      </c>
      <c r="AI255" s="146">
        <f>BDS!$AI$3*(COS(($U255*AI$4)-PI()))*BL255*BP255</f>
        <v>-0.25939024398827332</v>
      </c>
      <c r="AJ255" s="146">
        <f>BDS!$AJ$3*(COS(($U255*AJ$4)-PI()))*BL255*BP255</f>
        <v>-0.32357786304975289</v>
      </c>
      <c r="AK255" s="146">
        <f>BDS!$AK$3*(COS(($U255*AK$4)-PI()))*BL255*BP255</f>
        <v>-0.45833349800225942</v>
      </c>
      <c r="AL255" s="146">
        <f>BDS!$AL$3*(COS(($U255*AL$4)-PI()))*BL255*BP255</f>
        <v>-0.53436727877133072</v>
      </c>
      <c r="AM255" s="146">
        <f>BDS!$AM$3*(COS(($U255*AM$4)-PI()))*BL255*BP255</f>
        <v>-0.57354013333588105</v>
      </c>
      <c r="AN255" s="146">
        <f>BDS!$AN$3*(COS(($U255*AN$4)-PI()))*BL255*BP255</f>
        <v>-0.5856588654102971</v>
      </c>
      <c r="AO255" s="146">
        <f>BDS!$AO$3*(COS(($U255*AO$4)-PI()))*BL255*BP255</f>
        <v>-0.57354013333588105</v>
      </c>
      <c r="AP255" s="146">
        <f>BDS!$AP$3*(COS(($U255*AP$4)-PI()))*BL255*BP255</f>
        <v>-0.53436727877133072</v>
      </c>
      <c r="AQ255" s="146">
        <f>BDS!$AQ$3*(COS(($U255*AQ$4)-PI()))*BL255*BP255</f>
        <v>-0.45833349800225942</v>
      </c>
      <c r="AR255" s="146">
        <f>BDS!$AR$3*(COS(($U255*AR$4)-PI()))*BL255*BP255</f>
        <v>-0.32357786304975289</v>
      </c>
      <c r="AS255" s="146">
        <f>BDS!$AS$3*(COS(($U255*AS$4)-PI()))*BL255*BP255</f>
        <v>-0.25939024398827332</v>
      </c>
      <c r="AT255" s="146">
        <f>BDS!$AT$3*(COS(($U255*AT$4)-PI()))*BL255*BP255</f>
        <v>-0.40511156613751914</v>
      </c>
      <c r="AU255" s="146">
        <f>BDS!$AU$3*(COS(($U255*AU$4)-PI()))*BL255*BP255</f>
        <v>-0.487803516872439</v>
      </c>
      <c r="AV255" s="146">
        <f>BDS!$AV$3*(COS(($U255*AV$4)-PI()))*BL255*BP255</f>
        <v>-0.53052870046147416</v>
      </c>
      <c r="AW255" s="146">
        <f>BDS!$AW$3*(COS(($U255*AW$4)-PI()))*BL255*BP255</f>
        <v>-0.54376251777358009</v>
      </c>
      <c r="AX255" s="146">
        <f>BDS!$AX$3*(COS(($U255*AX$4)-PI()))*BL255*BP255</f>
        <v>-0.53052870046147416</v>
      </c>
      <c r="AY255" s="146">
        <f>BDS!$AY$3*(COS(($U255*AY$4)-PI()))*BL255*BP255</f>
        <v>-0.487803516872439</v>
      </c>
      <c r="AZ255" s="146">
        <f>BDS!$AZ$3*(COS(($U255*AZ$4)-PI()))*BL255*BP255</f>
        <v>-0.40511156613751914</v>
      </c>
      <c r="BA255" s="146">
        <f>BDS!$BA$3*(COS(($U255*BA$4)-PI()))*BL255*BP255</f>
        <v>-0.25939024398827332</v>
      </c>
      <c r="BB255" s="146">
        <f>BDS!$BB$3*(COS(($U255*BB$4)-PI()))*BL255*BP255</f>
        <v>-3.5038263846160328E-3</v>
      </c>
      <c r="BC255" s="146">
        <f>BDS!$BC$3*(COS(($U255*BC$4)-PI()))*BL255*BP255</f>
        <v>0.44430187299280222</v>
      </c>
      <c r="BD255" s="146">
        <f>BDS!$BD$3*(COS(($U255*BD$4)-PI()))*BL255*BP255</f>
        <v>0.96563311175979205</v>
      </c>
      <c r="BE255" s="146">
        <f>BDS!$BE$3*(COS(($U255*BE$4)-PI()))*BL255*BP255</f>
        <v>0.93566148207598165</v>
      </c>
      <c r="BF255" s="153">
        <f t="shared" si="68"/>
        <v>-0.1827213118324528</v>
      </c>
      <c r="BG255" s="153">
        <f>(((BF255)+1)/(BDS!$BG$4)+1)</f>
        <v>1.8120991047596626</v>
      </c>
      <c r="BH255" s="196">
        <f t="shared" si="69"/>
        <v>5.1636389161897398</v>
      </c>
      <c r="BI255" s="154"/>
      <c r="BJ255" s="152">
        <f t="shared" si="70"/>
        <v>417.92647033852461</v>
      </c>
      <c r="BK255" s="152">
        <f t="shared" si="71"/>
        <v>-4.7789988868786131E-4</v>
      </c>
      <c r="BL255" s="155">
        <f t="shared" si="72"/>
        <v>0.99994498125560483</v>
      </c>
      <c r="BM255" s="155"/>
      <c r="BN255" s="152">
        <f t="shared" si="73"/>
        <v>417.92647033852461</v>
      </c>
      <c r="BO255" s="152">
        <f t="shared" si="74"/>
        <v>-6.3630996291721378E-2</v>
      </c>
      <c r="BP255" s="155">
        <f t="shared" si="75"/>
        <v>0.99270097901192111</v>
      </c>
      <c r="BQ255" s="156"/>
      <c r="BR255" s="157">
        <f t="shared" si="76"/>
        <v>417.92647033852461</v>
      </c>
      <c r="BS255" s="158">
        <f t="shared" si="77"/>
        <v>0</v>
      </c>
      <c r="BT255" s="158">
        <f t="shared" si="78"/>
        <v>0</v>
      </c>
      <c r="BU255" s="158">
        <f t="shared" si="79"/>
        <v>0</v>
      </c>
      <c r="BV255" s="158"/>
      <c r="BW255" s="206">
        <f t="shared" si="80"/>
        <v>417.92647033852461</v>
      </c>
      <c r="BX255" s="207">
        <f t="shared" si="81"/>
        <v>0</v>
      </c>
      <c r="BY255" s="208">
        <f t="shared" si="82"/>
        <v>1</v>
      </c>
      <c r="BZ255" s="158"/>
      <c r="CA255" s="157">
        <f>BDS!BH255</f>
        <v>5.1636389161897398</v>
      </c>
      <c r="CB255" s="157">
        <f t="shared" si="83"/>
        <v>-0.8363610838102602</v>
      </c>
      <c r="CC255" s="157"/>
      <c r="CD255" s="157">
        <f t="shared" si="84"/>
        <v>-0.8363610838102602</v>
      </c>
      <c r="CE255" s="192"/>
      <c r="CF255" s="192"/>
      <c r="CG255" s="208"/>
      <c r="CH255" s="208">
        <f t="shared" si="85"/>
        <v>0</v>
      </c>
    </row>
    <row r="256" spans="2:86" x14ac:dyDescent="0.2">
      <c r="B256" s="81"/>
      <c r="C256" s="81"/>
      <c r="D256" s="81"/>
      <c r="E256" s="81"/>
      <c r="F256" s="81"/>
      <c r="G256" s="81"/>
      <c r="H256" s="81"/>
      <c r="I256" s="81"/>
      <c r="J256" s="81"/>
      <c r="K256" s="81"/>
      <c r="L256" s="82"/>
      <c r="M256" s="83"/>
      <c r="N256" s="81"/>
      <c r="O256" s="81"/>
      <c r="P256" s="81"/>
      <c r="Q256" s="84"/>
      <c r="R256" s="81"/>
      <c r="S256" s="84"/>
      <c r="T256" s="81"/>
      <c r="U256" s="195">
        <f t="shared" si="67"/>
        <v>424.2643808995295</v>
      </c>
      <c r="V256" s="146">
        <f>BDS!$V$3*(COS(($U256*V$4)-PI()))*BL256*BP256</f>
        <v>0.93493658465529472</v>
      </c>
      <c r="W256" s="146">
        <f>BDS!$W$3*(COS(($U256*W$4)-PI()))*BL256*BP256</f>
        <v>0.94693020092041336</v>
      </c>
      <c r="X256" s="146">
        <f>BDS!$X$3*(COS(($U256*X$4)-PI()))*BL256*BP256</f>
        <v>0.97109323601781672</v>
      </c>
      <c r="Y256" s="146">
        <f>BDS!$Y$3*(COS(($U256*Y$4)-PI()))*BL256*BP256</f>
        <v>0.4712231125194063</v>
      </c>
      <c r="Z256" s="146">
        <f>BDS!$Z$3*(COS(($U256*Z$4)-PI()))*BL256*BP256</f>
        <v>2.0077764894866391E-2</v>
      </c>
      <c r="AA256" s="146">
        <f>BDS!$AA$3*(COS(($U256*AA$4)-PI()))*BL256*BP256</f>
        <v>-0.24024750737647879</v>
      </c>
      <c r="AB256" s="146">
        <f>BDS!$AB$3*(COS(($U256*AB$4)-PI()))*BL256*BP256</f>
        <v>-0.38906205463383436</v>
      </c>
      <c r="AC256" s="146">
        <f>BDS!$AC$3*(COS(($U256*AC$4)-PI()))*BL256*BP256</f>
        <v>-0.47366449133226662</v>
      </c>
      <c r="AD256" s="146">
        <f>BDS!$AD$3*(COS(($U256*AD$4)-PI()))*BL256*BP256</f>
        <v>-0.51741740745258513</v>
      </c>
      <c r="AE256" s="146">
        <f>BDS!$AE$3*(COS(($U256*AE$4)-PI()))*BL256*BP256</f>
        <v>-0.53097495830876029</v>
      </c>
      <c r="AF256" s="146">
        <f>BDS!$AF$3*(COS(($U256*AF$4)-PI()))*BL256*BP256</f>
        <v>-0.51741740745258513</v>
      </c>
      <c r="AG256" s="146">
        <f>BDS!$AG$3*(COS(($U256*AG$4)-PI()))*BL256*BP256</f>
        <v>-0.47366449133226662</v>
      </c>
      <c r="AH256" s="146">
        <f>BDS!$AH$3*(COS(($U256*AH$4)-PI()))*BL256*BP256</f>
        <v>-0.38906205463383436</v>
      </c>
      <c r="AI256" s="146">
        <f>BDS!$AI$3*(COS(($U256*AI$4)-PI()))*BL256*BP256</f>
        <v>-0.24024750737647879</v>
      </c>
      <c r="AJ256" s="146">
        <f>BDS!$AJ$3*(COS(($U256*AJ$4)-PI()))*BL256*BP256</f>
        <v>-0.30575244524839174</v>
      </c>
      <c r="AK256" s="146">
        <f>BDS!$AK$3*(COS(($U256*AK$4)-PI()))*BL256*BP256</f>
        <v>-0.44350147274503326</v>
      </c>
      <c r="AL256" s="146">
        <f>BDS!$AL$3*(COS(($U256*AL$4)-PI()))*BL256*BP256</f>
        <v>-0.52134962766206583</v>
      </c>
      <c r="AM256" s="146">
        <f>BDS!$AM$3*(COS(($U256*AM$4)-PI()))*BL256*BP256</f>
        <v>-0.56149013844261575</v>
      </c>
      <c r="AN256" s="146">
        <f>BDS!$AN$3*(COS(($U256*AN$4)-PI()))*BL256*BP256</f>
        <v>-0.57391260605365446</v>
      </c>
      <c r="AO256" s="146">
        <f>BDS!$AO$3*(COS(($U256*AO$4)-PI()))*BL256*BP256</f>
        <v>-0.56149013844261575</v>
      </c>
      <c r="AP256" s="146">
        <f>BDS!$AP$3*(COS(($U256*AP$4)-PI()))*BL256*BP256</f>
        <v>-0.52134962766206583</v>
      </c>
      <c r="AQ256" s="146">
        <f>BDS!$AQ$3*(COS(($U256*AQ$4)-PI()))*BL256*BP256</f>
        <v>-0.44350147274503326</v>
      </c>
      <c r="AR256" s="146">
        <f>BDS!$AR$3*(COS(($U256*AR$4)-PI()))*BL256*BP256</f>
        <v>-0.30575244524839174</v>
      </c>
      <c r="AS256" s="146">
        <f>BDS!$AS$3*(COS(($U256*AS$4)-PI()))*BL256*BP256</f>
        <v>-0.24024750737647879</v>
      </c>
      <c r="AT256" s="146">
        <f>BDS!$AT$3*(COS(($U256*AT$4)-PI()))*BL256*BP256</f>
        <v>-0.38906205463383436</v>
      </c>
      <c r="AU256" s="146">
        <f>BDS!$AU$3*(COS(($U256*AU$4)-PI()))*BL256*BP256</f>
        <v>-0.47366449133226662</v>
      </c>
      <c r="AV256" s="146">
        <f>BDS!$AV$3*(COS(($U256*AV$4)-PI()))*BL256*BP256</f>
        <v>-0.51741740745258513</v>
      </c>
      <c r="AW256" s="146">
        <f>BDS!$AW$3*(COS(($U256*AW$4)-PI()))*BL256*BP256</f>
        <v>-0.53097495830876029</v>
      </c>
      <c r="AX256" s="146">
        <f>BDS!$AX$3*(COS(($U256*AX$4)-PI()))*BL256*BP256</f>
        <v>-0.51741740745258513</v>
      </c>
      <c r="AY256" s="146">
        <f>BDS!$AY$3*(COS(($U256*AY$4)-PI()))*BL256*BP256</f>
        <v>-0.47366449133226662</v>
      </c>
      <c r="AZ256" s="146">
        <f>BDS!$AZ$3*(COS(($U256*AZ$4)-PI()))*BL256*BP256</f>
        <v>-0.38906205463383436</v>
      </c>
      <c r="BA256" s="146">
        <f>BDS!$BA$3*(COS(($U256*BA$4)-PI()))*BL256*BP256</f>
        <v>-0.24024750737647879</v>
      </c>
      <c r="BB256" s="146">
        <f>BDS!$BB$3*(COS(($U256*BB$4)-PI()))*BL256*BP256</f>
        <v>2.0077764894866391E-2</v>
      </c>
      <c r="BC256" s="146">
        <f>BDS!$BC$3*(COS(($U256*BC$4)-PI()))*BL256*BP256</f>
        <v>0.4712231125194063</v>
      </c>
      <c r="BD256" s="146">
        <f>BDS!$BD$3*(COS(($U256*BD$4)-PI()))*BL256*BP256</f>
        <v>0.97109323601781672</v>
      </c>
      <c r="BE256" s="146">
        <f>BDS!$BE$3*(COS(($U256*BE$4)-PI()))*BL256*BP256</f>
        <v>0.94693020092041336</v>
      </c>
      <c r="BF256" s="153">
        <f t="shared" si="68"/>
        <v>-0.16744529224132634</v>
      </c>
      <c r="BG256" s="153">
        <f>(((BF256)+1)/(BDS!$BG$4)+1)</f>
        <v>1.8272783110865276</v>
      </c>
      <c r="BH256" s="196">
        <f t="shared" si="69"/>
        <v>5.2360939877069468</v>
      </c>
      <c r="BI256" s="154"/>
      <c r="BJ256" s="152">
        <f t="shared" si="70"/>
        <v>424.2643808995295</v>
      </c>
      <c r="BK256" s="152">
        <f t="shared" si="71"/>
        <v>-5.0185699743762789E-4</v>
      </c>
      <c r="BL256" s="155">
        <f t="shared" si="72"/>
        <v>0.99994222324708515</v>
      </c>
      <c r="BM256" s="155"/>
      <c r="BN256" s="152">
        <f t="shared" si="73"/>
        <v>424.2643808995295</v>
      </c>
      <c r="BO256" s="152">
        <f t="shared" si="74"/>
        <v>-6.6052472775242191E-2</v>
      </c>
      <c r="BP256" s="155">
        <f t="shared" si="75"/>
        <v>0.99242426964329966</v>
      </c>
      <c r="BQ256" s="156"/>
      <c r="BR256" s="157">
        <f t="shared" si="76"/>
        <v>424.2643808995295</v>
      </c>
      <c r="BS256" s="158">
        <f t="shared" si="77"/>
        <v>0</v>
      </c>
      <c r="BT256" s="158">
        <f t="shared" si="78"/>
        <v>0</v>
      </c>
      <c r="BU256" s="158">
        <f t="shared" si="79"/>
        <v>0</v>
      </c>
      <c r="BV256" s="158"/>
      <c r="BW256" s="206">
        <f t="shared" si="80"/>
        <v>424.2643808995295</v>
      </c>
      <c r="BX256" s="207">
        <f t="shared" si="81"/>
        <v>0</v>
      </c>
      <c r="BY256" s="208">
        <f t="shared" si="82"/>
        <v>1</v>
      </c>
      <c r="BZ256" s="158"/>
      <c r="CA256" s="157">
        <f>BDS!BH256</f>
        <v>5.2360939877069468</v>
      </c>
      <c r="CB256" s="157">
        <f t="shared" si="83"/>
        <v>-0.76390601229305322</v>
      </c>
      <c r="CC256" s="157"/>
      <c r="CD256" s="157">
        <f t="shared" si="84"/>
        <v>-0.76390601229305322</v>
      </c>
      <c r="CE256" s="192"/>
      <c r="CF256" s="192"/>
      <c r="CG256" s="208"/>
      <c r="CH256" s="208">
        <f t="shared" si="85"/>
        <v>0</v>
      </c>
    </row>
    <row r="257" spans="2:86" x14ac:dyDescent="0.2">
      <c r="B257" s="81"/>
      <c r="C257" s="81"/>
      <c r="D257" s="81"/>
      <c r="E257" s="81"/>
      <c r="F257" s="81"/>
      <c r="G257" s="81"/>
      <c r="H257" s="81"/>
      <c r="I257" s="81"/>
      <c r="J257" s="81"/>
      <c r="K257" s="81"/>
      <c r="L257" s="82"/>
      <c r="M257" s="83"/>
      <c r="N257" s="81"/>
      <c r="O257" s="81"/>
      <c r="P257" s="81"/>
      <c r="Q257" s="84"/>
      <c r="R257" s="81"/>
      <c r="S257" s="84"/>
      <c r="T257" s="81"/>
      <c r="U257" s="195">
        <f t="shared" si="67"/>
        <v>430.69840671795453</v>
      </c>
      <c r="V257" s="146">
        <f>BDS!$V$3*(COS(($U257*V$4)-PI()))*BL257*BP257</f>
        <v>0.94633044996456583</v>
      </c>
      <c r="W257" s="146">
        <f>BDS!$W$3*(COS(($U257*W$4)-PI()))*BL257*BP257</f>
        <v>0.95655712514334978</v>
      </c>
      <c r="X257" s="146">
        <f>BDS!$X$3*(COS(($U257*X$4)-PI()))*BL257*BP257</f>
        <v>0.97458657655426451</v>
      </c>
      <c r="Y257" s="146">
        <f>BDS!$Y$3*(COS(($U257*Y$4)-PI()))*BL257*BP257</f>
        <v>0.49807392536700518</v>
      </c>
      <c r="Z257" s="146">
        <f>BDS!$Z$3*(COS(($U257*Z$4)-PI()))*BL257*BP257</f>
        <v>4.3991446755572601E-2</v>
      </c>
      <c r="AA257" s="146">
        <f>BDS!$AA$3*(COS(($U257*AA$4)-PI()))*BL257*BP257</f>
        <v>-0.22072760349155227</v>
      </c>
      <c r="AB257" s="146">
        <f>BDS!$AB$3*(COS(($U257*AB$4)-PI()))*BL257*BP257</f>
        <v>-0.3726546568473792</v>
      </c>
      <c r="AC257" s="146">
        <f>BDS!$AC$3*(COS(($U257*AC$4)-PI()))*BL257*BP257</f>
        <v>-0.45919132550228725</v>
      </c>
      <c r="AD257" s="146">
        <f>BDS!$AD$3*(COS(($U257*AD$4)-PI()))*BL257*BP257</f>
        <v>-0.50398765816652114</v>
      </c>
      <c r="AE257" s="146">
        <f>BDS!$AE$3*(COS(($U257*AE$4)-PI()))*BL257*BP257</f>
        <v>-0.51787425868234671</v>
      </c>
      <c r="AF257" s="146">
        <f>BDS!$AF$3*(COS(($U257*AF$4)-PI()))*BL257*BP257</f>
        <v>-0.50398765816652114</v>
      </c>
      <c r="AG257" s="146">
        <f>BDS!$AG$3*(COS(($U257*AG$4)-PI()))*BL257*BP257</f>
        <v>-0.45919132550228725</v>
      </c>
      <c r="AH257" s="146">
        <f>BDS!$AH$3*(COS(($U257*AH$4)-PI()))*BL257*BP257</f>
        <v>-0.3726546568473792</v>
      </c>
      <c r="AI257" s="146">
        <f>BDS!$AI$3*(COS(($U257*AI$4)-PI()))*BL257*BP257</f>
        <v>-0.22072760349155227</v>
      </c>
      <c r="AJ257" s="146">
        <f>BDS!$AJ$3*(COS(($U257*AJ$4)-PI()))*BL257*BP257</f>
        <v>-0.28755466606830854</v>
      </c>
      <c r="AK257" s="146">
        <f>BDS!$AK$3*(COS(($U257*AK$4)-PI()))*BL257*BP257</f>
        <v>-0.42832582921346962</v>
      </c>
      <c r="AL257" s="146">
        <f>BDS!$AL$3*(COS(($U257*AL$4)-PI()))*BL257*BP257</f>
        <v>-0.5080150401659278</v>
      </c>
      <c r="AM257" s="146">
        <f>BDS!$AM$3*(COS(($U257*AM$4)-PI()))*BL257*BP257</f>
        <v>-0.5491397435866846</v>
      </c>
      <c r="AN257" s="146">
        <f>BDS!$AN$3*(COS(($U257*AN$4)-PI()))*BL257*BP257</f>
        <v>-0.56187143677392526</v>
      </c>
      <c r="AO257" s="146">
        <f>BDS!$AO$3*(COS(($U257*AO$4)-PI()))*BL257*BP257</f>
        <v>-0.5491397435866846</v>
      </c>
      <c r="AP257" s="146">
        <f>BDS!$AP$3*(COS(($U257*AP$4)-PI()))*BL257*BP257</f>
        <v>-0.5080150401659278</v>
      </c>
      <c r="AQ257" s="146">
        <f>BDS!$AQ$3*(COS(($U257*AQ$4)-PI()))*BL257*BP257</f>
        <v>-0.42832582921346962</v>
      </c>
      <c r="AR257" s="146">
        <f>BDS!$AR$3*(COS(($U257*AR$4)-PI()))*BL257*BP257</f>
        <v>-0.28755466606830854</v>
      </c>
      <c r="AS257" s="146">
        <f>BDS!$AS$3*(COS(($U257*AS$4)-PI()))*BL257*BP257</f>
        <v>-0.22072760349155227</v>
      </c>
      <c r="AT257" s="146">
        <f>BDS!$AT$3*(COS(($U257*AT$4)-PI()))*BL257*BP257</f>
        <v>-0.3726546568473792</v>
      </c>
      <c r="AU257" s="146">
        <f>BDS!$AU$3*(COS(($U257*AU$4)-PI()))*BL257*BP257</f>
        <v>-0.45919132550228725</v>
      </c>
      <c r="AV257" s="146">
        <f>BDS!$AV$3*(COS(($U257*AV$4)-PI()))*BL257*BP257</f>
        <v>-0.50398765816652114</v>
      </c>
      <c r="AW257" s="146">
        <f>BDS!$AW$3*(COS(($U257*AW$4)-PI()))*BL257*BP257</f>
        <v>-0.51787425868234671</v>
      </c>
      <c r="AX257" s="146">
        <f>BDS!$AX$3*(COS(($U257*AX$4)-PI()))*BL257*BP257</f>
        <v>-0.50398765816652114</v>
      </c>
      <c r="AY257" s="146">
        <f>BDS!$AY$3*(COS(($U257*AY$4)-PI()))*BL257*BP257</f>
        <v>-0.45919132550228725</v>
      </c>
      <c r="AZ257" s="146">
        <f>BDS!$AZ$3*(COS(($U257*AZ$4)-PI()))*BL257*BP257</f>
        <v>-0.3726546568473792</v>
      </c>
      <c r="BA257" s="146">
        <f>BDS!$BA$3*(COS(($U257*BA$4)-PI()))*BL257*BP257</f>
        <v>-0.22072760349155227</v>
      </c>
      <c r="BB257" s="146">
        <f>BDS!$BB$3*(COS(($U257*BB$4)-PI()))*BL257*BP257</f>
        <v>4.3991446755572601E-2</v>
      </c>
      <c r="BC257" s="146">
        <f>BDS!$BC$3*(COS(($U257*BC$4)-PI()))*BL257*BP257</f>
        <v>0.49807392536700518</v>
      </c>
      <c r="BD257" s="146">
        <f>BDS!$BD$3*(COS(($U257*BD$4)-PI()))*BL257*BP257</f>
        <v>0.97458657655426451</v>
      </c>
      <c r="BE257" s="146">
        <f>BDS!$BE$3*(COS(($U257*BE$4)-PI()))*BL257*BP257</f>
        <v>0.95655712514334978</v>
      </c>
      <c r="BF257" s="153">
        <f t="shared" si="68"/>
        <v>-0.15214408029537244</v>
      </c>
      <c r="BG257" s="153">
        <f>(((BF257)+1)/(BDS!$BG$4)+1)</f>
        <v>1.8424825501092141</v>
      </c>
      <c r="BH257" s="196">
        <f t="shared" si="69"/>
        <v>5.3080676681830852</v>
      </c>
      <c r="BI257" s="154"/>
      <c r="BJ257" s="152">
        <f t="shared" si="70"/>
        <v>430.69840671795453</v>
      </c>
      <c r="BK257" s="152">
        <f t="shared" si="71"/>
        <v>-5.2701500254543764E-4</v>
      </c>
      <c r="BL257" s="155">
        <f t="shared" si="72"/>
        <v>0.99993932699624888</v>
      </c>
      <c r="BM257" s="155"/>
      <c r="BN257" s="152">
        <f t="shared" si="73"/>
        <v>430.69840671795453</v>
      </c>
      <c r="BO257" s="152">
        <f t="shared" si="74"/>
        <v>-6.8565373138249314E-2</v>
      </c>
      <c r="BP257" s="155">
        <f t="shared" si="75"/>
        <v>0.99213719454812821</v>
      </c>
      <c r="BQ257" s="156"/>
      <c r="BR257" s="157">
        <f t="shared" si="76"/>
        <v>430.69840671795453</v>
      </c>
      <c r="BS257" s="158">
        <f t="shared" si="77"/>
        <v>0</v>
      </c>
      <c r="BT257" s="158">
        <f t="shared" si="78"/>
        <v>0</v>
      </c>
      <c r="BU257" s="158">
        <f t="shared" si="79"/>
        <v>0</v>
      </c>
      <c r="BV257" s="158"/>
      <c r="BW257" s="206">
        <f t="shared" si="80"/>
        <v>430.69840671795453</v>
      </c>
      <c r="BX257" s="207">
        <f t="shared" si="81"/>
        <v>0</v>
      </c>
      <c r="BY257" s="208">
        <f t="shared" si="82"/>
        <v>1</v>
      </c>
      <c r="BZ257" s="158"/>
      <c r="CA257" s="157">
        <f>BDS!BH257</f>
        <v>5.3080676681830852</v>
      </c>
      <c r="CB257" s="157">
        <f t="shared" si="83"/>
        <v>-0.69193233181691483</v>
      </c>
      <c r="CC257" s="157"/>
      <c r="CD257" s="157">
        <f t="shared" si="84"/>
        <v>-0.69193233181691483</v>
      </c>
      <c r="CE257" s="192"/>
      <c r="CF257" s="192"/>
      <c r="CG257" s="208"/>
      <c r="CH257" s="208">
        <f t="shared" si="85"/>
        <v>0</v>
      </c>
    </row>
    <row r="258" spans="2:86" x14ac:dyDescent="0.2">
      <c r="B258" s="81"/>
      <c r="C258" s="81"/>
      <c r="D258" s="81"/>
      <c r="E258" s="81"/>
      <c r="F258" s="81"/>
      <c r="G258" s="81"/>
      <c r="H258" s="81"/>
      <c r="I258" s="81"/>
      <c r="J258" s="81"/>
      <c r="K258" s="81"/>
      <c r="L258" s="82"/>
      <c r="M258" s="83"/>
      <c r="N258" s="81"/>
      <c r="O258" s="81"/>
      <c r="P258" s="81"/>
      <c r="Q258" s="84"/>
      <c r="R258" s="81"/>
      <c r="S258" s="84"/>
      <c r="T258" s="81"/>
      <c r="U258" s="195">
        <f t="shared" si="67"/>
        <v>437.23000539447429</v>
      </c>
      <c r="V258" s="146">
        <f>BDS!$V$3*(COS(($U258*V$4)-PI()))*BL258*BP258</f>
        <v>0.95608953902165905</v>
      </c>
      <c r="W258" s="146">
        <f>BDS!$W$3*(COS(($U258*W$4)-PI()))*BL258*BP258</f>
        <v>0.96444398653920194</v>
      </c>
      <c r="X258" s="146">
        <f>BDS!$X$3*(COS(($U258*X$4)-PI()))*BL258*BP258</f>
        <v>0.97601426285093273</v>
      </c>
      <c r="Y258" s="146">
        <f>BDS!$Y$3*(COS(($U258*Y$4)-PI()))*BL258*BP258</f>
        <v>0.5248113461773718</v>
      </c>
      <c r="Z258" s="146">
        <f>BDS!$Z$3*(COS(($U258*Z$4)-PI()))*BL258*BP258</f>
        <v>6.8226776888265908E-2</v>
      </c>
      <c r="AA258" s="146">
        <f>BDS!$AA$3*(COS(($U258*AA$4)-PI()))*BL258*BP258</f>
        <v>-0.20083066918941286</v>
      </c>
      <c r="AB258" s="146">
        <f>BDS!$AB$3*(COS(($U258*AB$4)-PI()))*BL258*BP258</f>
        <v>-0.35588609946987393</v>
      </c>
      <c r="AC258" s="146">
        <f>BDS!$AC$3*(COS(($U258*AC$4)-PI()))*BL258*BP258</f>
        <v>-0.44437956664540179</v>
      </c>
      <c r="AD258" s="146">
        <f>BDS!$AD$3*(COS(($U258*AD$4)-PI()))*BL258*BP258</f>
        <v>-0.49023459938083591</v>
      </c>
      <c r="AE258" s="146">
        <f>BDS!$AE$3*(COS(($U258*AE$4)-PI()))*BL258*BP258</f>
        <v>-0.50445547012431613</v>
      </c>
      <c r="AF258" s="146">
        <f>BDS!$AF$3*(COS(($U258*AF$4)-PI()))*BL258*BP258</f>
        <v>-0.49023459938083591</v>
      </c>
      <c r="AG258" s="146">
        <f>BDS!$AG$3*(COS(($U258*AG$4)-PI()))*BL258*BP258</f>
        <v>-0.44437956664540179</v>
      </c>
      <c r="AH258" s="146">
        <f>BDS!$AH$3*(COS(($U258*AH$4)-PI()))*BL258*BP258</f>
        <v>-0.35588609946987393</v>
      </c>
      <c r="AI258" s="146">
        <f>BDS!$AI$3*(COS(($U258*AI$4)-PI()))*BL258*BP258</f>
        <v>-0.20083066918941286</v>
      </c>
      <c r="AJ258" s="146">
        <f>BDS!$AJ$3*(COS(($U258*AJ$4)-PI()))*BL258*BP258</f>
        <v>-0.26898294748973661</v>
      </c>
      <c r="AK258" s="146">
        <f>BDS!$AK$3*(COS(($U258*AK$4)-PI()))*BL258*BP258</f>
        <v>-0.41280247343832382</v>
      </c>
      <c r="AL258" s="146">
        <f>BDS!$AL$3*(COS(($U258*AL$4)-PI()))*BL258*BP258</f>
        <v>-0.49435863396411295</v>
      </c>
      <c r="AM258" s="146">
        <f>BDS!$AM$3*(COS(($U258*AM$4)-PI()))*BL258*BP258</f>
        <v>-0.5364838339097352</v>
      </c>
      <c r="AN258" s="146">
        <f>BDS!$AN$3*(COS(($U258*AN$4)-PI()))*BL258*BP258</f>
        <v>-0.5495301944092863</v>
      </c>
      <c r="AO258" s="146">
        <f>BDS!$AO$3*(COS(($U258*AO$4)-PI()))*BL258*BP258</f>
        <v>-0.5364838339097352</v>
      </c>
      <c r="AP258" s="146">
        <f>BDS!$AP$3*(COS(($U258*AP$4)-PI()))*BL258*BP258</f>
        <v>-0.49435863396411295</v>
      </c>
      <c r="AQ258" s="146">
        <f>BDS!$AQ$3*(COS(($U258*AQ$4)-PI()))*BL258*BP258</f>
        <v>-0.41280247343832382</v>
      </c>
      <c r="AR258" s="146">
        <f>BDS!$AR$3*(COS(($U258*AR$4)-PI()))*BL258*BP258</f>
        <v>-0.26898294748973661</v>
      </c>
      <c r="AS258" s="146">
        <f>BDS!$AS$3*(COS(($U258*AS$4)-PI()))*BL258*BP258</f>
        <v>-0.20083066918941286</v>
      </c>
      <c r="AT258" s="146">
        <f>BDS!$AT$3*(COS(($U258*AT$4)-PI()))*BL258*BP258</f>
        <v>-0.35588609946987393</v>
      </c>
      <c r="AU258" s="146">
        <f>BDS!$AU$3*(COS(($U258*AU$4)-PI()))*BL258*BP258</f>
        <v>-0.44437956664540179</v>
      </c>
      <c r="AV258" s="146">
        <f>BDS!$AV$3*(COS(($U258*AV$4)-PI()))*BL258*BP258</f>
        <v>-0.49023459938083591</v>
      </c>
      <c r="AW258" s="146">
        <f>BDS!$AW$3*(COS(($U258*AW$4)-PI()))*BL258*BP258</f>
        <v>-0.50445547012431613</v>
      </c>
      <c r="AX258" s="146">
        <f>BDS!$AX$3*(COS(($U258*AX$4)-PI()))*BL258*BP258</f>
        <v>-0.49023459938083591</v>
      </c>
      <c r="AY258" s="146">
        <f>BDS!$AY$3*(COS(($U258*AY$4)-PI()))*BL258*BP258</f>
        <v>-0.44437956664540179</v>
      </c>
      <c r="AZ258" s="146">
        <f>BDS!$AZ$3*(COS(($U258*AZ$4)-PI()))*BL258*BP258</f>
        <v>-0.35588609946987393</v>
      </c>
      <c r="BA258" s="146">
        <f>BDS!$BA$3*(COS(($U258*BA$4)-PI()))*BL258*BP258</f>
        <v>-0.20083066918941286</v>
      </c>
      <c r="BB258" s="146">
        <f>BDS!$BB$3*(COS(($U258*BB$4)-PI()))*BL258*BP258</f>
        <v>6.8226776888265908E-2</v>
      </c>
      <c r="BC258" s="146">
        <f>BDS!$BC$3*(COS(($U258*BC$4)-PI()))*BL258*BP258</f>
        <v>0.5248113461773718</v>
      </c>
      <c r="BD258" s="146">
        <f>BDS!$BD$3*(COS(($U258*BD$4)-PI()))*BL258*BP258</f>
        <v>0.97601426285093273</v>
      </c>
      <c r="BE258" s="146">
        <f>BDS!$BE$3*(COS(($U258*BE$4)-PI()))*BL258*BP258</f>
        <v>0.96444398653920194</v>
      </c>
      <c r="BF258" s="153">
        <f t="shared" si="68"/>
        <v>-0.1368316213075175</v>
      </c>
      <c r="BG258" s="153">
        <f>(((BF258)+1)/(BDS!$BG$4)+1)</f>
        <v>1.8576979648945764</v>
      </c>
      <c r="BH258" s="196">
        <f t="shared" si="69"/>
        <v>5.3795021065818638</v>
      </c>
      <c r="BI258" s="154"/>
      <c r="BJ258" s="152">
        <f t="shared" si="70"/>
        <v>437.23000539447429</v>
      </c>
      <c r="BK258" s="152">
        <f t="shared" si="71"/>
        <v>-5.5343409377402208E-4</v>
      </c>
      <c r="BL258" s="155">
        <f t="shared" si="72"/>
        <v>0.99993628557513625</v>
      </c>
      <c r="BM258" s="155"/>
      <c r="BN258" s="152">
        <f t="shared" si="73"/>
        <v>437.23000539447429</v>
      </c>
      <c r="BO258" s="152">
        <f t="shared" si="74"/>
        <v>-7.1173093212635152E-2</v>
      </c>
      <c r="BP258" s="155">
        <f t="shared" si="75"/>
        <v>0.99183937499801655</v>
      </c>
      <c r="BQ258" s="156"/>
      <c r="BR258" s="157">
        <f t="shared" si="76"/>
        <v>437.23000539447429</v>
      </c>
      <c r="BS258" s="158">
        <f t="shared" si="77"/>
        <v>0</v>
      </c>
      <c r="BT258" s="158">
        <f t="shared" si="78"/>
        <v>0</v>
      </c>
      <c r="BU258" s="158">
        <f t="shared" si="79"/>
        <v>0</v>
      </c>
      <c r="BV258" s="158"/>
      <c r="BW258" s="206">
        <f t="shared" si="80"/>
        <v>437.23000539447429</v>
      </c>
      <c r="BX258" s="207">
        <f t="shared" si="81"/>
        <v>0</v>
      </c>
      <c r="BY258" s="208">
        <f t="shared" si="82"/>
        <v>1</v>
      </c>
      <c r="BZ258" s="158"/>
      <c r="CA258" s="157">
        <f>BDS!BH258</f>
        <v>5.3795021065818638</v>
      </c>
      <c r="CB258" s="157">
        <f t="shared" si="83"/>
        <v>-0.62049789341813621</v>
      </c>
      <c r="CC258" s="157"/>
      <c r="CD258" s="157">
        <f t="shared" si="84"/>
        <v>-0.62049789341813621</v>
      </c>
      <c r="CE258" s="192"/>
      <c r="CF258" s="192"/>
      <c r="CG258" s="208"/>
      <c r="CH258" s="208">
        <f t="shared" si="85"/>
        <v>0</v>
      </c>
    </row>
    <row r="259" spans="2:86" x14ac:dyDescent="0.2">
      <c r="B259" s="81"/>
      <c r="C259" s="81"/>
      <c r="D259" s="81"/>
      <c r="E259" s="81"/>
      <c r="F259" s="81"/>
      <c r="G259" s="81"/>
      <c r="H259" s="81"/>
      <c r="I259" s="81"/>
      <c r="J259" s="81"/>
      <c r="K259" s="81"/>
      <c r="L259" s="82"/>
      <c r="M259" s="83"/>
      <c r="N259" s="81"/>
      <c r="O259" s="81"/>
      <c r="P259" s="81"/>
      <c r="Q259" s="84"/>
      <c r="R259" s="81"/>
      <c r="S259" s="84"/>
      <c r="T259" s="81"/>
      <c r="U259" s="195">
        <f t="shared" si="67"/>
        <v>443.86065663447164</v>
      </c>
      <c r="V259" s="146">
        <f>BDS!$V$3*(COS(($U259*V$4)-PI()))*BL259*BP259</f>
        <v>0.96411566261743209</v>
      </c>
      <c r="W259" s="146">
        <f>BDS!$W$3*(COS(($U259*W$4)-PI()))*BL259*BP259</f>
        <v>0.97049183748890389</v>
      </c>
      <c r="X259" s="146">
        <f>BDS!$X$3*(COS(($U259*X$4)-PI()))*BL259*BP259</f>
        <v>0.97527832366347322</v>
      </c>
      <c r="Y259" s="146">
        <f>BDS!$Y$3*(COS(($U259*Y$4)-PI()))*BL259*BP259</f>
        <v>0.55138978843311504</v>
      </c>
      <c r="Z259" s="146">
        <f>BDS!$Z$3*(COS(($U259*Z$4)-PI()))*BL259*BP259</f>
        <v>9.2772034277522369E-2</v>
      </c>
      <c r="AA259" s="146">
        <f>BDS!$AA$3*(COS(($U259*AA$4)-PI()))*BL259*BP259</f>
        <v>-0.18055745113612834</v>
      </c>
      <c r="AB259" s="146">
        <f>BDS!$AB$3*(COS(($U259*AB$4)-PI()))*BL259*BP259</f>
        <v>-0.33875342719161644</v>
      </c>
      <c r="AC259" s="146">
        <f>BDS!$AC$3*(COS(($U259*AC$4)-PI()))*BL259*BP259</f>
        <v>-0.42922494831078334</v>
      </c>
      <c r="AD259" s="146">
        <f>BDS!$AD$3*(COS(($U259*AD$4)-PI()))*BL259*BP259</f>
        <v>-0.47615350629503456</v>
      </c>
      <c r="AE259" s="146">
        <f>BDS!$AE$3*(COS(($U259*AE$4)-PI()))*BL259*BP259</f>
        <v>-0.49071375580583643</v>
      </c>
      <c r="AF259" s="146">
        <f>BDS!$AF$3*(COS(($U259*AF$4)-PI()))*BL259*BP259</f>
        <v>-0.47615350629503456</v>
      </c>
      <c r="AG259" s="146">
        <f>BDS!$AG$3*(COS(($U259*AG$4)-PI()))*BL259*BP259</f>
        <v>-0.42922494831078334</v>
      </c>
      <c r="AH259" s="146">
        <f>BDS!$AH$3*(COS(($U259*AH$4)-PI()))*BL259*BP259</f>
        <v>-0.33875342719161644</v>
      </c>
      <c r="AI259" s="146">
        <f>BDS!$AI$3*(COS(($U259*AI$4)-PI()))*BL259*BP259</f>
        <v>-0.18055745113612834</v>
      </c>
      <c r="AJ259" s="146">
        <f>BDS!$AJ$3*(COS(($U259*AJ$4)-PI()))*BL259*BP259</f>
        <v>-0.25003618376365583</v>
      </c>
      <c r="AK259" s="146">
        <f>BDS!$AK$3*(COS(($U259*AK$4)-PI()))*BL259*BP259</f>
        <v>-0.39692754173406603</v>
      </c>
      <c r="AL259" s="146">
        <f>BDS!$AL$3*(COS(($U259*AL$4)-PI()))*BL259*BP259</f>
        <v>-0.480375650308633</v>
      </c>
      <c r="AM259" s="146">
        <f>BDS!$AM$3*(COS(($U259*AM$4)-PI()))*BL259*BP259</f>
        <v>-0.52351737193850256</v>
      </c>
      <c r="AN259" s="146">
        <f>BDS!$AN$3*(COS(($U259*AN$4)-PI()))*BL259*BP259</f>
        <v>-0.53688378012946991</v>
      </c>
      <c r="AO259" s="146">
        <f>BDS!$AO$3*(COS(($U259*AO$4)-PI()))*BL259*BP259</f>
        <v>-0.52351737193850256</v>
      </c>
      <c r="AP259" s="146">
        <f>BDS!$AP$3*(COS(($U259*AP$4)-PI()))*BL259*BP259</f>
        <v>-0.480375650308633</v>
      </c>
      <c r="AQ259" s="146">
        <f>BDS!$AQ$3*(COS(($U259*AQ$4)-PI()))*BL259*BP259</f>
        <v>-0.39692754173406603</v>
      </c>
      <c r="AR259" s="146">
        <f>BDS!$AR$3*(COS(($U259*AR$4)-PI()))*BL259*BP259</f>
        <v>-0.25003618376365583</v>
      </c>
      <c r="AS259" s="146">
        <f>BDS!$AS$3*(COS(($U259*AS$4)-PI()))*BL259*BP259</f>
        <v>-0.18055745113612834</v>
      </c>
      <c r="AT259" s="146">
        <f>BDS!$AT$3*(COS(($U259*AT$4)-PI()))*BL259*BP259</f>
        <v>-0.33875342719161644</v>
      </c>
      <c r="AU259" s="146">
        <f>BDS!$AU$3*(COS(($U259*AU$4)-PI()))*BL259*BP259</f>
        <v>-0.42922494831078334</v>
      </c>
      <c r="AV259" s="146">
        <f>BDS!$AV$3*(COS(($U259*AV$4)-PI()))*BL259*BP259</f>
        <v>-0.47615350629503456</v>
      </c>
      <c r="AW259" s="146">
        <f>BDS!$AW$3*(COS(($U259*AW$4)-PI()))*BL259*BP259</f>
        <v>-0.49071375580583643</v>
      </c>
      <c r="AX259" s="146">
        <f>BDS!$AX$3*(COS(($U259*AX$4)-PI()))*BL259*BP259</f>
        <v>-0.47615350629503456</v>
      </c>
      <c r="AY259" s="146">
        <f>BDS!$AY$3*(COS(($U259*AY$4)-PI()))*BL259*BP259</f>
        <v>-0.42922494831078334</v>
      </c>
      <c r="AZ259" s="146">
        <f>BDS!$AZ$3*(COS(($U259*AZ$4)-PI()))*BL259*BP259</f>
        <v>-0.33875342719161644</v>
      </c>
      <c r="BA259" s="146">
        <f>BDS!$BA$3*(COS(($U259*BA$4)-PI()))*BL259*BP259</f>
        <v>-0.18055745113612834</v>
      </c>
      <c r="BB259" s="146">
        <f>BDS!$BB$3*(COS(($U259*BB$4)-PI()))*BL259*BP259</f>
        <v>9.2772034277522369E-2</v>
      </c>
      <c r="BC259" s="146">
        <f>BDS!$BC$3*(COS(($U259*BC$4)-PI()))*BL259*BP259</f>
        <v>0.55138978843311504</v>
      </c>
      <c r="BD259" s="146">
        <f>BDS!$BD$3*(COS(($U259*BD$4)-PI()))*BL259*BP259</f>
        <v>0.97527832366347322</v>
      </c>
      <c r="BE259" s="146">
        <f>BDS!$BE$3*(COS(($U259*BE$4)-PI()))*BL259*BP259</f>
        <v>0.97049183748890389</v>
      </c>
      <c r="BF259" s="153">
        <f t="shared" si="68"/>
        <v>-0.12152229135060133</v>
      </c>
      <c r="BG259" s="153">
        <f>(((BF259)+1)/(BDS!$BG$4)+1)</f>
        <v>1.8729102704795388</v>
      </c>
      <c r="BH259" s="196">
        <f t="shared" si="69"/>
        <v>5.4503394239695444</v>
      </c>
      <c r="BI259" s="154"/>
      <c r="BJ259" s="152">
        <f t="shared" si="70"/>
        <v>443.86065663447164</v>
      </c>
      <c r="BK259" s="152">
        <f t="shared" si="71"/>
        <v>-5.8117747686983572E-4</v>
      </c>
      <c r="BL259" s="155">
        <f t="shared" si="72"/>
        <v>0.99993309170872835</v>
      </c>
      <c r="BM259" s="155"/>
      <c r="BN259" s="152">
        <f t="shared" si="73"/>
        <v>443.86065663447164</v>
      </c>
      <c r="BO259" s="152">
        <f t="shared" si="74"/>
        <v>-7.3879150668960891E-2</v>
      </c>
      <c r="BP259" s="155">
        <f t="shared" si="75"/>
        <v>0.99153041916272666</v>
      </c>
      <c r="BQ259" s="156"/>
      <c r="BR259" s="157">
        <f t="shared" si="76"/>
        <v>443.86065663447164</v>
      </c>
      <c r="BS259" s="158">
        <f t="shared" si="77"/>
        <v>0</v>
      </c>
      <c r="BT259" s="158">
        <f t="shared" si="78"/>
        <v>0</v>
      </c>
      <c r="BU259" s="158">
        <f t="shared" si="79"/>
        <v>0</v>
      </c>
      <c r="BV259" s="158"/>
      <c r="BW259" s="206">
        <f t="shared" si="80"/>
        <v>443.86065663447164</v>
      </c>
      <c r="BX259" s="207">
        <f t="shared" si="81"/>
        <v>0</v>
      </c>
      <c r="BY259" s="208">
        <f t="shared" si="82"/>
        <v>1</v>
      </c>
      <c r="BZ259" s="158"/>
      <c r="CA259" s="157">
        <f>BDS!BH259</f>
        <v>5.4503394239695444</v>
      </c>
      <c r="CB259" s="157">
        <f t="shared" si="83"/>
        <v>-0.54966057603045559</v>
      </c>
      <c r="CC259" s="157"/>
      <c r="CD259" s="157">
        <f t="shared" si="84"/>
        <v>-0.54966057603045559</v>
      </c>
      <c r="CE259" s="192"/>
      <c r="CF259" s="192"/>
      <c r="CG259" s="208"/>
      <c r="CH259" s="208">
        <f t="shared" si="85"/>
        <v>0</v>
      </c>
    </row>
    <row r="260" spans="2:86" x14ac:dyDescent="0.2">
      <c r="B260" s="81"/>
      <c r="C260" s="81"/>
      <c r="D260" s="81"/>
      <c r="E260" s="81"/>
      <c r="F260" s="81"/>
      <c r="G260" s="81"/>
      <c r="H260" s="81"/>
      <c r="I260" s="81"/>
      <c r="J260" s="81"/>
      <c r="K260" s="81"/>
      <c r="L260" s="82"/>
      <c r="M260" s="83"/>
      <c r="N260" s="81"/>
      <c r="O260" s="81"/>
      <c r="P260" s="81"/>
      <c r="Q260" s="84"/>
      <c r="R260" s="81"/>
      <c r="S260" s="84"/>
      <c r="T260" s="81"/>
      <c r="U260" s="195">
        <f t="shared" si="67"/>
        <v>450.59186258325849</v>
      </c>
      <c r="V260" s="146">
        <f>BDS!$V$3*(COS(($U260*V$4)-PI()))*BL260*BP260</f>
        <v>0.97030992685611606</v>
      </c>
      <c r="W260" s="146">
        <f>BDS!$W$3*(COS(($U260*W$4)-PI()))*BL260*BP260</f>
        <v>0.97460147741318759</v>
      </c>
      <c r="X260" s="146">
        <f>BDS!$X$3*(COS(($U260*X$4)-PI()))*BL260*BP260</f>
        <v>0.97228228246010229</v>
      </c>
      <c r="Y260" s="146">
        <f>BDS!$Y$3*(COS(($U260*Y$4)-PI()))*BL260*BP260</f>
        <v>0.57776097926748649</v>
      </c>
      <c r="Z260" s="146">
        <f>BDS!$Z$3*(COS(($U260*Z$4)-PI()))*BL260*BP260</f>
        <v>0.11761414818536592</v>
      </c>
      <c r="AA260" s="146">
        <f>BDS!$AA$3*(COS(($U260*AA$4)-PI()))*BL260*BP260</f>
        <v>-0.15990935120310945</v>
      </c>
      <c r="AB260" s="146">
        <f>BDS!$AB$3*(COS(($U260*AB$4)-PI()))*BL260*BP260</f>
        <v>-0.32125403285189946</v>
      </c>
      <c r="AC260" s="146">
        <f>BDS!$AC$3*(COS(($U260*AC$4)-PI()))*BL260*BP260</f>
        <v>-0.4137234125501224</v>
      </c>
      <c r="AD260" s="146">
        <f>BDS!$AD$3*(COS(($U260*AD$4)-PI()))*BL260*BP260</f>
        <v>-0.46173980096546569</v>
      </c>
      <c r="AE260" s="146">
        <f>BDS!$AE$3*(COS(($U260*AE$4)-PI()))*BL260*BP260</f>
        <v>-0.47664440815403125</v>
      </c>
      <c r="AF260" s="146">
        <f>BDS!$AF$3*(COS(($U260*AF$4)-PI()))*BL260*BP260</f>
        <v>-0.46173980096546569</v>
      </c>
      <c r="AG260" s="146">
        <f>BDS!$AG$3*(COS(($U260*AG$4)-PI()))*BL260*BP260</f>
        <v>-0.4137234125501224</v>
      </c>
      <c r="AH260" s="146">
        <f>BDS!$AH$3*(COS(($U260*AH$4)-PI()))*BL260*BP260</f>
        <v>-0.32125403285189946</v>
      </c>
      <c r="AI260" s="146">
        <f>BDS!$AI$3*(COS(($U260*AI$4)-PI()))*BL260*BP260</f>
        <v>-0.15990935120310945</v>
      </c>
      <c r="AJ260" s="146">
        <f>BDS!$AJ$3*(COS(($U260*AJ$4)-PI()))*BL260*BP260</f>
        <v>-0.23071377996757023</v>
      </c>
      <c r="AK260" s="146">
        <f>BDS!$AK$3*(COS(($U260*AK$4)-PI()))*BL260*BP260</f>
        <v>-0.38069742565782239</v>
      </c>
      <c r="AL260" s="146">
        <f>BDS!$AL$3*(COS(($U260*AL$4)-PI()))*BL260*BP260</f>
        <v>-0.46606147212970134</v>
      </c>
      <c r="AM260" s="146">
        <f>BDS!$AM$3*(COS(($U260*AM$4)-PI()))*BL260*BP260</f>
        <v>-0.51023541247472892</v>
      </c>
      <c r="AN260" s="146">
        <f>BDS!$AN$3*(COS(($U260*AN$4)-PI()))*BL260*BP260</f>
        <v>-0.52392717337846839</v>
      </c>
      <c r="AO260" s="146">
        <f>BDS!$AO$3*(COS(($U260*AO$4)-PI()))*BL260*BP260</f>
        <v>-0.51023541247472892</v>
      </c>
      <c r="AP260" s="146">
        <f>BDS!$AP$3*(COS(($U260*AP$4)-PI()))*BL260*BP260</f>
        <v>-0.46606147212970134</v>
      </c>
      <c r="AQ260" s="146">
        <f>BDS!$AQ$3*(COS(($U260*AQ$4)-PI()))*BL260*BP260</f>
        <v>-0.38069742565782239</v>
      </c>
      <c r="AR260" s="146">
        <f>BDS!$AR$3*(COS(($U260*AR$4)-PI()))*BL260*BP260</f>
        <v>-0.23071377996757023</v>
      </c>
      <c r="AS260" s="146">
        <f>BDS!$AS$3*(COS(($U260*AS$4)-PI()))*BL260*BP260</f>
        <v>-0.15990935120310945</v>
      </c>
      <c r="AT260" s="146">
        <f>BDS!$AT$3*(COS(($U260*AT$4)-PI()))*BL260*BP260</f>
        <v>-0.32125403285189946</v>
      </c>
      <c r="AU260" s="146">
        <f>BDS!$AU$3*(COS(($U260*AU$4)-PI()))*BL260*BP260</f>
        <v>-0.4137234125501224</v>
      </c>
      <c r="AV260" s="146">
        <f>BDS!$AV$3*(COS(($U260*AV$4)-PI()))*BL260*BP260</f>
        <v>-0.46173980096546569</v>
      </c>
      <c r="AW260" s="146">
        <f>BDS!$AW$3*(COS(($U260*AW$4)-PI()))*BL260*BP260</f>
        <v>-0.47664440815403125</v>
      </c>
      <c r="AX260" s="146">
        <f>BDS!$AX$3*(COS(($U260*AX$4)-PI()))*BL260*BP260</f>
        <v>-0.46173980096546569</v>
      </c>
      <c r="AY260" s="146">
        <f>BDS!$AY$3*(COS(($U260*AY$4)-PI()))*BL260*BP260</f>
        <v>-0.4137234125501224</v>
      </c>
      <c r="AZ260" s="146">
        <f>BDS!$AZ$3*(COS(($U260*AZ$4)-PI()))*BL260*BP260</f>
        <v>-0.32125403285189946</v>
      </c>
      <c r="BA260" s="146">
        <f>BDS!$BA$3*(COS(($U260*BA$4)-PI()))*BL260*BP260</f>
        <v>-0.15990935120310945</v>
      </c>
      <c r="BB260" s="146">
        <f>BDS!$BB$3*(COS(($U260*BB$4)-PI()))*BL260*BP260</f>
        <v>0.11761414818536592</v>
      </c>
      <c r="BC260" s="146">
        <f>BDS!$BC$3*(COS(($U260*BC$4)-PI()))*BL260*BP260</f>
        <v>0.57776097926748649</v>
      </c>
      <c r="BD260" s="146">
        <f>BDS!$BD$3*(COS(($U260*BD$4)-PI()))*BL260*BP260</f>
        <v>0.97228228246010229</v>
      </c>
      <c r="BE260" s="146">
        <f>BDS!$BE$3*(COS(($U260*BE$4)-PI()))*BL260*BP260</f>
        <v>0.97460147741318759</v>
      </c>
      <c r="BF260" s="153">
        <f t="shared" si="68"/>
        <v>-0.10623085719222682</v>
      </c>
      <c r="BG260" s="153">
        <f>(((BF260)+1)/(BDS!$BG$4)+1)</f>
        <v>1.8881047936823285</v>
      </c>
      <c r="BH260" s="196">
        <f t="shared" si="69"/>
        <v>5.5205218972808821</v>
      </c>
      <c r="BI260" s="154"/>
      <c r="BJ260" s="152">
        <f t="shared" si="70"/>
        <v>450.59186258325849</v>
      </c>
      <c r="BK260" s="152">
        <f t="shared" si="71"/>
        <v>-6.1031152460490031E-4</v>
      </c>
      <c r="BL260" s="155">
        <f t="shared" si="72"/>
        <v>0.9999297377575751</v>
      </c>
      <c r="BM260" s="155"/>
      <c r="BN260" s="152">
        <f t="shared" si="73"/>
        <v>450.59186258325849</v>
      </c>
      <c r="BO260" s="152">
        <f t="shared" si="74"/>
        <v>-7.6687189058251726E-2</v>
      </c>
      <c r="BP260" s="155">
        <f t="shared" si="75"/>
        <v>0.99120992171360611</v>
      </c>
      <c r="BQ260" s="156"/>
      <c r="BR260" s="157">
        <f t="shared" si="76"/>
        <v>450.59186258325849</v>
      </c>
      <c r="BS260" s="158">
        <f t="shared" si="77"/>
        <v>0</v>
      </c>
      <c r="BT260" s="158">
        <f t="shared" si="78"/>
        <v>0</v>
      </c>
      <c r="BU260" s="158">
        <f t="shared" si="79"/>
        <v>0</v>
      </c>
      <c r="BV260" s="158"/>
      <c r="BW260" s="206">
        <f t="shared" si="80"/>
        <v>450.59186258325849</v>
      </c>
      <c r="BX260" s="207">
        <f t="shared" si="81"/>
        <v>0</v>
      </c>
      <c r="BY260" s="208">
        <f t="shared" si="82"/>
        <v>1</v>
      </c>
      <c r="BZ260" s="158"/>
      <c r="CA260" s="157">
        <f>BDS!BH260</f>
        <v>5.5205218972808821</v>
      </c>
      <c r="CB260" s="157">
        <f t="shared" si="83"/>
        <v>-0.47947810271911795</v>
      </c>
      <c r="CC260" s="157"/>
      <c r="CD260" s="157">
        <f t="shared" si="84"/>
        <v>-0.47947810271911795</v>
      </c>
      <c r="CE260" s="192"/>
      <c r="CF260" s="192"/>
      <c r="CG260" s="208"/>
      <c r="CH260" s="208">
        <f t="shared" si="85"/>
        <v>0</v>
      </c>
    </row>
    <row r="261" spans="2:86" x14ac:dyDescent="0.2">
      <c r="B261" s="81"/>
      <c r="C261" s="81"/>
      <c r="D261" s="81"/>
      <c r="E261" s="81"/>
      <c r="F261" s="81"/>
      <c r="G261" s="81"/>
      <c r="H261" s="81"/>
      <c r="I261" s="81"/>
      <c r="J261" s="81"/>
      <c r="K261" s="81"/>
      <c r="L261" s="82"/>
      <c r="M261" s="83"/>
      <c r="N261" s="81"/>
      <c r="O261" s="81"/>
      <c r="P261" s="81"/>
      <c r="Q261" s="84"/>
      <c r="R261" s="81"/>
      <c r="S261" s="84"/>
      <c r="T261" s="81"/>
      <c r="U261" s="195">
        <f t="shared" si="67"/>
        <v>457.42514816638044</v>
      </c>
      <c r="V261" s="146">
        <f>BDS!$V$3*(COS(($U261*V$4)-PI()))*BL261*BP261</f>
        <v>0.97457315650335152</v>
      </c>
      <c r="W261" s="146">
        <f>BDS!$W$3*(COS(($U261*W$4)-PI()))*BL261*BP261</f>
        <v>0.97667392801027619</v>
      </c>
      <c r="X261" s="146">
        <f>BDS!$X$3*(COS(($U261*X$4)-PI()))*BL261*BP261</f>
        <v>0.96693180948859803</v>
      </c>
      <c r="Y261" s="146">
        <f>BDS!$Y$3*(COS(($U261*Y$4)-PI()))*BL261*BP261</f>
        <v>0.60387389993249518</v>
      </c>
      <c r="Z261" s="146">
        <f>BDS!$Z$3*(COS(($U261*Z$4)-PI()))*BL261*BP261</f>
        <v>0.14273862524980055</v>
      </c>
      <c r="AA261" s="146">
        <f>BDS!$AA$3*(COS(($U261*AA$4)-PI()))*BL261*BP261</f>
        <v>-0.13888847396066534</v>
      </c>
      <c r="AB261" s="146">
        <f>BDS!$AB$3*(COS(($U261*AB$4)-PI()))*BL261*BP261</f>
        <v>-0.30338568927510823</v>
      </c>
      <c r="AC261" s="146">
        <f>BDS!$AC$3*(COS(($U261*AC$4)-PI()))*BL261*BP261</f>
        <v>-0.39787113351035258</v>
      </c>
      <c r="AD261" s="146">
        <f>BDS!$AD$3*(COS(($U261*AD$4)-PI()))*BL261*BP261</f>
        <v>-0.44698907194845566</v>
      </c>
      <c r="AE261" s="146">
        <f>BDS!$AE$3*(COS(($U261*AE$4)-PI()))*BL261*BP261</f>
        <v>-0.46224286732253717</v>
      </c>
      <c r="AF261" s="146">
        <f>BDS!$AF$3*(COS(($U261*AF$4)-PI()))*BL261*BP261</f>
        <v>-0.44698907194845566</v>
      </c>
      <c r="AG261" s="146">
        <f>BDS!$AG$3*(COS(($U261*AG$4)-PI()))*BL261*BP261</f>
        <v>-0.39787113351035258</v>
      </c>
      <c r="AH261" s="146">
        <f>BDS!$AH$3*(COS(($U261*AH$4)-PI()))*BL261*BP261</f>
        <v>-0.30338568927510823</v>
      </c>
      <c r="AI261" s="146">
        <f>BDS!$AI$3*(COS(($U261*AI$4)-PI()))*BL261*BP261</f>
        <v>-0.13888847396066534</v>
      </c>
      <c r="AJ261" s="146">
        <f>BDS!$AJ$3*(COS(($U261*AJ$4)-PI()))*BL261*BP261</f>
        <v>-0.21101569250676475</v>
      </c>
      <c r="AK261" s="146">
        <f>BDS!$AK$3*(COS(($U261*AK$4)-PI()))*BL261*BP261</f>
        <v>-0.36410879845839844</v>
      </c>
      <c r="AL261" s="146">
        <f>BDS!$AL$3*(COS(($U261*AL$4)-PI()))*BL261*BP261</f>
        <v>-0.45141164333615724</v>
      </c>
      <c r="AM261" s="146">
        <f>BDS!$AM$3*(COS(($U261*AM$4)-PI()))*BL261*BP261</f>
        <v>-0.4966331185230935</v>
      </c>
      <c r="AN261" s="146">
        <f>BDS!$AN$3*(COS(($U261*AN$4)-PI()))*BL261*BP261</f>
        <v>-0.5106554468076191</v>
      </c>
      <c r="AO261" s="146">
        <f>BDS!$AO$3*(COS(($U261*AO$4)-PI()))*BL261*BP261</f>
        <v>-0.4966331185230935</v>
      </c>
      <c r="AP261" s="146">
        <f>BDS!$AP$3*(COS(($U261*AP$4)-PI()))*BL261*BP261</f>
        <v>-0.45141164333615724</v>
      </c>
      <c r="AQ261" s="146">
        <f>BDS!$AQ$3*(COS(($U261*AQ$4)-PI()))*BL261*BP261</f>
        <v>-0.36410879845839844</v>
      </c>
      <c r="AR261" s="146">
        <f>BDS!$AR$3*(COS(($U261*AR$4)-PI()))*BL261*BP261</f>
        <v>-0.21101569250676475</v>
      </c>
      <c r="AS261" s="146">
        <f>BDS!$AS$3*(COS(($U261*AS$4)-PI()))*BL261*BP261</f>
        <v>-0.13888847396066534</v>
      </c>
      <c r="AT261" s="146">
        <f>BDS!$AT$3*(COS(($U261*AT$4)-PI()))*BL261*BP261</f>
        <v>-0.30338568927510823</v>
      </c>
      <c r="AU261" s="146">
        <f>BDS!$AU$3*(COS(($U261*AU$4)-PI()))*BL261*BP261</f>
        <v>-0.39787113351035258</v>
      </c>
      <c r="AV261" s="146">
        <f>BDS!$AV$3*(COS(($U261*AV$4)-PI()))*BL261*BP261</f>
        <v>-0.44698907194845566</v>
      </c>
      <c r="AW261" s="146">
        <f>BDS!$AW$3*(COS(($U261*AW$4)-PI()))*BL261*BP261</f>
        <v>-0.46224286732253717</v>
      </c>
      <c r="AX261" s="146">
        <f>BDS!$AX$3*(COS(($U261*AX$4)-PI()))*BL261*BP261</f>
        <v>-0.44698907194845566</v>
      </c>
      <c r="AY261" s="146">
        <f>BDS!$AY$3*(COS(($U261*AY$4)-PI()))*BL261*BP261</f>
        <v>-0.39787113351035258</v>
      </c>
      <c r="AZ261" s="146">
        <f>BDS!$AZ$3*(COS(($U261*AZ$4)-PI()))*BL261*BP261</f>
        <v>-0.30338568927510823</v>
      </c>
      <c r="BA261" s="146">
        <f>BDS!$BA$3*(COS(($U261*BA$4)-PI()))*BL261*BP261</f>
        <v>-0.13888847396066534</v>
      </c>
      <c r="BB261" s="146">
        <f>BDS!$BB$3*(COS(($U261*BB$4)-PI()))*BL261*BP261</f>
        <v>0.14273862524980055</v>
      </c>
      <c r="BC261" s="146">
        <f>BDS!$BC$3*(COS(($U261*BC$4)-PI()))*BL261*BP261</f>
        <v>0.60387389993249518</v>
      </c>
      <c r="BD261" s="146">
        <f>BDS!$BD$3*(COS(($U261*BD$4)-PI()))*BL261*BP261</f>
        <v>0.96693180948859803</v>
      </c>
      <c r="BE261" s="146">
        <f>BDS!$BE$3*(COS(($U261*BE$4)-PI()))*BL261*BP261</f>
        <v>0.97667392801027619</v>
      </c>
      <c r="BF261" s="153">
        <f t="shared" si="68"/>
        <v>-9.0972430000393262E-2</v>
      </c>
      <c r="BG261" s="153">
        <f>(((BF261)+1)/(BDS!$BG$4)+1)</f>
        <v>1.9032665191034472</v>
      </c>
      <c r="BH261" s="196">
        <f t="shared" si="69"/>
        <v>5.5899921574518894</v>
      </c>
      <c r="BI261" s="154"/>
      <c r="BJ261" s="152">
        <f t="shared" si="70"/>
        <v>457.42514816638044</v>
      </c>
      <c r="BK261" s="152">
        <f t="shared" si="71"/>
        <v>-6.4090593538287813E-4</v>
      </c>
      <c r="BL261" s="155">
        <f t="shared" si="72"/>
        <v>0.9999262156995542</v>
      </c>
      <c r="BM261" s="155"/>
      <c r="BN261" s="152">
        <f t="shared" si="73"/>
        <v>457.42514816638044</v>
      </c>
      <c r="BO261" s="152">
        <f t="shared" si="74"/>
        <v>-7.9600981962346107E-2</v>
      </c>
      <c r="BP261" s="155">
        <f t="shared" si="75"/>
        <v>0.99087746341948824</v>
      </c>
      <c r="BQ261" s="156"/>
      <c r="BR261" s="157">
        <f t="shared" si="76"/>
        <v>457.42514816638044</v>
      </c>
      <c r="BS261" s="158">
        <f t="shared" si="77"/>
        <v>0</v>
      </c>
      <c r="BT261" s="158">
        <f t="shared" si="78"/>
        <v>0</v>
      </c>
      <c r="BU261" s="158">
        <f t="shared" si="79"/>
        <v>0</v>
      </c>
      <c r="BV261" s="158"/>
      <c r="BW261" s="206">
        <f t="shared" si="80"/>
        <v>457.42514816638044</v>
      </c>
      <c r="BX261" s="207">
        <f t="shared" si="81"/>
        <v>0</v>
      </c>
      <c r="BY261" s="208">
        <f t="shared" si="82"/>
        <v>1</v>
      </c>
      <c r="BZ261" s="158"/>
      <c r="CA261" s="157">
        <f>BDS!BH261</f>
        <v>5.5899921574518894</v>
      </c>
      <c r="CB261" s="157">
        <f t="shared" si="83"/>
        <v>-0.41000784254811062</v>
      </c>
      <c r="CC261" s="157"/>
      <c r="CD261" s="157">
        <f t="shared" si="84"/>
        <v>-0.41000784254811062</v>
      </c>
      <c r="CE261" s="192"/>
      <c r="CF261" s="192"/>
      <c r="CG261" s="208"/>
      <c r="CH261" s="208">
        <f t="shared" si="85"/>
        <v>0</v>
      </c>
    </row>
    <row r="262" spans="2:86" x14ac:dyDescent="0.2">
      <c r="B262" s="81"/>
      <c r="C262" s="81"/>
      <c r="D262" s="81"/>
      <c r="E262" s="81"/>
      <c r="F262" s="81"/>
      <c r="G262" s="81"/>
      <c r="H262" s="81"/>
      <c r="I262" s="81"/>
      <c r="J262" s="81"/>
      <c r="K262" s="81"/>
      <c r="L262" s="82"/>
      <c r="M262" s="83"/>
      <c r="N262" s="81"/>
      <c r="O262" s="81"/>
      <c r="P262" s="81"/>
      <c r="Q262" s="84"/>
      <c r="R262" s="81"/>
      <c r="S262" s="84"/>
      <c r="T262" s="81"/>
      <c r="U262" s="195">
        <f t="shared" si="67"/>
        <v>464.36206143508201</v>
      </c>
      <c r="V262" s="146">
        <f>BDS!$V$3*(COS(($U262*V$4)-PI()))*BL262*BP262</f>
        <v>0.97680636693104506</v>
      </c>
      <c r="W262" s="146">
        <f>BDS!$W$3*(COS(($U262*W$4)-PI()))*BL262*BP262</f>
        <v>0.97661095980617529</v>
      </c>
      <c r="X262" s="146">
        <f>BDS!$X$3*(COS(($U262*X$4)-PI()))*BL262*BP262</f>
        <v>0.95913543244470922</v>
      </c>
      <c r="Y262" s="146">
        <f>BDS!$Y$3*(COS(($U262*Y$4)-PI()))*BL262*BP262</f>
        <v>0.62967473293831722</v>
      </c>
      <c r="Z262" s="146">
        <f>BDS!$Z$3*(COS(($U262*Z$4)-PI()))*BL262*BP262</f>
        <v>0.16812947482864798</v>
      </c>
      <c r="AA262" s="146">
        <f>BDS!$AA$3*(COS(($U262*AA$4)-PI()))*BL262*BP262</f>
        <v>-0.11749767629954207</v>
      </c>
      <c r="AB262" s="146">
        <f>BDS!$AB$3*(COS(($U262*AB$4)-PI()))*BL262*BP262</f>
        <v>-0.28514658284759825</v>
      </c>
      <c r="AC262" s="146">
        <f>BDS!$AC$3*(COS(($U262*AC$4)-PI()))*BL262*BP262</f>
        <v>-0.38166454245879083</v>
      </c>
      <c r="AD262" s="146">
        <f>BDS!$AD$3*(COS(($U262*AD$4)-PI()))*BL262*BP262</f>
        <v>-0.43189709520531172</v>
      </c>
      <c r="AE262" s="146">
        <f>BDS!$AE$3*(COS(($U262*AE$4)-PI()))*BL262*BP262</f>
        <v>-0.44750474087045172</v>
      </c>
      <c r="AF262" s="146">
        <f>BDS!$AF$3*(COS(($U262*AF$4)-PI()))*BL262*BP262</f>
        <v>-0.43189709520531172</v>
      </c>
      <c r="AG262" s="146">
        <f>BDS!$AG$3*(COS(($U262*AG$4)-PI()))*BL262*BP262</f>
        <v>-0.38166454245879083</v>
      </c>
      <c r="AH262" s="146">
        <f>BDS!$AH$3*(COS(($U262*AH$4)-PI()))*BL262*BP262</f>
        <v>-0.28514658284759825</v>
      </c>
      <c r="AI262" s="146">
        <f>BDS!$AI$3*(COS(($U262*AI$4)-PI()))*BL262*BP262</f>
        <v>-0.11749767629954207</v>
      </c>
      <c r="AJ262" s="146">
        <f>BDS!$AJ$3*(COS(($U262*AJ$4)-PI()))*BL262*BP262</f>
        <v>-0.19094247160634284</v>
      </c>
      <c r="AK262" s="146">
        <f>BDS!$AK$3*(COS(($U262*AK$4)-PI()))*BL262*BP262</f>
        <v>-0.34715864307192612</v>
      </c>
      <c r="AL262" s="146">
        <f>BDS!$AL$3*(COS(($U262*AL$4)-PI()))*BL262*BP262</f>
        <v>-0.43642188936226123</v>
      </c>
      <c r="AM262" s="146">
        <f>BDS!$AM$3*(COS(($U262*AM$4)-PI()))*BL262*BP262</f>
        <v>-0.4827057783069818</v>
      </c>
      <c r="AN262" s="146">
        <f>BDS!$AN$3*(COS(($U262*AN$4)-PI()))*BL262*BP262</f>
        <v>-0.49706378224761022</v>
      </c>
      <c r="AO262" s="146">
        <f>BDS!$AO$3*(COS(($U262*AO$4)-PI()))*BL262*BP262</f>
        <v>-0.4827057783069818</v>
      </c>
      <c r="AP262" s="146">
        <f>BDS!$AP$3*(COS(($U262*AP$4)-PI()))*BL262*BP262</f>
        <v>-0.43642188936226123</v>
      </c>
      <c r="AQ262" s="146">
        <f>BDS!$AQ$3*(COS(($U262*AQ$4)-PI()))*BL262*BP262</f>
        <v>-0.34715864307192612</v>
      </c>
      <c r="AR262" s="146">
        <f>BDS!$AR$3*(COS(($U262*AR$4)-PI()))*BL262*BP262</f>
        <v>-0.19094247160634284</v>
      </c>
      <c r="AS262" s="146">
        <f>BDS!$AS$3*(COS(($U262*AS$4)-PI()))*BL262*BP262</f>
        <v>-0.11749767629954207</v>
      </c>
      <c r="AT262" s="146">
        <f>BDS!$AT$3*(COS(($U262*AT$4)-PI()))*BL262*BP262</f>
        <v>-0.28514658284759825</v>
      </c>
      <c r="AU262" s="146">
        <f>BDS!$AU$3*(COS(($U262*AU$4)-PI()))*BL262*BP262</f>
        <v>-0.38166454245879083</v>
      </c>
      <c r="AV262" s="146">
        <f>BDS!$AV$3*(COS(($U262*AV$4)-PI()))*BL262*BP262</f>
        <v>-0.43189709520531172</v>
      </c>
      <c r="AW262" s="146">
        <f>BDS!$AW$3*(COS(($U262*AW$4)-PI()))*BL262*BP262</f>
        <v>-0.44750474087045172</v>
      </c>
      <c r="AX262" s="146">
        <f>BDS!$AX$3*(COS(($U262*AX$4)-PI()))*BL262*BP262</f>
        <v>-0.43189709520531172</v>
      </c>
      <c r="AY262" s="146">
        <f>BDS!$AY$3*(COS(($U262*AY$4)-PI()))*BL262*BP262</f>
        <v>-0.38166454245879083</v>
      </c>
      <c r="AZ262" s="146">
        <f>BDS!$AZ$3*(COS(($U262*AZ$4)-PI()))*BL262*BP262</f>
        <v>-0.28514658284759825</v>
      </c>
      <c r="BA262" s="146">
        <f>BDS!$BA$3*(COS(($U262*BA$4)-PI()))*BL262*BP262</f>
        <v>-0.11749767629954207</v>
      </c>
      <c r="BB262" s="146">
        <f>BDS!$BB$3*(COS(($U262*BB$4)-PI()))*BL262*BP262</f>
        <v>0.16812947482864798</v>
      </c>
      <c r="BC262" s="146">
        <f>BDS!$BC$3*(COS(($U262*BC$4)-PI()))*BL262*BP262</f>
        <v>0.62967473293831722</v>
      </c>
      <c r="BD262" s="146">
        <f>BDS!$BD$3*(COS(($U262*BD$4)-PI()))*BL262*BP262</f>
        <v>0.95913543244470922</v>
      </c>
      <c r="BE262" s="146">
        <f>BDS!$BE$3*(COS(($U262*BE$4)-PI()))*BL262*BP262</f>
        <v>0.97661095980617529</v>
      </c>
      <c r="BF262" s="153">
        <f t="shared" si="68"/>
        <v>-7.576241247116014E-2</v>
      </c>
      <c r="BG262" s="153">
        <f>(((BF262)+1)/(BDS!$BG$4)+1)</f>
        <v>1.9183801416629245</v>
      </c>
      <c r="BH262" s="196">
        <f t="shared" si="69"/>
        <v>5.6586934025553361</v>
      </c>
      <c r="BI262" s="154"/>
      <c r="BJ262" s="152">
        <f t="shared" si="70"/>
        <v>464.36206143508201</v>
      </c>
      <c r="BK262" s="152">
        <f t="shared" si="71"/>
        <v>-6.7303389977740641E-4</v>
      </c>
      <c r="BL262" s="155">
        <f t="shared" si="72"/>
        <v>0.99992251711071878</v>
      </c>
      <c r="BM262" s="155"/>
      <c r="BN262" s="152">
        <f t="shared" si="73"/>
        <v>464.36206143508201</v>
      </c>
      <c r="BO262" s="152">
        <f t="shared" si="74"/>
        <v>-8.2624437253660615E-2</v>
      </c>
      <c r="BP262" s="155">
        <f t="shared" si="75"/>
        <v>0.99053261073530119</v>
      </c>
      <c r="BQ262" s="156"/>
      <c r="BR262" s="157">
        <f t="shared" si="76"/>
        <v>464.36206143508201</v>
      </c>
      <c r="BS262" s="158">
        <f t="shared" si="77"/>
        <v>0</v>
      </c>
      <c r="BT262" s="158">
        <f t="shared" si="78"/>
        <v>0</v>
      </c>
      <c r="BU262" s="158">
        <f t="shared" si="79"/>
        <v>0</v>
      </c>
      <c r="BV262" s="158"/>
      <c r="BW262" s="206">
        <f t="shared" si="80"/>
        <v>464.36206143508201</v>
      </c>
      <c r="BX262" s="207">
        <f t="shared" si="81"/>
        <v>0</v>
      </c>
      <c r="BY262" s="208">
        <f t="shared" si="82"/>
        <v>1</v>
      </c>
      <c r="BZ262" s="158"/>
      <c r="CA262" s="157">
        <f>BDS!BH262</f>
        <v>5.6586934025553361</v>
      </c>
      <c r="CB262" s="157">
        <f t="shared" si="83"/>
        <v>-0.34130659744466385</v>
      </c>
      <c r="CC262" s="157"/>
      <c r="CD262" s="157">
        <f t="shared" si="84"/>
        <v>-0.34130659744466385</v>
      </c>
      <c r="CE262" s="192"/>
      <c r="CF262" s="192"/>
      <c r="CG262" s="208"/>
      <c r="CH262" s="208">
        <f t="shared" si="85"/>
        <v>0</v>
      </c>
    </row>
    <row r="263" spans="2:86" x14ac:dyDescent="0.2">
      <c r="B263" s="81"/>
      <c r="C263" s="81"/>
      <c r="D263" s="81"/>
      <c r="E263" s="81"/>
      <c r="F263" s="81"/>
      <c r="G263" s="81"/>
      <c r="H263" s="81"/>
      <c r="I263" s="81"/>
      <c r="J263" s="81"/>
      <c r="K263" s="81"/>
      <c r="L263" s="82"/>
      <c r="M263" s="83"/>
      <c r="N263" s="81"/>
      <c r="O263" s="81"/>
      <c r="P263" s="81"/>
      <c r="Q263" s="84"/>
      <c r="R263" s="81"/>
      <c r="S263" s="84"/>
      <c r="T263" s="81"/>
      <c r="U263" s="195">
        <f t="shared" si="67"/>
        <v>471.40417391701089</v>
      </c>
      <c r="V263" s="146">
        <f>BDS!$V$3*(COS(($U263*V$4)-PI()))*BL263*BP263</f>
        <v>0.97691128718924891</v>
      </c>
      <c r="W263" s="146">
        <f>BDS!$W$3*(COS(($U263*W$4)-PI()))*BL263*BP263</f>
        <v>0.97431567242662287</v>
      </c>
      <c r="X263" s="146">
        <f>BDS!$X$3*(COS(($U263*X$4)-PI()))*BL263*BP263</f>
        <v>0.948805307422388</v>
      </c>
      <c r="Y263" s="146">
        <f>BDS!$Y$3*(COS(($U263*Y$4)-PI()))*BL263*BP263</f>
        <v>0.65510681696529749</v>
      </c>
      <c r="Z263" s="146">
        <f>BDS!$Z$3*(COS(($U263*Z$4)-PI()))*BL263*BP263</f>
        <v>0.19376913274548446</v>
      </c>
      <c r="AA263" s="146">
        <f>BDS!$AA$3*(COS(($U263*AA$4)-PI()))*BL263*BP263</f>
        <v>-9.5740619202897864E-2</v>
      </c>
      <c r="AB263" s="146">
        <f>BDS!$AB$3*(COS(($U263*AB$4)-PI()))*BL263*BP263</f>
        <v>-0.26653534888881086</v>
      </c>
      <c r="AC263" s="146">
        <f>BDS!$AC$3*(COS(($U263*AC$4)-PI()))*BL263*BP263</f>
        <v>-0.36510035429673571</v>
      </c>
      <c r="AD263" s="146">
        <f>BDS!$AD$3*(COS(($U263*AD$4)-PI()))*BL263*BP263</f>
        <v>-0.4164598563234746</v>
      </c>
      <c r="AE263" s="146">
        <f>BDS!$AE$3*(COS(($U263*AE$4)-PI()))*BL263*BP263</f>
        <v>-0.43242582470305413</v>
      </c>
      <c r="AF263" s="146">
        <f>BDS!$AF$3*(COS(($U263*AF$4)-PI()))*BL263*BP263</f>
        <v>-0.4164598563234746</v>
      </c>
      <c r="AG263" s="146">
        <f>BDS!$AG$3*(COS(($U263*AG$4)-PI()))*BL263*BP263</f>
        <v>-0.36510035429673571</v>
      </c>
      <c r="AH263" s="146">
        <f>BDS!$AH$3*(COS(($U263*AH$4)-PI()))*BL263*BP263</f>
        <v>-0.26653534888881086</v>
      </c>
      <c r="AI263" s="146">
        <f>BDS!$AI$3*(COS(($U263*AI$4)-PI()))*BL263*BP263</f>
        <v>-9.5740619202897864E-2</v>
      </c>
      <c r="AJ263" s="146">
        <f>BDS!$AJ$3*(COS(($U263*AJ$4)-PI()))*BL263*BP263</f>
        <v>-0.1704953058350164</v>
      </c>
      <c r="AK263" s="146">
        <f>BDS!$AK$3*(COS(($U263*AK$4)-PI()))*BL263*BP263</f>
        <v>-0.32984428172023461</v>
      </c>
      <c r="AL263" s="146">
        <f>BDS!$AL$3*(COS(($U263*AL$4)-PI()))*BL263*BP263</f>
        <v>-0.42108813901490239</v>
      </c>
      <c r="AM263" s="146">
        <f>BDS!$AM$3*(COS(($U263*AM$4)-PI()))*BL263*BP263</f>
        <v>-0.46844882342296296</v>
      </c>
      <c r="AN263" s="146">
        <f>BDS!$AN$3*(COS(($U263*AN$4)-PI()))*BL263*BP263</f>
        <v>-0.4831474877690673</v>
      </c>
      <c r="AO263" s="146">
        <f>BDS!$AO$3*(COS(($U263*AO$4)-PI()))*BL263*BP263</f>
        <v>-0.46844882342296296</v>
      </c>
      <c r="AP263" s="146">
        <f>BDS!$AP$3*(COS(($U263*AP$4)-PI()))*BL263*BP263</f>
        <v>-0.42108813901490239</v>
      </c>
      <c r="AQ263" s="146">
        <f>BDS!$AQ$3*(COS(($U263*AQ$4)-PI()))*BL263*BP263</f>
        <v>-0.32984428172023461</v>
      </c>
      <c r="AR263" s="146">
        <f>BDS!$AR$3*(COS(($U263*AR$4)-PI()))*BL263*BP263</f>
        <v>-0.1704953058350164</v>
      </c>
      <c r="AS263" s="146">
        <f>BDS!$AS$3*(COS(($U263*AS$4)-PI()))*BL263*BP263</f>
        <v>-9.5740619202897864E-2</v>
      </c>
      <c r="AT263" s="146">
        <f>BDS!$AT$3*(COS(($U263*AT$4)-PI()))*BL263*BP263</f>
        <v>-0.26653534888881086</v>
      </c>
      <c r="AU263" s="146">
        <f>BDS!$AU$3*(COS(($U263*AU$4)-PI()))*BL263*BP263</f>
        <v>-0.36510035429673571</v>
      </c>
      <c r="AV263" s="146">
        <f>BDS!$AV$3*(COS(($U263*AV$4)-PI()))*BL263*BP263</f>
        <v>-0.4164598563234746</v>
      </c>
      <c r="AW263" s="146">
        <f>BDS!$AW$3*(COS(($U263*AW$4)-PI()))*BL263*BP263</f>
        <v>-0.43242582470305413</v>
      </c>
      <c r="AX263" s="146">
        <f>BDS!$AX$3*(COS(($U263*AX$4)-PI()))*BL263*BP263</f>
        <v>-0.4164598563234746</v>
      </c>
      <c r="AY263" s="146">
        <f>BDS!$AY$3*(COS(($U263*AY$4)-PI()))*BL263*BP263</f>
        <v>-0.36510035429673571</v>
      </c>
      <c r="AZ263" s="146">
        <f>BDS!$AZ$3*(COS(($U263*AZ$4)-PI()))*BL263*BP263</f>
        <v>-0.26653534888881086</v>
      </c>
      <c r="BA263" s="146">
        <f>BDS!$BA$3*(COS(($U263*BA$4)-PI()))*BL263*BP263</f>
        <v>-9.5740619202897864E-2</v>
      </c>
      <c r="BB263" s="146">
        <f>BDS!$BB$3*(COS(($U263*BB$4)-PI()))*BL263*BP263</f>
        <v>0.19376913274548446</v>
      </c>
      <c r="BC263" s="146">
        <f>BDS!$BC$3*(COS(($U263*BC$4)-PI()))*BL263*BP263</f>
        <v>0.65510681696529749</v>
      </c>
      <c r="BD263" s="146">
        <f>BDS!$BD$3*(COS(($U263*BD$4)-PI()))*BL263*BP263</f>
        <v>0.948805307422388</v>
      </c>
      <c r="BE263" s="146">
        <f>BDS!$BE$3*(COS(($U263*BE$4)-PI()))*BL263*BP263</f>
        <v>0.97431567242662287</v>
      </c>
      <c r="BF263" s="153">
        <f t="shared" si="68"/>
        <v>-6.0616439047229166E-2</v>
      </c>
      <c r="BG263" s="153">
        <f>(((BF263)+1)/(BDS!$BG$4)+1)</f>
        <v>1.9334301260028641</v>
      </c>
      <c r="BH263" s="196">
        <f t="shared" si="69"/>
        <v>5.7265696265553405</v>
      </c>
      <c r="BI263" s="154"/>
      <c r="BJ263" s="152">
        <f t="shared" si="70"/>
        <v>471.40417391701089</v>
      </c>
      <c r="BK263" s="152">
        <f t="shared" si="71"/>
        <v>-7.0677227538824675E-4</v>
      </c>
      <c r="BL263" s="155">
        <f t="shared" si="72"/>
        <v>0.99991863314518958</v>
      </c>
      <c r="BM263" s="155"/>
      <c r="BN263" s="152">
        <f t="shared" si="73"/>
        <v>471.40417391701089</v>
      </c>
      <c r="BO263" s="152">
        <f t="shared" si="74"/>
        <v>-8.5761601465071058E-2</v>
      </c>
      <c r="BP263" s="155">
        <f t="shared" si="75"/>
        <v>0.99017491538366842</v>
      </c>
      <c r="BQ263" s="156"/>
      <c r="BR263" s="157">
        <f t="shared" si="76"/>
        <v>471.40417391701089</v>
      </c>
      <c r="BS263" s="158">
        <f t="shared" si="77"/>
        <v>0</v>
      </c>
      <c r="BT263" s="158">
        <f t="shared" si="78"/>
        <v>0</v>
      </c>
      <c r="BU263" s="158">
        <f t="shared" si="79"/>
        <v>0</v>
      </c>
      <c r="BV263" s="158"/>
      <c r="BW263" s="206">
        <f t="shared" si="80"/>
        <v>471.40417391701089</v>
      </c>
      <c r="BX263" s="207">
        <f t="shared" si="81"/>
        <v>0</v>
      </c>
      <c r="BY263" s="208">
        <f t="shared" si="82"/>
        <v>1</v>
      </c>
      <c r="BZ263" s="158"/>
      <c r="CA263" s="157">
        <f>BDS!BH263</f>
        <v>5.7265696265553405</v>
      </c>
      <c r="CB263" s="157">
        <f t="shared" si="83"/>
        <v>-0.27343037344465948</v>
      </c>
      <c r="CC263" s="157"/>
      <c r="CD263" s="157">
        <f t="shared" si="84"/>
        <v>-0.27343037344465948</v>
      </c>
      <c r="CE263" s="192"/>
      <c r="CF263" s="192"/>
      <c r="CG263" s="208"/>
      <c r="CH263" s="208">
        <f t="shared" si="85"/>
        <v>0</v>
      </c>
    </row>
    <row r="264" spans="2:86" x14ac:dyDescent="0.2">
      <c r="B264" s="81"/>
      <c r="C264" s="81"/>
      <c r="D264" s="81"/>
      <c r="E264" s="81"/>
      <c r="F264" s="81"/>
      <c r="G264" s="81"/>
      <c r="H264" s="81"/>
      <c r="I264" s="81"/>
      <c r="J264" s="81"/>
      <c r="K264" s="81"/>
      <c r="L264" s="82"/>
      <c r="M264" s="83"/>
      <c r="N264" s="81"/>
      <c r="O264" s="81"/>
      <c r="P264" s="81"/>
      <c r="Q264" s="84"/>
      <c r="R264" s="81"/>
      <c r="S264" s="84"/>
      <c r="T264" s="81"/>
      <c r="U264" s="195">
        <f t="shared" si="67"/>
        <v>478.55308097224076</v>
      </c>
      <c r="V264" s="146">
        <f>BDS!$V$3*(COS(($U264*V$4)-PI()))*BL264*BP264</f>
        <v>0.97479093661840399</v>
      </c>
      <c r="W264" s="146">
        <f>BDS!$W$3*(COS(($U264*W$4)-PI()))*BL264*BP264</f>
        <v>0.96969313083417596</v>
      </c>
      <c r="X264" s="146">
        <f>BDS!$X$3*(COS(($U264*X$4)-PI()))*BL264*BP264</f>
        <v>0.9358580514654935</v>
      </c>
      <c r="Y264" s="146">
        <f>BDS!$Y$3*(COS(($U264*Y$4)-PI()))*BL264*BP264</f>
        <v>0.68011061074203982</v>
      </c>
      <c r="Z264" s="146">
        <f>BDS!$Z$3*(COS(($U264*Z$4)-PI()))*BL264*BP264</f>
        <v>0.21963838362345162</v>
      </c>
      <c r="AA264" s="146">
        <f>BDS!$AA$3*(COS(($U264*AA$4)-PI()))*BL264*BP264</f>
        <v>-7.3621821682907179E-2</v>
      </c>
      <c r="AB264" s="146">
        <f>BDS!$AB$3*(COS(($U264*AB$4)-PI()))*BL264*BP264</f>
        <v>-0.24755110886790813</v>
      </c>
      <c r="AC264" s="146">
        <f>BDS!$AC$3*(COS(($U264*AC$4)-PI()))*BL264*BP264</f>
        <v>-0.34817559561735795</v>
      </c>
      <c r="AD264" s="146">
        <f>BDS!$AD$3*(COS(($U264*AD$4)-PI()))*BL264*BP264</f>
        <v>-0.40067357410857152</v>
      </c>
      <c r="AE264" s="146">
        <f>BDS!$AE$3*(COS(($U264*AE$4)-PI()))*BL264*BP264</f>
        <v>-0.41700212532833869</v>
      </c>
      <c r="AF264" s="146">
        <f>BDS!$AF$3*(COS(($U264*AF$4)-PI()))*BL264*BP264</f>
        <v>-0.40067357410857152</v>
      </c>
      <c r="AG264" s="146">
        <f>BDS!$AG$3*(COS(($U264*AG$4)-PI()))*BL264*BP264</f>
        <v>-0.34817559561735795</v>
      </c>
      <c r="AH264" s="146">
        <f>BDS!$AH$3*(COS(($U264*AH$4)-PI()))*BL264*BP264</f>
        <v>-0.24755110886790813</v>
      </c>
      <c r="AI264" s="146">
        <f>BDS!$AI$3*(COS(($U264*AI$4)-PI()))*BL264*BP264</f>
        <v>-7.3621821682907179E-2</v>
      </c>
      <c r="AJ264" s="146">
        <f>BDS!$AJ$3*(COS(($U264*AJ$4)-PI()))*BL264*BP264</f>
        <v>-0.14967606869651187</v>
      </c>
      <c r="AK264" s="146">
        <f>BDS!$AK$3*(COS(($U264*AK$4)-PI()))*BL264*BP264</f>
        <v>-0.31216340716726465</v>
      </c>
      <c r="AL264" s="146">
        <f>BDS!$AL$3*(COS(($U264*AL$4)-PI()))*BL264*BP264</f>
        <v>-0.40540654767577577</v>
      </c>
      <c r="AM264" s="146">
        <f>BDS!$AM$3*(COS(($U264*AM$4)-PI()))*BL264*BP264</f>
        <v>-0.45385784818578695</v>
      </c>
      <c r="AN264" s="146">
        <f>BDS!$AN$3*(COS(($U264*AN$4)-PI()))*BL264*BP264</f>
        <v>-0.46890201588241848</v>
      </c>
      <c r="AO264" s="146">
        <f>BDS!$AO$3*(COS(($U264*AO$4)-PI()))*BL264*BP264</f>
        <v>-0.45385784818578695</v>
      </c>
      <c r="AP264" s="146">
        <f>BDS!$AP$3*(COS(($U264*AP$4)-PI()))*BL264*BP264</f>
        <v>-0.40540654767577577</v>
      </c>
      <c r="AQ264" s="146">
        <f>BDS!$AQ$3*(COS(($U264*AQ$4)-PI()))*BL264*BP264</f>
        <v>-0.31216340716726465</v>
      </c>
      <c r="AR264" s="146">
        <f>BDS!$AR$3*(COS(($U264*AR$4)-PI()))*BL264*BP264</f>
        <v>-0.14967606869651187</v>
      </c>
      <c r="AS264" s="146">
        <f>BDS!$AS$3*(COS(($U264*AS$4)-PI()))*BL264*BP264</f>
        <v>-7.3621821682907179E-2</v>
      </c>
      <c r="AT264" s="146">
        <f>BDS!$AT$3*(COS(($U264*AT$4)-PI()))*BL264*BP264</f>
        <v>-0.24755110886790813</v>
      </c>
      <c r="AU264" s="146">
        <f>BDS!$AU$3*(COS(($U264*AU$4)-PI()))*BL264*BP264</f>
        <v>-0.34817559561735795</v>
      </c>
      <c r="AV264" s="146">
        <f>BDS!$AV$3*(COS(($U264*AV$4)-PI()))*BL264*BP264</f>
        <v>-0.40067357410857152</v>
      </c>
      <c r="AW264" s="146">
        <f>BDS!$AW$3*(COS(($U264*AW$4)-PI()))*BL264*BP264</f>
        <v>-0.41700212532833869</v>
      </c>
      <c r="AX264" s="146">
        <f>BDS!$AX$3*(COS(($U264*AX$4)-PI()))*BL264*BP264</f>
        <v>-0.40067357410857152</v>
      </c>
      <c r="AY264" s="146">
        <f>BDS!$AY$3*(COS(($U264*AY$4)-PI()))*BL264*BP264</f>
        <v>-0.34817559561735795</v>
      </c>
      <c r="AZ264" s="146">
        <f>BDS!$AZ$3*(COS(($U264*AZ$4)-PI()))*BL264*BP264</f>
        <v>-0.24755110886790813</v>
      </c>
      <c r="BA264" s="146">
        <f>BDS!$BA$3*(COS(($U264*BA$4)-PI()))*BL264*BP264</f>
        <v>-7.3621821682907179E-2</v>
      </c>
      <c r="BB264" s="146">
        <f>BDS!$BB$3*(COS(($U264*BB$4)-PI()))*BL264*BP264</f>
        <v>0.21963838362345162</v>
      </c>
      <c r="BC264" s="146">
        <f>BDS!$BC$3*(COS(($U264*BC$4)-PI()))*BL264*BP264</f>
        <v>0.68011061074203982</v>
      </c>
      <c r="BD264" s="146">
        <f>BDS!$BD$3*(COS(($U264*BD$4)-PI()))*BL264*BP264</f>
        <v>0.9358580514654935</v>
      </c>
      <c r="BE264" s="146">
        <f>BDS!$BE$3*(COS(($U264*BE$4)-PI()))*BL264*BP264</f>
        <v>0.96969313083417596</v>
      </c>
      <c r="BF264" s="153">
        <f t="shared" si="68"/>
        <v>-4.5550308920778521E-2</v>
      </c>
      <c r="BG264" s="153">
        <f>(((BF264)+1)/(BDS!$BG$4)+1)</f>
        <v>1.9484007730600095</v>
      </c>
      <c r="BH264" s="196">
        <f t="shared" si="69"/>
        <v>5.7935658642647114</v>
      </c>
      <c r="BI264" s="154"/>
      <c r="BJ264" s="152">
        <f t="shared" si="70"/>
        <v>478.55308097224076</v>
      </c>
      <c r="BK264" s="152">
        <f t="shared" si="71"/>
        <v>-7.4220177046077336E-4</v>
      </c>
      <c r="BL264" s="155">
        <f t="shared" si="72"/>
        <v>0.99991455451404065</v>
      </c>
      <c r="BM264" s="155"/>
      <c r="BN264" s="152">
        <f t="shared" si="73"/>
        <v>478.55308097224076</v>
      </c>
      <c r="BO264" s="152">
        <f t="shared" si="74"/>
        <v>-8.9016664270310353E-2</v>
      </c>
      <c r="BP264" s="155">
        <f t="shared" si="75"/>
        <v>0.98980391392983991</v>
      </c>
      <c r="BQ264" s="156"/>
      <c r="BR264" s="157">
        <f t="shared" si="76"/>
        <v>478.55308097224076</v>
      </c>
      <c r="BS264" s="158">
        <f t="shared" si="77"/>
        <v>0</v>
      </c>
      <c r="BT264" s="158">
        <f t="shared" si="78"/>
        <v>0</v>
      </c>
      <c r="BU264" s="158">
        <f t="shared" si="79"/>
        <v>0</v>
      </c>
      <c r="BV264" s="158"/>
      <c r="BW264" s="206">
        <f t="shared" si="80"/>
        <v>478.55308097224076</v>
      </c>
      <c r="BX264" s="207">
        <f t="shared" si="81"/>
        <v>0</v>
      </c>
      <c r="BY264" s="208">
        <f t="shared" si="82"/>
        <v>1</v>
      </c>
      <c r="BZ264" s="158"/>
      <c r="CA264" s="157">
        <f>BDS!BH264</f>
        <v>5.7935658642647114</v>
      </c>
      <c r="CB264" s="157">
        <f t="shared" si="83"/>
        <v>-0.20643413573528857</v>
      </c>
      <c r="CC264" s="157"/>
      <c r="CD264" s="157">
        <f t="shared" si="84"/>
        <v>-0.20643413573528857</v>
      </c>
      <c r="CE264" s="192"/>
      <c r="CF264" s="192"/>
      <c r="CG264" s="208"/>
      <c r="CH264" s="208">
        <f t="shared" si="85"/>
        <v>0</v>
      </c>
    </row>
    <row r="265" spans="2:86" x14ac:dyDescent="0.2">
      <c r="B265" s="81"/>
      <c r="C265" s="81"/>
      <c r="D265" s="81"/>
      <c r="E265" s="81"/>
      <c r="F265" s="81"/>
      <c r="G265" s="81"/>
      <c r="H265" s="81"/>
      <c r="I265" s="81"/>
      <c r="J265" s="81"/>
      <c r="K265" s="81"/>
      <c r="L265" s="82"/>
      <c r="M265" s="83"/>
      <c r="N265" s="81"/>
      <c r="O265" s="81"/>
      <c r="P265" s="81"/>
      <c r="Q265" s="84"/>
      <c r="R265" s="81"/>
      <c r="S265" s="84"/>
      <c r="T265" s="81"/>
      <c r="U265" s="195">
        <f t="shared" ref="U265:U328" si="86">U264*$U$6</f>
        <v>485.81040215469324</v>
      </c>
      <c r="V265" s="146">
        <f>BDS!$V$3*(COS(($U265*V$4)-PI()))*BL265*BP265</f>
        <v>0.97035025725228274</v>
      </c>
      <c r="W265" s="146">
        <f>BDS!$W$3*(COS(($U265*W$4)-PI()))*BL265*BP265</f>
        <v>0.96265105955566066</v>
      </c>
      <c r="X265" s="146">
        <f>BDS!$X$3*(COS(($U265*X$4)-PI()))*BL265*BP265</f>
        <v>0.92021563760435365</v>
      </c>
      <c r="Y265" s="146">
        <f>BDS!$Y$3*(COS(($U265*Y$4)-PI()))*BL265*BP265</f>
        <v>0.70462366717879721</v>
      </c>
      <c r="Z265" s="146">
        <f>BDS!$Z$3*(COS(($U265*Z$4)-PI()))*BL265*BP265</f>
        <v>0.24571628202444051</v>
      </c>
      <c r="AA265" s="146">
        <f>BDS!$AA$3*(COS(($U265*AA$4)-PI()))*BL265*BP265</f>
        <v>-5.1146716886736963E-2</v>
      </c>
      <c r="AB265" s="146">
        <f>BDS!$AB$3*(COS(($U265*AB$4)-PI()))*BL265*BP265</f>
        <v>-0.22819350951447351</v>
      </c>
      <c r="AC265" s="146">
        <f>BDS!$AC$3*(COS(($U265*AC$4)-PI()))*BL265*BP265</f>
        <v>-0.33088763436319013</v>
      </c>
      <c r="AD265" s="146">
        <f>BDS!$AD$3*(COS(($U265*AD$4)-PI()))*BL265*BP265</f>
        <v>-0.38453472560235891</v>
      </c>
      <c r="AE265" s="146">
        <f>BDS!$AE$3*(COS(($U265*AE$4)-PI()))*BL265*BP265</f>
        <v>-0.4012298834837999</v>
      </c>
      <c r="AF265" s="146">
        <f>BDS!$AF$3*(COS(($U265*AF$4)-PI()))*BL265*BP265</f>
        <v>-0.38453472560235891</v>
      </c>
      <c r="AG265" s="146">
        <f>BDS!$AG$3*(COS(($U265*AG$4)-PI()))*BL265*BP265</f>
        <v>-0.33088763436319013</v>
      </c>
      <c r="AH265" s="146">
        <f>BDS!$AH$3*(COS(($U265*AH$4)-PI()))*BL265*BP265</f>
        <v>-0.22819350951447351</v>
      </c>
      <c r="AI265" s="146">
        <f>BDS!$AI$3*(COS(($U265*AI$4)-PI()))*BL265*BP265</f>
        <v>-5.1146716886736963E-2</v>
      </c>
      <c r="AJ265" s="146">
        <f>BDS!$AJ$3*(COS(($U265*AJ$4)-PI()))*BL265*BP265</f>
        <v>-0.12848736731843174</v>
      </c>
      <c r="AK265" s="146">
        <f>BDS!$AK$3*(COS(($U265*AK$4)-PI()))*BL265*BP265</f>
        <v>-0.29411411568764045</v>
      </c>
      <c r="AL265" s="146">
        <f>BDS!$AL$3*(COS(($U265*AL$4)-PI()))*BL265*BP265</f>
        <v>-0.38937352191338725</v>
      </c>
      <c r="AM265" s="146">
        <f>BDS!$AM$3*(COS(($U265*AM$4)-PI()))*BL265*BP265</f>
        <v>-0.43892863021648476</v>
      </c>
      <c r="AN265" s="146">
        <f>BDS!$AN$3*(COS(($U265*AN$4)-PI()))*BL265*BP265</f>
        <v>-0.45432298292862372</v>
      </c>
      <c r="AO265" s="146">
        <f>BDS!$AO$3*(COS(($U265*AO$4)-PI()))*BL265*BP265</f>
        <v>-0.43892863021648476</v>
      </c>
      <c r="AP265" s="146">
        <f>BDS!$AP$3*(COS(($U265*AP$4)-PI()))*BL265*BP265</f>
        <v>-0.38937352191338725</v>
      </c>
      <c r="AQ265" s="146">
        <f>BDS!$AQ$3*(COS(($U265*AQ$4)-PI()))*BL265*BP265</f>
        <v>-0.29411411568764045</v>
      </c>
      <c r="AR265" s="146">
        <f>BDS!$AR$3*(COS(($U265*AR$4)-PI()))*BL265*BP265</f>
        <v>-0.12848736731843174</v>
      </c>
      <c r="AS265" s="146">
        <f>BDS!$AS$3*(COS(($U265*AS$4)-PI()))*BL265*BP265</f>
        <v>-5.1146716886736963E-2</v>
      </c>
      <c r="AT265" s="146">
        <f>BDS!$AT$3*(COS(($U265*AT$4)-PI()))*BL265*BP265</f>
        <v>-0.22819350951447351</v>
      </c>
      <c r="AU265" s="146">
        <f>BDS!$AU$3*(COS(($U265*AU$4)-PI()))*BL265*BP265</f>
        <v>-0.33088763436319013</v>
      </c>
      <c r="AV265" s="146">
        <f>BDS!$AV$3*(COS(($U265*AV$4)-PI()))*BL265*BP265</f>
        <v>-0.38453472560235891</v>
      </c>
      <c r="AW265" s="146">
        <f>BDS!$AW$3*(COS(($U265*AW$4)-PI()))*BL265*BP265</f>
        <v>-0.4012298834837999</v>
      </c>
      <c r="AX265" s="146">
        <f>BDS!$AX$3*(COS(($U265*AX$4)-PI()))*BL265*BP265</f>
        <v>-0.38453472560235891</v>
      </c>
      <c r="AY265" s="146">
        <f>BDS!$AY$3*(COS(($U265*AY$4)-PI()))*BL265*BP265</f>
        <v>-0.33088763436319013</v>
      </c>
      <c r="AZ265" s="146">
        <f>BDS!$AZ$3*(COS(($U265*AZ$4)-PI()))*BL265*BP265</f>
        <v>-0.22819350951447351</v>
      </c>
      <c r="BA265" s="146">
        <f>BDS!$BA$3*(COS(($U265*BA$4)-PI()))*BL265*BP265</f>
        <v>-5.1146716886736963E-2</v>
      </c>
      <c r="BB265" s="146">
        <f>BDS!$BB$3*(COS(($U265*BB$4)-PI()))*BL265*BP265</f>
        <v>0.24571628202444051</v>
      </c>
      <c r="BC265" s="146">
        <f>BDS!$BC$3*(COS(($U265*BC$4)-PI()))*BL265*BP265</f>
        <v>0.70462366717879721</v>
      </c>
      <c r="BD265" s="146">
        <f>BDS!$BD$3*(COS(($U265*BD$4)-PI()))*BL265*BP265</f>
        <v>0.92021563760435365</v>
      </c>
      <c r="BE265" s="146">
        <f>BDS!$BE$3*(COS(($U265*BE$4)-PI()))*BL265*BP265</f>
        <v>0.96265105955566066</v>
      </c>
      <c r="BF265" s="153">
        <f t="shared" ref="BF265:BF328" si="87">AVERAGE(V265:BE265)</f>
        <v>-3.0579911546010079E-2</v>
      </c>
      <c r="BG265" s="153">
        <f>(((BF265)+1)/(BDS!$BG$4)+1)</f>
        <v>1.9632762940811248</v>
      </c>
      <c r="BH265" s="196">
        <f t="shared" ref="BH265:BH328" si="88">LOG10(BG265)*20+BX265</f>
        <v>5.8596284530398011</v>
      </c>
      <c r="BI265" s="154"/>
      <c r="BJ265" s="152">
        <f t="shared" ref="BJ265:BJ328" si="89">U265</f>
        <v>485.81040215469324</v>
      </c>
      <c r="BK265" s="152">
        <f t="shared" ref="BK265:BK328" si="90">20*LOG(1/SQRT(1+(BJ265/$BK$3)^3.25))</f>
        <v>-7.7940713667884009E-4</v>
      </c>
      <c r="BL265" s="155">
        <f t="shared" ref="BL265:BL328" si="91">(1/SQRT(1+(BJ265/$BK$3)^3.25))</f>
        <v>0.99991027146313149</v>
      </c>
      <c r="BM265" s="155"/>
      <c r="BN265" s="152">
        <f t="shared" ref="BN265:BN328" si="92">U265</f>
        <v>485.81040215469324</v>
      </c>
      <c r="BO265" s="152">
        <f t="shared" ref="BO265:BO328" si="93">20*LOG(1/SQRT(1+(BN265/$BO$3)^$BN$3))</f>
        <v>-9.2393963075195928E-2</v>
      </c>
      <c r="BP265" s="155">
        <f t="shared" ref="BP265:BP328" si="94">(1/SQRT(1+(BN265/$BO$3)^$BN$3))</f>
        <v>0.98941912735032778</v>
      </c>
      <c r="BQ265" s="156"/>
      <c r="BR265" s="157">
        <f t="shared" ref="BR265:BR328" si="95">U265</f>
        <v>485.81040215469324</v>
      </c>
      <c r="BS265" s="158">
        <f t="shared" ref="BS265:BS328" si="96">IF($CB$2=2,((20*LOG(1/(SQRT(1+(($BT$3/BR265)^2))))-CA265+6))+BU265,((20*LOG(1/(SQRT(1+(($BT$3/BR265)^2))))+CA265-6)*$BT$2)+BU265)</f>
        <v>0</v>
      </c>
      <c r="BT265" s="158">
        <f t="shared" ref="BT265:BT328" si="97">IF($CD$2&lt;0,((ATAN2(1,($BT$3/BR265)))*$BT$2),0)</f>
        <v>0</v>
      </c>
      <c r="BU265" s="158">
        <f t="shared" ref="BU265:BU328" si="98">-IF($BT$2=0,0,(20*LOG(1/(SQRT(1+(($BU$3/BR265)^2))))))</f>
        <v>0</v>
      </c>
      <c r="BV265" s="158"/>
      <c r="BW265" s="206">
        <f t="shared" ref="BW265:BW328" si="99">U265</f>
        <v>485.81040215469324</v>
      </c>
      <c r="BX265" s="207">
        <f t="shared" ref="BX265:BX328" si="100">IF($BW$2,20*LOG(1/SQRT(1+(BW265/$BX$3)^3.25)),0)</f>
        <v>0</v>
      </c>
      <c r="BY265" s="208">
        <f t="shared" ref="BY265:BY328" si="101">(1/SQRT(1+(BW265/$BX$3)^3.25))</f>
        <v>1</v>
      </c>
      <c r="BZ265" s="158"/>
      <c r="CA265" s="157">
        <f>BDS!BH265</f>
        <v>5.8596284530398011</v>
      </c>
      <c r="CB265" s="157">
        <f t="shared" ref="CB265:CB328" si="102">IF($CB$2=0,CA265,(IF($CB$2=1,CA265-6,-(CA265-6))))</f>
        <v>-0.14037154696019893</v>
      </c>
      <c r="CC265" s="157"/>
      <c r="CD265" s="157">
        <f t="shared" ref="CD265:CD328" si="103">CB265+BS265</f>
        <v>-0.14037154696019893</v>
      </c>
      <c r="CE265" s="192"/>
      <c r="CF265" s="192"/>
      <c r="CG265" s="208"/>
      <c r="CH265" s="208">
        <f t="shared" ref="CH265:CH328" si="104">IF($CH$2,CG265,-100)</f>
        <v>0</v>
      </c>
    </row>
    <row r="266" spans="2:86" x14ac:dyDescent="0.2">
      <c r="B266" s="81"/>
      <c r="C266" s="81"/>
      <c r="D266" s="81"/>
      <c r="E266" s="81"/>
      <c r="F266" s="81"/>
      <c r="G266" s="81"/>
      <c r="H266" s="81"/>
      <c r="I266" s="81"/>
      <c r="J266" s="81"/>
      <c r="K266" s="81"/>
      <c r="L266" s="82"/>
      <c r="M266" s="83"/>
      <c r="N266" s="81"/>
      <c r="O266" s="81"/>
      <c r="P266" s="81"/>
      <c r="Q266" s="84"/>
      <c r="R266" s="81"/>
      <c r="S266" s="84"/>
      <c r="T266" s="81"/>
      <c r="U266" s="195">
        <f t="shared" si="86"/>
        <v>493.17778157904081</v>
      </c>
      <c r="V266" s="146">
        <f>BDS!$V$3*(COS(($U266*V$4)-PI()))*BL266*BP266</f>
        <v>0.96349680404671223</v>
      </c>
      <c r="W266" s="146">
        <f>BDS!$W$3*(COS(($U266*W$4)-PI()))*BL266*BP266</f>
        <v>0.95310059664777158</v>
      </c>
      <c r="X266" s="146">
        <f>BDS!$X$3*(COS(($U266*X$4)-PI()))*BL266*BP266</f>
        <v>0.90180635274115328</v>
      </c>
      <c r="Y266" s="146">
        <f>BDS!$Y$3*(COS(($U266*Y$4)-PI()))*BL266*BP266</f>
        <v>0.7285806191443257</v>
      </c>
      <c r="Z266" s="146">
        <f>BDS!$Z$3*(COS(($U266*Z$4)-PI()))*BL266*BP266</f>
        <v>0.27198007264579233</v>
      </c>
      <c r="AA266" s="146">
        <f>BDS!$AA$3*(COS(($U266*AA$4)-PI()))*BL266*BP266</f>
        <v>-2.8321710365890689E-2</v>
      </c>
      <c r="AB266" s="146">
        <f>BDS!$AB$3*(COS(($U266*AB$4)-PI()))*BL266*BP266</f>
        <v>-0.20846276386844756</v>
      </c>
      <c r="AC266" s="146">
        <f>BDS!$AC$3*(COS(($U266*AC$4)-PI()))*BL266*BP266</f>
        <v>-0.31323421113763289</v>
      </c>
      <c r="AD266" s="146">
        <f>BDS!$AD$3*(COS(($U266*AD$4)-PI()))*BL266*BP266</f>
        <v>-0.36804007258152255</v>
      </c>
      <c r="AE266" s="146">
        <f>BDS!$AE$3*(COS(($U266*AE$4)-PI()))*BL266*BP266</f>
        <v>-0.38510559918813042</v>
      </c>
      <c r="AF266" s="146">
        <f>BDS!$AF$3*(COS(($U266*AF$4)-PI()))*BL266*BP266</f>
        <v>-0.36804007258152255</v>
      </c>
      <c r="AG266" s="146">
        <f>BDS!$AG$3*(COS(($U266*AG$4)-PI()))*BL266*BP266</f>
        <v>-0.31323421113763289</v>
      </c>
      <c r="AH266" s="146">
        <f>BDS!$AH$3*(COS(($U266*AH$4)-PI()))*BL266*BP266</f>
        <v>-0.20846276386844756</v>
      </c>
      <c r="AI266" s="146">
        <f>BDS!$AI$3*(COS(($U266*AI$4)-PI()))*BL266*BP266</f>
        <v>-2.8321710365890689E-2</v>
      </c>
      <c r="AJ266" s="146">
        <f>BDS!$AJ$3*(COS(($U266*AJ$4)-PI()))*BL266*BP266</f>
        <v>-0.10693259326142698</v>
      </c>
      <c r="AK266" s="146">
        <f>BDS!$AK$3*(COS(($U266*AK$4)-PI()))*BL266*BP266</f>
        <v>-0.27569494179986487</v>
      </c>
      <c r="AL266" s="146">
        <f>BDS!$AL$3*(COS(($U266*AL$4)-PI()))*BL266*BP266</f>
        <v>-0.37298574555977432</v>
      </c>
      <c r="AM266" s="146">
        <f>BDS!$AM$3*(COS(($U266*AM$4)-PI()))*BL266*BP266</f>
        <v>-0.4236571523267692</v>
      </c>
      <c r="AN266" s="146">
        <f>BDS!$AN$3*(COS(($U266*AN$4)-PI()))*BL266*BP266</f>
        <v>-0.43940618971310913</v>
      </c>
      <c r="AO266" s="146">
        <f>BDS!$AO$3*(COS(($U266*AO$4)-PI()))*BL266*BP266</f>
        <v>-0.4236571523267692</v>
      </c>
      <c r="AP266" s="146">
        <f>BDS!$AP$3*(COS(($U266*AP$4)-PI()))*BL266*BP266</f>
        <v>-0.37298574555977432</v>
      </c>
      <c r="AQ266" s="146">
        <f>BDS!$AQ$3*(COS(($U266*AQ$4)-PI()))*BL266*BP266</f>
        <v>-0.27569494179986487</v>
      </c>
      <c r="AR266" s="146">
        <f>BDS!$AR$3*(COS(($U266*AR$4)-PI()))*BL266*BP266</f>
        <v>-0.10693259326142698</v>
      </c>
      <c r="AS266" s="146">
        <f>BDS!$AS$3*(COS(($U266*AS$4)-PI()))*BL266*BP266</f>
        <v>-2.8321710365890689E-2</v>
      </c>
      <c r="AT266" s="146">
        <f>BDS!$AT$3*(COS(($U266*AT$4)-PI()))*BL266*BP266</f>
        <v>-0.20846276386844756</v>
      </c>
      <c r="AU266" s="146">
        <f>BDS!$AU$3*(COS(($U266*AU$4)-PI()))*BL266*BP266</f>
        <v>-0.31323421113763289</v>
      </c>
      <c r="AV266" s="146">
        <f>BDS!$AV$3*(COS(($U266*AV$4)-PI()))*BL266*BP266</f>
        <v>-0.36804007258152255</v>
      </c>
      <c r="AW266" s="146">
        <f>BDS!$AW$3*(COS(($U266*AW$4)-PI()))*BL266*BP266</f>
        <v>-0.38510559918813042</v>
      </c>
      <c r="AX266" s="146">
        <f>BDS!$AX$3*(COS(($U266*AX$4)-PI()))*BL266*BP266</f>
        <v>-0.36804007258152255</v>
      </c>
      <c r="AY266" s="146">
        <f>BDS!$AY$3*(COS(($U266*AY$4)-PI()))*BL266*BP266</f>
        <v>-0.31323421113763289</v>
      </c>
      <c r="AZ266" s="146">
        <f>BDS!$AZ$3*(COS(($U266*AZ$4)-PI()))*BL266*BP266</f>
        <v>-0.20846276386844756</v>
      </c>
      <c r="BA266" s="146">
        <f>BDS!$BA$3*(COS(($U266*BA$4)-PI()))*BL266*BP266</f>
        <v>-2.8321710365890689E-2</v>
      </c>
      <c r="BB266" s="146">
        <f>BDS!$BB$3*(COS(($U266*BB$4)-PI()))*BL266*BP266</f>
        <v>0.27198007264579233</v>
      </c>
      <c r="BC266" s="146">
        <f>BDS!$BC$3*(COS(($U266*BC$4)-PI()))*BL266*BP266</f>
        <v>0.7285806191443257</v>
      </c>
      <c r="BD266" s="146">
        <f>BDS!$BD$3*(COS(($U266*BD$4)-PI()))*BL266*BP266</f>
        <v>0.90180635274115328</v>
      </c>
      <c r="BE266" s="146">
        <f>BDS!$BE$3*(COS(($U266*BE$4)-PI()))*BL266*BP266</f>
        <v>0.95310059664777158</v>
      </c>
      <c r="BF266" s="153">
        <f t="shared" si="87"/>
        <v>-1.5721144427617163E-2</v>
      </c>
      <c r="BG266" s="153">
        <f>(((BF266)+1)/(BDS!$BG$4)+1)</f>
        <v>1.9780408923135031</v>
      </c>
      <c r="BH266" s="196">
        <f t="shared" si="88"/>
        <v>5.9247053116795829</v>
      </c>
      <c r="BI266" s="154"/>
      <c r="BJ266" s="152">
        <f t="shared" si="89"/>
        <v>493.17778157904081</v>
      </c>
      <c r="BK266" s="152">
        <f t="shared" si="90"/>
        <v>-8.1847737158178419E-4</v>
      </c>
      <c r="BL266" s="155">
        <f t="shared" si="91"/>
        <v>0.99990577374983414</v>
      </c>
      <c r="BM266" s="155"/>
      <c r="BN266" s="152">
        <f t="shared" si="92"/>
        <v>493.17778157904081</v>
      </c>
      <c r="BO266" s="152">
        <f t="shared" si="93"/>
        <v>-9.5897987719596053E-2</v>
      </c>
      <c r="BP266" s="155">
        <f t="shared" si="94"/>
        <v>0.98902006059569103</v>
      </c>
      <c r="BQ266" s="156"/>
      <c r="BR266" s="157">
        <f t="shared" si="95"/>
        <v>493.17778157904081</v>
      </c>
      <c r="BS266" s="158">
        <f t="shared" si="96"/>
        <v>0</v>
      </c>
      <c r="BT266" s="158">
        <f t="shared" si="97"/>
        <v>0</v>
      </c>
      <c r="BU266" s="158">
        <f t="shared" si="98"/>
        <v>0</v>
      </c>
      <c r="BV266" s="158"/>
      <c r="BW266" s="206">
        <f t="shared" si="99"/>
        <v>493.17778157904081</v>
      </c>
      <c r="BX266" s="207">
        <f t="shared" si="100"/>
        <v>0</v>
      </c>
      <c r="BY266" s="208">
        <f t="shared" si="101"/>
        <v>1</v>
      </c>
      <c r="BZ266" s="158"/>
      <c r="CA266" s="157">
        <f>BDS!BH266</f>
        <v>5.9247053116795829</v>
      </c>
      <c r="CB266" s="157">
        <f t="shared" si="102"/>
        <v>-7.529468832041708E-2</v>
      </c>
      <c r="CC266" s="157"/>
      <c r="CD266" s="157">
        <f t="shared" si="103"/>
        <v>-7.529468832041708E-2</v>
      </c>
      <c r="CE266" s="192"/>
      <c r="CF266" s="192"/>
      <c r="CG266" s="208"/>
      <c r="CH266" s="208">
        <f t="shared" si="104"/>
        <v>0</v>
      </c>
    </row>
    <row r="267" spans="2:86" x14ac:dyDescent="0.2">
      <c r="B267" s="81"/>
      <c r="C267" s="81"/>
      <c r="D267" s="81"/>
      <c r="E267" s="81"/>
      <c r="F267" s="81"/>
      <c r="G267" s="81"/>
      <c r="H267" s="81"/>
      <c r="I267" s="81"/>
      <c r="J267" s="81"/>
      <c r="K267" s="81"/>
      <c r="L267" s="82"/>
      <c r="M267" s="83"/>
      <c r="N267" s="81"/>
      <c r="O267" s="81"/>
      <c r="P267" s="81"/>
      <c r="Q267" s="84"/>
      <c r="R267" s="81"/>
      <c r="S267" s="84"/>
      <c r="T267" s="81"/>
      <c r="U267" s="195">
        <f t="shared" si="86"/>
        <v>500.65688829317378</v>
      </c>
      <c r="V267" s="146">
        <f>BDS!$V$3*(COS(($U267*V$4)-PI()))*BL267*BP267</f>
        <v>0.95414149469506093</v>
      </c>
      <c r="W267" s="146">
        <f>BDS!$W$3*(COS(($U267*W$4)-PI()))*BL267*BP267</f>
        <v>0.94095710880494332</v>
      </c>
      <c r="X267" s="146">
        <f>BDS!$X$3*(COS(($U267*X$4)-PI()))*BL267*BP267</f>
        <v>0.88056581813754908</v>
      </c>
      <c r="Y267" s="146">
        <f>BDS!$Y$3*(COS(($U267*Y$4)-PI()))*BL267*BP267</f>
        <v>0.75191317837597482</v>
      </c>
      <c r="Z267" s="146">
        <f>BDS!$Z$3*(COS(($U267*Z$4)-PI()))*BL267*BP267</f>
        <v>0.29840510986435637</v>
      </c>
      <c r="AA267" s="146">
        <f>BDS!$AA$3*(COS(($U267*AA$4)-PI()))*BL267*BP267</f>
        <v>-5.1542404907562499E-3</v>
      </c>
      <c r="AB267" s="146">
        <f>BDS!$AB$3*(COS(($U267*AB$4)-PI()))*BL267*BP267</f>
        <v>-0.18835969431039107</v>
      </c>
      <c r="AC267" s="146">
        <f>BDS!$AC$3*(COS(($U267*AC$4)-PI()))*BL267*BP267</f>
        <v>-0.29521347222358024</v>
      </c>
      <c r="AD267" s="146">
        <f>BDS!$AD$3*(COS(($U267*AD$4)-PI()))*BL267*BP267</f>
        <v>-0.35118668959197574</v>
      </c>
      <c r="AE267" s="146">
        <f>BDS!$AE$3*(COS(($U267*AE$4)-PI()))*BL267*BP267</f>
        <v>-0.36862605827240125</v>
      </c>
      <c r="AF267" s="146">
        <f>BDS!$AF$3*(COS(($U267*AF$4)-PI()))*BL267*BP267</f>
        <v>-0.35118668959197574</v>
      </c>
      <c r="AG267" s="146">
        <f>BDS!$AG$3*(COS(($U267*AG$4)-PI()))*BL267*BP267</f>
        <v>-0.29521347222358024</v>
      </c>
      <c r="AH267" s="146">
        <f>BDS!$AH$3*(COS(($U267*AH$4)-PI()))*BL267*BP267</f>
        <v>-0.18835969431039107</v>
      </c>
      <c r="AI267" s="146">
        <f>BDS!$AI$3*(COS(($U267*AI$4)-PI()))*BL267*BP267</f>
        <v>-5.1542404907562499E-3</v>
      </c>
      <c r="AJ267" s="146">
        <f>BDS!$AJ$3*(COS(($U267*AJ$4)-PI()))*BL267*BP267</f>
        <v>-8.5015975463478111E-2</v>
      </c>
      <c r="AK267" s="146">
        <f>BDS!$AK$3*(COS(($U267*AK$4)-PI()))*BL267*BP267</f>
        <v>-0.25690489481443562</v>
      </c>
      <c r="AL267" s="146">
        <f>BDS!$AL$3*(COS(($U267*AL$4)-PI()))*BL267*BP267</f>
        <v>-0.35624020730660128</v>
      </c>
      <c r="AM267" s="146">
        <f>BDS!$AM$3*(COS(($U267*AM$4)-PI()))*BL267*BP267</f>
        <v>-0.40803962575333419</v>
      </c>
      <c r="AN267" s="146">
        <f>BDS!$AN$3*(COS(($U267*AN$4)-PI()))*BL267*BP267</f>
        <v>-0.42414764343579958</v>
      </c>
      <c r="AO267" s="146">
        <f>BDS!$AO$3*(COS(($U267*AO$4)-PI()))*BL267*BP267</f>
        <v>-0.40803962575333419</v>
      </c>
      <c r="AP267" s="146">
        <f>BDS!$AP$3*(COS(($U267*AP$4)-PI()))*BL267*BP267</f>
        <v>-0.35624020730660128</v>
      </c>
      <c r="AQ267" s="146">
        <f>BDS!$AQ$3*(COS(($U267*AQ$4)-PI()))*BL267*BP267</f>
        <v>-0.25690489481443562</v>
      </c>
      <c r="AR267" s="146">
        <f>BDS!$AR$3*(COS(($U267*AR$4)-PI()))*BL267*BP267</f>
        <v>-8.5015975463478111E-2</v>
      </c>
      <c r="AS267" s="146">
        <f>BDS!$AS$3*(COS(($U267*AS$4)-PI()))*BL267*BP267</f>
        <v>-5.1542404907562499E-3</v>
      </c>
      <c r="AT267" s="146">
        <f>BDS!$AT$3*(COS(($U267*AT$4)-PI()))*BL267*BP267</f>
        <v>-0.18835969431039107</v>
      </c>
      <c r="AU267" s="146">
        <f>BDS!$AU$3*(COS(($U267*AU$4)-PI()))*BL267*BP267</f>
        <v>-0.29521347222358024</v>
      </c>
      <c r="AV267" s="146">
        <f>BDS!$AV$3*(COS(($U267*AV$4)-PI()))*BL267*BP267</f>
        <v>-0.35118668959197574</v>
      </c>
      <c r="AW267" s="146">
        <f>BDS!$AW$3*(COS(($U267*AW$4)-PI()))*BL267*BP267</f>
        <v>-0.36862605827240125</v>
      </c>
      <c r="AX267" s="146">
        <f>BDS!$AX$3*(COS(($U267*AX$4)-PI()))*BL267*BP267</f>
        <v>-0.35118668959197574</v>
      </c>
      <c r="AY267" s="146">
        <f>BDS!$AY$3*(COS(($U267*AY$4)-PI()))*BL267*BP267</f>
        <v>-0.29521347222358024</v>
      </c>
      <c r="AZ267" s="146">
        <f>BDS!$AZ$3*(COS(($U267*AZ$4)-PI()))*BL267*BP267</f>
        <v>-0.18835969431039107</v>
      </c>
      <c r="BA267" s="146">
        <f>BDS!$BA$3*(COS(($U267*BA$4)-PI()))*BL267*BP267</f>
        <v>-5.1542404907562499E-3</v>
      </c>
      <c r="BB267" s="146">
        <f>BDS!$BB$3*(COS(($U267*BB$4)-PI()))*BL267*BP267</f>
        <v>0.29840510986435637</v>
      </c>
      <c r="BC267" s="146">
        <f>BDS!$BC$3*(COS(($U267*BC$4)-PI()))*BL267*BP267</f>
        <v>0.75191317837597482</v>
      </c>
      <c r="BD267" s="146">
        <f>BDS!$BD$3*(COS(($U267*BD$4)-PI()))*BL267*BP267</f>
        <v>0.88056581813754908</v>
      </c>
      <c r="BE267" s="146">
        <f>BDS!$BE$3*(COS(($U267*BE$4)-PI()))*BL267*BP267</f>
        <v>0.94095710880494332</v>
      </c>
      <c r="BF267" s="153">
        <f t="shared" si="87"/>
        <v>-9.8982300173349694E-4</v>
      </c>
      <c r="BG267" s="153">
        <f>(((BF267)+1)/(BDS!$BG$4)+1)</f>
        <v>1.9926788525528805</v>
      </c>
      <c r="BH267" s="196">
        <f t="shared" si="88"/>
        <v>5.9887462369047544</v>
      </c>
      <c r="BI267" s="154"/>
      <c r="BJ267" s="152">
        <f t="shared" si="89"/>
        <v>500.65688829317378</v>
      </c>
      <c r="BK267" s="152">
        <f t="shared" si="90"/>
        <v>-8.5950593113757708E-4</v>
      </c>
      <c r="BL267" s="155">
        <f t="shared" si="91"/>
        <v>0.99990105061859413</v>
      </c>
      <c r="BM267" s="155"/>
      <c r="BN267" s="152">
        <f t="shared" si="92"/>
        <v>500.65688829317378</v>
      </c>
      <c r="BO267" s="152">
        <f t="shared" si="93"/>
        <v>-9.9533385289838225E-2</v>
      </c>
      <c r="BP267" s="155">
        <f t="shared" si="94"/>
        <v>0.98860620214796413</v>
      </c>
      <c r="BQ267" s="156"/>
      <c r="BR267" s="157">
        <f t="shared" si="95"/>
        <v>500.65688829317378</v>
      </c>
      <c r="BS267" s="158">
        <f t="shared" si="96"/>
        <v>0</v>
      </c>
      <c r="BT267" s="158">
        <f t="shared" si="97"/>
        <v>0</v>
      </c>
      <c r="BU267" s="158">
        <f t="shared" si="98"/>
        <v>0</v>
      </c>
      <c r="BV267" s="158"/>
      <c r="BW267" s="206">
        <f t="shared" si="99"/>
        <v>500.65688829317378</v>
      </c>
      <c r="BX267" s="207">
        <f t="shared" si="100"/>
        <v>0</v>
      </c>
      <c r="BY267" s="208">
        <f t="shared" si="101"/>
        <v>1</v>
      </c>
      <c r="BZ267" s="158"/>
      <c r="CA267" s="157">
        <f>BDS!BH267</f>
        <v>5.9887462369047544</v>
      </c>
      <c r="CB267" s="157">
        <f t="shared" si="102"/>
        <v>-1.1253763095245617E-2</v>
      </c>
      <c r="CC267" s="157"/>
      <c r="CD267" s="157">
        <f t="shared" si="103"/>
        <v>-1.1253763095245617E-2</v>
      </c>
      <c r="CE267" s="192"/>
      <c r="CF267" s="192"/>
      <c r="CG267" s="208"/>
      <c r="CH267" s="208">
        <f t="shared" si="104"/>
        <v>0</v>
      </c>
    </row>
    <row r="268" spans="2:86" x14ac:dyDescent="0.2">
      <c r="B268" s="81"/>
      <c r="C268" s="81"/>
      <c r="D268" s="81"/>
      <c r="E268" s="81"/>
      <c r="F268" s="81"/>
      <c r="G268" s="81"/>
      <c r="H268" s="81"/>
      <c r="I268" s="81"/>
      <c r="J268" s="81"/>
      <c r="K268" s="81"/>
      <c r="L268" s="82"/>
      <c r="M268" s="83"/>
      <c r="N268" s="81"/>
      <c r="O268" s="81"/>
      <c r="P268" s="81"/>
      <c r="Q268" s="84"/>
      <c r="R268" s="81"/>
      <c r="S268" s="84"/>
      <c r="T268" s="81"/>
      <c r="U268" s="195">
        <f t="shared" si="86"/>
        <v>508.24941665631593</v>
      </c>
      <c r="V268" s="146">
        <f>BDS!$V$3*(COS(($U268*V$4)-PI()))*BL268*BP268</f>
        <v>0.94219942045164984</v>
      </c>
      <c r="W268" s="146">
        <f>BDS!$W$3*(COS(($U268*W$4)-PI()))*BL268*BP268</f>
        <v>0.92614106859648482</v>
      </c>
      <c r="X268" s="146">
        <f>BDS!$X$3*(COS(($U268*X$4)-PI()))*BL268*BP268</f>
        <v>0.85643807154821794</v>
      </c>
      <c r="Y268" s="146">
        <f>BDS!$Y$3*(COS(($U268*Y$4)-PI()))*BL268*BP268</f>
        <v>0.77455014911653153</v>
      </c>
      <c r="Z268" s="146">
        <f>BDS!$Z$3*(COS(($U268*Z$4)-PI()))*BL268*BP268</f>
        <v>0.32496477695868425</v>
      </c>
      <c r="AA268" s="146">
        <f>BDS!$AA$3*(COS(($U268*AA$4)-PI()))*BL268*BP268</f>
        <v>1.8347159021490676E-2</v>
      </c>
      <c r="AB268" s="146">
        <f>BDS!$AB$3*(COS(($U268*AB$4)-PI()))*BL268*BP268</f>
        <v>-0.16788577760830797</v>
      </c>
      <c r="AC268" s="146">
        <f>BDS!$AC$3*(COS(($U268*AC$4)-PI()))*BL268*BP268</f>
        <v>-0.27682400436048954</v>
      </c>
      <c r="AD268" s="146">
        <f>BDS!$AD$3*(COS(($U268*AD$4)-PI()))*BL268*BP268</f>
        <v>-0.3339719935726394</v>
      </c>
      <c r="AE268" s="146">
        <f>BDS!$AE$3*(COS(($U268*AE$4)-PI()))*BL268*BP268</f>
        <v>-0.35178836044493161</v>
      </c>
      <c r="AF268" s="146">
        <f>BDS!$AF$3*(COS(($U268*AF$4)-PI()))*BL268*BP268</f>
        <v>-0.3339719935726394</v>
      </c>
      <c r="AG268" s="146">
        <f>BDS!$AG$3*(COS(($U268*AG$4)-PI()))*BL268*BP268</f>
        <v>-0.27682400436048954</v>
      </c>
      <c r="AH268" s="146">
        <f>BDS!$AH$3*(COS(($U268*AH$4)-PI()))*BL268*BP268</f>
        <v>-0.16788577760830797</v>
      </c>
      <c r="AI268" s="146">
        <f>BDS!$AI$3*(COS(($U268*AI$4)-PI()))*BL268*BP268</f>
        <v>1.8347159021490676E-2</v>
      </c>
      <c r="AJ268" s="146">
        <f>BDS!$AJ$3*(COS(($U268*AJ$4)-PI()))*BL268*BP268</f>
        <v>-6.2742635324857049E-2</v>
      </c>
      <c r="AK268" s="146">
        <f>BDS!$AK$3*(COS(($U268*AK$4)-PI()))*BL268*BP268</f>
        <v>-0.23774349724445865</v>
      </c>
      <c r="AL268" s="146">
        <f>BDS!$AL$3*(COS(($U268*AL$4)-PI()))*BL268*BP268</f>
        <v>-0.33913422987469405</v>
      </c>
      <c r="AM268" s="146">
        <f>BDS!$AM$3*(COS(($U268*AM$4)-PI()))*BL268*BP268</f>
        <v>-0.39207251479582861</v>
      </c>
      <c r="AN268" s="146">
        <f>BDS!$AN$3*(COS(($U268*AN$4)-PI()))*BL268*BP268</f>
        <v>-0.40854358097051963</v>
      </c>
      <c r="AO268" s="146">
        <f>BDS!$AO$3*(COS(($U268*AO$4)-PI()))*BL268*BP268</f>
        <v>-0.39207251479582861</v>
      </c>
      <c r="AP268" s="146">
        <f>BDS!$AP$3*(COS(($U268*AP$4)-PI()))*BL268*BP268</f>
        <v>-0.33913422987469405</v>
      </c>
      <c r="AQ268" s="146">
        <f>BDS!$AQ$3*(COS(($U268*AQ$4)-PI()))*BL268*BP268</f>
        <v>-0.23774349724445865</v>
      </c>
      <c r="AR268" s="146">
        <f>BDS!$AR$3*(COS(($U268*AR$4)-PI()))*BL268*BP268</f>
        <v>-6.2742635324857049E-2</v>
      </c>
      <c r="AS268" s="146">
        <f>BDS!$AS$3*(COS(($U268*AS$4)-PI()))*BL268*BP268</f>
        <v>1.8347159021490676E-2</v>
      </c>
      <c r="AT268" s="146">
        <f>BDS!$AT$3*(COS(($U268*AT$4)-PI()))*BL268*BP268</f>
        <v>-0.16788577760830797</v>
      </c>
      <c r="AU268" s="146">
        <f>BDS!$AU$3*(COS(($U268*AU$4)-PI()))*BL268*BP268</f>
        <v>-0.27682400436048954</v>
      </c>
      <c r="AV268" s="146">
        <f>BDS!$AV$3*(COS(($U268*AV$4)-PI()))*BL268*BP268</f>
        <v>-0.3339719935726394</v>
      </c>
      <c r="AW268" s="146">
        <f>BDS!$AW$3*(COS(($U268*AW$4)-PI()))*BL268*BP268</f>
        <v>-0.35178836044493161</v>
      </c>
      <c r="AX268" s="146">
        <f>BDS!$AX$3*(COS(($U268*AX$4)-PI()))*BL268*BP268</f>
        <v>-0.3339719935726394</v>
      </c>
      <c r="AY268" s="146">
        <f>BDS!$AY$3*(COS(($U268*AY$4)-PI()))*BL268*BP268</f>
        <v>-0.27682400436048954</v>
      </c>
      <c r="AZ268" s="146">
        <f>BDS!$AZ$3*(COS(($U268*AZ$4)-PI()))*BL268*BP268</f>
        <v>-0.16788577760830797</v>
      </c>
      <c r="BA268" s="146">
        <f>BDS!$BA$3*(COS(($U268*BA$4)-PI()))*BL268*BP268</f>
        <v>1.8347159021490676E-2</v>
      </c>
      <c r="BB268" s="146">
        <f>BDS!$BB$3*(COS(($U268*BB$4)-PI()))*BL268*BP268</f>
        <v>0.32496477695868425</v>
      </c>
      <c r="BC268" s="146">
        <f>BDS!$BC$3*(COS(($U268*BC$4)-PI()))*BL268*BP268</f>
        <v>0.77455014911653153</v>
      </c>
      <c r="BD268" s="146">
        <f>BDS!$BD$3*(COS(($U268*BD$4)-PI()))*BL268*BP268</f>
        <v>0.85643807154821794</v>
      </c>
      <c r="BE268" s="146">
        <f>BDS!$BE$3*(COS(($U268*BE$4)-PI()))*BL268*BP268</f>
        <v>0.92614106859648482</v>
      </c>
      <c r="BF268" s="153">
        <f t="shared" si="87"/>
        <v>1.3598417513101167E-2</v>
      </c>
      <c r="BG268" s="153">
        <f>(((BF268)+1)/(BDS!$BG$4)+1)</f>
        <v>2.0071746386704392</v>
      </c>
      <c r="BH268" s="196">
        <f t="shared" si="88"/>
        <v>6.051703217674862</v>
      </c>
      <c r="BI268" s="154"/>
      <c r="BJ268" s="152">
        <f t="shared" si="89"/>
        <v>508.24941665631593</v>
      </c>
      <c r="BK268" s="152">
        <f t="shared" si="90"/>
        <v>-9.0259095290120606E-4</v>
      </c>
      <c r="BL268" s="155">
        <f t="shared" si="91"/>
        <v>0.99989609077527641</v>
      </c>
      <c r="BM268" s="155"/>
      <c r="BN268" s="152">
        <f t="shared" si="92"/>
        <v>508.24941665631593</v>
      </c>
      <c r="BO268" s="152">
        <f t="shared" si="93"/>
        <v>-0.10330496504099118</v>
      </c>
      <c r="BP268" s="155">
        <f t="shared" si="94"/>
        <v>0.98817702357328296</v>
      </c>
      <c r="BQ268" s="156"/>
      <c r="BR268" s="157">
        <f t="shared" si="95"/>
        <v>508.24941665631593</v>
      </c>
      <c r="BS268" s="158">
        <f t="shared" si="96"/>
        <v>0</v>
      </c>
      <c r="BT268" s="158">
        <f t="shared" si="97"/>
        <v>0</v>
      </c>
      <c r="BU268" s="158">
        <f t="shared" si="98"/>
        <v>0</v>
      </c>
      <c r="BV268" s="158"/>
      <c r="BW268" s="206">
        <f t="shared" si="99"/>
        <v>508.24941665631593</v>
      </c>
      <c r="BX268" s="207">
        <f t="shared" si="100"/>
        <v>0</v>
      </c>
      <c r="BY268" s="208">
        <f t="shared" si="101"/>
        <v>1</v>
      </c>
      <c r="BZ268" s="158"/>
      <c r="CA268" s="157">
        <f>BDS!BH268</f>
        <v>6.051703217674862</v>
      </c>
      <c r="CB268" s="157">
        <f t="shared" si="102"/>
        <v>5.1703217674861968E-2</v>
      </c>
      <c r="CC268" s="157"/>
      <c r="CD268" s="157">
        <f t="shared" si="103"/>
        <v>5.1703217674861968E-2</v>
      </c>
      <c r="CE268" s="192"/>
      <c r="CF268" s="192"/>
      <c r="CG268" s="208"/>
      <c r="CH268" s="208">
        <f t="shared" si="104"/>
        <v>0</v>
      </c>
    </row>
    <row r="269" spans="2:86" x14ac:dyDescent="0.2">
      <c r="B269" s="81"/>
      <c r="C269" s="81"/>
      <c r="D269" s="81"/>
      <c r="E269" s="81"/>
      <c r="F269" s="81"/>
      <c r="G269" s="81"/>
      <c r="H269" s="81"/>
      <c r="I269" s="81"/>
      <c r="J269" s="81"/>
      <c r="K269" s="81"/>
      <c r="L269" s="82"/>
      <c r="M269" s="83"/>
      <c r="N269" s="81"/>
      <c r="O269" s="81"/>
      <c r="P269" s="81"/>
      <c r="Q269" s="84"/>
      <c r="R269" s="81"/>
      <c r="S269" s="84"/>
      <c r="T269" s="81"/>
      <c r="U269" s="195">
        <f t="shared" si="86"/>
        <v>515.95708672287424</v>
      </c>
      <c r="V269" s="146">
        <f>BDS!$V$3*(COS(($U269*V$4)-PI()))*BL269*BP269</f>
        <v>0.92759071897137002</v>
      </c>
      <c r="W269" s="146">
        <f>BDS!$W$3*(COS(($U269*W$4)-PI()))*BL269*BP269</f>
        <v>0.90857899432169209</v>
      </c>
      <c r="X269" s="146">
        <f>BDS!$X$3*(COS(($U269*X$4)-PI()))*BL269*BP269</f>
        <v>0.82937670922717088</v>
      </c>
      <c r="Y269" s="146">
        <f>BDS!$Y$3*(COS(($U269*Y$4)-PI()))*BL269*BP269</f>
        <v>0.79641745817642318</v>
      </c>
      <c r="Z269" s="146">
        <f>BDS!$Z$3*(COS(($U269*Z$4)-PI()))*BL269*BP269</f>
        <v>0.35163040538443585</v>
      </c>
      <c r="AA269" s="146">
        <f>BDS!$AA$3*(COS(($U269*AA$4)-PI()))*BL269*BP269</f>
        <v>4.2172794512797554E-2</v>
      </c>
      <c r="AB269" s="146">
        <f>BDS!$AB$3*(COS(($U269*AB$4)-PI()))*BL269*BP269</f>
        <v>-0.147043192011553</v>
      </c>
      <c r="AC269" s="146">
        <f>BDS!$AC$3*(COS(($U269*AC$4)-PI()))*BL269*BP269</f>
        <v>-0.25806487132892597</v>
      </c>
      <c r="AD269" s="146">
        <f>BDS!$AD$3*(COS(($U269*AD$4)-PI()))*BL269*BP269</f>
        <v>-0.31639377512164579</v>
      </c>
      <c r="AE269" s="146">
        <f>BDS!$AE$3*(COS(($U269*AE$4)-PI()))*BL269*BP269</f>
        <v>-0.33458994894333149</v>
      </c>
      <c r="AF269" s="146">
        <f>BDS!$AF$3*(COS(($U269*AF$4)-PI()))*BL269*BP269</f>
        <v>-0.31639377512164579</v>
      </c>
      <c r="AG269" s="146">
        <f>BDS!$AG$3*(COS(($U269*AG$4)-PI()))*BL269*BP269</f>
        <v>-0.25806487132892597</v>
      </c>
      <c r="AH269" s="146">
        <f>BDS!$AH$3*(COS(($U269*AH$4)-PI()))*BL269*BP269</f>
        <v>-0.147043192011553</v>
      </c>
      <c r="AI269" s="146">
        <f>BDS!$AI$3*(COS(($U269*AI$4)-PI()))*BL269*BP269</f>
        <v>4.2172794512797554E-2</v>
      </c>
      <c r="AJ269" s="146">
        <f>BDS!$AJ$3*(COS(($U269*AJ$4)-PI()))*BL269*BP269</f>
        <v>-4.0118643928849639E-2</v>
      </c>
      <c r="AK269" s="146">
        <f>BDS!$AK$3*(COS(($U269*AK$4)-PI()))*BL269*BP269</f>
        <v>-0.21821082512297119</v>
      </c>
      <c r="AL269" s="146">
        <f>BDS!$AL$3*(COS(($U269*AL$4)-PI()))*BL269*BP269</f>
        <v>-0.32166550081015044</v>
      </c>
      <c r="AM269" s="146">
        <f>BDS!$AM$3*(COS(($U269*AM$4)-PI()))*BL269*BP269</f>
        <v>-0.37575256291218462</v>
      </c>
      <c r="AN269" s="146">
        <f>BDS!$AN$3*(COS(($U269*AN$4)-PI()))*BL269*BP269</f>
        <v>-0.39259049354713799</v>
      </c>
      <c r="AO269" s="146">
        <f>BDS!$AO$3*(COS(($U269*AO$4)-PI()))*BL269*BP269</f>
        <v>-0.37575256291218462</v>
      </c>
      <c r="AP269" s="146">
        <f>BDS!$AP$3*(COS(($U269*AP$4)-PI()))*BL269*BP269</f>
        <v>-0.32166550081015044</v>
      </c>
      <c r="AQ269" s="146">
        <f>BDS!$AQ$3*(COS(($U269*AQ$4)-PI()))*BL269*BP269</f>
        <v>-0.21821082512297119</v>
      </c>
      <c r="AR269" s="146">
        <f>BDS!$AR$3*(COS(($U269*AR$4)-PI()))*BL269*BP269</f>
        <v>-4.0118643928849639E-2</v>
      </c>
      <c r="AS269" s="146">
        <f>BDS!$AS$3*(COS(($U269*AS$4)-PI()))*BL269*BP269</f>
        <v>4.2172794512797554E-2</v>
      </c>
      <c r="AT269" s="146">
        <f>BDS!$AT$3*(COS(($U269*AT$4)-PI()))*BL269*BP269</f>
        <v>-0.147043192011553</v>
      </c>
      <c r="AU269" s="146">
        <f>BDS!$AU$3*(COS(($U269*AU$4)-PI()))*BL269*BP269</f>
        <v>-0.25806487132892597</v>
      </c>
      <c r="AV269" s="146">
        <f>BDS!$AV$3*(COS(($U269*AV$4)-PI()))*BL269*BP269</f>
        <v>-0.31639377512164579</v>
      </c>
      <c r="AW269" s="146">
        <f>BDS!$AW$3*(COS(($U269*AW$4)-PI()))*BL269*BP269</f>
        <v>-0.33458994894333149</v>
      </c>
      <c r="AX269" s="146">
        <f>BDS!$AX$3*(COS(($U269*AX$4)-PI()))*BL269*BP269</f>
        <v>-0.31639377512164579</v>
      </c>
      <c r="AY269" s="146">
        <f>BDS!$AY$3*(COS(($U269*AY$4)-PI()))*BL269*BP269</f>
        <v>-0.25806487132892597</v>
      </c>
      <c r="AZ269" s="146">
        <f>BDS!$AZ$3*(COS(($U269*AZ$4)-PI()))*BL269*BP269</f>
        <v>-0.147043192011553</v>
      </c>
      <c r="BA269" s="146">
        <f>BDS!$BA$3*(COS(($U269*BA$4)-PI()))*BL269*BP269</f>
        <v>4.2172794512797554E-2</v>
      </c>
      <c r="BB269" s="146">
        <f>BDS!$BB$3*(COS(($U269*BB$4)-PI()))*BL269*BP269</f>
        <v>0.35163040538443585</v>
      </c>
      <c r="BC269" s="146">
        <f>BDS!$BC$3*(COS(($U269*BC$4)-PI()))*BL269*BP269</f>
        <v>0.79641745817642318</v>
      </c>
      <c r="BD269" s="146">
        <f>BDS!$BD$3*(COS(($U269*BD$4)-PI()))*BL269*BP269</f>
        <v>0.82937670922717088</v>
      </c>
      <c r="BE269" s="146">
        <f>BDS!$BE$3*(COS(($U269*BE$4)-PI()))*BL269*BP269</f>
        <v>0.90857899432169209</v>
      </c>
      <c r="BF269" s="153">
        <f t="shared" si="87"/>
        <v>2.8028228344760906E-2</v>
      </c>
      <c r="BG269" s="153">
        <f>(((BF269)+1)/(BDS!$BG$4)+1)</f>
        <v>2.0215129991683947</v>
      </c>
      <c r="BH269" s="196">
        <f t="shared" si="88"/>
        <v>6.113530767452251</v>
      </c>
      <c r="BI269" s="154"/>
      <c r="BJ269" s="152">
        <f t="shared" si="89"/>
        <v>515.95708672287424</v>
      </c>
      <c r="BK269" s="152">
        <f t="shared" si="90"/>
        <v>-9.4783549034774598E-4</v>
      </c>
      <c r="BL269" s="155">
        <f t="shared" si="91"/>
        <v>0.99989088236022849</v>
      </c>
      <c r="BM269" s="155"/>
      <c r="BN269" s="152">
        <f t="shared" si="92"/>
        <v>515.95708672287424</v>
      </c>
      <c r="BO269" s="152">
        <f t="shared" si="93"/>
        <v>-0.10721770342804685</v>
      </c>
      <c r="BP269" s="155">
        <f t="shared" si="94"/>
        <v>0.98773197907033683</v>
      </c>
      <c r="BQ269" s="156"/>
      <c r="BR269" s="157">
        <f t="shared" si="95"/>
        <v>515.95708672287424</v>
      </c>
      <c r="BS269" s="158">
        <f t="shared" si="96"/>
        <v>0</v>
      </c>
      <c r="BT269" s="158">
        <f t="shared" si="97"/>
        <v>0</v>
      </c>
      <c r="BU269" s="158">
        <f t="shared" si="98"/>
        <v>0</v>
      </c>
      <c r="BV269" s="158"/>
      <c r="BW269" s="206">
        <f t="shared" si="99"/>
        <v>515.95708672287424</v>
      </c>
      <c r="BX269" s="207">
        <f t="shared" si="100"/>
        <v>0</v>
      </c>
      <c r="BY269" s="208">
        <f t="shared" si="101"/>
        <v>1</v>
      </c>
      <c r="BZ269" s="158"/>
      <c r="CA269" s="157">
        <f>BDS!BH269</f>
        <v>6.113530767452251</v>
      </c>
      <c r="CB269" s="157">
        <f t="shared" si="102"/>
        <v>0.11353076745225099</v>
      </c>
      <c r="CC269" s="157"/>
      <c r="CD269" s="157">
        <f t="shared" si="103"/>
        <v>0.11353076745225099</v>
      </c>
      <c r="CE269" s="192"/>
      <c r="CF269" s="192"/>
      <c r="CG269" s="208"/>
      <c r="CH269" s="208">
        <f t="shared" si="104"/>
        <v>0</v>
      </c>
    </row>
    <row r="270" spans="2:86" x14ac:dyDescent="0.2">
      <c r="B270" s="81"/>
      <c r="C270" s="81"/>
      <c r="D270" s="81"/>
      <c r="E270" s="81"/>
      <c r="F270" s="81"/>
      <c r="G270" s="81"/>
      <c r="H270" s="81"/>
      <c r="I270" s="81"/>
      <c r="J270" s="81"/>
      <c r="K270" s="81"/>
      <c r="L270" s="82"/>
      <c r="M270" s="83"/>
      <c r="N270" s="81"/>
      <c r="O270" s="81"/>
      <c r="P270" s="81"/>
      <c r="Q270" s="84"/>
      <c r="R270" s="81"/>
      <c r="S270" s="84"/>
      <c r="T270" s="81"/>
      <c r="U270" s="195">
        <f t="shared" si="86"/>
        <v>523.78164463210976</v>
      </c>
      <c r="V270" s="146">
        <f>BDS!$V$3*(COS(($U270*V$4)-PI()))*BL270*BP270</f>
        <v>0.91024150968031092</v>
      </c>
      <c r="W270" s="146">
        <f>BDS!$W$3*(COS(($U270*W$4)-PI()))*BL270*BP270</f>
        <v>0.88820445238446322</v>
      </c>
      <c r="X270" s="146">
        <f>BDS!$X$3*(COS(($U270*X$4)-PI()))*BL270*BP270</f>
        <v>0.79934608510175664</v>
      </c>
      <c r="Y270" s="146">
        <f>BDS!$Y$3*(COS(($U270*Y$4)-PI()))*BL270*BP270</f>
        <v>0.81743820322548766</v>
      </c>
      <c r="Z270" s="146">
        <f>BDS!$Z$3*(COS(($U270*Z$4)-PI()))*BL270*BP270</f>
        <v>0.37837119452589468</v>
      </c>
      <c r="AA270" s="146">
        <f>BDS!$AA$3*(COS(($U270*AA$4)-PI()))*BL270*BP270</f>
        <v>6.6311745788254786E-2</v>
      </c>
      <c r="AB270" s="146">
        <f>BDS!$AB$3*(COS(($U270*AB$4)-PI()))*BL270*BP270</f>
        <v>-0.12583486641570718</v>
      </c>
      <c r="AC270" s="146">
        <f>BDS!$AC$3*(COS(($U270*AC$4)-PI()))*BL270*BP270</f>
        <v>-0.23893565238874065</v>
      </c>
      <c r="AD270" s="146">
        <f>BDS!$AD$3*(COS(($U270*AD$4)-PI()))*BL270*BP270</f>
        <v>-0.29845023145643862</v>
      </c>
      <c r="AE270" s="146">
        <f>BDS!$AE$3*(COS(($U270*AE$4)-PI()))*BL270*BP270</f>
        <v>-0.3170286418261084</v>
      </c>
      <c r="AF270" s="146">
        <f>BDS!$AF$3*(COS(($U270*AF$4)-PI()))*BL270*BP270</f>
        <v>-0.29845023145643862</v>
      </c>
      <c r="AG270" s="146">
        <f>BDS!$AG$3*(COS(($U270*AG$4)-PI()))*BL270*BP270</f>
        <v>-0.23893565238874065</v>
      </c>
      <c r="AH270" s="146">
        <f>BDS!$AH$3*(COS(($U270*AH$4)-PI()))*BL270*BP270</f>
        <v>-0.12583486641570718</v>
      </c>
      <c r="AI270" s="146">
        <f>BDS!$AI$3*(COS(($U270*AI$4)-PI()))*BL270*BP270</f>
        <v>6.6311745788254786E-2</v>
      </c>
      <c r="AJ270" s="146">
        <f>BDS!$AJ$3*(COS(($U270*AJ$4)-PI()))*BL270*BP270</f>
        <v>-1.7151081381455401E-2</v>
      </c>
      <c r="AK270" s="146">
        <f>BDS!$AK$3*(COS(($U270*AK$4)-PI()))*BL270*BP270</f>
        <v>-0.19830755026714156</v>
      </c>
      <c r="AL270" s="146">
        <f>BDS!$AL$3*(COS(($U270*AL$4)-PI()))*BL270*BP270</f>
        <v>-0.30383210495879631</v>
      </c>
      <c r="AM270" s="146">
        <f>BDS!$AM$3*(COS(($U270*AM$4)-PI()))*BL270*BP270</f>
        <v>-0.35907682032459987</v>
      </c>
      <c r="AN270" s="146">
        <f>BDS!$AN$3*(COS(($U270*AN$4)-PI()))*BL270*BP270</f>
        <v>-0.37628515288971337</v>
      </c>
      <c r="AO270" s="146">
        <f>BDS!$AO$3*(COS(($U270*AO$4)-PI()))*BL270*BP270</f>
        <v>-0.35907682032459987</v>
      </c>
      <c r="AP270" s="146">
        <f>BDS!$AP$3*(COS(($U270*AP$4)-PI()))*BL270*BP270</f>
        <v>-0.30383210495879631</v>
      </c>
      <c r="AQ270" s="146">
        <f>BDS!$AQ$3*(COS(($U270*AQ$4)-PI()))*BL270*BP270</f>
        <v>-0.19830755026714156</v>
      </c>
      <c r="AR270" s="146">
        <f>BDS!$AR$3*(COS(($U270*AR$4)-PI()))*BL270*BP270</f>
        <v>-1.7151081381455401E-2</v>
      </c>
      <c r="AS270" s="146">
        <f>BDS!$AS$3*(COS(($U270*AS$4)-PI()))*BL270*BP270</f>
        <v>6.6311745788254786E-2</v>
      </c>
      <c r="AT270" s="146">
        <f>BDS!$AT$3*(COS(($U270*AT$4)-PI()))*BL270*BP270</f>
        <v>-0.12583486641570718</v>
      </c>
      <c r="AU270" s="146">
        <f>BDS!$AU$3*(COS(($U270*AU$4)-PI()))*BL270*BP270</f>
        <v>-0.23893565238874065</v>
      </c>
      <c r="AV270" s="146">
        <f>BDS!$AV$3*(COS(($U270*AV$4)-PI()))*BL270*BP270</f>
        <v>-0.29845023145643862</v>
      </c>
      <c r="AW270" s="146">
        <f>BDS!$AW$3*(COS(($U270*AW$4)-PI()))*BL270*BP270</f>
        <v>-0.3170286418261084</v>
      </c>
      <c r="AX270" s="146">
        <f>BDS!$AX$3*(COS(($U270*AX$4)-PI()))*BL270*BP270</f>
        <v>-0.29845023145643862</v>
      </c>
      <c r="AY270" s="146">
        <f>BDS!$AY$3*(COS(($U270*AY$4)-PI()))*BL270*BP270</f>
        <v>-0.23893565238874065</v>
      </c>
      <c r="AZ270" s="146">
        <f>BDS!$AZ$3*(COS(($U270*AZ$4)-PI()))*BL270*BP270</f>
        <v>-0.12583486641570718</v>
      </c>
      <c r="BA270" s="146">
        <f>BDS!$BA$3*(COS(($U270*BA$4)-PI()))*BL270*BP270</f>
        <v>6.6311745788254786E-2</v>
      </c>
      <c r="BB270" s="146">
        <f>BDS!$BB$3*(COS(($U270*BB$4)-PI()))*BL270*BP270</f>
        <v>0.37837119452589468</v>
      </c>
      <c r="BC270" s="146">
        <f>BDS!$BC$3*(COS(($U270*BC$4)-PI()))*BL270*BP270</f>
        <v>0.81743820322548766</v>
      </c>
      <c r="BD270" s="146">
        <f>BDS!$BD$3*(COS(($U270*BD$4)-PI()))*BL270*BP270</f>
        <v>0.79934608510175664</v>
      </c>
      <c r="BE270" s="146">
        <f>BDS!$BE$3*(COS(($U270*BE$4)-PI()))*BL270*BP270</f>
        <v>0.88820445238446322</v>
      </c>
      <c r="BF270" s="153">
        <f t="shared" si="87"/>
        <v>4.2284661440529787E-2</v>
      </c>
      <c r="BG270" s="153">
        <f>(((BF270)+1)/(BDS!$BG$4)+1)</f>
        <v>2.0356790807287721</v>
      </c>
      <c r="BH270" s="196">
        <f t="shared" si="88"/>
        <v>6.1741862743359004</v>
      </c>
      <c r="BI270" s="154"/>
      <c r="BJ270" s="152">
        <f t="shared" si="89"/>
        <v>523.78164463210976</v>
      </c>
      <c r="BK270" s="152">
        <f t="shared" si="90"/>
        <v>-9.9534775892169106E-4</v>
      </c>
      <c r="BL270" s="155">
        <f t="shared" si="91"/>
        <v>0.99988541291999911</v>
      </c>
      <c r="BM270" s="155"/>
      <c r="BN270" s="152">
        <f t="shared" si="92"/>
        <v>523.78164463210976</v>
      </c>
      <c r="BO270" s="152">
        <f t="shared" si="93"/>
        <v>-0.11127674924467157</v>
      </c>
      <c r="BP270" s="155">
        <f t="shared" si="94"/>
        <v>0.98727050501534608</v>
      </c>
      <c r="BQ270" s="156"/>
      <c r="BR270" s="157">
        <f t="shared" si="95"/>
        <v>523.78164463210976</v>
      </c>
      <c r="BS270" s="158">
        <f t="shared" si="96"/>
        <v>0</v>
      </c>
      <c r="BT270" s="158">
        <f t="shared" si="97"/>
        <v>0</v>
      </c>
      <c r="BU270" s="158">
        <f t="shared" si="98"/>
        <v>0</v>
      </c>
      <c r="BV270" s="158"/>
      <c r="BW270" s="206">
        <f t="shared" si="99"/>
        <v>523.78164463210976</v>
      </c>
      <c r="BX270" s="207">
        <f t="shared" si="100"/>
        <v>0</v>
      </c>
      <c r="BY270" s="208">
        <f t="shared" si="101"/>
        <v>1</v>
      </c>
      <c r="BZ270" s="158"/>
      <c r="CA270" s="157">
        <f>BDS!BH270</f>
        <v>6.1741862743359004</v>
      </c>
      <c r="CB270" s="157">
        <f t="shared" si="102"/>
        <v>0.17418627433590039</v>
      </c>
      <c r="CC270" s="157"/>
      <c r="CD270" s="157">
        <f t="shared" si="103"/>
        <v>0.17418627433590039</v>
      </c>
      <c r="CE270" s="192"/>
      <c r="CF270" s="192"/>
      <c r="CG270" s="208"/>
      <c r="CH270" s="208">
        <f t="shared" si="104"/>
        <v>0</v>
      </c>
    </row>
    <row r="271" spans="2:86" x14ac:dyDescent="0.2">
      <c r="B271" s="81"/>
      <c r="C271" s="81"/>
      <c r="D271" s="81"/>
      <c r="E271" s="81"/>
      <c r="F271" s="81"/>
      <c r="G271" s="81"/>
      <c r="H271" s="81"/>
      <c r="I271" s="81"/>
      <c r="J271" s="81"/>
      <c r="K271" s="81"/>
      <c r="L271" s="82"/>
      <c r="M271" s="83"/>
      <c r="N271" s="81"/>
      <c r="O271" s="81"/>
      <c r="P271" s="81"/>
      <c r="Q271" s="84"/>
      <c r="R271" s="81"/>
      <c r="S271" s="84"/>
      <c r="T271" s="81"/>
      <c r="U271" s="195">
        <f t="shared" si="86"/>
        <v>531.72486300371793</v>
      </c>
      <c r="V271" s="146">
        <f>BDS!$V$3*(COS(($U271*V$4)-PI()))*BL271*BP271</f>
        <v>0.89008489161027848</v>
      </c>
      <c r="W271" s="146">
        <f>BDS!$W$3*(COS(($U271*W$4)-PI()))*BL271*BP271</f>
        <v>0.8649591214047988</v>
      </c>
      <c r="X271" s="146">
        <f>BDS!$X$3*(COS(($U271*X$4)-PI()))*BL271*BP271</f>
        <v>0.76632256335482285</v>
      </c>
      <c r="Y271" s="146">
        <f>BDS!$Y$3*(COS(($U271*Y$4)-PI()))*BL271*BP271</f>
        <v>0.83753272122351086</v>
      </c>
      <c r="Z271" s="146">
        <f>BDS!$Z$3*(COS(($U271*Z$4)-PI()))*BL271*BP271</f>
        <v>0.40515413239794956</v>
      </c>
      <c r="AA271" s="146">
        <f>BDS!$AA$3*(COS(($U271*AA$4)-PI()))*BL271*BP271</f>
        <v>9.0751797601520662E-2</v>
      </c>
      <c r="AB271" s="146">
        <f>BDS!$AB$3*(COS(($U271*AB$4)-PI()))*BL271*BP271</f>
        <v>-0.10426453161462076</v>
      </c>
      <c r="AC271" s="146">
        <f>BDS!$AC$3*(COS(($U271*AC$4)-PI()))*BL271*BP271</f>
        <v>-0.21943648261352827</v>
      </c>
      <c r="AD271" s="146">
        <f>BDS!$AD$3*(COS(($U271*AD$4)-PI()))*BL271*BP271</f>
        <v>-0.2801400011172972</v>
      </c>
      <c r="AE271" s="146">
        <f>BDS!$AE$3*(COS(($U271*AE$4)-PI()))*BL271*BP271</f>
        <v>-0.29910266495467774</v>
      </c>
      <c r="AF271" s="146">
        <f>BDS!$AF$3*(COS(($U271*AF$4)-PI()))*BL271*BP271</f>
        <v>-0.2801400011172972</v>
      </c>
      <c r="AG271" s="146">
        <f>BDS!$AG$3*(COS(($U271*AG$4)-PI()))*BL271*BP271</f>
        <v>-0.21943648261352827</v>
      </c>
      <c r="AH271" s="146">
        <f>BDS!$AH$3*(COS(($U271*AH$4)-PI()))*BL271*BP271</f>
        <v>-0.10426453161462076</v>
      </c>
      <c r="AI271" s="146">
        <f>BDS!$AI$3*(COS(($U271*AI$4)-PI()))*BL271*BP271</f>
        <v>9.0751797601520662E-2</v>
      </c>
      <c r="AJ271" s="146">
        <f>BDS!$AJ$3*(COS(($U271*AJ$4)-PI()))*BL271*BP271</f>
        <v>6.1519017600945138E-3</v>
      </c>
      <c r="AK271" s="146">
        <f>BDS!$AK$3*(COS(($U271*AK$4)-PI()))*BL271*BP271</f>
        <v>-0.17803498452468977</v>
      </c>
      <c r="AL271" s="146">
        <f>BDS!$AL$3*(COS(($U271*AL$4)-PI()))*BL271*BP271</f>
        <v>-0.28563255866893378</v>
      </c>
      <c r="AM271" s="146">
        <f>BDS!$AM$3*(COS(($U271*AM$4)-PI()))*BL271*BP271</f>
        <v>-0.34204267318872605</v>
      </c>
      <c r="AN271" s="146">
        <f>BDS!$AN$3*(COS(($U271*AN$4)-PI()))*BL271*BP271</f>
        <v>-0.35962463886341789</v>
      </c>
      <c r="AO271" s="146">
        <f>BDS!$AO$3*(COS(($U271*AO$4)-PI()))*BL271*BP271</f>
        <v>-0.34204267318872605</v>
      </c>
      <c r="AP271" s="146">
        <f>BDS!$AP$3*(COS(($U271*AP$4)-PI()))*BL271*BP271</f>
        <v>-0.28563255866893378</v>
      </c>
      <c r="AQ271" s="146">
        <f>BDS!$AQ$3*(COS(($U271*AQ$4)-PI()))*BL271*BP271</f>
        <v>-0.17803498452468977</v>
      </c>
      <c r="AR271" s="146">
        <f>BDS!$AR$3*(COS(($U271*AR$4)-PI()))*BL271*BP271</f>
        <v>6.1519017600945138E-3</v>
      </c>
      <c r="AS271" s="146">
        <f>BDS!$AS$3*(COS(($U271*AS$4)-PI()))*BL271*BP271</f>
        <v>9.0751797601520662E-2</v>
      </c>
      <c r="AT271" s="146">
        <f>BDS!$AT$3*(COS(($U271*AT$4)-PI()))*BL271*BP271</f>
        <v>-0.10426453161462076</v>
      </c>
      <c r="AU271" s="146">
        <f>BDS!$AU$3*(COS(($U271*AU$4)-PI()))*BL271*BP271</f>
        <v>-0.21943648261352827</v>
      </c>
      <c r="AV271" s="146">
        <f>BDS!$AV$3*(COS(($U271*AV$4)-PI()))*BL271*BP271</f>
        <v>-0.2801400011172972</v>
      </c>
      <c r="AW271" s="146">
        <f>BDS!$AW$3*(COS(($U271*AW$4)-PI()))*BL271*BP271</f>
        <v>-0.29910266495467774</v>
      </c>
      <c r="AX271" s="146">
        <f>BDS!$AX$3*(COS(($U271*AX$4)-PI()))*BL271*BP271</f>
        <v>-0.2801400011172972</v>
      </c>
      <c r="AY271" s="146">
        <f>BDS!$AY$3*(COS(($U271*AY$4)-PI()))*BL271*BP271</f>
        <v>-0.21943648261352827</v>
      </c>
      <c r="AZ271" s="146">
        <f>BDS!$AZ$3*(COS(($U271*AZ$4)-PI()))*BL271*BP271</f>
        <v>-0.10426453161462076</v>
      </c>
      <c r="BA271" s="146">
        <f>BDS!$BA$3*(COS(($U271*BA$4)-PI()))*BL271*BP271</f>
        <v>9.0751797601520662E-2</v>
      </c>
      <c r="BB271" s="146">
        <f>BDS!$BB$3*(COS(($U271*BB$4)-PI()))*BL271*BP271</f>
        <v>0.40515413239794956</v>
      </c>
      <c r="BC271" s="146">
        <f>BDS!$BC$3*(COS(($U271*BC$4)-PI()))*BL271*BP271</f>
        <v>0.83753272122351086</v>
      </c>
      <c r="BD271" s="146">
        <f>BDS!$BD$3*(COS(($U271*BD$4)-PI()))*BL271*BP271</f>
        <v>0.76632256335482285</v>
      </c>
      <c r="BE271" s="146">
        <f>BDS!$BE$3*(COS(($U271*BE$4)-PI()))*BL271*BP271</f>
        <v>0.8649591214047988</v>
      </c>
      <c r="BF271" s="153">
        <f t="shared" si="87"/>
        <v>5.6353291649429371E-2</v>
      </c>
      <c r="BG271" s="153">
        <f>(((BF271)+1)/(BDS!$BG$4)+1)</f>
        <v>2.0496585496213955</v>
      </c>
      <c r="BH271" s="196">
        <f t="shared" si="88"/>
        <v>6.2336303687607275</v>
      </c>
      <c r="BI271" s="154"/>
      <c r="BJ271" s="152">
        <f t="shared" si="89"/>
        <v>531.72486300371793</v>
      </c>
      <c r="BK271" s="152">
        <f t="shared" si="90"/>
        <v>-1.045241394354104E-3</v>
      </c>
      <c r="BL271" s="155">
        <f t="shared" si="91"/>
        <v>0.99987966937764916</v>
      </c>
      <c r="BM271" s="155"/>
      <c r="BN271" s="152">
        <f t="shared" si="92"/>
        <v>531.72486300371793</v>
      </c>
      <c r="BO271" s="152">
        <f t="shared" si="93"/>
        <v>-0.11548742886788518</v>
      </c>
      <c r="BP271" s="155">
        <f t="shared" si="94"/>
        <v>0.98679201950433204</v>
      </c>
      <c r="BQ271" s="156"/>
      <c r="BR271" s="157">
        <f t="shared" si="95"/>
        <v>531.72486300371793</v>
      </c>
      <c r="BS271" s="158">
        <f t="shared" si="96"/>
        <v>0</v>
      </c>
      <c r="BT271" s="158">
        <f t="shared" si="97"/>
        <v>0</v>
      </c>
      <c r="BU271" s="158">
        <f t="shared" si="98"/>
        <v>0</v>
      </c>
      <c r="BV271" s="158"/>
      <c r="BW271" s="206">
        <f t="shared" si="99"/>
        <v>531.72486300371793</v>
      </c>
      <c r="BX271" s="207">
        <f t="shared" si="100"/>
        <v>0</v>
      </c>
      <c r="BY271" s="208">
        <f t="shared" si="101"/>
        <v>1</v>
      </c>
      <c r="BZ271" s="158"/>
      <c r="CA271" s="157">
        <f>BDS!BH271</f>
        <v>6.2336303687607275</v>
      </c>
      <c r="CB271" s="157">
        <f t="shared" si="102"/>
        <v>0.23363036876072751</v>
      </c>
      <c r="CC271" s="157"/>
      <c r="CD271" s="157">
        <f t="shared" si="103"/>
        <v>0.23363036876072751</v>
      </c>
      <c r="CE271" s="192"/>
      <c r="CF271" s="192"/>
      <c r="CG271" s="208"/>
      <c r="CH271" s="208">
        <f t="shared" si="104"/>
        <v>0</v>
      </c>
    </row>
    <row r="272" spans="2:86" x14ac:dyDescent="0.2">
      <c r="B272" s="81"/>
      <c r="C272" s="81"/>
      <c r="D272" s="81"/>
      <c r="E272" s="81"/>
      <c r="F272" s="81"/>
      <c r="G272" s="81"/>
      <c r="H272" s="81"/>
      <c r="I272" s="81"/>
      <c r="J272" s="81"/>
      <c r="K272" s="81"/>
      <c r="L272" s="82"/>
      <c r="M272" s="83"/>
      <c r="N272" s="81"/>
      <c r="O272" s="81"/>
      <c r="P272" s="81"/>
      <c r="Q272" s="84"/>
      <c r="R272" s="81"/>
      <c r="S272" s="84"/>
      <c r="T272" s="81"/>
      <c r="U272" s="195">
        <f t="shared" si="86"/>
        <v>539.78854133940786</v>
      </c>
      <c r="V272" s="146">
        <f>BDS!$V$3*(COS(($U272*V$4)-PI()))*BL272*BP272</f>
        <v>0.86706200295181168</v>
      </c>
      <c r="W272" s="146">
        <f>BDS!$W$3*(COS(($U272*W$4)-PI()))*BL272*BP272</f>
        <v>0.83879391649557333</v>
      </c>
      <c r="X272" s="146">
        <f>BDS!$X$3*(COS(($U272*X$4)-PI()))*BL272*BP272</f>
        <v>0.73029581947155398</v>
      </c>
      <c r="Y272" s="146">
        <f>BDS!$Y$3*(COS(($U272*Y$4)-PI()))*BL272*BP272</f>
        <v>0.85661867900196698</v>
      </c>
      <c r="Z272" s="146">
        <f>BDS!$Z$3*(COS(($U272*Z$4)-PI()))*BL272*BP272</f>
        <v>0.43194391782812691</v>
      </c>
      <c r="AA272" s="146">
        <f>BDS!$AA$3*(COS(($U272*AA$4)-PI()))*BL272*BP272</f>
        <v>0.11547936932602827</v>
      </c>
      <c r="AB272" s="146">
        <f>BDS!$AB$3*(COS(($U272*AB$4)-PI()))*BL272*BP272</f>
        <v>-8.2336773647046585E-2</v>
      </c>
      <c r="AC272" s="146">
        <f>BDS!$AC$3*(COS(($U272*AC$4)-PI()))*BL272*BP272</f>
        <v>-0.19956809515978641</v>
      </c>
      <c r="AD272" s="146">
        <f>BDS!$AD$3*(COS(($U272*AD$4)-PI()))*BL272*BP272</f>
        <v>-0.26146220046133412</v>
      </c>
      <c r="AE272" s="146">
        <f>BDS!$AE$3*(COS(($U272*AE$4)-PI()))*BL272*BP272</f>
        <v>-0.28081068671461706</v>
      </c>
      <c r="AF272" s="146">
        <f>BDS!$AF$3*(COS(($U272*AF$4)-PI()))*BL272*BP272</f>
        <v>-0.26146220046133412</v>
      </c>
      <c r="AG272" s="146">
        <f>BDS!$AG$3*(COS(($U272*AG$4)-PI()))*BL272*BP272</f>
        <v>-0.19956809515978641</v>
      </c>
      <c r="AH272" s="146">
        <f>BDS!$AH$3*(COS(($U272*AH$4)-PI()))*BL272*BP272</f>
        <v>-8.2336773647046585E-2</v>
      </c>
      <c r="AI272" s="146">
        <f>BDS!$AI$3*(COS(($U272*AI$4)-PI()))*BL272*BP272</f>
        <v>0.11547936932602827</v>
      </c>
      <c r="AJ272" s="146">
        <f>BDS!$AJ$3*(COS(($U272*AJ$4)-PI()))*BL272*BP272</f>
        <v>2.9781021015117277E-2</v>
      </c>
      <c r="AK272" s="146">
        <f>BDS!$AK$3*(COS(($U272*AK$4)-PI()))*BL272*BP272</f>
        <v>-0.15739512603221303</v>
      </c>
      <c r="AL272" s="146">
        <f>BDS!$AL$3*(COS(($U272*AL$4)-PI()))*BL272*BP272</f>
        <v>-0.26706584576999143</v>
      </c>
      <c r="AM272" s="146">
        <f>BDS!$AM$3*(COS(($U272*AM$4)-PI()))*BL272*BP272</f>
        <v>-0.32464787437751591</v>
      </c>
      <c r="AN272" s="146">
        <f>BDS!$AN$3*(COS(($U272*AN$4)-PI()))*BL272*BP272</f>
        <v>-0.3426063686822437</v>
      </c>
      <c r="AO272" s="146">
        <f>BDS!$AO$3*(COS(($U272*AO$4)-PI()))*BL272*BP272</f>
        <v>-0.32464787437751591</v>
      </c>
      <c r="AP272" s="146">
        <f>BDS!$AP$3*(COS(($U272*AP$4)-PI()))*BL272*BP272</f>
        <v>-0.26706584576999143</v>
      </c>
      <c r="AQ272" s="146">
        <f>BDS!$AQ$3*(COS(($U272*AQ$4)-PI()))*BL272*BP272</f>
        <v>-0.15739512603221303</v>
      </c>
      <c r="AR272" s="146">
        <f>BDS!$AR$3*(COS(($U272*AR$4)-PI()))*BL272*BP272</f>
        <v>2.9781021015117277E-2</v>
      </c>
      <c r="AS272" s="146">
        <f>BDS!$AS$3*(COS(($U272*AS$4)-PI()))*BL272*BP272</f>
        <v>0.11547936932602827</v>
      </c>
      <c r="AT272" s="146">
        <f>BDS!$AT$3*(COS(($U272*AT$4)-PI()))*BL272*BP272</f>
        <v>-8.2336773647046585E-2</v>
      </c>
      <c r="AU272" s="146">
        <f>BDS!$AU$3*(COS(($U272*AU$4)-PI()))*BL272*BP272</f>
        <v>-0.19956809515978641</v>
      </c>
      <c r="AV272" s="146">
        <f>BDS!$AV$3*(COS(($U272*AV$4)-PI()))*BL272*BP272</f>
        <v>-0.26146220046133412</v>
      </c>
      <c r="AW272" s="146">
        <f>BDS!$AW$3*(COS(($U272*AW$4)-PI()))*BL272*BP272</f>
        <v>-0.28081068671461706</v>
      </c>
      <c r="AX272" s="146">
        <f>BDS!$AX$3*(COS(($U272*AX$4)-PI()))*BL272*BP272</f>
        <v>-0.26146220046133412</v>
      </c>
      <c r="AY272" s="146">
        <f>BDS!$AY$3*(COS(($U272*AY$4)-PI()))*BL272*BP272</f>
        <v>-0.19956809515978641</v>
      </c>
      <c r="AZ272" s="146">
        <f>BDS!$AZ$3*(COS(($U272*AZ$4)-PI()))*BL272*BP272</f>
        <v>-8.2336773647046585E-2</v>
      </c>
      <c r="BA272" s="146">
        <f>BDS!$BA$3*(COS(($U272*BA$4)-PI()))*BL272*BP272</f>
        <v>0.11547936932602827</v>
      </c>
      <c r="BB272" s="146">
        <f>BDS!$BB$3*(COS(($U272*BB$4)-PI()))*BL272*BP272</f>
        <v>0.43194391782812691</v>
      </c>
      <c r="BC272" s="146">
        <f>BDS!$BC$3*(COS(($U272*BC$4)-PI()))*BL272*BP272</f>
        <v>0.85661867900196698</v>
      </c>
      <c r="BD272" s="146">
        <f>BDS!$BD$3*(COS(($U272*BD$4)-PI()))*BL272*BP272</f>
        <v>0.73029581947155398</v>
      </c>
      <c r="BE272" s="146">
        <f>BDS!$BE$3*(COS(($U272*BE$4)-PI()))*BL272*BP272</f>
        <v>0.83879391649557333</v>
      </c>
      <c r="BF272" s="153">
        <f t="shared" si="87"/>
        <v>7.0220346564917061E-2</v>
      </c>
      <c r="BG272" s="153">
        <f>(((BF272)+1)/(BDS!$BG$4)+1)</f>
        <v>2.0634377207236914</v>
      </c>
      <c r="BH272" s="196">
        <f t="shared" si="88"/>
        <v>6.2918273081823175</v>
      </c>
      <c r="BI272" s="154"/>
      <c r="BJ272" s="152">
        <f t="shared" si="89"/>
        <v>539.78854133940786</v>
      </c>
      <c r="BK272" s="152">
        <f t="shared" si="90"/>
        <v>-1.0976357239065883E-3</v>
      </c>
      <c r="BL272" s="155">
        <f t="shared" si="91"/>
        <v>0.99987363800157969</v>
      </c>
      <c r="BM272" s="155"/>
      <c r="BN272" s="152">
        <f t="shared" si="92"/>
        <v>539.78854133940786</v>
      </c>
      <c r="BO272" s="152">
        <f t="shared" si="93"/>
        <v>-0.11985525160647678</v>
      </c>
      <c r="BP272" s="155">
        <f t="shared" si="94"/>
        <v>0.98629592189354132</v>
      </c>
      <c r="BQ272" s="156"/>
      <c r="BR272" s="157">
        <f t="shared" si="95"/>
        <v>539.78854133940786</v>
      </c>
      <c r="BS272" s="158">
        <f t="shared" si="96"/>
        <v>0</v>
      </c>
      <c r="BT272" s="158">
        <f t="shared" si="97"/>
        <v>0</v>
      </c>
      <c r="BU272" s="158">
        <f t="shared" si="98"/>
        <v>0</v>
      </c>
      <c r="BV272" s="158"/>
      <c r="BW272" s="206">
        <f t="shared" si="99"/>
        <v>539.78854133940786</v>
      </c>
      <c r="BX272" s="207">
        <f t="shared" si="100"/>
        <v>0</v>
      </c>
      <c r="BY272" s="208">
        <f t="shared" si="101"/>
        <v>1</v>
      </c>
      <c r="BZ272" s="158"/>
      <c r="CA272" s="157">
        <f>BDS!BH272</f>
        <v>6.2918273081823175</v>
      </c>
      <c r="CB272" s="157">
        <f t="shared" si="102"/>
        <v>0.2918273081823175</v>
      </c>
      <c r="CC272" s="157"/>
      <c r="CD272" s="157">
        <f t="shared" si="103"/>
        <v>0.2918273081823175</v>
      </c>
      <c r="CE272" s="192"/>
      <c r="CF272" s="192"/>
      <c r="CG272" s="208"/>
      <c r="CH272" s="208">
        <f t="shared" si="104"/>
        <v>0</v>
      </c>
    </row>
    <row r="273" spans="2:86" x14ac:dyDescent="0.2">
      <c r="B273" s="81"/>
      <c r="C273" s="81"/>
      <c r="D273" s="81"/>
      <c r="E273" s="81"/>
      <c r="F273" s="81"/>
      <c r="G273" s="81"/>
      <c r="H273" s="81"/>
      <c r="I273" s="81"/>
      <c r="J273" s="81"/>
      <c r="K273" s="81"/>
      <c r="L273" s="82"/>
      <c r="M273" s="83"/>
      <c r="N273" s="81"/>
      <c r="O273" s="81"/>
      <c r="P273" s="81"/>
      <c r="Q273" s="84"/>
      <c r="R273" s="81"/>
      <c r="S273" s="84"/>
      <c r="T273" s="81"/>
      <c r="U273" s="195">
        <f t="shared" si="86"/>
        <v>547.97450643057164</v>
      </c>
      <c r="V273" s="146">
        <f>BDS!$V$3*(COS(($U273*V$4)-PI()))*BL273*BP273</f>
        <v>0.84112314079769201</v>
      </c>
      <c r="W273" s="146">
        <f>BDS!$W$3*(COS(($U273*W$4)-PI()))*BL273*BP273</f>
        <v>0.809670171231201</v>
      </c>
      <c r="X273" s="146">
        <f>BDS!$X$3*(COS(($U273*X$4)-PI()))*BL273*BP273</f>
        <v>0.69127018348793035</v>
      </c>
      <c r="Y273" s="146">
        <f>BDS!$Y$3*(COS(($U273*Y$4)-PI()))*BL273*BP273</f>
        <v>0.87461118810933935</v>
      </c>
      <c r="Z273" s="146">
        <f>BDS!$Z$3*(COS(($U273*Z$4)-PI()))*BL273*BP273</f>
        <v>0.45870288470733089</v>
      </c>
      <c r="AA273" s="146">
        <f>BDS!$AA$3*(COS(($U273*AA$4)-PI()))*BL273*BP273</f>
        <v>0.14047944293959108</v>
      </c>
      <c r="AB273" s="146">
        <f>BDS!$AB$3*(COS(($U273*AB$4)-PI()))*BL273*BP273</f>
        <v>-6.0057089235264219E-2</v>
      </c>
      <c r="AC273" s="146">
        <f>BDS!$AC$3*(COS(($U273*AC$4)-PI()))*BL273*BP273</f>
        <v>-0.17933186550420846</v>
      </c>
      <c r="AD273" s="146">
        <f>BDS!$AD$3*(COS(($U273*AD$4)-PI()))*BL273*BP273</f>
        <v>-0.24241646199094694</v>
      </c>
      <c r="AE273" s="146">
        <f>BDS!$AE$3*(COS(($U273*AE$4)-PI()))*BL273*BP273</f>
        <v>-0.26215185452243212</v>
      </c>
      <c r="AF273" s="146">
        <f>BDS!$AF$3*(COS(($U273*AF$4)-PI()))*BL273*BP273</f>
        <v>-0.24241646199094694</v>
      </c>
      <c r="AG273" s="146">
        <f>BDS!$AG$3*(COS(($U273*AG$4)-PI()))*BL273*BP273</f>
        <v>-0.17933186550420846</v>
      </c>
      <c r="AH273" s="146">
        <f>BDS!$AH$3*(COS(($U273*AH$4)-PI()))*BL273*BP273</f>
        <v>-6.0057089235264219E-2</v>
      </c>
      <c r="AI273" s="146">
        <f>BDS!$AI$3*(COS(($U273*AI$4)-PI()))*BL273*BP273</f>
        <v>0.14047944293959108</v>
      </c>
      <c r="AJ273" s="146">
        <f>BDS!$AJ$3*(COS(($U273*AJ$4)-PI()))*BL273*BP273</f>
        <v>5.3725792525400336E-2</v>
      </c>
      <c r="AK273" s="146">
        <f>BDS!$AK$3*(COS(($U273*AK$4)-PI()))*BL273*BP273</f>
        <v>-0.13639070750851978</v>
      </c>
      <c r="AL273" s="146">
        <f>BDS!$AL$3*(COS(($U273*AL$4)-PI()))*BL273*BP273</f>
        <v>-0.24813145537176551</v>
      </c>
      <c r="AM273" s="146">
        <f>BDS!$AM$3*(COS(($U273*AM$4)-PI()))*BL273*BP273</f>
        <v>-0.30689057592962721</v>
      </c>
      <c r="AN273" s="146">
        <f>BDS!$AN$3*(COS(($U273*AN$4)-PI()))*BL273*BP273</f>
        <v>-0.32522812772829823</v>
      </c>
      <c r="AO273" s="146">
        <f>BDS!$AO$3*(COS(($U273*AO$4)-PI()))*BL273*BP273</f>
        <v>-0.30689057592962721</v>
      </c>
      <c r="AP273" s="146">
        <f>BDS!$AP$3*(COS(($U273*AP$4)-PI()))*BL273*BP273</f>
        <v>-0.24813145537176551</v>
      </c>
      <c r="AQ273" s="146">
        <f>BDS!$AQ$3*(COS(($U273*AQ$4)-PI()))*BL273*BP273</f>
        <v>-0.13639070750851978</v>
      </c>
      <c r="AR273" s="146">
        <f>BDS!$AR$3*(COS(($U273*AR$4)-PI()))*BL273*BP273</f>
        <v>5.3725792525400336E-2</v>
      </c>
      <c r="AS273" s="146">
        <f>BDS!$AS$3*(COS(($U273*AS$4)-PI()))*BL273*BP273</f>
        <v>0.14047944293959108</v>
      </c>
      <c r="AT273" s="146">
        <f>BDS!$AT$3*(COS(($U273*AT$4)-PI()))*BL273*BP273</f>
        <v>-6.0057089235264219E-2</v>
      </c>
      <c r="AU273" s="146">
        <f>BDS!$AU$3*(COS(($U273*AU$4)-PI()))*BL273*BP273</f>
        <v>-0.17933186550420846</v>
      </c>
      <c r="AV273" s="146">
        <f>BDS!$AV$3*(COS(($U273*AV$4)-PI()))*BL273*BP273</f>
        <v>-0.24241646199094694</v>
      </c>
      <c r="AW273" s="146">
        <f>BDS!$AW$3*(COS(($U273*AW$4)-PI()))*BL273*BP273</f>
        <v>-0.26215185452243212</v>
      </c>
      <c r="AX273" s="146">
        <f>BDS!$AX$3*(COS(($U273*AX$4)-PI()))*BL273*BP273</f>
        <v>-0.24241646199094694</v>
      </c>
      <c r="AY273" s="146">
        <f>BDS!$AY$3*(COS(($U273*AY$4)-PI()))*BL273*BP273</f>
        <v>-0.17933186550420846</v>
      </c>
      <c r="AZ273" s="146">
        <f>BDS!$AZ$3*(COS(($U273*AZ$4)-PI()))*BL273*BP273</f>
        <v>-6.0057089235264219E-2</v>
      </c>
      <c r="BA273" s="146">
        <f>BDS!$BA$3*(COS(($U273*BA$4)-PI()))*BL273*BP273</f>
        <v>0.14047944293959108</v>
      </c>
      <c r="BB273" s="146">
        <f>BDS!$BB$3*(COS(($U273*BB$4)-PI()))*BL273*BP273</f>
        <v>0.45870288470733089</v>
      </c>
      <c r="BC273" s="146">
        <f>BDS!$BC$3*(COS(($U273*BC$4)-PI()))*BL273*BP273</f>
        <v>0.87461118810933935</v>
      </c>
      <c r="BD273" s="146">
        <f>BDS!$BD$3*(COS(($U273*BD$4)-PI()))*BL273*BP273</f>
        <v>0.69127018348793035</v>
      </c>
      <c r="BE273" s="146">
        <f>BDS!$BE$3*(COS(($U273*BE$4)-PI()))*BL273*BP273</f>
        <v>0.809670171231201</v>
      </c>
      <c r="BF273" s="153">
        <f t="shared" si="87"/>
        <v>8.3872843648994319E-2</v>
      </c>
      <c r="BG273" s="153">
        <f>(((BF273)+1)/(BDS!$BG$4)+1)</f>
        <v>2.0770036937757625</v>
      </c>
      <c r="BH273" s="196">
        <f t="shared" si="88"/>
        <v>6.348745377837318</v>
      </c>
      <c r="BI273" s="154"/>
      <c r="BJ273" s="152">
        <f t="shared" si="89"/>
        <v>547.97450643057164</v>
      </c>
      <c r="BK273" s="152">
        <f t="shared" si="90"/>
        <v>-1.1526560511532905E-3</v>
      </c>
      <c r="BL273" s="155">
        <f t="shared" si="91"/>
        <v>0.99986730437280691</v>
      </c>
      <c r="BM273" s="155"/>
      <c r="BN273" s="152">
        <f t="shared" si="92"/>
        <v>547.97450643057164</v>
      </c>
      <c r="BO273" s="152">
        <f t="shared" si="93"/>
        <v>-0.12438591515059376</v>
      </c>
      <c r="BP273" s="155">
        <f t="shared" si="94"/>
        <v>0.98578159233896301</v>
      </c>
      <c r="BQ273" s="156"/>
      <c r="BR273" s="157">
        <f t="shared" si="95"/>
        <v>547.97450643057164</v>
      </c>
      <c r="BS273" s="158">
        <f t="shared" si="96"/>
        <v>0</v>
      </c>
      <c r="BT273" s="158">
        <f t="shared" si="97"/>
        <v>0</v>
      </c>
      <c r="BU273" s="158">
        <f t="shared" si="98"/>
        <v>0</v>
      </c>
      <c r="BV273" s="158"/>
      <c r="BW273" s="206">
        <f t="shared" si="99"/>
        <v>547.97450643057164</v>
      </c>
      <c r="BX273" s="207">
        <f t="shared" si="100"/>
        <v>0</v>
      </c>
      <c r="BY273" s="208">
        <f t="shared" si="101"/>
        <v>1</v>
      </c>
      <c r="BZ273" s="158"/>
      <c r="CA273" s="157">
        <f>BDS!BH273</f>
        <v>6.348745377837318</v>
      </c>
      <c r="CB273" s="157">
        <f t="shared" si="102"/>
        <v>0.34874537783731796</v>
      </c>
      <c r="CC273" s="157"/>
      <c r="CD273" s="157">
        <f t="shared" si="103"/>
        <v>0.34874537783731796</v>
      </c>
      <c r="CE273" s="192"/>
      <c r="CF273" s="192"/>
      <c r="CG273" s="208"/>
      <c r="CH273" s="208">
        <f t="shared" si="104"/>
        <v>0</v>
      </c>
    </row>
    <row r="274" spans="2:86" x14ac:dyDescent="0.2">
      <c r="B274" s="81"/>
      <c r="C274" s="81"/>
      <c r="D274" s="81"/>
      <c r="E274" s="81"/>
      <c r="F274" s="81"/>
      <c r="G274" s="81"/>
      <c r="H274" s="81"/>
      <c r="I274" s="81"/>
      <c r="J274" s="81"/>
      <c r="K274" s="81"/>
      <c r="L274" s="82"/>
      <c r="M274" s="83"/>
      <c r="N274" s="81"/>
      <c r="O274" s="81"/>
      <c r="P274" s="81"/>
      <c r="Q274" s="84"/>
      <c r="R274" s="81"/>
      <c r="S274" s="84"/>
      <c r="T274" s="81"/>
      <c r="U274" s="195">
        <f t="shared" si="86"/>
        <v>556.28461277213592</v>
      </c>
      <c r="V274" s="146">
        <f>BDS!$V$3*(COS(($U274*V$4)-PI()))*BL274*BP274</f>
        <v>0.81222893865418533</v>
      </c>
      <c r="W274" s="146">
        <f>BDS!$W$3*(COS(($U274*W$4)-PI()))*BL274*BP274</f>
        <v>0.77756087381280814</v>
      </c>
      <c r="X274" s="146">
        <f>BDS!$X$3*(COS(($U274*X$4)-PI()))*BL274*BP274</f>
        <v>0.64926601771757719</v>
      </c>
      <c r="Y274" s="146">
        <f>BDS!$Y$3*(COS(($U274*Y$4)-PI()))*BL274*BP274</f>
        <v>0.89142294612747019</v>
      </c>
      <c r="Z274" s="146">
        <f>BDS!$Z$3*(COS(($U274*Z$4)-PI()))*BL274*BP274</f>
        <v>0.4853909289609542</v>
      </c>
      <c r="AA274" s="146">
        <f>BDS!$AA$3*(COS(($U274*AA$4)-PI()))*BL274*BP274</f>
        <v>0.16573548947562255</v>
      </c>
      <c r="AB274" s="146">
        <f>BDS!$AB$3*(COS(($U274*AB$4)-PI()))*BL274*BP274</f>
        <v>-3.7431943301774691E-2</v>
      </c>
      <c r="AC274" s="146">
        <f>BDS!$AC$3*(COS(($U274*AC$4)-PI()))*BL274*BP274</f>
        <v>-0.15872985767668088</v>
      </c>
      <c r="AD274" s="146">
        <f>BDS!$AD$3*(COS(($U274*AD$4)-PI()))*BL274*BP274</f>
        <v>-0.22300297455698215</v>
      </c>
      <c r="AE274" s="146">
        <f>BDS!$AE$3*(COS(($U274*AE$4)-PI()))*BL274*BP274</f>
        <v>-0.24312583316096015</v>
      </c>
      <c r="AF274" s="146">
        <f>BDS!$AF$3*(COS(($U274*AF$4)-PI()))*BL274*BP274</f>
        <v>-0.22300297455698215</v>
      </c>
      <c r="AG274" s="146">
        <f>BDS!$AG$3*(COS(($U274*AG$4)-PI()))*BL274*BP274</f>
        <v>-0.15872985767668088</v>
      </c>
      <c r="AH274" s="146">
        <f>BDS!$AH$3*(COS(($U274*AH$4)-PI()))*BL274*BP274</f>
        <v>-3.7431943301774691E-2</v>
      </c>
      <c r="AI274" s="146">
        <f>BDS!$AI$3*(COS(($U274*AI$4)-PI()))*BL274*BP274</f>
        <v>0.16573548947562255</v>
      </c>
      <c r="AJ274" s="146">
        <f>BDS!$AJ$3*(COS(($U274*AJ$4)-PI()))*BL274*BP274</f>
        <v>7.797446569967062E-2</v>
      </c>
      <c r="AK274" s="146">
        <f>BDS!$AK$3*(COS(($U274*AK$4)-PI()))*BL274*BP274</f>
        <v>-0.11502524659847101</v>
      </c>
      <c r="AL274" s="146">
        <f>BDS!$AL$3*(COS(($U274*AL$4)-PI()))*BL274*BP274</f>
        <v>-0.22882942152539157</v>
      </c>
      <c r="AM274" s="146">
        <f>BDS!$AM$3*(COS(($U274*AM$4)-PI()))*BL274*BP274</f>
        <v>-0.28876936321026875</v>
      </c>
      <c r="AN274" s="146">
        <f>BDS!$AN$3*(COS(($U274*AN$4)-PI()))*BL274*BP274</f>
        <v>-0.30748810203188071</v>
      </c>
      <c r="AO274" s="146">
        <f>BDS!$AO$3*(COS(($U274*AO$4)-PI()))*BL274*BP274</f>
        <v>-0.28876936321026875</v>
      </c>
      <c r="AP274" s="146">
        <f>BDS!$AP$3*(COS(($U274*AP$4)-PI()))*BL274*BP274</f>
        <v>-0.22882942152539157</v>
      </c>
      <c r="AQ274" s="146">
        <f>BDS!$AQ$3*(COS(($U274*AQ$4)-PI()))*BL274*BP274</f>
        <v>-0.11502524659847101</v>
      </c>
      <c r="AR274" s="146">
        <f>BDS!$AR$3*(COS(($U274*AR$4)-PI()))*BL274*BP274</f>
        <v>7.797446569967062E-2</v>
      </c>
      <c r="AS274" s="146">
        <f>BDS!$AS$3*(COS(($U274*AS$4)-PI()))*BL274*BP274</f>
        <v>0.16573548947562255</v>
      </c>
      <c r="AT274" s="146">
        <f>BDS!$AT$3*(COS(($U274*AT$4)-PI()))*BL274*BP274</f>
        <v>-3.7431943301774691E-2</v>
      </c>
      <c r="AU274" s="146">
        <f>BDS!$AU$3*(COS(($U274*AU$4)-PI()))*BL274*BP274</f>
        <v>-0.15872985767668088</v>
      </c>
      <c r="AV274" s="146">
        <f>BDS!$AV$3*(COS(($U274*AV$4)-PI()))*BL274*BP274</f>
        <v>-0.22300297455698215</v>
      </c>
      <c r="AW274" s="146">
        <f>BDS!$AW$3*(COS(($U274*AW$4)-PI()))*BL274*BP274</f>
        <v>-0.24312583316096015</v>
      </c>
      <c r="AX274" s="146">
        <f>BDS!$AX$3*(COS(($U274*AX$4)-PI()))*BL274*BP274</f>
        <v>-0.22300297455698215</v>
      </c>
      <c r="AY274" s="146">
        <f>BDS!$AY$3*(COS(($U274*AY$4)-PI()))*BL274*BP274</f>
        <v>-0.15872985767668088</v>
      </c>
      <c r="AZ274" s="146">
        <f>BDS!$AZ$3*(COS(($U274*AZ$4)-PI()))*BL274*BP274</f>
        <v>-3.7431943301774691E-2</v>
      </c>
      <c r="BA274" s="146">
        <f>BDS!$BA$3*(COS(($U274*BA$4)-PI()))*BL274*BP274</f>
        <v>0.16573548947562255</v>
      </c>
      <c r="BB274" s="146">
        <f>BDS!$BB$3*(COS(($U274*BB$4)-PI()))*BL274*BP274</f>
        <v>0.4853909289609542</v>
      </c>
      <c r="BC274" s="146">
        <f>BDS!$BC$3*(COS(($U274*BC$4)-PI()))*BL274*BP274</f>
        <v>0.89142294612747019</v>
      </c>
      <c r="BD274" s="146">
        <f>BDS!$BD$3*(COS(($U274*BD$4)-PI()))*BL274*BP274</f>
        <v>0.64926601771757719</v>
      </c>
      <c r="BE274" s="146">
        <f>BDS!$BE$3*(COS(($U274*BE$4)-PI()))*BL274*BP274</f>
        <v>0.77756087381280814</v>
      </c>
      <c r="BF274" s="153">
        <f t="shared" si="87"/>
        <v>9.7298734111939442E-2</v>
      </c>
      <c r="BG274" s="153">
        <f>(((BF274)+1)/(BDS!$BG$4)+1)</f>
        <v>2.0903444963482674</v>
      </c>
      <c r="BH274" s="196">
        <f t="shared" si="88"/>
        <v>6.4043573062788797</v>
      </c>
      <c r="BI274" s="154"/>
      <c r="BJ274" s="152">
        <f t="shared" si="89"/>
        <v>556.28461277213592</v>
      </c>
      <c r="BK274" s="152">
        <f t="shared" si="90"/>
        <v>-1.2104339549830264E-3</v>
      </c>
      <c r="BL274" s="155">
        <f t="shared" si="91"/>
        <v>0.99986065335060648</v>
      </c>
      <c r="BM274" s="155"/>
      <c r="BN274" s="152">
        <f t="shared" si="92"/>
        <v>556.28461277213592</v>
      </c>
      <c r="BO274" s="152">
        <f t="shared" si="93"/>
        <v>-0.12908531111940746</v>
      </c>
      <c r="BP274" s="155">
        <f t="shared" si="94"/>
        <v>0.98524839133597353</v>
      </c>
      <c r="BQ274" s="156"/>
      <c r="BR274" s="157">
        <f t="shared" si="95"/>
        <v>556.28461277213592</v>
      </c>
      <c r="BS274" s="158">
        <f t="shared" si="96"/>
        <v>0</v>
      </c>
      <c r="BT274" s="158">
        <f t="shared" si="97"/>
        <v>0</v>
      </c>
      <c r="BU274" s="158">
        <f t="shared" si="98"/>
        <v>0</v>
      </c>
      <c r="BV274" s="158"/>
      <c r="BW274" s="206">
        <f t="shared" si="99"/>
        <v>556.28461277213592</v>
      </c>
      <c r="BX274" s="207">
        <f t="shared" si="100"/>
        <v>0</v>
      </c>
      <c r="BY274" s="208">
        <f t="shared" si="101"/>
        <v>1</v>
      </c>
      <c r="BZ274" s="158"/>
      <c r="CA274" s="157">
        <f>BDS!BH274</f>
        <v>6.4043573062788797</v>
      </c>
      <c r="CB274" s="157">
        <f t="shared" si="102"/>
        <v>0.40435730627887967</v>
      </c>
      <c r="CC274" s="157"/>
      <c r="CD274" s="157">
        <f t="shared" si="103"/>
        <v>0.40435730627887967</v>
      </c>
      <c r="CE274" s="192"/>
      <c r="CF274" s="192"/>
      <c r="CG274" s="208"/>
      <c r="CH274" s="208">
        <f t="shared" si="104"/>
        <v>0</v>
      </c>
    </row>
    <row r="275" spans="2:86" x14ac:dyDescent="0.2">
      <c r="B275" s="81"/>
      <c r="C275" s="81"/>
      <c r="D275" s="81"/>
      <c r="E275" s="81"/>
      <c r="F275" s="81"/>
      <c r="G275" s="81"/>
      <c r="H275" s="81"/>
      <c r="I275" s="81"/>
      <c r="J275" s="81"/>
      <c r="K275" s="81"/>
      <c r="L275" s="82"/>
      <c r="M275" s="83"/>
      <c r="N275" s="81"/>
      <c r="O275" s="81"/>
      <c r="P275" s="81"/>
      <c r="Q275" s="84"/>
      <c r="R275" s="81"/>
      <c r="S275" s="84"/>
      <c r="T275" s="81"/>
      <c r="U275" s="195">
        <f t="shared" si="86"/>
        <v>564.7207429826899</v>
      </c>
      <c r="V275" s="146">
        <f>BDS!$V$3*(COS(($U275*V$4)-PI()))*BL275*BP275</f>
        <v>0.78035159828279566</v>
      </c>
      <c r="W275" s="146">
        <f>BDS!$W$3*(COS(($U275*W$4)-PI()))*BL275*BP275</f>
        <v>0.74245195278519893</v>
      </c>
      <c r="X275" s="146">
        <f>BDS!$X$3*(COS(($U275*X$4)-PI()))*BL275*BP275</f>
        <v>0.60432111962944068</v>
      </c>
      <c r="Y275" s="146">
        <f>BDS!$Y$3*(COS(($U275*Y$4)-PI()))*BL275*BP275</f>
        <v>0.90696440675460033</v>
      </c>
      <c r="Z275" s="146">
        <f>BDS!$Z$3*(COS(($U275*Z$4)-PI()))*BL275*BP275</f>
        <v>0.51196543895900271</v>
      </c>
      <c r="AA275" s="146">
        <f>BDS!$AA$3*(COS(($U275*AA$4)-PI()))*BL275*BP275</f>
        <v>0.19122939412223783</v>
      </c>
      <c r="AB275" s="146">
        <f>BDS!$AB$3*(COS(($U275*AB$4)-PI()))*BL275*BP275</f>
        <v>-1.4468828537377675E-2</v>
      </c>
      <c r="AC275" s="146">
        <f>BDS!$AC$3*(COS(($U275*AC$4)-PI()))*BL275*BP275</f>
        <v>-0.13776487250977165</v>
      </c>
      <c r="AD275" s="146">
        <f>BDS!$AD$3*(COS(($U275*AD$4)-PI()))*BL275*BP275</f>
        <v>-0.20322252547242922</v>
      </c>
      <c r="AE275" s="146">
        <f>BDS!$AE$3*(COS(($U275*AE$4)-PI()))*BL275*BP275</f>
        <v>-0.22373284498271903</v>
      </c>
      <c r="AF275" s="146">
        <f>BDS!$AF$3*(COS(($U275*AF$4)-PI()))*BL275*BP275</f>
        <v>-0.20322252547242922</v>
      </c>
      <c r="AG275" s="146">
        <f>BDS!$AG$3*(COS(($U275*AG$4)-PI()))*BL275*BP275</f>
        <v>-0.13776487250977165</v>
      </c>
      <c r="AH275" s="146">
        <f>BDS!$AH$3*(COS(($U275*AH$4)-PI()))*BL275*BP275</f>
        <v>-1.4468828537377675E-2</v>
      </c>
      <c r="AI275" s="146">
        <f>BDS!$AI$3*(COS(($U275*AI$4)-PI()))*BL275*BP275</f>
        <v>0.19122939412223783</v>
      </c>
      <c r="AJ275" s="146">
        <f>BDS!$AJ$3*(COS(($U275*AJ$4)-PI()))*BL275*BP275</f>
        <v>0.10251395405760531</v>
      </c>
      <c r="AK275" s="146">
        <f>BDS!$AK$3*(COS(($U275*AK$4)-PI()))*BL275*BP275</f>
        <v>-9.330309827414246E-2</v>
      </c>
      <c r="AL275" s="146">
        <f>BDS!$AL$3*(COS(($U275*AL$4)-PI()))*BL275*BP275</f>
        <v>-0.20916036478293076</v>
      </c>
      <c r="AM275" s="146">
        <f>BDS!$AM$3*(COS(($U275*AM$4)-PI()))*BL275*BP275</f>
        <v>-0.2702832908298084</v>
      </c>
      <c r="AN275" s="146">
        <f>BDS!$AN$3*(COS(($U275*AN$4)-PI()))*BL275*BP275</f>
        <v>-0.28938491245942627</v>
      </c>
      <c r="AO275" s="146">
        <f>BDS!$AO$3*(COS(($U275*AO$4)-PI()))*BL275*BP275</f>
        <v>-0.2702832908298084</v>
      </c>
      <c r="AP275" s="146">
        <f>BDS!$AP$3*(COS(($U275*AP$4)-PI()))*BL275*BP275</f>
        <v>-0.20916036478293076</v>
      </c>
      <c r="AQ275" s="146">
        <f>BDS!$AQ$3*(COS(($U275*AQ$4)-PI()))*BL275*BP275</f>
        <v>-9.330309827414246E-2</v>
      </c>
      <c r="AR275" s="146">
        <f>BDS!$AR$3*(COS(($U275*AR$4)-PI()))*BL275*BP275</f>
        <v>0.10251395405760531</v>
      </c>
      <c r="AS275" s="146">
        <f>BDS!$AS$3*(COS(($U275*AS$4)-PI()))*BL275*BP275</f>
        <v>0.19122939412223783</v>
      </c>
      <c r="AT275" s="146">
        <f>BDS!$AT$3*(COS(($U275*AT$4)-PI()))*BL275*BP275</f>
        <v>-1.4468828537377675E-2</v>
      </c>
      <c r="AU275" s="146">
        <f>BDS!$AU$3*(COS(($U275*AU$4)-PI()))*BL275*BP275</f>
        <v>-0.13776487250977165</v>
      </c>
      <c r="AV275" s="146">
        <f>BDS!$AV$3*(COS(($U275*AV$4)-PI()))*BL275*BP275</f>
        <v>-0.20322252547242922</v>
      </c>
      <c r="AW275" s="146">
        <f>BDS!$AW$3*(COS(($U275*AW$4)-PI()))*BL275*BP275</f>
        <v>-0.22373284498271903</v>
      </c>
      <c r="AX275" s="146">
        <f>BDS!$AX$3*(COS(($U275*AX$4)-PI()))*BL275*BP275</f>
        <v>-0.20322252547242922</v>
      </c>
      <c r="AY275" s="146">
        <f>BDS!$AY$3*(COS(($U275*AY$4)-PI()))*BL275*BP275</f>
        <v>-0.13776487250977165</v>
      </c>
      <c r="AZ275" s="146">
        <f>BDS!$AZ$3*(COS(($U275*AZ$4)-PI()))*BL275*BP275</f>
        <v>-1.4468828537377675E-2</v>
      </c>
      <c r="BA275" s="146">
        <f>BDS!$BA$3*(COS(($U275*BA$4)-PI()))*BL275*BP275</f>
        <v>0.19122939412223783</v>
      </c>
      <c r="BB275" s="146">
        <f>BDS!$BB$3*(COS(($U275*BB$4)-PI()))*BL275*BP275</f>
        <v>0.51196543895900271</v>
      </c>
      <c r="BC275" s="146">
        <f>BDS!$BC$3*(COS(($U275*BC$4)-PI()))*BL275*BP275</f>
        <v>0.90696440675460033</v>
      </c>
      <c r="BD275" s="146">
        <f>BDS!$BD$3*(COS(($U275*BD$4)-PI()))*BL275*BP275</f>
        <v>0.60432111962944068</v>
      </c>
      <c r="BE275" s="146">
        <f>BDS!$BE$3*(COS(($U275*BE$4)-PI()))*BL275*BP275</f>
        <v>0.74245195278519893</v>
      </c>
      <c r="BF275" s="153">
        <f t="shared" si="87"/>
        <v>0.1104870528574028</v>
      </c>
      <c r="BG275" s="153">
        <f>(((BF275)+1)/(BDS!$BG$4)+1)</f>
        <v>2.1034492328372241</v>
      </c>
      <c r="BH275" s="196">
        <f t="shared" si="88"/>
        <v>6.4586406939277285</v>
      </c>
      <c r="BI275" s="154"/>
      <c r="BJ275" s="152">
        <f t="shared" si="89"/>
        <v>564.7207429826899</v>
      </c>
      <c r="BK275" s="152">
        <f t="shared" si="90"/>
        <v>-1.2711076035243863E-3</v>
      </c>
      <c r="BL275" s="155">
        <f t="shared" si="91"/>
        <v>0.99985366903644668</v>
      </c>
      <c r="BM275" s="155"/>
      <c r="BN275" s="152">
        <f t="shared" si="92"/>
        <v>564.7207429826899</v>
      </c>
      <c r="BO275" s="152">
        <f t="shared" si="93"/>
        <v>-0.13395953070320776</v>
      </c>
      <c r="BP275" s="155">
        <f t="shared" si="94"/>
        <v>0.98469565926024283</v>
      </c>
      <c r="BQ275" s="156"/>
      <c r="BR275" s="157">
        <f t="shared" si="95"/>
        <v>564.7207429826899</v>
      </c>
      <c r="BS275" s="158">
        <f t="shared" si="96"/>
        <v>0</v>
      </c>
      <c r="BT275" s="158">
        <f t="shared" si="97"/>
        <v>0</v>
      </c>
      <c r="BU275" s="158">
        <f t="shared" si="98"/>
        <v>0</v>
      </c>
      <c r="BV275" s="158"/>
      <c r="BW275" s="206">
        <f t="shared" si="99"/>
        <v>564.7207429826899</v>
      </c>
      <c r="BX275" s="207">
        <f t="shared" si="100"/>
        <v>0</v>
      </c>
      <c r="BY275" s="208">
        <f t="shared" si="101"/>
        <v>1</v>
      </c>
      <c r="BZ275" s="158"/>
      <c r="CA275" s="157">
        <f>BDS!BH275</f>
        <v>6.4586406939277285</v>
      </c>
      <c r="CB275" s="157">
        <f t="shared" si="102"/>
        <v>0.45864069392772855</v>
      </c>
      <c r="CC275" s="157"/>
      <c r="CD275" s="157">
        <f t="shared" si="103"/>
        <v>0.45864069392772855</v>
      </c>
      <c r="CE275" s="192"/>
      <c r="CF275" s="192"/>
      <c r="CG275" s="208"/>
      <c r="CH275" s="208">
        <f t="shared" si="104"/>
        <v>0</v>
      </c>
    </row>
    <row r="276" spans="2:86" x14ac:dyDescent="0.2">
      <c r="B276" s="81"/>
      <c r="C276" s="81"/>
      <c r="D276" s="81"/>
      <c r="E276" s="81"/>
      <c r="F276" s="81"/>
      <c r="G276" s="81"/>
      <c r="H276" s="81"/>
      <c r="I276" s="81"/>
      <c r="J276" s="81"/>
      <c r="K276" s="81"/>
      <c r="L276" s="82"/>
      <c r="M276" s="83"/>
      <c r="N276" s="81"/>
      <c r="O276" s="81"/>
      <c r="P276" s="81"/>
      <c r="Q276" s="84"/>
      <c r="R276" s="81"/>
      <c r="S276" s="84"/>
      <c r="T276" s="81"/>
      <c r="U276" s="195">
        <f t="shared" si="86"/>
        <v>573.28480823098425</v>
      </c>
      <c r="V276" s="146">
        <f>BDS!$V$3*(COS(($U276*V$4)-PI()))*BL276*BP276</f>
        <v>0.74547617129417476</v>
      </c>
      <c r="W276" s="146">
        <f>BDS!$W$3*(COS(($U276*W$4)-PI()))*BL276*BP276</f>
        <v>0.70434360637806581</v>
      </c>
      <c r="X276" s="146">
        <f>BDS!$X$3*(COS(($U276*X$4)-PI()))*BL276*BP276</f>
        <v>0.55649213879865822</v>
      </c>
      <c r="Y276" s="146">
        <f>BDS!$Y$3*(COS(($U276*Y$4)-PI()))*BL276*BP276</f>
        <v>0.92114398102998529</v>
      </c>
      <c r="Z276" s="146">
        <f>BDS!$Z$3*(COS(($U276*Z$4)-PI()))*BL276*BP276</f>
        <v>0.53838123015481254</v>
      </c>
      <c r="AA276" s="146">
        <f>BDS!$AA$3*(COS(($U276*AA$4)-PI()))*BL276*BP276</f>
        <v>0.21694138018119588</v>
      </c>
      <c r="AB276" s="146">
        <f>BDS!$AB$3*(COS(($U276*AB$4)-PI()))*BL276*BP276</f>
        <v>8.8236730203623479E-3</v>
      </c>
      <c r="AC276" s="146">
        <f>BDS!$AC$3*(COS(($U276*AC$4)-PI()))*BL276*BP276</f>
        <v>-0.11644049791768335</v>
      </c>
      <c r="AD276" s="146">
        <f>BDS!$AD$3*(COS(($U276*AD$4)-PI()))*BL276*BP276</f>
        <v>-0.1830765445672258</v>
      </c>
      <c r="AE276" s="146">
        <f>BDS!$AE$3*(COS(($U276*AE$4)-PI()))*BL276*BP276</f>
        <v>-0.20397371201597395</v>
      </c>
      <c r="AF276" s="146">
        <f>BDS!$AF$3*(COS(($U276*AF$4)-PI()))*BL276*BP276</f>
        <v>-0.1830765445672258</v>
      </c>
      <c r="AG276" s="146">
        <f>BDS!$AG$3*(COS(($U276*AG$4)-PI()))*BL276*BP276</f>
        <v>-0.11644049791768335</v>
      </c>
      <c r="AH276" s="146">
        <f>BDS!$AH$3*(COS(($U276*AH$4)-PI()))*BL276*BP276</f>
        <v>8.8236730203623479E-3</v>
      </c>
      <c r="AI276" s="146">
        <f>BDS!$AI$3*(COS(($U276*AI$4)-PI()))*BL276*BP276</f>
        <v>0.21694138018119588</v>
      </c>
      <c r="AJ276" s="146">
        <f>BDS!$AJ$3*(COS(($U276*AJ$4)-PI()))*BL276*BP276</f>
        <v>0.12732976439707652</v>
      </c>
      <c r="AK276" s="146">
        <f>BDS!$AK$3*(COS(($U276*AK$4)-PI()))*BL276*BP276</f>
        <v>-7.1229509290216514E-2</v>
      </c>
      <c r="AL276" s="146">
        <f>BDS!$AL$3*(COS(($U276*AL$4)-PI()))*BL276*BP276</f>
        <v>-0.1891255356874279</v>
      </c>
      <c r="AM276" s="146">
        <f>BDS!$AM$3*(COS(($U276*AM$4)-PI()))*BL276*BP276</f>
        <v>-0.25143192036233003</v>
      </c>
      <c r="AN276" s="146">
        <f>BDS!$AN$3*(COS(($U276*AN$4)-PI()))*BL276*BP276</f>
        <v>-0.27091765065376111</v>
      </c>
      <c r="AO276" s="146">
        <f>BDS!$AO$3*(COS(($U276*AO$4)-PI()))*BL276*BP276</f>
        <v>-0.25143192036233003</v>
      </c>
      <c r="AP276" s="146">
        <f>BDS!$AP$3*(COS(($U276*AP$4)-PI()))*BL276*BP276</f>
        <v>-0.1891255356874279</v>
      </c>
      <c r="AQ276" s="146">
        <f>BDS!$AQ$3*(COS(($U276*AQ$4)-PI()))*BL276*BP276</f>
        <v>-7.1229509290216514E-2</v>
      </c>
      <c r="AR276" s="146">
        <f>BDS!$AR$3*(COS(($U276*AR$4)-PI()))*BL276*BP276</f>
        <v>0.12732976439707652</v>
      </c>
      <c r="AS276" s="146">
        <f>BDS!$AS$3*(COS(($U276*AS$4)-PI()))*BL276*BP276</f>
        <v>0.21694138018119588</v>
      </c>
      <c r="AT276" s="146">
        <f>BDS!$AT$3*(COS(($U276*AT$4)-PI()))*BL276*BP276</f>
        <v>8.8236730203623479E-3</v>
      </c>
      <c r="AU276" s="146">
        <f>BDS!$AU$3*(COS(($U276*AU$4)-PI()))*BL276*BP276</f>
        <v>-0.11644049791768335</v>
      </c>
      <c r="AV276" s="146">
        <f>BDS!$AV$3*(COS(($U276*AV$4)-PI()))*BL276*BP276</f>
        <v>-0.1830765445672258</v>
      </c>
      <c r="AW276" s="146">
        <f>BDS!$AW$3*(COS(($U276*AW$4)-PI()))*BL276*BP276</f>
        <v>-0.20397371201597395</v>
      </c>
      <c r="AX276" s="146">
        <f>BDS!$AX$3*(COS(($U276*AX$4)-PI()))*BL276*BP276</f>
        <v>-0.1830765445672258</v>
      </c>
      <c r="AY276" s="146">
        <f>BDS!$AY$3*(COS(($U276*AY$4)-PI()))*BL276*BP276</f>
        <v>-0.11644049791768335</v>
      </c>
      <c r="AZ276" s="146">
        <f>BDS!$AZ$3*(COS(($U276*AZ$4)-PI()))*BL276*BP276</f>
        <v>8.8236730203623479E-3</v>
      </c>
      <c r="BA276" s="146">
        <f>BDS!$BA$3*(COS(($U276*BA$4)-PI()))*BL276*BP276</f>
        <v>0.21694138018119588</v>
      </c>
      <c r="BB276" s="146">
        <f>BDS!$BB$3*(COS(($U276*BB$4)-PI()))*BL276*BP276</f>
        <v>0.53838123015481254</v>
      </c>
      <c r="BC276" s="146">
        <f>BDS!$BC$3*(COS(($U276*BC$4)-PI()))*BL276*BP276</f>
        <v>0.92114398102998529</v>
      </c>
      <c r="BD276" s="146">
        <f>BDS!$BD$3*(COS(($U276*BD$4)-PI()))*BL276*BP276</f>
        <v>0.55649213879865822</v>
      </c>
      <c r="BE276" s="146">
        <f>BDS!$BE$3*(COS(($U276*BE$4)-PI()))*BL276*BP276</f>
        <v>0.70434360637806581</v>
      </c>
      <c r="BF276" s="153">
        <f t="shared" si="87"/>
        <v>0.12342807361978636</v>
      </c>
      <c r="BG276" s="153">
        <f>(((BF276)+1)/(BDS!$BG$4)+1)</f>
        <v>2.1163082386181911</v>
      </c>
      <c r="BH276" s="196">
        <f t="shared" si="88"/>
        <v>6.5115784523457041</v>
      </c>
      <c r="BI276" s="154"/>
      <c r="BJ276" s="152">
        <f t="shared" si="89"/>
        <v>573.28480823098425</v>
      </c>
      <c r="BK276" s="152">
        <f t="shared" si="90"/>
        <v>-1.3348220837560956E-3</v>
      </c>
      <c r="BL276" s="155">
        <f t="shared" si="91"/>
        <v>0.9998463347361235</v>
      </c>
      <c r="BM276" s="155"/>
      <c r="BN276" s="152">
        <f t="shared" si="92"/>
        <v>573.28480823098425</v>
      </c>
      <c r="BO276" s="152">
        <f t="shared" si="93"/>
        <v>-0.13901487039573268</v>
      </c>
      <c r="BP276" s="155">
        <f t="shared" si="94"/>
        <v>0.98412271591113576</v>
      </c>
      <c r="BQ276" s="156"/>
      <c r="BR276" s="157">
        <f t="shared" si="95"/>
        <v>573.28480823098425</v>
      </c>
      <c r="BS276" s="158">
        <f t="shared" si="96"/>
        <v>0</v>
      </c>
      <c r="BT276" s="158">
        <f t="shared" si="97"/>
        <v>0</v>
      </c>
      <c r="BU276" s="158">
        <f t="shared" si="98"/>
        <v>0</v>
      </c>
      <c r="BV276" s="158"/>
      <c r="BW276" s="206">
        <f t="shared" si="99"/>
        <v>573.28480823098425</v>
      </c>
      <c r="BX276" s="207">
        <f t="shared" si="100"/>
        <v>0</v>
      </c>
      <c r="BY276" s="208">
        <f t="shared" si="101"/>
        <v>1</v>
      </c>
      <c r="BZ276" s="158"/>
      <c r="CA276" s="157">
        <f>BDS!BH276</f>
        <v>6.5115784523457041</v>
      </c>
      <c r="CB276" s="157">
        <f t="shared" si="102"/>
        <v>0.51157845234570409</v>
      </c>
      <c r="CC276" s="157"/>
      <c r="CD276" s="157">
        <f t="shared" si="103"/>
        <v>0.51157845234570409</v>
      </c>
      <c r="CE276" s="192"/>
      <c r="CF276" s="192"/>
      <c r="CG276" s="208"/>
      <c r="CH276" s="208">
        <f t="shared" si="104"/>
        <v>0</v>
      </c>
    </row>
    <row r="277" spans="2:86" x14ac:dyDescent="0.2">
      <c r="B277" s="81"/>
      <c r="C277" s="81"/>
      <c r="D277" s="81"/>
      <c r="E277" s="81"/>
      <c r="F277" s="81"/>
      <c r="G277" s="81"/>
      <c r="H277" s="81"/>
      <c r="I277" s="81"/>
      <c r="J277" s="81"/>
      <c r="K277" s="81"/>
      <c r="L277" s="82"/>
      <c r="M277" s="83"/>
      <c r="N277" s="81"/>
      <c r="O277" s="81"/>
      <c r="P277" s="81"/>
      <c r="Q277" s="84"/>
      <c r="R277" s="81"/>
      <c r="S277" s="84"/>
      <c r="T277" s="81"/>
      <c r="U277" s="195">
        <f t="shared" si="86"/>
        <v>581.97874866889833</v>
      </c>
      <c r="V277" s="146">
        <f>BDS!$V$3*(COS(($U277*V$4)-PI()))*BL277*BP277</f>
        <v>0.70760188464170581</v>
      </c>
      <c r="W277" s="146">
        <f>BDS!$W$3*(COS(($U277*W$4)-PI()))*BL277*BP277</f>
        <v>0.66325166812232006</v>
      </c>
      <c r="X277" s="146">
        <f>BDS!$X$3*(COS(($U277*X$4)-PI()))*BL277*BP277</f>
        <v>0.50585599495779576</v>
      </c>
      <c r="Y277" s="146">
        <f>BDS!$Y$3*(COS(($U277*Y$4)-PI()))*BL277*BP277</f>
        <v>0.93386827214274859</v>
      </c>
      <c r="Z277" s="146">
        <f>BDS!$Z$3*(COS(($U277*Z$4)-PI()))*BL277*BP277</f>
        <v>0.56459048481684504</v>
      </c>
      <c r="AA277" s="146">
        <f>BDS!$AA$3*(COS(($U277*AA$4)-PI()))*BL277*BP277</f>
        <v>0.24284993213209785</v>
      </c>
      <c r="AB277" s="146">
        <f>BDS!$AB$3*(COS(($U277*AB$4)-PI()))*BL277*BP277</f>
        <v>3.243582645522939E-2</v>
      </c>
      <c r="AC277" s="146">
        <f>BDS!$AC$3*(COS(($U277*AC$4)-PI()))*BL277*BP277</f>
        <v>-9.4761161208716915E-2</v>
      </c>
      <c r="AD277" s="146">
        <f>BDS!$AD$3*(COS(($U277*AD$4)-PI()))*BL277*BP277</f>
        <v>-0.16256715020865739</v>
      </c>
      <c r="AE277" s="146">
        <f>BDS!$AE$3*(COS(($U277*AE$4)-PI()))*BL277*BP277</f>
        <v>-0.18384990000295651</v>
      </c>
      <c r="AF277" s="146">
        <f>BDS!$AF$3*(COS(($U277*AF$4)-PI()))*BL277*BP277</f>
        <v>-0.16256715020865739</v>
      </c>
      <c r="AG277" s="146">
        <f>BDS!$AG$3*(COS(($U277*AG$4)-PI()))*BL277*BP277</f>
        <v>-9.4761161208716915E-2</v>
      </c>
      <c r="AH277" s="146">
        <f>BDS!$AH$3*(COS(($U277*AH$4)-PI()))*BL277*BP277</f>
        <v>3.243582645522939E-2</v>
      </c>
      <c r="AI277" s="146">
        <f>BDS!$AI$3*(COS(($U277*AI$4)-PI()))*BL277*BP277</f>
        <v>0.24284993213209785</v>
      </c>
      <c r="AJ277" s="146">
        <f>BDS!$AJ$3*(COS(($U277*AJ$4)-PI()))*BL277*BP277</f>
        <v>0.15240592443331974</v>
      </c>
      <c r="AK277" s="146">
        <f>BDS!$AK$3*(COS(($U277*AK$4)-PI()))*BL277*BP277</f>
        <v>-4.8810674679321077E-2</v>
      </c>
      <c r="AL277" s="146">
        <f>BDS!$AL$3*(COS(($U277*AL$4)-PI()))*BL277*BP277</f>
        <v>-0.16872686021942199</v>
      </c>
      <c r="AM277" s="146">
        <f>BDS!$AM$3*(COS(($U277*AM$4)-PI()))*BL277*BP277</f>
        <v>-0.23221535990251904</v>
      </c>
      <c r="AN277" s="146">
        <f>BDS!$AN$3*(COS(($U277*AN$4)-PI()))*BL277*BP277</f>
        <v>-0.25208591676786823</v>
      </c>
      <c r="AO277" s="146">
        <f>BDS!$AO$3*(COS(($U277*AO$4)-PI()))*BL277*BP277</f>
        <v>-0.23221535990251904</v>
      </c>
      <c r="AP277" s="146">
        <f>BDS!$AP$3*(COS(($U277*AP$4)-PI()))*BL277*BP277</f>
        <v>-0.16872686021942199</v>
      </c>
      <c r="AQ277" s="146">
        <f>BDS!$AQ$3*(COS(($U277*AQ$4)-PI()))*BL277*BP277</f>
        <v>-4.8810674679321077E-2</v>
      </c>
      <c r="AR277" s="146">
        <f>BDS!$AR$3*(COS(($U277*AR$4)-PI()))*BL277*BP277</f>
        <v>0.15240592443331974</v>
      </c>
      <c r="AS277" s="146">
        <f>BDS!$AS$3*(COS(($U277*AS$4)-PI()))*BL277*BP277</f>
        <v>0.24284993213209785</v>
      </c>
      <c r="AT277" s="146">
        <f>BDS!$AT$3*(COS(($U277*AT$4)-PI()))*BL277*BP277</f>
        <v>3.243582645522939E-2</v>
      </c>
      <c r="AU277" s="146">
        <f>BDS!$AU$3*(COS(($U277*AU$4)-PI()))*BL277*BP277</f>
        <v>-9.4761161208716915E-2</v>
      </c>
      <c r="AV277" s="146">
        <f>BDS!$AV$3*(COS(($U277*AV$4)-PI()))*BL277*BP277</f>
        <v>-0.16256715020865739</v>
      </c>
      <c r="AW277" s="146">
        <f>BDS!$AW$3*(COS(($U277*AW$4)-PI()))*BL277*BP277</f>
        <v>-0.18384990000295651</v>
      </c>
      <c r="AX277" s="146">
        <f>BDS!$AX$3*(COS(($U277*AX$4)-PI()))*BL277*BP277</f>
        <v>-0.16256715020865739</v>
      </c>
      <c r="AY277" s="146">
        <f>BDS!$AY$3*(COS(($U277*AY$4)-PI()))*BL277*BP277</f>
        <v>-9.4761161208716915E-2</v>
      </c>
      <c r="AZ277" s="146">
        <f>BDS!$AZ$3*(COS(($U277*AZ$4)-PI()))*BL277*BP277</f>
        <v>3.243582645522939E-2</v>
      </c>
      <c r="BA277" s="146">
        <f>BDS!$BA$3*(COS(($U277*BA$4)-PI()))*BL277*BP277</f>
        <v>0.24284993213209785</v>
      </c>
      <c r="BB277" s="146">
        <f>BDS!$BB$3*(COS(($U277*BB$4)-PI()))*BL277*BP277</f>
        <v>0.56459048481684504</v>
      </c>
      <c r="BC277" s="146">
        <f>BDS!$BC$3*(COS(($U277*BC$4)-PI()))*BL277*BP277</f>
        <v>0.93386827214274859</v>
      </c>
      <c r="BD277" s="146">
        <f>BDS!$BD$3*(COS(($U277*BD$4)-PI()))*BL277*BP277</f>
        <v>0.50585599495779576</v>
      </c>
      <c r="BE277" s="146">
        <f>BDS!$BE$3*(COS(($U277*BE$4)-PI()))*BL277*BP277</f>
        <v>0.66325166812232006</v>
      </c>
      <c r="BF277" s="153">
        <f t="shared" si="87"/>
        <v>0.13611346821920201</v>
      </c>
      <c r="BG277" s="153">
        <f>(((BF277)+1)/(BDS!$BG$4)+1)</f>
        <v>2.1289132382919336</v>
      </c>
      <c r="BH277" s="196">
        <f t="shared" si="88"/>
        <v>6.5631592513230395</v>
      </c>
      <c r="BI277" s="154"/>
      <c r="BJ277" s="152">
        <f t="shared" si="89"/>
        <v>581.97874866889833</v>
      </c>
      <c r="BK277" s="152">
        <f t="shared" si="90"/>
        <v>-1.4017297475472066E-3</v>
      </c>
      <c r="BL277" s="155">
        <f t="shared" si="91"/>
        <v>0.99983863292001263</v>
      </c>
      <c r="BM277" s="155"/>
      <c r="BN277" s="152">
        <f t="shared" si="92"/>
        <v>581.97874866889833</v>
      </c>
      <c r="BO277" s="152">
        <f t="shared" si="93"/>
        <v>-0.14425783781186782</v>
      </c>
      <c r="BP277" s="155">
        <f t="shared" si="94"/>
        <v>0.98352886005895723</v>
      </c>
      <c r="BQ277" s="156"/>
      <c r="BR277" s="157">
        <f t="shared" si="95"/>
        <v>581.97874866889833</v>
      </c>
      <c r="BS277" s="158">
        <f t="shared" si="96"/>
        <v>0</v>
      </c>
      <c r="BT277" s="158">
        <f t="shared" si="97"/>
        <v>0</v>
      </c>
      <c r="BU277" s="158">
        <f t="shared" si="98"/>
        <v>0</v>
      </c>
      <c r="BV277" s="158"/>
      <c r="BW277" s="206">
        <f t="shared" si="99"/>
        <v>581.97874866889833</v>
      </c>
      <c r="BX277" s="207">
        <f t="shared" si="100"/>
        <v>0</v>
      </c>
      <c r="BY277" s="208">
        <f t="shared" si="101"/>
        <v>1</v>
      </c>
      <c r="BZ277" s="158"/>
      <c r="CA277" s="157">
        <f>BDS!BH277</f>
        <v>6.5631592513230395</v>
      </c>
      <c r="CB277" s="157">
        <f t="shared" si="102"/>
        <v>0.56315925132303946</v>
      </c>
      <c r="CC277" s="157"/>
      <c r="CD277" s="157">
        <f t="shared" si="103"/>
        <v>0.56315925132303946</v>
      </c>
      <c r="CE277" s="192"/>
      <c r="CF277" s="192"/>
      <c r="CG277" s="208"/>
      <c r="CH277" s="208">
        <f t="shared" si="104"/>
        <v>0</v>
      </c>
    </row>
    <row r="278" spans="2:86" x14ac:dyDescent="0.2">
      <c r="B278" s="81"/>
      <c r="C278" s="81"/>
      <c r="D278" s="81"/>
      <c r="E278" s="81"/>
      <c r="F278" s="81"/>
      <c r="G278" s="81"/>
      <c r="H278" s="81"/>
      <c r="I278" s="81"/>
      <c r="J278" s="81"/>
      <c r="K278" s="81"/>
      <c r="L278" s="82"/>
      <c r="M278" s="83"/>
      <c r="N278" s="81"/>
      <c r="O278" s="81"/>
      <c r="P278" s="81"/>
      <c r="Q278" s="84"/>
      <c r="R278" s="81"/>
      <c r="S278" s="84"/>
      <c r="T278" s="81"/>
      <c r="U278" s="195">
        <f t="shared" si="86"/>
        <v>590.80453387097293</v>
      </c>
      <c r="V278" s="146">
        <f>BDS!$V$3*(COS(($U278*V$4)-PI()))*BL278*BP278</f>
        <v>0.66674350274999328</v>
      </c>
      <c r="W278" s="146">
        <f>BDS!$W$3*(COS(($U278*W$4)-PI()))*BL278*BP278</f>
        <v>0.61920899982834532</v>
      </c>
      <c r="X278" s="146">
        <f>BDS!$X$3*(COS(($U278*X$4)-PI()))*BL278*BP278</f>
        <v>0.45251128213891395</v>
      </c>
      <c r="Y278" s="146">
        <f>BDS!$Y$3*(COS(($U278*Y$4)-PI()))*BL278*BP278</f>
        <v>0.94504234632111794</v>
      </c>
      <c r="Z278" s="146">
        <f>BDS!$Z$3*(COS(($U278*Z$4)-PI()))*BL278*BP278</f>
        <v>0.5905426977967756</v>
      </c>
      <c r="AA278" s="146">
        <f>BDS!$AA$3*(COS(($U278*AA$4)-PI()))*BL278*BP278</f>
        <v>0.26893171808361249</v>
      </c>
      <c r="AB278" s="146">
        <f>BDS!$AB$3*(COS(($U278*AB$4)-PI()))*BL278*BP278</f>
        <v>5.6356678561769645E-2</v>
      </c>
      <c r="AC278" s="146">
        <f>BDS!$AC$3*(COS(($U278*AC$4)-PI()))*BL278*BP278</f>
        <v>-7.2732183425157276E-2</v>
      </c>
      <c r="AD278" s="146">
        <f>BDS!$AD$3*(COS(($U278*AD$4)-PI()))*BL278*BP278</f>
        <v>-0.14169719730477301</v>
      </c>
      <c r="AE278" s="146">
        <f>BDS!$AE$3*(COS(($U278*AE$4)-PI()))*BL278*BP278</f>
        <v>-0.16336356439345601</v>
      </c>
      <c r="AF278" s="146">
        <f>BDS!$AF$3*(COS(($U278*AF$4)-PI()))*BL278*BP278</f>
        <v>-0.14169719730477301</v>
      </c>
      <c r="AG278" s="146">
        <f>BDS!$AG$3*(COS(($U278*AG$4)-PI()))*BL278*BP278</f>
        <v>-7.2732183425157276E-2</v>
      </c>
      <c r="AH278" s="146">
        <f>BDS!$AH$3*(COS(($U278*AH$4)-PI()))*BL278*BP278</f>
        <v>5.6356678561769645E-2</v>
      </c>
      <c r="AI278" s="146">
        <f>BDS!$AI$3*(COS(($U278*AI$4)-PI()))*BL278*BP278</f>
        <v>0.26893171808361249</v>
      </c>
      <c r="AJ278" s="146">
        <f>BDS!$AJ$3*(COS(($U278*AJ$4)-PI()))*BL278*BP278</f>
        <v>0.17772490908610572</v>
      </c>
      <c r="AK278" s="146">
        <f>BDS!$AK$3*(COS(($U278*AK$4)-PI()))*BL278*BP278</f>
        <v>-2.6053796260436309E-2</v>
      </c>
      <c r="AL278" s="146">
        <f>BDS!$AL$3*(COS(($U278*AL$4)-PI()))*BL278*BP278</f>
        <v>-0.1479669872190861</v>
      </c>
      <c r="AM278" s="146">
        <f>BDS!$AM$3*(COS(($U278*AM$4)-PI()))*BL278*BP278</f>
        <v>-0.21263430549474691</v>
      </c>
      <c r="AN278" s="146">
        <f>BDS!$AN$3*(COS(($U278*AN$4)-PI()))*BL278*BP278</f>
        <v>-0.23288985902947207</v>
      </c>
      <c r="AO278" s="146">
        <f>BDS!$AO$3*(COS(($U278*AO$4)-PI()))*BL278*BP278</f>
        <v>-0.21263430549474691</v>
      </c>
      <c r="AP278" s="146">
        <f>BDS!$AP$3*(COS(($U278*AP$4)-PI()))*BL278*BP278</f>
        <v>-0.1479669872190861</v>
      </c>
      <c r="AQ278" s="146">
        <f>BDS!$AQ$3*(COS(($U278*AQ$4)-PI()))*BL278*BP278</f>
        <v>-2.6053796260436309E-2</v>
      </c>
      <c r="AR278" s="146">
        <f>BDS!$AR$3*(COS(($U278*AR$4)-PI()))*BL278*BP278</f>
        <v>0.17772490908610572</v>
      </c>
      <c r="AS278" s="146">
        <f>BDS!$AS$3*(COS(($U278*AS$4)-PI()))*BL278*BP278</f>
        <v>0.26893171808361249</v>
      </c>
      <c r="AT278" s="146">
        <f>BDS!$AT$3*(COS(($U278*AT$4)-PI()))*BL278*BP278</f>
        <v>5.6356678561769645E-2</v>
      </c>
      <c r="AU278" s="146">
        <f>BDS!$AU$3*(COS(($U278*AU$4)-PI()))*BL278*BP278</f>
        <v>-7.2732183425157276E-2</v>
      </c>
      <c r="AV278" s="146">
        <f>BDS!$AV$3*(COS(($U278*AV$4)-PI()))*BL278*BP278</f>
        <v>-0.14169719730477301</v>
      </c>
      <c r="AW278" s="146">
        <f>BDS!$AW$3*(COS(($U278*AW$4)-PI()))*BL278*BP278</f>
        <v>-0.16336356439345601</v>
      </c>
      <c r="AX278" s="146">
        <f>BDS!$AX$3*(COS(($U278*AX$4)-PI()))*BL278*BP278</f>
        <v>-0.14169719730477301</v>
      </c>
      <c r="AY278" s="146">
        <f>BDS!$AY$3*(COS(($U278*AY$4)-PI()))*BL278*BP278</f>
        <v>-7.2732183425157276E-2</v>
      </c>
      <c r="AZ278" s="146">
        <f>BDS!$AZ$3*(COS(($U278*AZ$4)-PI()))*BL278*BP278</f>
        <v>5.6356678561769645E-2</v>
      </c>
      <c r="BA278" s="146">
        <f>BDS!$BA$3*(COS(($U278*BA$4)-PI()))*BL278*BP278</f>
        <v>0.26893171808361249</v>
      </c>
      <c r="BB278" s="146">
        <f>BDS!$BB$3*(COS(($U278*BB$4)-PI()))*BL278*BP278</f>
        <v>0.5905426977967756</v>
      </c>
      <c r="BC278" s="146">
        <f>BDS!$BC$3*(COS(($U278*BC$4)-PI()))*BL278*BP278</f>
        <v>0.94504234632111794</v>
      </c>
      <c r="BD278" s="146">
        <f>BDS!$BD$3*(COS(($U278*BD$4)-PI()))*BL278*BP278</f>
        <v>0.45251128213891395</v>
      </c>
      <c r="BE278" s="146">
        <f>BDS!$BE$3*(COS(($U278*BE$4)-PI()))*BL278*BP278</f>
        <v>0.61920899982834532</v>
      </c>
      <c r="BF278" s="153">
        <f t="shared" si="87"/>
        <v>0.14853646863859427</v>
      </c>
      <c r="BG278" s="153">
        <f>(((BF278)+1)/(BDS!$BG$4)+1)</f>
        <v>2.1412575067343638</v>
      </c>
      <c r="BH278" s="196">
        <f t="shared" si="88"/>
        <v>6.613377970166928</v>
      </c>
      <c r="BI278" s="154"/>
      <c r="BJ278" s="152">
        <f t="shared" si="89"/>
        <v>590.80453387097293</v>
      </c>
      <c r="BK278" s="152">
        <f t="shared" si="90"/>
        <v>-1.4719905749717415E-3</v>
      </c>
      <c r="BL278" s="155">
        <f t="shared" si="91"/>
        <v>0.99983054518134207</v>
      </c>
      <c r="BM278" s="155"/>
      <c r="BN278" s="152">
        <f t="shared" si="92"/>
        <v>590.80453387097293</v>
      </c>
      <c r="BO278" s="152">
        <f t="shared" si="93"/>
        <v>-0.14969515758526514</v>
      </c>
      <c r="BP278" s="155">
        <f t="shared" si="94"/>
        <v>0.98291336899749626</v>
      </c>
      <c r="BQ278" s="156"/>
      <c r="BR278" s="157">
        <f t="shared" si="95"/>
        <v>590.80453387097293</v>
      </c>
      <c r="BS278" s="158">
        <f t="shared" si="96"/>
        <v>0</v>
      </c>
      <c r="BT278" s="158">
        <f t="shared" si="97"/>
        <v>0</v>
      </c>
      <c r="BU278" s="158">
        <f t="shared" si="98"/>
        <v>0</v>
      </c>
      <c r="BV278" s="158"/>
      <c r="BW278" s="206">
        <f t="shared" si="99"/>
        <v>590.80453387097293</v>
      </c>
      <c r="BX278" s="207">
        <f t="shared" si="100"/>
        <v>0</v>
      </c>
      <c r="BY278" s="208">
        <f t="shared" si="101"/>
        <v>1</v>
      </c>
      <c r="BZ278" s="158"/>
      <c r="CA278" s="157">
        <f>BDS!BH278</f>
        <v>6.613377970166928</v>
      </c>
      <c r="CB278" s="157">
        <f t="shared" si="102"/>
        <v>0.61337797016692797</v>
      </c>
      <c r="CC278" s="157"/>
      <c r="CD278" s="157">
        <f t="shared" si="103"/>
        <v>0.61337797016692797</v>
      </c>
      <c r="CE278" s="192"/>
      <c r="CF278" s="192"/>
      <c r="CG278" s="208"/>
      <c r="CH278" s="208">
        <f t="shared" si="104"/>
        <v>0</v>
      </c>
    </row>
    <row r="279" spans="2:86" x14ac:dyDescent="0.2">
      <c r="B279" s="81"/>
      <c r="C279" s="81"/>
      <c r="D279" s="81"/>
      <c r="E279" s="81"/>
      <c r="F279" s="81"/>
      <c r="G279" s="81"/>
      <c r="H279" s="81"/>
      <c r="I279" s="81"/>
      <c r="J279" s="81"/>
      <c r="K279" s="81"/>
      <c r="L279" s="82"/>
      <c r="M279" s="83"/>
      <c r="N279" s="81"/>
      <c r="O279" s="81"/>
      <c r="P279" s="81"/>
      <c r="Q279" s="84"/>
      <c r="R279" s="81"/>
      <c r="S279" s="84"/>
      <c r="T279" s="81"/>
      <c r="U279" s="195">
        <f t="shared" si="86"/>
        <v>599.76416328060884</v>
      </c>
      <c r="V279" s="146">
        <f>BDS!$V$3*(COS(($U279*V$4)-PI()))*BL279*BP279</f>
        <v>0.62293271745922174</v>
      </c>
      <c r="W279" s="146">
        <f>BDS!$W$3*(COS(($U279*W$4)-PI()))*BL279*BP279</f>
        <v>0.57226690130439961</v>
      </c>
      <c r="X279" s="146">
        <f>BDS!$X$3*(COS(($U279*X$4)-PI()))*BL279*BP279</f>
        <v>0.3965796417255496</v>
      </c>
      <c r="Y279" s="146">
        <f>BDS!$Y$3*(COS(($U279*Y$4)-PI()))*BL279*BP279</f>
        <v>0.95457004233440845</v>
      </c>
      <c r="Z279" s="146">
        <f>BDS!$Z$3*(COS(($U279*Z$4)-PI()))*BL279*BP279</f>
        <v>0.61618462935956408</v>
      </c>
      <c r="AA279" s="146">
        <f>BDS!$AA$3*(COS(($U279*AA$4)-PI()))*BL279*BP279</f>
        <v>0.29516151193292778</v>
      </c>
      <c r="AB279" s="146">
        <f>BDS!$AB$3*(COS(($U279*AB$4)-PI()))*BL279*BP279</f>
        <v>8.0573990650410238E-2</v>
      </c>
      <c r="AC279" s="146">
        <f>BDS!$AC$3*(COS(($U279*AC$4)-PI()))*BL279*BP279</f>
        <v>-5.0359835693045696E-2</v>
      </c>
      <c r="AD279" s="146">
        <f>BDS!$AD$3*(COS(($U279*AD$4)-PI()))*BL279*BP279</f>
        <v>-0.12047032730016562</v>
      </c>
      <c r="AE279" s="146">
        <f>BDS!$AE$3*(COS(($U279*AE$4)-PI()))*BL279*BP279</f>
        <v>-0.14251759830984029</v>
      </c>
      <c r="AF279" s="146">
        <f>BDS!$AF$3*(COS(($U279*AF$4)-PI()))*BL279*BP279</f>
        <v>-0.12047032730016562</v>
      </c>
      <c r="AG279" s="146">
        <f>BDS!$AG$3*(COS(($U279*AG$4)-PI()))*BL279*BP279</f>
        <v>-5.0359835693045696E-2</v>
      </c>
      <c r="AH279" s="146">
        <f>BDS!$AH$3*(COS(($U279*AH$4)-PI()))*BL279*BP279</f>
        <v>8.0573990650410238E-2</v>
      </c>
      <c r="AI279" s="146">
        <f>BDS!$AI$3*(COS(($U279*AI$4)-PI()))*BL279*BP279</f>
        <v>0.29516151193292778</v>
      </c>
      <c r="AJ279" s="146">
        <f>BDS!$AJ$3*(COS(($U279*AJ$4)-PI()))*BL279*BP279</f>
        <v>0.2032675656209644</v>
      </c>
      <c r="AK279" s="146">
        <f>BDS!$AK$3*(COS(($U279*AK$4)-PI()))*BL279*BP279</f>
        <v>-2.9671431193649331E-3</v>
      </c>
      <c r="AL279" s="146">
        <f>BDS!$AL$3*(COS(($U279*AL$4)-PI()))*BL279*BP279</f>
        <v>-0.12684933779536306</v>
      </c>
      <c r="AM279" s="146">
        <f>BDS!$AM$3*(COS(($U279*AM$4)-PI()))*BL279*BP279</f>
        <v>-0.1926900844629216</v>
      </c>
      <c r="AN279" s="146">
        <f>BDS!$AN$3*(COS(($U279*AN$4)-PI()))*BL279*BP279</f>
        <v>-0.21333021516911374</v>
      </c>
      <c r="AO279" s="146">
        <f>BDS!$AO$3*(COS(($U279*AO$4)-PI()))*BL279*BP279</f>
        <v>-0.1926900844629216</v>
      </c>
      <c r="AP279" s="146">
        <f>BDS!$AP$3*(COS(($U279*AP$4)-PI()))*BL279*BP279</f>
        <v>-0.12684933779536306</v>
      </c>
      <c r="AQ279" s="146">
        <f>BDS!$AQ$3*(COS(($U279*AQ$4)-PI()))*BL279*BP279</f>
        <v>-2.9671431193649331E-3</v>
      </c>
      <c r="AR279" s="146">
        <f>BDS!$AR$3*(COS(($U279*AR$4)-PI()))*BL279*BP279</f>
        <v>0.2032675656209644</v>
      </c>
      <c r="AS279" s="146">
        <f>BDS!$AS$3*(COS(($U279*AS$4)-PI()))*BL279*BP279</f>
        <v>0.29516151193292778</v>
      </c>
      <c r="AT279" s="146">
        <f>BDS!$AT$3*(COS(($U279*AT$4)-PI()))*BL279*BP279</f>
        <v>8.0573990650410238E-2</v>
      </c>
      <c r="AU279" s="146">
        <f>BDS!$AU$3*(COS(($U279*AU$4)-PI()))*BL279*BP279</f>
        <v>-5.0359835693045696E-2</v>
      </c>
      <c r="AV279" s="146">
        <f>BDS!$AV$3*(COS(($U279*AV$4)-PI()))*BL279*BP279</f>
        <v>-0.12047032730016562</v>
      </c>
      <c r="AW279" s="146">
        <f>BDS!$AW$3*(COS(($U279*AW$4)-PI()))*BL279*BP279</f>
        <v>-0.14251759830984029</v>
      </c>
      <c r="AX279" s="146">
        <f>BDS!$AX$3*(COS(($U279*AX$4)-PI()))*BL279*BP279</f>
        <v>-0.12047032730016562</v>
      </c>
      <c r="AY279" s="146">
        <f>BDS!$AY$3*(COS(($U279*AY$4)-PI()))*BL279*BP279</f>
        <v>-5.0359835693045696E-2</v>
      </c>
      <c r="AZ279" s="146">
        <f>BDS!$AZ$3*(COS(($U279*AZ$4)-PI()))*BL279*BP279</f>
        <v>8.0573990650410238E-2</v>
      </c>
      <c r="BA279" s="146">
        <f>BDS!$BA$3*(COS(($U279*BA$4)-PI()))*BL279*BP279</f>
        <v>0.29516151193292778</v>
      </c>
      <c r="BB279" s="146">
        <f>BDS!$BB$3*(COS(($U279*BB$4)-PI()))*BL279*BP279</f>
        <v>0.61618462935956408</v>
      </c>
      <c r="BC279" s="146">
        <f>BDS!$BC$3*(COS(($U279*BC$4)-PI()))*BL279*BP279</f>
        <v>0.95457004233440845</v>
      </c>
      <c r="BD279" s="146">
        <f>BDS!$BD$3*(COS(($U279*BD$4)-PI()))*BL279*BP279</f>
        <v>0.3965796417255496</v>
      </c>
      <c r="BE279" s="146">
        <f>BDS!$BE$3*(COS(($U279*BE$4)-PI()))*BL279*BP279</f>
        <v>0.57226690130439961</v>
      </c>
      <c r="BF279" s="153">
        <f t="shared" si="87"/>
        <v>0.16069203038792801</v>
      </c>
      <c r="BG279" s="153">
        <f>(((BF279)+1)/(BDS!$BG$4)+1)</f>
        <v>2.1533360314253942</v>
      </c>
      <c r="BH279" s="196">
        <f t="shared" si="88"/>
        <v>6.6622361487817416</v>
      </c>
      <c r="BI279" s="154"/>
      <c r="BJ279" s="152">
        <f t="shared" si="89"/>
        <v>599.76416328060884</v>
      </c>
      <c r="BK279" s="152">
        <f t="shared" si="90"/>
        <v>-1.5457725557441375E-3</v>
      </c>
      <c r="BL279" s="155">
        <f t="shared" si="91"/>
        <v>0.99982205219238884</v>
      </c>
      <c r="BM279" s="155"/>
      <c r="BN279" s="152">
        <f t="shared" si="92"/>
        <v>599.76416328060884</v>
      </c>
      <c r="BO279" s="152">
        <f t="shared" si="93"/>
        <v>-0.15533377733961076</v>
      </c>
      <c r="BP279" s="155">
        <f t="shared" si="94"/>
        <v>0.98227549810345749</v>
      </c>
      <c r="BQ279" s="156"/>
      <c r="BR279" s="157">
        <f t="shared" si="95"/>
        <v>599.76416328060884</v>
      </c>
      <c r="BS279" s="158">
        <f t="shared" si="96"/>
        <v>0</v>
      </c>
      <c r="BT279" s="158">
        <f t="shared" si="97"/>
        <v>0</v>
      </c>
      <c r="BU279" s="158">
        <f t="shared" si="98"/>
        <v>0</v>
      </c>
      <c r="BV279" s="158"/>
      <c r="BW279" s="206">
        <f t="shared" si="99"/>
        <v>599.76416328060884</v>
      </c>
      <c r="BX279" s="207">
        <f t="shared" si="100"/>
        <v>0</v>
      </c>
      <c r="BY279" s="208">
        <f t="shared" si="101"/>
        <v>1</v>
      </c>
      <c r="BZ279" s="158"/>
      <c r="CA279" s="157">
        <f>BDS!BH279</f>
        <v>6.6622361487817416</v>
      </c>
      <c r="CB279" s="157">
        <f t="shared" si="102"/>
        <v>0.66223614878174164</v>
      </c>
      <c r="CC279" s="157"/>
      <c r="CD279" s="157">
        <f t="shared" si="103"/>
        <v>0.66223614878174164</v>
      </c>
      <c r="CE279" s="192"/>
      <c r="CF279" s="192"/>
      <c r="CG279" s="208"/>
      <c r="CH279" s="208">
        <f t="shared" si="104"/>
        <v>0</v>
      </c>
    </row>
    <row r="280" spans="2:86" x14ac:dyDescent="0.2">
      <c r="B280" s="81"/>
      <c r="C280" s="81"/>
      <c r="D280" s="81"/>
      <c r="E280" s="81"/>
      <c r="F280" s="81"/>
      <c r="G280" s="81"/>
      <c r="H280" s="81"/>
      <c r="I280" s="81"/>
      <c r="J280" s="81"/>
      <c r="K280" s="81"/>
      <c r="L280" s="82"/>
      <c r="M280" s="83"/>
      <c r="N280" s="81"/>
      <c r="O280" s="81"/>
      <c r="P280" s="81"/>
      <c r="Q280" s="84"/>
      <c r="R280" s="81"/>
      <c r="S280" s="84"/>
      <c r="T280" s="81"/>
      <c r="U280" s="195">
        <f t="shared" si="86"/>
        <v>608.8596666630325</v>
      </c>
      <c r="V280" s="146">
        <f>BDS!$V$3*(COS(($U280*V$4)-PI()))*BL280*BP280</f>
        <v>0.57621955526797164</v>
      </c>
      <c r="W280" s="146">
        <f>BDS!$W$3*(COS(($U280*W$4)-PI()))*BL280*BP280</f>
        <v>0.52249652434052529</v>
      </c>
      <c r="X280" s="146">
        <f>BDS!$X$3*(COS(($U280*X$4)-PI()))*BL280*BP280</f>
        <v>0.33820708493869323</v>
      </c>
      <c r="Y280" s="146">
        <f>BDS!$Y$3*(COS(($U280*Y$4)-PI()))*BL280*BP280</f>
        <v>0.9623543221554699</v>
      </c>
      <c r="Z280" s="146">
        <f>BDS!$Z$3*(COS(($U280*Z$4)-PI()))*BL280*BP280</f>
        <v>0.64146026618715868</v>
      </c>
      <c r="AA280" s="146">
        <f>BDS!$AA$3*(COS(($U280*AA$4)-PI()))*BL280*BP280</f>
        <v>0.32151211559720116</v>
      </c>
      <c r="AB280" s="146">
        <f>BDS!$AB$3*(COS(($U280*AB$4)-PI()))*BL280*BP280</f>
        <v>0.10507416968439778</v>
      </c>
      <c r="AC280" s="146">
        <f>BDS!$AC$3*(COS(($U280*AC$4)-PI()))*BL280*BP280</f>
        <v>-2.7651397551436047E-2</v>
      </c>
      <c r="AD280" s="146">
        <f>BDS!$AD$3*(COS(($U280*AD$4)-PI()))*BL280*BP280</f>
        <v>-9.8891020164235316E-2</v>
      </c>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280" s="146">
        <f>BDS!$AI$3*(COS(($U280*AI$4)-PI()))*BL280*BP280</f>
        <v>0.32151211559720116</v>
      </c>
      <c r="AJ280" s="146">
        <f>BDS!$AJ$3*(COS(($U280*AJ$4)-PI()))*BL280*BP280</f>
        <v>0.22901303788315075</v>
      </c>
      <c r="AK280" s="146">
        <f>BDS!$AK$3*(COS(($U280*AK$4)-PI()))*BL280*BP280</f>
        <v>2.0439885995485338E-2</v>
      </c>
      <c r="AL280" s="146">
        <f>BDS!$AL$3*(COS(($U280*AL$4)-PI()))*BL280*BP280</f>
        <v>-0.10537815672453994</v>
      </c>
      <c r="AM280" s="146">
        <f>BDS!$AM$3*(COS(($U280*AM$4)-PI()))*BL280*BP280</f>
        <v>-0.17238470066349509</v>
      </c>
      <c r="AN280" s="146">
        <f>BDS!$AN$3*(COS(($U280*AN$4)-PI()))*BL280*BP280</f>
        <v>-0.19340835573898105</v>
      </c>
      <c r="AO280" s="146">
        <f>BDS!$AO$3*(COS(($U280*AO$4)-PI()))*BL280*BP280</f>
        <v>-0.17238470066349509</v>
      </c>
      <c r="AP280" s="146">
        <f>BDS!$AP$3*(COS(($U280*AP$4)-PI()))*BL280*BP280</f>
        <v>-0.10537815672453994</v>
      </c>
      <c r="AQ280" s="146">
        <f>BDS!$AQ$3*(COS(($U280*AQ$4)-PI()))*BL280*BP280</f>
        <v>2.0439885995485338E-2</v>
      </c>
      <c r="AR280" s="146">
        <f>BDS!$AR$3*(COS(($U280*AR$4)-PI()))*BL280*BP280</f>
        <v>0.22901303788315075</v>
      </c>
      <c r="AS280" s="146">
        <f>BDS!$AS$3*(COS(($U280*AS$4)-PI()))*BL280*BP280</f>
        <v>0.32151211559720116</v>
      </c>
      <c r="AT280" s="146">
        <f>BDS!$AT$3*(COS(($U280*AT$4)-PI()))*BL280*BP280</f>
        <v>0.10507416968439778</v>
      </c>
      <c r="AU280" s="146">
        <f>BDS!$AU$3*(COS(($U280*AU$4)-PI()))*BL280*BP280</f>
        <v>-2.7651397551436047E-2</v>
      </c>
      <c r="AV280" s="146">
        <f>BDS!$AV$3*(COS(($U280*AV$4)-PI()))*BL280*BP280</f>
        <v>-9.8891020164235316E-2</v>
      </c>
      <c r="AW280" s="146">
        <f>BDS!$AW$3*(COS(($U280*AW$4)-PI()))*BL280*BP280</f>
        <v>-0.12131568249134649</v>
      </c>
      <c r="AX280" s="146">
        <f>BDS!$AX$3*(COS(($U280*AX$4)-PI()))*BL280*BP280</f>
        <v>-9.8891020164235316E-2</v>
      </c>
      <c r="AY280" s="146">
        <f>BDS!$AY$3*(COS(($U280*AY$4)-PI()))*BL280*BP280</f>
        <v>-2.7651397551436047E-2</v>
      </c>
      <c r="AZ280" s="146">
        <f>BDS!$AZ$3*(COS(($U280*AZ$4)-PI()))*BL280*BP280</f>
        <v>0.10507416968439778</v>
      </c>
      <c r="BA280" s="146">
        <f>BDS!$BA$3*(COS(($U280*BA$4)-PI()))*BL280*BP280</f>
        <v>0.32151211559720116</v>
      </c>
      <c r="BB280" s="146">
        <f>BDS!$BB$3*(COS(($U280*BB$4)-PI()))*BL280*BP280</f>
        <v>0.64146026618715868</v>
      </c>
      <c r="BC280" s="146">
        <f>BDS!$BC$3*(COS(($U280*BC$4)-PI()))*BL280*BP280</f>
        <v>0.9623543221554699</v>
      </c>
      <c r="BD280" s="146">
        <f>BDS!$BD$3*(COS(($U280*BD$4)-PI()))*BL280*BP280</f>
        <v>0.33820708493869323</v>
      </c>
      <c r="BE280" s="146">
        <f>BDS!$BE$3*(COS(($U280*BE$4)-PI()))*BL280*BP280</f>
        <v>0.52249652434052529</v>
      </c>
      <c r="BF280" s="153">
        <f t="shared" si="87"/>
        <v>0.17257699536208071</v>
      </c>
      <c r="BG280" s="153">
        <f>(((BF280)+1)/(BDS!$BG$4)+1)</f>
        <v>2.1651456742747017</v>
      </c>
      <c r="BH280" s="196">
        <f t="shared" si="88"/>
        <v>6.7097424332362774</v>
      </c>
      <c r="BI280" s="154"/>
      <c r="BJ280" s="152">
        <f t="shared" si="89"/>
        <v>608.8596666630325</v>
      </c>
      <c r="BK280" s="152">
        <f t="shared" si="90"/>
        <v>-1.6232520896796031E-3</v>
      </c>
      <c r="BL280" s="155">
        <f t="shared" si="91"/>
        <v>0.99981313365849678</v>
      </c>
      <c r="BM280" s="155"/>
      <c r="BN280" s="152">
        <f t="shared" si="92"/>
        <v>608.8596666630325</v>
      </c>
      <c r="BO280" s="152">
        <f t="shared" si="93"/>
        <v>-0.16118087372661657</v>
      </c>
      <c r="BP280" s="155">
        <f t="shared" si="94"/>
        <v>0.98161448040448462</v>
      </c>
      <c r="BQ280" s="156"/>
      <c r="BR280" s="157">
        <f t="shared" si="95"/>
        <v>608.8596666630325</v>
      </c>
      <c r="BS280" s="158">
        <f t="shared" si="96"/>
        <v>0</v>
      </c>
      <c r="BT280" s="158">
        <f t="shared" si="97"/>
        <v>0</v>
      </c>
      <c r="BU280" s="158">
        <f t="shared" si="98"/>
        <v>0</v>
      </c>
      <c r="BV280" s="158"/>
      <c r="BW280" s="206">
        <f t="shared" si="99"/>
        <v>608.8596666630325</v>
      </c>
      <c r="BX280" s="207">
        <f t="shared" si="100"/>
        <v>0</v>
      </c>
      <c r="BY280" s="208">
        <f t="shared" si="101"/>
        <v>1</v>
      </c>
      <c r="BZ280" s="158"/>
      <c r="CA280" s="157">
        <f>BDS!BH280</f>
        <v>6.7097424332362774</v>
      </c>
      <c r="CB280" s="157">
        <f t="shared" si="102"/>
        <v>0.70974243323627739</v>
      </c>
      <c r="CC280" s="157"/>
      <c r="CD280" s="157">
        <f t="shared" si="103"/>
        <v>0.70974243323627739</v>
      </c>
      <c r="CE280" s="192"/>
      <c r="CF280" s="192"/>
      <c r="CG280" s="208"/>
      <c r="CH280" s="208">
        <f t="shared" si="104"/>
        <v>0</v>
      </c>
    </row>
    <row r="281" spans="2:86" x14ac:dyDescent="0.2">
      <c r="B281" s="81"/>
      <c r="C281" s="81"/>
      <c r="D281" s="81"/>
      <c r="E281" s="81"/>
      <c r="F281" s="81"/>
      <c r="G281" s="81"/>
      <c r="H281" s="81"/>
      <c r="I281" s="81"/>
      <c r="J281" s="81"/>
      <c r="K281" s="81"/>
      <c r="L281" s="82"/>
      <c r="M281" s="83"/>
      <c r="N281" s="81"/>
      <c r="O281" s="81"/>
      <c r="P281" s="81"/>
      <c r="Q281" s="84"/>
      <c r="R281" s="81"/>
      <c r="S281" s="84"/>
      <c r="T281" s="81"/>
      <c r="U281" s="195">
        <f t="shared" si="86"/>
        <v>618.09310456512992</v>
      </c>
      <c r="V281" s="146">
        <f>BDS!$V$3*(COS(($U281*V$4)-PI()))*BL281*BP281</f>
        <v>0.52667378951487553</v>
      </c>
      <c r="W281" s="146">
        <f>BDS!$W$3*(COS(($U281*W$4)-PI()))*BL281*BP281</f>
        <v>0.46999027648917091</v>
      </c>
      <c r="X281" s="146">
        <f>BDS!$X$3*(COS(($U281*X$4)-PI()))*BL281*BP281</f>
        <v>0.27756524287781187</v>
      </c>
      <c r="Y281" s="146">
        <f>BDS!$Y$3*(COS(($U281*Y$4)-PI()))*BL281*BP281</f>
        <v>0.96829766532214123</v>
      </c>
      <c r="Z281" s="146">
        <f>BDS!$Z$3*(COS(($U281*Z$4)-PI()))*BL281*BP281</f>
        <v>0.66631079175665398</v>
      </c>
      <c r="AA281" s="146">
        <f>BDS!$AA$3*(COS(($U281*AA$4)-PI()))*BL281*BP281</f>
        <v>0.34795428172668308</v>
      </c>
      <c r="AB281" s="146">
        <f>BDS!$AB$3*(COS(($U281*AB$4)-PI()))*BL281*BP281</f>
        <v>0.12984219788856194</v>
      </c>
      <c r="AC281" s="146">
        <f>BDS!$AC$3*(COS(($U281*AC$4)-PI()))*BL281*BP281</f>
        <v>-4.6152172163545242E-3</v>
      </c>
      <c r="AD281" s="146">
        <f>BDS!$AD$3*(COS(($U281*AD$4)-PI()))*BL281*BP281</f>
        <v>-7.6964648361640228E-2</v>
      </c>
      <c r="AE281" s="146">
        <f>BDS!$AE$3*(COS(($U281*AE$4)-PI()))*BL281*BP281</f>
        <v>-9.9762337216153532E-2</v>
      </c>
      <c r="AF281" s="146">
        <f>BDS!$AF$3*(COS(($U281*AF$4)-PI()))*BL281*BP281</f>
        <v>-7.6964648361640228E-2</v>
      </c>
      <c r="AG281" s="146">
        <f>BDS!$AG$3*(COS(($U281*AG$4)-PI()))*BL281*BP281</f>
        <v>-4.6152172163545242E-3</v>
      </c>
      <c r="AH281" s="146">
        <f>BDS!$AH$3*(COS(($U281*AH$4)-PI()))*BL281*BP281</f>
        <v>0.12984219788856194</v>
      </c>
      <c r="AI281" s="146">
        <f>BDS!$AI$3*(COS(($U281*AI$4)-PI()))*BL281*BP281</f>
        <v>0.34795428172668308</v>
      </c>
      <c r="AJ281" s="146">
        <f>BDS!$AJ$3*(COS(($U281*AJ$4)-PI()))*BL281*BP281</f>
        <v>0.25493868989853119</v>
      </c>
      <c r="AK281" s="146">
        <f>BDS!$AK$3*(COS(($U281*AK$4)-PI()))*BL281*BP281</f>
        <v>4.4156698436247657E-2</v>
      </c>
      <c r="AL281" s="146">
        <f>BDS!$AL$3*(COS(($U281*AL$4)-PI()))*BL281*BP281</f>
        <v>-8.3558565830607084E-2</v>
      </c>
      <c r="AM281" s="146">
        <f>BDS!$AM$3*(COS(($U281*AM$4)-PI()))*BL281*BP281</f>
        <v>-0.1517208816769296</v>
      </c>
      <c r="AN281" s="146">
        <f>BDS!$AN$3*(COS(($U281*AN$4)-PI()))*BL281*BP281</f>
        <v>-0.17312632934346042</v>
      </c>
      <c r="AO281" s="146">
        <f>BDS!$AO$3*(COS(($U281*AO$4)-PI()))*BL281*BP281</f>
        <v>-0.1517208816769296</v>
      </c>
      <c r="AP281" s="146">
        <f>BDS!$AP$3*(COS(($U281*AP$4)-PI()))*BL281*BP281</f>
        <v>-8.3558565830607084E-2</v>
      </c>
      <c r="AQ281" s="146">
        <f>BDS!$AQ$3*(COS(($U281*AQ$4)-PI()))*BL281*BP281</f>
        <v>4.4156698436247657E-2</v>
      </c>
      <c r="AR281" s="146">
        <f>BDS!$AR$3*(COS(($U281*AR$4)-PI()))*BL281*BP281</f>
        <v>0.25493868989853119</v>
      </c>
      <c r="AS281" s="146">
        <f>BDS!$AS$3*(COS(($U281*AS$4)-PI()))*BL281*BP281</f>
        <v>0.34795428172668308</v>
      </c>
      <c r="AT281" s="146">
        <f>BDS!$AT$3*(COS(($U281*AT$4)-PI()))*BL281*BP281</f>
        <v>0.12984219788856194</v>
      </c>
      <c r="AU281" s="146">
        <f>BDS!$AU$3*(COS(($U281*AU$4)-PI()))*BL281*BP281</f>
        <v>-4.6152172163545242E-3</v>
      </c>
      <c r="AV281" s="146">
        <f>BDS!$AV$3*(COS(($U281*AV$4)-PI()))*BL281*BP281</f>
        <v>-7.6964648361640228E-2</v>
      </c>
      <c r="AW281" s="146">
        <f>BDS!$AW$3*(COS(($U281*AW$4)-PI()))*BL281*BP281</f>
        <v>-9.9762337216153532E-2</v>
      </c>
      <c r="AX281" s="146">
        <f>BDS!$AX$3*(COS(($U281*AX$4)-PI()))*BL281*BP281</f>
        <v>-7.6964648361640228E-2</v>
      </c>
      <c r="AY281" s="146">
        <f>BDS!$AY$3*(COS(($U281*AY$4)-PI()))*BL281*BP281</f>
        <v>-4.6152172163545242E-3</v>
      </c>
      <c r="AZ281" s="146">
        <f>BDS!$AZ$3*(COS(($U281*AZ$4)-PI()))*BL281*BP281</f>
        <v>0.12984219788856194</v>
      </c>
      <c r="BA281" s="146">
        <f>BDS!$BA$3*(COS(($U281*BA$4)-PI()))*BL281*BP281</f>
        <v>0.34795428172668308</v>
      </c>
      <c r="BB281" s="146">
        <f>BDS!$BB$3*(COS(($U281*BB$4)-PI()))*BL281*BP281</f>
        <v>0.66631079175665398</v>
      </c>
      <c r="BC281" s="146">
        <f>BDS!$BC$3*(COS(($U281*BC$4)-PI()))*BL281*BP281</f>
        <v>0.96829766532214123</v>
      </c>
      <c r="BD281" s="146">
        <f>BDS!$BD$3*(COS(($U281*BD$4)-PI()))*BL281*BP281</f>
        <v>0.27756524287781187</v>
      </c>
      <c r="BE281" s="146">
        <f>BDS!$BE$3*(COS(($U281*BE$4)-PI()))*BL281*BP281</f>
        <v>0.46999027648917091</v>
      </c>
      <c r="BF281" s="153">
        <f t="shared" si="87"/>
        <v>0.18419025212317083</v>
      </c>
      <c r="BG281" s="153">
        <f>(((BF281)+1)/(BDS!$BG$4)+1)</f>
        <v>2.176685330888251</v>
      </c>
      <c r="BH281" s="196">
        <f t="shared" si="88"/>
        <v>6.755913009518868</v>
      </c>
      <c r="BI281" s="154"/>
      <c r="BJ281" s="152">
        <f t="shared" si="89"/>
        <v>618.09310456512992</v>
      </c>
      <c r="BK281" s="152">
        <f t="shared" si="90"/>
        <v>-1.7046144070960009E-3</v>
      </c>
      <c r="BL281" s="155">
        <f t="shared" si="91"/>
        <v>0.99980376826981099</v>
      </c>
      <c r="BM281" s="155"/>
      <c r="BN281" s="152">
        <f t="shared" si="92"/>
        <v>618.09310456512992</v>
      </c>
      <c r="BO281" s="152">
        <f t="shared" si="93"/>
        <v>-0.16724385852294149</v>
      </c>
      <c r="BP281" s="155">
        <f t="shared" si="94"/>
        <v>0.98092952615762063</v>
      </c>
      <c r="BQ281" s="156"/>
      <c r="BR281" s="157">
        <f t="shared" si="95"/>
        <v>618.09310456512992</v>
      </c>
      <c r="BS281" s="158">
        <f t="shared" si="96"/>
        <v>0</v>
      </c>
      <c r="BT281" s="158">
        <f t="shared" si="97"/>
        <v>0</v>
      </c>
      <c r="BU281" s="158">
        <f t="shared" si="98"/>
        <v>0</v>
      </c>
      <c r="BV281" s="158"/>
      <c r="BW281" s="206">
        <f t="shared" si="99"/>
        <v>618.09310456512992</v>
      </c>
      <c r="BX281" s="207">
        <f t="shared" si="100"/>
        <v>0</v>
      </c>
      <c r="BY281" s="208">
        <f t="shared" si="101"/>
        <v>1</v>
      </c>
      <c r="BZ281" s="158"/>
      <c r="CA281" s="157">
        <f>BDS!BH281</f>
        <v>6.755913009518868</v>
      </c>
      <c r="CB281" s="157">
        <f t="shared" si="102"/>
        <v>0.75591300951886797</v>
      </c>
      <c r="CC281" s="157"/>
      <c r="CD281" s="157">
        <f t="shared" si="103"/>
        <v>0.75591300951886797</v>
      </c>
      <c r="CE281" s="192"/>
      <c r="CF281" s="192"/>
      <c r="CG281" s="208"/>
      <c r="CH281" s="208">
        <f t="shared" si="104"/>
        <v>0</v>
      </c>
    </row>
    <row r="282" spans="2:86" x14ac:dyDescent="0.2">
      <c r="B282" s="81"/>
      <c r="C282" s="81"/>
      <c r="D282" s="81"/>
      <c r="E282" s="81"/>
      <c r="F282" s="81"/>
      <c r="G282" s="81"/>
      <c r="H282" s="81"/>
      <c r="I282" s="81"/>
      <c r="J282" s="81"/>
      <c r="K282" s="81"/>
      <c r="L282" s="82"/>
      <c r="M282" s="83"/>
      <c r="N282" s="81"/>
      <c r="O282" s="81"/>
      <c r="P282" s="81"/>
      <c r="Q282" s="84"/>
      <c r="R282" s="81"/>
      <c r="S282" s="84"/>
      <c r="T282" s="81"/>
      <c r="U282" s="195">
        <f t="shared" si="86"/>
        <v>627.46656878225519</v>
      </c>
      <c r="V282" s="146">
        <f>BDS!$V$3*(COS(($U282*V$4)-PI()))*BL282*BP282</f>
        <v>0.474386343156114</v>
      </c>
      <c r="W282" s="146">
        <f>BDS!$W$3*(COS(($U282*W$4)-PI()))*BL282*BP282</f>
        <v>0.41486319804438704</v>
      </c>
      <c r="X282" s="146">
        <f>BDS!$X$3*(COS(($U282*X$4)-PI()))*BL282*BP282</f>
        <v>0.21485251974801292</v>
      </c>
      <c r="Y282" s="146">
        <f>BDS!$Y$3*(COS(($U282*Y$4)-PI()))*BL282*BP282</f>
        <v>0.97230250949823238</v>
      </c>
      <c r="Z282" s="146">
        <f>BDS!$Z$3*(COS(($U282*Z$4)-PI()))*BL282*BP282</f>
        <v>0.69067456738577016</v>
      </c>
      <c r="AA282" s="146">
        <f>BDS!$AA$3*(COS(($U282*AA$4)-PI()))*BL282*BP282</f>
        <v>0.37445663735847007</v>
      </c>
      <c r="AB282" s="146">
        <f>BDS!$AB$3*(COS(($U282*AB$4)-PI()))*BL282*BP282</f>
        <v>0.15486156099611761</v>
      </c>
      <c r="AC282" s="146">
        <f>BDS!$AC$3*(COS(($U282*AC$4)-PI()))*BL282*BP282</f>
        <v>1.8739226281362702E-2</v>
      </c>
      <c r="AD282" s="146">
        <f>BDS!$AD$3*(COS(($U282*AD$4)-PI()))*BL282*BP282</f>
        <v>-5.4697532782868472E-2</v>
      </c>
      <c r="AE282" s="146">
        <f>BDS!$AE$3*(COS(($U282*AE$4)-PI()))*BL282*BP282</f>
        <v>-7.7862976189164892E-2</v>
      </c>
      <c r="AF282" s="146">
        <f>BDS!$AF$3*(COS(($U282*AF$4)-PI()))*BL282*BP282</f>
        <v>-5.4697532782868472E-2</v>
      </c>
      <c r="AG282" s="146">
        <f>BDS!$AG$3*(COS(($U282*AG$4)-PI()))*BL282*BP282</f>
        <v>1.8739226281362702E-2</v>
      </c>
      <c r="AH282" s="146">
        <f>BDS!$AH$3*(COS(($U282*AH$4)-PI()))*BL282*BP282</f>
        <v>0.15486156099611761</v>
      </c>
      <c r="AI282" s="146">
        <f>BDS!$AI$3*(COS(($U282*AI$4)-PI()))*BL282*BP282</f>
        <v>0.37445663735847007</v>
      </c>
      <c r="AJ282" s="146">
        <f>BDS!$AJ$3*(COS(($U282*AJ$4)-PI()))*BL282*BP282</f>
        <v>0.28102002915401725</v>
      </c>
      <c r="AK282" s="146">
        <f>BDS!$AK$3*(COS(($U282*AK$4)-PI()))*BL282*BP282</f>
        <v>6.8171441671301944E-2</v>
      </c>
      <c r="AL282" s="146">
        <f>BDS!$AL$3*(COS(($U282*AL$4)-PI()))*BL282*BP282</f>
        <v>-6.1396619328329079E-2</v>
      </c>
      <c r="AM282" s="146">
        <f>BDS!$AM$3*(COS(($U282*AM$4)-PI()))*BL282*BP282</f>
        <v>-0.1307021279447601</v>
      </c>
      <c r="AN282" s="146">
        <f>BDS!$AN$3*(COS(($U282*AN$4)-PI()))*BL282*BP282</f>
        <v>-0.15248690979513621</v>
      </c>
      <c r="AO282" s="146">
        <f>BDS!$AO$3*(COS(($U282*AO$4)-PI()))*BL282*BP282</f>
        <v>-0.1307021279447601</v>
      </c>
      <c r="AP282" s="146">
        <f>BDS!$AP$3*(COS(($U282*AP$4)-PI()))*BL282*BP282</f>
        <v>-6.1396619328329079E-2</v>
      </c>
      <c r="AQ282" s="146">
        <f>BDS!$AQ$3*(COS(($U282*AQ$4)-PI()))*BL282*BP282</f>
        <v>6.8171441671301944E-2</v>
      </c>
      <c r="AR282" s="146">
        <f>BDS!$AR$3*(COS(($U282*AR$4)-PI()))*BL282*BP282</f>
        <v>0.28102002915401725</v>
      </c>
      <c r="AS282" s="146">
        <f>BDS!$AS$3*(COS(($U282*AS$4)-PI()))*BL282*BP282</f>
        <v>0.37445663735847007</v>
      </c>
      <c r="AT282" s="146">
        <f>BDS!$AT$3*(COS(($U282*AT$4)-PI()))*BL282*BP282</f>
        <v>0.15486156099611761</v>
      </c>
      <c r="AU282" s="146">
        <f>BDS!$AU$3*(COS(($U282*AU$4)-PI()))*BL282*BP282</f>
        <v>1.8739226281362702E-2</v>
      </c>
      <c r="AV282" s="146">
        <f>BDS!$AV$3*(COS(($U282*AV$4)-PI()))*BL282*BP282</f>
        <v>-5.4697532782868472E-2</v>
      </c>
      <c r="AW282" s="146">
        <f>BDS!$AW$3*(COS(($U282*AW$4)-PI()))*BL282*BP282</f>
        <v>-7.7862976189164892E-2</v>
      </c>
      <c r="AX282" s="146">
        <f>BDS!$AX$3*(COS(($U282*AX$4)-PI()))*BL282*BP282</f>
        <v>-5.4697532782868472E-2</v>
      </c>
      <c r="AY282" s="146">
        <f>BDS!$AY$3*(COS(($U282*AY$4)-PI()))*BL282*BP282</f>
        <v>1.8739226281362702E-2</v>
      </c>
      <c r="AZ282" s="146">
        <f>BDS!$AZ$3*(COS(($U282*AZ$4)-PI()))*BL282*BP282</f>
        <v>0.15486156099611761</v>
      </c>
      <c r="BA282" s="146">
        <f>BDS!$BA$3*(COS(($U282*BA$4)-PI()))*BL282*BP282</f>
        <v>0.37445663735847007</v>
      </c>
      <c r="BB282" s="146">
        <f>BDS!$BB$3*(COS(($U282*BB$4)-PI()))*BL282*BP282</f>
        <v>0.69067456738577016</v>
      </c>
      <c r="BC282" s="146">
        <f>BDS!$BC$3*(COS(($U282*BC$4)-PI()))*BL282*BP282</f>
        <v>0.97230250949823238</v>
      </c>
      <c r="BD282" s="146">
        <f>BDS!$BD$3*(COS(($U282*BD$4)-PI()))*BL282*BP282</f>
        <v>0.21485251974801292</v>
      </c>
      <c r="BE282" s="146">
        <f>BDS!$BE$3*(COS(($U282*BE$4)-PI()))*BL282*BP282</f>
        <v>0.41486319804438704</v>
      </c>
      <c r="BF282" s="153">
        <f t="shared" si="87"/>
        <v>0.19553289124589554</v>
      </c>
      <c r="BG282" s="153">
        <f>(((BF282)+1)/(BDS!$BG$4)+1)</f>
        <v>2.1879560849291151</v>
      </c>
      <c r="BH282" s="196">
        <f t="shared" si="88"/>
        <v>6.80077201808749</v>
      </c>
      <c r="BI282" s="154"/>
      <c r="BJ282" s="152">
        <f t="shared" si="89"/>
        <v>627.46656878225519</v>
      </c>
      <c r="BK282" s="152">
        <f t="shared" si="90"/>
        <v>-1.7900540102186167E-3</v>
      </c>
      <c r="BL282" s="155">
        <f t="shared" si="91"/>
        <v>0.9997939336506082</v>
      </c>
      <c r="BM282" s="155"/>
      <c r="BN282" s="152">
        <f t="shared" si="92"/>
        <v>627.46656878225519</v>
      </c>
      <c r="BO282" s="152">
        <f t="shared" si="93"/>
        <v>-0.17353038477740931</v>
      </c>
      <c r="BP282" s="155">
        <f t="shared" si="94"/>
        <v>0.98021982244018702</v>
      </c>
      <c r="BQ282" s="156"/>
      <c r="BR282" s="157">
        <f t="shared" si="95"/>
        <v>627.46656878225519</v>
      </c>
      <c r="BS282" s="158">
        <f t="shared" si="96"/>
        <v>0</v>
      </c>
      <c r="BT282" s="158">
        <f t="shared" si="97"/>
        <v>0</v>
      </c>
      <c r="BU282" s="158">
        <f t="shared" si="98"/>
        <v>0</v>
      </c>
      <c r="BV282" s="158"/>
      <c r="BW282" s="206">
        <f t="shared" si="99"/>
        <v>627.46656878225519</v>
      </c>
      <c r="BX282" s="207">
        <f t="shared" si="100"/>
        <v>0</v>
      </c>
      <c r="BY282" s="208">
        <f t="shared" si="101"/>
        <v>1</v>
      </c>
      <c r="BZ282" s="158"/>
      <c r="CA282" s="157">
        <f>BDS!BH282</f>
        <v>6.80077201808749</v>
      </c>
      <c r="CB282" s="157">
        <f t="shared" si="102"/>
        <v>0.80077201808748999</v>
      </c>
      <c r="CC282" s="157"/>
      <c r="CD282" s="157">
        <f t="shared" si="103"/>
        <v>0.80077201808748999</v>
      </c>
      <c r="CE282" s="192"/>
      <c r="CF282" s="192"/>
      <c r="CG282" s="208"/>
      <c r="CH282" s="208">
        <f t="shared" si="104"/>
        <v>0</v>
      </c>
    </row>
    <row r="283" spans="2:86" x14ac:dyDescent="0.2">
      <c r="B283" s="81"/>
      <c r="C283" s="81"/>
      <c r="D283" s="81"/>
      <c r="E283" s="81"/>
      <c r="F283" s="81"/>
      <c r="G283" s="81"/>
      <c r="H283" s="81"/>
      <c r="I283" s="81"/>
      <c r="J283" s="81"/>
      <c r="K283" s="81"/>
      <c r="L283" s="82"/>
      <c r="M283" s="83"/>
      <c r="N283" s="81"/>
      <c r="O283" s="81"/>
      <c r="P283" s="81"/>
      <c r="Q283" s="84"/>
      <c r="R283" s="81"/>
      <c r="S283" s="84"/>
      <c r="T283" s="81"/>
      <c r="U283" s="195">
        <f t="shared" si="86"/>
        <v>636.98218283211725</v>
      </c>
      <c r="V283" s="146">
        <f>BDS!$V$3*(COS(($U283*V$4)-PI()))*BL283*BP283</f>
        <v>0.41947066567749819</v>
      </c>
      <c r="W283" s="146">
        <f>BDS!$W$3*(COS(($U283*W$4)-PI()))*BL283*BP283</f>
        <v>0.35725429336718773</v>
      </c>
      <c r="X283" s="146">
        <f>BDS!$X$3*(COS(($U283*X$4)-PI()))*BL283*BP283</f>
        <v>0.15029512235491244</v>
      </c>
      <c r="Y283" s="146">
        <f>BDS!$Y$3*(COS(($U283*Y$4)-PI()))*BL283*BP283</f>
        <v>0.97427173966324554</v>
      </c>
      <c r="Z283" s="146">
        <f>BDS!$Z$3*(COS(($U283*Z$4)-PI()))*BL283*BP283</f>
        <v>0.71448712533291514</v>
      </c>
      <c r="AA283" s="146">
        <f>BDS!$AA$3*(COS(($U283*AA$4)-PI()))*BL283*BP283</f>
        <v>0.4009856090226368</v>
      </c>
      <c r="AB283" s="146">
        <f>BDS!$AB$3*(COS(($U283*AB$4)-PI()))*BL283*BP283</f>
        <v>0.18011417532835039</v>
      </c>
      <c r="AC283" s="146">
        <f>BDS!$AC$3*(COS(($U283*AC$4)-PI()))*BL283*BP283</f>
        <v>4.240125916294251E-2</v>
      </c>
      <c r="AD283" s="146">
        <f>BDS!$AD$3*(COS(($U283*AD$4)-PI()))*BL283*BP283</f>
        <v>-3.2097000599706854E-2</v>
      </c>
      <c r="AE283" s="146">
        <f>BDS!$AE$3*(COS(($U283*AE$4)-PI()))*BL283*BP283</f>
        <v>-5.5623962371560989E-2</v>
      </c>
      <c r="AF283" s="146">
        <f>BDS!$AF$3*(COS(($U283*AF$4)-PI()))*BL283*BP283</f>
        <v>-3.2097000599706854E-2</v>
      </c>
      <c r="AG283" s="146">
        <f>BDS!$AG$3*(COS(($U283*AG$4)-PI()))*BL283*BP283</f>
        <v>4.240125916294251E-2</v>
      </c>
      <c r="AH283" s="146">
        <f>BDS!$AH$3*(COS(($U283*AH$4)-PI()))*BL283*BP283</f>
        <v>0.18011417532835039</v>
      </c>
      <c r="AI283" s="146">
        <f>BDS!$AI$3*(COS(($U283*AI$4)-PI()))*BL283*BP283</f>
        <v>0.4009856090226368</v>
      </c>
      <c r="AJ283" s="146">
        <f>BDS!$AJ$3*(COS(($U283*AJ$4)-PI()))*BL283*BP283</f>
        <v>0.30723062991170258</v>
      </c>
      <c r="AK283" s="146">
        <f>BDS!$AK$3*(COS(($U283*AK$4)-PI()))*BL283*BP283</f>
        <v>9.2470935668520271E-2</v>
      </c>
      <c r="AL283" s="146">
        <f>BDS!$AL$3*(COS(($U283*AL$4)-PI()))*BL283*BP283</f>
        <v>-3.889936109717998E-2</v>
      </c>
      <c r="AM283" s="146">
        <f>BDS!$AM$3*(COS(($U283*AM$4)-PI()))*BL283*BP283</f>
        <v>-0.10933276385017363</v>
      </c>
      <c r="AN283" s="146">
        <f>BDS!$AN$3*(COS(($U283*AN$4)-PI()))*BL283*BP283</f>
        <v>-0.13149364520170193</v>
      </c>
      <c r="AO283" s="146">
        <f>BDS!$AO$3*(COS(($U283*AO$4)-PI()))*BL283*BP283</f>
        <v>-0.10933276385017363</v>
      </c>
      <c r="AP283" s="146">
        <f>BDS!$AP$3*(COS(($U283*AP$4)-PI()))*BL283*BP283</f>
        <v>-3.889936109717998E-2</v>
      </c>
      <c r="AQ283" s="146">
        <f>BDS!$AQ$3*(COS(($U283*AQ$4)-PI()))*BL283*BP283</f>
        <v>9.2470935668520271E-2</v>
      </c>
      <c r="AR283" s="146">
        <f>BDS!$AR$3*(COS(($U283*AR$4)-PI()))*BL283*BP283</f>
        <v>0.30723062991170258</v>
      </c>
      <c r="AS283" s="146">
        <f>BDS!$AS$3*(COS(($U283*AS$4)-PI()))*BL283*BP283</f>
        <v>0.4009856090226368</v>
      </c>
      <c r="AT283" s="146">
        <f>BDS!$AT$3*(COS(($U283*AT$4)-PI()))*BL283*BP283</f>
        <v>0.18011417532835039</v>
      </c>
      <c r="AU283" s="146">
        <f>BDS!$AU$3*(COS(($U283*AU$4)-PI()))*BL283*BP283</f>
        <v>4.240125916294251E-2</v>
      </c>
      <c r="AV283" s="146">
        <f>BDS!$AV$3*(COS(($U283*AV$4)-PI()))*BL283*BP283</f>
        <v>-3.2097000599706854E-2</v>
      </c>
      <c r="AW283" s="146">
        <f>BDS!$AW$3*(COS(($U283*AW$4)-PI()))*BL283*BP283</f>
        <v>-5.5623962371560989E-2</v>
      </c>
      <c r="AX283" s="146">
        <f>BDS!$AX$3*(COS(($U283*AX$4)-PI()))*BL283*BP283</f>
        <v>-3.2097000599706854E-2</v>
      </c>
      <c r="AY283" s="146">
        <f>BDS!$AY$3*(COS(($U283*AY$4)-PI()))*BL283*BP283</f>
        <v>4.240125916294251E-2</v>
      </c>
      <c r="AZ283" s="146">
        <f>BDS!$AZ$3*(COS(($U283*AZ$4)-PI()))*BL283*BP283</f>
        <v>0.18011417532835039</v>
      </c>
      <c r="BA283" s="146">
        <f>BDS!$BA$3*(COS(($U283*BA$4)-PI()))*BL283*BP283</f>
        <v>0.4009856090226368</v>
      </c>
      <c r="BB283" s="146">
        <f>BDS!$BB$3*(COS(($U283*BB$4)-PI()))*BL283*BP283</f>
        <v>0.71448712533291514</v>
      </c>
      <c r="BC283" s="146">
        <f>BDS!$BC$3*(COS(($U283*BC$4)-PI()))*BL283*BP283</f>
        <v>0.97427173966324554</v>
      </c>
      <c r="BD283" s="146">
        <f>BDS!$BD$3*(COS(($U283*BD$4)-PI()))*BL283*BP283</f>
        <v>0.15029512235491244</v>
      </c>
      <c r="BE283" s="146">
        <f>BDS!$BE$3*(COS(($U283*BE$4)-PI()))*BL283*BP283</f>
        <v>0.35725429336718773</v>
      </c>
      <c r="BF283" s="153">
        <f t="shared" si="87"/>
        <v>0.20660835305810632</v>
      </c>
      <c r="BG283" s="153">
        <f>(((BF283)+1)/(BDS!$BG$4)+1)</f>
        <v>2.1989613549217331</v>
      </c>
      <c r="BH283" s="196">
        <f t="shared" si="88"/>
        <v>6.8443519406335387</v>
      </c>
      <c r="BI283" s="154"/>
      <c r="BJ283" s="152">
        <f t="shared" si="89"/>
        <v>636.98218283211725</v>
      </c>
      <c r="BK283" s="152">
        <f t="shared" si="90"/>
        <v>-1.8797751365046689E-3</v>
      </c>
      <c r="BL283" s="155">
        <f t="shared" si="91"/>
        <v>0.99978360630611873</v>
      </c>
      <c r="BM283" s="155"/>
      <c r="BN283" s="152">
        <f t="shared" si="92"/>
        <v>636.98218283211725</v>
      </c>
      <c r="BO283" s="152">
        <f t="shared" si="93"/>
        <v>-0.18004835299896232</v>
      </c>
      <c r="BP283" s="155">
        <f t="shared" si="94"/>
        <v>0.97948453275521197</v>
      </c>
      <c r="BQ283" s="156"/>
      <c r="BR283" s="157">
        <f t="shared" si="95"/>
        <v>636.98218283211725</v>
      </c>
      <c r="BS283" s="158">
        <f t="shared" si="96"/>
        <v>0</v>
      </c>
      <c r="BT283" s="158">
        <f t="shared" si="97"/>
        <v>0</v>
      </c>
      <c r="BU283" s="158">
        <f t="shared" si="98"/>
        <v>0</v>
      </c>
      <c r="BV283" s="158"/>
      <c r="BW283" s="206">
        <f t="shared" si="99"/>
        <v>636.98218283211725</v>
      </c>
      <c r="BX283" s="207">
        <f t="shared" si="100"/>
        <v>0</v>
      </c>
      <c r="BY283" s="208">
        <f t="shared" si="101"/>
        <v>1</v>
      </c>
      <c r="BZ283" s="158"/>
      <c r="CA283" s="157">
        <f>BDS!BH283</f>
        <v>6.8443519406335387</v>
      </c>
      <c r="CB283" s="157">
        <f t="shared" si="102"/>
        <v>0.84435194063353869</v>
      </c>
      <c r="CC283" s="157"/>
      <c r="CD283" s="157">
        <f t="shared" si="103"/>
        <v>0.84435194063353869</v>
      </c>
      <c r="CE283" s="192"/>
      <c r="CF283" s="192"/>
      <c r="CG283" s="208"/>
      <c r="CH283" s="208">
        <f t="shared" si="104"/>
        <v>0</v>
      </c>
    </row>
    <row r="284" spans="2:86" x14ac:dyDescent="0.2">
      <c r="B284" s="81"/>
      <c r="C284" s="81"/>
      <c r="D284" s="81"/>
      <c r="E284" s="81"/>
      <c r="F284" s="81"/>
      <c r="G284" s="81"/>
      <c r="H284" s="81"/>
      <c r="I284" s="81"/>
      <c r="J284" s="81"/>
      <c r="K284" s="81"/>
      <c r="L284" s="82"/>
      <c r="M284" s="83"/>
      <c r="N284" s="81"/>
      <c r="O284" s="81"/>
      <c r="P284" s="81"/>
      <c r="Q284" s="84"/>
      <c r="R284" s="81"/>
      <c r="S284" s="84"/>
      <c r="T284" s="81"/>
      <c r="U284" s="195">
        <f t="shared" si="86"/>
        <v>646.64210243585399</v>
      </c>
      <c r="V284" s="146">
        <f>BDS!$V$3*(COS(($U284*V$4)-PI()))*BL284*BP284</f>
        <v>0.3620640654364482</v>
      </c>
      <c r="W284" s="146">
        <f>BDS!$W$3*(COS(($U284*W$4)-PI()))*BL284*BP284</f>
        <v>0.29732779533992226</v>
      </c>
      <c r="X284" s="146">
        <f>BDS!$X$3*(COS(($U284*X$4)-PI()))*BL284*BP284</f>
        <v>8.414793637388053E-2</v>
      </c>
      <c r="Y284" s="146">
        <f>BDS!$Y$3*(COS(($U284*Y$4)-PI()))*BL284*BP284</f>
        <v>0.97410922825031709</v>
      </c>
      <c r="Z284" s="146">
        <f>BDS!$Z$3*(COS(($U284*Z$4)-PI()))*BL284*BP284</f>
        <v>0.73768117543525658</v>
      </c>
      <c r="AA284" s="146">
        <f>BDS!$AA$3*(COS(($U284*AA$4)-PI()))*BL284*BP284</f>
        <v>0.42750534986883437</v>
      </c>
      <c r="AB284" s="146">
        <f>BDS!$AB$3*(COS(($U284*AB$4)-PI()))*BL284*BP284</f>
        <v>0.20558031393324644</v>
      </c>
      <c r="AC284" s="146">
        <f>BDS!$AC$3*(COS(($U284*AC$4)-PI()))*BL284*BP284</f>
        <v>6.6358947271529009E-2</v>
      </c>
      <c r="AD284" s="146">
        <f>BDS!$AD$3*(COS(($U284*AD$4)-PI()))*BL284*BP284</f>
        <v>-9.1714449956645863E-3</v>
      </c>
      <c r="AE284" s="146">
        <f>BDS!$AE$3*(COS(($U284*AE$4)-PI()))*BL284*BP284</f>
        <v>-3.305266571484336E-2</v>
      </c>
      <c r="AF284" s="146">
        <f>BDS!$AF$3*(COS(($U284*AF$4)-PI()))*BL284*BP284</f>
        <v>-9.1714449956645863E-3</v>
      </c>
      <c r="AG284" s="146">
        <f>BDS!$AG$3*(COS(($U284*AG$4)-PI()))*BL284*BP284</f>
        <v>6.6358947271529009E-2</v>
      </c>
      <c r="AH284" s="146">
        <f>BDS!$AH$3*(COS(($U284*AH$4)-PI()))*BL284*BP284</f>
        <v>0.20558031393324644</v>
      </c>
      <c r="AI284" s="146">
        <f>BDS!$AI$3*(COS(($U284*AI$4)-PI()))*BL284*BP284</f>
        <v>0.42750534986883437</v>
      </c>
      <c r="AJ284" s="146">
        <f>BDS!$AJ$3*(COS(($U284*AJ$4)-PI()))*BL284*BP284</f>
        <v>0.33354205695558942</v>
      </c>
      <c r="AK284" s="146">
        <f>BDS!$AK$3*(COS(($U284*AK$4)-PI()))*BL284*BP284</f>
        <v>0.11704060378453894</v>
      </c>
      <c r="AL284" s="146">
        <f>BDS!$AL$3*(COS(($U284*AL$4)-PI()))*BL284*BP284</f>
        <v>-1.6074883839980451E-2</v>
      </c>
      <c r="AM284" s="146">
        <f>BDS!$AM$3*(COS(($U284*AM$4)-PI()))*BL284*BP284</f>
        <v>-8.7617990729544681E-2</v>
      </c>
      <c r="AN284" s="146">
        <f>BDS!$AN$3*(COS(($U284*AN$4)-PI()))*BL284*BP284</f>
        <v>-0.1101509089798404</v>
      </c>
      <c r="AO284" s="146">
        <f>BDS!$AO$3*(COS(($U284*AO$4)-PI()))*BL284*BP284</f>
        <v>-8.7617990729544681E-2</v>
      </c>
      <c r="AP284" s="146">
        <f>BDS!$AP$3*(COS(($U284*AP$4)-PI()))*BL284*BP284</f>
        <v>-1.6074883839980451E-2</v>
      </c>
      <c r="AQ284" s="146">
        <f>BDS!$AQ$3*(COS(($U284*AQ$4)-PI()))*BL284*BP284</f>
        <v>0.11704060378453894</v>
      </c>
      <c r="AR284" s="146">
        <f>BDS!$AR$3*(COS(($U284*AR$4)-PI()))*BL284*BP284</f>
        <v>0.33354205695558942</v>
      </c>
      <c r="AS284" s="146">
        <f>BDS!$AS$3*(COS(($U284*AS$4)-PI()))*BL284*BP284</f>
        <v>0.42750534986883437</v>
      </c>
      <c r="AT284" s="146">
        <f>BDS!$AT$3*(COS(($U284*AT$4)-PI()))*BL284*BP284</f>
        <v>0.20558031393324644</v>
      </c>
      <c r="AU284" s="146">
        <f>BDS!$AU$3*(COS(($U284*AU$4)-PI()))*BL284*BP284</f>
        <v>6.6358947271529009E-2</v>
      </c>
      <c r="AV284" s="146">
        <f>BDS!$AV$3*(COS(($U284*AV$4)-PI()))*BL284*BP284</f>
        <v>-9.1714449956645863E-3</v>
      </c>
      <c r="AW284" s="146">
        <f>BDS!$AW$3*(COS(($U284*AW$4)-PI()))*BL284*BP284</f>
        <v>-3.305266571484336E-2</v>
      </c>
      <c r="AX284" s="146">
        <f>BDS!$AX$3*(COS(($U284*AX$4)-PI()))*BL284*BP284</f>
        <v>-9.1714449956645863E-3</v>
      </c>
      <c r="AY284" s="146">
        <f>BDS!$AY$3*(COS(($U284*AY$4)-PI()))*BL284*BP284</f>
        <v>6.6358947271529009E-2</v>
      </c>
      <c r="AZ284" s="146">
        <f>BDS!$AZ$3*(COS(($U284*AZ$4)-PI()))*BL284*BP284</f>
        <v>0.20558031393324644</v>
      </c>
      <c r="BA284" s="146">
        <f>BDS!$BA$3*(COS(($U284*BA$4)-PI()))*BL284*BP284</f>
        <v>0.42750534986883437</v>
      </c>
      <c r="BB284" s="146">
        <f>BDS!$BB$3*(COS(($U284*BB$4)-PI()))*BL284*BP284</f>
        <v>0.73768117543525658</v>
      </c>
      <c r="BC284" s="146">
        <f>BDS!$BC$3*(COS(($U284*BC$4)-PI()))*BL284*BP284</f>
        <v>0.97410922825031709</v>
      </c>
      <c r="BD284" s="146">
        <f>BDS!$BD$3*(COS(($U284*BD$4)-PI()))*BL284*BP284</f>
        <v>8.414793637388053E-2</v>
      </c>
      <c r="BE284" s="146">
        <f>BDS!$BE$3*(COS(($U284*BE$4)-PI()))*BL284*BP284</f>
        <v>0.29732779533992226</v>
      </c>
      <c r="BF284" s="153">
        <f t="shared" si="87"/>
        <v>0.21742256479107391</v>
      </c>
      <c r="BG284" s="153">
        <f>(((BF284)+1)/(BDS!$BG$4)+1)</f>
        <v>2.209707030532968</v>
      </c>
      <c r="BH284" s="196">
        <f t="shared" si="88"/>
        <v>6.8866939492033685</v>
      </c>
      <c r="BI284" s="154"/>
      <c r="BJ284" s="152">
        <f t="shared" si="89"/>
        <v>646.64210243585399</v>
      </c>
      <c r="BK284" s="152">
        <f t="shared" si="90"/>
        <v>-1.9739922451268549E-3</v>
      </c>
      <c r="BL284" s="155">
        <f t="shared" si="91"/>
        <v>0.99977276156669903</v>
      </c>
      <c r="BM284" s="155"/>
      <c r="BN284" s="152">
        <f t="shared" si="92"/>
        <v>646.64210243585399</v>
      </c>
      <c r="BO284" s="152">
        <f t="shared" si="93"/>
        <v>-0.1868059173748797</v>
      </c>
      <c r="BP284" s="155">
        <f t="shared" si="94"/>
        <v>0.97872279665368289</v>
      </c>
      <c r="BQ284" s="156"/>
      <c r="BR284" s="157">
        <f t="shared" si="95"/>
        <v>646.64210243585399</v>
      </c>
      <c r="BS284" s="158">
        <f t="shared" si="96"/>
        <v>0</v>
      </c>
      <c r="BT284" s="158">
        <f t="shared" si="97"/>
        <v>0</v>
      </c>
      <c r="BU284" s="158">
        <f t="shared" si="98"/>
        <v>0</v>
      </c>
      <c r="BV284" s="158"/>
      <c r="BW284" s="206">
        <f t="shared" si="99"/>
        <v>646.64210243585399</v>
      </c>
      <c r="BX284" s="207">
        <f t="shared" si="100"/>
        <v>0</v>
      </c>
      <c r="BY284" s="208">
        <f t="shared" si="101"/>
        <v>1</v>
      </c>
      <c r="BZ284" s="158"/>
      <c r="CA284" s="157">
        <f>BDS!BH284</f>
        <v>6.8866939492033685</v>
      </c>
      <c r="CB284" s="157">
        <f t="shared" si="102"/>
        <v>0.88669394920336853</v>
      </c>
      <c r="CC284" s="157"/>
      <c r="CD284" s="157">
        <f t="shared" si="103"/>
        <v>0.88669394920336853</v>
      </c>
      <c r="CE284" s="192"/>
      <c r="CF284" s="192"/>
      <c r="CG284" s="208"/>
      <c r="CH284" s="208">
        <f t="shared" si="104"/>
        <v>0</v>
      </c>
    </row>
    <row r="285" spans="2:86" x14ac:dyDescent="0.2">
      <c r="B285" s="81"/>
      <c r="C285" s="81"/>
      <c r="D285" s="81"/>
      <c r="E285" s="81"/>
      <c r="F285" s="81"/>
      <c r="G285" s="81"/>
      <c r="H285" s="81"/>
      <c r="I285" s="81"/>
      <c r="J285" s="81"/>
      <c r="K285" s="81"/>
      <c r="L285" s="82"/>
      <c r="M285" s="83"/>
      <c r="N285" s="81"/>
      <c r="O285" s="81"/>
      <c r="P285" s="81"/>
      <c r="Q285" s="84"/>
      <c r="R285" s="81"/>
      <c r="S285" s="84"/>
      <c r="T285" s="81"/>
      <c r="U285" s="195">
        <f t="shared" si="86"/>
        <v>656.44851600640118</v>
      </c>
      <c r="V285" s="146">
        <f>BDS!$V$3*(COS(($U285*V$4)-PI()))*BL285*BP285</f>
        <v>0.3023289763751853</v>
      </c>
      <c r="W285" s="146">
        <f>BDS!$W$3*(COS(($U285*W$4)-PI()))*BL285*BP285</f>
        <v>0.23527433927729466</v>
      </c>
      <c r="X285" s="146">
        <f>BDS!$X$3*(COS(($U285*X$4)-PI()))*BL285*BP285</f>
        <v>1.6695217342363927E-2</v>
      </c>
      <c r="Y285" s="146">
        <f>BDS!$Y$3*(COS(($U285*Y$4)-PI()))*BL285*BP285</f>
        <v>0.97172042839855843</v>
      </c>
      <c r="Z285" s="146">
        <f>BDS!$Z$3*(COS(($U285*Z$4)-PI()))*BL285*BP285</f>
        <v>0.76018662686552485</v>
      </c>
      <c r="AA285" s="146">
        <f>BDS!$AA$3*(COS(($U285*AA$4)-PI()))*BL285*BP285</f>
        <v>0.45397766944140322</v>
      </c>
      <c r="AB285" s="146">
        <f>BDS!$AB$3*(COS(($U285*AB$4)-PI()))*BL285*BP285</f>
        <v>0.23123853204303563</v>
      </c>
      <c r="AC285" s="146">
        <f>BDS!$AC$3*(COS(($U285*AC$4)-PI()))*BL285*BP285</f>
        <v>9.0599028864921854E-2</v>
      </c>
      <c r="AD285" s="146">
        <f>BDS!$AD$3*(COS(($U285*AD$4)-PI()))*BL285*BP285</f>
        <v>1.4069613294921368E-2</v>
      </c>
      <c r="AE285" s="146">
        <f>BDS!$AE$3*(COS(($U285*AE$4)-PI()))*BL285*BP285</f>
        <v>-1.015752274725776E-2</v>
      </c>
      <c r="AF285" s="146">
        <f>BDS!$AF$3*(COS(($U285*AF$4)-PI()))*BL285*BP285</f>
        <v>1.4069613294921368E-2</v>
      </c>
      <c r="AG285" s="146">
        <f>BDS!$AG$3*(COS(($U285*AG$4)-PI()))*BL285*BP285</f>
        <v>9.0599028864921854E-2</v>
      </c>
      <c r="AH285" s="146">
        <f>BDS!$AH$3*(COS(($U285*AH$4)-PI()))*BL285*BP285</f>
        <v>0.23123853204303563</v>
      </c>
      <c r="AI285" s="146">
        <f>BDS!$AI$3*(COS(($U285*AI$4)-PI()))*BL285*BP285</f>
        <v>0.45397766944140322</v>
      </c>
      <c r="AJ285" s="146">
        <f>BDS!$AJ$3*(COS(($U285*AJ$4)-PI()))*BL285*BP285</f>
        <v>0.35992379021782528</v>
      </c>
      <c r="AK285" s="146">
        <f>BDS!$AK$3*(COS(($U285*AK$4)-PI()))*BL285*BP285</f>
        <v>0.14186440232427092</v>
      </c>
      <c r="AL285" s="146">
        <f>BDS!$AL$3*(COS(($U285*AL$4)-PI()))*BL285*BP285</f>
        <v>7.0676099358099259E-3</v>
      </c>
      <c r="AM285" s="146">
        <f>BDS!$AM$3*(COS(($U285*AM$4)-PI()))*BL285*BP285</f>
        <v>-6.556394179063052E-2</v>
      </c>
      <c r="AN285" s="146">
        <f>BDS!$AN$3*(COS(($U285*AN$4)-PI()))*BL285*BP285</f>
        <v>-8.8463952781548477E-2</v>
      </c>
      <c r="AO285" s="146">
        <f>BDS!$AO$3*(COS(($U285*AO$4)-PI()))*BL285*BP285</f>
        <v>-6.556394179063052E-2</v>
      </c>
      <c r="AP285" s="146">
        <f>BDS!$AP$3*(COS(($U285*AP$4)-PI()))*BL285*BP285</f>
        <v>7.0676099358099259E-3</v>
      </c>
      <c r="AQ285" s="146">
        <f>BDS!$AQ$3*(COS(($U285*AQ$4)-PI()))*BL285*BP285</f>
        <v>0.14186440232427092</v>
      </c>
      <c r="AR285" s="146">
        <f>BDS!$AR$3*(COS(($U285*AR$4)-PI()))*BL285*BP285</f>
        <v>0.35992379021782528</v>
      </c>
      <c r="AS285" s="146">
        <f>BDS!$AS$3*(COS(($U285*AS$4)-PI()))*BL285*BP285</f>
        <v>0.45397766944140322</v>
      </c>
      <c r="AT285" s="146">
        <f>BDS!$AT$3*(COS(($U285*AT$4)-PI()))*BL285*BP285</f>
        <v>0.23123853204303563</v>
      </c>
      <c r="AU285" s="146">
        <f>BDS!$AU$3*(COS(($U285*AU$4)-PI()))*BL285*BP285</f>
        <v>9.0599028864921854E-2</v>
      </c>
      <c r="AV285" s="146">
        <f>BDS!$AV$3*(COS(($U285*AV$4)-PI()))*BL285*BP285</f>
        <v>1.4069613294921368E-2</v>
      </c>
      <c r="AW285" s="146">
        <f>BDS!$AW$3*(COS(($U285*AW$4)-PI()))*BL285*BP285</f>
        <v>-1.015752274725776E-2</v>
      </c>
      <c r="AX285" s="146">
        <f>BDS!$AX$3*(COS(($U285*AX$4)-PI()))*BL285*BP285</f>
        <v>1.4069613294921368E-2</v>
      </c>
      <c r="AY285" s="146">
        <f>BDS!$AY$3*(COS(($U285*AY$4)-PI()))*BL285*BP285</f>
        <v>9.0599028864921854E-2</v>
      </c>
      <c r="AZ285" s="146">
        <f>BDS!$AZ$3*(COS(($U285*AZ$4)-PI()))*BL285*BP285</f>
        <v>0.23123853204303563</v>
      </c>
      <c r="BA285" s="146">
        <f>BDS!$BA$3*(COS(($U285*BA$4)-PI()))*BL285*BP285</f>
        <v>0.45397766944140322</v>
      </c>
      <c r="BB285" s="146">
        <f>BDS!$BB$3*(COS(($U285*BB$4)-PI()))*BL285*BP285</f>
        <v>0.76018662686552485</v>
      </c>
      <c r="BC285" s="146">
        <f>BDS!$BC$3*(COS(($U285*BC$4)-PI()))*BL285*BP285</f>
        <v>0.97172042839855843</v>
      </c>
      <c r="BD285" s="146">
        <f>BDS!$BD$3*(COS(($U285*BD$4)-PI()))*BL285*BP285</f>
        <v>1.6695217342363927E-2</v>
      </c>
      <c r="BE285" s="146">
        <f>BDS!$BE$3*(COS(($U285*BE$4)-PI()))*BL285*BP285</f>
        <v>0.23527433927729466</v>
      </c>
      <c r="BF285" s="153">
        <f t="shared" si="87"/>
        <v>0.22798406382828565</v>
      </c>
      <c r="BG285" s="153">
        <f>(((BF285)+1)/(BDS!$BG$4)+1)</f>
        <v>2.220201595039808</v>
      </c>
      <c r="BH285" s="196">
        <f t="shared" si="88"/>
        <v>6.9278482064757423</v>
      </c>
      <c r="BI285" s="154"/>
      <c r="BJ285" s="152">
        <f t="shared" si="89"/>
        <v>656.44851600640118</v>
      </c>
      <c r="BK285" s="152">
        <f t="shared" si="90"/>
        <v>-2.0729305276058277E-3</v>
      </c>
      <c r="BL285" s="155">
        <f t="shared" si="91"/>
        <v>0.99976137352924255</v>
      </c>
      <c r="BM285" s="155"/>
      <c r="BN285" s="152">
        <f t="shared" si="92"/>
        <v>656.44851600640118</v>
      </c>
      <c r="BO285" s="152">
        <f t="shared" si="93"/>
        <v>-0.19381149200769596</v>
      </c>
      <c r="BP285" s="155">
        <f t="shared" si="94"/>
        <v>0.97793372937606426</v>
      </c>
      <c r="BQ285" s="156"/>
      <c r="BR285" s="157">
        <f t="shared" si="95"/>
        <v>656.44851600640118</v>
      </c>
      <c r="BS285" s="158">
        <f t="shared" si="96"/>
        <v>0</v>
      </c>
      <c r="BT285" s="158">
        <f t="shared" si="97"/>
        <v>0</v>
      </c>
      <c r="BU285" s="158">
        <f t="shared" si="98"/>
        <v>0</v>
      </c>
      <c r="BV285" s="158"/>
      <c r="BW285" s="206">
        <f t="shared" si="99"/>
        <v>656.44851600640118</v>
      </c>
      <c r="BX285" s="207">
        <f t="shared" si="100"/>
        <v>0</v>
      </c>
      <c r="BY285" s="208">
        <f t="shared" si="101"/>
        <v>1</v>
      </c>
      <c r="BZ285" s="158"/>
      <c r="CA285" s="157">
        <f>BDS!BH285</f>
        <v>6.9278482064757423</v>
      </c>
      <c r="CB285" s="157">
        <f t="shared" si="102"/>
        <v>0.92784820647574229</v>
      </c>
      <c r="CC285" s="157"/>
      <c r="CD285" s="157">
        <f t="shared" si="103"/>
        <v>0.92784820647574229</v>
      </c>
      <c r="CE285" s="192"/>
      <c r="CF285" s="192"/>
      <c r="CG285" s="208"/>
      <c r="CH285" s="208">
        <f t="shared" si="104"/>
        <v>0</v>
      </c>
    </row>
    <row r="286" spans="2:86" x14ac:dyDescent="0.2">
      <c r="B286" s="81"/>
      <c r="C286" s="81"/>
      <c r="D286" s="81"/>
      <c r="E286" s="81"/>
      <c r="F286" s="81"/>
      <c r="G286" s="81"/>
      <c r="H286" s="81"/>
      <c r="I286" s="81"/>
      <c r="J286" s="81"/>
      <c r="K286" s="81"/>
      <c r="L286" s="82"/>
      <c r="M286" s="83"/>
      <c r="N286" s="81"/>
      <c r="O286" s="81"/>
      <c r="P286" s="81"/>
      <c r="Q286" s="84"/>
      <c r="R286" s="81"/>
      <c r="S286" s="84"/>
      <c r="T286" s="81"/>
      <c r="U286" s="195">
        <f t="shared" si="86"/>
        <v>666.40364514426813</v>
      </c>
      <c r="V286" s="146">
        <f>BDS!$V$3*(COS(($U286*V$4)-PI()))*BL286*BP286</f>
        <v>0.24045413560136619</v>
      </c>
      <c r="W286" s="146">
        <f>BDS!$W$3*(COS(($U286*W$4)-PI()))*BL286*BP286</f>
        <v>0.17131202010175584</v>
      </c>
      <c r="X286" s="146">
        <f>BDS!$X$3*(COS(($U286*X$4)-PI()))*BL286*BP286</f>
        <v>-5.1748938166359566E-2</v>
      </c>
      <c r="Y286" s="146">
        <f>BDS!$Y$3*(COS(($U286*Y$4)-PI()))*BL286*BP286</f>
        <v>0.96701302228313479</v>
      </c>
      <c r="Z286" s="146">
        <f>BDS!$Z$3*(COS(($U286*Z$4)-PI()))*BL286*BP286</f>
        <v>0.78193062668570734</v>
      </c>
      <c r="AA286" s="146">
        <f>BDS!$AA$3*(COS(($U286*AA$4)-PI()))*BL286*BP286</f>
        <v>0.48036196679459975</v>
      </c>
      <c r="AB286" s="146">
        <f>BDS!$AB$3*(COS(($U286*AB$4)-PI()))*BL286*BP286</f>
        <v>0.25706559214734565</v>
      </c>
      <c r="AC286" s="146">
        <f>BDS!$AC$3*(COS(($U286*AC$4)-PI()))*BL286*BP286</f>
        <v>0.11510684597489654</v>
      </c>
      <c r="AD286" s="146">
        <f>BDS!$AD$3*(COS(($U286*AD$4)-PI()))*BL286*BP286</f>
        <v>3.7615462723480556E-2</v>
      </c>
      <c r="AE286" s="146">
        <f>BDS!$AE$3*(COS(($U286*AE$4)-PI()))*BL286*BP286</f>
        <v>1.3051902056012353E-2</v>
      </c>
      <c r="AF286" s="146">
        <f>BDS!$AF$3*(COS(($U286*AF$4)-PI()))*BL286*BP286</f>
        <v>3.7615462723480556E-2</v>
      </c>
      <c r="AG286" s="146">
        <f>BDS!$AG$3*(COS(($U286*AG$4)-PI()))*BL286*BP286</f>
        <v>0.11510684597489654</v>
      </c>
      <c r="AH286" s="146">
        <f>BDS!$AH$3*(COS(($U286*AH$4)-PI()))*BL286*BP286</f>
        <v>0.25706559214734565</v>
      </c>
      <c r="AI286" s="146">
        <f>BDS!$AI$3*(COS(($U286*AI$4)-PI()))*BL286*BP286</f>
        <v>0.48036196679459975</v>
      </c>
      <c r="AJ286" s="146">
        <f>BDS!$AJ$3*(COS(($U286*AJ$4)-PI()))*BL286*BP286</f>
        <v>0.38634315078277587</v>
      </c>
      <c r="AK286" s="146">
        <f>BDS!$AK$3*(COS(($U286*AK$4)-PI()))*BL286*BP286</f>
        <v>0.16692474896299486</v>
      </c>
      <c r="AL286" s="146">
        <f>BDS!$AL$3*(COS(($U286*AL$4)-PI()))*BL286*BP286</f>
        <v>3.0517745193827418E-2</v>
      </c>
      <c r="AM286" s="146">
        <f>BDS!$AM$3*(COS(($U286*AM$4)-PI()))*BL286*BP286</f>
        <v>-4.3177738899960308E-2</v>
      </c>
      <c r="AN286" s="146">
        <f>BDS!$AN$3*(COS(($U286*AN$4)-PI()))*BL286*BP286</f>
        <v>-6.6438961306448358E-2</v>
      </c>
      <c r="AO286" s="146">
        <f>BDS!$AO$3*(COS(($U286*AO$4)-PI()))*BL286*BP286</f>
        <v>-4.3177738899960308E-2</v>
      </c>
      <c r="AP286" s="146">
        <f>BDS!$AP$3*(COS(($U286*AP$4)-PI()))*BL286*BP286</f>
        <v>3.0517745193827418E-2</v>
      </c>
      <c r="AQ286" s="146">
        <f>BDS!$AQ$3*(COS(($U286*AQ$4)-PI()))*BL286*BP286</f>
        <v>0.16692474896299486</v>
      </c>
      <c r="AR286" s="146">
        <f>BDS!$AR$3*(COS(($U286*AR$4)-PI()))*BL286*BP286</f>
        <v>0.38634315078277587</v>
      </c>
      <c r="AS286" s="146">
        <f>BDS!$AS$3*(COS(($U286*AS$4)-PI()))*BL286*BP286</f>
        <v>0.48036196679459975</v>
      </c>
      <c r="AT286" s="146">
        <f>BDS!$AT$3*(COS(($U286*AT$4)-PI()))*BL286*BP286</f>
        <v>0.25706559214734565</v>
      </c>
      <c r="AU286" s="146">
        <f>BDS!$AU$3*(COS(($U286*AU$4)-PI()))*BL286*BP286</f>
        <v>0.11510684597489654</v>
      </c>
      <c r="AV286" s="146">
        <f>BDS!$AV$3*(COS(($U286*AV$4)-PI()))*BL286*BP286</f>
        <v>3.7615462723480556E-2</v>
      </c>
      <c r="AW286" s="146">
        <f>BDS!$AW$3*(COS(($U286*AW$4)-PI()))*BL286*BP286</f>
        <v>1.3051902056012353E-2</v>
      </c>
      <c r="AX286" s="146">
        <f>BDS!$AX$3*(COS(($U286*AX$4)-PI()))*BL286*BP286</f>
        <v>3.7615462723480556E-2</v>
      </c>
      <c r="AY286" s="146">
        <f>BDS!$AY$3*(COS(($U286*AY$4)-PI()))*BL286*BP286</f>
        <v>0.11510684597489654</v>
      </c>
      <c r="AZ286" s="146">
        <f>BDS!$AZ$3*(COS(($U286*AZ$4)-PI()))*BL286*BP286</f>
        <v>0.25706559214734565</v>
      </c>
      <c r="BA286" s="146">
        <f>BDS!$BA$3*(COS(($U286*BA$4)-PI()))*BL286*BP286</f>
        <v>0.48036196679459975</v>
      </c>
      <c r="BB286" s="146">
        <f>BDS!$BB$3*(COS(($U286*BB$4)-PI()))*BL286*BP286</f>
        <v>0.78193062668570734</v>
      </c>
      <c r="BC286" s="146">
        <f>BDS!$BC$3*(COS(($U286*BC$4)-PI()))*BL286*BP286</f>
        <v>0.96701302228313479</v>
      </c>
      <c r="BD286" s="146">
        <f>BDS!$BD$3*(COS(($U286*BD$4)-PI()))*BL286*BP286</f>
        <v>-5.1748938166359566E-2</v>
      </c>
      <c r="BE286" s="146">
        <f>BDS!$BE$3*(COS(($U286*BE$4)-PI()))*BL286*BP286</f>
        <v>0.17131202010175584</v>
      </c>
      <c r="BF286" s="153">
        <f t="shared" si="87"/>
        <v>0.23830410341266622</v>
      </c>
      <c r="BG286" s="153">
        <f>(((BF286)+1)/(BDS!$BG$4)+1)</f>
        <v>2.2304562303666522</v>
      </c>
      <c r="BH286" s="196">
        <f t="shared" si="88"/>
        <v>6.9678741045968824</v>
      </c>
      <c r="BI286" s="154"/>
      <c r="BJ286" s="152">
        <f t="shared" si="89"/>
        <v>666.40364514426813</v>
      </c>
      <c r="BK286" s="152">
        <f t="shared" si="90"/>
        <v>-2.1768264439119339E-3</v>
      </c>
      <c r="BL286" s="155">
        <f t="shared" si="91"/>
        <v>0.99974941499567882</v>
      </c>
      <c r="BM286" s="155"/>
      <c r="BN286" s="152">
        <f t="shared" si="92"/>
        <v>666.40364514426813</v>
      </c>
      <c r="BO286" s="152">
        <f t="shared" si="93"/>
        <v>-0.20107375715823267</v>
      </c>
      <c r="BP286" s="155">
        <f t="shared" si="94"/>
        <v>0.9771164215156789</v>
      </c>
      <c r="BQ286" s="156"/>
      <c r="BR286" s="157">
        <f t="shared" si="95"/>
        <v>666.40364514426813</v>
      </c>
      <c r="BS286" s="158">
        <f t="shared" si="96"/>
        <v>0</v>
      </c>
      <c r="BT286" s="158">
        <f t="shared" si="97"/>
        <v>0</v>
      </c>
      <c r="BU286" s="158">
        <f t="shared" si="98"/>
        <v>0</v>
      </c>
      <c r="BV286" s="158"/>
      <c r="BW286" s="206">
        <f t="shared" si="99"/>
        <v>666.40364514426813</v>
      </c>
      <c r="BX286" s="207">
        <f t="shared" si="100"/>
        <v>0</v>
      </c>
      <c r="BY286" s="208">
        <f t="shared" si="101"/>
        <v>1</v>
      </c>
      <c r="BZ286" s="158"/>
      <c r="CA286" s="157">
        <f>BDS!BH286</f>
        <v>6.9678741045968824</v>
      </c>
      <c r="CB286" s="157">
        <f t="shared" si="102"/>
        <v>0.96787410459688239</v>
      </c>
      <c r="CC286" s="157"/>
      <c r="CD286" s="157">
        <f t="shared" si="103"/>
        <v>0.96787410459688239</v>
      </c>
      <c r="CE286" s="192"/>
      <c r="CF286" s="192"/>
      <c r="CG286" s="208"/>
      <c r="CH286" s="208">
        <f t="shared" si="104"/>
        <v>0</v>
      </c>
    </row>
    <row r="287" spans="2:86" x14ac:dyDescent="0.2">
      <c r="B287" s="81"/>
      <c r="C287" s="81"/>
      <c r="D287" s="81"/>
      <c r="E287" s="81"/>
      <c r="F287" s="81"/>
      <c r="G287" s="81"/>
      <c r="H287" s="81"/>
      <c r="I287" s="81"/>
      <c r="J287" s="81"/>
      <c r="K287" s="81"/>
      <c r="L287" s="82"/>
      <c r="M287" s="83"/>
      <c r="N287" s="81"/>
      <c r="O287" s="81"/>
      <c r="P287" s="81"/>
      <c r="Q287" s="84"/>
      <c r="R287" s="81"/>
      <c r="S287" s="84"/>
      <c r="T287" s="81"/>
      <c r="U287" s="195">
        <f t="shared" si="86"/>
        <v>676.50974514083168</v>
      </c>
      <c r="V287" s="146">
        <f>BDS!$V$3*(COS(($U287*V$4)-PI()))*BL287*BP287</f>
        <v>0.17665564582189031</v>
      </c>
      <c r="W287" s="146">
        <f>BDS!$W$3*(COS(($U287*W$4)-PI()))*BL287*BP287</f>
        <v>0.10568730403916983</v>
      </c>
      <c r="X287" s="146">
        <f>BDS!$X$3*(COS(($U287*X$4)-PI()))*BL287*BP287</f>
        <v>-0.12084037809188107</v>
      </c>
      <c r="Y287" s="146">
        <f>BDS!$Y$3*(COS(($U287*Y$4)-PI()))*BL287*BP287</f>
        <v>0.95989762622811159</v>
      </c>
      <c r="Z287" s="146">
        <f>BDS!$Z$3*(COS(($U287*Z$4)-PI()))*BL287*BP287</f>
        <v>0.80283761697251432</v>
      </c>
      <c r="AA287" s="146">
        <f>BDS!$AA$3*(COS(($U287*AA$4)-PI()))*BL287*BP287</f>
        <v>0.50661516770670023</v>
      </c>
      <c r="AB287" s="146">
        <f>BDS!$AB$3*(COS(($U287*AB$4)-PI()))*BL287*BP287</f>
        <v>0.28303638901832517</v>
      </c>
      <c r="AC287" s="146">
        <f>BDS!$AC$3*(COS(($U287*AC$4)-PI()))*BL287*BP287</f>
        <v>0.13986627450280642</v>
      </c>
      <c r="AD287" s="146">
        <f>BDS!$AD$3*(COS(($U287*AD$4)-PI()))*BL287*BP287</f>
        <v>6.1454136043835948E-2</v>
      </c>
      <c r="AE287" s="146">
        <f>BDS!$AE$3*(COS(($U287*AE$4)-PI()))*BL287*BP287</f>
        <v>3.6564853205738809E-2</v>
      </c>
      <c r="AF287" s="146">
        <f>BDS!$AF$3*(COS(($U287*AF$4)-PI()))*BL287*BP287</f>
        <v>6.1454136043835948E-2</v>
      </c>
      <c r="AG287" s="146">
        <f>BDS!$AG$3*(COS(($U287*AG$4)-PI()))*BL287*BP287</f>
        <v>0.13986627450280642</v>
      </c>
      <c r="AH287" s="146">
        <f>BDS!$AH$3*(COS(($U287*AH$4)-PI()))*BL287*BP287</f>
        <v>0.28303638901832517</v>
      </c>
      <c r="AI287" s="146">
        <f>BDS!$AI$3*(COS(($U287*AI$4)-PI()))*BL287*BP287</f>
        <v>0.50661516770670023</v>
      </c>
      <c r="AJ287" s="146">
        <f>BDS!$AJ$3*(COS(($U287*AJ$4)-PI()))*BL287*BP287</f>
        <v>0.41276522882211192</v>
      </c>
      <c r="AK287" s="146">
        <f>BDS!$AK$3*(COS(($U287*AK$4)-PI()))*BL287*BP287</f>
        <v>0.19220245025396365</v>
      </c>
      <c r="AL287" s="146">
        <f>BDS!$AL$3*(COS(($U287*AL$4)-PI()))*BL287*BP287</f>
        <v>5.4263910000698766E-2</v>
      </c>
      <c r="AM287" s="146">
        <f>BDS!$AM$3*(COS(($U287*AM$4)-PI()))*BL287*BP287</f>
        <v>-2.0467551187305578E-2</v>
      </c>
      <c r="AN287" s="146">
        <f>BDS!$AN$3*(COS(($U287*AN$4)-PI()))*BL287*BP287</f>
        <v>-4.4083108960339012E-2</v>
      </c>
      <c r="AO287" s="146">
        <f>BDS!$AO$3*(COS(($U287*AO$4)-PI()))*BL287*BP287</f>
        <v>-2.0467551187305578E-2</v>
      </c>
      <c r="AP287" s="146">
        <f>BDS!$AP$3*(COS(($U287*AP$4)-PI()))*BL287*BP287</f>
        <v>5.4263910000698766E-2</v>
      </c>
      <c r="AQ287" s="146">
        <f>BDS!$AQ$3*(COS(($U287*AQ$4)-PI()))*BL287*BP287</f>
        <v>0.19220245025396365</v>
      </c>
      <c r="AR287" s="146">
        <f>BDS!$AR$3*(COS(($U287*AR$4)-PI()))*BL287*BP287</f>
        <v>0.41276522882211192</v>
      </c>
      <c r="AS287" s="146">
        <f>BDS!$AS$3*(COS(($U287*AS$4)-PI()))*BL287*BP287</f>
        <v>0.50661516770670023</v>
      </c>
      <c r="AT287" s="146">
        <f>BDS!$AT$3*(COS(($U287*AT$4)-PI()))*BL287*BP287</f>
        <v>0.28303638901832517</v>
      </c>
      <c r="AU287" s="146">
        <f>BDS!$AU$3*(COS(($U287*AU$4)-PI()))*BL287*BP287</f>
        <v>0.13986627450280642</v>
      </c>
      <c r="AV287" s="146">
        <f>BDS!$AV$3*(COS(($U287*AV$4)-PI()))*BL287*BP287</f>
        <v>6.1454136043835948E-2</v>
      </c>
      <c r="AW287" s="146">
        <f>BDS!$AW$3*(COS(($U287*AW$4)-PI()))*BL287*BP287</f>
        <v>3.6564853205738809E-2</v>
      </c>
      <c r="AX287" s="146">
        <f>BDS!$AX$3*(COS(($U287*AX$4)-PI()))*BL287*BP287</f>
        <v>6.1454136043835948E-2</v>
      </c>
      <c r="AY287" s="146">
        <f>BDS!$AY$3*(COS(($U287*AY$4)-PI()))*BL287*BP287</f>
        <v>0.13986627450280642</v>
      </c>
      <c r="AZ287" s="146">
        <f>BDS!$AZ$3*(COS(($U287*AZ$4)-PI()))*BL287*BP287</f>
        <v>0.28303638901832517</v>
      </c>
      <c r="BA287" s="146">
        <f>BDS!$BA$3*(COS(($U287*BA$4)-PI()))*BL287*BP287</f>
        <v>0.50661516770670023</v>
      </c>
      <c r="BB287" s="146">
        <f>BDS!$BB$3*(COS(($U287*BB$4)-PI()))*BL287*BP287</f>
        <v>0.80283761697251432</v>
      </c>
      <c r="BC287" s="146">
        <f>BDS!$BC$3*(COS(($U287*BC$4)-PI()))*BL287*BP287</f>
        <v>0.95989762622811159</v>
      </c>
      <c r="BD287" s="146">
        <f>BDS!$BD$3*(COS(($U287*BD$4)-PI()))*BL287*BP287</f>
        <v>-0.12084037809188107</v>
      </c>
      <c r="BE287" s="146">
        <f>BDS!$BE$3*(COS(($U287*BE$4)-PI()))*BL287*BP287</f>
        <v>0.10568730403916983</v>
      </c>
      <c r="BF287" s="153">
        <f t="shared" si="87"/>
        <v>0.24839673684540189</v>
      </c>
      <c r="BG287" s="153">
        <f>(((BF287)+1)/(BDS!$BG$4)+1)</f>
        <v>2.2404849007505199</v>
      </c>
      <c r="BH287" s="196">
        <f t="shared" si="88"/>
        <v>7.0068404285578847</v>
      </c>
      <c r="BI287" s="154"/>
      <c r="BJ287" s="152">
        <f t="shared" si="89"/>
        <v>676.50974514083168</v>
      </c>
      <c r="BK287" s="152">
        <f t="shared" si="90"/>
        <v>-2.285928285226075E-3</v>
      </c>
      <c r="BL287" s="155">
        <f t="shared" si="91"/>
        <v>0.99973685740842588</v>
      </c>
      <c r="BM287" s="155"/>
      <c r="BN287" s="152">
        <f t="shared" si="92"/>
        <v>676.50974514083168</v>
      </c>
      <c r="BO287" s="152">
        <f t="shared" si="93"/>
        <v>-0.20860166548105336</v>
      </c>
      <c r="BP287" s="155">
        <f t="shared" si="94"/>
        <v>0.97626993870671552</v>
      </c>
      <c r="BQ287" s="156"/>
      <c r="BR287" s="157">
        <f t="shared" si="95"/>
        <v>676.50974514083168</v>
      </c>
      <c r="BS287" s="158">
        <f t="shared" si="96"/>
        <v>0</v>
      </c>
      <c r="BT287" s="158">
        <f t="shared" si="97"/>
        <v>0</v>
      </c>
      <c r="BU287" s="158">
        <f t="shared" si="98"/>
        <v>0</v>
      </c>
      <c r="BV287" s="158"/>
      <c r="BW287" s="206">
        <f t="shared" si="99"/>
        <v>676.50974514083168</v>
      </c>
      <c r="BX287" s="207">
        <f t="shared" si="100"/>
        <v>0</v>
      </c>
      <c r="BY287" s="208">
        <f t="shared" si="101"/>
        <v>1</v>
      </c>
      <c r="BZ287" s="158"/>
      <c r="CA287" s="157">
        <f>BDS!BH287</f>
        <v>7.0068404285578847</v>
      </c>
      <c r="CB287" s="157">
        <f t="shared" si="102"/>
        <v>1.0068404285578847</v>
      </c>
      <c r="CC287" s="157"/>
      <c r="CD287" s="157">
        <f t="shared" si="103"/>
        <v>1.0068404285578847</v>
      </c>
      <c r="CE287" s="192"/>
      <c r="CF287" s="192"/>
      <c r="CG287" s="208"/>
      <c r="CH287" s="208">
        <f t="shared" si="104"/>
        <v>0</v>
      </c>
    </row>
    <row r="288" spans="2:86" x14ac:dyDescent="0.2">
      <c r="B288" s="81"/>
      <c r="C288" s="81"/>
      <c r="D288" s="81"/>
      <c r="E288" s="81"/>
      <c r="F288" s="81"/>
      <c r="G288" s="81"/>
      <c r="H288" s="81"/>
      <c r="I288" s="81"/>
      <c r="J288" s="81"/>
      <c r="K288" s="81"/>
      <c r="L288" s="82"/>
      <c r="M288" s="83"/>
      <c r="N288" s="81"/>
      <c r="O288" s="81"/>
      <c r="P288" s="81"/>
      <c r="Q288" s="84"/>
      <c r="R288" s="81"/>
      <c r="S288" s="84"/>
      <c r="T288" s="81"/>
      <c r="U288" s="195">
        <f t="shared" si="86"/>
        <v>686.76910548926264</v>
      </c>
      <c r="V288" s="146">
        <f>BDS!$V$3*(COS(($U288*V$4)-PI()))*BL288*BP288</f>
        <v>0.11117789407196617</v>
      </c>
      <c r="W288" s="146">
        <f>BDS!$W$3*(COS(($U288*W$4)-PI()))*BL288*BP288</f>
        <v>3.8675763547067879E-2</v>
      </c>
      <c r="X288" s="146">
        <f>BDS!$X$3*(COS(($U288*X$4)-PI()))*BL288*BP288</f>
        <v>-0.19020497622533442</v>
      </c>
      <c r="Y288" s="146">
        <f>BDS!$Y$3*(COS(($U288*Y$4)-PI()))*BL288*BP288</f>
        <v>0.95028855398678158</v>
      </c>
      <c r="Z288" s="146">
        <f>BDS!$Z$3*(COS(($U288*Z$4)-PI()))*BL288*BP288</f>
        <v>0.82282941238420637</v>
      </c>
      <c r="AA288" s="146">
        <f>BDS!$AA$3*(COS(($U288*AA$4)-PI()))*BL288*BP288</f>
        <v>0.53269166682241287</v>
      </c>
      <c r="AB288" s="146">
        <f>BDS!$AB$3*(COS(($U288*AB$4)-PI()))*BL288*BP288</f>
        <v>0.30912387506679972</v>
      </c>
      <c r="AC288" s="146">
        <f>BDS!$AC$3*(COS(($U288*AC$4)-PI()))*BL288*BP288</f>
        <v>0.16485965324954965</v>
      </c>
      <c r="AD288" s="146">
        <f>BDS!$AD$3*(COS(($U288*AD$4)-PI()))*BL288*BP288</f>
        <v>8.5572343935145054E-2</v>
      </c>
      <c r="AE288" s="146">
        <f>BDS!$AE$3*(COS(($U288*AE$4)-PI()))*BL288*BP288</f>
        <v>6.0369319541585219E-2</v>
      </c>
      <c r="AF288" s="146">
        <f>BDS!$AF$3*(COS(($U288*AF$4)-PI()))*BL288*BP288</f>
        <v>8.5572343935145054E-2</v>
      </c>
      <c r="AG288" s="146">
        <f>BDS!$AG$3*(COS(($U288*AG$4)-PI()))*BL288*BP288</f>
        <v>0.16485965324954965</v>
      </c>
      <c r="AH288" s="146">
        <f>BDS!$AH$3*(COS(($U288*AH$4)-PI()))*BL288*BP288</f>
        <v>0.30912387506679972</v>
      </c>
      <c r="AI288" s="146">
        <f>BDS!$AI$3*(COS(($U288*AI$4)-PI()))*BL288*BP288</f>
        <v>0.53269166682241287</v>
      </c>
      <c r="AJ288" s="146">
        <f>BDS!$AJ$3*(COS(($U288*AJ$4)-PI()))*BL288*BP288</f>
        <v>0.43915281407241968</v>
      </c>
      <c r="AK288" s="146">
        <f>BDS!$AK$3*(COS(($U288*AK$4)-PI()))*BL288*BP288</f>
        <v>0.2176766284777063</v>
      </c>
      <c r="AL288" s="146">
        <f>BDS!$AL$3*(COS(($U288*AL$4)-PI()))*BL288*BP288</f>
        <v>7.8293189634632609E-2</v>
      </c>
      <c r="AM288" s="146">
        <f>BDS!$AM$3*(COS(($U288*AM$4)-PI()))*BL288*BP288</f>
        <v>2.5573446011536646E-3</v>
      </c>
      <c r="AN288" s="146">
        <f>BDS!$AN$3*(COS(($U288*AN$4)-PI()))*BL288*BP288</f>
        <v>-2.1404618305408359E-2</v>
      </c>
      <c r="AO288" s="146">
        <f>BDS!$AO$3*(COS(($U288*AO$4)-PI()))*BL288*BP288</f>
        <v>2.5573446011536646E-3</v>
      </c>
      <c r="AP288" s="146">
        <f>BDS!$AP$3*(COS(($U288*AP$4)-PI()))*BL288*BP288</f>
        <v>7.8293189634632609E-2</v>
      </c>
      <c r="AQ288" s="146">
        <f>BDS!$AQ$3*(COS(($U288*AQ$4)-PI()))*BL288*BP288</f>
        <v>0.2176766284777063</v>
      </c>
      <c r="AR288" s="146">
        <f>BDS!$AR$3*(COS(($U288*AR$4)-PI()))*BL288*BP288</f>
        <v>0.43915281407241968</v>
      </c>
      <c r="AS288" s="146">
        <f>BDS!$AS$3*(COS(($U288*AS$4)-PI()))*BL288*BP288</f>
        <v>0.53269166682241287</v>
      </c>
      <c r="AT288" s="146">
        <f>BDS!$AT$3*(COS(($U288*AT$4)-PI()))*BL288*BP288</f>
        <v>0.30912387506679972</v>
      </c>
      <c r="AU288" s="146">
        <f>BDS!$AU$3*(COS(($U288*AU$4)-PI()))*BL288*BP288</f>
        <v>0.16485965324954965</v>
      </c>
      <c r="AV288" s="146">
        <f>BDS!$AV$3*(COS(($U288*AV$4)-PI()))*BL288*BP288</f>
        <v>8.5572343935145054E-2</v>
      </c>
      <c r="AW288" s="146">
        <f>BDS!$AW$3*(COS(($U288*AW$4)-PI()))*BL288*BP288</f>
        <v>6.0369319541585219E-2</v>
      </c>
      <c r="AX288" s="146">
        <f>BDS!$AX$3*(COS(($U288*AX$4)-PI()))*BL288*BP288</f>
        <v>8.5572343935145054E-2</v>
      </c>
      <c r="AY288" s="146">
        <f>BDS!$AY$3*(COS(($U288*AY$4)-PI()))*BL288*BP288</f>
        <v>0.16485965324954965</v>
      </c>
      <c r="AZ288" s="146">
        <f>BDS!$AZ$3*(COS(($U288*AZ$4)-PI()))*BL288*BP288</f>
        <v>0.30912387506679972</v>
      </c>
      <c r="BA288" s="146">
        <f>BDS!$BA$3*(COS(($U288*BA$4)-PI()))*BL288*BP288</f>
        <v>0.53269166682241287</v>
      </c>
      <c r="BB288" s="146">
        <f>BDS!$BB$3*(COS(($U288*BB$4)-PI()))*BL288*BP288</f>
        <v>0.82282941238420637</v>
      </c>
      <c r="BC288" s="146">
        <f>BDS!$BC$3*(COS(($U288*BC$4)-PI()))*BL288*BP288</f>
        <v>0.95028855398678158</v>
      </c>
      <c r="BD288" s="146">
        <f>BDS!$BD$3*(COS(($U288*BD$4)-PI()))*BL288*BP288</f>
        <v>-0.19020497622533442</v>
      </c>
      <c r="BE288" s="146">
        <f>BDS!$BE$3*(COS(($U288*BE$4)-PI()))*BL288*BP288</f>
        <v>3.8675763547067879E-2</v>
      </c>
      <c r="BF288" s="153">
        <f t="shared" si="87"/>
        <v>0.25827887589173959</v>
      </c>
      <c r="BG288" s="153">
        <f>(((BF288)+1)/(BDS!$BG$4)+1)</f>
        <v>2.2503044107766961</v>
      </c>
      <c r="BH288" s="196">
        <f t="shared" si="88"/>
        <v>7.0448254286999603</v>
      </c>
      <c r="BI288" s="154"/>
      <c r="BJ288" s="152">
        <f t="shared" si="89"/>
        <v>686.76910548926264</v>
      </c>
      <c r="BK288" s="152">
        <f t="shared" si="90"/>
        <v>-2.4004967646729393E-3</v>
      </c>
      <c r="BL288" s="155">
        <f t="shared" si="91"/>
        <v>0.99972367078264712</v>
      </c>
      <c r="BM288" s="155"/>
      <c r="BN288" s="152">
        <f t="shared" si="92"/>
        <v>686.76910548926264</v>
      </c>
      <c r="BO288" s="152">
        <f t="shared" si="93"/>
        <v>-0.2164044482373732</v>
      </c>
      <c r="BP288" s="155">
        <f t="shared" si="94"/>
        <v>0.97539332133980849</v>
      </c>
      <c r="BQ288" s="156"/>
      <c r="BR288" s="157">
        <f t="shared" si="95"/>
        <v>686.76910548926264</v>
      </c>
      <c r="BS288" s="158">
        <f t="shared" si="96"/>
        <v>0</v>
      </c>
      <c r="BT288" s="158">
        <f t="shared" si="97"/>
        <v>0</v>
      </c>
      <c r="BU288" s="158">
        <f t="shared" si="98"/>
        <v>0</v>
      </c>
      <c r="BV288" s="158"/>
      <c r="BW288" s="206">
        <f t="shared" si="99"/>
        <v>686.76910548926264</v>
      </c>
      <c r="BX288" s="207">
        <f t="shared" si="100"/>
        <v>-1.9286549331065743E-15</v>
      </c>
      <c r="BY288" s="208">
        <f t="shared" si="101"/>
        <v>0.99999999999999978</v>
      </c>
      <c r="BZ288" s="158"/>
      <c r="CA288" s="157">
        <f>BDS!BH288</f>
        <v>7.0448254286999603</v>
      </c>
      <c r="CB288" s="157">
        <f t="shared" si="102"/>
        <v>1.0448254286999603</v>
      </c>
      <c r="CC288" s="157"/>
      <c r="CD288" s="157">
        <f t="shared" si="103"/>
        <v>1.0448254286999603</v>
      </c>
      <c r="CE288" s="192"/>
      <c r="CF288" s="192"/>
      <c r="CG288" s="208"/>
      <c r="CH288" s="208">
        <f t="shared" si="104"/>
        <v>0</v>
      </c>
    </row>
    <row r="289" spans="2:86" x14ac:dyDescent="0.2">
      <c r="B289" s="81"/>
      <c r="C289" s="81"/>
      <c r="D289" s="81"/>
      <c r="E289" s="81"/>
      <c r="F289" s="81"/>
      <c r="G289" s="81"/>
      <c r="H289" s="81"/>
      <c r="I289" s="81"/>
      <c r="J289" s="81"/>
      <c r="K289" s="81"/>
      <c r="L289" s="82"/>
      <c r="M289" s="83"/>
      <c r="N289" s="81"/>
      <c r="O289" s="81"/>
      <c r="P289" s="81"/>
      <c r="Q289" s="84"/>
      <c r="R289" s="81"/>
      <c r="S289" s="84"/>
      <c r="T289" s="81"/>
      <c r="U289" s="195">
        <f t="shared" si="86"/>
        <v>697.18405040320056</v>
      </c>
      <c r="V289" s="146">
        <f>BDS!$V$3*(COS(($U289*V$4)-PI()))*BL289*BP289</f>
        <v>4.4294295644608794E-2</v>
      </c>
      <c r="W289" s="146">
        <f>BDS!$W$3*(COS(($U289*W$4)-PI()))*BL289*BP289</f>
        <v>-2.9417398298713694E-2</v>
      </c>
      <c r="X289" s="146">
        <f>BDS!$X$3*(COS(($U289*X$4)-PI()))*BL289*BP289</f>
        <v>-0.25943905028890857</v>
      </c>
      <c r="Y289" s="146">
        <f>BDS!$Y$3*(COS(($U289*Y$4)-PI()))*BL289*BP289</f>
        <v>0.93810463918510745</v>
      </c>
      <c r="Z289" s="146">
        <f>BDS!$Z$3*(COS(($U289*Z$4)-PI()))*BL289*BP289</f>
        <v>0.84182530012975698</v>
      </c>
      <c r="AA289" s="146">
        <f>BDS!$AA$3*(COS(($U289*AA$4)-PI()))*BL289*BP289</f>
        <v>0.55854327562708583</v>
      </c>
      <c r="AB289" s="146">
        <f>BDS!$AB$3*(COS(($U289*AB$4)-PI()))*BL289*BP289</f>
        <v>0.33529898645433659</v>
      </c>
      <c r="AC289" s="146">
        <f>BDS!$AC$3*(COS(($U289*AC$4)-PI()))*BL289*BP289</f>
        <v>0.19006771210883566</v>
      </c>
      <c r="AD289" s="146">
        <f>BDS!$AD$3*(COS(($U289*AD$4)-PI()))*BL289*BP289</f>
        <v>0.10995540728148455</v>
      </c>
      <c r="AE289" s="146">
        <f>BDS!$AE$3*(COS(($U289*AE$4)-PI()))*BL289*BP289</f>
        <v>8.4451968114138451E-2</v>
      </c>
      <c r="AF289" s="146">
        <f>BDS!$AF$3*(COS(($U289*AF$4)-PI()))*BL289*BP289</f>
        <v>0.10995540728148455</v>
      </c>
      <c r="AG289" s="146">
        <f>BDS!$AG$3*(COS(($U289*AG$4)-PI()))*BL289*BP289</f>
        <v>0.19006771210883566</v>
      </c>
      <c r="AH289" s="146">
        <f>BDS!$AH$3*(COS(($U289*AH$4)-PI()))*BL289*BP289</f>
        <v>0.33529898645433659</v>
      </c>
      <c r="AI289" s="146">
        <f>BDS!$AI$3*(COS(($U289*AI$4)-PI()))*BL289*BP289</f>
        <v>0.55854327562708583</v>
      </c>
      <c r="AJ289" s="146">
        <f>BDS!$AJ$3*(COS(($U289*AJ$4)-PI()))*BL289*BP289</f>
        <v>0.46546632952864092</v>
      </c>
      <c r="AK289" s="146">
        <f>BDS!$AK$3*(COS(($U289*AK$4)-PI()))*BL289*BP289</f>
        <v>0.24332464812514606</v>
      </c>
      <c r="AL289" s="146">
        <f>BDS!$AL$3*(COS(($U289*AL$4)-PI()))*BL289*BP289</f>
        <v>0.10259129931471436</v>
      </c>
      <c r="AM289" s="146">
        <f>BDS!$AM$3*(COS(($U289*AM$4)-PI()))*BL289*BP289</f>
        <v>2.5886502087330624E-2</v>
      </c>
      <c r="AN289" s="146">
        <f>BDS!$AN$3*(COS(($U289*AN$4)-PI()))*BL289*BP289</f>
        <v>1.5871797688948855E-3</v>
      </c>
      <c r="AO289" s="146">
        <f>BDS!$AO$3*(COS(($U289*AO$4)-PI()))*BL289*BP289</f>
        <v>2.5886502087330624E-2</v>
      </c>
      <c r="AP289" s="146">
        <f>BDS!$AP$3*(COS(($U289*AP$4)-PI()))*BL289*BP289</f>
        <v>0.10259129931471436</v>
      </c>
      <c r="AQ289" s="146">
        <f>BDS!$AQ$3*(COS(($U289*AQ$4)-PI()))*BL289*BP289</f>
        <v>0.24332464812514606</v>
      </c>
      <c r="AR289" s="146">
        <f>BDS!$AR$3*(COS(($U289*AR$4)-PI()))*BL289*BP289</f>
        <v>0.46546632952864092</v>
      </c>
      <c r="AS289" s="146">
        <f>BDS!$AS$3*(COS(($U289*AS$4)-PI()))*BL289*BP289</f>
        <v>0.55854327562708583</v>
      </c>
      <c r="AT289" s="146">
        <f>BDS!$AT$3*(COS(($U289*AT$4)-PI()))*BL289*BP289</f>
        <v>0.33529898645433659</v>
      </c>
      <c r="AU289" s="146">
        <f>BDS!$AU$3*(COS(($U289*AU$4)-PI()))*BL289*BP289</f>
        <v>0.19006771210883566</v>
      </c>
      <c r="AV289" s="146">
        <f>BDS!$AV$3*(COS(($U289*AV$4)-PI()))*BL289*BP289</f>
        <v>0.10995540728148455</v>
      </c>
      <c r="AW289" s="146">
        <f>BDS!$AW$3*(COS(($U289*AW$4)-PI()))*BL289*BP289</f>
        <v>8.4451968114138451E-2</v>
      </c>
      <c r="AX289" s="146">
        <f>BDS!$AX$3*(COS(($U289*AX$4)-PI()))*BL289*BP289</f>
        <v>0.10995540728148455</v>
      </c>
      <c r="AY289" s="146">
        <f>BDS!$AY$3*(COS(($U289*AY$4)-PI()))*BL289*BP289</f>
        <v>0.19006771210883566</v>
      </c>
      <c r="AZ289" s="146">
        <f>BDS!$AZ$3*(COS(($U289*AZ$4)-PI()))*BL289*BP289</f>
        <v>0.33529898645433659</v>
      </c>
      <c r="BA289" s="146">
        <f>BDS!$BA$3*(COS(($U289*BA$4)-PI()))*BL289*BP289</f>
        <v>0.55854327562708583</v>
      </c>
      <c r="BB289" s="146">
        <f>BDS!$BB$3*(COS(($U289*BB$4)-PI()))*BL289*BP289</f>
        <v>0.84182530012975698</v>
      </c>
      <c r="BC289" s="146">
        <f>BDS!$BC$3*(COS(($U289*BC$4)-PI()))*BL289*BP289</f>
        <v>0.93810463918510745</v>
      </c>
      <c r="BD289" s="146">
        <f>BDS!$BD$3*(COS(($U289*BD$4)-PI()))*BL289*BP289</f>
        <v>-0.25943905028890857</v>
      </c>
      <c r="BE289" s="146">
        <f>BDS!$BE$3*(COS(($U289*BE$4)-PI()))*BL289*BP289</f>
        <v>-2.9417398298713694E-2</v>
      </c>
      <c r="BF289" s="153">
        <f t="shared" si="87"/>
        <v>0.26797031880819167</v>
      </c>
      <c r="BG289" s="153">
        <f>(((BF289)+1)/(BDS!$BG$4)+1)</f>
        <v>2.2599344332283113</v>
      </c>
      <c r="BH289" s="196">
        <f t="shared" si="88"/>
        <v>7.0819167856010345</v>
      </c>
      <c r="BI289" s="154"/>
      <c r="BJ289" s="152">
        <f t="shared" si="89"/>
        <v>697.18405040320056</v>
      </c>
      <c r="BK289" s="152">
        <f t="shared" si="90"/>
        <v>-2.5208056374547432E-3</v>
      </c>
      <c r="BL289" s="155">
        <f t="shared" si="91"/>
        <v>0.99970982363515071</v>
      </c>
      <c r="BM289" s="155"/>
      <c r="BN289" s="152">
        <f t="shared" si="92"/>
        <v>697.18405040320056</v>
      </c>
      <c r="BO289" s="152">
        <f t="shared" si="93"/>
        <v>-0.22449162146934307</v>
      </c>
      <c r="BP289" s="155">
        <f t="shared" si="94"/>
        <v>0.9744855843082979</v>
      </c>
      <c r="BQ289" s="156"/>
      <c r="BR289" s="157">
        <f t="shared" si="95"/>
        <v>697.18405040320056</v>
      </c>
      <c r="BS289" s="158">
        <f t="shared" si="96"/>
        <v>0</v>
      </c>
      <c r="BT289" s="158">
        <f t="shared" si="97"/>
        <v>0</v>
      </c>
      <c r="BU289" s="158">
        <f t="shared" si="98"/>
        <v>0</v>
      </c>
      <c r="BV289" s="158"/>
      <c r="BW289" s="206">
        <f t="shared" si="99"/>
        <v>697.18405040320056</v>
      </c>
      <c r="BX289" s="207">
        <f t="shared" si="100"/>
        <v>-1.9286549331065743E-15</v>
      </c>
      <c r="BY289" s="208">
        <f t="shared" si="101"/>
        <v>0.99999999999999978</v>
      </c>
      <c r="BZ289" s="158"/>
      <c r="CA289" s="157">
        <f>BDS!BH289</f>
        <v>7.0819167856010345</v>
      </c>
      <c r="CB289" s="157">
        <f t="shared" si="102"/>
        <v>1.0819167856010345</v>
      </c>
      <c r="CC289" s="157"/>
      <c r="CD289" s="157">
        <f t="shared" si="103"/>
        <v>1.0819167856010345</v>
      </c>
      <c r="CE289" s="192"/>
      <c r="CF289" s="192"/>
      <c r="CG289" s="208"/>
      <c r="CH289" s="208">
        <f t="shared" si="104"/>
        <v>0</v>
      </c>
    </row>
    <row r="290" spans="2:86" x14ac:dyDescent="0.2">
      <c r="B290" s="81"/>
      <c r="C290" s="81"/>
      <c r="D290" s="81"/>
      <c r="E290" s="81"/>
      <c r="F290" s="81"/>
      <c r="G290" s="81"/>
      <c r="H290" s="81"/>
      <c r="I290" s="81"/>
      <c r="J290" s="81"/>
      <c r="K290" s="81"/>
      <c r="L290" s="82"/>
      <c r="M290" s="83"/>
      <c r="N290" s="81"/>
      <c r="O290" s="81"/>
      <c r="P290" s="81"/>
      <c r="Q290" s="84"/>
      <c r="R290" s="81"/>
      <c r="S290" s="84"/>
      <c r="T290" s="81"/>
      <c r="U290" s="195">
        <f t="shared" si="86"/>
        <v>707.75693934329422</v>
      </c>
      <c r="V290" s="146">
        <f>BDS!$V$3*(COS(($U290*V$4)-PI()))*BL290*BP290</f>
        <v>-2.3692170356145948E-2</v>
      </c>
      <c r="W290" s="146">
        <f>BDS!$W$3*(COS(($U290*W$4)-PI()))*BL290*BP290</f>
        <v>-9.8257070104772887E-2</v>
      </c>
      <c r="X290" s="146">
        <f>BDS!$X$3*(COS(($U290*X$4)-PI()))*BL290*BP290</f>
        <v>-0.32811015921702474</v>
      </c>
      <c r="Y290" s="146">
        <f>BDS!$Y$3*(COS(($U290*Y$4)-PI()))*BL290*BP290</f>
        <v>0.92327011745914689</v>
      </c>
      <c r="Z290" s="146">
        <f>BDS!$Z$3*(COS(($U290*Z$4)-PI()))*BL290*BP290</f>
        <v>0.85974216438779172</v>
      </c>
      <c r="AA290" s="146">
        <f>BDS!$AA$3*(COS(($U290*AA$4)-PI()))*BL290*BP290</f>
        <v>0.58411917723351048</v>
      </c>
      <c r="AB290" s="146">
        <f>BDS!$AB$3*(COS(($U290*AB$4)-PI()))*BL290*BP290</f>
        <v>0.36153057043513664</v>
      </c>
      <c r="AC290" s="146">
        <f>BDS!$AC$3*(COS(($U290*AC$4)-PI()))*BL290*BP290</f>
        <v>0.21546949968613788</v>
      </c>
      <c r="AD290" s="146">
        <f>BDS!$AD$3*(COS(($U290*AD$4)-PI()))*BL290*BP290</f>
        <v>0.13458718828465585</v>
      </c>
      <c r="AE290" s="146">
        <f>BDS!$AE$3*(COS(($U290*AE$4)-PI()))*BL290*BP290</f>
        <v>0.10879807675927088</v>
      </c>
      <c r="AF290" s="146">
        <f>BDS!$AF$3*(COS(($U290*AF$4)-PI()))*BL290*BP290</f>
        <v>0.13458718828465585</v>
      </c>
      <c r="AG290" s="146">
        <f>BDS!$AG$3*(COS(($U290*AG$4)-PI()))*BL290*BP290</f>
        <v>0.21546949968613788</v>
      </c>
      <c r="AH290" s="146">
        <f>BDS!$AH$3*(COS(($U290*AH$4)-PI()))*BL290*BP290</f>
        <v>0.36153057043513664</v>
      </c>
      <c r="AI290" s="146">
        <f>BDS!$AI$3*(COS(($U290*AI$4)-PI()))*BL290*BP290</f>
        <v>0.58411917723351048</v>
      </c>
      <c r="AJ290" s="146">
        <f>BDS!$AJ$3*(COS(($U290*AJ$4)-PI()))*BL290*BP290</f>
        <v>0.49166376909191634</v>
      </c>
      <c r="AK290" s="146">
        <f>BDS!$AK$3*(COS(($U290*AK$4)-PI()))*BL290*BP290</f>
        <v>0.26912204234545573</v>
      </c>
      <c r="AL290" s="146">
        <f>BDS!$AL$3*(COS(($U290*AL$4)-PI()))*BL290*BP290</f>
        <v>0.12714251572055835</v>
      </c>
      <c r="AM290" s="146">
        <f>BDS!$AM$3*(COS(($U290*AM$4)-PI()))*BL290*BP290</f>
        <v>4.9508241689567557E-2</v>
      </c>
      <c r="AN290" s="146">
        <f>BDS!$AN$3*(COS(($U290*AN$4)-PI()))*BL290*BP290</f>
        <v>2.4881784243473287E-2</v>
      </c>
      <c r="AO290" s="146">
        <f>BDS!$AO$3*(COS(($U290*AO$4)-PI()))*BL290*BP290</f>
        <v>4.9508241689567557E-2</v>
      </c>
      <c r="AP290" s="146">
        <f>BDS!$AP$3*(COS(($U290*AP$4)-PI()))*BL290*BP290</f>
        <v>0.12714251572055835</v>
      </c>
      <c r="AQ290" s="146">
        <f>BDS!$AQ$3*(COS(($U290*AQ$4)-PI()))*BL290*BP290</f>
        <v>0.26912204234545573</v>
      </c>
      <c r="AR290" s="146">
        <f>BDS!$AR$3*(COS(($U290*AR$4)-PI()))*BL290*BP290</f>
        <v>0.49166376909191634</v>
      </c>
      <c r="AS290" s="146">
        <f>BDS!$AS$3*(COS(($U290*AS$4)-PI()))*BL290*BP290</f>
        <v>0.58411917723351048</v>
      </c>
      <c r="AT290" s="146">
        <f>BDS!$AT$3*(COS(($U290*AT$4)-PI()))*BL290*BP290</f>
        <v>0.36153057043513664</v>
      </c>
      <c r="AU290" s="146">
        <f>BDS!$AU$3*(COS(($U290*AU$4)-PI()))*BL290*BP290</f>
        <v>0.21546949968613788</v>
      </c>
      <c r="AV290" s="146">
        <f>BDS!$AV$3*(COS(($U290*AV$4)-PI()))*BL290*BP290</f>
        <v>0.13458718828465585</v>
      </c>
      <c r="AW290" s="146">
        <f>BDS!$AW$3*(COS(($U290*AW$4)-PI()))*BL290*BP290</f>
        <v>0.10879807675927088</v>
      </c>
      <c r="AX290" s="146">
        <f>BDS!$AX$3*(COS(($U290*AX$4)-PI()))*BL290*BP290</f>
        <v>0.13458718828465585</v>
      </c>
      <c r="AY290" s="146">
        <f>BDS!$AY$3*(COS(($U290*AY$4)-PI()))*BL290*BP290</f>
        <v>0.21546949968613788</v>
      </c>
      <c r="AZ290" s="146">
        <f>BDS!$AZ$3*(COS(($U290*AZ$4)-PI()))*BL290*BP290</f>
        <v>0.36153057043513664</v>
      </c>
      <c r="BA290" s="146">
        <f>BDS!$BA$3*(COS(($U290*BA$4)-PI()))*BL290*BP290</f>
        <v>0.58411917723351048</v>
      </c>
      <c r="BB290" s="146">
        <f>BDS!$BB$3*(COS(($U290*BB$4)-PI()))*BL290*BP290</f>
        <v>0.85974216438779172</v>
      </c>
      <c r="BC290" s="146">
        <f>BDS!$BC$3*(COS(($U290*BC$4)-PI()))*BL290*BP290</f>
        <v>0.92327011745914689</v>
      </c>
      <c r="BD290" s="146">
        <f>BDS!$BD$3*(COS(($U290*BD$4)-PI()))*BL290*BP290</f>
        <v>-0.32811015921702474</v>
      </c>
      <c r="BE290" s="146">
        <f>BDS!$BE$3*(COS(($U290*BE$4)-PI()))*BL290*BP290</f>
        <v>-9.8257070104772887E-2</v>
      </c>
      <c r="BF290" s="153">
        <f t="shared" si="87"/>
        <v>0.27749374313080311</v>
      </c>
      <c r="BG290" s="153">
        <f>(((BF290)+1)/(BDS!$BG$4)+1)</f>
        <v>2.2693975019203139</v>
      </c>
      <c r="BH290" s="196">
        <f t="shared" si="88"/>
        <v>7.118211449392728</v>
      </c>
      <c r="BI290" s="154"/>
      <c r="BJ290" s="152">
        <f t="shared" si="89"/>
        <v>707.75693934329422</v>
      </c>
      <c r="BK290" s="152">
        <f t="shared" si="90"/>
        <v>-2.6471423517878965E-3</v>
      </c>
      <c r="BL290" s="155">
        <f t="shared" si="91"/>
        <v>0.99969528290977294</v>
      </c>
      <c r="BM290" s="155"/>
      <c r="BN290" s="152">
        <f t="shared" si="92"/>
        <v>707.75693934329422</v>
      </c>
      <c r="BO290" s="152">
        <f t="shared" si="93"/>
        <v>-0.23287299211823181</v>
      </c>
      <c r="BP290" s="155">
        <f t="shared" si="94"/>
        <v>0.97354571678846957</v>
      </c>
      <c r="BQ290" s="156"/>
      <c r="BR290" s="157">
        <f t="shared" si="95"/>
        <v>707.75693934329422</v>
      </c>
      <c r="BS290" s="158">
        <f t="shared" si="96"/>
        <v>0</v>
      </c>
      <c r="BT290" s="158">
        <f t="shared" si="97"/>
        <v>0</v>
      </c>
      <c r="BU290" s="158">
        <f t="shared" si="98"/>
        <v>0</v>
      </c>
      <c r="BV290" s="158"/>
      <c r="BW290" s="206">
        <f t="shared" si="99"/>
        <v>707.75693934329422</v>
      </c>
      <c r="BX290" s="207">
        <f t="shared" si="100"/>
        <v>-1.9286549331065743E-15</v>
      </c>
      <c r="BY290" s="208">
        <f t="shared" si="101"/>
        <v>0.99999999999999978</v>
      </c>
      <c r="BZ290" s="158"/>
      <c r="CA290" s="157">
        <f>BDS!BH290</f>
        <v>7.118211449392728</v>
      </c>
      <c r="CB290" s="157">
        <f t="shared" si="102"/>
        <v>1.118211449392728</v>
      </c>
      <c r="CC290" s="157"/>
      <c r="CD290" s="157">
        <f t="shared" si="103"/>
        <v>1.118211449392728</v>
      </c>
      <c r="CE290" s="192"/>
      <c r="CF290" s="192"/>
      <c r="CG290" s="208"/>
      <c r="CH290" s="208">
        <f t="shared" si="104"/>
        <v>0</v>
      </c>
    </row>
    <row r="291" spans="2:86" x14ac:dyDescent="0.2">
      <c r="B291" s="81"/>
      <c r="C291" s="81"/>
      <c r="D291" s="81"/>
      <c r="E291" s="81"/>
      <c r="F291" s="81"/>
      <c r="G291" s="81"/>
      <c r="H291" s="81"/>
      <c r="I291" s="81"/>
      <c r="J291" s="81"/>
      <c r="K291" s="81"/>
      <c r="L291" s="82"/>
      <c r="M291" s="83"/>
      <c r="N291" s="81"/>
      <c r="O291" s="81"/>
      <c r="P291" s="81"/>
      <c r="Q291" s="84"/>
      <c r="R291" s="81"/>
      <c r="S291" s="84"/>
      <c r="T291" s="81"/>
      <c r="U291" s="195">
        <f t="shared" si="86"/>
        <v>718.49016755172738</v>
      </c>
      <c r="V291" s="146">
        <f>BDS!$V$3*(COS(($U291*V$4)-PI()))*BL291*BP291</f>
        <v>-9.2448669784518975E-2</v>
      </c>
      <c r="W291" s="146">
        <f>BDS!$W$3*(COS(($U291*W$4)-PI()))*BL291*BP291</f>
        <v>-0.16747823948256885</v>
      </c>
      <c r="X291" s="146">
        <f>BDS!$X$3*(COS(($U291*X$4)-PI()))*BL291*BP291</f>
        <v>-0.39575832313152637</v>
      </c>
      <c r="Y291" s="146">
        <f>BDS!$Y$3*(COS(($U291*Y$4)-PI()))*BL291*BP291</f>
        <v>0.90571556826964528</v>
      </c>
      <c r="Z291" s="146">
        <f>BDS!$Z$3*(COS(($U291*Z$4)-PI()))*BL291*BP291</f>
        <v>0.87649463730250277</v>
      </c>
      <c r="AA291" s="146">
        <f>BDS!$AA$3*(COS(($U291*AA$4)-PI()))*BL291*BP291</f>
        <v>0.60936588904234956</v>
      </c>
      <c r="AB291" s="146">
        <f>BDS!$AB$3*(COS(($U291*AB$4)-PI()))*BL291*BP291</f>
        <v>0.38778531445392578</v>
      </c>
      <c r="AC291" s="146">
        <f>BDS!$AC$3*(COS(($U291*AC$4)-PI()))*BL291*BP291</f>
        <v>0.24104231064185216</v>
      </c>
      <c r="AD291" s="146">
        <f>BDS!$AD$3*(COS(($U291*AD$4)-PI()))*BL291*BP291</f>
        <v>0.15945002061537578</v>
      </c>
      <c r="AE291" s="146">
        <f>BDS!$AE$3*(COS(($U291*AE$4)-PI()))*BL291*BP291</f>
        <v>0.13339146554444381</v>
      </c>
      <c r="AF291" s="146">
        <f>BDS!$AF$3*(COS(($U291*AF$4)-PI()))*BL291*BP291</f>
        <v>0.15945002061537578</v>
      </c>
      <c r="AG291" s="146">
        <f>BDS!$AG$3*(COS(($U291*AG$4)-PI()))*BL291*BP291</f>
        <v>0.24104231064185216</v>
      </c>
      <c r="AH291" s="146">
        <f>BDS!$AH$3*(COS(($U291*AH$4)-PI()))*BL291*BP291</f>
        <v>0.38778531445392578</v>
      </c>
      <c r="AI291" s="146">
        <f>BDS!$AI$3*(COS(($U291*AI$4)-PI()))*BL291*BP291</f>
        <v>0.60936588904234956</v>
      </c>
      <c r="AJ291" s="146">
        <f>BDS!$AJ$3*(COS(($U291*AJ$4)-PI()))*BL291*BP291</f>
        <v>0.51770063997901516</v>
      </c>
      <c r="AK291" s="146">
        <f>BDS!$AK$3*(COS(($U291*AK$4)-PI()))*BL291*BP291</f>
        <v>0.29504243973128141</v>
      </c>
      <c r="AL291" s="146">
        <f>BDS!$AL$3*(COS(($U291*AL$4)-PI()))*BL291*BP291</f>
        <v>0.15192960749990589</v>
      </c>
      <c r="AM291" s="146">
        <f>BDS!$AM$3*(COS(($U291*AM$4)-PI()))*BL291*BP291</f>
        <v>7.3409585622704596E-2</v>
      </c>
      <c r="AN291" s="146">
        <f>BDS!$AN$3*(COS(($U291*AN$4)-PI()))*BL291*BP291</f>
        <v>4.8467460644779033E-2</v>
      </c>
      <c r="AO291" s="146">
        <f>BDS!$AO$3*(COS(($U291*AO$4)-PI()))*BL291*BP291</f>
        <v>7.3409585622704596E-2</v>
      </c>
      <c r="AP291" s="146">
        <f>BDS!$AP$3*(COS(($U291*AP$4)-PI()))*BL291*BP291</f>
        <v>0.15192960749990589</v>
      </c>
      <c r="AQ291" s="146">
        <f>BDS!$AQ$3*(COS(($U291*AQ$4)-PI()))*BL291*BP291</f>
        <v>0.29504243973128141</v>
      </c>
      <c r="AR291" s="146">
        <f>BDS!$AR$3*(COS(($U291*AR$4)-PI()))*BL291*BP291</f>
        <v>0.51770063997901516</v>
      </c>
      <c r="AS291" s="146">
        <f>BDS!$AS$3*(COS(($U291*AS$4)-PI()))*BL291*BP291</f>
        <v>0.60936588904234956</v>
      </c>
      <c r="AT291" s="146">
        <f>BDS!$AT$3*(COS(($U291*AT$4)-PI()))*BL291*BP291</f>
        <v>0.38778531445392578</v>
      </c>
      <c r="AU291" s="146">
        <f>BDS!$AU$3*(COS(($U291*AU$4)-PI()))*BL291*BP291</f>
        <v>0.24104231064185216</v>
      </c>
      <c r="AV291" s="146">
        <f>BDS!$AV$3*(COS(($U291*AV$4)-PI()))*BL291*BP291</f>
        <v>0.15945002061537578</v>
      </c>
      <c r="AW291" s="146">
        <f>BDS!$AW$3*(COS(($U291*AW$4)-PI()))*BL291*BP291</f>
        <v>0.13339146554444381</v>
      </c>
      <c r="AX291" s="146">
        <f>BDS!$AX$3*(COS(($U291*AX$4)-PI()))*BL291*BP291</f>
        <v>0.15945002061537578</v>
      </c>
      <c r="AY291" s="146">
        <f>BDS!$AY$3*(COS(($U291*AY$4)-PI()))*BL291*BP291</f>
        <v>0.24104231064185216</v>
      </c>
      <c r="AZ291" s="146">
        <f>BDS!$AZ$3*(COS(($U291*AZ$4)-PI()))*BL291*BP291</f>
        <v>0.38778531445392578</v>
      </c>
      <c r="BA291" s="146">
        <f>BDS!$BA$3*(COS(($U291*BA$4)-PI()))*BL291*BP291</f>
        <v>0.60936588904234956</v>
      </c>
      <c r="BB291" s="146">
        <f>BDS!$BB$3*(COS(($U291*BB$4)-PI()))*BL291*BP291</f>
        <v>0.87649463730250277</v>
      </c>
      <c r="BC291" s="146">
        <f>BDS!$BC$3*(COS(($U291*BC$4)-PI()))*BL291*BP291</f>
        <v>0.90571556826964528</v>
      </c>
      <c r="BD291" s="146">
        <f>BDS!$BD$3*(COS(($U291*BD$4)-PI()))*BL291*BP291</f>
        <v>-0.39575832313152637</v>
      </c>
      <c r="BE291" s="146">
        <f>BDS!$BE$3*(COS(($U291*BE$4)-PI()))*BL291*BP291</f>
        <v>-0.16747823948256885</v>
      </c>
      <c r="BF291" s="153">
        <f t="shared" si="87"/>
        <v>0.28687465812625224</v>
      </c>
      <c r="BG291" s="153">
        <f>(((BF291)+1)/(BDS!$BG$4)+1)</f>
        <v>2.2787189644519157</v>
      </c>
      <c r="BH291" s="196">
        <f t="shared" si="88"/>
        <v>7.1538153345524771</v>
      </c>
      <c r="BI291" s="154"/>
      <c r="BJ291" s="152">
        <f t="shared" si="89"/>
        <v>718.49016755172738</v>
      </c>
      <c r="BK291" s="152">
        <f t="shared" si="90"/>
        <v>-2.7798087321796272E-3</v>
      </c>
      <c r="BL291" s="155">
        <f t="shared" si="91"/>
        <v>0.99968001389907168</v>
      </c>
      <c r="BM291" s="155"/>
      <c r="BN291" s="152">
        <f t="shared" si="92"/>
        <v>718.49016755172738</v>
      </c>
      <c r="BO291" s="152">
        <f t="shared" si="93"/>
        <v>-0.24155866406773555</v>
      </c>
      <c r="BP291" s="155">
        <f t="shared" si="94"/>
        <v>0.97257268205725167</v>
      </c>
      <c r="BQ291" s="156"/>
      <c r="BR291" s="157">
        <f t="shared" si="95"/>
        <v>718.49016755172738</v>
      </c>
      <c r="BS291" s="158">
        <f t="shared" si="96"/>
        <v>0</v>
      </c>
      <c r="BT291" s="158">
        <f t="shared" si="97"/>
        <v>0</v>
      </c>
      <c r="BU291" s="158">
        <f t="shared" si="98"/>
        <v>0</v>
      </c>
      <c r="BV291" s="158"/>
      <c r="BW291" s="206">
        <f t="shared" si="99"/>
        <v>718.49016755172738</v>
      </c>
      <c r="BX291" s="207">
        <f t="shared" si="100"/>
        <v>-1.9286549331065743E-15</v>
      </c>
      <c r="BY291" s="208">
        <f t="shared" si="101"/>
        <v>0.99999999999999978</v>
      </c>
      <c r="BZ291" s="158"/>
      <c r="CA291" s="157">
        <f>BDS!BH291</f>
        <v>7.1538153345524771</v>
      </c>
      <c r="CB291" s="157">
        <f t="shared" si="102"/>
        <v>1.1538153345524771</v>
      </c>
      <c r="CC291" s="157"/>
      <c r="CD291" s="157">
        <f t="shared" si="103"/>
        <v>1.1538153345524771</v>
      </c>
      <c r="CE291" s="192"/>
      <c r="CF291" s="192"/>
      <c r="CG291" s="208"/>
      <c r="CH291" s="208">
        <f t="shared" si="104"/>
        <v>0</v>
      </c>
    </row>
    <row r="292" spans="2:86" x14ac:dyDescent="0.2">
      <c r="B292" s="81"/>
      <c r="C292" s="81"/>
      <c r="D292" s="81"/>
      <c r="E292" s="81"/>
      <c r="F292" s="81"/>
      <c r="G292" s="81"/>
      <c r="H292" s="81"/>
      <c r="I292" s="81"/>
      <c r="J292" s="81"/>
      <c r="K292" s="81"/>
      <c r="L292" s="82"/>
      <c r="M292" s="83"/>
      <c r="N292" s="81"/>
      <c r="O292" s="81"/>
      <c r="P292" s="81"/>
      <c r="Q292" s="84"/>
      <c r="R292" s="81"/>
      <c r="S292" s="84"/>
      <c r="T292" s="81"/>
      <c r="U292" s="195">
        <f t="shared" si="86"/>
        <v>729.38616659485012</v>
      </c>
      <c r="V292" s="146">
        <f>BDS!$V$3*(COS(($U292*V$4)-PI()))*BL292*BP292</f>
        <v>-0.16161250468063132</v>
      </c>
      <c r="W292" s="146">
        <f>BDS!$W$3*(COS(($U292*W$4)-PI()))*BL292*BP292</f>
        <v>-0.23668632565378028</v>
      </c>
      <c r="X292" s="146">
        <f>BDS!$X$3*(COS(($U292*X$4)-PI()))*BL292*BP292</f>
        <v>-0.46189770993907719</v>
      </c>
      <c r="Y292" s="146">
        <f>BDS!$Y$3*(COS(($U292*Y$4)-PI()))*BL292*BP292</f>
        <v>0.88537891573918459</v>
      </c>
      <c r="Z292" s="146">
        <f>BDS!$Z$3*(COS(($U292*Z$4)-PI()))*BL292*BP292</f>
        <v>0.89199527875472573</v>
      </c>
      <c r="AA292" s="146">
        <f>BDS!$AA$3*(COS(($U292*AA$4)-PI()))*BL292*BP292</f>
        <v>0.63422723442014706</v>
      </c>
      <c r="AB292" s="146">
        <f>BDS!$AB$3*(COS(($U292*AB$4)-PI()))*BL292*BP292</f>
        <v>0.41402767758158215</v>
      </c>
      <c r="AC292" s="146">
        <f>BDS!$AC$3*(COS(($U292*AC$4)-PI()))*BL292*BP292</f>
        <v>0.26676161309611973</v>
      </c>
      <c r="AD292" s="146">
        <f>BDS!$AD$3*(COS(($U292*AD$4)-PI()))*BL292*BP292</f>
        <v>0.18452463883902334</v>
      </c>
      <c r="AE292" s="146">
        <f>BDS!$AE$3*(COS(($U292*AE$4)-PI()))*BL292*BP292</f>
        <v>0.15821442729527288</v>
      </c>
      <c r="AF292" s="146">
        <f>BDS!$AF$3*(COS(($U292*AF$4)-PI()))*BL292*BP292</f>
        <v>0.18452463883902334</v>
      </c>
      <c r="AG292" s="146">
        <f>BDS!$AG$3*(COS(($U292*AG$4)-PI()))*BL292*BP292</f>
        <v>0.26676161309611973</v>
      </c>
      <c r="AH292" s="146">
        <f>BDS!$AH$3*(COS(($U292*AH$4)-PI()))*BL292*BP292</f>
        <v>0.41402767758158215</v>
      </c>
      <c r="AI292" s="146">
        <f>BDS!$AI$3*(COS(($U292*AI$4)-PI()))*BL292*BP292</f>
        <v>0.63422723442014706</v>
      </c>
      <c r="AJ292" s="146">
        <f>BDS!$AJ$3*(COS(($U292*AJ$4)-PI()))*BL292*BP292</f>
        <v>0.5435299107724112</v>
      </c>
      <c r="AK292" s="146">
        <f>BDS!$AK$3*(COS(($U292*AK$4)-PI()))*BL292*BP292</f>
        <v>0.32105749185868399</v>
      </c>
      <c r="AL292" s="146">
        <f>BDS!$AL$3*(COS(($U292*AL$4)-PI()))*BL292*BP292</f>
        <v>0.17693376499208799</v>
      </c>
      <c r="AM292" s="146">
        <f>BDS!$AM$3*(COS(($U292*AM$4)-PI()))*BL292*BP292</f>
        <v>9.7576191621558353E-2</v>
      </c>
      <c r="AN292" s="146">
        <f>BDS!$AN$3*(COS(($U292*AN$4)-PI()))*BL292*BP292</f>
        <v>7.2331176328591068E-2</v>
      </c>
      <c r="AO292" s="146">
        <f>BDS!$AO$3*(COS(($U292*AO$4)-PI()))*BL292*BP292</f>
        <v>9.7576191621558353E-2</v>
      </c>
      <c r="AP292" s="146">
        <f>BDS!$AP$3*(COS(($U292*AP$4)-PI()))*BL292*BP292</f>
        <v>0.17693376499208799</v>
      </c>
      <c r="AQ292" s="146">
        <f>BDS!$AQ$3*(COS(($U292*AQ$4)-PI()))*BL292*BP292</f>
        <v>0.32105749185868399</v>
      </c>
      <c r="AR292" s="146">
        <f>BDS!$AR$3*(COS(($U292*AR$4)-PI()))*BL292*BP292</f>
        <v>0.5435299107724112</v>
      </c>
      <c r="AS292" s="146">
        <f>BDS!$AS$3*(COS(($U292*AS$4)-PI()))*BL292*BP292</f>
        <v>0.63422723442014706</v>
      </c>
      <c r="AT292" s="146">
        <f>BDS!$AT$3*(COS(($U292*AT$4)-PI()))*BL292*BP292</f>
        <v>0.41402767758158215</v>
      </c>
      <c r="AU292" s="146">
        <f>BDS!$AU$3*(COS(($U292*AU$4)-PI()))*BL292*BP292</f>
        <v>0.26676161309611973</v>
      </c>
      <c r="AV292" s="146">
        <f>BDS!$AV$3*(COS(($U292*AV$4)-PI()))*BL292*BP292</f>
        <v>0.18452463883902334</v>
      </c>
      <c r="AW292" s="146">
        <f>BDS!$AW$3*(COS(($U292*AW$4)-PI()))*BL292*BP292</f>
        <v>0.15821442729527288</v>
      </c>
      <c r="AX292" s="146">
        <f>BDS!$AX$3*(COS(($U292*AX$4)-PI()))*BL292*BP292</f>
        <v>0.18452463883902334</v>
      </c>
      <c r="AY292" s="146">
        <f>BDS!$AY$3*(COS(($U292*AY$4)-PI()))*BL292*BP292</f>
        <v>0.26676161309611973</v>
      </c>
      <c r="AZ292" s="146">
        <f>BDS!$AZ$3*(COS(($U292*AZ$4)-PI()))*BL292*BP292</f>
        <v>0.41402767758158215</v>
      </c>
      <c r="BA292" s="146">
        <f>BDS!$BA$3*(COS(($U292*BA$4)-PI()))*BL292*BP292</f>
        <v>0.63422723442014706</v>
      </c>
      <c r="BB292" s="146">
        <f>BDS!$BB$3*(COS(($U292*BB$4)-PI()))*BL292*BP292</f>
        <v>0.89199527875472573</v>
      </c>
      <c r="BC292" s="146">
        <f>BDS!$BC$3*(COS(($U292*BC$4)-PI()))*BL292*BP292</f>
        <v>0.88537891573918459</v>
      </c>
      <c r="BD292" s="146">
        <f>BDS!$BD$3*(COS(($U292*BD$4)-PI()))*BL292*BP292</f>
        <v>-0.46189770993907719</v>
      </c>
      <c r="BE292" s="146">
        <f>BDS!$BE$3*(COS(($U292*BE$4)-PI()))*BL292*BP292</f>
        <v>-0.23668632565378028</v>
      </c>
      <c r="BF292" s="153">
        <f t="shared" si="87"/>
        <v>0.29614131161882185</v>
      </c>
      <c r="BG292" s="153">
        <f>(((BF292)+1)/(BDS!$BG$4)+1)</f>
        <v>2.2879268896240585</v>
      </c>
      <c r="BH292" s="196">
        <f t="shared" si="88"/>
        <v>7.1888428504954112</v>
      </c>
      <c r="BI292" s="154"/>
      <c r="BJ292" s="152">
        <f t="shared" si="89"/>
        <v>729.38616659485012</v>
      </c>
      <c r="BK292" s="152">
        <f t="shared" si="90"/>
        <v>-2.9191216966238886E-3</v>
      </c>
      <c r="BL292" s="155">
        <f t="shared" si="91"/>
        <v>0.99966398016215141</v>
      </c>
      <c r="BM292" s="155"/>
      <c r="BN292" s="152">
        <f t="shared" si="92"/>
        <v>729.38616659485012</v>
      </c>
      <c r="BO292" s="152">
        <f t="shared" si="93"/>
        <v>-0.25055904409224844</v>
      </c>
      <c r="BP292" s="155">
        <f t="shared" si="94"/>
        <v>0.97156541735102875</v>
      </c>
      <c r="BQ292" s="156"/>
      <c r="BR292" s="157">
        <f t="shared" si="95"/>
        <v>729.38616659485012</v>
      </c>
      <c r="BS292" s="158">
        <f t="shared" si="96"/>
        <v>0</v>
      </c>
      <c r="BT292" s="158">
        <f t="shared" si="97"/>
        <v>0</v>
      </c>
      <c r="BU292" s="158">
        <f t="shared" si="98"/>
        <v>0</v>
      </c>
      <c r="BV292" s="158"/>
      <c r="BW292" s="206">
        <f t="shared" si="99"/>
        <v>729.38616659485012</v>
      </c>
      <c r="BX292" s="207">
        <f t="shared" si="100"/>
        <v>-1.9286549331065743E-15</v>
      </c>
      <c r="BY292" s="208">
        <f t="shared" si="101"/>
        <v>0.99999999999999978</v>
      </c>
      <c r="BZ292" s="158"/>
      <c r="CA292" s="157">
        <f>BDS!BH292</f>
        <v>7.1888428504954112</v>
      </c>
      <c r="CB292" s="157">
        <f t="shared" si="102"/>
        <v>1.1888428504954112</v>
      </c>
      <c r="CC292" s="157"/>
      <c r="CD292" s="157">
        <f t="shared" si="103"/>
        <v>1.1888428504954112</v>
      </c>
      <c r="CE292" s="192"/>
      <c r="CF292" s="192"/>
      <c r="CG292" s="208"/>
      <c r="CH292" s="208">
        <f t="shared" si="104"/>
        <v>0</v>
      </c>
    </row>
    <row r="293" spans="2:86" x14ac:dyDescent="0.2">
      <c r="B293" s="81"/>
      <c r="C293" s="81"/>
      <c r="D293" s="81"/>
      <c r="E293" s="81"/>
      <c r="F293" s="81"/>
      <c r="G293" s="81"/>
      <c r="H293" s="81"/>
      <c r="I293" s="81"/>
      <c r="J293" s="81"/>
      <c r="K293" s="81"/>
      <c r="L293" s="82"/>
      <c r="M293" s="83"/>
      <c r="N293" s="81"/>
      <c r="O293" s="81"/>
      <c r="P293" s="81"/>
      <c r="Q293" s="84"/>
      <c r="R293" s="81"/>
      <c r="S293" s="84"/>
      <c r="T293" s="81"/>
      <c r="U293" s="195">
        <f t="shared" si="86"/>
        <v>740.44740491404025</v>
      </c>
      <c r="V293" s="146">
        <f>BDS!$V$3*(COS(($U293*V$4)-PI()))*BL293*BP293</f>
        <v>-0.23079142702424812</v>
      </c>
      <c r="W293" s="146">
        <f>BDS!$W$3*(COS(($U293*W$4)-PI()))*BL293*BP293</f>
        <v>-0.30545787917504869</v>
      </c>
      <c r="X293" s="146">
        <f>BDS!$X$3*(COS(($U293*X$4)-PI()))*BL293*BP293</f>
        <v>-0.52601883219003498</v>
      </c>
      <c r="Y293" s="146">
        <f>BDS!$Y$3*(COS(($U293*Y$4)-PI()))*BL293*BP293</f>
        <v>0.86220648712215753</v>
      </c>
      <c r="Z293" s="146">
        <f>BDS!$Z$3*(COS(($U293*Z$4)-PI()))*BL293*BP293</f>
        <v>0.90615478716630238</v>
      </c>
      <c r="AA293" s="146">
        <f>BDS!$AA$3*(COS(($U293*AA$4)-PI()))*BL293*BP293</f>
        <v>0.65864432462400613</v>
      </c>
      <c r="AB293" s="146">
        <f>BDS!$AB$3*(COS(($U293*AB$4)-PI()))*BL293*BP293</f>
        <v>0.44021982492905071</v>
      </c>
      <c r="AC293" s="146">
        <f>BDS!$AC$3*(COS(($U293*AC$4)-PI()))*BL293*BP293</f>
        <v>0.29260097647458122</v>
      </c>
      <c r="AD293" s="146">
        <f>BDS!$AD$3*(COS(($U293*AD$4)-PI()))*BL293*BP293</f>
        <v>0.2097901073856614</v>
      </c>
      <c r="AE293" s="146">
        <f>BDS!$AE$3*(COS(($U293*AE$4)-PI()))*BL293*BP293</f>
        <v>0.18324765744178456</v>
      </c>
      <c r="AF293" s="146">
        <f>BDS!$AF$3*(COS(($U293*AF$4)-PI()))*BL293*BP293</f>
        <v>0.2097901073856614</v>
      </c>
      <c r="AG293" s="146">
        <f>BDS!$AG$3*(COS(($U293*AG$4)-PI()))*BL293*BP293</f>
        <v>0.29260097647458122</v>
      </c>
      <c r="AH293" s="146">
        <f>BDS!$AH$3*(COS(($U293*AH$4)-PI()))*BL293*BP293</f>
        <v>0.44021982492905071</v>
      </c>
      <c r="AI293" s="146">
        <f>BDS!$AI$3*(COS(($U293*AI$4)-PI()))*BL293*BP293</f>
        <v>0.65864432462400613</v>
      </c>
      <c r="AJ293" s="146">
        <f>BDS!$AJ$3*(COS(($U293*AJ$4)-PI()))*BL293*BP293</f>
        <v>0.56910196606498897</v>
      </c>
      <c r="AK293" s="146">
        <f>BDS!$AK$3*(COS(($U293*AK$4)-PI()))*BL293*BP293</f>
        <v>0.34713680204693736</v>
      </c>
      <c r="AL293" s="146">
        <f>BDS!$AL$3*(COS(($U293*AL$4)-PI()))*BL293*BP293</f>
        <v>0.20213452942811311</v>
      </c>
      <c r="AM293" s="146">
        <f>BDS!$AM$3*(COS(($U293*AM$4)-PI()))*BL293*BP293</f>
        <v>0.12199228556539744</v>
      </c>
      <c r="AN293" s="146">
        <f>BDS!$AN$3*(COS(($U293*AN$4)-PI()))*BL293*BP293</f>
        <v>9.6458534527283341E-2</v>
      </c>
      <c r="AO293" s="146">
        <f>BDS!$AO$3*(COS(($U293*AO$4)-PI()))*BL293*BP293</f>
        <v>0.12199228556539744</v>
      </c>
      <c r="AP293" s="146">
        <f>BDS!$AP$3*(COS(($U293*AP$4)-PI()))*BL293*BP293</f>
        <v>0.20213452942811311</v>
      </c>
      <c r="AQ293" s="146">
        <f>BDS!$AQ$3*(COS(($U293*AQ$4)-PI()))*BL293*BP293</f>
        <v>0.34713680204693736</v>
      </c>
      <c r="AR293" s="146">
        <f>BDS!$AR$3*(COS(($U293*AR$4)-PI()))*BL293*BP293</f>
        <v>0.56910196606498897</v>
      </c>
      <c r="AS293" s="146">
        <f>BDS!$AS$3*(COS(($U293*AS$4)-PI()))*BL293*BP293</f>
        <v>0.65864432462400613</v>
      </c>
      <c r="AT293" s="146">
        <f>BDS!$AT$3*(COS(($U293*AT$4)-PI()))*BL293*BP293</f>
        <v>0.44021982492905071</v>
      </c>
      <c r="AU293" s="146">
        <f>BDS!$AU$3*(COS(($U293*AU$4)-PI()))*BL293*BP293</f>
        <v>0.29260097647458122</v>
      </c>
      <c r="AV293" s="146">
        <f>BDS!$AV$3*(COS(($U293*AV$4)-PI()))*BL293*BP293</f>
        <v>0.2097901073856614</v>
      </c>
      <c r="AW293" s="146">
        <f>BDS!$AW$3*(COS(($U293*AW$4)-PI()))*BL293*BP293</f>
        <v>0.18324765744178456</v>
      </c>
      <c r="AX293" s="146">
        <f>BDS!$AX$3*(COS(($U293*AX$4)-PI()))*BL293*BP293</f>
        <v>0.2097901073856614</v>
      </c>
      <c r="AY293" s="146">
        <f>BDS!$AY$3*(COS(($U293*AY$4)-PI()))*BL293*BP293</f>
        <v>0.29260097647458122</v>
      </c>
      <c r="AZ293" s="146">
        <f>BDS!$AZ$3*(COS(($U293*AZ$4)-PI()))*BL293*BP293</f>
        <v>0.44021982492905071</v>
      </c>
      <c r="BA293" s="146">
        <f>BDS!$BA$3*(COS(($U293*BA$4)-PI()))*BL293*BP293</f>
        <v>0.65864432462400613</v>
      </c>
      <c r="BB293" s="146">
        <f>BDS!$BB$3*(COS(($U293*BB$4)-PI()))*BL293*BP293</f>
        <v>0.90615478716630238</v>
      </c>
      <c r="BC293" s="146">
        <f>BDS!$BC$3*(COS(($U293*BC$4)-PI()))*BL293*BP293</f>
        <v>0.86220648712215753</v>
      </c>
      <c r="BD293" s="146">
        <f>BDS!$BD$3*(COS(($U293*BD$4)-PI()))*BL293*BP293</f>
        <v>-0.52601883219003498</v>
      </c>
      <c r="BE293" s="146">
        <f>BDS!$BE$3*(COS(($U293*BE$4)-PI()))*BL293*BP293</f>
        <v>-0.30545787917504869</v>
      </c>
      <c r="BF293" s="153">
        <f t="shared" si="87"/>
        <v>0.30532454578048418</v>
      </c>
      <c r="BG293" s="153">
        <f>(((BF293)+1)/(BDS!$BG$4)+1)</f>
        <v>2.2970519241434406</v>
      </c>
      <c r="BH293" s="196">
        <f t="shared" si="88"/>
        <v>7.2234162479501487</v>
      </c>
      <c r="BI293" s="154"/>
      <c r="BJ293" s="152">
        <f t="shared" si="89"/>
        <v>740.44740491404025</v>
      </c>
      <c r="BK293" s="152">
        <f t="shared" si="90"/>
        <v>-3.0654140094078576E-3</v>
      </c>
      <c r="BL293" s="155">
        <f t="shared" si="91"/>
        <v>0.99964714343842898</v>
      </c>
      <c r="BM293" s="155"/>
      <c r="BN293" s="152">
        <f t="shared" si="92"/>
        <v>740.44740491404025</v>
      </c>
      <c r="BO293" s="152">
        <f t="shared" si="93"/>
        <v>-0.25988484768844694</v>
      </c>
      <c r="BP293" s="155">
        <f t="shared" si="94"/>
        <v>0.97052283376942372</v>
      </c>
      <c r="BQ293" s="156"/>
      <c r="BR293" s="157">
        <f t="shared" si="95"/>
        <v>740.44740491404025</v>
      </c>
      <c r="BS293" s="158">
        <f t="shared" si="96"/>
        <v>0</v>
      </c>
      <c r="BT293" s="158">
        <f t="shared" si="97"/>
        <v>0</v>
      </c>
      <c r="BU293" s="158">
        <f t="shared" si="98"/>
        <v>0</v>
      </c>
      <c r="BV293" s="158"/>
      <c r="BW293" s="206">
        <f t="shared" si="99"/>
        <v>740.44740491404025</v>
      </c>
      <c r="BX293" s="207">
        <f t="shared" si="100"/>
        <v>-1.9286549331065743E-15</v>
      </c>
      <c r="BY293" s="208">
        <f t="shared" si="101"/>
        <v>0.99999999999999978</v>
      </c>
      <c r="BZ293" s="158"/>
      <c r="CA293" s="157">
        <f>BDS!BH293</f>
        <v>7.2234162479501487</v>
      </c>
      <c r="CB293" s="157">
        <f t="shared" si="102"/>
        <v>1.2234162479501487</v>
      </c>
      <c r="CC293" s="157"/>
      <c r="CD293" s="157">
        <f t="shared" si="103"/>
        <v>1.2234162479501487</v>
      </c>
      <c r="CE293" s="192"/>
      <c r="CF293" s="192"/>
      <c r="CG293" s="208"/>
      <c r="CH293" s="208">
        <f t="shared" si="104"/>
        <v>0</v>
      </c>
    </row>
    <row r="294" spans="2:86" x14ac:dyDescent="0.2">
      <c r="B294" s="81"/>
      <c r="C294" s="81"/>
      <c r="D294" s="81"/>
      <c r="E294" s="81"/>
      <c r="F294" s="81"/>
      <c r="G294" s="81"/>
      <c r="H294" s="81"/>
      <c r="I294" s="81"/>
      <c r="J294" s="81"/>
      <c r="K294" s="81"/>
      <c r="L294" s="82"/>
      <c r="M294" s="83"/>
      <c r="N294" s="81"/>
      <c r="O294" s="81"/>
      <c r="P294" s="81"/>
      <c r="Q294" s="84"/>
      <c r="R294" s="81"/>
      <c r="S294" s="84"/>
      <c r="T294" s="81"/>
      <c r="U294" s="195">
        <f t="shared" si="86"/>
        <v>751.67638838491746</v>
      </c>
      <c r="V294" s="146">
        <f>BDS!$V$3*(COS(($U294*V$4)-PI()))*BL294*BP294</f>
        <v>-0.29956431666709404</v>
      </c>
      <c r="W294" s="146">
        <f>BDS!$W$3*(COS(($U294*W$4)-PI()))*BL294*BP294</f>
        <v>-0.37334169174046028</v>
      </c>
      <c r="X294" s="146">
        <f>BDS!$X$3*(COS(($U294*X$4)-PI()))*BL294*BP294</f>
        <v>-0.58759129668375731</v>
      </c>
      <c r="Y294" s="146">
        <f>BDS!$Y$3*(COS(($U294*Y$4)-PI()))*BL294*BP294</f>
        <v>0.83615412667840172</v>
      </c>
      <c r="Z294" s="146">
        <f>BDS!$Z$3*(COS(($U294*Z$4)-PI()))*BL294*BP294</f>
        <v>0.91888224364215354</v>
      </c>
      <c r="AA294" s="146">
        <f>BDS!$AA$3*(COS(($U294*AA$4)-PI()))*BL294*BP294</f>
        <v>0.68255555228890319</v>
      </c>
      <c r="AB294" s="146">
        <f>BDS!$AB$3*(COS(($U294*AB$4)-PI()))*BL294*BP294</f>
        <v>0.46632156574213834</v>
      </c>
      <c r="AC294" s="146">
        <f>BDS!$AC$3*(COS(($U294*AC$4)-PI()))*BL294*BP294</f>
        <v>0.31853200021906447</v>
      </c>
      <c r="AD294" s="146">
        <f>BDS!$AD$3*(COS(($U294*AD$4)-PI()))*BL294*BP294</f>
        <v>0.23522374937021842</v>
      </c>
      <c r="AE294" s="146">
        <f>BDS!$AE$3*(COS(($U294*AE$4)-PI()))*BL294*BP294</f>
        <v>0.20847018345741433</v>
      </c>
      <c r="AF294" s="146">
        <f>BDS!$AF$3*(COS(($U294*AF$4)-PI()))*BL294*BP294</f>
        <v>0.23522374937021842</v>
      </c>
      <c r="AG294" s="146">
        <f>BDS!$AG$3*(COS(($U294*AG$4)-PI()))*BL294*BP294</f>
        <v>0.31853200021906447</v>
      </c>
      <c r="AH294" s="146">
        <f>BDS!$AH$3*(COS(($U294*AH$4)-PI()))*BL294*BP294</f>
        <v>0.46632156574213834</v>
      </c>
      <c r="AI294" s="146">
        <f>BDS!$AI$3*(COS(($U294*AI$4)-PI()))*BL294*BP294</f>
        <v>0.68255555228890319</v>
      </c>
      <c r="AJ294" s="146">
        <f>BDS!$AJ$3*(COS(($U294*AJ$4)-PI()))*BL294*BP294</f>
        <v>0.59436456873109955</v>
      </c>
      <c r="AK294" s="146">
        <f>BDS!$AK$3*(COS(($U294*AK$4)-PI()))*BL294*BP294</f>
        <v>0.37324785585420617</v>
      </c>
      <c r="AL294" s="146">
        <f>BDS!$AL$3*(COS(($U294*AL$4)-PI()))*BL294*BP294</f>
        <v>0.22750972190355095</v>
      </c>
      <c r="AM294" s="146">
        <f>BDS!$AM$3*(COS(($U294*AM$4)-PI()))*BL294*BP294</f>
        <v>0.1466405932091667</v>
      </c>
      <c r="AN294" s="146">
        <f>BDS!$AN$3*(COS(($U294*AN$4)-PI()))*BL294*BP294</f>
        <v>0.12083370734154078</v>
      </c>
      <c r="AO294" s="146">
        <f>BDS!$AO$3*(COS(($U294*AO$4)-PI()))*BL294*BP294</f>
        <v>0.1466405932091667</v>
      </c>
      <c r="AP294" s="146">
        <f>BDS!$AP$3*(COS(($U294*AP$4)-PI()))*BL294*BP294</f>
        <v>0.22750972190355095</v>
      </c>
      <c r="AQ294" s="146">
        <f>BDS!$AQ$3*(COS(($U294*AQ$4)-PI()))*BL294*BP294</f>
        <v>0.37324785585420617</v>
      </c>
      <c r="AR294" s="146">
        <f>BDS!$AR$3*(COS(($U294*AR$4)-PI()))*BL294*BP294</f>
        <v>0.59436456873109955</v>
      </c>
      <c r="AS294" s="146">
        <f>BDS!$AS$3*(COS(($U294*AS$4)-PI()))*BL294*BP294</f>
        <v>0.68255555228890319</v>
      </c>
      <c r="AT294" s="146">
        <f>BDS!$AT$3*(COS(($U294*AT$4)-PI()))*BL294*BP294</f>
        <v>0.46632156574213834</v>
      </c>
      <c r="AU294" s="146">
        <f>BDS!$AU$3*(COS(($U294*AU$4)-PI()))*BL294*BP294</f>
        <v>0.31853200021906447</v>
      </c>
      <c r="AV294" s="146">
        <f>BDS!$AV$3*(COS(($U294*AV$4)-PI()))*BL294*BP294</f>
        <v>0.23522374937021842</v>
      </c>
      <c r="AW294" s="146">
        <f>BDS!$AW$3*(COS(($U294*AW$4)-PI()))*BL294*BP294</f>
        <v>0.20847018345741433</v>
      </c>
      <c r="AX294" s="146">
        <f>BDS!$AX$3*(COS(($U294*AX$4)-PI()))*BL294*BP294</f>
        <v>0.23522374937021842</v>
      </c>
      <c r="AY294" s="146">
        <f>BDS!$AY$3*(COS(($U294*AY$4)-PI()))*BL294*BP294</f>
        <v>0.31853200021906447</v>
      </c>
      <c r="AZ294" s="146">
        <f>BDS!$AZ$3*(COS(($U294*AZ$4)-PI()))*BL294*BP294</f>
        <v>0.46632156574213834</v>
      </c>
      <c r="BA294" s="146">
        <f>BDS!$BA$3*(COS(($U294*BA$4)-PI()))*BL294*BP294</f>
        <v>0.68255555228890319</v>
      </c>
      <c r="BB294" s="146">
        <f>BDS!$BB$3*(COS(($U294*BB$4)-PI()))*BL294*BP294</f>
        <v>0.91888224364215354</v>
      </c>
      <c r="BC294" s="146">
        <f>BDS!$BC$3*(COS(($U294*BC$4)-PI()))*BL294*BP294</f>
        <v>0.83615412667840172</v>
      </c>
      <c r="BD294" s="146">
        <f>BDS!$BD$3*(COS(($U294*BD$4)-PI()))*BL294*BP294</f>
        <v>-0.58759129668375731</v>
      </c>
      <c r="BE294" s="146">
        <f>BDS!$BE$3*(COS(($U294*BE$4)-PI()))*BL294*BP294</f>
        <v>-0.37334169174046028</v>
      </c>
      <c r="BF294" s="153">
        <f t="shared" si="87"/>
        <v>0.31445759642386939</v>
      </c>
      <c r="BG294" s="153">
        <f>(((BF294)+1)/(BDS!$BG$4)+1)</f>
        <v>2.306127093187488</v>
      </c>
      <c r="BH294" s="196">
        <f t="shared" si="88"/>
        <v>7.257664761246744</v>
      </c>
      <c r="BI294" s="154"/>
      <c r="BJ294" s="152">
        <f t="shared" si="89"/>
        <v>751.67638838491746</v>
      </c>
      <c r="BK294" s="152">
        <f t="shared" si="90"/>
        <v>-3.2190350712420013E-3</v>
      </c>
      <c r="BL294" s="155">
        <f t="shared" si="91"/>
        <v>0.99962946355714699</v>
      </c>
      <c r="BM294" s="155"/>
      <c r="BN294" s="152">
        <f t="shared" si="92"/>
        <v>751.67638838491746</v>
      </c>
      <c r="BO294" s="152">
        <f t="shared" si="93"/>
        <v>-0.26954710476708171</v>
      </c>
      <c r="BP294" s="155">
        <f t="shared" si="94"/>
        <v>0.9694438162280794</v>
      </c>
      <c r="BQ294" s="156"/>
      <c r="BR294" s="157">
        <f t="shared" si="95"/>
        <v>751.67638838491746</v>
      </c>
      <c r="BS294" s="158">
        <f t="shared" si="96"/>
        <v>0</v>
      </c>
      <c r="BT294" s="158">
        <f t="shared" si="97"/>
        <v>0</v>
      </c>
      <c r="BU294" s="158">
        <f t="shared" si="98"/>
        <v>0</v>
      </c>
      <c r="BV294" s="158"/>
      <c r="BW294" s="206">
        <f t="shared" si="99"/>
        <v>751.67638838491746</v>
      </c>
      <c r="BX294" s="207">
        <f t="shared" si="100"/>
        <v>-1.9286549331065743E-15</v>
      </c>
      <c r="BY294" s="208">
        <f t="shared" si="101"/>
        <v>0.99999999999999978</v>
      </c>
      <c r="BZ294" s="158"/>
      <c r="CA294" s="157">
        <f>BDS!BH294</f>
        <v>7.257664761246744</v>
      </c>
      <c r="CB294" s="157">
        <f t="shared" si="102"/>
        <v>1.257664761246744</v>
      </c>
      <c r="CC294" s="157"/>
      <c r="CD294" s="157">
        <f t="shared" si="103"/>
        <v>1.257664761246744</v>
      </c>
      <c r="CE294" s="192"/>
      <c r="CF294" s="192"/>
      <c r="CG294" s="208"/>
      <c r="CH294" s="208">
        <f t="shared" si="104"/>
        <v>0</v>
      </c>
    </row>
    <row r="295" spans="2:86" x14ac:dyDescent="0.2">
      <c r="B295" s="81"/>
      <c r="C295" s="81"/>
      <c r="D295" s="81"/>
      <c r="E295" s="81"/>
      <c r="F295" s="81"/>
      <c r="G295" s="81"/>
      <c r="H295" s="81"/>
      <c r="I295" s="81"/>
      <c r="J295" s="81"/>
      <c r="K295" s="81"/>
      <c r="L295" s="82"/>
      <c r="M295" s="83"/>
      <c r="N295" s="81"/>
      <c r="O295" s="81"/>
      <c r="P295" s="81"/>
      <c r="Q295" s="84"/>
      <c r="R295" s="81"/>
      <c r="S295" s="84"/>
      <c r="T295" s="81"/>
      <c r="U295" s="195">
        <f t="shared" si="86"/>
        <v>763.07566088503893</v>
      </c>
      <c r="V295" s="146">
        <f>BDS!$V$3*(COS(($U295*V$4)-PI()))*BL295*BP295</f>
        <v>-0.36748226623308911</v>
      </c>
      <c r="W295" s="146">
        <f>BDS!$W$3*(COS(($U295*W$4)-PI()))*BL295*BP295</f>
        <v>-0.43986035957500097</v>
      </c>
      <c r="X295" s="146">
        <f>BDS!$X$3*(COS(($U295*X$4)-PI()))*BL295*BP295</f>
        <v>-0.64606714713446767</v>
      </c>
      <c r="Y295" s="146">
        <f>BDS!$Y$3*(COS(($U295*Y$4)-PI()))*BL295*BP295</f>
        <v>0.80718836177086473</v>
      </c>
      <c r="Z295" s="146">
        <f>BDS!$Z$3*(COS(($U295*Z$4)-PI()))*BL295*BP295</f>
        <v>0.9300853917842844</v>
      </c>
      <c r="AA295" s="146">
        <f>BDS!$AA$3*(COS(($U295*AA$4)-PI()))*BL295*BP295</f>
        <v>0.70589659788157799</v>
      </c>
      <c r="AB295" s="146">
        <f>BDS!$AB$3*(COS(($U295*AB$4)-PI()))*BL295*BP295</f>
        <v>0.49229029594500179</v>
      </c>
      <c r="AC295" s="146">
        <f>BDS!$AC$3*(COS(($U295*AC$4)-PI()))*BL295*BP295</f>
        <v>0.34452424383496122</v>
      </c>
      <c r="AD295" s="146">
        <f>BDS!$AD$3*(COS(($U295*AD$4)-PI()))*BL295*BP295</f>
        <v>0.26080107560758736</v>
      </c>
      <c r="AE295" s="146">
        <f>BDS!$AE$3*(COS(($U295*AE$4)-PI()))*BL295*BP295</f>
        <v>0.23385929420003623</v>
      </c>
      <c r="AF295" s="146">
        <f>BDS!$AF$3*(COS(($U295*AF$4)-PI()))*BL295*BP295</f>
        <v>0.26080107560758736</v>
      </c>
      <c r="AG295" s="146">
        <f>BDS!$AG$3*(COS(($U295*AG$4)-PI()))*BL295*BP295</f>
        <v>0.34452424383496122</v>
      </c>
      <c r="AH295" s="146">
        <f>BDS!$AH$3*(COS(($U295*AH$4)-PI()))*BL295*BP295</f>
        <v>0.49229029594500179</v>
      </c>
      <c r="AI295" s="146">
        <f>BDS!$AI$3*(COS(($U295*AI$4)-PI()))*BL295*BP295</f>
        <v>0.70589659788157799</v>
      </c>
      <c r="AJ295" s="146">
        <f>BDS!$AJ$3*(COS(($U295*AJ$4)-PI()))*BL295*BP295</f>
        <v>0.61926283093590495</v>
      </c>
      <c r="AK295" s="146">
        <f>BDS!$AK$3*(COS(($U295*AK$4)-PI()))*BL295*BP295</f>
        <v>0.39935595387913048</v>
      </c>
      <c r="AL295" s="146">
        <f>BDS!$AL$3*(COS(($U295*AL$4)-PI()))*BL295*BP295</f>
        <v>0.25303537245849483</v>
      </c>
      <c r="AM295" s="146">
        <f>BDS!$AM$3*(COS(($U295*AM$4)-PI()))*BL295*BP295</f>
        <v>0.17150227125771941</v>
      </c>
      <c r="AN295" s="146">
        <f>BDS!$AN$3*(COS(($U295*AN$4)-PI()))*BL295*BP295</f>
        <v>0.14543936788577305</v>
      </c>
      <c r="AO295" s="146">
        <f>BDS!$AO$3*(COS(($U295*AO$4)-PI()))*BL295*BP295</f>
        <v>0.17150227125771941</v>
      </c>
      <c r="AP295" s="146">
        <f>BDS!$AP$3*(COS(($U295*AP$4)-PI()))*BL295*BP295</f>
        <v>0.25303537245849483</v>
      </c>
      <c r="AQ295" s="146">
        <f>BDS!$AQ$3*(COS(($U295*AQ$4)-PI()))*BL295*BP295</f>
        <v>0.39935595387913048</v>
      </c>
      <c r="AR295" s="146">
        <f>BDS!$AR$3*(COS(($U295*AR$4)-PI()))*BL295*BP295</f>
        <v>0.61926283093590495</v>
      </c>
      <c r="AS295" s="146">
        <f>BDS!$AS$3*(COS(($U295*AS$4)-PI()))*BL295*BP295</f>
        <v>0.70589659788157799</v>
      </c>
      <c r="AT295" s="146">
        <f>BDS!$AT$3*(COS(($U295*AT$4)-PI()))*BL295*BP295</f>
        <v>0.49229029594500179</v>
      </c>
      <c r="AU295" s="146">
        <f>BDS!$AU$3*(COS(($U295*AU$4)-PI()))*BL295*BP295</f>
        <v>0.34452424383496122</v>
      </c>
      <c r="AV295" s="146">
        <f>BDS!$AV$3*(COS(($U295*AV$4)-PI()))*BL295*BP295</f>
        <v>0.26080107560758736</v>
      </c>
      <c r="AW295" s="146">
        <f>BDS!$AW$3*(COS(($U295*AW$4)-PI()))*BL295*BP295</f>
        <v>0.23385929420003623</v>
      </c>
      <c r="AX295" s="146">
        <f>BDS!$AX$3*(COS(($U295*AX$4)-PI()))*BL295*BP295</f>
        <v>0.26080107560758736</v>
      </c>
      <c r="AY295" s="146">
        <f>BDS!$AY$3*(COS(($U295*AY$4)-PI()))*BL295*BP295</f>
        <v>0.34452424383496122</v>
      </c>
      <c r="AZ295" s="146">
        <f>BDS!$AZ$3*(COS(($U295*AZ$4)-PI()))*BL295*BP295</f>
        <v>0.49229029594500179</v>
      </c>
      <c r="BA295" s="146">
        <f>BDS!$BA$3*(COS(($U295*BA$4)-PI()))*BL295*BP295</f>
        <v>0.70589659788157799</v>
      </c>
      <c r="BB295" s="146">
        <f>BDS!$BB$3*(COS(($U295*BB$4)-PI()))*BL295*BP295</f>
        <v>0.9300853917842844</v>
      </c>
      <c r="BC295" s="146">
        <f>BDS!$BC$3*(COS(($U295*BC$4)-PI()))*BL295*BP295</f>
        <v>0.80718836177086473</v>
      </c>
      <c r="BD295" s="146">
        <f>BDS!$BD$3*(COS(($U295*BD$4)-PI()))*BL295*BP295</f>
        <v>-0.64606714713446767</v>
      </c>
      <c r="BE295" s="146">
        <f>BDS!$BE$3*(COS(($U295*BE$4)-PI()))*BL295*BP295</f>
        <v>-0.43986035957500097</v>
      </c>
      <c r="BF295" s="153">
        <f t="shared" si="87"/>
        <v>0.32357583038564247</v>
      </c>
      <c r="BG295" s="153">
        <f>(((BF295)+1)/(BDS!$BG$4)+1)</f>
        <v>2.3151875394520882</v>
      </c>
      <c r="BH295" s="196">
        <f t="shared" si="88"/>
        <v>7.2917235273845034</v>
      </c>
      <c r="BI295" s="154"/>
      <c r="BJ295" s="152">
        <f t="shared" si="89"/>
        <v>763.07566088503893</v>
      </c>
      <c r="BK295" s="152">
        <f t="shared" si="90"/>
        <v>-3.3803517485817645E-3</v>
      </c>
      <c r="BL295" s="155">
        <f t="shared" si="91"/>
        <v>0.99961089834242434</v>
      </c>
      <c r="BM295" s="155"/>
      <c r="BN295" s="152">
        <f t="shared" si="92"/>
        <v>763.07566088503893</v>
      </c>
      <c r="BO295" s="152">
        <f t="shared" si="93"/>
        <v>-0.27955716518031809</v>
      </c>
      <c r="BP295" s="155">
        <f t="shared" si="94"/>
        <v>0.96832722346465749</v>
      </c>
      <c r="BQ295" s="156"/>
      <c r="BR295" s="157">
        <f t="shared" si="95"/>
        <v>763.07566088503893</v>
      </c>
      <c r="BS295" s="158">
        <f t="shared" si="96"/>
        <v>0</v>
      </c>
      <c r="BT295" s="158">
        <f t="shared" si="97"/>
        <v>0</v>
      </c>
      <c r="BU295" s="158">
        <f t="shared" si="98"/>
        <v>0</v>
      </c>
      <c r="BV295" s="158"/>
      <c r="BW295" s="206">
        <f t="shared" si="99"/>
        <v>763.07566088503893</v>
      </c>
      <c r="BX295" s="207">
        <f t="shared" si="100"/>
        <v>-1.9286549331065743E-15</v>
      </c>
      <c r="BY295" s="208">
        <f t="shared" si="101"/>
        <v>0.99999999999999978</v>
      </c>
      <c r="BZ295" s="158"/>
      <c r="CA295" s="157">
        <f>BDS!BH295</f>
        <v>7.2917235273845034</v>
      </c>
      <c r="CB295" s="157">
        <f t="shared" si="102"/>
        <v>1.2917235273845034</v>
      </c>
      <c r="CC295" s="157"/>
      <c r="CD295" s="157">
        <f t="shared" si="103"/>
        <v>1.2917235273845034</v>
      </c>
      <c r="CE295" s="192"/>
      <c r="CF295" s="192"/>
      <c r="CG295" s="208"/>
      <c r="CH295" s="208">
        <f t="shared" si="104"/>
        <v>0</v>
      </c>
    </row>
    <row r="296" spans="2:86" x14ac:dyDescent="0.2">
      <c r="B296" s="81"/>
      <c r="C296" s="81"/>
      <c r="D296" s="81"/>
      <c r="E296" s="81"/>
      <c r="F296" s="81"/>
      <c r="G296" s="81"/>
      <c r="H296" s="81"/>
      <c r="I296" s="81"/>
      <c r="J296" s="81"/>
      <c r="K296" s="81"/>
      <c r="L296" s="82"/>
      <c r="M296" s="83"/>
      <c r="N296" s="81"/>
      <c r="O296" s="81"/>
      <c r="P296" s="81"/>
      <c r="Q296" s="84"/>
      <c r="R296" s="81"/>
      <c r="S296" s="84"/>
      <c r="T296" s="81"/>
      <c r="U296" s="195">
        <f t="shared" si="86"/>
        <v>774.64780487020357</v>
      </c>
      <c r="V296" s="146">
        <f>BDS!$V$3*(COS(($U296*V$4)-PI()))*BL296*BP296</f>
        <v>-0.43407011635196402</v>
      </c>
      <c r="W296" s="146">
        <f>BDS!$W$3*(COS(($U296*W$4)-PI()))*BL296*BP296</f>
        <v>-0.50451234379475385</v>
      </c>
      <c r="X296" s="146">
        <f>BDS!$X$3*(COS(($U296*X$4)-PI()))*BL296*BP296</f>
        <v>-0.70088483686453784</v>
      </c>
      <c r="Y296" s="146">
        <f>BDS!$Y$3*(COS(($U296*Y$4)-PI()))*BL296*BP296</f>
        <v>0.7752876169401568</v>
      </c>
      <c r="Z296" s="146">
        <f>BDS!$Z$3*(COS(($U296*Z$4)-PI()))*BL296*BP296</f>
        <v>0.93967095552207025</v>
      </c>
      <c r="AA296" s="146">
        <f>BDS!$AA$3*(COS(($U296*AA$4)-PI()))*BL296*BP296</f>
        <v>0.72860045061331402</v>
      </c>
      <c r="AB296" s="146">
        <f>BDS!$AB$3*(COS(($U296*AB$4)-PI()))*BL296*BP296</f>
        <v>0.51808094596833054</v>
      </c>
      <c r="AC296" s="146">
        <f>BDS!$AC$3*(COS(($U296*AC$4)-PI()))*BL296*BP296</f>
        <v>0.3705451587977846</v>
      </c>
      <c r="AD296" s="146">
        <f>BDS!$AD$3*(COS(($U296*AD$4)-PI()))*BL296*BP296</f>
        <v>0.28649571420905079</v>
      </c>
      <c r="AE296" s="146">
        <f>BDS!$AE$3*(COS(($U296*AE$4)-PI()))*BL296*BP296</f>
        <v>0.25939046950320199</v>
      </c>
      <c r="AF296" s="146">
        <f>BDS!$AF$3*(COS(($U296*AF$4)-PI()))*BL296*BP296</f>
        <v>0.28649571420905079</v>
      </c>
      <c r="AG296" s="146">
        <f>BDS!$AG$3*(COS(($U296*AG$4)-PI()))*BL296*BP296</f>
        <v>0.3705451587977846</v>
      </c>
      <c r="AH296" s="146">
        <f>BDS!$AH$3*(COS(($U296*AH$4)-PI()))*BL296*BP296</f>
        <v>0.51808094596833054</v>
      </c>
      <c r="AI296" s="146">
        <f>BDS!$AI$3*(COS(($U296*AI$4)-PI()))*BL296*BP296</f>
        <v>0.72860045061331402</v>
      </c>
      <c r="AJ296" s="146">
        <f>BDS!$AJ$3*(COS(($U296*AJ$4)-PI()))*BL296*BP296</f>
        <v>0.64373919507724564</v>
      </c>
      <c r="AK296" s="146">
        <f>BDS!$AK$3*(COS(($U296*AK$4)-PI()))*BL296*BP296</f>
        <v>0.42542414749545637</v>
      </c>
      <c r="AL296" s="146">
        <f>BDS!$AL$3*(COS(($U296*AL$4)-PI()))*BL296*BP296</f>
        <v>0.27868564963972597</v>
      </c>
      <c r="AM296" s="146">
        <f>BDS!$AM$3*(COS(($U296*AM$4)-PI()))*BL296*BP296</f>
        <v>0.19655683805224536</v>
      </c>
      <c r="AN296" s="146">
        <f>BDS!$AN$3*(COS(($U296*AN$4)-PI()))*BL296*BP296</f>
        <v>0.17025662182706885</v>
      </c>
      <c r="AO296" s="146">
        <f>BDS!$AO$3*(COS(($U296*AO$4)-PI()))*BL296*BP296</f>
        <v>0.19655683805224536</v>
      </c>
      <c r="AP296" s="146">
        <f>BDS!$AP$3*(COS(($U296*AP$4)-PI()))*BL296*BP296</f>
        <v>0.27868564963972597</v>
      </c>
      <c r="AQ296" s="146">
        <f>BDS!$AQ$3*(COS(($U296*AQ$4)-PI()))*BL296*BP296</f>
        <v>0.42542414749545637</v>
      </c>
      <c r="AR296" s="146">
        <f>BDS!$AR$3*(COS(($U296*AR$4)-PI()))*BL296*BP296</f>
        <v>0.64373919507724564</v>
      </c>
      <c r="AS296" s="146">
        <f>BDS!$AS$3*(COS(($U296*AS$4)-PI()))*BL296*BP296</f>
        <v>0.72860045061331402</v>
      </c>
      <c r="AT296" s="146">
        <f>BDS!$AT$3*(COS(($U296*AT$4)-PI()))*BL296*BP296</f>
        <v>0.51808094596833054</v>
      </c>
      <c r="AU296" s="146">
        <f>BDS!$AU$3*(COS(($U296*AU$4)-PI()))*BL296*BP296</f>
        <v>0.3705451587977846</v>
      </c>
      <c r="AV296" s="146">
        <f>BDS!$AV$3*(COS(($U296*AV$4)-PI()))*BL296*BP296</f>
        <v>0.28649571420905079</v>
      </c>
      <c r="AW296" s="146">
        <f>BDS!$AW$3*(COS(($U296*AW$4)-PI()))*BL296*BP296</f>
        <v>0.25939046950320199</v>
      </c>
      <c r="AX296" s="146">
        <f>BDS!$AX$3*(COS(($U296*AX$4)-PI()))*BL296*BP296</f>
        <v>0.28649571420905079</v>
      </c>
      <c r="AY296" s="146">
        <f>BDS!$AY$3*(COS(($U296*AY$4)-PI()))*BL296*BP296</f>
        <v>0.3705451587977846</v>
      </c>
      <c r="AZ296" s="146">
        <f>BDS!$AZ$3*(COS(($U296*AZ$4)-PI()))*BL296*BP296</f>
        <v>0.51808094596833054</v>
      </c>
      <c r="BA296" s="146">
        <f>BDS!$BA$3*(COS(($U296*BA$4)-PI()))*BL296*BP296</f>
        <v>0.72860045061331402</v>
      </c>
      <c r="BB296" s="146">
        <f>BDS!$BB$3*(COS(($U296*BB$4)-PI()))*BL296*BP296</f>
        <v>0.93967095552207025</v>
      </c>
      <c r="BC296" s="146">
        <f>BDS!$BC$3*(COS(($U296*BC$4)-PI()))*BL296*BP296</f>
        <v>0.7752876169401568</v>
      </c>
      <c r="BD296" s="146">
        <f>BDS!$BD$3*(COS(($U296*BD$4)-PI()))*BL296*BP296</f>
        <v>-0.70088483686453784</v>
      </c>
      <c r="BE296" s="146">
        <f>BDS!$BE$3*(COS(($U296*BE$4)-PI()))*BL296*BP296</f>
        <v>-0.50451234379475385</v>
      </c>
      <c r="BF296" s="153">
        <f t="shared" si="87"/>
        <v>0.33271641574918476</v>
      </c>
      <c r="BG296" s="153">
        <f>(((BF296)+1)/(BDS!$BG$4)+1)</f>
        <v>2.3242701954642691</v>
      </c>
      <c r="BH296" s="196">
        <f t="shared" si="88"/>
        <v>7.3257322641961844</v>
      </c>
      <c r="BI296" s="154"/>
      <c r="BJ296" s="152">
        <f t="shared" si="89"/>
        <v>774.64780487020357</v>
      </c>
      <c r="BK296" s="152">
        <f t="shared" si="90"/>
        <v>-3.5497492440148943E-3</v>
      </c>
      <c r="BL296" s="155">
        <f t="shared" si="91"/>
        <v>0.99959140351363307</v>
      </c>
      <c r="BM296" s="155"/>
      <c r="BN296" s="152">
        <f t="shared" si="92"/>
        <v>774.64780487020357</v>
      </c>
      <c r="BO296" s="152">
        <f t="shared" si="93"/>
        <v>-0.28992670405837462</v>
      </c>
      <c r="BP296" s="155">
        <f t="shared" si="94"/>
        <v>0.96717188810245525</v>
      </c>
      <c r="BQ296" s="156"/>
      <c r="BR296" s="157">
        <f t="shared" si="95"/>
        <v>774.64780487020357</v>
      </c>
      <c r="BS296" s="158">
        <f t="shared" si="96"/>
        <v>0</v>
      </c>
      <c r="BT296" s="158">
        <f t="shared" si="97"/>
        <v>0</v>
      </c>
      <c r="BU296" s="158">
        <f t="shared" si="98"/>
        <v>0</v>
      </c>
      <c r="BV296" s="158"/>
      <c r="BW296" s="206">
        <f t="shared" si="99"/>
        <v>774.64780487020357</v>
      </c>
      <c r="BX296" s="207">
        <f t="shared" si="100"/>
        <v>-1.9286549331065743E-15</v>
      </c>
      <c r="BY296" s="208">
        <f t="shared" si="101"/>
        <v>0.99999999999999978</v>
      </c>
      <c r="BZ296" s="158"/>
      <c r="CA296" s="157">
        <f>BDS!BH296</f>
        <v>7.3257322641961844</v>
      </c>
      <c r="CB296" s="157">
        <f t="shared" si="102"/>
        <v>1.3257322641961844</v>
      </c>
      <c r="CC296" s="157"/>
      <c r="CD296" s="157">
        <f t="shared" si="103"/>
        <v>1.3257322641961844</v>
      </c>
      <c r="CE296" s="192"/>
      <c r="CF296" s="192"/>
      <c r="CG296" s="208"/>
      <c r="CH296" s="208">
        <f t="shared" si="104"/>
        <v>0</v>
      </c>
    </row>
    <row r="297" spans="2:86" x14ac:dyDescent="0.2">
      <c r="B297" s="81"/>
      <c r="C297" s="81"/>
      <c r="D297" s="81"/>
      <c r="E297" s="81"/>
      <c r="F297" s="81"/>
      <c r="G297" s="81"/>
      <c r="H297" s="81"/>
      <c r="I297" s="81"/>
      <c r="J297" s="81"/>
      <c r="K297" s="81"/>
      <c r="L297" s="82"/>
      <c r="M297" s="83"/>
      <c r="N297" s="81"/>
      <c r="O297" s="81"/>
      <c r="P297" s="81"/>
      <c r="Q297" s="84"/>
      <c r="R297" s="81"/>
      <c r="S297" s="84"/>
      <c r="T297" s="81"/>
      <c r="U297" s="195">
        <f t="shared" si="86"/>
        <v>786.39544195949645</v>
      </c>
      <c r="V297" s="146">
        <f>BDS!$V$3*(COS(($U297*V$4)-PI()))*BL297*BP297</f>
        <v>-0.49882848448276607</v>
      </c>
      <c r="W297" s="146">
        <f>BDS!$W$3*(COS(($U297*W$4)-PI()))*BL297*BP297</f>
        <v>-0.56677457014291699</v>
      </c>
      <c r="X297" s="146">
        <f>BDS!$X$3*(COS(($U297*X$4)-PI()))*BL297*BP297</f>
        <v>-0.75147386380149384</v>
      </c>
      <c r="Y297" s="146">
        <f>BDS!$Y$3*(COS(($U297*Y$4)-PI()))*BL297*BP297</f>
        <v>0.74044347051887205</v>
      </c>
      <c r="Z297" s="146">
        <f>BDS!$Z$3*(COS(($U297*Z$4)-PI()))*BL297*BP297</f>
        <v>0.94754499729012498</v>
      </c>
      <c r="AA297" s="146">
        <f>BDS!$AA$3*(COS(($U297*AA$4)-PI()))*BL297*BP297</f>
        <v>0.75059744539174866</v>
      </c>
      <c r="AB297" s="146">
        <f>BDS!$AB$3*(COS(($U297*AB$4)-PI()))*BL297*BP297</f>
        <v>0.54364593476929468</v>
      </c>
      <c r="AC297" s="146">
        <f>BDS!$AC$3*(COS(($U297*AC$4)-PI()))*BL297*BP297</f>
        <v>0.39656002289517067</v>
      </c>
      <c r="AD297" s="146">
        <f>BDS!$AD$3*(COS(($U297*AD$4)-PI()))*BL297*BP297</f>
        <v>0.31227934119089862</v>
      </c>
      <c r="AE297" s="146">
        <f>BDS!$AE$3*(COS(($U297*AE$4)-PI()))*BL297*BP297</f>
        <v>0.28503731040741409</v>
      </c>
      <c r="AF297" s="146">
        <f>BDS!$AF$3*(COS(($U297*AF$4)-PI()))*BL297*BP297</f>
        <v>0.31227934119089862</v>
      </c>
      <c r="AG297" s="146">
        <f>BDS!$AG$3*(COS(($U297*AG$4)-PI()))*BL297*BP297</f>
        <v>0.39656002289517067</v>
      </c>
      <c r="AH297" s="146">
        <f>BDS!$AH$3*(COS(($U297*AH$4)-PI()))*BL297*BP297</f>
        <v>0.54364593476929468</v>
      </c>
      <c r="AI297" s="146">
        <f>BDS!$AI$3*(COS(($U297*AI$4)-PI()))*BL297*BP297</f>
        <v>0.75059744539174866</v>
      </c>
      <c r="AJ297" s="146">
        <f>BDS!$AJ$3*(COS(($U297*AJ$4)-PI()))*BL297*BP297</f>
        <v>0.66773342593812135</v>
      </c>
      <c r="AK297" s="146">
        <f>BDS!$AK$3*(COS(($U297*AK$4)-PI()))*BL297*BP297</f>
        <v>0.45141317820698978</v>
      </c>
      <c r="AL297" s="146">
        <f>BDS!$AL$3*(COS(($U297*AL$4)-PI()))*BL297*BP297</f>
        <v>0.3044327909638449</v>
      </c>
      <c r="AM297" s="146">
        <f>BDS!$AM$3*(COS(($U297*AM$4)-PI()))*BL297*BP297</f>
        <v>0.22178210417352912</v>
      </c>
      <c r="AN297" s="146">
        <f>BDS!$AN$3*(COS(($U297*AN$4)-PI()))*BL297*BP297</f>
        <v>0.19526493859055591</v>
      </c>
      <c r="AO297" s="146">
        <f>BDS!$AO$3*(COS(($U297*AO$4)-PI()))*BL297*BP297</f>
        <v>0.22178210417352912</v>
      </c>
      <c r="AP297" s="146">
        <f>BDS!$AP$3*(COS(($U297*AP$4)-PI()))*BL297*BP297</f>
        <v>0.3044327909638449</v>
      </c>
      <c r="AQ297" s="146">
        <f>BDS!$AQ$3*(COS(($U297*AQ$4)-PI()))*BL297*BP297</f>
        <v>0.45141317820698978</v>
      </c>
      <c r="AR297" s="146">
        <f>BDS!$AR$3*(COS(($U297*AR$4)-PI()))*BL297*BP297</f>
        <v>0.66773342593812135</v>
      </c>
      <c r="AS297" s="146">
        <f>BDS!$AS$3*(COS(($U297*AS$4)-PI()))*BL297*BP297</f>
        <v>0.75059744539174866</v>
      </c>
      <c r="AT297" s="146">
        <f>BDS!$AT$3*(COS(($U297*AT$4)-PI()))*BL297*BP297</f>
        <v>0.54364593476929468</v>
      </c>
      <c r="AU297" s="146">
        <f>BDS!$AU$3*(COS(($U297*AU$4)-PI()))*BL297*BP297</f>
        <v>0.39656002289517067</v>
      </c>
      <c r="AV297" s="146">
        <f>BDS!$AV$3*(COS(($U297*AV$4)-PI()))*BL297*BP297</f>
        <v>0.31227934119089862</v>
      </c>
      <c r="AW297" s="146">
        <f>BDS!$AW$3*(COS(($U297*AW$4)-PI()))*BL297*BP297</f>
        <v>0.28503731040741409</v>
      </c>
      <c r="AX297" s="146">
        <f>BDS!$AX$3*(COS(($U297*AX$4)-PI()))*BL297*BP297</f>
        <v>0.31227934119089862</v>
      </c>
      <c r="AY297" s="146">
        <f>BDS!$AY$3*(COS(($U297*AY$4)-PI()))*BL297*BP297</f>
        <v>0.39656002289517067</v>
      </c>
      <c r="AZ297" s="146">
        <f>BDS!$AZ$3*(COS(($U297*AZ$4)-PI()))*BL297*BP297</f>
        <v>0.54364593476929468</v>
      </c>
      <c r="BA297" s="146">
        <f>BDS!$BA$3*(COS(($U297*BA$4)-PI()))*BL297*BP297</f>
        <v>0.75059744539174866</v>
      </c>
      <c r="BB297" s="146">
        <f>BDS!$BB$3*(COS(($U297*BB$4)-PI()))*BL297*BP297</f>
        <v>0.94754499729012498</v>
      </c>
      <c r="BC297" s="146">
        <f>BDS!$BC$3*(COS(($U297*BC$4)-PI()))*BL297*BP297</f>
        <v>0.74044347051887205</v>
      </c>
      <c r="BD297" s="146">
        <f>BDS!$BD$3*(COS(($U297*BD$4)-PI()))*BL297*BP297</f>
        <v>-0.75147386380149384</v>
      </c>
      <c r="BE297" s="146">
        <f>BDS!$BE$3*(COS(($U297*BE$4)-PI()))*BL297*BP297</f>
        <v>-0.56677457014291699</v>
      </c>
      <c r="BF297" s="153">
        <f t="shared" si="87"/>
        <v>0.34191791995014487</v>
      </c>
      <c r="BG297" s="153">
        <f>(((BF297)+1)/(BDS!$BG$4)+1)</f>
        <v>2.3334133842347926</v>
      </c>
      <c r="BH297" s="196">
        <f t="shared" si="88"/>
        <v>7.3598336921926872</v>
      </c>
      <c r="BI297" s="154"/>
      <c r="BJ297" s="152">
        <f t="shared" si="89"/>
        <v>786.39544195949645</v>
      </c>
      <c r="BK297" s="152">
        <f t="shared" si="90"/>
        <v>-3.7276320097906004E-3</v>
      </c>
      <c r="BL297" s="155">
        <f t="shared" si="91"/>
        <v>0.99957093258086827</v>
      </c>
      <c r="BM297" s="155"/>
      <c r="BN297" s="152">
        <f t="shared" si="92"/>
        <v>786.39544195949645</v>
      </c>
      <c r="BO297" s="152">
        <f t="shared" si="93"/>
        <v>-0.3006677269276275</v>
      </c>
      <c r="BP297" s="155">
        <f t="shared" si="94"/>
        <v>0.96597661677621405</v>
      </c>
      <c r="BQ297" s="156"/>
      <c r="BR297" s="157">
        <f t="shared" si="95"/>
        <v>786.39544195949645</v>
      </c>
      <c r="BS297" s="158">
        <f t="shared" si="96"/>
        <v>0</v>
      </c>
      <c r="BT297" s="158">
        <f t="shared" si="97"/>
        <v>0</v>
      </c>
      <c r="BU297" s="158">
        <f t="shared" si="98"/>
        <v>0</v>
      </c>
      <c r="BV297" s="158"/>
      <c r="BW297" s="206">
        <f t="shared" si="99"/>
        <v>786.39544195949645</v>
      </c>
      <c r="BX297" s="207">
        <f t="shared" si="100"/>
        <v>-1.9286549331065743E-15</v>
      </c>
      <c r="BY297" s="208">
        <f t="shared" si="101"/>
        <v>0.99999999999999978</v>
      </c>
      <c r="BZ297" s="158"/>
      <c r="CA297" s="157">
        <f>BDS!BH297</f>
        <v>7.3598336921926872</v>
      </c>
      <c r="CB297" s="157">
        <f t="shared" si="102"/>
        <v>1.3598336921926872</v>
      </c>
      <c r="CC297" s="157"/>
      <c r="CD297" s="157">
        <f t="shared" si="103"/>
        <v>1.3598336921926872</v>
      </c>
      <c r="CE297" s="192"/>
      <c r="CF297" s="192"/>
      <c r="CG297" s="208"/>
      <c r="CH297" s="208">
        <f t="shared" si="104"/>
        <v>0</v>
      </c>
    </row>
    <row r="298" spans="2:86" x14ac:dyDescent="0.2">
      <c r="B298" s="81"/>
      <c r="C298" s="81"/>
      <c r="D298" s="81"/>
      <c r="E298" s="81"/>
      <c r="F298" s="81"/>
      <c r="G298" s="81"/>
      <c r="H298" s="81"/>
      <c r="I298" s="81"/>
      <c r="J298" s="81"/>
      <c r="K298" s="81"/>
      <c r="L298" s="82"/>
      <c r="M298" s="83"/>
      <c r="N298" s="81"/>
      <c r="O298" s="81"/>
      <c r="P298" s="81"/>
      <c r="Q298" s="84"/>
      <c r="R298" s="81"/>
      <c r="S298" s="84"/>
      <c r="T298" s="81"/>
      <c r="U298" s="195">
        <f t="shared" si="86"/>
        <v>798.32123352920485</v>
      </c>
      <c r="V298" s="146">
        <f>BDS!$V$3*(COS(($U298*V$4)-PI()))*BL298*BP298</f>
        <v>-0.56123632965385839</v>
      </c>
      <c r="W298" s="146">
        <f>BDS!$W$3*(COS(($U298*W$4)-PI()))*BL298*BP298</f>
        <v>-0.6261056085675708</v>
      </c>
      <c r="X298" s="146">
        <f>BDS!$X$3*(COS(($U298*X$4)-PI()))*BL298*BP298</f>
        <v>-0.7972600938507971</v>
      </c>
      <c r="Y298" s="146">
        <f>BDS!$Y$3*(COS(($U298*Y$4)-PI()))*BL298*BP298</f>
        <v>0.70266194703197105</v>
      </c>
      <c r="Z298" s="146">
        <f>BDS!$Z$3*(COS(($U298*Z$4)-PI()))*BL298*BP298</f>
        <v>0.95361331884505707</v>
      </c>
      <c r="AA298" s="146">
        <f>BDS!$AA$3*(COS(($U298*AA$4)-PI()))*BL298*BP298</f>
        <v>0.77181531747821908</v>
      </c>
      <c r="AB298" s="146">
        <f>BDS!$AB$3*(COS(($U298*AB$4)-PI()))*BL298*BP298</f>
        <v>0.56893513102394266</v>
      </c>
      <c r="AC298" s="146">
        <f>BDS!$AC$3*(COS(($U298*AC$4)-PI()))*BL298*BP298</f>
        <v>0.42253187763732331</v>
      </c>
      <c r="AD298" s="146">
        <f>BDS!$AD$3*(COS(($U298*AD$4)-PI()))*BL298*BP298</f>
        <v>0.33812161257343426</v>
      </c>
      <c r="AE298" s="146">
        <f>BDS!$AE$3*(COS(($U298*AE$4)-PI()))*BL298*BP298</f>
        <v>0.31077147046567011</v>
      </c>
      <c r="AF298" s="146">
        <f>BDS!$AF$3*(COS(($U298*AF$4)-PI()))*BL298*BP298</f>
        <v>0.33812161257343426</v>
      </c>
      <c r="AG298" s="146">
        <f>BDS!$AG$3*(COS(($U298*AG$4)-PI()))*BL298*BP298</f>
        <v>0.42253187763732331</v>
      </c>
      <c r="AH298" s="146">
        <f>BDS!$AH$3*(COS(($U298*AH$4)-PI()))*BL298*BP298</f>
        <v>0.56893513102394266</v>
      </c>
      <c r="AI298" s="146">
        <f>BDS!$AI$3*(COS(($U298*AI$4)-PI()))*BL298*BP298</f>
        <v>0.77181531747821908</v>
      </c>
      <c r="AJ298" s="146">
        <f>BDS!$AJ$3*(COS(($U298*AJ$4)-PI()))*BL298*BP298</f>
        <v>0.69118261541270154</v>
      </c>
      <c r="AK298" s="146">
        <f>BDS!$AK$3*(COS(($U298*AK$4)-PI()))*BL298*BP298</f>
        <v>0.47728142137325513</v>
      </c>
      <c r="AL298" s="146">
        <f>BDS!$AL$3*(COS(($U298*AL$4)-PI()))*BL298*BP298</f>
        <v>0.33024703474660866</v>
      </c>
      <c r="AM298" s="146">
        <f>BDS!$AM$3*(COS(($U298*AM$4)-PI()))*BL298*BP298</f>
        <v>0.24715410330469334</v>
      </c>
      <c r="AN298" s="146">
        <f>BDS!$AN$3*(COS(($U298*AN$4)-PI()))*BL298*BP298</f>
        <v>0.22044208253951222</v>
      </c>
      <c r="AO298" s="146">
        <f>BDS!$AO$3*(COS(($U298*AO$4)-PI()))*BL298*BP298</f>
        <v>0.24715410330469334</v>
      </c>
      <c r="AP298" s="146">
        <f>BDS!$AP$3*(COS(($U298*AP$4)-PI()))*BL298*BP298</f>
        <v>0.33024703474660866</v>
      </c>
      <c r="AQ298" s="146">
        <f>BDS!$AQ$3*(COS(($U298*AQ$4)-PI()))*BL298*BP298</f>
        <v>0.47728142137325513</v>
      </c>
      <c r="AR298" s="146">
        <f>BDS!$AR$3*(COS(($U298*AR$4)-PI()))*BL298*BP298</f>
        <v>0.69118261541270154</v>
      </c>
      <c r="AS298" s="146">
        <f>BDS!$AS$3*(COS(($U298*AS$4)-PI()))*BL298*BP298</f>
        <v>0.77181531747821908</v>
      </c>
      <c r="AT298" s="146">
        <f>BDS!$AT$3*(COS(($U298*AT$4)-PI()))*BL298*BP298</f>
        <v>0.56893513102394266</v>
      </c>
      <c r="AU298" s="146">
        <f>BDS!$AU$3*(COS(($U298*AU$4)-PI()))*BL298*BP298</f>
        <v>0.42253187763732331</v>
      </c>
      <c r="AV298" s="146">
        <f>BDS!$AV$3*(COS(($U298*AV$4)-PI()))*BL298*BP298</f>
        <v>0.33812161257343426</v>
      </c>
      <c r="AW298" s="146">
        <f>BDS!$AW$3*(COS(($U298*AW$4)-PI()))*BL298*BP298</f>
        <v>0.31077147046567011</v>
      </c>
      <c r="AX298" s="146">
        <f>BDS!$AX$3*(COS(($U298*AX$4)-PI()))*BL298*BP298</f>
        <v>0.33812161257343426</v>
      </c>
      <c r="AY298" s="146">
        <f>BDS!$AY$3*(COS(($U298*AY$4)-PI()))*BL298*BP298</f>
        <v>0.42253187763732331</v>
      </c>
      <c r="AZ298" s="146">
        <f>BDS!$AZ$3*(COS(($U298*AZ$4)-PI()))*BL298*BP298</f>
        <v>0.56893513102394266</v>
      </c>
      <c r="BA298" s="146">
        <f>BDS!$BA$3*(COS(($U298*BA$4)-PI()))*BL298*BP298</f>
        <v>0.77181531747821908</v>
      </c>
      <c r="BB298" s="146">
        <f>BDS!$BB$3*(COS(($U298*BB$4)-PI()))*BL298*BP298</f>
        <v>0.95361331884505707</v>
      </c>
      <c r="BC298" s="146">
        <f>BDS!$BC$3*(COS(($U298*BC$4)-PI()))*BL298*BP298</f>
        <v>0.70266194703197105</v>
      </c>
      <c r="BD298" s="146">
        <f>BDS!$BD$3*(COS(($U298*BD$4)-PI()))*BL298*BP298</f>
        <v>-0.7972600938507971</v>
      </c>
      <c r="BE298" s="146">
        <f>BDS!$BE$3*(COS(($U298*BE$4)-PI()))*BL298*BP298</f>
        <v>-0.6261056085675708</v>
      </c>
      <c r="BF298" s="153">
        <f t="shared" si="87"/>
        <v>0.35121983125723655</v>
      </c>
      <c r="BG298" s="153">
        <f>(((BF298)+1)/(BDS!$BG$4)+1)</f>
        <v>2.342656343771619</v>
      </c>
      <c r="BH298" s="196">
        <f t="shared" si="88"/>
        <v>7.3941716878581749</v>
      </c>
      <c r="BI298" s="154"/>
      <c r="BJ298" s="152">
        <f t="shared" si="89"/>
        <v>798.32123352920485</v>
      </c>
      <c r="BK298" s="152">
        <f t="shared" si="90"/>
        <v>-3.9144247065089309E-3</v>
      </c>
      <c r="BL298" s="155">
        <f t="shared" si="91"/>
        <v>0.99954943673528451</v>
      </c>
      <c r="BM298" s="155"/>
      <c r="BN298" s="152">
        <f t="shared" si="92"/>
        <v>798.32123352920485</v>
      </c>
      <c r="BO298" s="152">
        <f t="shared" si="93"/>
        <v>-0.31179257458067389</v>
      </c>
      <c r="BP298" s="155">
        <f t="shared" si="94"/>
        <v>0.96474019032486868</v>
      </c>
      <c r="BQ298" s="156"/>
      <c r="BR298" s="157">
        <f t="shared" si="95"/>
        <v>798.32123352920485</v>
      </c>
      <c r="BS298" s="158">
        <f t="shared" si="96"/>
        <v>0</v>
      </c>
      <c r="BT298" s="158">
        <f t="shared" si="97"/>
        <v>0</v>
      </c>
      <c r="BU298" s="158">
        <f t="shared" si="98"/>
        <v>0</v>
      </c>
      <c r="BV298" s="158"/>
      <c r="BW298" s="206">
        <f t="shared" si="99"/>
        <v>798.32123352920485</v>
      </c>
      <c r="BX298" s="207">
        <f t="shared" si="100"/>
        <v>-1.9286549331065743E-15</v>
      </c>
      <c r="BY298" s="208">
        <f t="shared" si="101"/>
        <v>0.99999999999999978</v>
      </c>
      <c r="BZ298" s="158"/>
      <c r="CA298" s="157">
        <f>BDS!BH298</f>
        <v>7.3941716878581749</v>
      </c>
      <c r="CB298" s="157">
        <f t="shared" si="102"/>
        <v>1.3941716878581749</v>
      </c>
      <c r="CC298" s="157"/>
      <c r="CD298" s="157">
        <f t="shared" si="103"/>
        <v>1.3941716878581749</v>
      </c>
      <c r="CE298" s="192"/>
      <c r="CF298" s="192"/>
      <c r="CG298" s="208"/>
      <c r="CH298" s="208">
        <f t="shared" si="104"/>
        <v>0</v>
      </c>
    </row>
    <row r="299" spans="2:86" x14ac:dyDescent="0.2">
      <c r="B299" s="81"/>
      <c r="C299" s="81"/>
      <c r="D299" s="81"/>
      <c r="E299" s="81"/>
      <c r="F299" s="81"/>
      <c r="G299" s="81"/>
      <c r="H299" s="81"/>
      <c r="I299" s="81"/>
      <c r="J299" s="81"/>
      <c r="K299" s="81"/>
      <c r="L299" s="82"/>
      <c r="M299" s="83"/>
      <c r="N299" s="81"/>
      <c r="O299" s="81"/>
      <c r="P299" s="81"/>
      <c r="Q299" s="84"/>
      <c r="R299" s="81"/>
      <c r="S299" s="84"/>
      <c r="T299" s="81"/>
      <c r="U299" s="195">
        <f t="shared" si="86"/>
        <v>810.42788131574196</v>
      </c>
      <c r="V299" s="146">
        <f>BDS!$V$3*(COS(($U299*V$4)-PI()))*BL299*BP299</f>
        <v>-0.62075409354899302</v>
      </c>
      <c r="W299" s="146">
        <f>BDS!$W$3*(COS(($U299*W$4)-PI()))*BL299*BP299</f>
        <v>-0.68194947003125805</v>
      </c>
      <c r="X299" s="146">
        <f>BDS!$X$3*(COS(($U299*X$4)-PI()))*BL299*BP299</f>
        <v>-0.83767179082814336</v>
      </c>
      <c r="Y299" s="146">
        <f>BDS!$Y$3*(COS(($U299*Y$4)-PI()))*BL299*BP299</f>
        <v>0.66196483718336852</v>
      </c>
      <c r="Z299" s="146">
        <f>BDS!$Z$3*(COS(($U299*Z$4)-PI()))*BL299*BP299</f>
        <v>0.95778190694128196</v>
      </c>
      <c r="AA299" s="146">
        <f>BDS!$AA$3*(COS(($U299*AA$4)-PI()))*BL299*BP299</f>
        <v>0.79217927660073351</v>
      </c>
      <c r="AB299" s="146">
        <f>BDS!$AB$3*(COS(($U299*AB$4)-PI()))*BL299*BP299</f>
        <v>0.59389582254863005</v>
      </c>
      <c r="AC299" s="146">
        <f>BDS!$AC$3*(COS(($U299*AC$4)-PI()))*BL299*BP299</f>
        <v>0.44842146942854616</v>
      </c>
      <c r="AD299" s="146">
        <f>BDS!$AD$3*(COS(($U299*AD$4)-PI()))*BL299*BP299</f>
        <v>0.36399009849872743</v>
      </c>
      <c r="AE299" s="146">
        <f>BDS!$AE$3*(COS(($U299*AE$4)-PI()))*BL299*BP299</f>
        <v>0.33656258860473393</v>
      </c>
      <c r="AF299" s="146">
        <f>BDS!$AF$3*(COS(($U299*AF$4)-PI()))*BL299*BP299</f>
        <v>0.36399009849872743</v>
      </c>
      <c r="AG299" s="146">
        <f>BDS!$AG$3*(COS(($U299*AG$4)-PI()))*BL299*BP299</f>
        <v>0.44842146942854616</v>
      </c>
      <c r="AH299" s="146">
        <f>BDS!$AH$3*(COS(($U299*AH$4)-PI()))*BL299*BP299</f>
        <v>0.59389582254863005</v>
      </c>
      <c r="AI299" s="146">
        <f>BDS!$AI$3*(COS(($U299*AI$4)-PI()))*BL299*BP299</f>
        <v>0.79217927660073351</v>
      </c>
      <c r="AJ299" s="146">
        <f>BDS!$AJ$3*(COS(($U299*AJ$4)-PI()))*BL299*BP299</f>
        <v>0.71402120125381041</v>
      </c>
      <c r="AK299" s="146">
        <f>BDS!$AK$3*(COS(($U299*AK$4)-PI()))*BL299*BP299</f>
        <v>0.50298483512214698</v>
      </c>
      <c r="AL299" s="146">
        <f>BDS!$AL$3*(COS(($U299*AL$4)-PI()))*BL299*BP299</f>
        <v>0.35609655381303074</v>
      </c>
      <c r="AM299" s="146">
        <f>BDS!$AM$3*(COS(($U299*AM$4)-PI()))*BL299*BP299</f>
        <v>0.27264702373673011</v>
      </c>
      <c r="AN299" s="146">
        <f>BDS!$AN$3*(COS(($U299*AN$4)-PI()))*BL299*BP299</f>
        <v>0.24576404447661701</v>
      </c>
      <c r="AO299" s="146">
        <f>BDS!$AO$3*(COS(($U299*AO$4)-PI()))*BL299*BP299</f>
        <v>0.27264702373673011</v>
      </c>
      <c r="AP299" s="146">
        <f>BDS!$AP$3*(COS(($U299*AP$4)-PI()))*BL299*BP299</f>
        <v>0.35609655381303074</v>
      </c>
      <c r="AQ299" s="146">
        <f>BDS!$AQ$3*(COS(($U299*AQ$4)-PI()))*BL299*BP299</f>
        <v>0.50298483512214698</v>
      </c>
      <c r="AR299" s="146">
        <f>BDS!$AR$3*(COS(($U299*AR$4)-PI()))*BL299*BP299</f>
        <v>0.71402120125381041</v>
      </c>
      <c r="AS299" s="146">
        <f>BDS!$AS$3*(COS(($U299*AS$4)-PI()))*BL299*BP299</f>
        <v>0.79217927660073351</v>
      </c>
      <c r="AT299" s="146">
        <f>BDS!$AT$3*(COS(($U299*AT$4)-PI()))*BL299*BP299</f>
        <v>0.59389582254863005</v>
      </c>
      <c r="AU299" s="146">
        <f>BDS!$AU$3*(COS(($U299*AU$4)-PI()))*BL299*BP299</f>
        <v>0.44842146942854616</v>
      </c>
      <c r="AV299" s="146">
        <f>BDS!$AV$3*(COS(($U299*AV$4)-PI()))*BL299*BP299</f>
        <v>0.36399009849872743</v>
      </c>
      <c r="AW299" s="146">
        <f>BDS!$AW$3*(COS(($U299*AW$4)-PI()))*BL299*BP299</f>
        <v>0.33656258860473393</v>
      </c>
      <c r="AX299" s="146">
        <f>BDS!$AX$3*(COS(($U299*AX$4)-PI()))*BL299*BP299</f>
        <v>0.36399009849872743</v>
      </c>
      <c r="AY299" s="146">
        <f>BDS!$AY$3*(COS(($U299*AY$4)-PI()))*BL299*BP299</f>
        <v>0.44842146942854616</v>
      </c>
      <c r="AZ299" s="146">
        <f>BDS!$AZ$3*(COS(($U299*AZ$4)-PI()))*BL299*BP299</f>
        <v>0.59389582254863005</v>
      </c>
      <c r="BA299" s="146">
        <f>BDS!$BA$3*(COS(($U299*BA$4)-PI()))*BL299*BP299</f>
        <v>0.79217927660073351</v>
      </c>
      <c r="BB299" s="146">
        <f>BDS!$BB$3*(COS(($U299*BB$4)-PI()))*BL299*BP299</f>
        <v>0.95778190694128196</v>
      </c>
      <c r="BC299" s="146">
        <f>BDS!$BC$3*(COS(($U299*BC$4)-PI()))*BL299*BP299</f>
        <v>0.66196483718336852</v>
      </c>
      <c r="BD299" s="146">
        <f>BDS!$BD$3*(COS(($U299*BD$4)-PI()))*BL299*BP299</f>
        <v>-0.83767179082814336</v>
      </c>
      <c r="BE299" s="146">
        <f>BDS!$BE$3*(COS(($U299*BE$4)-PI()))*BL299*BP299</f>
        <v>-0.68194947003125805</v>
      </c>
      <c r="BF299" s="153">
        <f t="shared" si="87"/>
        <v>0.36066199974515489</v>
      </c>
      <c r="BG299" s="153">
        <f>(((BF299)+1)/(BDS!$BG$4)+1)</f>
        <v>2.3520386715957069</v>
      </c>
      <c r="BH299" s="196">
        <f t="shared" si="88"/>
        <v>7.4288891603486196</v>
      </c>
      <c r="BI299" s="154"/>
      <c r="BJ299" s="152">
        <f t="shared" si="89"/>
        <v>810.42788131574196</v>
      </c>
      <c r="BK299" s="152">
        <f t="shared" si="90"/>
        <v>-4.1105732092709835E-3</v>
      </c>
      <c r="BL299" s="155">
        <f t="shared" si="91"/>
        <v>0.99952686473404095</v>
      </c>
      <c r="BM299" s="155"/>
      <c r="BN299" s="152">
        <f t="shared" si="92"/>
        <v>810.42788131574196</v>
      </c>
      <c r="BO299" s="152">
        <f t="shared" si="93"/>
        <v>-0.32331392766722084</v>
      </c>
      <c r="BP299" s="155">
        <f t="shared" si="94"/>
        <v>0.9634613640561448</v>
      </c>
      <c r="BQ299" s="156"/>
      <c r="BR299" s="157">
        <f t="shared" si="95"/>
        <v>810.42788131574196</v>
      </c>
      <c r="BS299" s="158">
        <f t="shared" si="96"/>
        <v>0</v>
      </c>
      <c r="BT299" s="158">
        <f t="shared" si="97"/>
        <v>0</v>
      </c>
      <c r="BU299" s="158">
        <f t="shared" si="98"/>
        <v>0</v>
      </c>
      <c r="BV299" s="158"/>
      <c r="BW299" s="206">
        <f t="shared" si="99"/>
        <v>810.42788131574196</v>
      </c>
      <c r="BX299" s="207">
        <f t="shared" si="100"/>
        <v>-3.8573098662131493E-15</v>
      </c>
      <c r="BY299" s="208">
        <f t="shared" si="101"/>
        <v>0.99999999999999956</v>
      </c>
      <c r="BZ299" s="158"/>
      <c r="CA299" s="157">
        <f>BDS!BH299</f>
        <v>7.4288891603486196</v>
      </c>
      <c r="CB299" s="157">
        <f t="shared" si="102"/>
        <v>1.4288891603486196</v>
      </c>
      <c r="CC299" s="157"/>
      <c r="CD299" s="157">
        <f t="shared" si="103"/>
        <v>1.4288891603486196</v>
      </c>
      <c r="CE299" s="192"/>
      <c r="CF299" s="192"/>
      <c r="CG299" s="208"/>
      <c r="CH299" s="208">
        <f t="shared" si="104"/>
        <v>0</v>
      </c>
    </row>
    <row r="300" spans="2:86" x14ac:dyDescent="0.2">
      <c r="B300" s="81"/>
      <c r="C300" s="81"/>
      <c r="D300" s="81"/>
      <c r="E300" s="81"/>
      <c r="F300" s="81"/>
      <c r="G300" s="81"/>
      <c r="H300" s="81"/>
      <c r="I300" s="81"/>
      <c r="J300" s="81"/>
      <c r="K300" s="81"/>
      <c r="L300" s="82"/>
      <c r="M300" s="83"/>
      <c r="N300" s="81"/>
      <c r="O300" s="81"/>
      <c r="P300" s="81"/>
      <c r="Q300" s="84"/>
      <c r="R300" s="81"/>
      <c r="S300" s="84"/>
      <c r="T300" s="81"/>
      <c r="U300" s="195">
        <f t="shared" si="86"/>
        <v>822.71812802771331</v>
      </c>
      <c r="V300" s="146">
        <f>BDS!$V$3*(COS(($U300*V$4)-PI()))*BL300*BP300</f>
        <v>-0.6768274553496314</v>
      </c>
      <c r="W300" s="146">
        <f>BDS!$W$3*(COS(($U300*W$4)-PI()))*BL300*BP300</f>
        <v>-0.73374005357049266</v>
      </c>
      <c r="X300" s="146">
        <f>BDS!$X$3*(COS(($U300*X$4)-PI()))*BL300*BP300</f>
        <v>-0.87214636139731805</v>
      </c>
      <c r="Y300" s="146">
        <f>BDS!$Y$3*(COS(($U300*Y$4)-PI()))*BL300*BP300</f>
        <v>0.61839103565212838</v>
      </c>
      <c r="Z300" s="146">
        <f>BDS!$Z$3*(COS(($U300*Z$4)-PI()))*BL300*BP300</f>
        <v>0.9599574259793674</v>
      </c>
      <c r="AA300" s="146">
        <f>BDS!$AA$3*(COS(($U300*AA$4)-PI()))*BL300*BP300</f>
        <v>0.81161210235225301</v>
      </c>
      <c r="AB300" s="146">
        <f>BDS!$AB$3*(COS(($U300*AB$4)-PI()))*BL300*BP300</f>
        <v>0.61847269508479463</v>
      </c>
      <c r="AC300" s="146">
        <f>BDS!$AC$3*(COS(($U300*AC$4)-PI()))*BL300*BP300</f>
        <v>0.47418719525494096</v>
      </c>
      <c r="AD300" s="146">
        <f>BDS!$AD$3*(COS(($U300*AD$4)-PI()))*BL300*BP300</f>
        <v>0.38985021994847641</v>
      </c>
      <c r="AE300" s="146">
        <f>BDS!$AE$3*(COS(($U300*AE$4)-PI()))*BL300*BP300</f>
        <v>0.36237822407359932</v>
      </c>
      <c r="AF300" s="146">
        <f>BDS!$AF$3*(COS(($U300*AF$4)-PI()))*BL300*BP300</f>
        <v>0.38985021994847641</v>
      </c>
      <c r="AG300" s="146">
        <f>BDS!$AG$3*(COS(($U300*AG$4)-PI()))*BL300*BP300</f>
        <v>0.47418719525494096</v>
      </c>
      <c r="AH300" s="146">
        <f>BDS!$AH$3*(COS(($U300*AH$4)-PI()))*BL300*BP300</f>
        <v>0.61847269508479463</v>
      </c>
      <c r="AI300" s="146">
        <f>BDS!$AI$3*(COS(($U300*AI$4)-PI()))*BL300*BP300</f>
        <v>0.81161210235225301</v>
      </c>
      <c r="AJ300" s="146">
        <f>BDS!$AJ$3*(COS(($U300*AJ$4)-PI()))*BL300*BP300</f>
        <v>0.73618100137426457</v>
      </c>
      <c r="AK300" s="146">
        <f>BDS!$AK$3*(COS(($U300*AK$4)-PI()))*BL300*BP300</f>
        <v>0.52847691533435814</v>
      </c>
      <c r="AL300" s="146">
        <f>BDS!$AL$3*(COS(($U300*AL$4)-PI()))*BL300*BP300</f>
        <v>0.38194739165492736</v>
      </c>
      <c r="AM300" s="146">
        <f>BDS!$AM$3*(COS(($U300*AM$4)-PI()))*BL300*BP300</f>
        <v>0.29823314094342462</v>
      </c>
      <c r="AN300" s="146">
        <f>BDS!$AN$3*(COS(($U300*AN$4)-PI()))*BL300*BP300</f>
        <v>0.27120497385333764</v>
      </c>
      <c r="AO300" s="146">
        <f>BDS!$AO$3*(COS(($U300*AO$4)-PI()))*BL300*BP300</f>
        <v>0.29823314094342462</v>
      </c>
      <c r="AP300" s="146">
        <f>BDS!$AP$3*(COS(($U300*AP$4)-PI()))*BL300*BP300</f>
        <v>0.38194739165492736</v>
      </c>
      <c r="AQ300" s="146">
        <f>BDS!$AQ$3*(COS(($U300*AQ$4)-PI()))*BL300*BP300</f>
        <v>0.52847691533435814</v>
      </c>
      <c r="AR300" s="146">
        <f>BDS!$AR$3*(COS(($U300*AR$4)-PI()))*BL300*BP300</f>
        <v>0.73618100137426457</v>
      </c>
      <c r="AS300" s="146">
        <f>BDS!$AS$3*(COS(($U300*AS$4)-PI()))*BL300*BP300</f>
        <v>0.81161210235225301</v>
      </c>
      <c r="AT300" s="146">
        <f>BDS!$AT$3*(COS(($U300*AT$4)-PI()))*BL300*BP300</f>
        <v>0.61847269508479463</v>
      </c>
      <c r="AU300" s="146">
        <f>BDS!$AU$3*(COS(($U300*AU$4)-PI()))*BL300*BP300</f>
        <v>0.47418719525494096</v>
      </c>
      <c r="AV300" s="146">
        <f>BDS!$AV$3*(COS(($U300*AV$4)-PI()))*BL300*BP300</f>
        <v>0.38985021994847641</v>
      </c>
      <c r="AW300" s="146">
        <f>BDS!$AW$3*(COS(($U300*AW$4)-PI()))*BL300*BP300</f>
        <v>0.36237822407359932</v>
      </c>
      <c r="AX300" s="146">
        <f>BDS!$AX$3*(COS(($U300*AX$4)-PI()))*BL300*BP300</f>
        <v>0.38985021994847641</v>
      </c>
      <c r="AY300" s="146">
        <f>BDS!$AY$3*(COS(($U300*AY$4)-PI()))*BL300*BP300</f>
        <v>0.47418719525494096</v>
      </c>
      <c r="AZ300" s="146">
        <f>BDS!$AZ$3*(COS(($U300*AZ$4)-PI()))*BL300*BP300</f>
        <v>0.61847269508479463</v>
      </c>
      <c r="BA300" s="146">
        <f>BDS!$BA$3*(COS(($U300*BA$4)-PI()))*BL300*BP300</f>
        <v>0.81161210235225301</v>
      </c>
      <c r="BB300" s="146">
        <f>BDS!$BB$3*(COS(($U300*BB$4)-PI()))*BL300*BP300</f>
        <v>0.9599574259793674</v>
      </c>
      <c r="BC300" s="146">
        <f>BDS!$BC$3*(COS(($U300*BC$4)-PI()))*BL300*BP300</f>
        <v>0.61839103565212838</v>
      </c>
      <c r="BD300" s="146">
        <f>BDS!$BD$3*(COS(($U300*BD$4)-PI()))*BL300*BP300</f>
        <v>-0.87214636139731805</v>
      </c>
      <c r="BE300" s="146">
        <f>BDS!$BE$3*(COS(($U300*BE$4)-PI()))*BL300*BP300</f>
        <v>-0.73374005357049266</v>
      </c>
      <c r="BF300" s="153">
        <f t="shared" si="87"/>
        <v>0.37028399469872458</v>
      </c>
      <c r="BG300" s="153">
        <f>(((BF300)+1)/(BDS!$BG$4)+1)</f>
        <v>2.3615996862176787</v>
      </c>
      <c r="BH300" s="196">
        <f t="shared" si="88"/>
        <v>7.4641256487774799</v>
      </c>
      <c r="BI300" s="154"/>
      <c r="BJ300" s="152">
        <f t="shared" si="89"/>
        <v>822.71812802771331</v>
      </c>
      <c r="BK300" s="152">
        <f t="shared" si="90"/>
        <v>-4.316545663517391E-3</v>
      </c>
      <c r="BL300" s="155">
        <f t="shared" si="91"/>
        <v>0.99950316277960582</v>
      </c>
      <c r="BM300" s="155"/>
      <c r="BN300" s="152">
        <f t="shared" si="92"/>
        <v>822.71812802771331</v>
      </c>
      <c r="BO300" s="152">
        <f t="shared" si="93"/>
        <v>-0.33524481097295655</v>
      </c>
      <c r="BP300" s="155">
        <f t="shared" si="94"/>
        <v>0.96213886808806859</v>
      </c>
      <c r="BQ300" s="156"/>
      <c r="BR300" s="157">
        <f t="shared" si="95"/>
        <v>822.71812802771331</v>
      </c>
      <c r="BS300" s="158">
        <f t="shared" si="96"/>
        <v>0</v>
      </c>
      <c r="BT300" s="158">
        <f t="shared" si="97"/>
        <v>0</v>
      </c>
      <c r="BU300" s="158">
        <f t="shared" si="98"/>
        <v>0</v>
      </c>
      <c r="BV300" s="158"/>
      <c r="BW300" s="206">
        <f t="shared" si="99"/>
        <v>822.71812802771331</v>
      </c>
      <c r="BX300" s="207">
        <f t="shared" si="100"/>
        <v>-3.8573098662131493E-15</v>
      </c>
      <c r="BY300" s="208">
        <f t="shared" si="101"/>
        <v>0.99999999999999956</v>
      </c>
      <c r="BZ300" s="158"/>
      <c r="CA300" s="157">
        <f>BDS!BH300</f>
        <v>7.4641256487774799</v>
      </c>
      <c r="CB300" s="157">
        <f t="shared" si="102"/>
        <v>1.4641256487774799</v>
      </c>
      <c r="CC300" s="157"/>
      <c r="CD300" s="157">
        <f t="shared" si="103"/>
        <v>1.4641256487774799</v>
      </c>
      <c r="CE300" s="192"/>
      <c r="CF300" s="192"/>
      <c r="CG300" s="208"/>
      <c r="CH300" s="208">
        <f t="shared" si="104"/>
        <v>0</v>
      </c>
    </row>
    <row r="301" spans="2:86" x14ac:dyDescent="0.2">
      <c r="B301" s="81"/>
      <c r="C301" s="81"/>
      <c r="D301" s="81"/>
      <c r="E301" s="81"/>
      <c r="F301" s="81"/>
      <c r="G301" s="81"/>
      <c r="H301" s="81"/>
      <c r="I301" s="81"/>
      <c r="J301" s="81"/>
      <c r="K301" s="81"/>
      <c r="L301" s="82"/>
      <c r="M301" s="83"/>
      <c r="N301" s="81"/>
      <c r="O301" s="81"/>
      <c r="P301" s="81"/>
      <c r="Q301" s="84"/>
      <c r="R301" s="81"/>
      <c r="S301" s="84"/>
      <c r="T301" s="81"/>
      <c r="U301" s="195">
        <f t="shared" si="86"/>
        <v>835.19475796726545</v>
      </c>
      <c r="V301" s="146">
        <f>BDS!$V$3*(COS(($U301*V$4)-PI()))*BL301*BP301</f>
        <v>-0.72889173343974989</v>
      </c>
      <c r="W301" s="146">
        <f>BDS!$W$3*(COS(($U301*W$4)-PI()))*BL301*BP301</f>
        <v>-0.78090627078797614</v>
      </c>
      <c r="X301" s="146">
        <f>BDS!$X$3*(COS(($U301*X$4)-PI()))*BL301*BP301</f>
        <v>-0.90013781171831209</v>
      </c>
      <c r="Y301" s="146">
        <f>BDS!$Y$3*(COS(($U301*Y$4)-PI()))*BL301*BP301</f>
        <v>0.57199788521527206</v>
      </c>
      <c r="Z301" s="146">
        <f>BDS!$Z$3*(COS(($U301*Z$4)-PI()))*BL301*BP301</f>
        <v>0.96004775959331579</v>
      </c>
      <c r="AA301" s="146">
        <f>BDS!$AA$3*(COS(($U301*AA$4)-PI()))*BL301*BP301</f>
        <v>0.83003426277788261</v>
      </c>
      <c r="AB301" s="146">
        <f>BDS!$AB$3*(COS(($U301*AB$4)-PI()))*BL301*BP301</f>
        <v>0.6426078216605271</v>
      </c>
      <c r="AC301" s="146">
        <f>BDS!$AC$3*(COS(($U301*AC$4)-PI()))*BL301*BP301</f>
        <v>0.4997850537084097</v>
      </c>
      <c r="AD301" s="146">
        <f>BDS!$AD$3*(COS(($U301*AD$4)-PI()))*BL301*BP301</f>
        <v>0.41566518869910868</v>
      </c>
      <c r="AE301" s="146">
        <f>BDS!$AE$3*(COS(($U301*AE$4)-PI()))*BL301*BP301</f>
        <v>0.38818379406338743</v>
      </c>
      <c r="AF301" s="146">
        <f>BDS!$AF$3*(COS(($U301*AF$4)-PI()))*BL301*BP301</f>
        <v>0.41566518869910868</v>
      </c>
      <c r="AG301" s="146">
        <f>BDS!$AG$3*(COS(($U301*AG$4)-PI()))*BL301*BP301</f>
        <v>0.4997850537084097</v>
      </c>
      <c r="AH301" s="146">
        <f>BDS!$AH$3*(COS(($U301*AH$4)-PI()))*BL301*BP301</f>
        <v>0.6426078216605271</v>
      </c>
      <c r="AI301" s="146">
        <f>BDS!$AI$3*(COS(($U301*AI$4)-PI()))*BL301*BP301</f>
        <v>0.83003426277788261</v>
      </c>
      <c r="AJ301" s="146">
        <f>BDS!$AJ$3*(COS(($U301*AJ$4)-PI()))*BL301*BP301</f>
        <v>0.75759126531719245</v>
      </c>
      <c r="AK301" s="146">
        <f>BDS!$AK$3*(COS(($U301*AK$4)-PI()))*BL301*BP301</f>
        <v>0.55370865765522892</v>
      </c>
      <c r="AL301" s="146">
        <f>BDS!$AL$3*(COS(($U301*AL$4)-PI()))*BL301*BP301</f>
        <v>0.40776340165750496</v>
      </c>
      <c r="AM301" s="146">
        <f>BDS!$AM$3*(COS(($U301*AM$4)-PI()))*BL301*BP301</f>
        <v>0.32388275169826658</v>
      </c>
      <c r="AN301" s="146">
        <f>BDS!$AN$3*(COS(($U301*AN$4)-PI()))*BL301*BP301</f>
        <v>0.2967371121176795</v>
      </c>
      <c r="AO301" s="146">
        <f>BDS!$AO$3*(COS(($U301*AO$4)-PI()))*BL301*BP301</f>
        <v>0.32388275169826658</v>
      </c>
      <c r="AP301" s="146">
        <f>BDS!$AP$3*(COS(($U301*AP$4)-PI()))*BL301*BP301</f>
        <v>0.40776340165750496</v>
      </c>
      <c r="AQ301" s="146">
        <f>BDS!$AQ$3*(COS(($U301*AQ$4)-PI()))*BL301*BP301</f>
        <v>0.55370865765522892</v>
      </c>
      <c r="AR301" s="146">
        <f>BDS!$AR$3*(COS(($U301*AR$4)-PI()))*BL301*BP301</f>
        <v>0.75759126531719245</v>
      </c>
      <c r="AS301" s="146">
        <f>BDS!$AS$3*(COS(($U301*AS$4)-PI()))*BL301*BP301</f>
        <v>0.83003426277788261</v>
      </c>
      <c r="AT301" s="146">
        <f>BDS!$AT$3*(COS(($U301*AT$4)-PI()))*BL301*BP301</f>
        <v>0.6426078216605271</v>
      </c>
      <c r="AU301" s="146">
        <f>BDS!$AU$3*(COS(($U301*AU$4)-PI()))*BL301*BP301</f>
        <v>0.4997850537084097</v>
      </c>
      <c r="AV301" s="146">
        <f>BDS!$AV$3*(COS(($U301*AV$4)-PI()))*BL301*BP301</f>
        <v>0.41566518869910868</v>
      </c>
      <c r="AW301" s="146">
        <f>BDS!$AW$3*(COS(($U301*AW$4)-PI()))*BL301*BP301</f>
        <v>0.38818379406338743</v>
      </c>
      <c r="AX301" s="146">
        <f>BDS!$AX$3*(COS(($U301*AX$4)-PI()))*BL301*BP301</f>
        <v>0.41566518869910868</v>
      </c>
      <c r="AY301" s="146">
        <f>BDS!$AY$3*(COS(($U301*AY$4)-PI()))*BL301*BP301</f>
        <v>0.4997850537084097</v>
      </c>
      <c r="AZ301" s="146">
        <f>BDS!$AZ$3*(COS(($U301*AZ$4)-PI()))*BL301*BP301</f>
        <v>0.6426078216605271</v>
      </c>
      <c r="BA301" s="146">
        <f>BDS!$BA$3*(COS(($U301*BA$4)-PI()))*BL301*BP301</f>
        <v>0.83003426277788261</v>
      </c>
      <c r="BB301" s="146">
        <f>BDS!$BB$3*(COS(($U301*BB$4)-PI()))*BL301*BP301</f>
        <v>0.96004775959331579</v>
      </c>
      <c r="BC301" s="146">
        <f>BDS!$BC$3*(COS(($U301*BC$4)-PI()))*BL301*BP301</f>
        <v>0.57199788521527206</v>
      </c>
      <c r="BD301" s="146">
        <f>BDS!$BD$3*(COS(($U301*BD$4)-PI()))*BL301*BP301</f>
        <v>-0.90013781171831209</v>
      </c>
      <c r="BE301" s="146">
        <f>BDS!$BE$3*(COS(($U301*BE$4)-PI()))*BL301*BP301</f>
        <v>-0.78090627078797614</v>
      </c>
      <c r="BF301" s="153">
        <f t="shared" si="87"/>
        <v>0.38012437642914992</v>
      </c>
      <c r="BG301" s="153">
        <f>(((BF301)+1)/(BDS!$BG$4)+1)</f>
        <v>2.3713777035690056</v>
      </c>
      <c r="BH301" s="196">
        <f t="shared" si="88"/>
        <v>7.5000146435598349</v>
      </c>
      <c r="BI301" s="154"/>
      <c r="BJ301" s="152">
        <f t="shared" si="89"/>
        <v>835.19475796726545</v>
      </c>
      <c r="BK301" s="152">
        <f t="shared" si="90"/>
        <v>-4.5328335930369919E-3</v>
      </c>
      <c r="BL301" s="155">
        <f t="shared" si="91"/>
        <v>0.99947827439314296</v>
      </c>
      <c r="BM301" s="155"/>
      <c r="BN301" s="152">
        <f t="shared" si="92"/>
        <v>835.19475796726545</v>
      </c>
      <c r="BO301" s="152">
        <f t="shared" si="93"/>
        <v>-0.34759859735191517</v>
      </c>
      <c r="BP301" s="155">
        <f t="shared" si="94"/>
        <v>0.96077140777258907</v>
      </c>
      <c r="BQ301" s="156"/>
      <c r="BR301" s="157">
        <f t="shared" si="95"/>
        <v>835.19475796726545</v>
      </c>
      <c r="BS301" s="158">
        <f t="shared" si="96"/>
        <v>0</v>
      </c>
      <c r="BT301" s="158">
        <f t="shared" si="97"/>
        <v>0</v>
      </c>
      <c r="BU301" s="158">
        <f t="shared" si="98"/>
        <v>0</v>
      </c>
      <c r="BV301" s="158"/>
      <c r="BW301" s="206">
        <f t="shared" si="99"/>
        <v>835.19475796726545</v>
      </c>
      <c r="BX301" s="207">
        <f t="shared" si="100"/>
        <v>-3.8573098662131493E-15</v>
      </c>
      <c r="BY301" s="208">
        <f t="shared" si="101"/>
        <v>0.99999999999999956</v>
      </c>
      <c r="BZ301" s="158"/>
      <c r="CA301" s="157">
        <f>BDS!BH301</f>
        <v>7.5000146435598349</v>
      </c>
      <c r="CB301" s="157">
        <f t="shared" si="102"/>
        <v>1.5000146435598349</v>
      </c>
      <c r="CC301" s="157"/>
      <c r="CD301" s="157">
        <f t="shared" si="103"/>
        <v>1.5000146435598349</v>
      </c>
      <c r="CE301" s="192"/>
      <c r="CF301" s="192"/>
      <c r="CG301" s="208"/>
      <c r="CH301" s="208">
        <f t="shared" si="104"/>
        <v>0</v>
      </c>
    </row>
    <row r="302" spans="2:86" x14ac:dyDescent="0.2">
      <c r="B302" s="81"/>
      <c r="C302" s="81"/>
      <c r="D302" s="81"/>
      <c r="E302" s="81"/>
      <c r="F302" s="81"/>
      <c r="G302" s="81"/>
      <c r="H302" s="81"/>
      <c r="I302" s="81"/>
      <c r="J302" s="81"/>
      <c r="K302" s="81"/>
      <c r="L302" s="82"/>
      <c r="M302" s="83"/>
      <c r="N302" s="81"/>
      <c r="O302" s="81"/>
      <c r="P302" s="81"/>
      <c r="Q302" s="84"/>
      <c r="R302" s="81"/>
      <c r="S302" s="84"/>
      <c r="T302" s="81"/>
      <c r="U302" s="195">
        <f t="shared" si="86"/>
        <v>847.86059766085782</v>
      </c>
      <c r="V302" s="146">
        <f>BDS!$V$3*(COS(($U302*V$4)-PI()))*BL302*BP302</f>
        <v>-0.77637696132446399</v>
      </c>
      <c r="W302" s="146">
        <f>BDS!$W$3*(COS(($U302*W$4)-PI()))*BL302*BP302</f>
        <v>-0.82287786749363911</v>
      </c>
      <c r="X302" s="146">
        <f>BDS!$X$3*(COS(($U302*X$4)-PI()))*BL302*BP302</f>
        <v>-0.92112489862943892</v>
      </c>
      <c r="Y302" s="146">
        <f>BDS!$Y$3*(COS(($U302*Y$4)-PI()))*BL302*BP302</f>
        <v>0.52286251388186766</v>
      </c>
      <c r="Z302" s="146">
        <f>BDS!$Z$3*(COS(($U302*Z$4)-PI()))*BL302*BP302</f>
        <v>0.95796260295066815</v>
      </c>
      <c r="AA302" s="146">
        <f>BDS!$AA$3*(COS(($U302*AA$4)-PI()))*BL302*BP302</f>
        <v>0.84736405812116777</v>
      </c>
      <c r="AB302" s="146">
        <f>BDS!$AB$3*(COS(($U302*AB$4)-PI()))*BL302*BP302</f>
        <v>0.66624066382224933</v>
      </c>
      <c r="AC302" s="146">
        <f>BDS!$AC$3*(COS(($U302*AC$4)-PI()))*BL302*BP302</f>
        <v>0.52516860223455542</v>
      </c>
      <c r="AD302" s="146">
        <f>BDS!$AD$3*(COS(($U302*AD$4)-PI()))*BL302*BP302</f>
        <v>0.44139595120969261</v>
      </c>
      <c r="AE302" s="146">
        <f>BDS!$AE$3*(COS(($U302*AE$4)-PI()))*BL302*BP302</f>
        <v>0.41394251463838783</v>
      </c>
      <c r="AF302" s="146">
        <f>BDS!$AF$3*(COS(($U302*AF$4)-PI()))*BL302*BP302</f>
        <v>0.44139595120969261</v>
      </c>
      <c r="AG302" s="146">
        <f>BDS!$AG$3*(COS(($U302*AG$4)-PI()))*BL302*BP302</f>
        <v>0.52516860223455542</v>
      </c>
      <c r="AH302" s="146">
        <f>BDS!$AH$3*(COS(($U302*AH$4)-PI()))*BL302*BP302</f>
        <v>0.66624066382224933</v>
      </c>
      <c r="AI302" s="146">
        <f>BDS!$AI$3*(COS(($U302*AI$4)-PI()))*BL302*BP302</f>
        <v>0.84736405812116777</v>
      </c>
      <c r="AJ302" s="146">
        <f>BDS!$AJ$3*(COS(($U302*AJ$4)-PI()))*BL302*BP302</f>
        <v>0.77817874459047853</v>
      </c>
      <c r="AK302" s="146">
        <f>BDS!$AK$3*(COS(($U302*AK$4)-PI()))*BL302*BP302</f>
        <v>0.5786285275625338</v>
      </c>
      <c r="AL302" s="146">
        <f>BDS!$AL$3*(COS(($U302*AL$4)-PI()))*BL302*BP302</f>
        <v>0.43350619007416213</v>
      </c>
      <c r="AM302" s="146">
        <f>BDS!$AM$3*(COS(($U302*AM$4)-PI()))*BL302*BP302</f>
        <v>0.34956411025457129</v>
      </c>
      <c r="AN302" s="146">
        <f>BDS!$AN$3*(COS(($U302*AN$4)-PI()))*BL302*BP302</f>
        <v>0.32233072767637405</v>
      </c>
      <c r="AO302" s="146">
        <f>BDS!$AO$3*(COS(($U302*AO$4)-PI()))*BL302*BP302</f>
        <v>0.34956411025457129</v>
      </c>
      <c r="AP302" s="146">
        <f>BDS!$AP$3*(COS(($U302*AP$4)-PI()))*BL302*BP302</f>
        <v>0.43350619007416213</v>
      </c>
      <c r="AQ302" s="146">
        <f>BDS!$AQ$3*(COS(($U302*AQ$4)-PI()))*BL302*BP302</f>
        <v>0.5786285275625338</v>
      </c>
      <c r="AR302" s="146">
        <f>BDS!$AR$3*(COS(($U302*AR$4)-PI()))*BL302*BP302</f>
        <v>0.77817874459047853</v>
      </c>
      <c r="AS302" s="146">
        <f>BDS!$AS$3*(COS(($U302*AS$4)-PI()))*BL302*BP302</f>
        <v>0.84736405812116777</v>
      </c>
      <c r="AT302" s="146">
        <f>BDS!$AT$3*(COS(($U302*AT$4)-PI()))*BL302*BP302</f>
        <v>0.66624066382224933</v>
      </c>
      <c r="AU302" s="146">
        <f>BDS!$AU$3*(COS(($U302*AU$4)-PI()))*BL302*BP302</f>
        <v>0.52516860223455542</v>
      </c>
      <c r="AV302" s="146">
        <f>BDS!$AV$3*(COS(($U302*AV$4)-PI()))*BL302*BP302</f>
        <v>0.44139595120969261</v>
      </c>
      <c r="AW302" s="146">
        <f>BDS!$AW$3*(COS(($U302*AW$4)-PI()))*BL302*BP302</f>
        <v>0.41394251463838783</v>
      </c>
      <c r="AX302" s="146">
        <f>BDS!$AX$3*(COS(($U302*AX$4)-PI()))*BL302*BP302</f>
        <v>0.44139595120969261</v>
      </c>
      <c r="AY302" s="146">
        <f>BDS!$AY$3*(COS(($U302*AY$4)-PI()))*BL302*BP302</f>
        <v>0.52516860223455542</v>
      </c>
      <c r="AZ302" s="146">
        <f>BDS!$AZ$3*(COS(($U302*AZ$4)-PI()))*BL302*BP302</f>
        <v>0.66624066382224933</v>
      </c>
      <c r="BA302" s="146">
        <f>BDS!$BA$3*(COS(($U302*BA$4)-PI()))*BL302*BP302</f>
        <v>0.84736405812116777</v>
      </c>
      <c r="BB302" s="146">
        <f>BDS!$BB$3*(COS(($U302*BB$4)-PI()))*BL302*BP302</f>
        <v>0.95796260295066815</v>
      </c>
      <c r="BC302" s="146">
        <f>BDS!$BC$3*(COS(($U302*BC$4)-PI()))*BL302*BP302</f>
        <v>0.52286251388186766</v>
      </c>
      <c r="BD302" s="146">
        <f>BDS!$BD$3*(COS(($U302*BD$4)-PI()))*BL302*BP302</f>
        <v>-0.92112489862943892</v>
      </c>
      <c r="BE302" s="146">
        <f>BDS!$BE$3*(COS(($U302*BE$4)-PI()))*BL302*BP302</f>
        <v>-0.82287786749363911</v>
      </c>
      <c r="BF302" s="153">
        <f t="shared" si="87"/>
        <v>0.39021988176560424</v>
      </c>
      <c r="BG302" s="153">
        <f>(((BF302)+1)/(BDS!$BG$4)+1)</f>
        <v>2.3814092276556216</v>
      </c>
      <c r="BH302" s="196">
        <f t="shared" si="88"/>
        <v>7.5366806425907491</v>
      </c>
      <c r="BI302" s="154"/>
      <c r="BJ302" s="152">
        <f t="shared" si="89"/>
        <v>847.86059766085782</v>
      </c>
      <c r="BK302" s="152">
        <f t="shared" si="90"/>
        <v>-4.7599530626492321E-3</v>
      </c>
      <c r="BL302" s="155">
        <f t="shared" si="91"/>
        <v>0.99945214028170104</v>
      </c>
      <c r="BM302" s="155"/>
      <c r="BN302" s="152">
        <f t="shared" si="92"/>
        <v>847.86059766085782</v>
      </c>
      <c r="BO302" s="152">
        <f t="shared" si="93"/>
        <v>-0.36038901127611556</v>
      </c>
      <c r="BP302" s="155">
        <f t="shared" si="94"/>
        <v>0.95935766420664448</v>
      </c>
      <c r="BQ302" s="156"/>
      <c r="BR302" s="157">
        <f t="shared" si="95"/>
        <v>847.86059766085782</v>
      </c>
      <c r="BS302" s="158">
        <f t="shared" si="96"/>
        <v>0</v>
      </c>
      <c r="BT302" s="158">
        <f t="shared" si="97"/>
        <v>0</v>
      </c>
      <c r="BU302" s="158">
        <f t="shared" si="98"/>
        <v>0</v>
      </c>
      <c r="BV302" s="158"/>
      <c r="BW302" s="206">
        <f t="shared" si="99"/>
        <v>847.86059766085782</v>
      </c>
      <c r="BX302" s="207">
        <f t="shared" si="100"/>
        <v>-3.8573098662131493E-15</v>
      </c>
      <c r="BY302" s="208">
        <f t="shared" si="101"/>
        <v>0.99999999999999956</v>
      </c>
      <c r="BZ302" s="158"/>
      <c r="CA302" s="157">
        <f>BDS!BH302</f>
        <v>7.5366806425907491</v>
      </c>
      <c r="CB302" s="157">
        <f t="shared" si="102"/>
        <v>1.5366806425907491</v>
      </c>
      <c r="CC302" s="157"/>
      <c r="CD302" s="157">
        <f t="shared" si="103"/>
        <v>1.5366806425907491</v>
      </c>
      <c r="CE302" s="192"/>
      <c r="CF302" s="192"/>
      <c r="CG302" s="208"/>
      <c r="CH302" s="208">
        <f t="shared" si="104"/>
        <v>0</v>
      </c>
    </row>
    <row r="303" spans="2:86" x14ac:dyDescent="0.2">
      <c r="B303" s="81"/>
      <c r="C303" s="81"/>
      <c r="D303" s="81"/>
      <c r="E303" s="81"/>
      <c r="F303" s="81"/>
      <c r="G303" s="81"/>
      <c r="H303" s="81"/>
      <c r="I303" s="81"/>
      <c r="J303" s="81"/>
      <c r="K303" s="81"/>
      <c r="L303" s="82"/>
      <c r="M303" s="83"/>
      <c r="N303" s="81"/>
      <c r="O303" s="81"/>
      <c r="P303" s="81"/>
      <c r="Q303" s="84"/>
      <c r="R303" s="81"/>
      <c r="S303" s="84"/>
      <c r="T303" s="81"/>
      <c r="U303" s="195">
        <f t="shared" si="86"/>
        <v>860.71851649959979</v>
      </c>
      <c r="V303" s="146">
        <f>BDS!$V$3*(COS(($U303*V$4)-PI()))*BL303*BP303</f>
        <v>-0.81871365774105387</v>
      </c>
      <c r="W303" s="146">
        <f>BDS!$W$3*(COS(($U303*W$4)-PI()))*BL303*BP303</f>
        <v>-0.85909195294895324</v>
      </c>
      <c r="X303" s="146">
        <f>BDS!$X$3*(COS(($U303*X$4)-PI()))*BL303*BP303</f>
        <v>-0.93461994205743859</v>
      </c>
      <c r="Y303" s="146">
        <f>BDS!$Y$3*(COS(($U303*Y$4)-PI()))*BL303*BP303</f>
        <v>0.47108314977142868</v>
      </c>
      <c r="Z303" s="146">
        <f>BDS!$Z$3*(COS(($U303*Z$4)-PI()))*BL303*BP303</f>
        <v>0.95361410729595109</v>
      </c>
      <c r="AA303" s="146">
        <f>BDS!$AA$3*(COS(($U303*AA$4)-PI()))*BL303*BP303</f>
        <v>0.86351779175691989</v>
      </c>
      <c r="AB303" s="146">
        <f>BDS!$AB$3*(COS(($U303*AB$4)-PI()))*BL303*BP303</f>
        <v>0.68930808610979422</v>
      </c>
      <c r="AC303" s="146">
        <f>BDS!$AC$3*(COS(($U303*AC$4)-PI()))*BL303*BP303</f>
        <v>0.55028892156165976</v>
      </c>
      <c r="AD303" s="146">
        <f>BDS!$AD$3*(COS(($U303*AD$4)-PI()))*BL303*BP303</f>
        <v>0.46700113719918829</v>
      </c>
      <c r="AE303" s="146">
        <f>BDS!$AE$3*(COS(($U303*AE$4)-PI()))*BL303*BP303</f>
        <v>0.4396153456759902</v>
      </c>
      <c r="AF303" s="146">
        <f>BDS!$AF$3*(COS(($U303*AF$4)-PI()))*BL303*BP303</f>
        <v>0.46700113719918829</v>
      </c>
      <c r="AG303" s="146">
        <f>BDS!$AG$3*(COS(($U303*AG$4)-PI()))*BL303*BP303</f>
        <v>0.55028892156165976</v>
      </c>
      <c r="AH303" s="146">
        <f>BDS!$AH$3*(COS(($U303*AH$4)-PI()))*BL303*BP303</f>
        <v>0.68930808610979422</v>
      </c>
      <c r="AI303" s="146">
        <f>BDS!$AI$3*(COS(($U303*AI$4)-PI()))*BL303*BP303</f>
        <v>0.86351779175691989</v>
      </c>
      <c r="AJ303" s="146">
        <f>BDS!$AJ$3*(COS(($U303*AJ$4)-PI()))*BL303*BP303</f>
        <v>0.79786778363632804</v>
      </c>
      <c r="AK303" s="146">
        <f>BDS!$AK$3*(COS(($U303*AK$4)-PI()))*BL303*BP303</f>
        <v>0.60318243959315698</v>
      </c>
      <c r="AL303" s="146">
        <f>BDS!$AL$3*(COS(($U303*AL$4)-PI()))*BL303*BP303</f>
        <v>0.45913506348880545</v>
      </c>
      <c r="AM303" s="146">
        <f>BDS!$AM$3*(COS(($U303*AM$4)-PI()))*BL303*BP303</f>
        <v>0.3752433671612892</v>
      </c>
      <c r="AN303" s="146">
        <f>BDS!$AN$3*(COS(($U303*AN$4)-PI()))*BL303*BP303</f>
        <v>0.34795405299600085</v>
      </c>
      <c r="AO303" s="146">
        <f>BDS!$AO$3*(COS(($U303*AO$4)-PI()))*BL303*BP303</f>
        <v>0.3752433671612892</v>
      </c>
      <c r="AP303" s="146">
        <f>BDS!$AP$3*(COS(($U303*AP$4)-PI()))*BL303*BP303</f>
        <v>0.45913506348880545</v>
      </c>
      <c r="AQ303" s="146">
        <f>BDS!$AQ$3*(COS(($U303*AQ$4)-PI()))*BL303*BP303</f>
        <v>0.60318243959315698</v>
      </c>
      <c r="AR303" s="146">
        <f>BDS!$AR$3*(COS(($U303*AR$4)-PI()))*BL303*BP303</f>
        <v>0.79786778363632804</v>
      </c>
      <c r="AS303" s="146">
        <f>BDS!$AS$3*(COS(($U303*AS$4)-PI()))*BL303*BP303</f>
        <v>0.86351779175691989</v>
      </c>
      <c r="AT303" s="146">
        <f>BDS!$AT$3*(COS(($U303*AT$4)-PI()))*BL303*BP303</f>
        <v>0.68930808610979422</v>
      </c>
      <c r="AU303" s="146">
        <f>BDS!$AU$3*(COS(($U303*AU$4)-PI()))*BL303*BP303</f>
        <v>0.55028892156165976</v>
      </c>
      <c r="AV303" s="146">
        <f>BDS!$AV$3*(COS(($U303*AV$4)-PI()))*BL303*BP303</f>
        <v>0.46700113719918829</v>
      </c>
      <c r="AW303" s="146">
        <f>BDS!$AW$3*(COS(($U303*AW$4)-PI()))*BL303*BP303</f>
        <v>0.4396153456759902</v>
      </c>
      <c r="AX303" s="146">
        <f>BDS!$AX$3*(COS(($U303*AX$4)-PI()))*BL303*BP303</f>
        <v>0.46700113719918829</v>
      </c>
      <c r="AY303" s="146">
        <f>BDS!$AY$3*(COS(($U303*AY$4)-PI()))*BL303*BP303</f>
        <v>0.55028892156165976</v>
      </c>
      <c r="AZ303" s="146">
        <f>BDS!$AZ$3*(COS(($U303*AZ$4)-PI()))*BL303*BP303</f>
        <v>0.68930808610979422</v>
      </c>
      <c r="BA303" s="146">
        <f>BDS!$BA$3*(COS(($U303*BA$4)-PI()))*BL303*BP303</f>
        <v>0.86351779175691989</v>
      </c>
      <c r="BB303" s="146">
        <f>BDS!$BB$3*(COS(($U303*BB$4)-PI()))*BL303*BP303</f>
        <v>0.95361410729595109</v>
      </c>
      <c r="BC303" s="146">
        <f>BDS!$BC$3*(COS(($U303*BC$4)-PI()))*BL303*BP303</f>
        <v>0.47108314977142868</v>
      </c>
      <c r="BD303" s="146">
        <f>BDS!$BD$3*(COS(($U303*BD$4)-PI()))*BL303*BP303</f>
        <v>-0.93461994205743859</v>
      </c>
      <c r="BE303" s="146">
        <f>BDS!$BE$3*(COS(($U303*BE$4)-PI()))*BL303*BP303</f>
        <v>-0.85909195294895324</v>
      </c>
      <c r="BF303" s="153">
        <f t="shared" si="87"/>
        <v>0.40060452402773078</v>
      </c>
      <c r="BG303" s="153">
        <f>(((BF303)+1)/(BDS!$BG$4)+1)</f>
        <v>2.3917280562344398</v>
      </c>
      <c r="BH303" s="196">
        <f t="shared" si="88"/>
        <v>7.5742359612537475</v>
      </c>
      <c r="BI303" s="154"/>
      <c r="BJ303" s="152">
        <f t="shared" si="89"/>
        <v>860.71851649959979</v>
      </c>
      <c r="BK303" s="152">
        <f t="shared" si="90"/>
        <v>-4.9984458982029936E-3</v>
      </c>
      <c r="BL303" s="155">
        <f t="shared" si="91"/>
        <v>0.99942469819891122</v>
      </c>
      <c r="BM303" s="155"/>
      <c r="BN303" s="152">
        <f t="shared" si="92"/>
        <v>860.71851649959979</v>
      </c>
      <c r="BO303" s="152">
        <f t="shared" si="93"/>
        <v>-0.3736301319647144</v>
      </c>
      <c r="BP303" s="155">
        <f t="shared" si="94"/>
        <v>0.95789629483609884</v>
      </c>
      <c r="BQ303" s="156"/>
      <c r="BR303" s="157">
        <f t="shared" si="95"/>
        <v>860.71851649959979</v>
      </c>
      <c r="BS303" s="158">
        <f t="shared" si="96"/>
        <v>0</v>
      </c>
      <c r="BT303" s="158">
        <f t="shared" si="97"/>
        <v>0</v>
      </c>
      <c r="BU303" s="158">
        <f t="shared" si="98"/>
        <v>0</v>
      </c>
      <c r="BV303" s="158"/>
      <c r="BW303" s="206">
        <f t="shared" si="99"/>
        <v>860.71851649959979</v>
      </c>
      <c r="BX303" s="207">
        <f t="shared" si="100"/>
        <v>-3.8573098662131493E-15</v>
      </c>
      <c r="BY303" s="208">
        <f t="shared" si="101"/>
        <v>0.99999999999999956</v>
      </c>
      <c r="BZ303" s="158"/>
      <c r="CA303" s="157">
        <f>BDS!BH303</f>
        <v>7.5742359612537475</v>
      </c>
      <c r="CB303" s="157">
        <f t="shared" si="102"/>
        <v>1.5742359612537475</v>
      </c>
      <c r="CC303" s="157"/>
      <c r="CD303" s="157">
        <f t="shared" si="103"/>
        <v>1.5742359612537475</v>
      </c>
      <c r="CE303" s="192"/>
      <c r="CF303" s="192"/>
      <c r="CG303" s="208"/>
      <c r="CH303" s="208">
        <f t="shared" si="104"/>
        <v>0</v>
      </c>
    </row>
    <row r="304" spans="2:86" x14ac:dyDescent="0.2">
      <c r="B304" s="81"/>
      <c r="C304" s="81"/>
      <c r="D304" s="81"/>
      <c r="E304" s="81"/>
      <c r="F304" s="81"/>
      <c r="G304" s="81"/>
      <c r="H304" s="81"/>
      <c r="I304" s="81"/>
      <c r="J304" s="81"/>
      <c r="K304" s="81"/>
      <c r="L304" s="82"/>
      <c r="M304" s="83"/>
      <c r="N304" s="81"/>
      <c r="O304" s="81"/>
      <c r="P304" s="81"/>
      <c r="Q304" s="84"/>
      <c r="R304" s="81"/>
      <c r="S304" s="84"/>
      <c r="T304" s="81"/>
      <c r="U304" s="195">
        <f t="shared" si="86"/>
        <v>873.77142738929888</v>
      </c>
      <c r="V304" s="146">
        <f>BDS!$V$3*(COS(($U304*V$4)-PI()))*BL304*BP304</f>
        <v>-0.85533930178751905</v>
      </c>
      <c r="W304" s="146">
        <f>BDS!$W$3*(COS(($U304*W$4)-PI()))*BL304*BP304</f>
        <v>-0.88900023595859223</v>
      </c>
      <c r="X304" s="146">
        <f>BDS!$X$3*(COS(($U304*X$4)-PI()))*BL304*BP304</f>
        <v>-0.94017824689869223</v>
      </c>
      <c r="Y304" s="146">
        <f>BDS!$Y$3*(COS(($U304*Y$4)-PI()))*BL304*BP304</f>
        <v>0.41678039640911368</v>
      </c>
      <c r="Z304" s="146">
        <f>BDS!$Z$3*(COS(($U304*Z$4)-PI()))*BL304*BP304</f>
        <v>0.94691757796818576</v>
      </c>
      <c r="AA304" s="146">
        <f>BDS!$AA$3*(COS(($U304*AA$4)-PI()))*BL304*BP304</f>
        <v>0.87840997038370872</v>
      </c>
      <c r="AB304" s="146">
        <f>BDS!$AB$3*(COS(($U304*AB$4)-PI()))*BL304*BP304</f>
        <v>0.71174438522738026</v>
      </c>
      <c r="AC304" s="146">
        <f>BDS!$AC$3*(COS(($U304*AC$4)-PI()))*BL304*BP304</f>
        <v>0.57509458833924743</v>
      </c>
      <c r="AD304" s="146">
        <f>BDS!$AD$3*(COS(($U304*AD$4)-PI()))*BL304*BP304</f>
        <v>0.49243701373287113</v>
      </c>
      <c r="AE304" s="146">
        <f>BDS!$AE$3*(COS(($U304*AE$4)-PI()))*BL304*BP304</f>
        <v>0.46516094057375018</v>
      </c>
      <c r="AF304" s="146">
        <f>BDS!$AF$3*(COS(($U304*AF$4)-PI()))*BL304*BP304</f>
        <v>0.49243701373287113</v>
      </c>
      <c r="AG304" s="146">
        <f>BDS!$AG$3*(COS(($U304*AG$4)-PI()))*BL304*BP304</f>
        <v>0.57509458833924743</v>
      </c>
      <c r="AH304" s="146">
        <f>BDS!$AH$3*(COS(($U304*AH$4)-PI()))*BL304*BP304</f>
        <v>0.71174438522738026</v>
      </c>
      <c r="AI304" s="146">
        <f>BDS!$AI$3*(COS(($U304*AI$4)-PI()))*BL304*BP304</f>
        <v>0.87840997038370872</v>
      </c>
      <c r="AJ304" s="146">
        <f>BDS!$AJ$3*(COS(($U304*AJ$4)-PI()))*BL304*BP304</f>
        <v>0.8165804332772123</v>
      </c>
      <c r="AK304" s="146">
        <f>BDS!$AK$3*(COS(($U304*AK$4)-PI()))*BL304*BP304</f>
        <v>0.6273137469072102</v>
      </c>
      <c r="AL304" s="146">
        <f>BDS!$AL$3*(COS(($U304*AL$4)-PI()))*BL304*BP304</f>
        <v>0.48460698156747256</v>
      </c>
      <c r="AM304" s="146">
        <f>BDS!$AM$3*(COS(($U304*AM$4)-PI()))*BL304*BP304</f>
        <v>0.40088451134076342</v>
      </c>
      <c r="AN304" s="146">
        <f>BDS!$AN$3*(COS(($U304*AN$4)-PI()))*BL304*BP304</f>
        <v>0.37357322441852009</v>
      </c>
      <c r="AO304" s="146">
        <f>BDS!$AO$3*(COS(($U304*AO$4)-PI()))*BL304*BP304</f>
        <v>0.40088451134076342</v>
      </c>
      <c r="AP304" s="146">
        <f>BDS!$AP$3*(COS(($U304*AP$4)-PI()))*BL304*BP304</f>
        <v>0.48460698156747256</v>
      </c>
      <c r="AQ304" s="146">
        <f>BDS!$AQ$3*(COS(($U304*AQ$4)-PI()))*BL304*BP304</f>
        <v>0.6273137469072102</v>
      </c>
      <c r="AR304" s="146">
        <f>BDS!$AR$3*(COS(($U304*AR$4)-PI()))*BL304*BP304</f>
        <v>0.8165804332772123</v>
      </c>
      <c r="AS304" s="146">
        <f>BDS!$AS$3*(COS(($U304*AS$4)-PI()))*BL304*BP304</f>
        <v>0.87840997038370872</v>
      </c>
      <c r="AT304" s="146">
        <f>BDS!$AT$3*(COS(($U304*AT$4)-PI()))*BL304*BP304</f>
        <v>0.71174438522738026</v>
      </c>
      <c r="AU304" s="146">
        <f>BDS!$AU$3*(COS(($U304*AU$4)-PI()))*BL304*BP304</f>
        <v>0.57509458833924743</v>
      </c>
      <c r="AV304" s="146">
        <f>BDS!$AV$3*(COS(($U304*AV$4)-PI()))*BL304*BP304</f>
        <v>0.49243701373287113</v>
      </c>
      <c r="AW304" s="146">
        <f>BDS!$AW$3*(COS(($U304*AW$4)-PI()))*BL304*BP304</f>
        <v>0.46516094057375018</v>
      </c>
      <c r="AX304" s="146">
        <f>BDS!$AX$3*(COS(($U304*AX$4)-PI()))*BL304*BP304</f>
        <v>0.49243701373287113</v>
      </c>
      <c r="AY304" s="146">
        <f>BDS!$AY$3*(COS(($U304*AY$4)-PI()))*BL304*BP304</f>
        <v>0.57509458833924743</v>
      </c>
      <c r="AZ304" s="146">
        <f>BDS!$AZ$3*(COS(($U304*AZ$4)-PI()))*BL304*BP304</f>
        <v>0.71174438522738026</v>
      </c>
      <c r="BA304" s="146">
        <f>BDS!$BA$3*(COS(($U304*BA$4)-PI()))*BL304*BP304</f>
        <v>0.87840997038370872</v>
      </c>
      <c r="BB304" s="146">
        <f>BDS!$BB$3*(COS(($U304*BB$4)-PI()))*BL304*BP304</f>
        <v>0.94691757796818576</v>
      </c>
      <c r="BC304" s="146">
        <f>BDS!$BC$3*(COS(($U304*BC$4)-PI()))*BL304*BP304</f>
        <v>0.41678039640911368</v>
      </c>
      <c r="BD304" s="146">
        <f>BDS!$BD$3*(COS(($U304*BD$4)-PI()))*BL304*BP304</f>
        <v>-0.94017824689869223</v>
      </c>
      <c r="BE304" s="146">
        <f>BDS!$BE$3*(COS(($U304*BE$4)-PI()))*BL304*BP304</f>
        <v>-0.88900023595859223</v>
      </c>
      <c r="BF304" s="153">
        <f t="shared" si="87"/>
        <v>0.4113086101037966</v>
      </c>
      <c r="BG304" s="153">
        <f>(((BF304)+1)/(BDS!$BG$4)+1)</f>
        <v>2.4023643041208662</v>
      </c>
      <c r="BH304" s="196">
        <f t="shared" si="88"/>
        <v>7.6127773242238579</v>
      </c>
      <c r="BI304" s="154"/>
      <c r="BJ304" s="152">
        <f t="shared" si="89"/>
        <v>873.77142738929888</v>
      </c>
      <c r="BK304" s="152">
        <f t="shared" si="90"/>
        <v>-5.2488809667062871E-3</v>
      </c>
      <c r="BL304" s="155">
        <f t="shared" si="91"/>
        <v>0.99939588279888014</v>
      </c>
      <c r="BM304" s="155"/>
      <c r="BN304" s="152">
        <f t="shared" si="92"/>
        <v>873.77142738929888</v>
      </c>
      <c r="BO304" s="152">
        <f t="shared" si="93"/>
        <v>-0.38733639605310555</v>
      </c>
      <c r="BP304" s="155">
        <f t="shared" si="94"/>
        <v>0.95638593415808126</v>
      </c>
      <c r="BQ304" s="156"/>
      <c r="BR304" s="157">
        <f t="shared" si="95"/>
        <v>873.77142738929888</v>
      </c>
      <c r="BS304" s="158">
        <f t="shared" si="96"/>
        <v>0</v>
      </c>
      <c r="BT304" s="158">
        <f t="shared" si="97"/>
        <v>0</v>
      </c>
      <c r="BU304" s="158">
        <f t="shared" si="98"/>
        <v>0</v>
      </c>
      <c r="BV304" s="158"/>
      <c r="BW304" s="206">
        <f t="shared" si="99"/>
        <v>873.77142738929888</v>
      </c>
      <c r="BX304" s="207">
        <f t="shared" si="100"/>
        <v>-3.8573098662131493E-15</v>
      </c>
      <c r="BY304" s="208">
        <f t="shared" si="101"/>
        <v>0.99999999999999956</v>
      </c>
      <c r="BZ304" s="158"/>
      <c r="CA304" s="157">
        <f>BDS!BH304</f>
        <v>7.6127773242238579</v>
      </c>
      <c r="CB304" s="157">
        <f t="shared" si="102"/>
        <v>1.6127773242238579</v>
      </c>
      <c r="CC304" s="157"/>
      <c r="CD304" s="157">
        <f t="shared" si="103"/>
        <v>1.6127773242238579</v>
      </c>
      <c r="CE304" s="192"/>
      <c r="CF304" s="192"/>
      <c r="CG304" s="208"/>
      <c r="CH304" s="208">
        <f t="shared" si="104"/>
        <v>0</v>
      </c>
    </row>
    <row r="305" spans="2:86" x14ac:dyDescent="0.2">
      <c r="B305" s="81"/>
      <c r="C305" s="81"/>
      <c r="D305" s="81"/>
      <c r="E305" s="81"/>
      <c r="F305" s="81"/>
      <c r="G305" s="81"/>
      <c r="H305" s="81"/>
      <c r="I305" s="81"/>
      <c r="J305" s="81"/>
      <c r="K305" s="81"/>
      <c r="L305" s="82"/>
      <c r="M305" s="83"/>
      <c r="N305" s="81"/>
      <c r="O305" s="81"/>
      <c r="P305" s="81"/>
      <c r="Q305" s="84"/>
      <c r="R305" s="81"/>
      <c r="S305" s="84"/>
      <c r="T305" s="81"/>
      <c r="U305" s="195">
        <f t="shared" si="86"/>
        <v>887.0222874103672</v>
      </c>
      <c r="V305" s="146">
        <f>BDS!$V$3*(COS(($U305*V$4)-PI()))*BL305*BP305</f>
        <v>-0.88570551280648679</v>
      </c>
      <c r="W305" s="146">
        <f>BDS!$W$3*(COS(($U305*W$4)-PI()))*BL305*BP305</f>
        <v>-0.91207695375745379</v>
      </c>
      <c r="X305" s="146">
        <f>BDS!$X$3*(COS(($U305*X$4)-PI()))*BL305*BP305</f>
        <v>-0.93740806181836522</v>
      </c>
      <c r="Y305" s="146">
        <f>BDS!$Y$3*(COS(($U305*Y$4)-PI()))*BL305*BP305</f>
        <v>0.36009844895531651</v>
      </c>
      <c r="Z305" s="146">
        <f>BDS!$Z$3*(COS(($U305*Z$4)-PI()))*BL305*BP305</f>
        <v>0.93779222676107965</v>
      </c>
      <c r="AA305" s="146">
        <f>BDS!$AA$3*(COS(($U305*AA$4)-PI()))*BL305*BP305</f>
        <v>0.89195353558088486</v>
      </c>
      <c r="AB305" s="146">
        <f>BDS!$AB$3*(COS(($U305*AB$4)-PI()))*BL305*BP305</f>
        <v>0.73348133544048255</v>
      </c>
      <c r="AC305" s="146">
        <f>BDS!$AC$3*(COS(($U305*AC$4)-PI()))*BL305*BP305</f>
        <v>0.59953165708741452</v>
      </c>
      <c r="AD305" s="146">
        <f>BDS!$AD$3*(COS(($U305*AD$4)-PI()))*BL305*BP305</f>
        <v>0.51765744570312677</v>
      </c>
      <c r="AE305" s="146">
        <f>BDS!$AE$3*(COS(($U305*AE$4)-PI()))*BL305*BP305</f>
        <v>0.49053560154451314</v>
      </c>
      <c r="AF305" s="146">
        <f>BDS!$AF$3*(COS(($U305*AF$4)-PI()))*BL305*BP305</f>
        <v>0.51765744570312677</v>
      </c>
      <c r="AG305" s="146">
        <f>BDS!$AG$3*(COS(($U305*AG$4)-PI()))*BL305*BP305</f>
        <v>0.59953165708741452</v>
      </c>
      <c r="AH305" s="146">
        <f>BDS!$AH$3*(COS(($U305*AH$4)-PI()))*BL305*BP305</f>
        <v>0.73348133544048255</v>
      </c>
      <c r="AI305" s="146">
        <f>BDS!$AI$3*(COS(($U305*AI$4)-PI()))*BL305*BP305</f>
        <v>0.89195353558088486</v>
      </c>
      <c r="AJ305" s="146">
        <f>BDS!$AJ$3*(COS(($U305*AJ$4)-PI()))*BL305*BP305</f>
        <v>0.83423658854237925</v>
      </c>
      <c r="AK305" s="146">
        <f>BDS!$AK$3*(COS(($U305*AK$4)-PI()))*BL305*BP305</f>
        <v>0.6509632424441989</v>
      </c>
      <c r="AL305" s="146">
        <f>BDS!$AL$3*(COS(($U305*AL$4)-PI()))*BL305*BP305</f>
        <v>0.50987651596567063</v>
      </c>
      <c r="AM305" s="146">
        <f>BDS!$AM$3*(COS(($U305*AM$4)-PI()))*BL305*BP305</f>
        <v>0.42644931611089698</v>
      </c>
      <c r="AN305" s="146">
        <f>BDS!$AN$3*(COS(($U305*AN$4)-PI()))*BL305*BP305</f>
        <v>0.39915222532010569</v>
      </c>
      <c r="AO305" s="146">
        <f>BDS!$AO$3*(COS(($U305*AO$4)-PI()))*BL305*BP305</f>
        <v>0.42644931611089698</v>
      </c>
      <c r="AP305" s="146">
        <f>BDS!$AP$3*(COS(($U305*AP$4)-PI()))*BL305*BP305</f>
        <v>0.50987651596567063</v>
      </c>
      <c r="AQ305" s="146">
        <f>BDS!$AQ$3*(COS(($U305*AQ$4)-PI()))*BL305*BP305</f>
        <v>0.6509632424441989</v>
      </c>
      <c r="AR305" s="146">
        <f>BDS!$AR$3*(COS(($U305*AR$4)-PI()))*BL305*BP305</f>
        <v>0.83423658854237925</v>
      </c>
      <c r="AS305" s="146">
        <f>BDS!$AS$3*(COS(($U305*AS$4)-PI()))*BL305*BP305</f>
        <v>0.89195353558088486</v>
      </c>
      <c r="AT305" s="146">
        <f>BDS!$AT$3*(COS(($U305*AT$4)-PI()))*BL305*BP305</f>
        <v>0.73348133544048255</v>
      </c>
      <c r="AU305" s="146">
        <f>BDS!$AU$3*(COS(($U305*AU$4)-PI()))*BL305*BP305</f>
        <v>0.59953165708741452</v>
      </c>
      <c r="AV305" s="146">
        <f>BDS!$AV$3*(COS(($U305*AV$4)-PI()))*BL305*BP305</f>
        <v>0.51765744570312677</v>
      </c>
      <c r="AW305" s="146">
        <f>BDS!$AW$3*(COS(($U305*AW$4)-PI()))*BL305*BP305</f>
        <v>0.49053560154451314</v>
      </c>
      <c r="AX305" s="146">
        <f>BDS!$AX$3*(COS(($U305*AX$4)-PI()))*BL305*BP305</f>
        <v>0.51765744570312677</v>
      </c>
      <c r="AY305" s="146">
        <f>BDS!$AY$3*(COS(($U305*AY$4)-PI()))*BL305*BP305</f>
        <v>0.59953165708741452</v>
      </c>
      <c r="AZ305" s="146">
        <f>BDS!$AZ$3*(COS(($U305*AZ$4)-PI()))*BL305*BP305</f>
        <v>0.73348133544048255</v>
      </c>
      <c r="BA305" s="146">
        <f>BDS!$BA$3*(COS(($U305*BA$4)-PI()))*BL305*BP305</f>
        <v>0.89195353558088486</v>
      </c>
      <c r="BB305" s="146">
        <f>BDS!$BB$3*(COS(($U305*BB$4)-PI()))*BL305*BP305</f>
        <v>0.93779222676107965</v>
      </c>
      <c r="BC305" s="146">
        <f>BDS!$BC$3*(COS(($U305*BC$4)-PI()))*BL305*BP305</f>
        <v>0.36009844895531651</v>
      </c>
      <c r="BD305" s="146">
        <f>BDS!$BD$3*(COS(($U305*BD$4)-PI()))*BL305*BP305</f>
        <v>-0.93740806181836522</v>
      </c>
      <c r="BE305" s="146">
        <f>BDS!$BE$3*(COS(($U305*BE$4)-PI()))*BL305*BP305</f>
        <v>-0.91207695375745379</v>
      </c>
      <c r="BF305" s="153">
        <f t="shared" si="87"/>
        <v>0.42235767936827018</v>
      </c>
      <c r="BG305" s="153">
        <f>(((BF305)+1)/(BDS!$BG$4)+1)</f>
        <v>2.4133433488310922</v>
      </c>
      <c r="BH305" s="196">
        <f t="shared" si="88"/>
        <v>7.6523822765086731</v>
      </c>
      <c r="BI305" s="154"/>
      <c r="BJ305" s="152">
        <f t="shared" si="89"/>
        <v>887.0222874103672</v>
      </c>
      <c r="BK305" s="152">
        <f t="shared" si="90"/>
        <v>-5.5118555194485098E-3</v>
      </c>
      <c r="BL305" s="155">
        <f t="shared" si="91"/>
        <v>0.99936562548296082</v>
      </c>
      <c r="BM305" s="155"/>
      <c r="BN305" s="152">
        <f t="shared" si="92"/>
        <v>887.0222874103672</v>
      </c>
      <c r="BO305" s="152">
        <f t="shared" si="93"/>
        <v>-0.40152259976101079</v>
      </c>
      <c r="BP305" s="155">
        <f t="shared" si="94"/>
        <v>0.9548251945273023</v>
      </c>
      <c r="BQ305" s="156"/>
      <c r="BR305" s="157">
        <f t="shared" si="95"/>
        <v>887.0222874103672</v>
      </c>
      <c r="BS305" s="158">
        <f t="shared" si="96"/>
        <v>0</v>
      </c>
      <c r="BT305" s="158">
        <f t="shared" si="97"/>
        <v>0</v>
      </c>
      <c r="BU305" s="158">
        <f t="shared" si="98"/>
        <v>0</v>
      </c>
      <c r="BV305" s="158"/>
      <c r="BW305" s="206">
        <f t="shared" si="99"/>
        <v>887.0222874103672</v>
      </c>
      <c r="BX305" s="207">
        <f t="shared" si="100"/>
        <v>-3.8573098662131493E-15</v>
      </c>
      <c r="BY305" s="208">
        <f t="shared" si="101"/>
        <v>0.99999999999999956</v>
      </c>
      <c r="BZ305" s="158"/>
      <c r="CA305" s="157">
        <f>BDS!BH305</f>
        <v>7.6523822765086731</v>
      </c>
      <c r="CB305" s="157">
        <f t="shared" si="102"/>
        <v>1.6523822765086731</v>
      </c>
      <c r="CC305" s="157"/>
      <c r="CD305" s="157">
        <f t="shared" si="103"/>
        <v>1.6523822765086731</v>
      </c>
      <c r="CE305" s="192"/>
      <c r="CF305" s="192"/>
      <c r="CG305" s="208"/>
      <c r="CH305" s="208">
        <f t="shared" si="104"/>
        <v>0</v>
      </c>
    </row>
    <row r="306" spans="2:86" x14ac:dyDescent="0.2">
      <c r="B306" s="81"/>
      <c r="C306" s="81"/>
      <c r="D306" s="81"/>
      <c r="E306" s="81"/>
      <c r="F306" s="81"/>
      <c r="G306" s="81"/>
      <c r="H306" s="81"/>
      <c r="I306" s="81"/>
      <c r="J306" s="81"/>
      <c r="K306" s="81"/>
      <c r="L306" s="82"/>
      <c r="M306" s="83"/>
      <c r="N306" s="81"/>
      <c r="O306" s="81"/>
      <c r="P306" s="81"/>
      <c r="Q306" s="84"/>
      <c r="R306" s="81"/>
      <c r="S306" s="84"/>
      <c r="T306" s="81"/>
      <c r="U306" s="195">
        <f t="shared" si="86"/>
        <v>900.47409848773464</v>
      </c>
      <c r="V306" s="146">
        <f>BDS!$V$3*(COS(($U306*V$4)-PI()))*BL306*BP306</f>
        <v>-0.90928592160464006</v>
      </c>
      <c r="W306" s="146">
        <f>BDS!$W$3*(COS(($U306*W$4)-PI()))*BL306*BP306</f>
        <v>-0.92782746414751027</v>
      </c>
      <c r="X306" s="146">
        <f>BDS!$X$3*(COS(($U306*X$4)-PI()))*BL306*BP306</f>
        <v>-0.92598097930916812</v>
      </c>
      <c r="Y306" s="146">
        <f>BDS!$Y$3*(COS(($U306*Y$4)-PI()))*BL306*BP306</f>
        <v>0.30120622965738419</v>
      </c>
      <c r="Z306" s="146">
        <f>BDS!$Z$3*(COS(($U306*Z$4)-PI()))*BL306*BP306</f>
        <v>0.92616197906418707</v>
      </c>
      <c r="AA306" s="146">
        <f>BDS!$AA$3*(COS(($U306*AA$4)-PI()))*BL306*BP306</f>
        <v>0.9040601288500637</v>
      </c>
      <c r="AB306" s="146">
        <f>BDS!$AB$3*(COS(($U306*AB$4)-PI()))*BL306*BP306</f>
        <v>0.7544482518033</v>
      </c>
      <c r="AC306" s="146">
        <f>BDS!$AC$3*(COS(($U306*AC$4)-PI()))*BL306*BP306</f>
        <v>0.62354365263155598</v>
      </c>
      <c r="AD306" s="146">
        <f>BDS!$AD$3*(COS(($U306*AD$4)-PI()))*BL306*BP306</f>
        <v>0.54261386365694941</v>
      </c>
      <c r="AE306" s="146">
        <f>BDS!$AE$3*(COS(($U306*AE$4)-PI()))*BL306*BP306</f>
        <v>0.5156932413851838</v>
      </c>
      <c r="AF306" s="146">
        <f>BDS!$AF$3*(COS(($U306*AF$4)-PI()))*BL306*BP306</f>
        <v>0.54261386365694941</v>
      </c>
      <c r="AG306" s="146">
        <f>BDS!$AG$3*(COS(($U306*AG$4)-PI()))*BL306*BP306</f>
        <v>0.62354365263155598</v>
      </c>
      <c r="AH306" s="146">
        <f>BDS!$AH$3*(COS(($U306*AH$4)-PI()))*BL306*BP306</f>
        <v>0.7544482518033</v>
      </c>
      <c r="AI306" s="146">
        <f>BDS!$AI$3*(COS(($U306*AI$4)-PI()))*BL306*BP306</f>
        <v>0.9040601288500637</v>
      </c>
      <c r="AJ306" s="146">
        <f>BDS!$AJ$3*(COS(($U306*AJ$4)-PI()))*BL306*BP306</f>
        <v>0.85075415283283562</v>
      </c>
      <c r="AK306" s="146">
        <f>BDS!$AK$3*(COS(($U306*AK$4)-PI()))*BL306*BP306</f>
        <v>0.67406917300171731</v>
      </c>
      <c r="AL306" s="146">
        <f>BDS!$AL$3*(COS(($U306*AL$4)-PI()))*BL306*BP306</f>
        <v>0.53489581632426308</v>
      </c>
      <c r="AM306" s="146">
        <f>BDS!$AM$3*(COS(($U306*AM$4)-PI()))*BL306*BP306</f>
        <v>0.45189728989263078</v>
      </c>
      <c r="AN306" s="146">
        <f>BDS!$AN$3*(COS(($U306*AN$4)-PI()))*BL306*BP306</f>
        <v>0.42465283329789671</v>
      </c>
      <c r="AO306" s="146">
        <f>BDS!$AO$3*(COS(($U306*AO$4)-PI()))*BL306*BP306</f>
        <v>0.45189728989263078</v>
      </c>
      <c r="AP306" s="146">
        <f>BDS!$AP$3*(COS(($U306*AP$4)-PI()))*BL306*BP306</f>
        <v>0.53489581632426308</v>
      </c>
      <c r="AQ306" s="146">
        <f>BDS!$AQ$3*(COS(($U306*AQ$4)-PI()))*BL306*BP306</f>
        <v>0.67406917300171731</v>
      </c>
      <c r="AR306" s="146">
        <f>BDS!$AR$3*(COS(($U306*AR$4)-PI()))*BL306*BP306</f>
        <v>0.85075415283283562</v>
      </c>
      <c r="AS306" s="146">
        <f>BDS!$AS$3*(COS(($U306*AS$4)-PI()))*BL306*BP306</f>
        <v>0.9040601288500637</v>
      </c>
      <c r="AT306" s="146">
        <f>BDS!$AT$3*(COS(($U306*AT$4)-PI()))*BL306*BP306</f>
        <v>0.7544482518033</v>
      </c>
      <c r="AU306" s="146">
        <f>BDS!$AU$3*(COS(($U306*AU$4)-PI()))*BL306*BP306</f>
        <v>0.62354365263155598</v>
      </c>
      <c r="AV306" s="146">
        <f>BDS!$AV$3*(COS(($U306*AV$4)-PI()))*BL306*BP306</f>
        <v>0.54261386365694941</v>
      </c>
      <c r="AW306" s="146">
        <f>BDS!$AW$3*(COS(($U306*AW$4)-PI()))*BL306*BP306</f>
        <v>0.5156932413851838</v>
      </c>
      <c r="AX306" s="146">
        <f>BDS!$AX$3*(COS(($U306*AX$4)-PI()))*BL306*BP306</f>
        <v>0.54261386365694941</v>
      </c>
      <c r="AY306" s="146">
        <f>BDS!$AY$3*(COS(($U306*AY$4)-PI()))*BL306*BP306</f>
        <v>0.62354365263155598</v>
      </c>
      <c r="AZ306" s="146">
        <f>BDS!$AZ$3*(COS(($U306*AZ$4)-PI()))*BL306*BP306</f>
        <v>0.7544482518033</v>
      </c>
      <c r="BA306" s="146">
        <f>BDS!$BA$3*(COS(($U306*BA$4)-PI()))*BL306*BP306</f>
        <v>0.9040601288500637</v>
      </c>
      <c r="BB306" s="146">
        <f>BDS!$BB$3*(COS(($U306*BB$4)-PI()))*BL306*BP306</f>
        <v>0.92616197906418707</v>
      </c>
      <c r="BC306" s="146">
        <f>BDS!$BC$3*(COS(($U306*BC$4)-PI()))*BL306*BP306</f>
        <v>0.30120622965738419</v>
      </c>
      <c r="BD306" s="146">
        <f>BDS!$BD$3*(COS(($U306*BD$4)-PI()))*BL306*BP306</f>
        <v>-0.92598097930916812</v>
      </c>
      <c r="BE306" s="146">
        <f>BDS!$BE$3*(COS(($U306*BE$4)-PI()))*BL306*BP306</f>
        <v>-0.92782746414751027</v>
      </c>
      <c r="BF306" s="153">
        <f t="shared" si="87"/>
        <v>0.43377137157954943</v>
      </c>
      <c r="BG306" s="153">
        <f>(((BF306)+1)/(BDS!$BG$4)+1)</f>
        <v>2.4246847056546317</v>
      </c>
      <c r="BH306" s="196">
        <f t="shared" si="88"/>
        <v>7.6931054608532241</v>
      </c>
      <c r="BI306" s="154"/>
      <c r="BJ306" s="152">
        <f t="shared" si="89"/>
        <v>900.47409848773464</v>
      </c>
      <c r="BK306" s="152">
        <f t="shared" si="90"/>
        <v>-5.7879966011949186E-3</v>
      </c>
      <c r="BL306" s="155">
        <f t="shared" si="91"/>
        <v>0.99933385423906018</v>
      </c>
      <c r="BM306" s="155"/>
      <c r="BN306" s="152">
        <f t="shared" si="92"/>
        <v>900.47409848773464</v>
      </c>
      <c r="BO306" s="152">
        <f t="shared" si="93"/>
        <v>-0.41620390051694311</v>
      </c>
      <c r="BP306" s="155">
        <f t="shared" si="94"/>
        <v>0.95321266707197227</v>
      </c>
      <c r="BQ306" s="156"/>
      <c r="BR306" s="157">
        <f t="shared" si="95"/>
        <v>900.47409848773464</v>
      </c>
      <c r="BS306" s="158">
        <f t="shared" si="96"/>
        <v>0</v>
      </c>
      <c r="BT306" s="158">
        <f t="shared" si="97"/>
        <v>0</v>
      </c>
      <c r="BU306" s="158">
        <f t="shared" si="98"/>
        <v>0</v>
      </c>
      <c r="BV306" s="158"/>
      <c r="BW306" s="206">
        <f t="shared" si="99"/>
        <v>900.47409848773464</v>
      </c>
      <c r="BX306" s="207">
        <f t="shared" si="100"/>
        <v>-3.8573098662131493E-15</v>
      </c>
      <c r="BY306" s="208">
        <f t="shared" si="101"/>
        <v>0.99999999999999956</v>
      </c>
      <c r="BZ306" s="158"/>
      <c r="CA306" s="157">
        <f>BDS!BH306</f>
        <v>7.6931054608532241</v>
      </c>
      <c r="CB306" s="157">
        <f t="shared" si="102"/>
        <v>1.6931054608532241</v>
      </c>
      <c r="CC306" s="157"/>
      <c r="CD306" s="157">
        <f t="shared" si="103"/>
        <v>1.6931054608532241</v>
      </c>
      <c r="CE306" s="192"/>
      <c r="CF306" s="192"/>
      <c r="CG306" s="208"/>
      <c r="CH306" s="208">
        <f t="shared" si="104"/>
        <v>0</v>
      </c>
    </row>
    <row r="307" spans="2:86" x14ac:dyDescent="0.2">
      <c r="B307" s="81"/>
      <c r="C307" s="81"/>
      <c r="D307" s="81"/>
      <c r="E307" s="81"/>
      <c r="F307" s="81"/>
      <c r="G307" s="81"/>
      <c r="H307" s="81"/>
      <c r="I307" s="81"/>
      <c r="J307" s="81"/>
      <c r="K307" s="81"/>
      <c r="L307" s="82"/>
      <c r="M307" s="83"/>
      <c r="N307" s="81"/>
      <c r="O307" s="81"/>
      <c r="P307" s="81"/>
      <c r="Q307" s="84"/>
      <c r="R307" s="81"/>
      <c r="S307" s="84"/>
      <c r="T307" s="81"/>
      <c r="U307" s="195">
        <f t="shared" si="86"/>
        <v>914.12990807092262</v>
      </c>
      <c r="V307" s="146">
        <f>BDS!$V$3*(COS(($U307*V$4)-PI()))*BL307*BP307</f>
        <v>-0.92558470424797623</v>
      </c>
      <c r="W307" s="146">
        <f>BDS!$W$3*(COS(($U307*W$4)-PI()))*BL307*BP307</f>
        <v>-0.9357974535706246</v>
      </c>
      <c r="X307" s="146">
        <f>BDS!$X$3*(COS(($U307*X$4)-PI()))*BL307*BP307</f>
        <v>-0.90564265604882888</v>
      </c>
      <c r="Y307" s="146">
        <f>BDS!$Y$3*(COS(($U307*Y$4)-PI()))*BL307*BP307</f>
        <v>0.24029841853124681</v>
      </c>
      <c r="Z307" s="146">
        <f>BDS!$Z$3*(COS(($U307*Z$4)-PI()))*BL307*BP307</f>
        <v>0.91195633571870105</v>
      </c>
      <c r="AA307" s="146">
        <f>BDS!$AA$3*(COS(($U307*AA$4)-PI()))*BL307*BP307</f>
        <v>0.91464039225645455</v>
      </c>
      <c r="AB307" s="146">
        <f>BDS!$AB$3*(COS(($U307*AB$4)-PI()))*BL307*BP307</f>
        <v>0.7745720728921579</v>
      </c>
      <c r="AC307" s="146">
        <f>BDS!$AC$3*(COS(($U307*AC$4)-PI()))*BL307*BP307</f>
        <v>0.6470715742707791</v>
      </c>
      <c r="AD307" s="146">
        <f>BDS!$AD$3*(COS(($U307*AD$4)-PI()))*BL307*BP307</f>
        <v>0.56725523999099214</v>
      </c>
      <c r="AE307" s="146">
        <f>BDS!$AE$3*(COS(($U307*AE$4)-PI()))*BL307*BP307</f>
        <v>0.54058535267102248</v>
      </c>
      <c r="AF307" s="146">
        <f>BDS!$AF$3*(COS(($U307*AF$4)-PI()))*BL307*BP307</f>
        <v>0.56725523999099214</v>
      </c>
      <c r="AG307" s="146">
        <f>BDS!$AG$3*(COS(($U307*AG$4)-PI()))*BL307*BP307</f>
        <v>0.6470715742707791</v>
      </c>
      <c r="AH307" s="146">
        <f>BDS!$AH$3*(COS(($U307*AH$4)-PI()))*BL307*BP307</f>
        <v>0.7745720728921579</v>
      </c>
      <c r="AI307" s="146">
        <f>BDS!$AI$3*(COS(($U307*AI$4)-PI()))*BL307*BP307</f>
        <v>0.91464039225645455</v>
      </c>
      <c r="AJ307" s="146">
        <f>BDS!$AJ$3*(COS(($U307*AJ$4)-PI()))*BL307*BP307</f>
        <v>0.86604923042506721</v>
      </c>
      <c r="AK307" s="146">
        <f>BDS!$AK$3*(COS(($U307*AK$4)-PI()))*BL307*BP307</f>
        <v>0.69656726764204158</v>
      </c>
      <c r="AL307" s="146">
        <f>BDS!$AL$3*(COS(($U307*AL$4)-PI()))*BL307*BP307</f>
        <v>0.55961458435464484</v>
      </c>
      <c r="AM307" s="146">
        <f>BDS!$AM$3*(COS(($U307*AM$4)-PI()))*BL307*BP307</f>
        <v>0.47718563240413642</v>
      </c>
      <c r="AN307" s="146">
        <f>BDS!$AN$3*(COS(($U307*AN$4)-PI()))*BL307*BP307</f>
        <v>0.45003457212717285</v>
      </c>
      <c r="AO307" s="146">
        <f>BDS!$AO$3*(COS(($U307*AO$4)-PI()))*BL307*BP307</f>
        <v>0.47718563240413642</v>
      </c>
      <c r="AP307" s="146">
        <f>BDS!$AP$3*(COS(($U307*AP$4)-PI()))*BL307*BP307</f>
        <v>0.55961458435464484</v>
      </c>
      <c r="AQ307" s="146">
        <f>BDS!$AQ$3*(COS(($U307*AQ$4)-PI()))*BL307*BP307</f>
        <v>0.69656726764204158</v>
      </c>
      <c r="AR307" s="146">
        <f>BDS!$AR$3*(COS(($U307*AR$4)-PI()))*BL307*BP307</f>
        <v>0.86604923042506721</v>
      </c>
      <c r="AS307" s="146">
        <f>BDS!$AS$3*(COS(($U307*AS$4)-PI()))*BL307*BP307</f>
        <v>0.91464039225645455</v>
      </c>
      <c r="AT307" s="146">
        <f>BDS!$AT$3*(COS(($U307*AT$4)-PI()))*BL307*BP307</f>
        <v>0.7745720728921579</v>
      </c>
      <c r="AU307" s="146">
        <f>BDS!$AU$3*(COS(($U307*AU$4)-PI()))*BL307*BP307</f>
        <v>0.6470715742707791</v>
      </c>
      <c r="AV307" s="146">
        <f>BDS!$AV$3*(COS(($U307*AV$4)-PI()))*BL307*BP307</f>
        <v>0.56725523999099214</v>
      </c>
      <c r="AW307" s="146">
        <f>BDS!$AW$3*(COS(($U307*AW$4)-PI()))*BL307*BP307</f>
        <v>0.54058535267102248</v>
      </c>
      <c r="AX307" s="146">
        <f>BDS!$AX$3*(COS(($U307*AX$4)-PI()))*BL307*BP307</f>
        <v>0.56725523999099214</v>
      </c>
      <c r="AY307" s="146">
        <f>BDS!$AY$3*(COS(($U307*AY$4)-PI()))*BL307*BP307</f>
        <v>0.6470715742707791</v>
      </c>
      <c r="AZ307" s="146">
        <f>BDS!$AZ$3*(COS(($U307*AZ$4)-PI()))*BL307*BP307</f>
        <v>0.7745720728921579</v>
      </c>
      <c r="BA307" s="146">
        <f>BDS!$BA$3*(COS(($U307*BA$4)-PI()))*BL307*BP307</f>
        <v>0.91464039225645455</v>
      </c>
      <c r="BB307" s="146">
        <f>BDS!$BB$3*(COS(($U307*BB$4)-PI()))*BL307*BP307</f>
        <v>0.91195633571870105</v>
      </c>
      <c r="BC307" s="146">
        <f>BDS!$BC$3*(COS(($U307*BC$4)-PI()))*BL307*BP307</f>
        <v>0.24029841853124681</v>
      </c>
      <c r="BD307" s="146">
        <f>BDS!$BD$3*(COS(($U307*BD$4)-PI()))*BL307*BP307</f>
        <v>-0.90564265604882888</v>
      </c>
      <c r="BE307" s="146">
        <f>BDS!$BE$3*(COS(($U307*BE$4)-PI()))*BL307*BP307</f>
        <v>-0.9357974535706246</v>
      </c>
      <c r="BF307" s="153">
        <f t="shared" si="87"/>
        <v>0.44556223360487618</v>
      </c>
      <c r="BG307" s="153">
        <f>(((BF307)+1)/(BDS!$BG$4)+1)</f>
        <v>2.4364008419417305</v>
      </c>
      <c r="BH307" s="196">
        <f t="shared" si="88"/>
        <v>7.7349748181521463</v>
      </c>
      <c r="BI307" s="154"/>
      <c r="BJ307" s="152">
        <f t="shared" si="89"/>
        <v>914.12990807092262</v>
      </c>
      <c r="BK307" s="152">
        <f t="shared" si="90"/>
        <v>-6.0779625285996763E-3</v>
      </c>
      <c r="BL307" s="155">
        <f t="shared" si="91"/>
        <v>0.99930049347313565</v>
      </c>
      <c r="BM307" s="155"/>
      <c r="BN307" s="152">
        <f t="shared" si="92"/>
        <v>914.12990807092262</v>
      </c>
      <c r="BO307" s="152">
        <f t="shared" si="93"/>
        <v>-0.43139581799505111</v>
      </c>
      <c r="BP307" s="155">
        <f t="shared" si="94"/>
        <v>0.95154692272494434</v>
      </c>
      <c r="BQ307" s="156"/>
      <c r="BR307" s="157">
        <f t="shared" si="95"/>
        <v>914.12990807092262</v>
      </c>
      <c r="BS307" s="158">
        <f t="shared" si="96"/>
        <v>0</v>
      </c>
      <c r="BT307" s="158">
        <f t="shared" si="97"/>
        <v>0</v>
      </c>
      <c r="BU307" s="158">
        <f t="shared" si="98"/>
        <v>0</v>
      </c>
      <c r="BV307" s="158"/>
      <c r="BW307" s="206">
        <f t="shared" si="99"/>
        <v>914.12990807092262</v>
      </c>
      <c r="BX307" s="207">
        <f t="shared" si="100"/>
        <v>-3.8573098662131493E-15</v>
      </c>
      <c r="BY307" s="208">
        <f t="shared" si="101"/>
        <v>0.99999999999999956</v>
      </c>
      <c r="BZ307" s="158"/>
      <c r="CA307" s="157">
        <f>BDS!BH307</f>
        <v>7.7349748181521463</v>
      </c>
      <c r="CB307" s="157">
        <f t="shared" si="102"/>
        <v>1.7349748181521463</v>
      </c>
      <c r="CC307" s="157"/>
      <c r="CD307" s="157">
        <f t="shared" si="103"/>
        <v>1.7349748181521463</v>
      </c>
      <c r="CE307" s="192"/>
      <c r="CF307" s="192"/>
      <c r="CG307" s="208"/>
      <c r="CH307" s="208">
        <f t="shared" si="104"/>
        <v>0</v>
      </c>
    </row>
    <row r="308" spans="2:86" x14ac:dyDescent="0.2">
      <c r="B308" s="81"/>
      <c r="C308" s="81"/>
      <c r="D308" s="81"/>
      <c r="E308" s="81"/>
      <c r="F308" s="81"/>
      <c r="G308" s="81"/>
      <c r="H308" s="81"/>
      <c r="I308" s="81"/>
      <c r="J308" s="81"/>
      <c r="K308" s="81"/>
      <c r="L308" s="82"/>
      <c r="M308" s="83"/>
      <c r="N308" s="81"/>
      <c r="O308" s="81"/>
      <c r="P308" s="81"/>
      <c r="Q308" s="84"/>
      <c r="R308" s="81"/>
      <c r="S308" s="84"/>
      <c r="T308" s="81"/>
      <c r="U308" s="195">
        <f t="shared" si="86"/>
        <v>927.99280982443008</v>
      </c>
      <c r="V308" s="146">
        <f>BDS!$V$3*(COS(($U308*V$4)-PI()))*BL308*BP308</f>
        <v>-0.93414573207341689</v>
      </c>
      <c r="W308" s="146">
        <f>BDS!$W$3*(COS(($U308*W$4)-PI()))*BL308*BP308</f>
        <v>-0.93558269372849456</v>
      </c>
      <c r="X308" s="146">
        <f>BDS!$X$3*(COS(($U308*X$4)-PI()))*BL308*BP308</f>
        <v>-0.87622370529665672</v>
      </c>
      <c r="Y308" s="146">
        <f>BDS!$Y$3*(COS(($U308*Y$4)-PI()))*BL308*BP308</f>
        <v>0.17759635298182166</v>
      </c>
      <c r="Z308" s="146">
        <f>BDS!$Z$3*(COS(($U308*Z$4)-PI()))*BL308*BP308</f>
        <v>0.89511128893662684</v>
      </c>
      <c r="AA308" s="146">
        <f>BDS!$AA$3*(COS(($U308*AA$4)-PI()))*BL308*BP308</f>
        <v>0.9236043067580485</v>
      </c>
      <c r="AB308" s="146">
        <f>BDS!$AB$3*(COS(($U308*AB$4)-PI()))*BL308*BP308</f>
        <v>0.79377746478535005</v>
      </c>
      <c r="AC308" s="146">
        <f>BDS!$AC$3*(COS(($U308*AC$4)-PI()))*BL308*BP308</f>
        <v>0.67005391300136585</v>
      </c>
      <c r="AD308" s="146">
        <f>BDS!$AD$3*(COS(($U308*AD$4)-PI()))*BL308*BP308</f>
        <v>0.59152807460440615</v>
      </c>
      <c r="AE308" s="146">
        <f>BDS!$AE$3*(COS(($U308*AE$4)-PI()))*BL308*BP308</f>
        <v>0.5651609853948385</v>
      </c>
      <c r="AF308" s="146">
        <f>BDS!$AF$3*(COS(($U308*AF$4)-PI()))*BL308*BP308</f>
        <v>0.59152807460440615</v>
      </c>
      <c r="AG308" s="146">
        <f>BDS!$AG$3*(COS(($U308*AG$4)-PI()))*BL308*BP308</f>
        <v>0.67005391300136585</v>
      </c>
      <c r="AH308" s="146">
        <f>BDS!$AH$3*(COS(($U308*AH$4)-PI()))*BL308*BP308</f>
        <v>0.79377746478535005</v>
      </c>
      <c r="AI308" s="146">
        <f>BDS!$AI$3*(COS(($U308*AI$4)-PI()))*BL308*BP308</f>
        <v>0.9236043067580485</v>
      </c>
      <c r="AJ308" s="146">
        <f>BDS!$AJ$3*(COS(($U308*AJ$4)-PI()))*BL308*BP308</f>
        <v>0.88003634934244435</v>
      </c>
      <c r="AK308" s="146">
        <f>BDS!$AK$3*(COS(($U308*AK$4)-PI()))*BL308*BP308</f>
        <v>0.71839078190487671</v>
      </c>
      <c r="AL308" s="146">
        <f>BDS!$AL$3*(COS(($U308*AL$4)-PI()))*BL308*BP308</f>
        <v>0.58398005708281842</v>
      </c>
      <c r="AM308" s="146">
        <f>BDS!$AM$3*(COS(($U308*AM$4)-PI()))*BL308*BP308</f>
        <v>0.50226919720535945</v>
      </c>
      <c r="AN308" s="146">
        <f>BDS!$AN$3*(COS(($U308*AN$4)-PI()))*BL308*BP308</f>
        <v>0.47525466929124738</v>
      </c>
      <c r="AO308" s="146">
        <f>BDS!$AO$3*(COS(($U308*AO$4)-PI()))*BL308*BP308</f>
        <v>0.50226919720535945</v>
      </c>
      <c r="AP308" s="146">
        <f>BDS!$AP$3*(COS(($U308*AP$4)-PI()))*BL308*BP308</f>
        <v>0.58398005708281842</v>
      </c>
      <c r="AQ308" s="146">
        <f>BDS!$AQ$3*(COS(($U308*AQ$4)-PI()))*BL308*BP308</f>
        <v>0.71839078190487671</v>
      </c>
      <c r="AR308" s="146">
        <f>BDS!$AR$3*(COS(($U308*AR$4)-PI()))*BL308*BP308</f>
        <v>0.88003634934244435</v>
      </c>
      <c r="AS308" s="146">
        <f>BDS!$AS$3*(COS(($U308*AS$4)-PI()))*BL308*BP308</f>
        <v>0.9236043067580485</v>
      </c>
      <c r="AT308" s="146">
        <f>BDS!$AT$3*(COS(($U308*AT$4)-PI()))*BL308*BP308</f>
        <v>0.79377746478535005</v>
      </c>
      <c r="AU308" s="146">
        <f>BDS!$AU$3*(COS(($U308*AU$4)-PI()))*BL308*BP308</f>
        <v>0.67005391300136585</v>
      </c>
      <c r="AV308" s="146">
        <f>BDS!$AV$3*(COS(($U308*AV$4)-PI()))*BL308*BP308</f>
        <v>0.59152807460440615</v>
      </c>
      <c r="AW308" s="146">
        <f>BDS!$AW$3*(COS(($U308*AW$4)-PI()))*BL308*BP308</f>
        <v>0.5651609853948385</v>
      </c>
      <c r="AX308" s="146">
        <f>BDS!$AX$3*(COS(($U308*AX$4)-PI()))*BL308*BP308</f>
        <v>0.59152807460440615</v>
      </c>
      <c r="AY308" s="146">
        <f>BDS!$AY$3*(COS(($U308*AY$4)-PI()))*BL308*BP308</f>
        <v>0.67005391300136585</v>
      </c>
      <c r="AZ308" s="146">
        <f>BDS!$AZ$3*(COS(($U308*AZ$4)-PI()))*BL308*BP308</f>
        <v>0.79377746478535005</v>
      </c>
      <c r="BA308" s="146">
        <f>BDS!$BA$3*(COS(($U308*BA$4)-PI()))*BL308*BP308</f>
        <v>0.9236043067580485</v>
      </c>
      <c r="BB308" s="146">
        <f>BDS!$BB$3*(COS(($U308*BB$4)-PI()))*BL308*BP308</f>
        <v>0.89511128893662684</v>
      </c>
      <c r="BC308" s="146">
        <f>BDS!$BC$3*(COS(($U308*BC$4)-PI()))*BL308*BP308</f>
        <v>0.17759635298182166</v>
      </c>
      <c r="BD308" s="146">
        <f>BDS!$BD$3*(COS(($U308*BD$4)-PI()))*BL308*BP308</f>
        <v>-0.87622370529665672</v>
      </c>
      <c r="BE308" s="146">
        <f>BDS!$BE$3*(COS(($U308*BE$4)-PI()))*BL308*BP308</f>
        <v>-0.93558269372849456</v>
      </c>
      <c r="BF308" s="153">
        <f t="shared" si="87"/>
        <v>0.45773447781838289</v>
      </c>
      <c r="BG308" s="153">
        <f>(((BF308)+1)/(BDS!$BG$4)+1)</f>
        <v>2.4484959433701903</v>
      </c>
      <c r="BH308" s="196">
        <f t="shared" si="88"/>
        <v>7.7779877764504608</v>
      </c>
      <c r="BI308" s="154"/>
      <c r="BJ308" s="152">
        <f t="shared" si="89"/>
        <v>927.99280982443008</v>
      </c>
      <c r="BK308" s="152">
        <f t="shared" si="90"/>
        <v>-6.3824444411847338E-3</v>
      </c>
      <c r="BL308" s="155">
        <f t="shared" si="91"/>
        <v>0.99926546383251147</v>
      </c>
      <c r="BM308" s="155"/>
      <c r="BN308" s="152">
        <f t="shared" si="92"/>
        <v>927.99280982443008</v>
      </c>
      <c r="BO308" s="152">
        <f t="shared" si="93"/>
        <v>-0.44711423451895127</v>
      </c>
      <c r="BP308" s="155">
        <f t="shared" si="94"/>
        <v>0.94982651337568147</v>
      </c>
      <c r="BQ308" s="156"/>
      <c r="BR308" s="157">
        <f t="shared" si="95"/>
        <v>927.99280982443008</v>
      </c>
      <c r="BS308" s="158">
        <f t="shared" si="96"/>
        <v>0</v>
      </c>
      <c r="BT308" s="158">
        <f t="shared" si="97"/>
        <v>0</v>
      </c>
      <c r="BU308" s="158">
        <f t="shared" si="98"/>
        <v>0</v>
      </c>
      <c r="BV308" s="158"/>
      <c r="BW308" s="206">
        <f t="shared" si="99"/>
        <v>927.99280982443008</v>
      </c>
      <c r="BX308" s="207">
        <f t="shared" si="100"/>
        <v>-3.8573098662131493E-15</v>
      </c>
      <c r="BY308" s="208">
        <f t="shared" si="101"/>
        <v>0.99999999999999956</v>
      </c>
      <c r="BZ308" s="158"/>
      <c r="CA308" s="157">
        <f>BDS!BH308</f>
        <v>7.7779877764504608</v>
      </c>
      <c r="CB308" s="157">
        <f t="shared" si="102"/>
        <v>1.7779877764504608</v>
      </c>
      <c r="CC308" s="157"/>
      <c r="CD308" s="157">
        <f t="shared" si="103"/>
        <v>1.7779877764504608</v>
      </c>
      <c r="CE308" s="192"/>
      <c r="CF308" s="192"/>
      <c r="CG308" s="208"/>
      <c r="CH308" s="208">
        <f t="shared" si="104"/>
        <v>0</v>
      </c>
    </row>
    <row r="309" spans="2:86" x14ac:dyDescent="0.2">
      <c r="B309" s="81"/>
      <c r="C309" s="81"/>
      <c r="D309" s="81"/>
      <c r="E309" s="81"/>
      <c r="F309" s="81"/>
      <c r="G309" s="81"/>
      <c r="H309" s="81"/>
      <c r="I309" s="81"/>
      <c r="J309" s="81"/>
      <c r="K309" s="81"/>
      <c r="L309" s="82"/>
      <c r="M309" s="83"/>
      <c r="N309" s="81"/>
      <c r="O309" s="81"/>
      <c r="P309" s="81"/>
      <c r="Q309" s="84"/>
      <c r="R309" s="81"/>
      <c r="S309" s="84"/>
      <c r="T309" s="81"/>
      <c r="U309" s="195">
        <f t="shared" si="86"/>
        <v>942.06594432858992</v>
      </c>
      <c r="V309" s="146">
        <f>BDS!$V$3*(COS(($U309*V$4)-PI()))*BL309*BP309</f>
        <v>-0.93456227166477279</v>
      </c>
      <c r="W309" s="146">
        <f>BDS!$W$3*(COS(($U309*W$4)-PI()))*BL309*BP309</f>
        <v>-0.92683925700521308</v>
      </c>
      <c r="X309" s="146">
        <f>BDS!$X$3*(COS(($U309*X$4)-PI()))*BL309*BP309</f>
        <v>-0.83765058408205084</v>
      </c>
      <c r="Y309" s="146">
        <f>BDS!$Y$3*(COS(($U309*Y$4)-PI()))*BL309*BP309</f>
        <v>0.11334876779087032</v>
      </c>
      <c r="Z309" s="146">
        <f>BDS!$Z$3*(COS(($U309*Z$4)-PI()))*BL309*BP309</f>
        <v>0.87557029096100014</v>
      </c>
      <c r="AA309" s="146">
        <f>BDS!$AA$3*(COS(($U309*AA$4)-PI()))*BL309*BP309</f>
        <v>0.93086157025701</v>
      </c>
      <c r="AB309" s="146">
        <f>BDS!$AB$3*(COS(($U309*AB$4)-PI()))*BL309*BP309</f>
        <v>0.81198694808800187</v>
      </c>
      <c r="AC309" s="146">
        <f>BDS!$AC$3*(COS(($U309*AC$4)-PI()))*BL309*BP309</f>
        <v>0.69242668318836575</v>
      </c>
      <c r="AD309" s="146">
        <f>BDS!$AD$3*(COS(($U309*AD$4)-PI()))*BL309*BP309</f>
        <v>0.61537639116948017</v>
      </c>
      <c r="AE309" s="146">
        <f>BDS!$AE$3*(COS(($U309*AE$4)-PI()))*BL309*BP309</f>
        <v>0.58936673413872842</v>
      </c>
      <c r="AF309" s="146">
        <f>BDS!$AF$3*(COS(($U309*AF$4)-PI()))*BL309*BP309</f>
        <v>0.61537639116948017</v>
      </c>
      <c r="AG309" s="146">
        <f>BDS!$AG$3*(COS(($U309*AG$4)-PI()))*BL309*BP309</f>
        <v>0.69242668318836575</v>
      </c>
      <c r="AH309" s="146">
        <f>BDS!$AH$3*(COS(($U309*AH$4)-PI()))*BL309*BP309</f>
        <v>0.81198694808800187</v>
      </c>
      <c r="AI309" s="146">
        <f>BDS!$AI$3*(COS(($U309*AI$4)-PI()))*BL309*BP309</f>
        <v>0.93086157025701</v>
      </c>
      <c r="AJ309" s="146">
        <f>BDS!$AJ$3*(COS(($U309*AJ$4)-PI()))*BL309*BP309</f>
        <v>0.89262871663567511</v>
      </c>
      <c r="AK309" s="146">
        <f>BDS!$AK$3*(COS(($U309*AK$4)-PI()))*BL309*BP309</f>
        <v>0.73947055937439232</v>
      </c>
      <c r="AL309" s="146">
        <f>BDS!$AL$3*(COS(($U309*AL$4)-PI()))*BL309*BP309</f>
        <v>0.6079370003913438</v>
      </c>
      <c r="AM309" s="146">
        <f>BDS!$AM$3*(COS(($U309*AM$4)-PI()))*BL309*BP309</f>
        <v>0.52710046152024126</v>
      </c>
      <c r="AN309" s="146">
        <f>BDS!$AN$3*(COS(($U309*AN$4)-PI()))*BL309*BP309</f>
        <v>0.50026801994778869</v>
      </c>
      <c r="AO309" s="146">
        <f>BDS!$AO$3*(COS(($U309*AO$4)-PI()))*BL309*BP309</f>
        <v>0.52710046152024126</v>
      </c>
      <c r="AP309" s="146">
        <f>BDS!$AP$3*(COS(($U309*AP$4)-PI()))*BL309*BP309</f>
        <v>0.6079370003913438</v>
      </c>
      <c r="AQ309" s="146">
        <f>BDS!$AQ$3*(COS(($U309*AQ$4)-PI()))*BL309*BP309</f>
        <v>0.73947055937439232</v>
      </c>
      <c r="AR309" s="146">
        <f>BDS!$AR$3*(COS(($U309*AR$4)-PI()))*BL309*BP309</f>
        <v>0.89262871663567511</v>
      </c>
      <c r="AS309" s="146">
        <f>BDS!$AS$3*(COS(($U309*AS$4)-PI()))*BL309*BP309</f>
        <v>0.93086157025701</v>
      </c>
      <c r="AT309" s="146">
        <f>BDS!$AT$3*(COS(($U309*AT$4)-PI()))*BL309*BP309</f>
        <v>0.81198694808800187</v>
      </c>
      <c r="AU309" s="146">
        <f>BDS!$AU$3*(COS(($U309*AU$4)-PI()))*BL309*BP309</f>
        <v>0.69242668318836575</v>
      </c>
      <c r="AV309" s="146">
        <f>BDS!$AV$3*(COS(($U309*AV$4)-PI()))*BL309*BP309</f>
        <v>0.61537639116948017</v>
      </c>
      <c r="AW309" s="146">
        <f>BDS!$AW$3*(COS(($U309*AW$4)-PI()))*BL309*BP309</f>
        <v>0.58936673413872842</v>
      </c>
      <c r="AX309" s="146">
        <f>BDS!$AX$3*(COS(($U309*AX$4)-PI()))*BL309*BP309</f>
        <v>0.61537639116948017</v>
      </c>
      <c r="AY309" s="146">
        <f>BDS!$AY$3*(COS(($U309*AY$4)-PI()))*BL309*BP309</f>
        <v>0.69242668318836575</v>
      </c>
      <c r="AZ309" s="146">
        <f>BDS!$AZ$3*(COS(($U309*AZ$4)-PI()))*BL309*BP309</f>
        <v>0.81198694808800187</v>
      </c>
      <c r="BA309" s="146">
        <f>BDS!$BA$3*(COS(($U309*BA$4)-PI()))*BL309*BP309</f>
        <v>0.93086157025701</v>
      </c>
      <c r="BB309" s="146">
        <f>BDS!$BB$3*(COS(($U309*BB$4)-PI()))*BL309*BP309</f>
        <v>0.87557029096100014</v>
      </c>
      <c r="BC309" s="146">
        <f>BDS!$BC$3*(COS(($U309*BC$4)-PI()))*BL309*BP309</f>
        <v>0.11334876779087032</v>
      </c>
      <c r="BD309" s="146">
        <f>BDS!$BD$3*(COS(($U309*BD$4)-PI()))*BL309*BP309</f>
        <v>-0.83765058408205084</v>
      </c>
      <c r="BE309" s="146">
        <f>BDS!$BE$3*(COS(($U309*BE$4)-PI()))*BL309*BP309</f>
        <v>-0.92683925700521308</v>
      </c>
      <c r="BF309" s="153">
        <f t="shared" si="87"/>
        <v>0.47028270829290064</v>
      </c>
      <c r="BG309" s="153">
        <f>(((BF309)+1)/(BDS!$BG$4)+1)</f>
        <v>2.460964648210056</v>
      </c>
      <c r="BH309" s="196">
        <f t="shared" si="88"/>
        <v>7.8221075020319004</v>
      </c>
      <c r="BI309" s="154"/>
      <c r="BJ309" s="152">
        <f t="shared" si="89"/>
        <v>942.06594432858992</v>
      </c>
      <c r="BK309" s="152">
        <f t="shared" si="90"/>
        <v>-6.702167928367528E-3</v>
      </c>
      <c r="BL309" s="155">
        <f t="shared" si="91"/>
        <v>0.99922868202063153</v>
      </c>
      <c r="BM309" s="155"/>
      <c r="BN309" s="152">
        <f t="shared" si="92"/>
        <v>942.06594432858992</v>
      </c>
      <c r="BO309" s="152">
        <f t="shared" si="93"/>
        <v>-0.46337539478599005</v>
      </c>
      <c r="BP309" s="155">
        <f t="shared" si="94"/>
        <v>0.94804997314857153</v>
      </c>
      <c r="BQ309" s="156"/>
      <c r="BR309" s="157">
        <f t="shared" si="95"/>
        <v>942.06594432858992</v>
      </c>
      <c r="BS309" s="158">
        <f t="shared" si="96"/>
        <v>0</v>
      </c>
      <c r="BT309" s="158">
        <f t="shared" si="97"/>
        <v>0</v>
      </c>
      <c r="BU309" s="158">
        <f t="shared" si="98"/>
        <v>0</v>
      </c>
      <c r="BV309" s="158"/>
      <c r="BW309" s="206">
        <f t="shared" si="99"/>
        <v>942.06594432858992</v>
      </c>
      <c r="BX309" s="207">
        <f t="shared" si="100"/>
        <v>-3.8573098662131493E-15</v>
      </c>
      <c r="BY309" s="208">
        <f t="shared" si="101"/>
        <v>0.99999999999999956</v>
      </c>
      <c r="BZ309" s="158"/>
      <c r="CA309" s="157">
        <f>BDS!BH309</f>
        <v>7.8221075020319004</v>
      </c>
      <c r="CB309" s="157">
        <f t="shared" si="102"/>
        <v>1.8221075020319004</v>
      </c>
      <c r="CC309" s="157"/>
      <c r="CD309" s="157">
        <f t="shared" si="103"/>
        <v>1.8221075020319004</v>
      </c>
      <c r="CE309" s="192"/>
      <c r="CF309" s="192"/>
      <c r="CG309" s="208"/>
      <c r="CH309" s="208">
        <f t="shared" si="104"/>
        <v>0</v>
      </c>
    </row>
    <row r="310" spans="2:86" x14ac:dyDescent="0.2">
      <c r="B310" s="81"/>
      <c r="C310" s="81"/>
      <c r="D310" s="81"/>
      <c r="E310" s="81"/>
      <c r="F310" s="81"/>
      <c r="G310" s="81"/>
      <c r="H310" s="81"/>
      <c r="I310" s="81"/>
      <c r="J310" s="81"/>
      <c r="K310" s="81"/>
      <c r="L310" s="82"/>
      <c r="M310" s="83"/>
      <c r="N310" s="81"/>
      <c r="O310" s="81"/>
      <c r="P310" s="81"/>
      <c r="Q310" s="84"/>
      <c r="R310" s="81"/>
      <c r="S310" s="84"/>
      <c r="T310" s="81"/>
      <c r="U310" s="195">
        <f t="shared" si="86"/>
        <v>956.35249979105402</v>
      </c>
      <c r="V310" s="146">
        <f>BDS!$V$3*(COS(($U310*V$4)-PI()))*BL310*BP310</f>
        <v>-0.92648714638003615</v>
      </c>
      <c r="W310" s="146">
        <f>BDS!$W$3*(COS(($U310*W$4)-PI()))*BL310*BP310</f>
        <v>-0.90929407640859816</v>
      </c>
      <c r="X310" s="146">
        <f>BDS!$X$3*(COS(($U310*X$4)-PI()))*BL310*BP310</f>
        <v>-0.78995626769117933</v>
      </c>
      <c r="Y310" s="146">
        <f>BDS!$Y$3*(COS(($U310*Y$4)-PI()))*BL310*BP310</f>
        <v>4.783234468509568E-2</v>
      </c>
      <c r="Z310" s="146">
        <f>BDS!$Z$3*(COS(($U310*Z$4)-PI()))*BL310*BP310</f>
        <v>0.85328527338199278</v>
      </c>
      <c r="AA310" s="146">
        <f>BDS!$AA$3*(COS(($U310*AA$4)-PI()))*BL310*BP310</f>
        <v>0.93632201732392284</v>
      </c>
      <c r="AB310" s="146">
        <f>BDS!$AB$3*(COS(($U310*AB$4)-PI()))*BL310*BP310</f>
        <v>0.82912104984978063</v>
      </c>
      <c r="AC310" s="146">
        <f>BDS!$AC$3*(COS(($U310*AC$4)-PI()))*BL310*BP310</f>
        <v>0.71412347014774125</v>
      </c>
      <c r="AD310" s="146">
        <f>BDS!$AD$3*(COS(($U310*AD$4)-PI()))*BL310*BP310</f>
        <v>0.6387417452495302</v>
      </c>
      <c r="AE310" s="146">
        <f>BDS!$AE$3*(COS(($U310*AE$4)-PI()))*BL310*BP310</f>
        <v>0.61314673593442637</v>
      </c>
      <c r="AF310" s="146">
        <f>BDS!$AF$3*(COS(($U310*AF$4)-PI()))*BL310*BP310</f>
        <v>0.6387417452495302</v>
      </c>
      <c r="AG310" s="146">
        <f>BDS!$AG$3*(COS(($U310*AG$4)-PI()))*BL310*BP310</f>
        <v>0.71412347014774125</v>
      </c>
      <c r="AH310" s="146">
        <f>BDS!$AH$3*(COS(($U310*AH$4)-PI()))*BL310*BP310</f>
        <v>0.82912104984978063</v>
      </c>
      <c r="AI310" s="146">
        <f>BDS!$AI$3*(COS(($U310*AI$4)-PI()))*BL310*BP310</f>
        <v>0.93632201732392284</v>
      </c>
      <c r="AJ310" s="146">
        <f>BDS!$AJ$3*(COS(($U310*AJ$4)-PI()))*BL310*BP310</f>
        <v>0.90373850810698975</v>
      </c>
      <c r="AK310" s="146">
        <f>BDS!$AK$3*(COS(($U310*AK$4)-PI()))*BL310*BP310</f>
        <v>0.75973511221430057</v>
      </c>
      <c r="AL310" s="146">
        <f>BDS!$AL$3*(COS(($U310*AL$4)-PI()))*BL310*BP310</f>
        <v>0.63142771406734743</v>
      </c>
      <c r="AM310" s="146">
        <f>BDS!$AM$3*(COS(($U310*AM$4)-PI()))*BL310*BP310</f>
        <v>0.55162950432865032</v>
      </c>
      <c r="AN310" s="146">
        <f>BDS!$AN$3*(COS(($U310*AN$4)-PI()))*BL310*BP310</f>
        <v>0.52502715825800828</v>
      </c>
      <c r="AO310" s="146">
        <f>BDS!$AO$3*(COS(($U310*AO$4)-PI()))*BL310*BP310</f>
        <v>0.55162950432865032</v>
      </c>
      <c r="AP310" s="146">
        <f>BDS!$AP$3*(COS(($U310*AP$4)-PI()))*BL310*BP310</f>
        <v>0.63142771406734743</v>
      </c>
      <c r="AQ310" s="146">
        <f>BDS!$AQ$3*(COS(($U310*AQ$4)-PI()))*BL310*BP310</f>
        <v>0.75973511221430057</v>
      </c>
      <c r="AR310" s="146">
        <f>BDS!$AR$3*(COS(($U310*AR$4)-PI()))*BL310*BP310</f>
        <v>0.90373850810698975</v>
      </c>
      <c r="AS310" s="146">
        <f>BDS!$AS$3*(COS(($U310*AS$4)-PI()))*BL310*BP310</f>
        <v>0.93632201732392284</v>
      </c>
      <c r="AT310" s="146">
        <f>BDS!$AT$3*(COS(($U310*AT$4)-PI()))*BL310*BP310</f>
        <v>0.82912104984978063</v>
      </c>
      <c r="AU310" s="146">
        <f>BDS!$AU$3*(COS(($U310*AU$4)-PI()))*BL310*BP310</f>
        <v>0.71412347014774125</v>
      </c>
      <c r="AV310" s="146">
        <f>BDS!$AV$3*(COS(($U310*AV$4)-PI()))*BL310*BP310</f>
        <v>0.6387417452495302</v>
      </c>
      <c r="AW310" s="146">
        <f>BDS!$AW$3*(COS(($U310*AW$4)-PI()))*BL310*BP310</f>
        <v>0.61314673593442637</v>
      </c>
      <c r="AX310" s="146">
        <f>BDS!$AX$3*(COS(($U310*AX$4)-PI()))*BL310*BP310</f>
        <v>0.6387417452495302</v>
      </c>
      <c r="AY310" s="146">
        <f>BDS!$AY$3*(COS(($U310*AY$4)-PI()))*BL310*BP310</f>
        <v>0.71412347014774125</v>
      </c>
      <c r="AZ310" s="146">
        <f>BDS!$AZ$3*(COS(($U310*AZ$4)-PI()))*BL310*BP310</f>
        <v>0.82912104984978063</v>
      </c>
      <c r="BA310" s="146">
        <f>BDS!$BA$3*(COS(($U310*BA$4)-PI()))*BL310*BP310</f>
        <v>0.93632201732392284</v>
      </c>
      <c r="BB310" s="146">
        <f>BDS!$BB$3*(COS(($U310*BB$4)-PI()))*BL310*BP310</f>
        <v>0.85328527338199278</v>
      </c>
      <c r="BC310" s="146">
        <f>BDS!$BC$3*(COS(($U310*BC$4)-PI()))*BL310*BP310</f>
        <v>4.783234468509568E-2</v>
      </c>
      <c r="BD310" s="146">
        <f>BDS!$BD$3*(COS(($U310*BD$4)-PI()))*BL310*BP310</f>
        <v>-0.78995626769117933</v>
      </c>
      <c r="BE310" s="146">
        <f>BDS!$BE$3*(COS(($U310*BE$4)-PI()))*BL310*BP310</f>
        <v>-0.90929407640859816</v>
      </c>
      <c r="BF310" s="153">
        <f t="shared" si="87"/>
        <v>0.48319063442777577</v>
      </c>
      <c r="BG310" s="153">
        <f>(((BF310)+1)/(BDS!$BG$4)+1)</f>
        <v>2.4737907691039447</v>
      </c>
      <c r="BH310" s="196">
        <f t="shared" si="88"/>
        <v>7.8672592925536282</v>
      </c>
      <c r="BI310" s="154"/>
      <c r="BJ310" s="152">
        <f t="shared" si="89"/>
        <v>956.35249979105402</v>
      </c>
      <c r="BK310" s="152">
        <f t="shared" si="90"/>
        <v>-7.0378947361450298E-3</v>
      </c>
      <c r="BL310" s="155">
        <f t="shared" si="91"/>
        <v>0.99919006060285298</v>
      </c>
      <c r="BM310" s="155"/>
      <c r="BN310" s="152">
        <f t="shared" si="92"/>
        <v>956.35249979105402</v>
      </c>
      <c r="BO310" s="152">
        <f t="shared" si="93"/>
        <v>-0.48019590486418967</v>
      </c>
      <c r="BP310" s="155">
        <f t="shared" si="94"/>
        <v>0.94621581981301628</v>
      </c>
      <c r="BQ310" s="156"/>
      <c r="BR310" s="157">
        <f t="shared" si="95"/>
        <v>956.35249979105402</v>
      </c>
      <c r="BS310" s="158">
        <f t="shared" si="96"/>
        <v>0</v>
      </c>
      <c r="BT310" s="158">
        <f t="shared" si="97"/>
        <v>0</v>
      </c>
      <c r="BU310" s="158">
        <f t="shared" si="98"/>
        <v>0</v>
      </c>
      <c r="BV310" s="158"/>
      <c r="BW310" s="206">
        <f t="shared" si="99"/>
        <v>956.35249979105402</v>
      </c>
      <c r="BX310" s="207">
        <f t="shared" si="100"/>
        <v>-3.8573098662131493E-15</v>
      </c>
      <c r="BY310" s="208">
        <f t="shared" si="101"/>
        <v>0.99999999999999956</v>
      </c>
      <c r="BZ310" s="158"/>
      <c r="CA310" s="157">
        <f>BDS!BH310</f>
        <v>7.8672592925536282</v>
      </c>
      <c r="CB310" s="157">
        <f t="shared" si="102"/>
        <v>1.8672592925536282</v>
      </c>
      <c r="CC310" s="157"/>
      <c r="CD310" s="157">
        <f t="shared" si="103"/>
        <v>1.8672592925536282</v>
      </c>
      <c r="CE310" s="192"/>
      <c r="CF310" s="192"/>
      <c r="CG310" s="208"/>
      <c r="CH310" s="208">
        <f t="shared" si="104"/>
        <v>0</v>
      </c>
    </row>
    <row r="311" spans="2:86" x14ac:dyDescent="0.2">
      <c r="B311" s="81"/>
      <c r="C311" s="81"/>
      <c r="D311" s="81"/>
      <c r="E311" s="81"/>
      <c r="F311" s="81"/>
      <c r="G311" s="81"/>
      <c r="H311" s="81"/>
      <c r="I311" s="81"/>
      <c r="J311" s="81"/>
      <c r="K311" s="81"/>
      <c r="L311" s="82"/>
      <c r="M311" s="83"/>
      <c r="N311" s="81"/>
      <c r="O311" s="81"/>
      <c r="P311" s="81"/>
      <c r="Q311" s="84"/>
      <c r="R311" s="81"/>
      <c r="S311" s="84"/>
      <c r="T311" s="81"/>
      <c r="U311" s="195">
        <f t="shared" si="86"/>
        <v>970.85571276906762</v>
      </c>
      <c r="V311" s="146">
        <f>BDS!$V$3*(COS(($U311*V$4)-PI()))*BL311*BP311</f>
        <v>-0.90964324668194507</v>
      </c>
      <c r="W311" s="146">
        <f>BDS!$W$3*(COS(($U311*W$4)-PI()))*BL311*BP311</f>
        <v>-0.88275570920638868</v>
      </c>
      <c r="X311" s="146">
        <f>BDS!$X$3*(COS(($U311*X$4)-PI()))*BL311*BP311</f>
        <v>-0.73329047302087291</v>
      </c>
      <c r="Y311" s="146">
        <f>BDS!$Y$3*(COS(($U311*Y$4)-PI()))*BL311*BP311</f>
        <v>-1.8647961400939429E-2</v>
      </c>
      <c r="Z311" s="146">
        <f>BDS!$Z$3*(COS(($U311*Z$4)-PI()))*BL311*BP311</f>
        <v>0.82821771416398338</v>
      </c>
      <c r="AA311" s="146">
        <f>BDS!$AA$3*(COS(($U311*AA$4)-PI()))*BL311*BP311</f>
        <v>0.9398960824278304</v>
      </c>
      <c r="AB311" s="146">
        <f>BDS!$AB$3*(COS(($U311*AB$4)-PI()))*BL311*BP311</f>
        <v>0.84509848226165596</v>
      </c>
      <c r="AC311" s="146">
        <f>BDS!$AC$3*(COS(($U311*AC$4)-PI()))*BL311*BP311</f>
        <v>0.7350754951673667</v>
      </c>
      <c r="AD311" s="146">
        <f>BDS!$AD$3*(COS(($U311*AD$4)-PI()))*BL311*BP311</f>
        <v>0.66156324556187918</v>
      </c>
      <c r="AE311" s="146">
        <f>BDS!$AE$3*(COS(($U311*AE$4)-PI()))*BL311*BP311</f>
        <v>0.63644268003628857</v>
      </c>
      <c r="AF311" s="146">
        <f>BDS!$AF$3*(COS(($U311*AF$4)-PI()))*BL311*BP311</f>
        <v>0.66156324556187918</v>
      </c>
      <c r="AG311" s="146">
        <f>BDS!$AG$3*(COS(($U311*AG$4)-PI()))*BL311*BP311</f>
        <v>0.7350754951673667</v>
      </c>
      <c r="AH311" s="146">
        <f>BDS!$AH$3*(COS(($U311*AH$4)-PI()))*BL311*BP311</f>
        <v>0.84509848226165596</v>
      </c>
      <c r="AI311" s="146">
        <f>BDS!$AI$3*(COS(($U311*AI$4)-PI()))*BL311*BP311</f>
        <v>0.9398960824278304</v>
      </c>
      <c r="AJ311" s="146">
        <f>BDS!$AJ$3*(COS(($U311*AJ$4)-PI()))*BL311*BP311</f>
        <v>0.91327719448391387</v>
      </c>
      <c r="AK311" s="146">
        <f>BDS!$AK$3*(COS(($U311*AK$4)-PI()))*BL311*BP311</f>
        <v>0.77911072234466094</v>
      </c>
      <c r="AL311" s="146">
        <f>BDS!$AL$3*(COS(($U311*AL$4)-PI()))*BL311*BP311</f>
        <v>0.65439204963307496</v>
      </c>
      <c r="AM311" s="146">
        <f>BDS!$AM$3*(COS(($U311*AM$4)-PI()))*BL311*BP311</f>
        <v>0.57580399378529967</v>
      </c>
      <c r="AN311" s="146">
        <f>BDS!$AN$3*(COS(($U311*AN$4)-PI()))*BL311*BP311</f>
        <v>0.54948223706871746</v>
      </c>
      <c r="AO311" s="146">
        <f>BDS!$AO$3*(COS(($U311*AO$4)-PI()))*BL311*BP311</f>
        <v>0.57580399378529967</v>
      </c>
      <c r="AP311" s="146">
        <f>BDS!$AP$3*(COS(($U311*AP$4)-PI()))*BL311*BP311</f>
        <v>0.65439204963307496</v>
      </c>
      <c r="AQ311" s="146">
        <f>BDS!$AQ$3*(COS(($U311*AQ$4)-PI()))*BL311*BP311</f>
        <v>0.77911072234466094</v>
      </c>
      <c r="AR311" s="146">
        <f>BDS!$AR$3*(COS(($U311*AR$4)-PI()))*BL311*BP311</f>
        <v>0.91327719448391387</v>
      </c>
      <c r="AS311" s="146">
        <f>BDS!$AS$3*(COS(($U311*AS$4)-PI()))*BL311*BP311</f>
        <v>0.9398960824278304</v>
      </c>
      <c r="AT311" s="146">
        <f>BDS!$AT$3*(COS(($U311*AT$4)-PI()))*BL311*BP311</f>
        <v>0.84509848226165596</v>
      </c>
      <c r="AU311" s="146">
        <f>BDS!$AU$3*(COS(($U311*AU$4)-PI()))*BL311*BP311</f>
        <v>0.7350754951673667</v>
      </c>
      <c r="AV311" s="146">
        <f>BDS!$AV$3*(COS(($U311*AV$4)-PI()))*BL311*BP311</f>
        <v>0.66156324556187918</v>
      </c>
      <c r="AW311" s="146">
        <f>BDS!$AW$3*(COS(($U311*AW$4)-PI()))*BL311*BP311</f>
        <v>0.63644268003628857</v>
      </c>
      <c r="AX311" s="146">
        <f>BDS!$AX$3*(COS(($U311*AX$4)-PI()))*BL311*BP311</f>
        <v>0.66156324556187918</v>
      </c>
      <c r="AY311" s="146">
        <f>BDS!$AY$3*(COS(($U311*AY$4)-PI()))*BL311*BP311</f>
        <v>0.7350754951673667</v>
      </c>
      <c r="AZ311" s="146">
        <f>BDS!$AZ$3*(COS(($U311*AZ$4)-PI()))*BL311*BP311</f>
        <v>0.84509848226165596</v>
      </c>
      <c r="BA311" s="146">
        <f>BDS!$BA$3*(COS(($U311*BA$4)-PI()))*BL311*BP311</f>
        <v>0.9398960824278304</v>
      </c>
      <c r="BB311" s="146">
        <f>BDS!$BB$3*(COS(($U311*BB$4)-PI()))*BL311*BP311</f>
        <v>0.82821771416398338</v>
      </c>
      <c r="BC311" s="146">
        <f>BDS!$BC$3*(COS(($U311*BC$4)-PI()))*BL311*BP311</f>
        <v>-1.8647961400939429E-2</v>
      </c>
      <c r="BD311" s="146">
        <f>BDS!$BD$3*(COS(($U311*BD$4)-PI()))*BL311*BP311</f>
        <v>-0.73329047302087291</v>
      </c>
      <c r="BE311" s="146">
        <f>BDS!$BE$3*(COS(($U311*BE$4)-PI()))*BL311*BP311</f>
        <v>-0.88275570920638868</v>
      </c>
      <c r="BF311" s="153">
        <f t="shared" si="87"/>
        <v>0.49642979538054832</v>
      </c>
      <c r="BG311" s="153">
        <f>(((BF311)+1)/(BDS!$BG$4)+1)</f>
        <v>2.4869460255827622</v>
      </c>
      <c r="BH311" s="196">
        <f t="shared" si="88"/>
        <v>7.9133271967864331</v>
      </c>
      <c r="BI311" s="154"/>
      <c r="BJ311" s="152">
        <f t="shared" si="89"/>
        <v>970.85571276906762</v>
      </c>
      <c r="BK311" s="152">
        <f t="shared" si="90"/>
        <v>-7.3904245572855281E-3</v>
      </c>
      <c r="BL311" s="155">
        <f t="shared" si="91"/>
        <v>0.99914950780285861</v>
      </c>
      <c r="BM311" s="155"/>
      <c r="BN311" s="152">
        <f t="shared" si="92"/>
        <v>970.85571276906762</v>
      </c>
      <c r="BO311" s="152">
        <f t="shared" si="93"/>
        <v>-0.4975927304132548</v>
      </c>
      <c r="BP311" s="155">
        <f t="shared" si="94"/>
        <v>0.94432255633055762</v>
      </c>
      <c r="BQ311" s="156"/>
      <c r="BR311" s="157">
        <f t="shared" si="95"/>
        <v>970.85571276906762</v>
      </c>
      <c r="BS311" s="158">
        <f t="shared" si="96"/>
        <v>0</v>
      </c>
      <c r="BT311" s="158">
        <f t="shared" si="97"/>
        <v>0</v>
      </c>
      <c r="BU311" s="158">
        <f t="shared" si="98"/>
        <v>0</v>
      </c>
      <c r="BV311" s="158"/>
      <c r="BW311" s="206">
        <f t="shared" si="99"/>
        <v>970.85571276906762</v>
      </c>
      <c r="BX311" s="207">
        <f t="shared" si="100"/>
        <v>-3.8573098662131493E-15</v>
      </c>
      <c r="BY311" s="208">
        <f t="shared" si="101"/>
        <v>0.99999999999999956</v>
      </c>
      <c r="BZ311" s="158"/>
      <c r="CA311" s="157">
        <f>BDS!BH311</f>
        <v>7.9133271967864331</v>
      </c>
      <c r="CB311" s="157">
        <f t="shared" si="102"/>
        <v>1.9133271967864331</v>
      </c>
      <c r="CC311" s="157"/>
      <c r="CD311" s="157">
        <f t="shared" si="103"/>
        <v>1.9133271967864331</v>
      </c>
      <c r="CE311" s="192"/>
      <c r="CF311" s="192"/>
      <c r="CG311" s="208"/>
      <c r="CH311" s="208">
        <f t="shared" si="104"/>
        <v>0</v>
      </c>
    </row>
    <row r="312" spans="2:86" x14ac:dyDescent="0.2">
      <c r="B312" s="81"/>
      <c r="C312" s="81"/>
      <c r="D312" s="81"/>
      <c r="E312" s="81"/>
      <c r="F312" s="81"/>
      <c r="G312" s="81"/>
      <c r="H312" s="81"/>
      <c r="I312" s="81"/>
      <c r="J312" s="81"/>
      <c r="K312" s="81"/>
      <c r="L312" s="82"/>
      <c r="M312" s="83"/>
      <c r="N312" s="81"/>
      <c r="O312" s="81"/>
      <c r="P312" s="81"/>
      <c r="Q312" s="84"/>
      <c r="R312" s="81"/>
      <c r="S312" s="84"/>
      <c r="T312" s="81"/>
      <c r="U312" s="195">
        <f t="shared" si="86"/>
        <v>985.57886890269765</v>
      </c>
      <c r="V312" s="146">
        <f>BDS!$V$3*(COS(($U312*V$4)-PI()))*BL312*BP312</f>
        <v>-0.88383425019424167</v>
      </c>
      <c r="W312" s="146">
        <f>BDS!$W$3*(COS(($U312*W$4)-PI()))*BL312*BP312</f>
        <v>-0.84712513517683929</v>
      </c>
      <c r="X312" s="146">
        <f>BDS!$X$3*(COS(($U312*X$4)-PI()))*BL312*BP312</f>
        <v>-0.66792916146411252</v>
      </c>
      <c r="Y312" s="146">
        <f>BDS!$Y$3*(COS(($U312*Y$4)-PI()))*BL312*BP312</f>
        <v>-8.5758854170783425E-2</v>
      </c>
      <c r="Z312" s="146">
        <f>BDS!$Z$3*(COS(($U312*Z$4)-PI()))*BL312*BP312</f>
        <v>0.80033974847747624</v>
      </c>
      <c r="AA312" s="146">
        <f>BDS!$AA$3*(COS(($U312*AA$4)-PI()))*BL312*BP312</f>
        <v>0.94149530834907813</v>
      </c>
      <c r="AB312" s="146">
        <f>BDS!$AB$3*(COS(($U312*AB$4)-PI()))*BL312*BP312</f>
        <v>0.85983635004331294</v>
      </c>
      <c r="AC312" s="146">
        <f>BDS!$AC$3*(COS(($U312*AC$4)-PI()))*BL312*BP312</f>
        <v>0.75521169955637968</v>
      </c>
      <c r="AD312" s="146">
        <f>BDS!$AD$3*(COS(($U312*AD$4)-PI()))*BL312*BP312</f>
        <v>0.68377758975023861</v>
      </c>
      <c r="AE312" s="146">
        <f>BDS!$AE$3*(COS(($U312*AE$4)-PI()))*BL312*BP312</f>
        <v>0.65919383089761963</v>
      </c>
      <c r="AF312" s="146">
        <f>BDS!$AF$3*(COS(($U312*AF$4)-PI()))*BL312*BP312</f>
        <v>0.68377758975023861</v>
      </c>
      <c r="AG312" s="146">
        <f>BDS!$AG$3*(COS(($U312*AG$4)-PI()))*BL312*BP312</f>
        <v>0.75521169955637968</v>
      </c>
      <c r="AH312" s="146">
        <f>BDS!$AH$3*(COS(($U312*AH$4)-PI()))*BL312*BP312</f>
        <v>0.85983635004331294</v>
      </c>
      <c r="AI312" s="146">
        <f>BDS!$AI$3*(COS(($U312*AI$4)-PI()))*BL312*BP312</f>
        <v>0.94149530834907813</v>
      </c>
      <c r="AJ312" s="146">
        <f>BDS!$AJ$3*(COS(($U312*AJ$4)-PI()))*BL312*BP312</f>
        <v>0.92115590599421926</v>
      </c>
      <c r="AK312" s="146">
        <f>BDS!$AK$3*(COS(($U312*AK$4)-PI()))*BL312*BP312</f>
        <v>0.79752156498689741</v>
      </c>
      <c r="AL312" s="146">
        <f>BDS!$AL$3*(COS(($U312*AL$4)-PI()))*BL312*BP312</f>
        <v>0.67676744230207386</v>
      </c>
      <c r="AM312" s="146">
        <f>BDS!$AM$3*(COS(($U312*AM$4)-PI()))*BL312*BP312</f>
        <v>0.59956918508816859</v>
      </c>
      <c r="AN312" s="146">
        <f>BDS!$AN$3*(COS(($U312*AN$4)-PI()))*BL312*BP312</f>
        <v>0.57358101700121811</v>
      </c>
      <c r="AO312" s="146">
        <f>BDS!$AO$3*(COS(($U312*AO$4)-PI()))*BL312*BP312</f>
        <v>0.59956918508816859</v>
      </c>
      <c r="AP312" s="146">
        <f>BDS!$AP$3*(COS(($U312*AP$4)-PI()))*BL312*BP312</f>
        <v>0.67676744230207386</v>
      </c>
      <c r="AQ312" s="146">
        <f>BDS!$AQ$3*(COS(($U312*AQ$4)-PI()))*BL312*BP312</f>
        <v>0.79752156498689741</v>
      </c>
      <c r="AR312" s="146">
        <f>BDS!$AR$3*(COS(($U312*AR$4)-PI()))*BL312*BP312</f>
        <v>0.92115590599421926</v>
      </c>
      <c r="AS312" s="146">
        <f>BDS!$AS$3*(COS(($U312*AS$4)-PI()))*BL312*BP312</f>
        <v>0.94149530834907813</v>
      </c>
      <c r="AT312" s="146">
        <f>BDS!$AT$3*(COS(($U312*AT$4)-PI()))*BL312*BP312</f>
        <v>0.85983635004331294</v>
      </c>
      <c r="AU312" s="146">
        <f>BDS!$AU$3*(COS(($U312*AU$4)-PI()))*BL312*BP312</f>
        <v>0.75521169955637968</v>
      </c>
      <c r="AV312" s="146">
        <f>BDS!$AV$3*(COS(($U312*AV$4)-PI()))*BL312*BP312</f>
        <v>0.68377758975023861</v>
      </c>
      <c r="AW312" s="146">
        <f>BDS!$AW$3*(COS(($U312*AW$4)-PI()))*BL312*BP312</f>
        <v>0.65919383089761963</v>
      </c>
      <c r="AX312" s="146">
        <f>BDS!$AX$3*(COS(($U312*AX$4)-PI()))*BL312*BP312</f>
        <v>0.68377758975023861</v>
      </c>
      <c r="AY312" s="146">
        <f>BDS!$AY$3*(COS(($U312*AY$4)-PI()))*BL312*BP312</f>
        <v>0.75521169955637968</v>
      </c>
      <c r="AZ312" s="146">
        <f>BDS!$AZ$3*(COS(($U312*AZ$4)-PI()))*BL312*BP312</f>
        <v>0.85983635004331294</v>
      </c>
      <c r="BA312" s="146">
        <f>BDS!$BA$3*(COS(($U312*BA$4)-PI()))*BL312*BP312</f>
        <v>0.94149530834907813</v>
      </c>
      <c r="BB312" s="146">
        <f>BDS!$BB$3*(COS(($U312*BB$4)-PI()))*BL312*BP312</f>
        <v>0.80033974847747624</v>
      </c>
      <c r="BC312" s="146">
        <f>BDS!$BC$3*(COS(($U312*BC$4)-PI()))*BL312*BP312</f>
        <v>-8.5758854170783425E-2</v>
      </c>
      <c r="BD312" s="146">
        <f>BDS!$BD$3*(COS(($U312*BD$4)-PI()))*BL312*BP312</f>
        <v>-0.66792916146411252</v>
      </c>
      <c r="BE312" s="146">
        <f>BDS!$BE$3*(COS(($U312*BE$4)-PI()))*BL312*BP312</f>
        <v>-0.84712513517683929</v>
      </c>
      <c r="BF312" s="153">
        <f t="shared" si="87"/>
        <v>0.50995832254090145</v>
      </c>
      <c r="BG312" s="153">
        <f>(((BF312)+1)/(BDS!$BG$4)+1)</f>
        <v>2.5003888143825939</v>
      </c>
      <c r="BH312" s="196">
        <f t="shared" si="88"/>
        <v>7.9601509479301225</v>
      </c>
      <c r="BI312" s="154"/>
      <c r="BJ312" s="152">
        <f t="shared" si="89"/>
        <v>985.57886890269765</v>
      </c>
      <c r="BK312" s="152">
        <f t="shared" si="90"/>
        <v>-7.7605969089379083E-3</v>
      </c>
      <c r="BL312" s="155">
        <f t="shared" si="91"/>
        <v>0.99910692728926165</v>
      </c>
      <c r="BM312" s="155"/>
      <c r="BN312" s="152">
        <f t="shared" si="92"/>
        <v>985.57886890269765</v>
      </c>
      <c r="BO312" s="152">
        <f t="shared" si="93"/>
        <v>-0.515583194080244</v>
      </c>
      <c r="BP312" s="155">
        <f t="shared" si="94"/>
        <v>0.94236867254410239</v>
      </c>
      <c r="BQ312" s="156"/>
      <c r="BR312" s="157">
        <f t="shared" si="95"/>
        <v>985.57886890269765</v>
      </c>
      <c r="BS312" s="158">
        <f t="shared" si="96"/>
        <v>0</v>
      </c>
      <c r="BT312" s="158">
        <f t="shared" si="97"/>
        <v>0</v>
      </c>
      <c r="BU312" s="158">
        <f t="shared" si="98"/>
        <v>0</v>
      </c>
      <c r="BV312" s="158"/>
      <c r="BW312" s="206">
        <f t="shared" si="99"/>
        <v>985.57886890269765</v>
      </c>
      <c r="BX312" s="207">
        <f t="shared" si="100"/>
        <v>-3.8573098662131493E-15</v>
      </c>
      <c r="BY312" s="208">
        <f t="shared" si="101"/>
        <v>0.99999999999999956</v>
      </c>
      <c r="BZ312" s="158"/>
      <c r="CA312" s="157">
        <f>BDS!BH312</f>
        <v>7.9601509479301225</v>
      </c>
      <c r="CB312" s="157">
        <f t="shared" si="102"/>
        <v>1.9601509479301225</v>
      </c>
      <c r="CC312" s="157"/>
      <c r="CD312" s="157">
        <f t="shared" si="103"/>
        <v>1.9601509479301225</v>
      </c>
      <c r="CE312" s="192"/>
      <c r="CF312" s="192"/>
      <c r="CG312" s="208"/>
      <c r="CH312" s="208">
        <f t="shared" si="104"/>
        <v>0</v>
      </c>
    </row>
    <row r="313" spans="2:86" x14ac:dyDescent="0.2">
      <c r="B313" s="81"/>
      <c r="C313" s="81"/>
      <c r="D313" s="81"/>
      <c r="E313" s="81"/>
      <c r="F313" s="81"/>
      <c r="G313" s="81"/>
      <c r="H313" s="81"/>
      <c r="I313" s="81"/>
      <c r="J313" s="81"/>
      <c r="K313" s="81"/>
      <c r="L313" s="82"/>
      <c r="M313" s="83"/>
      <c r="N313" s="81"/>
      <c r="O313" s="81"/>
      <c r="P313" s="81"/>
      <c r="Q313" s="84"/>
      <c r="R313" s="81"/>
      <c r="S313" s="84"/>
      <c r="T313" s="81"/>
      <c r="U313" s="195">
        <f t="shared" si="86"/>
        <v>1000.5253036591798</v>
      </c>
      <c r="V313" s="146">
        <f>BDS!$V$3*(COS(($U313*V$4)-PI()))*BL313*BP313</f>
        <v>-0.84895538436155027</v>
      </c>
      <c r="W313" s="146">
        <f>BDS!$W$3*(COS(($U313*W$4)-PI()))*BL313*BP313</f>
        <v>-0.8024063908216944</v>
      </c>
      <c r="X313" s="146">
        <f>BDS!$X$3*(COS(($U313*X$4)-PI()))*BL313*BP313</f>
        <v>-0.594283022011031</v>
      </c>
      <c r="Y313" s="146">
        <f>BDS!$Y$3*(COS(($U313*Y$4)-PI()))*BL313*BP313</f>
        <v>-0.15313892239150062</v>
      </c>
      <c r="Z313" s="146">
        <f>BDS!$Z$3*(COS(($U313*Z$4)-PI()))*BL313*BP313</f>
        <v>0.76963531836338583</v>
      </c>
      <c r="AA313" s="146">
        <f>BDS!$AA$3*(COS(($U313*AA$4)-PI()))*BL313*BP313</f>
        <v>0.9410329012533627</v>
      </c>
      <c r="AB313" s="146">
        <f>BDS!$AB$3*(COS(($U313*AB$4)-PI()))*BL313*BP313</f>
        <v>0.87325038844280101</v>
      </c>
      <c r="AC313" s="146">
        <f>BDS!$AC$3*(COS(($U313*AC$4)-PI()))*BL313*BP313</f>
        <v>0.77445884936745779</v>
      </c>
      <c r="AD313" s="146">
        <f>BDS!$AD$3*(COS(($U313*AD$4)-PI()))*BL313*BP313</f>
        <v>0.70531911609434195</v>
      </c>
      <c r="AE313" s="146">
        <f>BDS!$AE$3*(COS(($U313*AE$4)-PI()))*BL313*BP313</f>
        <v>0.68133706570562502</v>
      </c>
      <c r="AF313" s="146">
        <f>BDS!$AF$3*(COS(($U313*AF$4)-PI()))*BL313*BP313</f>
        <v>0.70531911609434195</v>
      </c>
      <c r="AG313" s="146">
        <f>BDS!$AG$3*(COS(($U313*AG$4)-PI()))*BL313*BP313</f>
        <v>0.77445884936745779</v>
      </c>
      <c r="AH313" s="146">
        <f>BDS!$AH$3*(COS(($U313*AH$4)-PI()))*BL313*BP313</f>
        <v>0.87325038844280101</v>
      </c>
      <c r="AI313" s="146">
        <f>BDS!$AI$3*(COS(($U313*AI$4)-PI()))*BL313*BP313</f>
        <v>0.9410329012533627</v>
      </c>
      <c r="AJ313" s="146">
        <f>BDS!$AJ$3*(COS(($U313*AJ$4)-PI()))*BL313*BP313</f>
        <v>0.92728583721038138</v>
      </c>
      <c r="AK313" s="146">
        <f>BDS!$AK$3*(COS(($U313*AK$4)-PI()))*BL313*BP313</f>
        <v>0.8148898563473328</v>
      </c>
      <c r="AL313" s="146">
        <f>BDS!$AL$3*(COS(($U313*AL$4)-PI()))*BL313*BP313</f>
        <v>0.69848895846800363</v>
      </c>
      <c r="AM313" s="146">
        <f>BDS!$AM$3*(COS(($U313*AM$4)-PI()))*BL313*BP313</f>
        <v>0.62286792998348028</v>
      </c>
      <c r="AN313" s="146">
        <f>BDS!$AN$3*(COS(($U313*AN$4)-PI()))*BL313*BP313</f>
        <v>0.59726886606474028</v>
      </c>
      <c r="AO313" s="146">
        <f>BDS!$AO$3*(COS(($U313*AO$4)-PI()))*BL313*BP313</f>
        <v>0.62286792998348028</v>
      </c>
      <c r="AP313" s="146">
        <f>BDS!$AP$3*(COS(($U313*AP$4)-PI()))*BL313*BP313</f>
        <v>0.69848895846800363</v>
      </c>
      <c r="AQ313" s="146">
        <f>BDS!$AQ$3*(COS(($U313*AQ$4)-PI()))*BL313*BP313</f>
        <v>0.8148898563473328</v>
      </c>
      <c r="AR313" s="146">
        <f>BDS!$AR$3*(COS(($U313*AR$4)-PI()))*BL313*BP313</f>
        <v>0.92728583721038138</v>
      </c>
      <c r="AS313" s="146">
        <f>BDS!$AS$3*(COS(($U313*AS$4)-PI()))*BL313*BP313</f>
        <v>0.9410329012533627</v>
      </c>
      <c r="AT313" s="146">
        <f>BDS!$AT$3*(COS(($U313*AT$4)-PI()))*BL313*BP313</f>
        <v>0.87325038844280101</v>
      </c>
      <c r="AU313" s="146">
        <f>BDS!$AU$3*(COS(($U313*AU$4)-PI()))*BL313*BP313</f>
        <v>0.77445884936745779</v>
      </c>
      <c r="AV313" s="146">
        <f>BDS!$AV$3*(COS(($U313*AV$4)-PI()))*BL313*BP313</f>
        <v>0.70531911609434195</v>
      </c>
      <c r="AW313" s="146">
        <f>BDS!$AW$3*(COS(($U313*AW$4)-PI()))*BL313*BP313</f>
        <v>0.68133706570562502</v>
      </c>
      <c r="AX313" s="146">
        <f>BDS!$AX$3*(COS(($U313*AX$4)-PI()))*BL313*BP313</f>
        <v>0.70531911609434195</v>
      </c>
      <c r="AY313" s="146">
        <f>BDS!$AY$3*(COS(($U313*AY$4)-PI()))*BL313*BP313</f>
        <v>0.77445884936745779</v>
      </c>
      <c r="AZ313" s="146">
        <f>BDS!$AZ$3*(COS(($U313*AZ$4)-PI()))*BL313*BP313</f>
        <v>0.87325038844280101</v>
      </c>
      <c r="BA313" s="146">
        <f>BDS!$BA$3*(COS(($U313*BA$4)-PI()))*BL313*BP313</f>
        <v>0.9410329012533627</v>
      </c>
      <c r="BB313" s="146">
        <f>BDS!$BB$3*(COS(($U313*BB$4)-PI()))*BL313*BP313</f>
        <v>0.76963531836338583</v>
      </c>
      <c r="BC313" s="146">
        <f>BDS!$BC$3*(COS(($U313*BC$4)-PI()))*BL313*BP313</f>
        <v>-0.15313892239150062</v>
      </c>
      <c r="BD313" s="146">
        <f>BDS!$BD$3*(COS(($U313*BD$4)-PI()))*BL313*BP313</f>
        <v>-0.594283022011031</v>
      </c>
      <c r="BE313" s="146">
        <f>BDS!$BE$3*(COS(($U313*BE$4)-PI()))*BL313*BP313</f>
        <v>-0.8024063908216944</v>
      </c>
      <c r="BF313" s="153">
        <f t="shared" si="87"/>
        <v>0.52371977122341684</v>
      </c>
      <c r="BG313" s="153">
        <f>(((BF313)+1)/(BDS!$BG$4)+1)</f>
        <v>2.5140630485417201</v>
      </c>
      <c r="BH313" s="196">
        <f t="shared" si="88"/>
        <v>8.007523297471451</v>
      </c>
      <c r="BI313" s="154"/>
      <c r="BJ313" s="152">
        <f t="shared" si="89"/>
        <v>1000.5253036591798</v>
      </c>
      <c r="BK313" s="152">
        <f t="shared" si="90"/>
        <v>-8.1492931018735722E-3</v>
      </c>
      <c r="BL313" s="155">
        <f t="shared" si="91"/>
        <v>0.99906221795194383</v>
      </c>
      <c r="BM313" s="155"/>
      <c r="BN313" s="152">
        <f t="shared" si="92"/>
        <v>1000.5253036591798</v>
      </c>
      <c r="BO313" s="152">
        <f t="shared" si="93"/>
        <v>-0.53418497201991144</v>
      </c>
      <c r="BP313" s="155">
        <f t="shared" si="94"/>
        <v>0.94035264701405352</v>
      </c>
      <c r="BQ313" s="156"/>
      <c r="BR313" s="157">
        <f t="shared" si="95"/>
        <v>1000.5253036591798</v>
      </c>
      <c r="BS313" s="158">
        <f t="shared" si="96"/>
        <v>0</v>
      </c>
      <c r="BT313" s="158">
        <f t="shared" si="97"/>
        <v>0</v>
      </c>
      <c r="BU313" s="158">
        <f t="shared" si="98"/>
        <v>0</v>
      </c>
      <c r="BV313" s="158"/>
      <c r="BW313" s="206">
        <f t="shared" si="99"/>
        <v>1000.5253036591798</v>
      </c>
      <c r="BX313" s="207">
        <f t="shared" si="100"/>
        <v>-3.8573098662131493E-15</v>
      </c>
      <c r="BY313" s="208">
        <f t="shared" si="101"/>
        <v>0.99999999999999956</v>
      </c>
      <c r="BZ313" s="158"/>
      <c r="CA313" s="157">
        <f>BDS!BH313</f>
        <v>8.007523297471451</v>
      </c>
      <c r="CB313" s="157">
        <f t="shared" si="102"/>
        <v>2.007523297471451</v>
      </c>
      <c r="CC313" s="157"/>
      <c r="CD313" s="157">
        <f t="shared" si="103"/>
        <v>2.007523297471451</v>
      </c>
      <c r="CE313" s="192"/>
      <c r="CF313" s="192"/>
      <c r="CG313" s="208"/>
      <c r="CH313" s="208">
        <f t="shared" si="104"/>
        <v>0</v>
      </c>
    </row>
    <row r="314" spans="2:86" x14ac:dyDescent="0.2">
      <c r="B314" s="81"/>
      <c r="C314" s="81"/>
      <c r="D314" s="81"/>
      <c r="E314" s="81"/>
      <c r="F314" s="81"/>
      <c r="G314" s="81"/>
      <c r="H314" s="81"/>
      <c r="I314" s="81"/>
      <c r="J314" s="81"/>
      <c r="K314" s="81"/>
      <c r="L314" s="82"/>
      <c r="M314" s="83"/>
      <c r="N314" s="81"/>
      <c r="O314" s="81"/>
      <c r="P314" s="81"/>
      <c r="Q314" s="84"/>
      <c r="R314" s="81"/>
      <c r="S314" s="84"/>
      <c r="T314" s="81"/>
      <c r="U314" s="195">
        <f t="shared" si="86"/>
        <v>1015.6984030885546</v>
      </c>
      <c r="V314" s="146">
        <f>BDS!$V$3*(COS(($U314*V$4)-PI()))*BL314*BP314</f>
        <v>-0.80500403522696595</v>
      </c>
      <c r="W314" s="146">
        <f>BDS!$W$3*(COS(($U314*W$4)-PI()))*BL314*BP314</f>
        <v>-0.74871681053778361</v>
      </c>
      <c r="X314" s="146">
        <f>BDS!$X$3*(COS(($U314*X$4)-PI()))*BL314*BP314</f>
        <v>-0.51290460726483</v>
      </c>
      <c r="Y314" s="146">
        <f>BDS!$Y$3*(COS(($U314*Y$4)-PI()))*BL314*BP314</f>
        <v>-0.22039919870357638</v>
      </c>
      <c r="Z314" s="146">
        <f>BDS!$Z$3*(COS(($U314*Z$4)-PI()))*BL314*BP314</f>
        <v>0.73610135508307328</v>
      </c>
      <c r="AA314" s="146">
        <f>BDS!$AA$3*(COS(($U314*AA$4)-PI()))*BL314*BP314</f>
        <v>0.93842433365952438</v>
      </c>
      <c r="AB314" s="146">
        <f>BDS!$AB$3*(COS(($U314*AB$4)-PI()))*BL314*BP314</f>
        <v>0.88525523376198367</v>
      </c>
      <c r="AC314" s="146">
        <f>BDS!$AC$3*(COS(($U314*AC$4)-PI()))*BL314*BP314</f>
        <v>0.79274166248404276</v>
      </c>
      <c r="AD314" s="146">
        <f>BDS!$AD$3*(COS(($U314*AD$4)-PI()))*BL314*BP314</f>
        <v>0.72611987264420719</v>
      </c>
      <c r="AE314" s="146">
        <f>BDS!$AE$3*(COS(($U314*AE$4)-PI()))*BL314*BP314</f>
        <v>0.70280692789171118</v>
      </c>
      <c r="AF314" s="146">
        <f>BDS!$AF$3*(COS(($U314*AF$4)-PI()))*BL314*BP314</f>
        <v>0.72611987264420719</v>
      </c>
      <c r="AG314" s="146">
        <f>BDS!$AG$3*(COS(($U314*AG$4)-PI()))*BL314*BP314</f>
        <v>0.79274166248404276</v>
      </c>
      <c r="AH314" s="146">
        <f>BDS!$AH$3*(COS(($U314*AH$4)-PI()))*BL314*BP314</f>
        <v>0.88525523376198367</v>
      </c>
      <c r="AI314" s="146">
        <f>BDS!$AI$3*(COS(($U314*AI$4)-PI()))*BL314*BP314</f>
        <v>0.93842433365952438</v>
      </c>
      <c r="AJ314" s="146">
        <f>BDS!$AJ$3*(COS(($U314*AJ$4)-PI()))*BL314*BP314</f>
        <v>0.93157869391586434</v>
      </c>
      <c r="AK314" s="146">
        <f>BDS!$AK$3*(COS(($U314*AK$4)-PI()))*BL314*BP314</f>
        <v>0.83113602724260505</v>
      </c>
      <c r="AL314" s="146">
        <f>BDS!$AL$3*(COS(($U314*AL$4)-PI()))*BL314*BP314</f>
        <v>0.71948936019322796</v>
      </c>
      <c r="AM314" s="146">
        <f>BDS!$AM$3*(COS(($U314*AM$4)-PI()))*BL314*BP314</f>
        <v>0.64564069915743882</v>
      </c>
      <c r="AN314" s="146">
        <f>BDS!$AN$3*(COS(($U314*AN$4)-PI()))*BL314*BP314</f>
        <v>0.62048877097503707</v>
      </c>
      <c r="AO314" s="146">
        <f>BDS!$AO$3*(COS(($U314*AO$4)-PI()))*BL314*BP314</f>
        <v>0.64564069915743882</v>
      </c>
      <c r="AP314" s="146">
        <f>BDS!$AP$3*(COS(($U314*AP$4)-PI()))*BL314*BP314</f>
        <v>0.71948936019322796</v>
      </c>
      <c r="AQ314" s="146">
        <f>BDS!$AQ$3*(COS(($U314*AQ$4)-PI()))*BL314*BP314</f>
        <v>0.83113602724260505</v>
      </c>
      <c r="AR314" s="146">
        <f>BDS!$AR$3*(COS(($U314*AR$4)-PI()))*BL314*BP314</f>
        <v>0.93157869391586434</v>
      </c>
      <c r="AS314" s="146">
        <f>BDS!$AS$3*(COS(($U314*AS$4)-PI()))*BL314*BP314</f>
        <v>0.93842433365952438</v>
      </c>
      <c r="AT314" s="146">
        <f>BDS!$AT$3*(COS(($U314*AT$4)-PI()))*BL314*BP314</f>
        <v>0.88525523376198367</v>
      </c>
      <c r="AU314" s="146">
        <f>BDS!$AU$3*(COS(($U314*AU$4)-PI()))*BL314*BP314</f>
        <v>0.79274166248404276</v>
      </c>
      <c r="AV314" s="146">
        <f>BDS!$AV$3*(COS(($U314*AV$4)-PI()))*BL314*BP314</f>
        <v>0.72611987264420719</v>
      </c>
      <c r="AW314" s="146">
        <f>BDS!$AW$3*(COS(($U314*AW$4)-PI()))*BL314*BP314</f>
        <v>0.70280692789171118</v>
      </c>
      <c r="AX314" s="146">
        <f>BDS!$AX$3*(COS(($U314*AX$4)-PI()))*BL314*BP314</f>
        <v>0.72611987264420719</v>
      </c>
      <c r="AY314" s="146">
        <f>BDS!$AY$3*(COS(($U314*AY$4)-PI()))*BL314*BP314</f>
        <v>0.79274166248404276</v>
      </c>
      <c r="AZ314" s="146">
        <f>BDS!$AZ$3*(COS(($U314*AZ$4)-PI()))*BL314*BP314</f>
        <v>0.88525523376198367</v>
      </c>
      <c r="BA314" s="146">
        <f>BDS!$BA$3*(COS(($U314*BA$4)-PI()))*BL314*BP314</f>
        <v>0.93842433365952438</v>
      </c>
      <c r="BB314" s="146">
        <f>BDS!$BB$3*(COS(($U314*BB$4)-PI()))*BL314*BP314</f>
        <v>0.73610135508307328</v>
      </c>
      <c r="BC314" s="146">
        <f>BDS!$BC$3*(COS(($U314*BC$4)-PI()))*BL314*BP314</f>
        <v>-0.22039919870357638</v>
      </c>
      <c r="BD314" s="146">
        <f>BDS!$BD$3*(COS(($U314*BD$4)-PI()))*BL314*BP314</f>
        <v>-0.51290460726483</v>
      </c>
      <c r="BE314" s="146">
        <f>BDS!$BE$3*(COS(($U314*BE$4)-PI()))*BL314*BP314</f>
        <v>-0.74871681053778361</v>
      </c>
      <c r="BF314" s="153">
        <f t="shared" si="87"/>
        <v>0.53764205666396025</v>
      </c>
      <c r="BG314" s="153">
        <f>(((BF314)+1)/(BDS!$BG$4)+1)</f>
        <v>2.5278971001402319</v>
      </c>
      <c r="BH314" s="196">
        <f t="shared" si="88"/>
        <v>8.0551878340517291</v>
      </c>
      <c r="BI314" s="154"/>
      <c r="BJ314" s="152">
        <f t="shared" si="89"/>
        <v>1015.6984030885546</v>
      </c>
      <c r="BK314" s="152">
        <f t="shared" si="90"/>
        <v>-8.5574383056336509E-3</v>
      </c>
      <c r="BL314" s="155">
        <f t="shared" si="91"/>
        <v>0.99901527366766341</v>
      </c>
      <c r="BM314" s="155"/>
      <c r="BN314" s="152">
        <f t="shared" si="92"/>
        <v>1015.6984030885546</v>
      </c>
      <c r="BO314" s="152">
        <f t="shared" si="93"/>
        <v>-0.55341608948948362</v>
      </c>
      <c r="BP314" s="155">
        <f t="shared" si="94"/>
        <v>0.9382729490058308</v>
      </c>
      <c r="BQ314" s="156"/>
      <c r="BR314" s="157">
        <f t="shared" si="95"/>
        <v>1015.6984030885546</v>
      </c>
      <c r="BS314" s="158">
        <f t="shared" si="96"/>
        <v>0</v>
      </c>
      <c r="BT314" s="158">
        <f t="shared" si="97"/>
        <v>0</v>
      </c>
      <c r="BU314" s="158">
        <f t="shared" si="98"/>
        <v>0</v>
      </c>
      <c r="BV314" s="158"/>
      <c r="BW314" s="206">
        <f t="shared" si="99"/>
        <v>1015.6984030885546</v>
      </c>
      <c r="BX314" s="207">
        <f t="shared" si="100"/>
        <v>-3.8573098662131493E-15</v>
      </c>
      <c r="BY314" s="208">
        <f t="shared" si="101"/>
        <v>0.99999999999999956</v>
      </c>
      <c r="BZ314" s="158"/>
      <c r="CA314" s="157">
        <f>BDS!BH314</f>
        <v>8.0551878340517291</v>
      </c>
      <c r="CB314" s="157">
        <f t="shared" si="102"/>
        <v>2.0551878340517291</v>
      </c>
      <c r="CC314" s="157"/>
      <c r="CD314" s="157">
        <f t="shared" si="103"/>
        <v>2.0551878340517291</v>
      </c>
      <c r="CE314" s="192"/>
      <c r="CF314" s="192"/>
      <c r="CG314" s="208"/>
      <c r="CH314" s="208">
        <f t="shared" si="104"/>
        <v>0</v>
      </c>
    </row>
    <row r="315" spans="2:86" x14ac:dyDescent="0.2">
      <c r="B315" s="81"/>
      <c r="C315" s="81"/>
      <c r="D315" s="81"/>
      <c r="E315" s="81"/>
      <c r="F315" s="81"/>
      <c r="G315" s="81"/>
      <c r="H315" s="81"/>
      <c r="I315" s="81"/>
      <c r="J315" s="81"/>
      <c r="K315" s="81"/>
      <c r="L315" s="82"/>
      <c r="M315" s="83"/>
      <c r="N315" s="81"/>
      <c r="O315" s="81"/>
      <c r="P315" s="81"/>
      <c r="Q315" s="84"/>
      <c r="R315" s="81"/>
      <c r="S315" s="84"/>
      <c r="T315" s="81"/>
      <c r="U315" s="195">
        <f t="shared" si="86"/>
        <v>1031.1016045907622</v>
      </c>
      <c r="V315" s="146">
        <f>BDS!$V$3*(COS(($U315*V$4)-PI()))*BL315*BP315</f>
        <v>-0.75208997568566605</v>
      </c>
      <c r="W315" s="146">
        <f>BDS!$W$3*(COS(($U315*W$4)-PI()))*BL315*BP315</f>
        <v>-0.68629661529503105</v>
      </c>
      <c r="X315" s="146">
        <f>BDS!$X$3*(COS(($U315*X$4)-PI()))*BL315*BP315</f>
        <v>-0.42449377034275371</v>
      </c>
      <c r="Y315" s="146">
        <f>BDS!$Y$3*(COS(($U315*Y$4)-PI()))*BL315*BP315</f>
        <v>-0.28712408953162627</v>
      </c>
      <c r="Z315" s="146">
        <f>BDS!$Z$3*(COS(($U315*Z$4)-PI()))*BL315*BP315</f>
        <v>0.69974898672433516</v>
      </c>
      <c r="AA315" s="146">
        <f>BDS!$AA$3*(COS(($U315*AA$4)-PI()))*BL315*BP315</f>
        <v>0.93358799623572608</v>
      </c>
      <c r="AB315" s="146">
        <f>BDS!$AB$3*(COS(($U315*AB$4)-PI()))*BL315*BP315</f>
        <v>0.89576472829254883</v>
      </c>
      <c r="AC315" s="146">
        <f>BDS!$AC$3*(COS(($U315*AC$4)-PI()))*BL315*BP315</f>
        <v>0.80998295980259272</v>
      </c>
      <c r="AD315" s="146">
        <f>BDS!$AD$3*(COS(($U315*AD$4)-PI()))*BL315*BP315</f>
        <v>0.74610970532064014</v>
      </c>
      <c r="AE315" s="146">
        <f>BDS!$AE$3*(COS(($U315*AE$4)-PI()))*BL315*BP315</f>
        <v>0.72353569809104668</v>
      </c>
      <c r="AF315" s="146">
        <f>BDS!$AF$3*(COS(($U315*AF$4)-PI()))*BL315*BP315</f>
        <v>0.74610970532064014</v>
      </c>
      <c r="AG315" s="146">
        <f>BDS!$AG$3*(COS(($U315*AG$4)-PI()))*BL315*BP315</f>
        <v>0.80998295980259272</v>
      </c>
      <c r="AH315" s="146">
        <f>BDS!$AH$3*(COS(($U315*AH$4)-PI()))*BL315*BP315</f>
        <v>0.89576472829254883</v>
      </c>
      <c r="AI315" s="146">
        <f>BDS!$AI$3*(COS(($U315*AI$4)-PI()))*BL315*BP315</f>
        <v>0.93358799623572608</v>
      </c>
      <c r="AJ315" s="146">
        <f>BDS!$AJ$3*(COS(($U315*AJ$4)-PI()))*BL315*BP315</f>
        <v>0.93394718359283146</v>
      </c>
      <c r="AK315" s="146">
        <f>BDS!$AK$3*(COS(($U315*AK$4)-PI()))*BL315*BP315</f>
        <v>0.84617892449045962</v>
      </c>
      <c r="AL315" s="146">
        <f>BDS!$AL$3*(COS(($U315*AL$4)-PI()))*BL315*BP315</f>
        <v>0.7396991882195374</v>
      </c>
      <c r="AM315" s="146">
        <f>BDS!$AM$3*(COS(($U315*AM$4)-PI()))*BL315*BP315</f>
        <v>0.6678256188257341</v>
      </c>
      <c r="AN315" s="146">
        <f>BDS!$AN$3*(COS(($U315*AN$4)-PI()))*BL315*BP315</f>
        <v>0.64318136141998394</v>
      </c>
      <c r="AO315" s="146">
        <f>BDS!$AO$3*(COS(($U315*AO$4)-PI()))*BL315*BP315</f>
        <v>0.6678256188257341</v>
      </c>
      <c r="AP315" s="146">
        <f>BDS!$AP$3*(COS(($U315*AP$4)-PI()))*BL315*BP315</f>
        <v>0.7396991882195374</v>
      </c>
      <c r="AQ315" s="146">
        <f>BDS!$AQ$3*(COS(($U315*AQ$4)-PI()))*BL315*BP315</f>
        <v>0.84617892449045962</v>
      </c>
      <c r="AR315" s="146">
        <f>BDS!$AR$3*(COS(($U315*AR$4)-PI()))*BL315*BP315</f>
        <v>0.93394718359283146</v>
      </c>
      <c r="AS315" s="146">
        <f>BDS!$AS$3*(COS(($U315*AS$4)-PI()))*BL315*BP315</f>
        <v>0.93358799623572608</v>
      </c>
      <c r="AT315" s="146">
        <f>BDS!$AT$3*(COS(($U315*AT$4)-PI()))*BL315*BP315</f>
        <v>0.89576472829254883</v>
      </c>
      <c r="AU315" s="146">
        <f>BDS!$AU$3*(COS(($U315*AU$4)-PI()))*BL315*BP315</f>
        <v>0.80998295980259272</v>
      </c>
      <c r="AV315" s="146">
        <f>BDS!$AV$3*(COS(($U315*AV$4)-PI()))*BL315*BP315</f>
        <v>0.74610970532064014</v>
      </c>
      <c r="AW315" s="146">
        <f>BDS!$AW$3*(COS(($U315*AW$4)-PI()))*BL315*BP315</f>
        <v>0.72353569809104668</v>
      </c>
      <c r="AX315" s="146">
        <f>BDS!$AX$3*(COS(($U315*AX$4)-PI()))*BL315*BP315</f>
        <v>0.74610970532064014</v>
      </c>
      <c r="AY315" s="146">
        <f>BDS!$AY$3*(COS(($U315*AY$4)-PI()))*BL315*BP315</f>
        <v>0.80998295980259272</v>
      </c>
      <c r="AZ315" s="146">
        <f>BDS!$AZ$3*(COS(($U315*AZ$4)-PI()))*BL315*BP315</f>
        <v>0.89576472829254883</v>
      </c>
      <c r="BA315" s="146">
        <f>BDS!$BA$3*(COS(($U315*BA$4)-PI()))*BL315*BP315</f>
        <v>0.93358799623572608</v>
      </c>
      <c r="BB315" s="146">
        <f>BDS!$BB$3*(COS(($U315*BB$4)-PI()))*BL315*BP315</f>
        <v>0.69974898672433516</v>
      </c>
      <c r="BC315" s="146">
        <f>BDS!$BC$3*(COS(($U315*BC$4)-PI()))*BL315*BP315</f>
        <v>-0.28712408953162627</v>
      </c>
      <c r="BD315" s="146">
        <f>BDS!$BD$3*(COS(($U315*BD$4)-PI()))*BL315*BP315</f>
        <v>-0.42449377034275371</v>
      </c>
      <c r="BE315" s="146">
        <f>BDS!$BE$3*(COS(($U315*BE$4)-PI()))*BL315*BP315</f>
        <v>-0.68629661529503105</v>
      </c>
      <c r="BF315" s="153">
        <f t="shared" si="87"/>
        <v>0.55163653316359484</v>
      </c>
      <c r="BG315" s="153">
        <f>(((BF315)+1)/(BDS!$BG$4)+1)</f>
        <v>2.5418028852799557</v>
      </c>
      <c r="BH315" s="196">
        <f t="shared" si="88"/>
        <v>8.1028373668895828</v>
      </c>
      <c r="BI315" s="154"/>
      <c r="BJ315" s="152">
        <f t="shared" si="89"/>
        <v>1031.1016045907622</v>
      </c>
      <c r="BK315" s="152">
        <f t="shared" si="90"/>
        <v>-8.9860037141696984E-3</v>
      </c>
      <c r="BL315" s="155">
        <f t="shared" si="91"/>
        <v>0.99896598305443662</v>
      </c>
      <c r="BM315" s="155"/>
      <c r="BN315" s="152">
        <f t="shared" si="92"/>
        <v>1031.1016045907622</v>
      </c>
      <c r="BO315" s="152">
        <f t="shared" si="93"/>
        <v>-0.57329491546749456</v>
      </c>
      <c r="BP315" s="155">
        <f t="shared" si="94"/>
        <v>0.93612804063289623</v>
      </c>
      <c r="BQ315" s="156"/>
      <c r="BR315" s="157">
        <f t="shared" si="95"/>
        <v>1031.1016045907622</v>
      </c>
      <c r="BS315" s="158">
        <f t="shared" si="96"/>
        <v>0</v>
      </c>
      <c r="BT315" s="158">
        <f t="shared" si="97"/>
        <v>0</v>
      </c>
      <c r="BU315" s="158">
        <f t="shared" si="98"/>
        <v>0</v>
      </c>
      <c r="BV315" s="158"/>
      <c r="BW315" s="206">
        <f t="shared" si="99"/>
        <v>1031.1016045907622</v>
      </c>
      <c r="BX315" s="207">
        <f t="shared" si="100"/>
        <v>-5.7859647993197248E-15</v>
      </c>
      <c r="BY315" s="208">
        <f t="shared" si="101"/>
        <v>0.99999999999999933</v>
      </c>
      <c r="BZ315" s="158"/>
      <c r="CA315" s="157">
        <f>BDS!BH315</f>
        <v>8.1028373668895828</v>
      </c>
      <c r="CB315" s="157">
        <f t="shared" si="102"/>
        <v>2.1028373668895828</v>
      </c>
      <c r="CC315" s="157"/>
      <c r="CD315" s="157">
        <f t="shared" si="103"/>
        <v>2.1028373668895828</v>
      </c>
      <c r="CE315" s="192"/>
      <c r="CF315" s="192"/>
      <c r="CG315" s="208"/>
      <c r="CH315" s="208">
        <f t="shared" si="104"/>
        <v>0</v>
      </c>
    </row>
    <row r="316" spans="2:86" x14ac:dyDescent="0.2">
      <c r="B316" s="81"/>
      <c r="C316" s="81"/>
      <c r="D316" s="81"/>
      <c r="E316" s="81"/>
      <c r="F316" s="81"/>
      <c r="G316" s="81"/>
      <c r="H316" s="81"/>
      <c r="I316" s="81"/>
      <c r="J316" s="81"/>
      <c r="K316" s="81"/>
      <c r="L316" s="82"/>
      <c r="M316" s="83"/>
      <c r="N316" s="81"/>
      <c r="O316" s="81"/>
      <c r="P316" s="81"/>
      <c r="Q316" s="84"/>
      <c r="R316" s="81"/>
      <c r="S316" s="84"/>
      <c r="T316" s="81"/>
      <c r="U316" s="195">
        <f t="shared" si="86"/>
        <v>1046.7383976943706</v>
      </c>
      <c r="V316" s="146">
        <f>BDS!$V$3*(COS(($U316*V$4)-PI()))*BL316*BP316</f>
        <v>-0.69044495629965119</v>
      </c>
      <c r="W316" s="146">
        <f>BDS!$W$3*(COS(($U316*W$4)-PI()))*BL316*BP316</f>
        <v>-0.6155175596695488</v>
      </c>
      <c r="X316" s="146">
        <f>BDS!$X$3*(COS(($U316*X$4)-PI()))*BL316*BP316</f>
        <v>-0.32990103060732778</v>
      </c>
      <c r="Y316" s="146">
        <f>BDS!$Y$3*(COS(($U316*Y$4)-PI()))*BL316*BP316</f>
        <v>-0.35287271519981878</v>
      </c>
      <c r="Z316" s="146">
        <f>BDS!$Z$3*(COS(($U316*Z$4)-PI()))*BL316*BP316</f>
        <v>0.66060476224173659</v>
      </c>
      <c r="AA316" s="146">
        <f>BDS!$AA$3*(COS(($U316*AA$4)-PI()))*BL316*BP316</f>
        <v>0.92644589900389862</v>
      </c>
      <c r="AB316" s="146">
        <f>BDS!$AB$3*(COS(($U316*AB$4)-PI()))*BL316*BP316</f>
        <v>0.90469226149469828</v>
      </c>
      <c r="AC316" s="146">
        <f>BDS!$AC$3*(COS(($U316*AC$4)-PI()))*BL316*BP316</f>
        <v>0.82610384226675793</v>
      </c>
      <c r="AD316" s="146">
        <f>BDS!$AD$3*(COS(($U316*AD$4)-PI()))*BL316*BP316</f>
        <v>0.76521636657116177</v>
      </c>
      <c r="AE316" s="146">
        <f>BDS!$AE$3*(COS(($U316*AE$4)-PI()))*BL316*BP316</f>
        <v>0.74345348407700873</v>
      </c>
      <c r="AF316" s="146">
        <f>BDS!$AF$3*(COS(($U316*AF$4)-PI()))*BL316*BP316</f>
        <v>0.76521636657116177</v>
      </c>
      <c r="AG316" s="146">
        <f>BDS!$AG$3*(COS(($U316*AG$4)-PI()))*BL316*BP316</f>
        <v>0.82610384226675793</v>
      </c>
      <c r="AH316" s="146">
        <f>BDS!$AH$3*(COS(($U316*AH$4)-PI()))*BL316*BP316</f>
        <v>0.90469226149469828</v>
      </c>
      <c r="AI316" s="146">
        <f>BDS!$AI$3*(COS(($U316*AI$4)-PI()))*BL316*BP316</f>
        <v>0.92644589900389862</v>
      </c>
      <c r="AJ316" s="146">
        <f>BDS!$AJ$3*(COS(($U316*AJ$4)-PI()))*BL316*BP316</f>
        <v>0.9343055509372955</v>
      </c>
      <c r="AK316" s="146">
        <f>BDS!$AK$3*(COS(($U316*AK$4)-PI()))*BL316*BP316</f>
        <v>0.85993604189439199</v>
      </c>
      <c r="AL316" s="146">
        <f>BDS!$AL$3*(COS(($U316*AL$4)-PI()))*BL316*BP316</f>
        <v>0.75904686507221264</v>
      </c>
      <c r="AM316" s="146">
        <f>BDS!$AM$3*(COS(($U316*AM$4)-PI()))*BL316*BP316</f>
        <v>0.68935852288942279</v>
      </c>
      <c r="AN316" s="146">
        <f>BDS!$AN$3*(COS(($U316*AN$4)-PI()))*BL316*BP316</f>
        <v>0.66528494857281228</v>
      </c>
      <c r="AO316" s="146">
        <f>BDS!$AO$3*(COS(($U316*AO$4)-PI()))*BL316*BP316</f>
        <v>0.68935852288942279</v>
      </c>
      <c r="AP316" s="146">
        <f>BDS!$AP$3*(COS(($U316*AP$4)-PI()))*BL316*BP316</f>
        <v>0.75904686507221264</v>
      </c>
      <c r="AQ316" s="146">
        <f>BDS!$AQ$3*(COS(($U316*AQ$4)-PI()))*BL316*BP316</f>
        <v>0.85993604189439199</v>
      </c>
      <c r="AR316" s="146">
        <f>BDS!$AR$3*(COS(($U316*AR$4)-PI()))*BL316*BP316</f>
        <v>0.9343055509372955</v>
      </c>
      <c r="AS316" s="146">
        <f>BDS!$AS$3*(COS(($U316*AS$4)-PI()))*BL316*BP316</f>
        <v>0.92644589900389862</v>
      </c>
      <c r="AT316" s="146">
        <f>BDS!$AT$3*(COS(($U316*AT$4)-PI()))*BL316*BP316</f>
        <v>0.90469226149469828</v>
      </c>
      <c r="AU316" s="146">
        <f>BDS!$AU$3*(COS(($U316*AU$4)-PI()))*BL316*BP316</f>
        <v>0.82610384226675793</v>
      </c>
      <c r="AV316" s="146">
        <f>BDS!$AV$3*(COS(($U316*AV$4)-PI()))*BL316*BP316</f>
        <v>0.76521636657116177</v>
      </c>
      <c r="AW316" s="146">
        <f>BDS!$AW$3*(COS(($U316*AW$4)-PI()))*BL316*BP316</f>
        <v>0.74345348407700873</v>
      </c>
      <c r="AX316" s="146">
        <f>BDS!$AX$3*(COS(($U316*AX$4)-PI()))*BL316*BP316</f>
        <v>0.76521636657116177</v>
      </c>
      <c r="AY316" s="146">
        <f>BDS!$AY$3*(COS(($U316*AY$4)-PI()))*BL316*BP316</f>
        <v>0.82610384226675793</v>
      </c>
      <c r="AZ316" s="146">
        <f>BDS!$AZ$3*(COS(($U316*AZ$4)-PI()))*BL316*BP316</f>
        <v>0.90469226149469828</v>
      </c>
      <c r="BA316" s="146">
        <f>BDS!$BA$3*(COS(($U316*BA$4)-PI()))*BL316*BP316</f>
        <v>0.92644589900389862</v>
      </c>
      <c r="BB316" s="146">
        <f>BDS!$BB$3*(COS(($U316*BB$4)-PI()))*BL316*BP316</f>
        <v>0.66060476224173659</v>
      </c>
      <c r="BC316" s="146">
        <f>BDS!$BC$3*(COS(($U316*BC$4)-PI()))*BL316*BP316</f>
        <v>-0.35287271519981878</v>
      </c>
      <c r="BD316" s="146">
        <f>BDS!$BD$3*(COS(($U316*BD$4)-PI()))*BL316*BP316</f>
        <v>-0.32990103060732778</v>
      </c>
      <c r="BE316" s="146">
        <f>BDS!$BE$3*(COS(($U316*BE$4)-PI()))*BL316*BP316</f>
        <v>-0.6155175596695488</v>
      </c>
      <c r="BF316" s="153">
        <f t="shared" si="87"/>
        <v>0.56559725869138822</v>
      </c>
      <c r="BG316" s="153">
        <f>(((BF316)+1)/(BDS!$BG$4)+1)</f>
        <v>2.5556751333479149</v>
      </c>
      <c r="BH316" s="196">
        <f t="shared" si="88"/>
        <v>8.1501129462122375</v>
      </c>
      <c r="BI316" s="154"/>
      <c r="BJ316" s="152">
        <f t="shared" si="89"/>
        <v>1046.7383976943706</v>
      </c>
      <c r="BK316" s="152">
        <f t="shared" si="90"/>
        <v>-9.4360088166486489E-3</v>
      </c>
      <c r="BL316" s="155">
        <f t="shared" si="91"/>
        <v>0.99891422921418971</v>
      </c>
      <c r="BM316" s="155"/>
      <c r="BN316" s="152">
        <f t="shared" si="92"/>
        <v>1046.7383976943706</v>
      </c>
      <c r="BO316" s="152">
        <f t="shared" si="93"/>
        <v>-0.59384015624659092</v>
      </c>
      <c r="BP316" s="155">
        <f t="shared" si="94"/>
        <v>0.93391637915894898</v>
      </c>
      <c r="BQ316" s="156"/>
      <c r="BR316" s="157">
        <f t="shared" si="95"/>
        <v>1046.7383976943706</v>
      </c>
      <c r="BS316" s="158">
        <f t="shared" si="96"/>
        <v>0</v>
      </c>
      <c r="BT316" s="158">
        <f t="shared" si="97"/>
        <v>0</v>
      </c>
      <c r="BU316" s="158">
        <f t="shared" si="98"/>
        <v>0</v>
      </c>
      <c r="BV316" s="158"/>
      <c r="BW316" s="206">
        <f t="shared" si="99"/>
        <v>1046.7383976943706</v>
      </c>
      <c r="BX316" s="207">
        <f t="shared" si="100"/>
        <v>-5.7859647993197248E-15</v>
      </c>
      <c r="BY316" s="208">
        <f t="shared" si="101"/>
        <v>0.99999999999999933</v>
      </c>
      <c r="BZ316" s="158"/>
      <c r="CA316" s="157">
        <f>BDS!BH316</f>
        <v>8.1501129462122375</v>
      </c>
      <c r="CB316" s="157">
        <f t="shared" si="102"/>
        <v>2.1501129462122375</v>
      </c>
      <c r="CC316" s="157"/>
      <c r="CD316" s="157">
        <f t="shared" si="103"/>
        <v>2.1501129462122375</v>
      </c>
      <c r="CE316" s="192"/>
      <c r="CF316" s="192"/>
      <c r="CG316" s="208"/>
      <c r="CH316" s="208">
        <f t="shared" si="104"/>
        <v>0</v>
      </c>
    </row>
    <row r="317" spans="2:86" x14ac:dyDescent="0.2">
      <c r="B317" s="81"/>
      <c r="C317" s="81"/>
      <c r="D317" s="81"/>
      <c r="E317" s="81"/>
      <c r="F317" s="81"/>
      <c r="G317" s="81"/>
      <c r="H317" s="81"/>
      <c r="I317" s="81"/>
      <c r="J317" s="81"/>
      <c r="K317" s="81"/>
      <c r="L317" s="82"/>
      <c r="M317" s="83"/>
      <c r="N317" s="81"/>
      <c r="O317" s="81"/>
      <c r="P317" s="81"/>
      <c r="Q317" s="84"/>
      <c r="R317" s="81"/>
      <c r="S317" s="84"/>
      <c r="T317" s="81"/>
      <c r="U317" s="195">
        <f t="shared" si="86"/>
        <v>1062.6123248471129</v>
      </c>
      <c r="V317" s="146">
        <f>BDS!$V$3*(COS(($U317*V$4)-PI()))*BL317*BP317</f>
        <v>-0.62043137220338718</v>
      </c>
      <c r="W317" s="146">
        <f>BDS!$W$3*(COS(($U317*W$4)-PI()))*BL317*BP317</f>
        <v>-0.53689032015076199</v>
      </c>
      <c r="X317" s="146">
        <f>BDS!$X$3*(COS(($U317*X$4)-PI()))*BL317*BP317</f>
        <v>-0.23012848248615964</v>
      </c>
      <c r="Y317" s="146">
        <f>BDS!$Y$3*(COS(($U317*Y$4)-PI()))*BL317*BP317</f>
        <v>-0.41718069910968947</v>
      </c>
      <c r="Z317" s="146">
        <f>BDS!$Z$3*(COS(($U317*Z$4)-PI()))*BL317*BP317</f>
        <v>0.61871188161162294</v>
      </c>
      <c r="AA317" s="146">
        <f>BDS!$AA$3*(COS(($U317*AA$4)-PI()))*BL317*BP317</f>
        <v>0.91692442211584546</v>
      </c>
      <c r="AB317" s="146">
        <f>BDS!$AB$3*(COS(($U317*AB$4)-PI()))*BL317*BP317</f>
        <v>0.91195114917096198</v>
      </c>
      <c r="AC317" s="146">
        <f>BDS!$AC$3*(COS(($U317*AC$4)-PI()))*BL317*BP317</f>
        <v>0.84102389552386203</v>
      </c>
      <c r="AD317" s="146">
        <f>BDS!$AD$3*(COS(($U317*AD$4)-PI()))*BL317*BP317</f>
        <v>0.78336564620990368</v>
      </c>
      <c r="AE317" s="146">
        <f>BDS!$AE$3*(COS(($U317*AE$4)-PI()))*BL317*BP317</f>
        <v>0.76248833124093374</v>
      </c>
      <c r="AF317" s="146">
        <f>BDS!$AF$3*(COS(($U317*AF$4)-PI()))*BL317*BP317</f>
        <v>0.78336564620990368</v>
      </c>
      <c r="AG317" s="146">
        <f>BDS!$AG$3*(COS(($U317*AG$4)-PI()))*BL317*BP317</f>
        <v>0.84102389552386203</v>
      </c>
      <c r="AH317" s="146">
        <f>BDS!$AH$3*(COS(($U317*AH$4)-PI()))*BL317*BP317</f>
        <v>0.91195114917096198</v>
      </c>
      <c r="AI317" s="146">
        <f>BDS!$AI$3*(COS(($U317*AI$4)-PI()))*BL317*BP317</f>
        <v>0.91692442211584546</v>
      </c>
      <c r="AJ317" s="146">
        <f>BDS!$AJ$3*(COS(($U317*AJ$4)-PI()))*BL317*BP317</f>
        <v>0.93257015956894229</v>
      </c>
      <c r="AK317" s="146">
        <f>BDS!$AK$3*(COS(($U317*AK$4)-PI()))*BL317*BP317</f>
        <v>0.87232378263795385</v>
      </c>
      <c r="AL317" s="146">
        <f>BDS!$AL$3*(COS(($U317*AL$4)-PI()))*BL317*BP317</f>
        <v>0.77745881986970355</v>
      </c>
      <c r="AM317" s="146">
        <f>BDS!$AM$3*(COS(($U317*AM$4)-PI()))*BL317*BP317</f>
        <v>0.71017302207901956</v>
      </c>
      <c r="AN317" s="146">
        <f>BDS!$AN$3*(COS(($U317*AN$4)-PI()))*BL317*BP317</f>
        <v>0.68673557920886985</v>
      </c>
      <c r="AO317" s="146">
        <f>BDS!$AO$3*(COS(($U317*AO$4)-PI()))*BL317*BP317</f>
        <v>0.71017302207901956</v>
      </c>
      <c r="AP317" s="146">
        <f>BDS!$AP$3*(COS(($U317*AP$4)-PI()))*BL317*BP317</f>
        <v>0.77745881986970355</v>
      </c>
      <c r="AQ317" s="146">
        <f>BDS!$AQ$3*(COS(($U317*AQ$4)-PI()))*BL317*BP317</f>
        <v>0.87232378263795385</v>
      </c>
      <c r="AR317" s="146">
        <f>BDS!$AR$3*(COS(($U317*AR$4)-PI()))*BL317*BP317</f>
        <v>0.93257015956894229</v>
      </c>
      <c r="AS317" s="146">
        <f>BDS!$AS$3*(COS(($U317*AS$4)-PI()))*BL317*BP317</f>
        <v>0.91692442211584546</v>
      </c>
      <c r="AT317" s="146">
        <f>BDS!$AT$3*(COS(($U317*AT$4)-PI()))*BL317*BP317</f>
        <v>0.91195114917096198</v>
      </c>
      <c r="AU317" s="146">
        <f>BDS!$AU$3*(COS(($U317*AU$4)-PI()))*BL317*BP317</f>
        <v>0.84102389552386203</v>
      </c>
      <c r="AV317" s="146">
        <f>BDS!$AV$3*(COS(($U317*AV$4)-PI()))*BL317*BP317</f>
        <v>0.78336564620990368</v>
      </c>
      <c r="AW317" s="146">
        <f>BDS!$AW$3*(COS(($U317*AW$4)-PI()))*BL317*BP317</f>
        <v>0.76248833124093374</v>
      </c>
      <c r="AX317" s="146">
        <f>BDS!$AX$3*(COS(($U317*AX$4)-PI()))*BL317*BP317</f>
        <v>0.78336564620990368</v>
      </c>
      <c r="AY317" s="146">
        <f>BDS!$AY$3*(COS(($U317*AY$4)-PI()))*BL317*BP317</f>
        <v>0.84102389552386203</v>
      </c>
      <c r="AZ317" s="146">
        <f>BDS!$AZ$3*(COS(($U317*AZ$4)-PI()))*BL317*BP317</f>
        <v>0.91195114917096198</v>
      </c>
      <c r="BA317" s="146">
        <f>BDS!$BA$3*(COS(($U317*BA$4)-PI()))*BL317*BP317</f>
        <v>0.91692442211584546</v>
      </c>
      <c r="BB317" s="146">
        <f>BDS!$BB$3*(COS(($U317*BB$4)-PI()))*BL317*BP317</f>
        <v>0.61871188161162294</v>
      </c>
      <c r="BC317" s="146">
        <f>BDS!$BC$3*(COS(($U317*BC$4)-PI()))*BL317*BP317</f>
        <v>-0.41718069910968947</v>
      </c>
      <c r="BD317" s="146">
        <f>BDS!$BD$3*(COS(($U317*BD$4)-PI()))*BL317*BP317</f>
        <v>-0.23012848248615964</v>
      </c>
      <c r="BE317" s="146">
        <f>BDS!$BE$3*(COS(($U317*BE$4)-PI()))*BL317*BP317</f>
        <v>-0.53689032015076199</v>
      </c>
      <c r="BF317" s="153">
        <f t="shared" si="87"/>
        <v>0.57940049026696983</v>
      </c>
      <c r="BG317" s="153">
        <f>(((BF317)+1)/(BDS!$BG$4)+1)</f>
        <v>2.5693908855969472</v>
      </c>
      <c r="BH317" s="196">
        <f t="shared" si="88"/>
        <v>8.1966035843091216</v>
      </c>
      <c r="BI317" s="154"/>
      <c r="BJ317" s="152">
        <f t="shared" si="89"/>
        <v>1062.6123248471129</v>
      </c>
      <c r="BK317" s="152">
        <f t="shared" si="90"/>
        <v>-9.9085237783663252E-3</v>
      </c>
      <c r="BL317" s="155">
        <f t="shared" si="91"/>
        <v>0.99885988946315041</v>
      </c>
      <c r="BM317" s="155"/>
      <c r="BN317" s="152">
        <f t="shared" si="92"/>
        <v>1062.6123248471129</v>
      </c>
      <c r="BO317" s="152">
        <f t="shared" si="93"/>
        <v>-0.61507084795072786</v>
      </c>
      <c r="BP317" s="155">
        <f t="shared" si="94"/>
        <v>0.93163641946244757</v>
      </c>
      <c r="BQ317" s="156"/>
      <c r="BR317" s="157">
        <f t="shared" si="95"/>
        <v>1062.6123248471129</v>
      </c>
      <c r="BS317" s="158">
        <f t="shared" si="96"/>
        <v>0</v>
      </c>
      <c r="BT317" s="158">
        <f t="shared" si="97"/>
        <v>0</v>
      </c>
      <c r="BU317" s="158">
        <f t="shared" si="98"/>
        <v>0</v>
      </c>
      <c r="BV317" s="158"/>
      <c r="BW317" s="206">
        <f t="shared" si="99"/>
        <v>1062.6123248471129</v>
      </c>
      <c r="BX317" s="207">
        <f t="shared" si="100"/>
        <v>-5.7859647993197248E-15</v>
      </c>
      <c r="BY317" s="208">
        <f t="shared" si="101"/>
        <v>0.99999999999999933</v>
      </c>
      <c r="BZ317" s="158"/>
      <c r="CA317" s="157">
        <f>BDS!BH317</f>
        <v>8.1966035843091216</v>
      </c>
      <c r="CB317" s="157">
        <f t="shared" si="102"/>
        <v>2.1966035843091216</v>
      </c>
      <c r="CC317" s="157"/>
      <c r="CD317" s="157">
        <f t="shared" si="103"/>
        <v>2.1966035843091216</v>
      </c>
      <c r="CE317" s="192"/>
      <c r="CF317" s="192"/>
      <c r="CG317" s="208"/>
      <c r="CH317" s="208">
        <f t="shared" si="104"/>
        <v>0</v>
      </c>
    </row>
    <row r="318" spans="2:86" x14ac:dyDescent="0.2">
      <c r="B318" s="81"/>
      <c r="C318" s="81"/>
      <c r="D318" s="81"/>
      <c r="E318" s="81"/>
      <c r="F318" s="81"/>
      <c r="G318" s="81"/>
      <c r="H318" s="81"/>
      <c r="I318" s="81"/>
      <c r="J318" s="81"/>
      <c r="K318" s="81"/>
      <c r="L318" s="82"/>
      <c r="M318" s="83"/>
      <c r="N318" s="81"/>
      <c r="O318" s="81"/>
      <c r="P318" s="81"/>
      <c r="Q318" s="84"/>
      <c r="R318" s="81"/>
      <c r="S318" s="84"/>
      <c r="T318" s="81"/>
      <c r="U318" s="195">
        <f t="shared" si="86"/>
        <v>1078.7269822184137</v>
      </c>
      <c r="V318" s="146">
        <f>BDS!$V$3*(COS(($U318*V$4)-PI()))*BL318*BP318</f>
        <v>-0.54254969180023882</v>
      </c>
      <c r="W318" s="146">
        <f>BDS!$W$3*(COS(($U318*W$4)-PI()))*BL318*BP318</f>
        <v>-0.45107028268315841</v>
      </c>
      <c r="X318" s="146">
        <f>BDS!$X$3*(COS(($U318*X$4)-PI()))*BL318*BP318</f>
        <v>-0.12632785609442188</v>
      </c>
      <c r="Y318" s="146">
        <f>BDS!$Y$3*(COS(($U318*Y$4)-PI()))*BL318*BP318</f>
        <v>-0.47956244383929858</v>
      </c>
      <c r="Z318" s="146">
        <f>BDS!$Z$3*(COS(($U318*Z$4)-PI()))*BL318*BP318</f>
        <v>0.5741314201826252</v>
      </c>
      <c r="AA318" s="146">
        <f>BDS!$AA$3*(COS(($U318*AA$4)-PI()))*BL318*BP318</f>
        <v>0.90495511588135791</v>
      </c>
      <c r="AB318" s="146">
        <f>BDS!$AB$3*(COS(($U318*AB$4)-PI()))*BL318*BP318</f>
        <v>0.91745505227746638</v>
      </c>
      <c r="AC318" s="146">
        <f>BDS!$AC$3*(COS(($U318*AC$4)-PI()))*BL318*BP318</f>
        <v>0.85466142397198896</v>
      </c>
      <c r="AD318" s="146">
        <f>BDS!$AD$3*(COS(($U318*AD$4)-PI()))*BL318*BP318</f>
        <v>0.80048152609945689</v>
      </c>
      <c r="AE318" s="146">
        <f>BDS!$AE$3*(COS(($U318*AE$4)-PI()))*BL318*BP318</f>
        <v>0.78056635522399198</v>
      </c>
      <c r="AF318" s="146">
        <f>BDS!$AF$3*(COS(($U318*AF$4)-PI()))*BL318*BP318</f>
        <v>0.80048152609945689</v>
      </c>
      <c r="AG318" s="146">
        <f>BDS!$AG$3*(COS(($U318*AG$4)-PI()))*BL318*BP318</f>
        <v>0.85466142397198896</v>
      </c>
      <c r="AH318" s="146">
        <f>BDS!$AH$3*(COS(($U318*AH$4)-PI()))*BL318*BP318</f>
        <v>0.91745505227746638</v>
      </c>
      <c r="AI318" s="146">
        <f>BDS!$AI$3*(COS(($U318*AI$4)-PI()))*BL318*BP318</f>
        <v>0.90495511588135791</v>
      </c>
      <c r="AJ318" s="146">
        <f>BDS!$AJ$3*(COS(($U318*AJ$4)-PI()))*BL318*BP318</f>
        <v>0.92866012081450189</v>
      </c>
      <c r="AK318" s="146">
        <f>BDS!$AK$3*(COS(($U318*AK$4)-PI()))*BL318*BP318</f>
        <v>0.88325775487160163</v>
      </c>
      <c r="AL318" s="146">
        <f>BDS!$AL$3*(COS(($U318*AL$4)-PI()))*BL318*BP318</f>
        <v>0.79485963648278557</v>
      </c>
      <c r="AM318" s="146">
        <f>BDS!$AM$3*(COS(($U318*AM$4)-PI()))*BL318*BP318</f>
        <v>0.73020059155629768</v>
      </c>
      <c r="AN318" s="146">
        <f>BDS!$AN$3*(COS(($U318*AN$4)-PI()))*BL318*BP318</f>
        <v>0.70746710683254943</v>
      </c>
      <c r="AO318" s="146">
        <f>BDS!$AO$3*(COS(($U318*AO$4)-PI()))*BL318*BP318</f>
        <v>0.73020059155629768</v>
      </c>
      <c r="AP318" s="146">
        <f>BDS!$AP$3*(COS(($U318*AP$4)-PI()))*BL318*BP318</f>
        <v>0.79485963648278557</v>
      </c>
      <c r="AQ318" s="146">
        <f>BDS!$AQ$3*(COS(($U318*AQ$4)-PI()))*BL318*BP318</f>
        <v>0.88325775487160163</v>
      </c>
      <c r="AR318" s="146">
        <f>BDS!$AR$3*(COS(($U318*AR$4)-PI()))*BL318*BP318</f>
        <v>0.92866012081450189</v>
      </c>
      <c r="AS318" s="146">
        <f>BDS!$AS$3*(COS(($U318*AS$4)-PI()))*BL318*BP318</f>
        <v>0.90495511588135791</v>
      </c>
      <c r="AT318" s="146">
        <f>BDS!$AT$3*(COS(($U318*AT$4)-PI()))*BL318*BP318</f>
        <v>0.91745505227746638</v>
      </c>
      <c r="AU318" s="146">
        <f>BDS!$AU$3*(COS(($U318*AU$4)-PI()))*BL318*BP318</f>
        <v>0.85466142397198896</v>
      </c>
      <c r="AV318" s="146">
        <f>BDS!$AV$3*(COS(($U318*AV$4)-PI()))*BL318*BP318</f>
        <v>0.80048152609945689</v>
      </c>
      <c r="AW318" s="146">
        <f>BDS!$AW$3*(COS(($U318*AW$4)-PI()))*BL318*BP318</f>
        <v>0.78056635522399198</v>
      </c>
      <c r="AX318" s="146">
        <f>BDS!$AX$3*(COS(($U318*AX$4)-PI()))*BL318*BP318</f>
        <v>0.80048152609945689</v>
      </c>
      <c r="AY318" s="146">
        <f>BDS!$AY$3*(COS(($U318*AY$4)-PI()))*BL318*BP318</f>
        <v>0.85466142397198896</v>
      </c>
      <c r="AZ318" s="146">
        <f>BDS!$AZ$3*(COS(($U318*AZ$4)-PI()))*BL318*BP318</f>
        <v>0.91745505227746638</v>
      </c>
      <c r="BA318" s="146">
        <f>BDS!$BA$3*(COS(($U318*BA$4)-PI()))*BL318*BP318</f>
        <v>0.90495511588135791</v>
      </c>
      <c r="BB318" s="146">
        <f>BDS!$BB$3*(COS(($U318*BB$4)-PI()))*BL318*BP318</f>
        <v>0.5741314201826252</v>
      </c>
      <c r="BC318" s="146">
        <f>BDS!$BC$3*(COS(($U318*BC$4)-PI()))*BL318*BP318</f>
        <v>-0.47956244383929858</v>
      </c>
      <c r="BD318" s="146">
        <f>BDS!$BD$3*(COS(($U318*BD$4)-PI()))*BL318*BP318</f>
        <v>-0.12632785609442188</v>
      </c>
      <c r="BE318" s="146">
        <f>BDS!$BE$3*(COS(($U318*BE$4)-PI()))*BL318*BP318</f>
        <v>-0.45107028268315841</v>
      </c>
      <c r="BF318" s="153">
        <f t="shared" si="87"/>
        <v>0.59290445780509016</v>
      </c>
      <c r="BG318" s="153">
        <f>(((BF318)+1)/(BDS!$BG$4)+1)</f>
        <v>2.5828092704235472</v>
      </c>
      <c r="BH318" s="196">
        <f t="shared" si="88"/>
        <v>8.2418467308148422</v>
      </c>
      <c r="BI318" s="154"/>
      <c r="BJ318" s="152">
        <f t="shared" si="89"/>
        <v>1078.7269822184137</v>
      </c>
      <c r="BK318" s="152">
        <f t="shared" si="90"/>
        <v>-1.04046719369402E-2</v>
      </c>
      <c r="BL318" s="155">
        <f t="shared" si="91"/>
        <v>0.99880283504942602</v>
      </c>
      <c r="BM318" s="155"/>
      <c r="BN318" s="152">
        <f t="shared" si="92"/>
        <v>1078.7269822184137</v>
      </c>
      <c r="BO318" s="152">
        <f t="shared" si="93"/>
        <v>-0.6370063479280621</v>
      </c>
      <c r="BP318" s="155">
        <f t="shared" si="94"/>
        <v>0.92928661666603252</v>
      </c>
      <c r="BQ318" s="156"/>
      <c r="BR318" s="157">
        <f t="shared" si="95"/>
        <v>1078.7269822184137</v>
      </c>
      <c r="BS318" s="158">
        <f t="shared" si="96"/>
        <v>0</v>
      </c>
      <c r="BT318" s="158">
        <f t="shared" si="97"/>
        <v>0</v>
      </c>
      <c r="BU318" s="158">
        <f t="shared" si="98"/>
        <v>0</v>
      </c>
      <c r="BV318" s="158"/>
      <c r="BW318" s="206">
        <f t="shared" si="99"/>
        <v>1078.7269822184137</v>
      </c>
      <c r="BX318" s="207">
        <f t="shared" si="100"/>
        <v>-7.7146197324263002E-15</v>
      </c>
      <c r="BY318" s="208">
        <f t="shared" si="101"/>
        <v>0.99999999999999911</v>
      </c>
      <c r="BZ318" s="158"/>
      <c r="CA318" s="157">
        <f>BDS!BH318</f>
        <v>8.2418467308148422</v>
      </c>
      <c r="CB318" s="157">
        <f t="shared" si="102"/>
        <v>2.2418467308148422</v>
      </c>
      <c r="CC318" s="157"/>
      <c r="CD318" s="157">
        <f t="shared" si="103"/>
        <v>2.2418467308148422</v>
      </c>
      <c r="CE318" s="192"/>
      <c r="CF318" s="192"/>
      <c r="CG318" s="208"/>
      <c r="CH318" s="208">
        <f t="shared" si="104"/>
        <v>0</v>
      </c>
    </row>
    <row r="319" spans="2:86" x14ac:dyDescent="0.2">
      <c r="B319" s="81"/>
      <c r="C319" s="81"/>
      <c r="D319" s="81"/>
      <c r="E319" s="81"/>
      <c r="F319" s="81"/>
      <c r="G319" s="81"/>
      <c r="H319" s="81"/>
      <c r="I319" s="81"/>
      <c r="J319" s="81"/>
      <c r="K319" s="81"/>
      <c r="L319" s="82"/>
      <c r="M319" s="83"/>
      <c r="N319" s="81"/>
      <c r="O319" s="81"/>
      <c r="P319" s="81"/>
      <c r="Q319" s="84"/>
      <c r="R319" s="81"/>
      <c r="S319" s="84"/>
      <c r="T319" s="81"/>
      <c r="U319" s="195">
        <f t="shared" si="86"/>
        <v>1095.0860205140857</v>
      </c>
      <c r="V319" s="146">
        <f>BDS!$V$3*(COS(($U319*V$4)-PI()))*BL319*BP319</f>
        <v>-0.45744430803276909</v>
      </c>
      <c r="W319" s="146">
        <f>BDS!$W$3*(COS(($U319*W$4)-PI()))*BL319*BP319</f>
        <v>-0.35886136680277059</v>
      </c>
      <c r="X319" s="146">
        <f>BDS!$X$3*(COS(($U319*X$4)-PI()))*BL319*BP319</f>
        <v>-1.9795342923138972E-2</v>
      </c>
      <c r="Y319" s="146">
        <f>BDS!$Y$3*(COS(($U319*Y$4)-PI()))*BL319*BP319</f>
        <v>-0.53951393014476567</v>
      </c>
      <c r="Z319" s="146">
        <f>BDS!$Z$3*(COS(($U319*Z$4)-PI()))*BL319*BP319</f>
        <v>0.52694353360909196</v>
      </c>
      <c r="AA319" s="146">
        <f>BDS!$AA$3*(COS(($U319*AA$4)-PI()))*BL319*BP319</f>
        <v>0.89047554917445659</v>
      </c>
      <c r="AB319" s="146">
        <f>BDS!$AB$3*(COS(($U319*AB$4)-PI()))*BL319*BP319</f>
        <v>0.92111843687085349</v>
      </c>
      <c r="AC319" s="146">
        <f>BDS!$AC$3*(COS(($U319*AC$4)-PI()))*BL319*BP319</f>
        <v>0.86693371594592239</v>
      </c>
      <c r="AD319" s="146">
        <f>BDS!$AD$3*(COS(($U319*AD$4)-PI()))*BL319*BP319</f>
        <v>0.81648636035038824</v>
      </c>
      <c r="AE319" s="146">
        <f>BDS!$AE$3*(COS(($U319*AE$4)-PI()))*BL319*BP319</f>
        <v>0.79761189833426294</v>
      </c>
      <c r="AF319" s="146">
        <f>BDS!$AF$3*(COS(($U319*AF$4)-PI()))*BL319*BP319</f>
        <v>0.81648636035038824</v>
      </c>
      <c r="AG319" s="146">
        <f>BDS!$AG$3*(COS(($U319*AG$4)-PI()))*BL319*BP319</f>
        <v>0.86693371594592239</v>
      </c>
      <c r="AH319" s="146">
        <f>BDS!$AH$3*(COS(($U319*AH$4)-PI()))*BL319*BP319</f>
        <v>0.92111843687085349</v>
      </c>
      <c r="AI319" s="146">
        <f>BDS!$AI$3*(COS(($U319*AI$4)-PI()))*BL319*BP319</f>
        <v>0.89047554917445659</v>
      </c>
      <c r="AJ319" s="146">
        <f>BDS!$AJ$3*(COS(($U319*AJ$4)-PI()))*BL319*BP319</f>
        <v>0.92249797010110013</v>
      </c>
      <c r="AK319" s="146">
        <f>BDS!$AK$3*(COS(($U319*AK$4)-PI()))*BL319*BP319</f>
        <v>0.89265310221892269</v>
      </c>
      <c r="AL319" s="146">
        <f>BDS!$AL$3*(COS(($U319*AL$4)-PI()))*BL319*BP319</f>
        <v>0.81117222670739075</v>
      </c>
      <c r="AM319" s="146">
        <f>BDS!$AM$3*(COS(($U319*AM$4)-PI()))*BL319*BP319</f>
        <v>0.74937067848409433</v>
      </c>
      <c r="AN319" s="146">
        <f>BDS!$AN$3*(COS(($U319*AN$4)-PI()))*BL319*BP319</f>
        <v>0.7274112812659479</v>
      </c>
      <c r="AO319" s="146">
        <f>BDS!$AO$3*(COS(($U319*AO$4)-PI()))*BL319*BP319</f>
        <v>0.74937067848409433</v>
      </c>
      <c r="AP319" s="146">
        <f>BDS!$AP$3*(COS(($U319*AP$4)-PI()))*BL319*BP319</f>
        <v>0.81117222670739075</v>
      </c>
      <c r="AQ319" s="146">
        <f>BDS!$AQ$3*(COS(($U319*AQ$4)-PI()))*BL319*BP319</f>
        <v>0.89265310221892269</v>
      </c>
      <c r="AR319" s="146">
        <f>BDS!$AR$3*(COS(($U319*AR$4)-PI()))*BL319*BP319</f>
        <v>0.92249797010110013</v>
      </c>
      <c r="AS319" s="146">
        <f>BDS!$AS$3*(COS(($U319*AS$4)-PI()))*BL319*BP319</f>
        <v>0.89047554917445659</v>
      </c>
      <c r="AT319" s="146">
        <f>BDS!$AT$3*(COS(($U319*AT$4)-PI()))*BL319*BP319</f>
        <v>0.92111843687085349</v>
      </c>
      <c r="AU319" s="146">
        <f>BDS!$AU$3*(COS(($U319*AU$4)-PI()))*BL319*BP319</f>
        <v>0.86693371594592239</v>
      </c>
      <c r="AV319" s="146">
        <f>BDS!$AV$3*(COS(($U319*AV$4)-PI()))*BL319*BP319</f>
        <v>0.81648636035038824</v>
      </c>
      <c r="AW319" s="146">
        <f>BDS!$AW$3*(COS(($U319*AW$4)-PI()))*BL319*BP319</f>
        <v>0.79761189833426294</v>
      </c>
      <c r="AX319" s="146">
        <f>BDS!$AX$3*(COS(($U319*AX$4)-PI()))*BL319*BP319</f>
        <v>0.81648636035038824</v>
      </c>
      <c r="AY319" s="146">
        <f>BDS!$AY$3*(COS(($U319*AY$4)-PI()))*BL319*BP319</f>
        <v>0.86693371594592239</v>
      </c>
      <c r="AZ319" s="146">
        <f>BDS!$AZ$3*(COS(($U319*AZ$4)-PI()))*BL319*BP319</f>
        <v>0.92111843687085349</v>
      </c>
      <c r="BA319" s="146">
        <f>BDS!$BA$3*(COS(($U319*BA$4)-PI()))*BL319*BP319</f>
        <v>0.89047554917445659</v>
      </c>
      <c r="BB319" s="146">
        <f>BDS!$BB$3*(COS(($U319*BB$4)-PI()))*BL319*BP319</f>
        <v>0.52694353360909196</v>
      </c>
      <c r="BC319" s="146">
        <f>BDS!$BC$3*(COS(($U319*BC$4)-PI()))*BL319*BP319</f>
        <v>-0.53951393014476567</v>
      </c>
      <c r="BD319" s="146">
        <f>BDS!$BD$3*(COS(($U319*BD$4)-PI()))*BL319*BP319</f>
        <v>-1.9795342923138972E-2</v>
      </c>
      <c r="BE319" s="146">
        <f>BDS!$BE$3*(COS(($U319*BE$4)-PI()))*BL319*BP319</f>
        <v>-0.35886136680277059</v>
      </c>
      <c r="BF319" s="153">
        <f t="shared" si="87"/>
        <v>0.60594946560466778</v>
      </c>
      <c r="BG319" s="153">
        <f>(((BF319)+1)/(BDS!$BG$4)+1)</f>
        <v>2.5957716042137173</v>
      </c>
      <c r="BH319" s="196">
        <f t="shared" si="88"/>
        <v>8.2853295453606446</v>
      </c>
      <c r="BI319" s="154"/>
      <c r="BJ319" s="152">
        <f t="shared" si="89"/>
        <v>1095.0860205140857</v>
      </c>
      <c r="BK319" s="152">
        <f t="shared" si="90"/>
        <v>-1.0925632419105501E-2</v>
      </c>
      <c r="BL319" s="155">
        <f t="shared" si="91"/>
        <v>0.99874293085720134</v>
      </c>
      <c r="BM319" s="155"/>
      <c r="BN319" s="152">
        <f t="shared" si="92"/>
        <v>1095.0860205140857</v>
      </c>
      <c r="BO319" s="152">
        <f t="shared" si="93"/>
        <v>-0.6596663249721314</v>
      </c>
      <c r="BP319" s="155">
        <f t="shared" si="94"/>
        <v>0.92686542893276247</v>
      </c>
      <c r="BQ319" s="156"/>
      <c r="BR319" s="157">
        <f t="shared" si="95"/>
        <v>1095.0860205140857</v>
      </c>
      <c r="BS319" s="158">
        <f t="shared" si="96"/>
        <v>0</v>
      </c>
      <c r="BT319" s="158">
        <f t="shared" si="97"/>
        <v>0</v>
      </c>
      <c r="BU319" s="158">
        <f t="shared" si="98"/>
        <v>0</v>
      </c>
      <c r="BV319" s="158"/>
      <c r="BW319" s="206">
        <f t="shared" si="99"/>
        <v>1095.0860205140857</v>
      </c>
      <c r="BX319" s="207">
        <f t="shared" si="100"/>
        <v>-7.7146197324263002E-15</v>
      </c>
      <c r="BY319" s="208">
        <f t="shared" si="101"/>
        <v>0.99999999999999911</v>
      </c>
      <c r="BZ319" s="158"/>
      <c r="CA319" s="157">
        <f>BDS!BH319</f>
        <v>8.2853295453606446</v>
      </c>
      <c r="CB319" s="157">
        <f t="shared" si="102"/>
        <v>2.2853295453606446</v>
      </c>
      <c r="CC319" s="157"/>
      <c r="CD319" s="157">
        <f t="shared" si="103"/>
        <v>2.2853295453606446</v>
      </c>
      <c r="CE319" s="192"/>
      <c r="CF319" s="192"/>
      <c r="CG319" s="208"/>
      <c r="CH319" s="208">
        <f t="shared" si="104"/>
        <v>0</v>
      </c>
    </row>
    <row r="320" spans="2:86" x14ac:dyDescent="0.2">
      <c r="B320" s="81"/>
      <c r="C320" s="81"/>
      <c r="D320" s="81"/>
      <c r="E320" s="81"/>
      <c r="F320" s="81"/>
      <c r="G320" s="81"/>
      <c r="H320" s="81"/>
      <c r="I320" s="81"/>
      <c r="J320" s="81"/>
      <c r="K320" s="81"/>
      <c r="L320" s="82"/>
      <c r="M320" s="83"/>
      <c r="N320" s="81"/>
      <c r="O320" s="81"/>
      <c r="P320" s="81"/>
      <c r="Q320" s="84"/>
      <c r="R320" s="81"/>
      <c r="S320" s="84"/>
      <c r="T320" s="81"/>
      <c r="U320" s="195">
        <f t="shared" si="86"/>
        <v>1111.6931458033814</v>
      </c>
      <c r="V320" s="146">
        <f>BDS!$V$3*(COS(($U320*V$4)-PI()))*BL320*BP320</f>
        <v>-0.36590745237653372</v>
      </c>
      <c r="W320" s="146">
        <f>BDS!$W$3*(COS(($U320*W$4)-PI()))*BL320*BP320</f>
        <v>-0.26121750905324087</v>
      </c>
      <c r="X320" s="146">
        <f>BDS!$X$3*(COS(($U320*X$4)-PI()))*BL320*BP320</f>
        <v>8.8037183443034434E-2</v>
      </c>
      <c r="Y320" s="146">
        <f>BDS!$Y$3*(COS(($U320*Y$4)-PI()))*BL320*BP320</f>
        <v>-0.59651607195521372</v>
      </c>
      <c r="Z320" s="146">
        <f>BDS!$Z$3*(COS(($U320*Z$4)-PI()))*BL320*BP320</f>
        <v>0.4772486279783279</v>
      </c>
      <c r="AA320" s="146">
        <f>BDS!$AA$3*(COS(($U320*AA$4)-PI()))*BL320*BP320</f>
        <v>0.87343020471400656</v>
      </c>
      <c r="AB320" s="146">
        <f>BDS!$AB$3*(COS(($U320*AB$4)-PI()))*BL320*BP320</f>
        <v>0.92285707650716298</v>
      </c>
      <c r="AC320" s="146">
        <f>BDS!$AC$3*(COS(($U320*AC$4)-PI()))*BL320*BP320</f>
        <v>0.87775734174955555</v>
      </c>
      <c r="AD320" s="146">
        <f>BDS!$AD$3*(COS(($U320*AD$4)-PI()))*BL320*BP320</f>
        <v>0.83130108271806546</v>
      </c>
      <c r="AE320" s="146">
        <f>BDS!$AE$3*(COS(($U320*AE$4)-PI()))*BL320*BP320</f>
        <v>0.81354771139644466</v>
      </c>
      <c r="AF320" s="146">
        <f>BDS!$AF$3*(COS(($U320*AF$4)-PI()))*BL320*BP320</f>
        <v>0.83130108271806546</v>
      </c>
      <c r="AG320" s="146">
        <f>BDS!$AG$3*(COS(($U320*AG$4)-PI()))*BL320*BP320</f>
        <v>0.87775734174955555</v>
      </c>
      <c r="AH320" s="146">
        <f>BDS!$AH$3*(COS(($U320*AH$4)-PI()))*BL320*BP320</f>
        <v>0.92285707650716298</v>
      </c>
      <c r="AI320" s="146">
        <f>BDS!$AI$3*(COS(($U320*AI$4)-PI()))*BL320*BP320</f>
        <v>0.87343020471400656</v>
      </c>
      <c r="AJ320" s="146">
        <f>BDS!$AJ$3*(COS(($U320*AJ$4)-PI()))*BL320*BP320</f>
        <v>0.91401039109502502</v>
      </c>
      <c r="AK320" s="146">
        <f>BDS!$AK$3*(COS(($U320*AK$4)-PI()))*BL320*BP320</f>
        <v>0.90042487084691403</v>
      </c>
      <c r="AL320" s="146">
        <f>BDS!$AL$3*(COS(($U320*AL$4)-PI()))*BL320*BP320</f>
        <v>0.8263180301224351</v>
      </c>
      <c r="AM320" s="146">
        <f>BDS!$AM$3*(COS(($U320*AM$4)-PI()))*BL320*BP320</f>
        <v>0.76761083110681039</v>
      </c>
      <c r="AN320" s="146">
        <f>BDS!$AN$3*(COS(($U320*AN$4)-PI()))*BL320*BP320</f>
        <v>0.7464978581886933</v>
      </c>
      <c r="AO320" s="146">
        <f>BDS!$AO$3*(COS(($U320*AO$4)-PI()))*BL320*BP320</f>
        <v>0.76761083110681039</v>
      </c>
      <c r="AP320" s="146">
        <f>BDS!$AP$3*(COS(($U320*AP$4)-PI()))*BL320*BP320</f>
        <v>0.8263180301224351</v>
      </c>
      <c r="AQ320" s="146">
        <f>BDS!$AQ$3*(COS(($U320*AQ$4)-PI()))*BL320*BP320</f>
        <v>0.90042487084691403</v>
      </c>
      <c r="AR320" s="146">
        <f>BDS!$AR$3*(COS(($U320*AR$4)-PI()))*BL320*BP320</f>
        <v>0.91401039109502502</v>
      </c>
      <c r="AS320" s="146">
        <f>BDS!$AS$3*(COS(($U320*AS$4)-PI()))*BL320*BP320</f>
        <v>0.87343020471400656</v>
      </c>
      <c r="AT320" s="146">
        <f>BDS!$AT$3*(COS(($U320*AT$4)-PI()))*BL320*BP320</f>
        <v>0.92285707650716298</v>
      </c>
      <c r="AU320" s="146">
        <f>BDS!$AU$3*(COS(($U320*AU$4)-PI()))*BL320*BP320</f>
        <v>0.87775734174955555</v>
      </c>
      <c r="AV320" s="146">
        <f>BDS!$AV$3*(COS(($U320*AV$4)-PI()))*BL320*BP320</f>
        <v>0.83130108271806546</v>
      </c>
      <c r="AW320" s="146">
        <f>BDS!$AW$3*(COS(($U320*AW$4)-PI()))*BL320*BP320</f>
        <v>0.81354771139644466</v>
      </c>
      <c r="AX320" s="146">
        <f>BDS!$AX$3*(COS(($U320*AX$4)-PI()))*BL320*BP320</f>
        <v>0.83130108271806546</v>
      </c>
      <c r="AY320" s="146">
        <f>BDS!$AY$3*(COS(($U320*AY$4)-PI()))*BL320*BP320</f>
        <v>0.87775734174955555</v>
      </c>
      <c r="AZ320" s="146">
        <f>BDS!$AZ$3*(COS(($U320*AZ$4)-PI()))*BL320*BP320</f>
        <v>0.92285707650716298</v>
      </c>
      <c r="BA320" s="146">
        <f>BDS!$BA$3*(COS(($U320*BA$4)-PI()))*BL320*BP320</f>
        <v>0.87343020471400656</v>
      </c>
      <c r="BB320" s="146">
        <f>BDS!$BB$3*(COS(($U320*BB$4)-PI()))*BL320*BP320</f>
        <v>0.4772486279783279</v>
      </c>
      <c r="BC320" s="146">
        <f>BDS!$BC$3*(COS(($U320*BC$4)-PI()))*BL320*BP320</f>
        <v>-0.59651607195521372</v>
      </c>
      <c r="BD320" s="146">
        <f>BDS!$BD$3*(COS(($U320*BD$4)-PI()))*BL320*BP320</f>
        <v>8.8037183443034434E-2</v>
      </c>
      <c r="BE320" s="146">
        <f>BDS!$BE$3*(COS(($U320*BE$4)-PI()))*BL320*BP320</f>
        <v>-0.26121750905324087</v>
      </c>
      <c r="BF320" s="153">
        <f t="shared" si="87"/>
        <v>0.61835837107023328</v>
      </c>
      <c r="BG320" s="153">
        <f>(((BF320)+1)/(BDS!$BG$4)+1)</f>
        <v>2.6081018670304656</v>
      </c>
      <c r="BH320" s="196">
        <f t="shared" si="88"/>
        <v>8.3264910005936645</v>
      </c>
      <c r="BI320" s="154"/>
      <c r="BJ320" s="152">
        <f t="shared" si="89"/>
        <v>1111.6931458033814</v>
      </c>
      <c r="BK320" s="152">
        <f t="shared" si="90"/>
        <v>-1.1472642883712737E-2</v>
      </c>
      <c r="BL320" s="155">
        <f t="shared" si="91"/>
        <v>0.99868003509696313</v>
      </c>
      <c r="BM320" s="155"/>
      <c r="BN320" s="152">
        <f t="shared" si="92"/>
        <v>1111.6931458033814</v>
      </c>
      <c r="BO320" s="152">
        <f t="shared" si="93"/>
        <v>-0.68307074832556991</v>
      </c>
      <c r="BP320" s="155">
        <f t="shared" si="94"/>
        <v>0.92437132043034054</v>
      </c>
      <c r="BQ320" s="156"/>
      <c r="BR320" s="157">
        <f t="shared" si="95"/>
        <v>1111.6931458033814</v>
      </c>
      <c r="BS320" s="158">
        <f t="shared" si="96"/>
        <v>0</v>
      </c>
      <c r="BT320" s="158">
        <f t="shared" si="97"/>
        <v>0</v>
      </c>
      <c r="BU320" s="158">
        <f t="shared" si="98"/>
        <v>0</v>
      </c>
      <c r="BV320" s="158"/>
      <c r="BW320" s="206">
        <f t="shared" si="99"/>
        <v>1111.6931458033814</v>
      </c>
      <c r="BX320" s="207">
        <f t="shared" si="100"/>
        <v>-7.7146197324263002E-15</v>
      </c>
      <c r="BY320" s="208">
        <f t="shared" si="101"/>
        <v>0.99999999999999911</v>
      </c>
      <c r="BZ320" s="158"/>
      <c r="CA320" s="157">
        <f>BDS!BH320</f>
        <v>8.3264910005936645</v>
      </c>
      <c r="CB320" s="157">
        <f t="shared" si="102"/>
        <v>2.3264910005936645</v>
      </c>
      <c r="CC320" s="157"/>
      <c r="CD320" s="157">
        <f t="shared" si="103"/>
        <v>2.3264910005936645</v>
      </c>
      <c r="CE320" s="192"/>
      <c r="CF320" s="192"/>
      <c r="CG320" s="208"/>
      <c r="CH320" s="208">
        <f t="shared" si="104"/>
        <v>0</v>
      </c>
    </row>
    <row r="321" spans="2:86" x14ac:dyDescent="0.2">
      <c r="B321" s="81"/>
      <c r="C321" s="81"/>
      <c r="D321" s="81"/>
      <c r="E321" s="81"/>
      <c r="F321" s="81"/>
      <c r="G321" s="81"/>
      <c r="H321" s="81"/>
      <c r="I321" s="81"/>
      <c r="J321" s="81"/>
      <c r="K321" s="81"/>
      <c r="L321" s="82"/>
      <c r="M321" s="83"/>
      <c r="N321" s="81"/>
      <c r="O321" s="81"/>
      <c r="P321" s="81"/>
      <c r="Q321" s="84"/>
      <c r="R321" s="81"/>
      <c r="S321" s="84"/>
      <c r="T321" s="81"/>
      <c r="U321" s="195">
        <f t="shared" si="86"/>
        <v>1128.5521203585868</v>
      </c>
      <c r="V321" s="146">
        <f>BDS!$V$3*(COS(($U321*V$4)-PI()))*BL321*BP321</f>
        <v>-0.26888079690647027</v>
      </c>
      <c r="W321" s="146">
        <f>BDS!$W$3*(COS(($U321*W$4)-PI()))*BL321*BP321</f>
        <v>-0.15924142135182462</v>
      </c>
      <c r="X321" s="146">
        <f>BDS!$X$3*(COS(($U321*X$4)-PI()))*BL321*BP321</f>
        <v>0.19561489064990398</v>
      </c>
      <c r="Y321" s="146">
        <f>BDS!$Y$3*(COS(($U321*Y$4)-PI()))*BL321*BP321</f>
        <v>-0.65003865641309733</v>
      </c>
      <c r="Z321" s="146">
        <f>BDS!$Z$3*(COS(($U321*Z$4)-PI()))*BL321*BP321</f>
        <v>0.42516847789734524</v>
      </c>
      <c r="AA321" s="146">
        <f>BDS!$AA$3*(COS(($U321*AA$4)-PI()))*BL321*BP321</f>
        <v>0.85377141900547104</v>
      </c>
      <c r="AB321" s="146">
        <f>BDS!$AB$3*(COS(($U321*AB$4)-PI()))*BL321*BP321</f>
        <v>0.92258859818552674</v>
      </c>
      <c r="AC321" s="146">
        <f>BDS!$AC$3*(COS(($U321*AC$4)-PI()))*BL321*BP321</f>
        <v>0.887048486178456</v>
      </c>
      <c r="AD321" s="146">
        <f>BDS!$AD$3*(COS(($U321*AD$4)-PI()))*BL321*BP321</f>
        <v>0.84484544286449259</v>
      </c>
      <c r="AE321" s="146">
        <f>BDS!$AE$3*(COS(($U321*AE$4)-PI()))*BL321*BP321</f>
        <v>0.82829516268202974</v>
      </c>
      <c r="AF321" s="146">
        <f>BDS!$AF$3*(COS(($U321*AF$4)-PI()))*BL321*BP321</f>
        <v>0.84484544286449259</v>
      </c>
      <c r="AG321" s="146">
        <f>BDS!$AG$3*(COS(($U321*AG$4)-PI()))*BL321*BP321</f>
        <v>0.887048486178456</v>
      </c>
      <c r="AH321" s="146">
        <f>BDS!$AH$3*(COS(($U321*AH$4)-PI()))*BL321*BP321</f>
        <v>0.92258859818552674</v>
      </c>
      <c r="AI321" s="146">
        <f>BDS!$AI$3*(COS(($U321*AI$4)-PI()))*BL321*BP321</f>
        <v>0.85377141900547104</v>
      </c>
      <c r="AJ321" s="146">
        <f>BDS!$AJ$3*(COS(($U321*AJ$4)-PI()))*BL321*BP321</f>
        <v>0.90312898725740409</v>
      </c>
      <c r="AK321" s="146">
        <f>BDS!$AK$3*(COS(($U321*AK$4)-PI()))*BL321*BP321</f>
        <v>0.906488414633559</v>
      </c>
      <c r="AL321" s="146">
        <f>BDS!$AL$3*(COS(($U321*AL$4)-PI()))*BL321*BP321</f>
        <v>0.84021724229576644</v>
      </c>
      <c r="AM321" s="146">
        <f>BDS!$AM$3*(COS(($U321*AM$4)-PI()))*BL321*BP321</f>
        <v>0.78484685090674611</v>
      </c>
      <c r="AN321" s="146">
        <f>BDS!$AN$3*(COS(($U321*AN$4)-PI()))*BL321*BP321</f>
        <v>0.76465473014761731</v>
      </c>
      <c r="AO321" s="146">
        <f>BDS!$AO$3*(COS(($U321*AO$4)-PI()))*BL321*BP321</f>
        <v>0.78484685090674611</v>
      </c>
      <c r="AP321" s="146">
        <f>BDS!$AP$3*(COS(($U321*AP$4)-PI()))*BL321*BP321</f>
        <v>0.84021724229576644</v>
      </c>
      <c r="AQ321" s="146">
        <f>BDS!$AQ$3*(COS(($U321*AQ$4)-PI()))*BL321*BP321</f>
        <v>0.906488414633559</v>
      </c>
      <c r="AR321" s="146">
        <f>BDS!$AR$3*(COS(($U321*AR$4)-PI()))*BL321*BP321</f>
        <v>0.90312898725740409</v>
      </c>
      <c r="AS321" s="146">
        <f>BDS!$AS$3*(COS(($U321*AS$4)-PI()))*BL321*BP321</f>
        <v>0.85377141900547104</v>
      </c>
      <c r="AT321" s="146">
        <f>BDS!$AT$3*(COS(($U321*AT$4)-PI()))*BL321*BP321</f>
        <v>0.92258859818552674</v>
      </c>
      <c r="AU321" s="146">
        <f>BDS!$AU$3*(COS(($U321*AU$4)-PI()))*BL321*BP321</f>
        <v>0.887048486178456</v>
      </c>
      <c r="AV321" s="146">
        <f>BDS!$AV$3*(COS(($U321*AV$4)-PI()))*BL321*BP321</f>
        <v>0.84484544286449259</v>
      </c>
      <c r="AW321" s="146">
        <f>BDS!$AW$3*(COS(($U321*AW$4)-PI()))*BL321*BP321</f>
        <v>0.82829516268202974</v>
      </c>
      <c r="AX321" s="146">
        <f>BDS!$AX$3*(COS(($U321*AX$4)-PI()))*BL321*BP321</f>
        <v>0.84484544286449259</v>
      </c>
      <c r="AY321" s="146">
        <f>BDS!$AY$3*(COS(($U321*AY$4)-PI()))*BL321*BP321</f>
        <v>0.887048486178456</v>
      </c>
      <c r="AZ321" s="146">
        <f>BDS!$AZ$3*(COS(($U321*AZ$4)-PI()))*BL321*BP321</f>
        <v>0.92258859818552674</v>
      </c>
      <c r="BA321" s="146">
        <f>BDS!$BA$3*(COS(($U321*BA$4)-PI()))*BL321*BP321</f>
        <v>0.85377141900547104</v>
      </c>
      <c r="BB321" s="146">
        <f>BDS!$BB$3*(COS(($U321*BB$4)-PI()))*BL321*BP321</f>
        <v>0.42516847789734524</v>
      </c>
      <c r="BC321" s="146">
        <f>BDS!$BC$3*(COS(($U321*BC$4)-PI()))*BL321*BP321</f>
        <v>-0.65003865641309733</v>
      </c>
      <c r="BD321" s="146">
        <f>BDS!$BD$3*(COS(($U321*BD$4)-PI()))*BL321*BP321</f>
        <v>0.19561489064990398</v>
      </c>
      <c r="BE321" s="146">
        <f>BDS!$BE$3*(COS(($U321*BE$4)-PI()))*BL321*BP321</f>
        <v>-0.15924142135182462</v>
      </c>
      <c r="BF321" s="153">
        <f t="shared" si="87"/>
        <v>0.62993748931368321</v>
      </c>
      <c r="BG321" s="153">
        <f>(((BF321)+1)/(BDS!$BG$4)+1)</f>
        <v>2.61960760148256</v>
      </c>
      <c r="BH321" s="196">
        <f t="shared" si="88"/>
        <v>8.3647248395721352</v>
      </c>
      <c r="BI321" s="154"/>
      <c r="BJ321" s="152">
        <f t="shared" si="89"/>
        <v>1128.5521203585868</v>
      </c>
      <c r="BK321" s="152">
        <f t="shared" si="90"/>
        <v>-1.2047002396745582E-2</v>
      </c>
      <c r="BL321" s="155">
        <f t="shared" si="91"/>
        <v>0.99861399898113734</v>
      </c>
      <c r="BM321" s="155"/>
      <c r="BN321" s="152">
        <f t="shared" si="92"/>
        <v>1128.5521203585868</v>
      </c>
      <c r="BO321" s="152">
        <f t="shared" si="93"/>
        <v>-0.70723987542264877</v>
      </c>
      <c r="BP321" s="155">
        <f t="shared" si="94"/>
        <v>0.92180276446369847</v>
      </c>
      <c r="BQ321" s="156"/>
      <c r="BR321" s="157">
        <f t="shared" si="95"/>
        <v>1128.5521203585868</v>
      </c>
      <c r="BS321" s="158">
        <f t="shared" si="96"/>
        <v>0</v>
      </c>
      <c r="BT321" s="158">
        <f t="shared" si="97"/>
        <v>0</v>
      </c>
      <c r="BU321" s="158">
        <f t="shared" si="98"/>
        <v>0</v>
      </c>
      <c r="BV321" s="158"/>
      <c r="BW321" s="206">
        <f t="shared" si="99"/>
        <v>1128.5521203585868</v>
      </c>
      <c r="BX321" s="207">
        <f t="shared" si="100"/>
        <v>-7.7146197324263002E-15</v>
      </c>
      <c r="BY321" s="208">
        <f t="shared" si="101"/>
        <v>0.99999999999999911</v>
      </c>
      <c r="BZ321" s="158"/>
      <c r="CA321" s="157">
        <f>BDS!BH321</f>
        <v>8.3647248395721352</v>
      </c>
      <c r="CB321" s="157">
        <f t="shared" si="102"/>
        <v>2.3647248395721352</v>
      </c>
      <c r="CC321" s="157"/>
      <c r="CD321" s="157">
        <f t="shared" si="103"/>
        <v>2.3647248395721352</v>
      </c>
      <c r="CE321" s="192"/>
      <c r="CF321" s="192"/>
      <c r="CG321" s="208"/>
      <c r="CH321" s="208">
        <f t="shared" si="104"/>
        <v>0</v>
      </c>
    </row>
    <row r="322" spans="2:86" x14ac:dyDescent="0.2">
      <c r="B322" s="81"/>
      <c r="C322" s="81"/>
      <c r="D322" s="81"/>
      <c r="E322" s="81"/>
      <c r="F322" s="81"/>
      <c r="G322" s="81"/>
      <c r="H322" s="81"/>
      <c r="I322" s="81"/>
      <c r="J322" s="81"/>
      <c r="K322" s="81"/>
      <c r="L322" s="82"/>
      <c r="M322" s="83"/>
      <c r="N322" s="81"/>
      <c r="O322" s="81"/>
      <c r="P322" s="81"/>
      <c r="Q322" s="84"/>
      <c r="R322" s="81"/>
      <c r="S322" s="84"/>
      <c r="T322" s="81"/>
      <c r="U322" s="195">
        <f t="shared" si="86"/>
        <v>1145.6667635073479</v>
      </c>
      <c r="V322" s="146">
        <f>BDS!$V$3*(COS(($U322*V$4)-PI()))*BL322*BP322</f>
        <v>-0.16745436253364038</v>
      </c>
      <c r="W322" s="146">
        <f>BDS!$W$3*(COS(($U322*W$4)-PI()))*BL322*BP322</f>
        <v>-5.4180242503277742E-2</v>
      </c>
      <c r="X322" s="146">
        <f>BDS!$X$3*(COS(($U322*X$4)-PI()))*BL322*BP322</f>
        <v>0.30127694668506683</v>
      </c>
      <c r="Y322" s="146">
        <f>BDS!$Y$3*(COS(($U322*Y$4)-PI()))*BL322*BP322</f>
        <v>-0.69954489268514763</v>
      </c>
      <c r="Z322" s="146">
        <f>BDS!$Z$3*(COS(($U322*Z$4)-PI()))*BL322*BP322</f>
        <v>0.37084727340947993</v>
      </c>
      <c r="AA322" s="146">
        <f>BDS!$AA$3*(COS(($U322*AA$4)-PI()))*BL322*BP322</f>
        <v>0.83146036393791167</v>
      </c>
      <c r="AB322" s="146">
        <f>BDS!$AB$3*(COS(($U322*AB$4)-PI()))*BL322*BP322</f>
        <v>0.92023307266056187</v>
      </c>
      <c r="AC322" s="146">
        <f>BDS!$AC$3*(COS(($U322*AC$4)-PI()))*BL322*BP322</f>
        <v>0.89472331708608321</v>
      </c>
      <c r="AD322" s="146">
        <f>BDS!$AD$3*(COS(($U322*AD$4)-PI()))*BL322*BP322</f>
        <v>0.85703827312266367</v>
      </c>
      <c r="AE322" s="146">
        <f>BDS!$AE$3*(COS(($U322*AE$4)-PI()))*BL322*BP322</f>
        <v>0.84177447555214224</v>
      </c>
      <c r="AF322" s="146">
        <f>BDS!$AF$3*(COS(($U322*AF$4)-PI()))*BL322*BP322</f>
        <v>0.85703827312266367</v>
      </c>
      <c r="AG322" s="146">
        <f>BDS!$AG$3*(COS(($U322*AG$4)-PI()))*BL322*BP322</f>
        <v>0.89472331708608321</v>
      </c>
      <c r="AH322" s="146">
        <f>BDS!$AH$3*(COS(($U322*AH$4)-PI()))*BL322*BP322</f>
        <v>0.92023307266056187</v>
      </c>
      <c r="AI322" s="146">
        <f>BDS!$AI$3*(COS(($U322*AI$4)-PI()))*BL322*BP322</f>
        <v>0.83146036393791167</v>
      </c>
      <c r="AJ322" s="146">
        <f>BDS!$AJ$3*(COS(($U322*AJ$4)-PI()))*BL322*BP322</f>
        <v>0.88979109995713346</v>
      </c>
      <c r="AK322" s="146">
        <f>BDS!$AK$3*(COS(($U322*AK$4)-PI()))*BL322*BP322</f>
        <v>0.91075983982192477</v>
      </c>
      <c r="AL322" s="146">
        <f>BDS!$AL$3*(COS(($U322*AL$4)-PI()))*BL322*BP322</f>
        <v>0.85278907297557105</v>
      </c>
      <c r="AM322" s="146">
        <f>BDS!$AM$3*(COS(($U322*AM$4)-PI()))*BL322*BP322</f>
        <v>0.80100296941212956</v>
      </c>
      <c r="AN322" s="146">
        <f>BDS!$AN$3*(COS(($U322*AN$4)-PI()))*BL322*BP322</f>
        <v>0.78180808057407325</v>
      </c>
      <c r="AO322" s="146">
        <f>BDS!$AO$3*(COS(($U322*AO$4)-PI()))*BL322*BP322</f>
        <v>0.80100296941212956</v>
      </c>
      <c r="AP322" s="146">
        <f>BDS!$AP$3*(COS(($U322*AP$4)-PI()))*BL322*BP322</f>
        <v>0.85278907297557105</v>
      </c>
      <c r="AQ322" s="146">
        <f>BDS!$AQ$3*(COS(($U322*AQ$4)-PI()))*BL322*BP322</f>
        <v>0.91075983982192477</v>
      </c>
      <c r="AR322" s="146">
        <f>BDS!$AR$3*(COS(($U322*AR$4)-PI()))*BL322*BP322</f>
        <v>0.88979109995713346</v>
      </c>
      <c r="AS322" s="146">
        <f>BDS!$AS$3*(COS(($U322*AS$4)-PI()))*BL322*BP322</f>
        <v>0.83146036393791167</v>
      </c>
      <c r="AT322" s="146">
        <f>BDS!$AT$3*(COS(($U322*AT$4)-PI()))*BL322*BP322</f>
        <v>0.92023307266056187</v>
      </c>
      <c r="AU322" s="146">
        <f>BDS!$AU$3*(COS(($U322*AU$4)-PI()))*BL322*BP322</f>
        <v>0.89472331708608321</v>
      </c>
      <c r="AV322" s="146">
        <f>BDS!$AV$3*(COS(($U322*AV$4)-PI()))*BL322*BP322</f>
        <v>0.85703827312266367</v>
      </c>
      <c r="AW322" s="146">
        <f>BDS!$AW$3*(COS(($U322*AW$4)-PI()))*BL322*BP322</f>
        <v>0.84177447555214224</v>
      </c>
      <c r="AX322" s="146">
        <f>BDS!$AX$3*(COS(($U322*AX$4)-PI()))*BL322*BP322</f>
        <v>0.85703827312266367</v>
      </c>
      <c r="AY322" s="146">
        <f>BDS!$AY$3*(COS(($U322*AY$4)-PI()))*BL322*BP322</f>
        <v>0.89472331708608321</v>
      </c>
      <c r="AZ322" s="146">
        <f>BDS!$AZ$3*(COS(($U322*AZ$4)-PI()))*BL322*BP322</f>
        <v>0.92023307266056187</v>
      </c>
      <c r="BA322" s="146">
        <f>BDS!$BA$3*(COS(($U322*BA$4)-PI()))*BL322*BP322</f>
        <v>0.83146036393791167</v>
      </c>
      <c r="BB322" s="146">
        <f>BDS!$BB$3*(COS(($U322*BB$4)-PI()))*BL322*BP322</f>
        <v>0.37084727340947993</v>
      </c>
      <c r="BC322" s="146">
        <f>BDS!$BC$3*(COS(($U322*BC$4)-PI()))*BL322*BP322</f>
        <v>-0.69954489268514763</v>
      </c>
      <c r="BD322" s="146">
        <f>BDS!$BD$3*(COS(($U322*BD$4)-PI()))*BL322*BP322</f>
        <v>0.30127694668506683</v>
      </c>
      <c r="BE322" s="146">
        <f>BDS!$BE$3*(COS(($U322*BE$4)-PI()))*BL322*BP322</f>
        <v>-5.4180242503277742E-2</v>
      </c>
      <c r="BF322" s="153">
        <f t="shared" si="87"/>
        <v>0.64047796973664906</v>
      </c>
      <c r="BG322" s="153">
        <f>(((BF322)+1)/(BDS!$BG$4)+1)</f>
        <v>2.6300812805826714</v>
      </c>
      <c r="BH322" s="196">
        <f t="shared" si="88"/>
        <v>8.3993834044953761</v>
      </c>
      <c r="BI322" s="154"/>
      <c r="BJ322" s="152">
        <f t="shared" si="89"/>
        <v>1145.6667635073479</v>
      </c>
      <c r="BK322" s="152">
        <f t="shared" si="90"/>
        <v>-1.2650074444451757E-2</v>
      </c>
      <c r="BL322" s="155">
        <f t="shared" si="91"/>
        <v>0.99854466638449957</v>
      </c>
      <c r="BM322" s="155"/>
      <c r="BN322" s="152">
        <f t="shared" si="92"/>
        <v>1145.6667635073479</v>
      </c>
      <c r="BO322" s="152">
        <f t="shared" si="93"/>
        <v>-0.73219423832953834</v>
      </c>
      <c r="BP322" s="155">
        <f t="shared" si="94"/>
        <v>0.91915824677540481</v>
      </c>
      <c r="BQ322" s="156"/>
      <c r="BR322" s="157">
        <f t="shared" si="95"/>
        <v>1145.6667635073479</v>
      </c>
      <c r="BS322" s="158">
        <f t="shared" si="96"/>
        <v>0</v>
      </c>
      <c r="BT322" s="158">
        <f t="shared" si="97"/>
        <v>0</v>
      </c>
      <c r="BU322" s="158">
        <f t="shared" si="98"/>
        <v>0</v>
      </c>
      <c r="BV322" s="158"/>
      <c r="BW322" s="206">
        <f t="shared" si="99"/>
        <v>1145.6667635073479</v>
      </c>
      <c r="BX322" s="207">
        <f t="shared" si="100"/>
        <v>-7.7146197324263002E-15</v>
      </c>
      <c r="BY322" s="208">
        <f t="shared" si="101"/>
        <v>0.99999999999999911</v>
      </c>
      <c r="BZ322" s="158"/>
      <c r="CA322" s="157">
        <f>BDS!BH322</f>
        <v>8.3993834044953761</v>
      </c>
      <c r="CB322" s="157">
        <f t="shared" si="102"/>
        <v>2.3993834044953761</v>
      </c>
      <c r="CC322" s="157"/>
      <c r="CD322" s="157">
        <f t="shared" si="103"/>
        <v>2.3993834044953761</v>
      </c>
      <c r="CE322" s="192"/>
      <c r="CF322" s="192"/>
      <c r="CG322" s="208"/>
      <c r="CH322" s="208">
        <f t="shared" si="104"/>
        <v>0</v>
      </c>
    </row>
    <row r="323" spans="2:86" x14ac:dyDescent="0.2">
      <c r="B323" s="81"/>
      <c r="C323" s="81"/>
      <c r="D323" s="81"/>
      <c r="E323" s="81"/>
      <c r="F323" s="81"/>
      <c r="G323" s="81"/>
      <c r="H323" s="81"/>
      <c r="I323" s="81"/>
      <c r="J323" s="81"/>
      <c r="K323" s="81"/>
      <c r="L323" s="82"/>
      <c r="M323" s="83"/>
      <c r="N323" s="81"/>
      <c r="O323" s="81"/>
      <c r="P323" s="81"/>
      <c r="Q323" s="84"/>
      <c r="R323" s="81"/>
      <c r="S323" s="84"/>
      <c r="T323" s="81"/>
      <c r="U323" s="195">
        <f t="shared" si="86"/>
        <v>1163.0409524979229</v>
      </c>
      <c r="V323" s="146">
        <f>BDS!$V$3*(COS(($U323*V$4)-PI()))*BL323*BP323</f>
        <v>-6.2862353669002627E-2</v>
      </c>
      <c r="W323" s="146">
        <f>BDS!$W$3*(COS(($U323*W$4)-PI()))*BL323*BP323</f>
        <v>5.2582284879061664E-2</v>
      </c>
      <c r="X323" s="146">
        <f>BDS!$X$3*(COS(($U323*X$4)-PI()))*BL323*BP323</f>
        <v>0.40327794084441249</v>
      </c>
      <c r="Y323" s="146">
        <f>BDS!$Y$3*(COS(($U323*Y$4)-PI()))*BL323*BP323</f>
        <v>-0.74449658651825945</v>
      </c>
      <c r="Z323" s="146">
        <f>BDS!$Z$3*(COS(($U323*Z$4)-PI()))*BL323*BP323</f>
        <v>0.31445257468900678</v>
      </c>
      <c r="AA323" s="146">
        <f>BDS!$AA$3*(COS(($U323*AA$4)-PI()))*BL323*BP323</f>
        <v>0.80646806615181388</v>
      </c>
      <c r="AB323" s="146">
        <f>BDS!$AB$3*(COS(($U323*AB$4)-PI()))*BL323*BP323</f>
        <v>0.91571364962893143</v>
      </c>
      <c r="AC323" s="146">
        <f>BDS!$AC$3*(COS(($U323*AC$4)-PI()))*BL323*BP323</f>
        <v>0.90069839142774499</v>
      </c>
      <c r="AD323" s="146">
        <f>BDS!$AD$3*(COS(($U323*AD$4)-PI()))*BL323*BP323</f>
        <v>0.86779778735008628</v>
      </c>
      <c r="AE323" s="146">
        <f>BDS!$AE$3*(COS(($U323*AE$4)-PI()))*BL323*BP323</f>
        <v>0.85390499641127271</v>
      </c>
      <c r="AF323" s="146">
        <f>BDS!$AF$3*(COS(($U323*AF$4)-PI()))*BL323*BP323</f>
        <v>0.86779778735008628</v>
      </c>
      <c r="AG323" s="146">
        <f>BDS!$AG$3*(COS(($U323*AG$4)-PI()))*BL323*BP323</f>
        <v>0.90069839142774499</v>
      </c>
      <c r="AH323" s="146">
        <f>BDS!$AH$3*(COS(($U323*AH$4)-PI()))*BL323*BP323</f>
        <v>0.91571364962893143</v>
      </c>
      <c r="AI323" s="146">
        <f>BDS!$AI$3*(COS(($U323*AI$4)-PI()))*BL323*BP323</f>
        <v>0.80646806615181388</v>
      </c>
      <c r="AJ323" s="146">
        <f>BDS!$AJ$3*(COS(($U323*AJ$4)-PI()))*BL323*BP323</f>
        <v>0.87394067167913059</v>
      </c>
      <c r="AK323" s="146">
        <f>BDS!$AK$3*(COS(($U323*AK$4)-PI()))*BL323*BP323</f>
        <v>0.91315649036999491</v>
      </c>
      <c r="AL323" s="146">
        <f>BDS!$AL$3*(COS(($U323*AL$4)-PI()))*BL323*BP323</f>
        <v>0.86395203585883562</v>
      </c>
      <c r="AM323" s="146">
        <f>BDS!$AM$3*(COS(($U323*AM$4)-PI()))*BL323*BP323</f>
        <v>0.81600205122982961</v>
      </c>
      <c r="AN323" s="146">
        <f>BDS!$AN$3*(COS(($U323*AN$4)-PI()))*BL323*BP323</f>
        <v>0.79788256235391974</v>
      </c>
      <c r="AO323" s="146">
        <f>BDS!$AO$3*(COS(($U323*AO$4)-PI()))*BL323*BP323</f>
        <v>0.81600205122982961</v>
      </c>
      <c r="AP323" s="146">
        <f>BDS!$AP$3*(COS(($U323*AP$4)-PI()))*BL323*BP323</f>
        <v>0.86395203585883562</v>
      </c>
      <c r="AQ323" s="146">
        <f>BDS!$AQ$3*(COS(($U323*AQ$4)-PI()))*BL323*BP323</f>
        <v>0.91315649036999491</v>
      </c>
      <c r="AR323" s="146">
        <f>BDS!$AR$3*(COS(($U323*AR$4)-PI()))*BL323*BP323</f>
        <v>0.87394067167913059</v>
      </c>
      <c r="AS323" s="146">
        <f>BDS!$AS$3*(COS(($U323*AS$4)-PI()))*BL323*BP323</f>
        <v>0.80646806615181388</v>
      </c>
      <c r="AT323" s="146">
        <f>BDS!$AT$3*(COS(($U323*AT$4)-PI()))*BL323*BP323</f>
        <v>0.91571364962893143</v>
      </c>
      <c r="AU323" s="146">
        <f>BDS!$AU$3*(COS(($U323*AU$4)-PI()))*BL323*BP323</f>
        <v>0.90069839142774499</v>
      </c>
      <c r="AV323" s="146">
        <f>BDS!$AV$3*(COS(($U323*AV$4)-PI()))*BL323*BP323</f>
        <v>0.86779778735008628</v>
      </c>
      <c r="AW323" s="146">
        <f>BDS!$AW$3*(COS(($U323*AW$4)-PI()))*BL323*BP323</f>
        <v>0.85390499641127271</v>
      </c>
      <c r="AX323" s="146">
        <f>BDS!$AX$3*(COS(($U323*AX$4)-PI()))*BL323*BP323</f>
        <v>0.86779778735008628</v>
      </c>
      <c r="AY323" s="146">
        <f>BDS!$AY$3*(COS(($U323*AY$4)-PI()))*BL323*BP323</f>
        <v>0.90069839142774499</v>
      </c>
      <c r="AZ323" s="146">
        <f>BDS!$AZ$3*(COS(($U323*AZ$4)-PI()))*BL323*BP323</f>
        <v>0.91571364962893143</v>
      </c>
      <c r="BA323" s="146">
        <f>BDS!$BA$3*(COS(($U323*BA$4)-PI()))*BL323*BP323</f>
        <v>0.80646806615181388</v>
      </c>
      <c r="BB323" s="146">
        <f>BDS!$BB$3*(COS(($U323*BB$4)-PI()))*BL323*BP323</f>
        <v>0.31445257468900678</v>
      </c>
      <c r="BC323" s="146">
        <f>BDS!$BC$3*(COS(($U323*BC$4)-PI()))*BL323*BP323</f>
        <v>-0.74449658651825945</v>
      </c>
      <c r="BD323" s="146">
        <f>BDS!$BD$3*(COS(($U323*BD$4)-PI()))*BL323*BP323</f>
        <v>0.40327794084441249</v>
      </c>
      <c r="BE323" s="146">
        <f>BDS!$BE$3*(COS(($U323*BE$4)-PI()))*BL323*BP323</f>
        <v>5.2582284879061664E-2</v>
      </c>
      <c r="BF323" s="153">
        <f t="shared" si="87"/>
        <v>0.64975768627238306</v>
      </c>
      <c r="BG323" s="153">
        <f>(((BF323)+1)/(BDS!$BG$4)+1)</f>
        <v>2.6393021860096688</v>
      </c>
      <c r="BH323" s="196">
        <f t="shared" si="88"/>
        <v>8.4297823493287005</v>
      </c>
      <c r="BI323" s="154"/>
      <c r="BJ323" s="152">
        <f t="shared" si="89"/>
        <v>1163.0409524979229</v>
      </c>
      <c r="BK323" s="152">
        <f t="shared" si="90"/>
        <v>-1.3283290090835342E-2</v>
      </c>
      <c r="BL323" s="155">
        <f t="shared" si="91"/>
        <v>0.99847187348870725</v>
      </c>
      <c r="BM323" s="155"/>
      <c r="BN323" s="152">
        <f t="shared" si="92"/>
        <v>1163.0409524979229</v>
      </c>
      <c r="BO323" s="152">
        <f t="shared" si="93"/>
        <v>-0.75795462884417808</v>
      </c>
      <c r="BP323" s="155">
        <f t="shared" si="94"/>
        <v>0.9164362690123915</v>
      </c>
      <c r="BQ323" s="156"/>
      <c r="BR323" s="157">
        <f t="shared" si="95"/>
        <v>1163.0409524979229</v>
      </c>
      <c r="BS323" s="158">
        <f t="shared" si="96"/>
        <v>0</v>
      </c>
      <c r="BT323" s="158">
        <f t="shared" si="97"/>
        <v>0</v>
      </c>
      <c r="BU323" s="158">
        <f t="shared" si="98"/>
        <v>0</v>
      </c>
      <c r="BV323" s="158"/>
      <c r="BW323" s="206">
        <f t="shared" si="99"/>
        <v>1163.0409524979229</v>
      </c>
      <c r="BX323" s="207">
        <f t="shared" si="100"/>
        <v>-7.7146197324263002E-15</v>
      </c>
      <c r="BY323" s="208">
        <f t="shared" si="101"/>
        <v>0.99999999999999911</v>
      </c>
      <c r="BZ323" s="158"/>
      <c r="CA323" s="157">
        <f>BDS!BH323</f>
        <v>8.4297823493287005</v>
      </c>
      <c r="CB323" s="157">
        <f t="shared" si="102"/>
        <v>2.4297823493287005</v>
      </c>
      <c r="CC323" s="157"/>
      <c r="CD323" s="157">
        <f t="shared" si="103"/>
        <v>2.4297823493287005</v>
      </c>
      <c r="CE323" s="192"/>
      <c r="CF323" s="192"/>
      <c r="CG323" s="208"/>
      <c r="CH323" s="208">
        <f t="shared" si="104"/>
        <v>0</v>
      </c>
    </row>
    <row r="324" spans="2:86" x14ac:dyDescent="0.2">
      <c r="B324" s="81"/>
      <c r="C324" s="81"/>
      <c r="D324" s="81"/>
      <c r="E324" s="81"/>
      <c r="F324" s="81"/>
      <c r="G324" s="81"/>
      <c r="H324" s="81"/>
      <c r="I324" s="81"/>
      <c r="J324" s="81"/>
      <c r="K324" s="81"/>
      <c r="L324" s="82"/>
      <c r="M324" s="83"/>
      <c r="N324" s="81"/>
      <c r="O324" s="81"/>
      <c r="P324" s="81"/>
      <c r="Q324" s="84"/>
      <c r="R324" s="81"/>
      <c r="S324" s="84"/>
      <c r="T324" s="81"/>
      <c r="U324" s="195">
        <f t="shared" si="86"/>
        <v>1180.6786233775563</v>
      </c>
      <c r="V324" s="146">
        <f>BDS!$V$3*(COS(($U324*V$4)-PI()))*BL324*BP324</f>
        <v>4.3524446888978913E-2</v>
      </c>
      <c r="W324" s="146">
        <f>BDS!$W$3*(COS(($U324*W$4)-PI()))*BL324*BP324</f>
        <v>0.15953745213816062</v>
      </c>
      <c r="X324" s="146">
        <f>BDS!$X$3*(COS(($U324*X$4)-PI()))*BL324*BP324</f>
        <v>0.49981390681891646</v>
      </c>
      <c r="Y324" s="146">
        <f>BDS!$Y$3*(COS(($U324*Y$4)-PI()))*BL324*BP324</f>
        <v>-0.7843599492092358</v>
      </c>
      <c r="Z324" s="146">
        <f>BDS!$Z$3*(COS(($U324*Z$4)-PI()))*BL324*BP324</f>
        <v>0.25617615154098844</v>
      </c>
      <c r="AA324" s="146">
        <f>BDS!$AA$3*(COS(($U324*AA$4)-PI()))*BL324*BP324</f>
        <v>0.77877645932689632</v>
      </c>
      <c r="AB324" s="146">
        <f>BDS!$AB$3*(COS(($U324*AB$4)-PI()))*BL324*BP324</f>
        <v>0.90895723792376337</v>
      </c>
      <c r="AC324" s="146">
        <f>BDS!$AC$3*(COS(($U324*AC$4)-PI()))*BL324*BP324</f>
        <v>0.90489110006449081</v>
      </c>
      <c r="AD324" s="146">
        <f>BDS!$AD$3*(COS(($U324*AD$4)-PI()))*BL324*BP324</f>
        <v>0.87704191338398452</v>
      </c>
      <c r="AE324" s="146">
        <f>BDS!$AE$3*(COS(($U324*AE$4)-PI()))*BL324*BP324</f>
        <v>0.86460549451542712</v>
      </c>
      <c r="AF324" s="146">
        <f>BDS!$AF$3*(COS(($U324*AF$4)-PI()))*BL324*BP324</f>
        <v>0.87704191338398452</v>
      </c>
      <c r="AG324" s="146">
        <f>BDS!$AG$3*(COS(($U324*AG$4)-PI()))*BL324*BP324</f>
        <v>0.90489110006449081</v>
      </c>
      <c r="AH324" s="146">
        <f>BDS!$AH$3*(COS(($U324*AH$4)-PI()))*BL324*BP324</f>
        <v>0.90895723792376337</v>
      </c>
      <c r="AI324" s="146">
        <f>BDS!$AI$3*(COS(($U324*AI$4)-PI()))*BL324*BP324</f>
        <v>0.77877645932689632</v>
      </c>
      <c r="AJ324" s="146">
        <f>BDS!$AJ$3*(COS(($U324*AJ$4)-PI()))*BL324*BP324</f>
        <v>0.85552915218893855</v>
      </c>
      <c r="AK324" s="146">
        <f>BDS!$AK$3*(COS(($U324*AK$4)-PI()))*BL324*BP324</f>
        <v>0.9135974749859308</v>
      </c>
      <c r="AL324" s="146">
        <f>BDS!$AL$3*(COS(($U324*AL$4)-PI()))*BL324*BP324</f>
        <v>0.87362427146015809</v>
      </c>
      <c r="AM324" s="146">
        <f>BDS!$AM$3*(COS(($U324*AM$4)-PI()))*BL324*BP324</f>
        <v>0.82976582485727735</v>
      </c>
      <c r="AN324" s="146">
        <f>BDS!$AN$3*(COS(($U324*AN$4)-PI()))*BL324*BP324</f>
        <v>0.812801502488676</v>
      </c>
      <c r="AO324" s="146">
        <f>BDS!$AO$3*(COS(($U324*AO$4)-PI()))*BL324*BP324</f>
        <v>0.82976582485727735</v>
      </c>
      <c r="AP324" s="146">
        <f>BDS!$AP$3*(COS(($U324*AP$4)-PI()))*BL324*BP324</f>
        <v>0.87362427146015809</v>
      </c>
      <c r="AQ324" s="146">
        <f>BDS!$AQ$3*(COS(($U324*AQ$4)-PI()))*BL324*BP324</f>
        <v>0.9135974749859308</v>
      </c>
      <c r="AR324" s="146">
        <f>BDS!$AR$3*(COS(($U324*AR$4)-PI()))*BL324*BP324</f>
        <v>0.85552915218893855</v>
      </c>
      <c r="AS324" s="146">
        <f>BDS!$AS$3*(COS(($U324*AS$4)-PI()))*BL324*BP324</f>
        <v>0.77877645932689632</v>
      </c>
      <c r="AT324" s="146">
        <f>BDS!$AT$3*(COS(($U324*AT$4)-PI()))*BL324*BP324</f>
        <v>0.90895723792376337</v>
      </c>
      <c r="AU324" s="146">
        <f>BDS!$AU$3*(COS(($U324*AU$4)-PI()))*BL324*BP324</f>
        <v>0.90489110006449081</v>
      </c>
      <c r="AV324" s="146">
        <f>BDS!$AV$3*(COS(($U324*AV$4)-PI()))*BL324*BP324</f>
        <v>0.87704191338398452</v>
      </c>
      <c r="AW324" s="146">
        <f>BDS!$AW$3*(COS(($U324*AW$4)-PI()))*BL324*BP324</f>
        <v>0.86460549451542712</v>
      </c>
      <c r="AX324" s="146">
        <f>BDS!$AX$3*(COS(($U324*AX$4)-PI()))*BL324*BP324</f>
        <v>0.87704191338398452</v>
      </c>
      <c r="AY324" s="146">
        <f>BDS!$AY$3*(COS(($U324*AY$4)-PI()))*BL324*BP324</f>
        <v>0.90489110006449081</v>
      </c>
      <c r="AZ324" s="146">
        <f>BDS!$AZ$3*(COS(($U324*AZ$4)-PI()))*BL324*BP324</f>
        <v>0.90895723792376337</v>
      </c>
      <c r="BA324" s="146">
        <f>BDS!$BA$3*(COS(($U324*BA$4)-PI()))*BL324*BP324</f>
        <v>0.77877645932689632</v>
      </c>
      <c r="BB324" s="146">
        <f>BDS!$BB$3*(COS(($U324*BB$4)-PI()))*BL324*BP324</f>
        <v>0.25617615154098844</v>
      </c>
      <c r="BC324" s="146">
        <f>BDS!$BC$3*(COS(($U324*BC$4)-PI()))*BL324*BP324</f>
        <v>-0.7843599492092358</v>
      </c>
      <c r="BD324" s="146">
        <f>BDS!$BD$3*(COS(($U324*BD$4)-PI()))*BL324*BP324</f>
        <v>0.49981390681891646</v>
      </c>
      <c r="BE324" s="146">
        <f>BDS!$BE$3*(COS(($U324*BE$4)-PI()))*BL324*BP324</f>
        <v>0.15953745213816062</v>
      </c>
      <c r="BF324" s="153">
        <f t="shared" si="87"/>
        <v>0.65754367641020317</v>
      </c>
      <c r="BG324" s="153">
        <f>(((BF324)+1)/(BDS!$BG$4)+1)</f>
        <v>2.6470388316755042</v>
      </c>
      <c r="BH324" s="196">
        <f t="shared" si="88"/>
        <v>8.4552062477020229</v>
      </c>
      <c r="BI324" s="154"/>
      <c r="BJ324" s="152">
        <f t="shared" si="89"/>
        <v>1180.6786233775563</v>
      </c>
      <c r="BK324" s="152">
        <f t="shared" si="90"/>
        <v>-1.3948151286144083E-2</v>
      </c>
      <c r="BL324" s="155">
        <f t="shared" si="91"/>
        <v>0.99839544841026484</v>
      </c>
      <c r="BM324" s="155"/>
      <c r="BN324" s="152">
        <f t="shared" si="92"/>
        <v>1180.6786233775563</v>
      </c>
      <c r="BO324" s="152">
        <f t="shared" si="93"/>
        <v>-0.78454208222114419</v>
      </c>
      <c r="BP324" s="155">
        <f t="shared" si="94"/>
        <v>0.91363535235644078</v>
      </c>
      <c r="BQ324" s="156"/>
      <c r="BR324" s="157">
        <f t="shared" si="95"/>
        <v>1180.6786233775563</v>
      </c>
      <c r="BS324" s="158">
        <f t="shared" si="96"/>
        <v>0</v>
      </c>
      <c r="BT324" s="158">
        <f t="shared" si="97"/>
        <v>0</v>
      </c>
      <c r="BU324" s="158">
        <f t="shared" si="98"/>
        <v>0</v>
      </c>
      <c r="BV324" s="158"/>
      <c r="BW324" s="206">
        <f t="shared" si="99"/>
        <v>1180.6786233775563</v>
      </c>
      <c r="BX324" s="207">
        <f t="shared" si="100"/>
        <v>-7.7146197324263002E-15</v>
      </c>
      <c r="BY324" s="208">
        <f t="shared" si="101"/>
        <v>0.99999999999999911</v>
      </c>
      <c r="BZ324" s="158"/>
      <c r="CA324" s="157">
        <f>BDS!BH324</f>
        <v>8.4552062477020229</v>
      </c>
      <c r="CB324" s="157">
        <f t="shared" si="102"/>
        <v>2.4552062477020229</v>
      </c>
      <c r="CC324" s="157"/>
      <c r="CD324" s="157">
        <f t="shared" si="103"/>
        <v>2.4552062477020229</v>
      </c>
      <c r="CE324" s="192"/>
      <c r="CF324" s="192"/>
      <c r="CG324" s="208"/>
      <c r="CH324" s="208">
        <f t="shared" si="104"/>
        <v>0</v>
      </c>
    </row>
    <row r="325" spans="2:86" x14ac:dyDescent="0.2">
      <c r="B325" s="81"/>
      <c r="C325" s="81"/>
      <c r="D325" s="81"/>
      <c r="E325" s="81"/>
      <c r="F325" s="81"/>
      <c r="G325" s="81"/>
      <c r="H325" s="81"/>
      <c r="I325" s="81"/>
      <c r="J325" s="81"/>
      <c r="K325" s="81"/>
      <c r="L325" s="82"/>
      <c r="M325" s="83"/>
      <c r="N325" s="81"/>
      <c r="O325" s="81"/>
      <c r="P325" s="81"/>
      <c r="Q325" s="84"/>
      <c r="R325" s="81"/>
      <c r="S325" s="84"/>
      <c r="T325" s="81"/>
      <c r="U325" s="195">
        <f t="shared" si="86"/>
        <v>1198.5837718841726</v>
      </c>
      <c r="V325" s="146">
        <f>BDS!$V$3*(COS(($U325*V$4)-PI()))*BL325*BP325</f>
        <v>0.1502100620925918</v>
      </c>
      <c r="W325" s="146">
        <f>BDS!$W$3*(COS(($U325*W$4)-PI()))*BL325*BP325</f>
        <v>0.26506733383652487</v>
      </c>
      <c r="X325" s="146">
        <f>BDS!$X$3*(COS(($U325*X$4)-PI()))*BL325*BP325</f>
        <v>0.58905298081335922</v>
      </c>
      <c r="Y325" s="146">
        <f>BDS!$Y$3*(COS(($U325*Y$4)-PI()))*BL325*BP325</f>
        <v>-0.81861203967831231</v>
      </c>
      <c r="Z325" s="146">
        <f>BDS!$Z$3*(COS(($U325*Z$4)-PI()))*BL325*BP325</f>
        <v>0.19623468284798698</v>
      </c>
      <c r="AA325" s="146">
        <f>BDS!$AA$3*(COS(($U325*AA$4)-PI()))*BL325*BP325</f>
        <v>0.74837946348403372</v>
      </c>
      <c r="AB325" s="146">
        <f>BDS!$AB$3*(COS(($U325*AB$4)-PI()))*BL325*BP325</f>
        <v>0.89989523042165998</v>
      </c>
      <c r="AC325" s="146">
        <f>BDS!$AC$3*(COS(($U325*AC$4)-PI()))*BL325*BP325</f>
        <v>0.90722015242162191</v>
      </c>
      <c r="AD325" s="146">
        <f>BDS!$AD$3*(COS(($U325*AD$4)-PI()))*BL325*BP325</f>
        <v>0.8846886605105676</v>
      </c>
      <c r="AE325" s="146">
        <f>BDS!$AE$3*(COS(($U325*AE$4)-PI()))*BL325*BP325</f>
        <v>0.87379449510021989</v>
      </c>
      <c r="AF325" s="146">
        <f>BDS!$AF$3*(COS(($U325*AF$4)-PI()))*BL325*BP325</f>
        <v>0.8846886605105676</v>
      </c>
      <c r="AG325" s="146">
        <f>BDS!$AG$3*(COS(($U325*AG$4)-PI()))*BL325*BP325</f>
        <v>0.90722015242162191</v>
      </c>
      <c r="AH325" s="146">
        <f>BDS!$AH$3*(COS(($U325*AH$4)-PI()))*BL325*BP325</f>
        <v>0.89989523042165998</v>
      </c>
      <c r="AI325" s="146">
        <f>BDS!$AI$3*(COS(($U325*AI$4)-PI()))*BL325*BP325</f>
        <v>0.74837946348403372</v>
      </c>
      <c r="AJ325" s="146">
        <f>BDS!$AJ$3*(COS(($U325*AJ$4)-PI()))*BL325*BP325</f>
        <v>0.83451644475993458</v>
      </c>
      <c r="AK325" s="146">
        <f>BDS!$AK$3*(COS(($U325*AK$4)-PI()))*BL325*BP325</f>
        <v>0.91200423657588048</v>
      </c>
      <c r="AL325" s="146">
        <f>BDS!$AL$3*(COS(($U325*AL$4)-PI()))*BL325*BP325</f>
        <v>0.88172390451074212</v>
      </c>
      <c r="AM325" s="146">
        <f>BDS!$AM$3*(COS(($U325*AM$4)-PI()))*BL325*BP325</f>
        <v>0.84221514279191168</v>
      </c>
      <c r="AN325" s="146">
        <f>BDS!$AN$3*(COS(($U325*AN$4)-PI()))*BL325*BP325</f>
        <v>0.82648713436412768</v>
      </c>
      <c r="AO325" s="146">
        <f>BDS!$AO$3*(COS(($U325*AO$4)-PI()))*BL325*BP325</f>
        <v>0.84221514279191168</v>
      </c>
      <c r="AP325" s="146">
        <f>BDS!$AP$3*(COS(($U325*AP$4)-PI()))*BL325*BP325</f>
        <v>0.88172390451074212</v>
      </c>
      <c r="AQ325" s="146">
        <f>BDS!$AQ$3*(COS(($U325*AQ$4)-PI()))*BL325*BP325</f>
        <v>0.91200423657588048</v>
      </c>
      <c r="AR325" s="146">
        <f>BDS!$AR$3*(COS(($U325*AR$4)-PI()))*BL325*BP325</f>
        <v>0.83451644475993458</v>
      </c>
      <c r="AS325" s="146">
        <f>BDS!$AS$3*(COS(($U325*AS$4)-PI()))*BL325*BP325</f>
        <v>0.74837946348403372</v>
      </c>
      <c r="AT325" s="146">
        <f>BDS!$AT$3*(COS(($U325*AT$4)-PI()))*BL325*BP325</f>
        <v>0.89989523042165998</v>
      </c>
      <c r="AU325" s="146">
        <f>BDS!$AU$3*(COS(($U325*AU$4)-PI()))*BL325*BP325</f>
        <v>0.90722015242162191</v>
      </c>
      <c r="AV325" s="146">
        <f>BDS!$AV$3*(COS(($U325*AV$4)-PI()))*BL325*BP325</f>
        <v>0.8846886605105676</v>
      </c>
      <c r="AW325" s="146">
        <f>BDS!$AW$3*(COS(($U325*AW$4)-PI()))*BL325*BP325</f>
        <v>0.87379449510021989</v>
      </c>
      <c r="AX325" s="146">
        <f>BDS!$AX$3*(COS(($U325*AX$4)-PI()))*BL325*BP325</f>
        <v>0.8846886605105676</v>
      </c>
      <c r="AY325" s="146">
        <f>BDS!$AY$3*(COS(($U325*AY$4)-PI()))*BL325*BP325</f>
        <v>0.90722015242162191</v>
      </c>
      <c r="AZ325" s="146">
        <f>BDS!$AZ$3*(COS(($U325*AZ$4)-PI()))*BL325*BP325</f>
        <v>0.89989523042165998</v>
      </c>
      <c r="BA325" s="146">
        <f>BDS!$BA$3*(COS(($U325*BA$4)-PI()))*BL325*BP325</f>
        <v>0.74837946348403372</v>
      </c>
      <c r="BB325" s="146">
        <f>BDS!$BB$3*(COS(($U325*BB$4)-PI()))*BL325*BP325</f>
        <v>0.19623468284798698</v>
      </c>
      <c r="BC325" s="146">
        <f>BDS!$BC$3*(COS(($U325*BC$4)-PI()))*BL325*BP325</f>
        <v>-0.81861203967831231</v>
      </c>
      <c r="BD325" s="146">
        <f>BDS!$BD$3*(COS(($U325*BD$4)-PI()))*BL325*BP325</f>
        <v>0.58905298081335922</v>
      </c>
      <c r="BE325" s="146">
        <f>BDS!$BE$3*(COS(($U325*BE$4)-PI()))*BL325*BP325</f>
        <v>0.26506733383652487</v>
      </c>
      <c r="BF325" s="153">
        <f t="shared" si="87"/>
        <v>0.66359515519235401</v>
      </c>
      <c r="BG325" s="153">
        <f>(((BF325)+1)/(BDS!$BG$4)+1)</f>
        <v>2.6530519586205803</v>
      </c>
      <c r="BH325" s="196">
        <f t="shared" si="88"/>
        <v>8.474915109870766</v>
      </c>
      <c r="BI325" s="154"/>
      <c r="BJ325" s="152">
        <f t="shared" si="89"/>
        <v>1198.5837718841726</v>
      </c>
      <c r="BK325" s="152">
        <f t="shared" si="90"/>
        <v>-1.4646234333113538E-2</v>
      </c>
      <c r="BL325" s="155">
        <f t="shared" si="91"/>
        <v>0.99831521081122565</v>
      </c>
      <c r="BM325" s="155"/>
      <c r="BN325" s="152">
        <f t="shared" si="92"/>
        <v>1198.5837718841726</v>
      </c>
      <c r="BO325" s="152">
        <f t="shared" si="93"/>
        <v>-0.81197785949098544</v>
      </c>
      <c r="BP325" s="155">
        <f t="shared" si="94"/>
        <v>0.91075404131473747</v>
      </c>
      <c r="BQ325" s="156"/>
      <c r="BR325" s="157">
        <f t="shared" si="95"/>
        <v>1198.5837718841726</v>
      </c>
      <c r="BS325" s="158">
        <f t="shared" si="96"/>
        <v>0</v>
      </c>
      <c r="BT325" s="158">
        <f t="shared" si="97"/>
        <v>0</v>
      </c>
      <c r="BU325" s="158">
        <f t="shared" si="98"/>
        <v>0</v>
      </c>
      <c r="BV325" s="158"/>
      <c r="BW325" s="206">
        <f t="shared" si="99"/>
        <v>1198.5837718841726</v>
      </c>
      <c r="BX325" s="207">
        <f t="shared" si="100"/>
        <v>-7.7146197324263002E-15</v>
      </c>
      <c r="BY325" s="208">
        <f t="shared" si="101"/>
        <v>0.99999999999999911</v>
      </c>
      <c r="BZ325" s="158"/>
      <c r="CA325" s="157">
        <f>BDS!BH325</f>
        <v>8.474915109870766</v>
      </c>
      <c r="CB325" s="157">
        <f t="shared" si="102"/>
        <v>2.474915109870766</v>
      </c>
      <c r="CC325" s="157"/>
      <c r="CD325" s="157">
        <f t="shared" si="103"/>
        <v>2.474915109870766</v>
      </c>
      <c r="CE325" s="192"/>
      <c r="CF325" s="192"/>
      <c r="CG325" s="208"/>
      <c r="CH325" s="208">
        <f t="shared" si="104"/>
        <v>0</v>
      </c>
    </row>
    <row r="326" spans="2:86" x14ac:dyDescent="0.2">
      <c r="B326" s="81"/>
      <c r="C326" s="81"/>
      <c r="D326" s="81"/>
      <c r="E326" s="81"/>
      <c r="F326" s="81"/>
      <c r="G326" s="81"/>
      <c r="H326" s="81"/>
      <c r="I326" s="81"/>
      <c r="J326" s="81"/>
      <c r="K326" s="81"/>
      <c r="L326" s="82"/>
      <c r="M326" s="83"/>
      <c r="N326" s="81"/>
      <c r="O326" s="81"/>
      <c r="P326" s="81"/>
      <c r="Q326" s="84"/>
      <c r="R326" s="81"/>
      <c r="S326" s="84"/>
      <c r="T326" s="81"/>
      <c r="U326" s="195">
        <f t="shared" si="86"/>
        <v>1216.7604543515945</v>
      </c>
      <c r="V326" s="146">
        <f>BDS!$V$3*(COS(($U326*V$4)-PI()))*BL326*BP326</f>
        <v>0.25558878066371216</v>
      </c>
      <c r="W326" s="146">
        <f>BDS!$W$3*(COS(($U326*W$4)-PI()))*BL326*BP326</f>
        <v>0.36746488445900438</v>
      </c>
      <c r="X326" s="146">
        <f>BDS!$X$3*(COS(($U326*X$4)-PI()))*BL326*BP326</f>
        <v>0.66917059778057075</v>
      </c>
      <c r="Y326" s="146">
        <f>BDS!$Y$3*(COS(($U326*Y$4)-PI()))*BL326*BP326</f>
        <v>-0.8467478265822358</v>
      </c>
      <c r="Z326" s="146">
        <f>BDS!$Z$3*(COS(($U326*Z$4)-PI()))*BL326*BP326</f>
        <v>0.13487028929466802</v>
      </c>
      <c r="AA326" s="146">
        <f>BDS!$AA$3*(COS(($U326*AA$4)-PI()))*BL326*BP326</f>
        <v>0.71528408425222378</v>
      </c>
      <c r="AB326" s="146">
        <f>BDS!$AB$3*(COS(($U326*AB$4)-PI()))*BL326*BP326</f>
        <v>0.88846427287723184</v>
      </c>
      <c r="AC326" s="146">
        <f>BDS!$AC$3*(COS(($U326*AC$4)-PI()))*BL326*BP326</f>
        <v>0.90760610186994983</v>
      </c>
      <c r="AD326" s="146">
        <f>BDS!$AD$3*(COS(($U326*AD$4)-PI()))*BL326*BP326</f>
        <v>0.89065652323181288</v>
      </c>
      <c r="AE326" s="146">
        <f>BDS!$AE$3*(COS(($U326*AE$4)-PI()))*BL326*BP326</f>
        <v>0.88139064719053184</v>
      </c>
      <c r="AF326" s="146">
        <f>BDS!$AF$3*(COS(($U326*AF$4)-PI()))*BL326*BP326</f>
        <v>0.89065652323181288</v>
      </c>
      <c r="AG326" s="146">
        <f>BDS!$AG$3*(COS(($U326*AG$4)-PI()))*BL326*BP326</f>
        <v>0.90760610186994983</v>
      </c>
      <c r="AH326" s="146">
        <f>BDS!$AH$3*(COS(($U326*AH$4)-PI()))*BL326*BP326</f>
        <v>0.88846427287723184</v>
      </c>
      <c r="AI326" s="146">
        <f>BDS!$AI$3*(COS(($U326*AI$4)-PI()))*BL326*BP326</f>
        <v>0.71528408425222378</v>
      </c>
      <c r="AJ326" s="146">
        <f>BDS!$AJ$3*(COS(($U326*AJ$4)-PI()))*BL326*BP326</f>
        <v>0.81087188873443894</v>
      </c>
      <c r="AK326" s="146">
        <f>BDS!$AK$3*(COS(($U326*AK$4)-PI()))*BL326*BP326</f>
        <v>0.90830116452227883</v>
      </c>
      <c r="AL326" s="146">
        <f>BDS!$AL$3*(COS(($U326*AL$4)-PI()))*BL326*BP326</f>
        <v>0.88816943719597696</v>
      </c>
      <c r="AM326" s="146">
        <f>BDS!$AM$3*(COS(($U326*AM$4)-PI()))*BL326*BP326</f>
        <v>0.85327027240027498</v>
      </c>
      <c r="AN326" s="146">
        <f>BDS!$AN$3*(COS(($U326*AN$4)-PI()))*BL326*BP326</f>
        <v>0.83886085910265229</v>
      </c>
      <c r="AO326" s="146">
        <f>BDS!$AO$3*(COS(($U326*AO$4)-PI()))*BL326*BP326</f>
        <v>0.85327027240027498</v>
      </c>
      <c r="AP326" s="146">
        <f>BDS!$AP$3*(COS(($U326*AP$4)-PI()))*BL326*BP326</f>
        <v>0.88816943719597696</v>
      </c>
      <c r="AQ326" s="146">
        <f>BDS!$AQ$3*(COS(($U326*AQ$4)-PI()))*BL326*BP326</f>
        <v>0.90830116452227883</v>
      </c>
      <c r="AR326" s="146">
        <f>BDS!$AR$3*(COS(($U326*AR$4)-PI()))*BL326*BP326</f>
        <v>0.81087188873443894</v>
      </c>
      <c r="AS326" s="146">
        <f>BDS!$AS$3*(COS(($U326*AS$4)-PI()))*BL326*BP326</f>
        <v>0.71528408425222378</v>
      </c>
      <c r="AT326" s="146">
        <f>BDS!$AT$3*(COS(($U326*AT$4)-PI()))*BL326*BP326</f>
        <v>0.88846427287723184</v>
      </c>
      <c r="AU326" s="146">
        <f>BDS!$AU$3*(COS(($U326*AU$4)-PI()))*BL326*BP326</f>
        <v>0.90760610186994983</v>
      </c>
      <c r="AV326" s="146">
        <f>BDS!$AV$3*(COS(($U326*AV$4)-PI()))*BL326*BP326</f>
        <v>0.89065652323181288</v>
      </c>
      <c r="AW326" s="146">
        <f>BDS!$AW$3*(COS(($U326*AW$4)-PI()))*BL326*BP326</f>
        <v>0.88139064719053184</v>
      </c>
      <c r="AX326" s="146">
        <f>BDS!$AX$3*(COS(($U326*AX$4)-PI()))*BL326*BP326</f>
        <v>0.89065652323181288</v>
      </c>
      <c r="AY326" s="146">
        <f>BDS!$AY$3*(COS(($U326*AY$4)-PI()))*BL326*BP326</f>
        <v>0.90760610186994983</v>
      </c>
      <c r="AZ326" s="146">
        <f>BDS!$AZ$3*(COS(($U326*AZ$4)-PI()))*BL326*BP326</f>
        <v>0.88846427287723184</v>
      </c>
      <c r="BA326" s="146">
        <f>BDS!$BA$3*(COS(($U326*BA$4)-PI()))*BL326*BP326</f>
        <v>0.71528408425222378</v>
      </c>
      <c r="BB326" s="146">
        <f>BDS!$BB$3*(COS(($U326*BB$4)-PI()))*BL326*BP326</f>
        <v>0.13487028929466802</v>
      </c>
      <c r="BC326" s="146">
        <f>BDS!$BC$3*(COS(($U326*BC$4)-PI()))*BL326*BP326</f>
        <v>-0.8467478265822358</v>
      </c>
      <c r="BD326" s="146">
        <f>BDS!$BD$3*(COS(($U326*BD$4)-PI()))*BL326*BP326</f>
        <v>0.66917059778057075</v>
      </c>
      <c r="BE326" s="146">
        <f>BDS!$BE$3*(COS(($U326*BE$4)-PI()))*BL326*BP326</f>
        <v>0.36746488445900438</v>
      </c>
      <c r="BF326" s="153">
        <f t="shared" si="87"/>
        <v>0.6676671188522848</v>
      </c>
      <c r="BG326" s="153">
        <f>(((BF326)+1)/(BDS!$BG$4)+1)</f>
        <v>2.6570981158136155</v>
      </c>
      <c r="BH326" s="196">
        <f t="shared" si="88"/>
        <v>8.4881518286624686</v>
      </c>
      <c r="BI326" s="154"/>
      <c r="BJ326" s="152">
        <f t="shared" si="89"/>
        <v>1216.7604543515945</v>
      </c>
      <c r="BK326" s="152">
        <f t="shared" si="90"/>
        <v>-1.5379193518116601E-2</v>
      </c>
      <c r="BL326" s="155">
        <f t="shared" si="91"/>
        <v>0.99823097149189788</v>
      </c>
      <c r="BM326" s="155"/>
      <c r="BN326" s="152">
        <f t="shared" si="92"/>
        <v>1216.7604543515945</v>
      </c>
      <c r="BO326" s="152">
        <f t="shared" si="93"/>
        <v>-0.84028342834803416</v>
      </c>
      <c r="BP326" s="155">
        <f t="shared" si="94"/>
        <v>0.9077909076655879</v>
      </c>
      <c r="BQ326" s="156"/>
      <c r="BR326" s="157">
        <f t="shared" si="95"/>
        <v>1216.7604543515945</v>
      </c>
      <c r="BS326" s="158">
        <f t="shared" si="96"/>
        <v>0</v>
      </c>
      <c r="BT326" s="158">
        <f t="shared" si="97"/>
        <v>0</v>
      </c>
      <c r="BU326" s="158">
        <f t="shared" si="98"/>
        <v>0</v>
      </c>
      <c r="BV326" s="158"/>
      <c r="BW326" s="206">
        <f t="shared" si="99"/>
        <v>1216.7604543515945</v>
      </c>
      <c r="BX326" s="207">
        <f t="shared" si="100"/>
        <v>-9.6432746655328773E-15</v>
      </c>
      <c r="BY326" s="208">
        <f t="shared" si="101"/>
        <v>0.99999999999999889</v>
      </c>
      <c r="BZ326" s="158"/>
      <c r="CA326" s="157">
        <f>BDS!BH326</f>
        <v>8.4881518286624686</v>
      </c>
      <c r="CB326" s="157">
        <f t="shared" si="102"/>
        <v>2.4881518286624686</v>
      </c>
      <c r="CC326" s="157"/>
      <c r="CD326" s="157">
        <f t="shared" si="103"/>
        <v>2.4881518286624686</v>
      </c>
      <c r="CE326" s="192"/>
      <c r="CF326" s="192"/>
      <c r="CG326" s="208"/>
      <c r="CH326" s="208">
        <f t="shared" si="104"/>
        <v>0</v>
      </c>
    </row>
    <row r="327" spans="2:86" x14ac:dyDescent="0.2">
      <c r="B327" s="81"/>
      <c r="C327" s="81"/>
      <c r="D327" s="81"/>
      <c r="E327" s="81"/>
      <c r="F327" s="81"/>
      <c r="G327" s="81"/>
      <c r="H327" s="81"/>
      <c r="I327" s="81"/>
      <c r="J327" s="81"/>
      <c r="K327" s="81"/>
      <c r="L327" s="82"/>
      <c r="M327" s="83"/>
      <c r="N327" s="81"/>
      <c r="O327" s="81"/>
      <c r="P327" s="81"/>
      <c r="Q327" s="84"/>
      <c r="R327" s="81"/>
      <c r="S327" s="84"/>
      <c r="T327" s="81"/>
      <c r="U327" s="195">
        <f t="shared" si="86"/>
        <v>1235.2127886284866</v>
      </c>
      <c r="V327" s="146">
        <f>BDS!$V$3*(COS(($U327*V$4)-PI()))*BL327*BP327</f>
        <v>0.35796493007050217</v>
      </c>
      <c r="W327" s="146">
        <f>BDS!$W$3*(COS(($U327*W$4)-PI()))*BL327*BP327</f>
        <v>0.46495853827165179</v>
      </c>
      <c r="X327" s="146">
        <f>BDS!$X$3*(COS(($U327*X$4)-PI()))*BL327*BP327</f>
        <v>0.7383889763026652</v>
      </c>
      <c r="Y327" s="146">
        <f>BDS!$Y$3*(COS(($U327*Y$4)-PI()))*BL327*BP327</f>
        <v>-0.86828784379599111</v>
      </c>
      <c r="Z327" s="146">
        <f>BDS!$Z$3*(COS(($U327*Z$4)-PI()))*BL327*BP327</f>
        <v>7.2350871012241191E-2</v>
      </c>
      <c r="AA327" s="146">
        <f>BDS!$AA$3*(COS(($U327*AA$4)-PI()))*BL327*BP327</f>
        <v>0.67951152382229807</v>
      </c>
      <c r="AB327" s="146">
        <f>BDS!$AB$3*(COS(($U327*AB$4)-PI()))*BL327*BP327</f>
        <v>0.87460707534611315</v>
      </c>
      <c r="AC327" s="146">
        <f>BDS!$AC$3*(COS(($U327*AC$4)-PI()))*BL327*BP327</f>
        <v>0.90597191242911113</v>
      </c>
      <c r="AD327" s="146">
        <f>BDS!$AD$3*(COS(($U327*AD$4)-PI()))*BL327*BP327</f>
        <v>0.89486492245255878</v>
      </c>
      <c r="AE327" s="146">
        <f>BDS!$AE$3*(COS(($U327*AE$4)-PI()))*BL327*BP327</f>
        <v>0.8873131273207493</v>
      </c>
      <c r="AF327" s="146">
        <f>BDS!$AF$3*(COS(($U327*AF$4)-PI()))*BL327*BP327</f>
        <v>0.89486492245255878</v>
      </c>
      <c r="AG327" s="146">
        <f>BDS!$AG$3*(COS(($U327*AG$4)-PI()))*BL327*BP327</f>
        <v>0.90597191242911113</v>
      </c>
      <c r="AH327" s="146">
        <f>BDS!$AH$3*(COS(($U327*AH$4)-PI()))*BL327*BP327</f>
        <v>0.87460707534611315</v>
      </c>
      <c r="AI327" s="146">
        <f>BDS!$AI$3*(COS(($U327*AI$4)-PI()))*BL327*BP327</f>
        <v>0.67951152382229807</v>
      </c>
      <c r="AJ327" s="146">
        <f>BDS!$AJ$3*(COS(($U327*AJ$4)-PI()))*BL327*BP327</f>
        <v>0.78457527377343395</v>
      </c>
      <c r="AK327" s="146">
        <f>BDS!$AK$3*(COS(($U327*AK$4)-PI()))*BL327*BP327</f>
        <v>0.90241624985132007</v>
      </c>
      <c r="AL327" s="146">
        <f>BDS!$AL$3*(COS(($U327*AL$4)-PI()))*BL327*BP327</f>
        <v>0.89288017938774411</v>
      </c>
      <c r="AM327" s="146">
        <f>BDS!$AM$3*(COS(($U327*AM$4)-PI()))*BL327*BP327</f>
        <v>0.8628512189303299</v>
      </c>
      <c r="AN327" s="146">
        <f>BDS!$AN$3*(COS(($U327*AN$4)-PI()))*BL327*BP327</f>
        <v>0.84984353741549246</v>
      </c>
      <c r="AO327" s="146">
        <f>BDS!$AO$3*(COS(($U327*AO$4)-PI()))*BL327*BP327</f>
        <v>0.8628512189303299</v>
      </c>
      <c r="AP327" s="146">
        <f>BDS!$AP$3*(COS(($U327*AP$4)-PI()))*BL327*BP327</f>
        <v>0.89288017938774411</v>
      </c>
      <c r="AQ327" s="146">
        <f>BDS!$AQ$3*(COS(($U327*AQ$4)-PI()))*BL327*BP327</f>
        <v>0.90241624985132007</v>
      </c>
      <c r="AR327" s="146">
        <f>BDS!$AR$3*(COS(($U327*AR$4)-PI()))*BL327*BP327</f>
        <v>0.78457527377343395</v>
      </c>
      <c r="AS327" s="146">
        <f>BDS!$AS$3*(COS(($U327*AS$4)-PI()))*BL327*BP327</f>
        <v>0.67951152382229807</v>
      </c>
      <c r="AT327" s="146">
        <f>BDS!$AT$3*(COS(($U327*AT$4)-PI()))*BL327*BP327</f>
        <v>0.87460707534611315</v>
      </c>
      <c r="AU327" s="146">
        <f>BDS!$AU$3*(COS(($U327*AU$4)-PI()))*BL327*BP327</f>
        <v>0.90597191242911113</v>
      </c>
      <c r="AV327" s="146">
        <f>BDS!$AV$3*(COS(($U327*AV$4)-PI()))*BL327*BP327</f>
        <v>0.89486492245255878</v>
      </c>
      <c r="AW327" s="146">
        <f>BDS!$AW$3*(COS(($U327*AW$4)-PI()))*BL327*BP327</f>
        <v>0.8873131273207493</v>
      </c>
      <c r="AX327" s="146">
        <f>BDS!$AX$3*(COS(($U327*AX$4)-PI()))*BL327*BP327</f>
        <v>0.89486492245255878</v>
      </c>
      <c r="AY327" s="146">
        <f>BDS!$AY$3*(COS(($U327*AY$4)-PI()))*BL327*BP327</f>
        <v>0.90597191242911113</v>
      </c>
      <c r="AZ327" s="146">
        <f>BDS!$AZ$3*(COS(($U327*AZ$4)-PI()))*BL327*BP327</f>
        <v>0.87460707534611315</v>
      </c>
      <c r="BA327" s="146">
        <f>BDS!$BA$3*(COS(($U327*BA$4)-PI()))*BL327*BP327</f>
        <v>0.67951152382229807</v>
      </c>
      <c r="BB327" s="146">
        <f>BDS!$BB$3*(COS(($U327*BB$4)-PI()))*BL327*BP327</f>
        <v>7.2350871012241191E-2</v>
      </c>
      <c r="BC327" s="146">
        <f>BDS!$BC$3*(COS(($U327*BC$4)-PI()))*BL327*BP327</f>
        <v>-0.86828784379599111</v>
      </c>
      <c r="BD327" s="146">
        <f>BDS!$BD$3*(COS(($U327*BD$4)-PI()))*BL327*BP327</f>
        <v>0.7383889763026652</v>
      </c>
      <c r="BE327" s="146">
        <f>BDS!$BE$3*(COS(($U327*BE$4)-PI()))*BL327*BP327</f>
        <v>0.46495853827165179</v>
      </c>
      <c r="BF327" s="153">
        <f t="shared" si="87"/>
        <v>0.66951453849429476</v>
      </c>
      <c r="BG327" s="153">
        <f>(((BF327)+1)/(BDS!$BG$4)+1)</f>
        <v>2.6589338272534375</v>
      </c>
      <c r="BH327" s="196">
        <f t="shared" si="88"/>
        <v>8.4941505840417282</v>
      </c>
      <c r="BI327" s="154"/>
      <c r="BJ327" s="152">
        <f t="shared" si="89"/>
        <v>1235.2127886284866</v>
      </c>
      <c r="BK327" s="152">
        <f t="shared" si="90"/>
        <v>-1.6148764914547156E-2</v>
      </c>
      <c r="BL327" s="155">
        <f t="shared" si="91"/>
        <v>0.99814253196481051</v>
      </c>
      <c r="BM327" s="155"/>
      <c r="BN327" s="152">
        <f t="shared" si="92"/>
        <v>1235.2127886284866</v>
      </c>
      <c r="BO327" s="152">
        <f t="shared" si="93"/>
        <v>-0.86948044258585844</v>
      </c>
      <c r="BP327" s="155">
        <f t="shared" si="94"/>
        <v>0.90474455455312297</v>
      </c>
      <c r="BQ327" s="156"/>
      <c r="BR327" s="157">
        <f t="shared" si="95"/>
        <v>1235.2127886284866</v>
      </c>
      <c r="BS327" s="158">
        <f t="shared" si="96"/>
        <v>0</v>
      </c>
      <c r="BT327" s="158">
        <f t="shared" si="97"/>
        <v>0</v>
      </c>
      <c r="BU327" s="158">
        <f t="shared" si="98"/>
        <v>0</v>
      </c>
      <c r="BV327" s="158"/>
      <c r="BW327" s="206">
        <f t="shared" si="99"/>
        <v>1235.2127886284866</v>
      </c>
      <c r="BX327" s="207">
        <f t="shared" si="100"/>
        <v>-9.6432746655328773E-15</v>
      </c>
      <c r="BY327" s="208">
        <f t="shared" si="101"/>
        <v>0.99999999999999889</v>
      </c>
      <c r="BZ327" s="158"/>
      <c r="CA327" s="157">
        <f>BDS!BH327</f>
        <v>8.4941505840417282</v>
      </c>
      <c r="CB327" s="157">
        <f t="shared" si="102"/>
        <v>2.4941505840417282</v>
      </c>
      <c r="CC327" s="157"/>
      <c r="CD327" s="157">
        <f t="shared" si="103"/>
        <v>2.4941505840417282</v>
      </c>
      <c r="CE327" s="192"/>
      <c r="CF327" s="192"/>
      <c r="CG327" s="208"/>
      <c r="CH327" s="208">
        <f t="shared" si="104"/>
        <v>0</v>
      </c>
    </row>
    <row r="328" spans="2:86" x14ac:dyDescent="0.2">
      <c r="B328" s="81"/>
      <c r="C328" s="81"/>
      <c r="D328" s="81"/>
      <c r="E328" s="81"/>
      <c r="F328" s="81"/>
      <c r="G328" s="81"/>
      <c r="H328" s="81"/>
      <c r="I328" s="81"/>
      <c r="J328" s="81"/>
      <c r="K328" s="81"/>
      <c r="L328" s="82"/>
      <c r="M328" s="83"/>
      <c r="N328" s="81"/>
      <c r="O328" s="81"/>
      <c r="P328" s="81"/>
      <c r="Q328" s="84"/>
      <c r="R328" s="81"/>
      <c r="S328" s="84"/>
      <c r="T328" s="81"/>
      <c r="U328" s="195">
        <f t="shared" si="86"/>
        <v>1253.9449550112367</v>
      </c>
      <c r="V328" s="146">
        <f>BDS!$V$3*(COS(($U328*V$4)-PI()))*BL328*BP328</f>
        <v>0.45557712062795092</v>
      </c>
      <c r="W328" s="146">
        <f>BDS!$W$3*(COS(($U328*W$4)-PI()))*BL328*BP328</f>
        <v>0.55574136703009935</v>
      </c>
      <c r="X328" s="146">
        <f>BDS!$X$3*(COS(($U328*X$4)-PI()))*BL328*BP328</f>
        <v>0.79502046798935377</v>
      </c>
      <c r="Y328" s="146">
        <f>BDS!$Y$3*(COS(($U328*Y$4)-PI()))*BL328*BP328</f>
        <v>-0.88278639708813345</v>
      </c>
      <c r="Z328" s="146">
        <f>BDS!$Z$3*(COS(($U328*Z$4)-PI()))*BL328*BP328</f>
        <v>8.9702202698776871E-3</v>
      </c>
      <c r="AA328" s="146">
        <f>BDS!$AA$3*(COS(($U328*AA$4)-PI()))*BL328*BP328</f>
        <v>0.64109829399771068</v>
      </c>
      <c r="AB328" s="146">
        <f>BDS!$AB$3*(COS(($U328*AB$4)-PI()))*BL328*BP328</f>
        <v>0.85827326423623462</v>
      </c>
      <c r="AC328" s="146">
        <f>BDS!$AC$3*(COS(($U328*AC$4)-PI()))*BL328*BP328</f>
        <v>0.90224356707779951</v>
      </c>
      <c r="AD328" s="146">
        <f>BDS!$AD$3*(COS(($U328*AD$4)-PI()))*BL328*BP328</f>
        <v>0.8972346850153875</v>
      </c>
      <c r="AE328" s="146">
        <f>BDS!$AE$3*(COS(($U328*AE$4)-PI()))*BL328*BP328</f>
        <v>0.89148208023053332</v>
      </c>
      <c r="AF328" s="146">
        <f>BDS!$AF$3*(COS(($U328*AF$4)-PI()))*BL328*BP328</f>
        <v>0.8972346850153875</v>
      </c>
      <c r="AG328" s="146">
        <f>BDS!$AG$3*(COS(($U328*AG$4)-PI()))*BL328*BP328</f>
        <v>0.90224356707779951</v>
      </c>
      <c r="AH328" s="146">
        <f>BDS!$AH$3*(COS(($U328*AH$4)-PI()))*BL328*BP328</f>
        <v>0.85827326423623462</v>
      </c>
      <c r="AI328" s="146">
        <f>BDS!$AI$3*(COS(($U328*AI$4)-PI()))*BL328*BP328</f>
        <v>0.64109829399771068</v>
      </c>
      <c r="AJ328" s="146">
        <f>BDS!$AJ$3*(COS(($U328*AJ$4)-PI()))*BL328*BP328</f>
        <v>0.75561788015087805</v>
      </c>
      <c r="AK328" s="146">
        <f>BDS!$AK$3*(COS(($U328*AK$4)-PI()))*BL328*BP328</f>
        <v>0.89428178293554783</v>
      </c>
      <c r="AL328" s="146">
        <f>BDS!$AL$3*(COS(($U328*AL$4)-PI()))*BL328*BP328</f>
        <v>0.89577671684162319</v>
      </c>
      <c r="AM328" s="146">
        <f>BDS!$AM$3*(COS(($U328*AM$4)-PI()))*BL328*BP328</f>
        <v>0.87087808194722216</v>
      </c>
      <c r="AN328" s="146">
        <f>BDS!$AN$3*(COS(($U328*AN$4)-PI()))*BL328*BP328</f>
        <v>0.85935581328888866</v>
      </c>
      <c r="AO328" s="146">
        <f>BDS!$AO$3*(COS(($U328*AO$4)-PI()))*BL328*BP328</f>
        <v>0.87087808194722216</v>
      </c>
      <c r="AP328" s="146">
        <f>BDS!$AP$3*(COS(($U328*AP$4)-PI()))*BL328*BP328</f>
        <v>0.89577671684162319</v>
      </c>
      <c r="AQ328" s="146">
        <f>BDS!$AQ$3*(COS(($U328*AQ$4)-PI()))*BL328*BP328</f>
        <v>0.89428178293554783</v>
      </c>
      <c r="AR328" s="146">
        <f>BDS!$AR$3*(COS(($U328*AR$4)-PI()))*BL328*BP328</f>
        <v>0.75561788015087805</v>
      </c>
      <c r="AS328" s="146">
        <f>BDS!$AS$3*(COS(($U328*AS$4)-PI()))*BL328*BP328</f>
        <v>0.64109829399771068</v>
      </c>
      <c r="AT328" s="146">
        <f>BDS!$AT$3*(COS(($U328*AT$4)-PI()))*BL328*BP328</f>
        <v>0.85827326423623462</v>
      </c>
      <c r="AU328" s="146">
        <f>BDS!$AU$3*(COS(($U328*AU$4)-PI()))*BL328*BP328</f>
        <v>0.90224356707779951</v>
      </c>
      <c r="AV328" s="146">
        <f>BDS!$AV$3*(COS(($U328*AV$4)-PI()))*BL328*BP328</f>
        <v>0.8972346850153875</v>
      </c>
      <c r="AW328" s="146">
        <f>BDS!$AW$3*(COS(($U328*AW$4)-PI()))*BL328*BP328</f>
        <v>0.89148208023053332</v>
      </c>
      <c r="AX328" s="146">
        <f>BDS!$AX$3*(COS(($U328*AX$4)-PI()))*BL328*BP328</f>
        <v>0.8972346850153875</v>
      </c>
      <c r="AY328" s="146">
        <f>BDS!$AY$3*(COS(($U328*AY$4)-PI()))*BL328*BP328</f>
        <v>0.90224356707779951</v>
      </c>
      <c r="AZ328" s="146">
        <f>BDS!$AZ$3*(COS(($U328*AZ$4)-PI()))*BL328*BP328</f>
        <v>0.85827326423623462</v>
      </c>
      <c r="BA328" s="146">
        <f>BDS!$BA$3*(COS(($U328*BA$4)-PI()))*BL328*BP328</f>
        <v>0.64109829399771068</v>
      </c>
      <c r="BB328" s="146">
        <f>BDS!$BB$3*(COS(($U328*BB$4)-PI()))*BL328*BP328</f>
        <v>8.9702202698776871E-3</v>
      </c>
      <c r="BC328" s="146">
        <f>BDS!$BC$3*(COS(($U328*BC$4)-PI()))*BL328*BP328</f>
        <v>-0.88278639708813345</v>
      </c>
      <c r="BD328" s="146">
        <f>BDS!$BD$3*(COS(($U328*BD$4)-PI()))*BL328*BP328</f>
        <v>0.79502046798935377</v>
      </c>
      <c r="BE328" s="146">
        <f>BDS!$BE$3*(COS(($U328*BE$4)-PI()))*BL328*BP328</f>
        <v>0.55574136703009935</v>
      </c>
      <c r="BF328" s="153">
        <f t="shared" si="87"/>
        <v>0.66889712710664939</v>
      </c>
      <c r="BG328" s="153">
        <f>(((BF328)+1)/(BDS!$BG$4)+1)</f>
        <v>2.6583203287706869</v>
      </c>
      <c r="BH328" s="196">
        <f t="shared" si="88"/>
        <v>8.492146248728206</v>
      </c>
      <c r="BI328" s="154"/>
      <c r="BJ328" s="152">
        <f t="shared" si="89"/>
        <v>1253.9449550112367</v>
      </c>
      <c r="BK328" s="152">
        <f t="shared" si="90"/>
        <v>-1.6956770366108914E-2</v>
      </c>
      <c r="BL328" s="155">
        <f t="shared" si="91"/>
        <v>0.99804968400916527</v>
      </c>
      <c r="BM328" s="155"/>
      <c r="BN328" s="152">
        <f t="shared" si="92"/>
        <v>1253.9449550112367</v>
      </c>
      <c r="BO328" s="152">
        <f t="shared" si="93"/>
        <v>-0.89959072006515295</v>
      </c>
      <c r="BP328" s="155">
        <f t="shared" si="94"/>
        <v>0.90161362072346252</v>
      </c>
      <c r="BQ328" s="156"/>
      <c r="BR328" s="157">
        <f t="shared" si="95"/>
        <v>1253.9449550112367</v>
      </c>
      <c r="BS328" s="158">
        <f t="shared" si="96"/>
        <v>0</v>
      </c>
      <c r="BT328" s="158">
        <f t="shared" si="97"/>
        <v>0</v>
      </c>
      <c r="BU328" s="158">
        <f t="shared" si="98"/>
        <v>0</v>
      </c>
      <c r="BV328" s="158"/>
      <c r="BW328" s="206">
        <f t="shared" si="99"/>
        <v>1253.9449550112367</v>
      </c>
      <c r="BX328" s="207">
        <f t="shared" si="100"/>
        <v>-1.1571929598639454E-14</v>
      </c>
      <c r="BY328" s="208">
        <f t="shared" si="101"/>
        <v>0.99999999999999867</v>
      </c>
      <c r="BZ328" s="158"/>
      <c r="CA328" s="157">
        <f>BDS!BH328</f>
        <v>8.492146248728206</v>
      </c>
      <c r="CB328" s="157">
        <f t="shared" si="102"/>
        <v>2.492146248728206</v>
      </c>
      <c r="CC328" s="157"/>
      <c r="CD328" s="157">
        <f t="shared" si="103"/>
        <v>2.492146248728206</v>
      </c>
      <c r="CE328" s="192"/>
      <c r="CF328" s="192"/>
      <c r="CG328" s="208"/>
      <c r="CH328" s="208">
        <f t="shared" si="104"/>
        <v>0</v>
      </c>
    </row>
    <row r="329" spans="2:86" x14ac:dyDescent="0.2">
      <c r="B329" s="81"/>
      <c r="C329" s="81"/>
      <c r="D329" s="81"/>
      <c r="E329" s="81"/>
      <c r="F329" s="81"/>
      <c r="G329" s="81"/>
      <c r="H329" s="81"/>
      <c r="I329" s="81"/>
      <c r="J329" s="81"/>
      <c r="K329" s="81"/>
      <c r="L329" s="82"/>
      <c r="M329" s="83"/>
      <c r="N329" s="81"/>
      <c r="O329" s="81"/>
      <c r="P329" s="81"/>
      <c r="Q329" s="84"/>
      <c r="R329" s="81"/>
      <c r="S329" s="84"/>
      <c r="T329" s="81"/>
      <c r="U329" s="195">
        <f t="shared" ref="U329:U392" si="105">U328*$U$6</f>
        <v>1272.9611971909844</v>
      </c>
      <c r="V329" s="146">
        <f>BDS!$V$3*(COS(($U329*V$4)-PI()))*BL329*BP329</f>
        <v>0.54662701940407055</v>
      </c>
      <c r="W329" s="146">
        <f>BDS!$W$3*(COS(($U329*W$4)-PI()))*BL329*BP329</f>
        <v>0.638004727428364</v>
      </c>
      <c r="X329" s="146">
        <f>BDS!$X$3*(COS(($U329*X$4)-PI()))*BL329*BP329</f>
        <v>0.83751415217336012</v>
      </c>
      <c r="Y329" s="146">
        <f>BDS!$Y$3*(COS(($U329*Y$4)-PI()))*BL329*BP329</f>
        <v>-0.88984026240939562</v>
      </c>
      <c r="Z329" s="146">
        <f>BDS!$Z$3*(COS(($U329*Z$4)-PI()))*BL329*BP329</f>
        <v>-5.495212194005214E-2</v>
      </c>
      <c r="AA329" s="146">
        <f>BDS!$AA$3*(COS(($U329*AA$4)-PI()))*BL329*BP329</f>
        <v>0.60009732036534957</v>
      </c>
      <c r="AB329" s="146">
        <f>BDS!$AB$3*(COS(($U329*AB$4)-PI()))*BL329*BP329</f>
        <v>0.83942027233627603</v>
      </c>
      <c r="AC329" s="146">
        <f>BDS!$AC$3*(COS(($U329*AC$4)-PI()))*BL329*BP329</f>
        <v>0.89635071759250562</v>
      </c>
      <c r="AD329" s="146">
        <f>BDS!$AD$3*(COS(($U329*AD$4)-PI()))*BL329*BP329</f>
        <v>0.89768856227780669</v>
      </c>
      <c r="AE329" s="146">
        <f>BDS!$AE$3*(COS(($U329*AE$4)-PI()))*BL329*BP329</f>
        <v>0.89381909740264309</v>
      </c>
      <c r="AF329" s="146">
        <f>BDS!$AF$3*(COS(($U329*AF$4)-PI()))*BL329*BP329</f>
        <v>0.89768856227780669</v>
      </c>
      <c r="AG329" s="146">
        <f>BDS!$AG$3*(COS(($U329*AG$4)-PI()))*BL329*BP329</f>
        <v>0.89635071759250562</v>
      </c>
      <c r="AH329" s="146">
        <f>BDS!$AH$3*(COS(($U329*AH$4)-PI()))*BL329*BP329</f>
        <v>0.83942027233627603</v>
      </c>
      <c r="AI329" s="146">
        <f>BDS!$AI$3*(COS(($U329*AI$4)-PI()))*BL329*BP329</f>
        <v>0.60009732036534957</v>
      </c>
      <c r="AJ329" s="146">
        <f>BDS!$AJ$3*(COS(($U329*AJ$4)-PI()))*BL329*BP329</f>
        <v>0.72400353836855713</v>
      </c>
      <c r="AK329" s="146">
        <f>BDS!$AK$3*(COS(($U329*AK$4)-PI()))*BL329*BP329</f>
        <v>0.88383509290814599</v>
      </c>
      <c r="AL329" s="146">
        <f>BDS!$AL$3*(COS(($U329*AL$4)-PI()))*BL329*BP329</f>
        <v>0.89678141810649392</v>
      </c>
      <c r="AM329" s="146">
        <f>BDS!$AM$3*(COS(($U329*AM$4)-PI()))*BL329*BP329</f>
        <v>0.87727144634201171</v>
      </c>
      <c r="AN329" s="146">
        <f>BDS!$AN$3*(COS(($U329*AN$4)-PI()))*BL329*BP329</f>
        <v>0.86731847073095758</v>
      </c>
      <c r="AO329" s="146">
        <f>BDS!$AO$3*(COS(($U329*AO$4)-PI()))*BL329*BP329</f>
        <v>0.87727144634201171</v>
      </c>
      <c r="AP329" s="146">
        <f>BDS!$AP$3*(COS(($U329*AP$4)-PI()))*BL329*BP329</f>
        <v>0.89678141810649392</v>
      </c>
      <c r="AQ329" s="146">
        <f>BDS!$AQ$3*(COS(($U329*AQ$4)-PI()))*BL329*BP329</f>
        <v>0.88383509290814599</v>
      </c>
      <c r="AR329" s="146">
        <f>BDS!$AR$3*(COS(($U329*AR$4)-PI()))*BL329*BP329</f>
        <v>0.72400353836855713</v>
      </c>
      <c r="AS329" s="146">
        <f>BDS!$AS$3*(COS(($U329*AS$4)-PI()))*BL329*BP329</f>
        <v>0.60009732036534957</v>
      </c>
      <c r="AT329" s="146">
        <f>BDS!$AT$3*(COS(($U329*AT$4)-PI()))*BL329*BP329</f>
        <v>0.83942027233627603</v>
      </c>
      <c r="AU329" s="146">
        <f>BDS!$AU$3*(COS(($U329*AU$4)-PI()))*BL329*BP329</f>
        <v>0.89635071759250562</v>
      </c>
      <c r="AV329" s="146">
        <f>BDS!$AV$3*(COS(($U329*AV$4)-PI()))*BL329*BP329</f>
        <v>0.89768856227780669</v>
      </c>
      <c r="AW329" s="146">
        <f>BDS!$AW$3*(COS(($U329*AW$4)-PI()))*BL329*BP329</f>
        <v>0.89381909740264309</v>
      </c>
      <c r="AX329" s="146">
        <f>BDS!$AX$3*(COS(($U329*AX$4)-PI()))*BL329*BP329</f>
        <v>0.89768856227780669</v>
      </c>
      <c r="AY329" s="146">
        <f>BDS!$AY$3*(COS(($U329*AY$4)-PI()))*BL329*BP329</f>
        <v>0.89635071759250562</v>
      </c>
      <c r="AZ329" s="146">
        <f>BDS!$AZ$3*(COS(($U329*AZ$4)-PI()))*BL329*BP329</f>
        <v>0.83942027233627603</v>
      </c>
      <c r="BA329" s="146">
        <f>BDS!$BA$3*(COS(($U329*BA$4)-PI()))*BL329*BP329</f>
        <v>0.60009732036534957</v>
      </c>
      <c r="BB329" s="146">
        <f>BDS!$BB$3*(COS(($U329*BB$4)-PI()))*BL329*BP329</f>
        <v>-5.495212194005214E-2</v>
      </c>
      <c r="BC329" s="146">
        <f>BDS!$BC$3*(COS(($U329*BC$4)-PI()))*BL329*BP329</f>
        <v>-0.88984026240939562</v>
      </c>
      <c r="BD329" s="146">
        <f>BDS!$BD$3*(COS(($U329*BD$4)-PI()))*BL329*BP329</f>
        <v>0.83751415217336012</v>
      </c>
      <c r="BE329" s="146">
        <f>BDS!$BE$3*(COS(($U329*BE$4)-PI()))*BL329*BP329</f>
        <v>0.638004727428364</v>
      </c>
      <c r="BF329" s="153">
        <f t="shared" ref="BF329:BF392" si="106">AVERAGE(V329:BE329)</f>
        <v>0.66558464325508437</v>
      </c>
      <c r="BG329" s="153">
        <f>(((BF329)+1)/(BDS!$BG$4)+1)</f>
        <v>2.655028838108648</v>
      </c>
      <c r="BH329" s="196">
        <f t="shared" ref="BH329:BH392" si="107">LOG10(BG329)*20+BX329</f>
        <v>8.4813848523304376</v>
      </c>
      <c r="BI329" s="154"/>
      <c r="BJ329" s="152">
        <f t="shared" ref="BJ329:BJ392" si="108">U329</f>
        <v>1272.9611971909844</v>
      </c>
      <c r="BK329" s="152">
        <f t="shared" ref="BK329:BK392" si="109">20*LOG(1/SQRT(1+(BJ329/$BK$3)^3.25))</f>
        <v>-1.7805121657911527E-2</v>
      </c>
      <c r="BL329" s="155">
        <f t="shared" ref="BL329:BL392" si="110">(1/SQRT(1+(BJ329/$BK$3)^3.25))</f>
        <v>0.99795220920498506</v>
      </c>
      <c r="BM329" s="155"/>
      <c r="BN329" s="152">
        <f t="shared" ref="BN329:BN392" si="111">U329</f>
        <v>1272.9611971909844</v>
      </c>
      <c r="BO329" s="152">
        <f t="shared" ref="BO329:BO392" si="112">20*LOG(1/SQRT(1+(BN329/$BO$3)^$BN$3))</f>
        <v>-0.93063621920517769</v>
      </c>
      <c r="BP329" s="155">
        <f t="shared" ref="BP329:BP392" si="113">(1/SQRT(1+(BN329/$BO$3)^$BN$3))</f>
        <v>0.8983967848934028</v>
      </c>
      <c r="BQ329" s="156"/>
      <c r="BR329" s="157">
        <f t="shared" ref="BR329:BR392" si="114">U329</f>
        <v>1272.9611971909844</v>
      </c>
      <c r="BS329" s="158">
        <f t="shared" ref="BS329:BS392" si="115">IF($CB$2=2,((20*LOG(1/(SQRT(1+(($BT$3/BR329)^2))))-CA329+6))+BU329,((20*LOG(1/(SQRT(1+(($BT$3/BR329)^2))))+CA329-6)*$BT$2)+BU329)</f>
        <v>0</v>
      </c>
      <c r="BT329" s="158">
        <f t="shared" ref="BT329:BT392" si="116">IF($CD$2&lt;0,((ATAN2(1,($BT$3/BR329)))*$BT$2),0)</f>
        <v>0</v>
      </c>
      <c r="BU329" s="158">
        <f t="shared" ref="BU329:BU392" si="117">-IF($BT$2=0,0,(20*LOG(1/(SQRT(1+(($BU$3/BR329)^2))))))</f>
        <v>0</v>
      </c>
      <c r="BV329" s="158"/>
      <c r="BW329" s="206">
        <f t="shared" ref="BW329:BW392" si="118">U329</f>
        <v>1272.9611971909844</v>
      </c>
      <c r="BX329" s="207">
        <f t="shared" ref="BX329:BX392" si="119">IF($BW$2,20*LOG(1/SQRT(1+(BW329/$BX$3)^3.25)),0)</f>
        <v>-1.1571929598639454E-14</v>
      </c>
      <c r="BY329" s="208">
        <f t="shared" ref="BY329:BY392" si="120">(1/SQRT(1+(BW329/$BX$3)^3.25))</f>
        <v>0.99999999999999867</v>
      </c>
      <c r="BZ329" s="158"/>
      <c r="CA329" s="157">
        <f>BDS!BH329</f>
        <v>8.4813848523304376</v>
      </c>
      <c r="CB329" s="157">
        <f t="shared" ref="CB329:CB392" si="121">IF($CB$2=0,CA329,(IF($CB$2=1,CA329-6,-(CA329-6))))</f>
        <v>2.4813848523304376</v>
      </c>
      <c r="CC329" s="157"/>
      <c r="CD329" s="157">
        <f t="shared" ref="CD329:CD392" si="122">CB329+BS329</f>
        <v>2.4813848523304376</v>
      </c>
      <c r="CE329" s="192"/>
      <c r="CF329" s="192"/>
      <c r="CG329" s="208"/>
      <c r="CH329" s="208">
        <f t="shared" ref="CH329:CH392" si="123">IF($CH$2,CG329,-100)</f>
        <v>0</v>
      </c>
    </row>
    <row r="330" spans="2:86" x14ac:dyDescent="0.2">
      <c r="B330" s="81"/>
      <c r="C330" s="81"/>
      <c r="D330" s="81"/>
      <c r="E330" s="81"/>
      <c r="F330" s="81"/>
      <c r="G330" s="81"/>
      <c r="H330" s="81"/>
      <c r="I330" s="81"/>
      <c r="J330" s="81"/>
      <c r="K330" s="81"/>
      <c r="L330" s="82"/>
      <c r="M330" s="83"/>
      <c r="N330" s="81"/>
      <c r="O330" s="81"/>
      <c r="P330" s="81"/>
      <c r="Q330" s="84"/>
      <c r="R330" s="81"/>
      <c r="S330" s="84"/>
      <c r="T330" s="81"/>
      <c r="U330" s="195">
        <f t="shared" si="105"/>
        <v>1292.2658232150097</v>
      </c>
      <c r="V330" s="146">
        <f>BDS!$V$3*(COS(($U330*V$4)-PI()))*BL330*BP330</f>
        <v>0.62931259157235431</v>
      </c>
      <c r="W330" s="146">
        <f>BDS!$W$3*(COS(($U330*W$4)-PI()))*BL330*BP330</f>
        <v>0.70997618524312855</v>
      </c>
      <c r="X330" s="146">
        <f>BDS!$X$3*(COS(($U330*X$4)-PI()))*BL330*BP330</f>
        <v>0.86450484411791384</v>
      </c>
      <c r="Y330" s="146">
        <f>BDS!$Y$3*(COS(($U330*Y$4)-PI()))*BL330*BP330</f>
        <v>-0.88909779695533664</v>
      </c>
      <c r="Z330" s="146">
        <f>BDS!$Z$3*(COS(($U330*Z$4)-PI()))*BL330*BP330</f>
        <v>-0.11907129755488982</v>
      </c>
      <c r="AA330" s="146">
        <f>BDS!$AA$3*(COS(($U330*AA$4)-PI()))*BL330*BP330</f>
        <v>0.5565790251543995</v>
      </c>
      <c r="AB330" s="146">
        <f>BDS!$AB$3*(COS(($U330*AB$4)-PI()))*BL330*BP330</f>
        <v>0.81801426340780192</v>
      </c>
      <c r="AC330" s="146">
        <f>BDS!$AC$3*(COS(($U330*AC$4)-PI()))*BL330*BP330</f>
        <v>0.88822737542123453</v>
      </c>
      <c r="AD330" s="146">
        <f>BDS!$AD$3*(COS(($U330*AD$4)-PI()))*BL330*BP330</f>
        <v>0.89615178815267382</v>
      </c>
      <c r="AE330" s="146">
        <f>BDS!$AE$3*(COS(($U330*AE$4)-PI()))*BL330*BP330</f>
        <v>0.89424773407370606</v>
      </c>
      <c r="AF330" s="146">
        <f>BDS!$AF$3*(COS(($U330*AF$4)-PI()))*BL330*BP330</f>
        <v>0.89615178815267382</v>
      </c>
      <c r="AG330" s="146">
        <f>BDS!$AG$3*(COS(($U330*AG$4)-PI()))*BL330*BP330</f>
        <v>0.88822737542123453</v>
      </c>
      <c r="AH330" s="146">
        <f>BDS!$AH$3*(COS(($U330*AH$4)-PI()))*BL330*BP330</f>
        <v>0.81801426340780192</v>
      </c>
      <c r="AI330" s="146">
        <f>BDS!$AI$3*(COS(($U330*AI$4)-PI()))*BL330*BP330</f>
        <v>0.5565790251543995</v>
      </c>
      <c r="AJ330" s="146">
        <f>BDS!$AJ$3*(COS(($U330*AJ$4)-PI()))*BL330*BP330</f>
        <v>0.68974970020828874</v>
      </c>
      <c r="AK330" s="146">
        <f>BDS!$AK$3*(COS(($U330*AK$4)-PI()))*BL330*BP330</f>
        <v>0.87101932743662136</v>
      </c>
      <c r="AL330" s="146">
        <f>BDS!$AL$3*(COS(($U330*AL$4)-PI()))*BL330*BP330</f>
        <v>0.89581898063176457</v>
      </c>
      <c r="AM330" s="146">
        <f>BDS!$AM$3*(COS(($U330*AM$4)-PI()))*BL330*BP330</f>
        <v>0.88195280890228767</v>
      </c>
      <c r="AN330" s="146">
        <f>BDS!$AN$3*(COS(($U330*AN$4)-PI()))*BL330*BP330</f>
        <v>0.87365282467205796</v>
      </c>
      <c r="AO330" s="146">
        <f>BDS!$AO$3*(COS(($U330*AO$4)-PI()))*BL330*BP330</f>
        <v>0.88195280890228767</v>
      </c>
      <c r="AP330" s="146">
        <f>BDS!$AP$3*(COS(($U330*AP$4)-PI()))*BL330*BP330</f>
        <v>0.89581898063176457</v>
      </c>
      <c r="AQ330" s="146">
        <f>BDS!$AQ$3*(COS(($U330*AQ$4)-PI()))*BL330*BP330</f>
        <v>0.87101932743662136</v>
      </c>
      <c r="AR330" s="146">
        <f>BDS!$AR$3*(COS(($U330*AR$4)-PI()))*BL330*BP330</f>
        <v>0.68974970020828874</v>
      </c>
      <c r="AS330" s="146">
        <f>BDS!$AS$3*(COS(($U330*AS$4)-PI()))*BL330*BP330</f>
        <v>0.5565790251543995</v>
      </c>
      <c r="AT330" s="146">
        <f>BDS!$AT$3*(COS(($U330*AT$4)-PI()))*BL330*BP330</f>
        <v>0.81801426340780192</v>
      </c>
      <c r="AU330" s="146">
        <f>BDS!$AU$3*(COS(($U330*AU$4)-PI()))*BL330*BP330</f>
        <v>0.88822737542123453</v>
      </c>
      <c r="AV330" s="146">
        <f>BDS!$AV$3*(COS(($U330*AV$4)-PI()))*BL330*BP330</f>
        <v>0.89615178815267382</v>
      </c>
      <c r="AW330" s="146">
        <f>BDS!$AW$3*(COS(($U330*AW$4)-PI()))*BL330*BP330</f>
        <v>0.89424773407370606</v>
      </c>
      <c r="AX330" s="146">
        <f>BDS!$AX$3*(COS(($U330*AX$4)-PI()))*BL330*BP330</f>
        <v>0.89615178815267382</v>
      </c>
      <c r="AY330" s="146">
        <f>BDS!$AY$3*(COS(($U330*AY$4)-PI()))*BL330*BP330</f>
        <v>0.88822737542123453</v>
      </c>
      <c r="AZ330" s="146">
        <f>BDS!$AZ$3*(COS(($U330*AZ$4)-PI()))*BL330*BP330</f>
        <v>0.81801426340780192</v>
      </c>
      <c r="BA330" s="146">
        <f>BDS!$BA$3*(COS(($U330*BA$4)-PI()))*BL330*BP330</f>
        <v>0.5565790251543995</v>
      </c>
      <c r="BB330" s="146">
        <f>BDS!$BB$3*(COS(($U330*BB$4)-PI()))*BL330*BP330</f>
        <v>-0.11907129755488982</v>
      </c>
      <c r="BC330" s="146">
        <f>BDS!$BC$3*(COS(($U330*BC$4)-PI()))*BL330*BP330</f>
        <v>-0.88909779695533664</v>
      </c>
      <c r="BD330" s="146">
        <f>BDS!$BD$3*(COS(($U330*BD$4)-PI()))*BL330*BP330</f>
        <v>0.86450484411791384</v>
      </c>
      <c r="BE330" s="146">
        <f>BDS!$BE$3*(COS(($U330*BE$4)-PI()))*BL330*BP330</f>
        <v>0.70997618524312855</v>
      </c>
      <c r="BF330" s="153">
        <f t="shared" si="106"/>
        <v>0.65936267213877264</v>
      </c>
      <c r="BG330" s="153">
        <f>(((BF330)+1)/(BDS!$BG$4)+1)</f>
        <v>2.6488462993412094</v>
      </c>
      <c r="BH330" s="196">
        <f t="shared" si="107"/>
        <v>8.4611351773860513</v>
      </c>
      <c r="BI330" s="154"/>
      <c r="BJ330" s="152">
        <f t="shared" si="108"/>
        <v>1292.2658232150097</v>
      </c>
      <c r="BK330" s="152">
        <f t="shared" si="109"/>
        <v>-1.8695824883637815E-2</v>
      </c>
      <c r="BL330" s="155">
        <f t="shared" si="110"/>
        <v>0.99784987844613948</v>
      </c>
      <c r="BM330" s="155"/>
      <c r="BN330" s="152">
        <f t="shared" si="111"/>
        <v>1292.2658232150097</v>
      </c>
      <c r="BO330" s="152">
        <f t="shared" si="112"/>
        <v>-0.96263901399656082</v>
      </c>
      <c r="BP330" s="155">
        <f t="shared" si="113"/>
        <v>0.89509277024124079</v>
      </c>
      <c r="BQ330" s="156"/>
      <c r="BR330" s="157">
        <f t="shared" si="114"/>
        <v>1292.2658232150097</v>
      </c>
      <c r="BS330" s="158">
        <f t="shared" si="115"/>
        <v>0</v>
      </c>
      <c r="BT330" s="158">
        <f t="shared" si="116"/>
        <v>0</v>
      </c>
      <c r="BU330" s="158">
        <f t="shared" si="117"/>
        <v>0</v>
      </c>
      <c r="BV330" s="158"/>
      <c r="BW330" s="206">
        <f t="shared" si="118"/>
        <v>1292.2658232150097</v>
      </c>
      <c r="BX330" s="207">
        <f t="shared" si="119"/>
        <v>-1.1571929598639454E-14</v>
      </c>
      <c r="BY330" s="208">
        <f t="shared" si="120"/>
        <v>0.99999999999999867</v>
      </c>
      <c r="BZ330" s="158"/>
      <c r="CA330" s="157">
        <f>BDS!BH330</f>
        <v>8.4611351773860513</v>
      </c>
      <c r="CB330" s="157">
        <f t="shared" si="121"/>
        <v>2.4611351773860513</v>
      </c>
      <c r="CC330" s="157"/>
      <c r="CD330" s="157">
        <f t="shared" si="122"/>
        <v>2.4611351773860513</v>
      </c>
      <c r="CE330" s="192"/>
      <c r="CF330" s="192"/>
      <c r="CG330" s="208"/>
      <c r="CH330" s="208">
        <f t="shared" si="123"/>
        <v>0</v>
      </c>
    </row>
    <row r="331" spans="2:86" x14ac:dyDescent="0.2">
      <c r="B331" s="81"/>
      <c r="C331" s="81"/>
      <c r="D331" s="81"/>
      <c r="E331" s="81"/>
      <c r="F331" s="81"/>
      <c r="G331" s="81"/>
      <c r="H331" s="81"/>
      <c r="I331" s="81"/>
      <c r="J331" s="81"/>
      <c r="K331" s="81"/>
      <c r="L331" s="82"/>
      <c r="M331" s="83"/>
      <c r="N331" s="81"/>
      <c r="O331" s="81"/>
      <c r="P331" s="81"/>
      <c r="Q331" s="84"/>
      <c r="R331" s="81"/>
      <c r="S331" s="84"/>
      <c r="T331" s="81"/>
      <c r="U331" s="195">
        <f t="shared" si="105"/>
        <v>1311.8632064627036</v>
      </c>
      <c r="V331" s="146">
        <f>BDS!$V$3*(COS(($U331*V$4)-PI()))*BL331*BP331</f>
        <v>0.70186560388560648</v>
      </c>
      <c r="W331" s="146">
        <f>BDS!$W$3*(COS(($U331*W$4)-PI()))*BL331*BP331</f>
        <v>0.76996133651419607</v>
      </c>
      <c r="X331" s="146">
        <f>BDS!$X$3*(COS(($U331*X$4)-PI()))*BL331*BP331</f>
        <v>0.874863459339973</v>
      </c>
      <c r="Y331" s="146">
        <f>BDS!$Y$3*(COS(($U331*Y$4)-PI()))*BL331*BP331</f>
        <v>-0.88026836316060153</v>
      </c>
      <c r="Z331" s="146">
        <f>BDS!$Z$3*(COS(($U331*Z$4)-PI()))*BL331*BP331</f>
        <v>-0.1830178840679321</v>
      </c>
      <c r="AA331" s="146">
        <f>BDS!$AA$3*(COS(($U331*AA$4)-PI()))*BL331*BP331</f>
        <v>0.51063237484014645</v>
      </c>
      <c r="AB331" s="146">
        <f>BDS!$AB$3*(COS(($U331*AB$4)-PI()))*BL331*BP331</f>
        <v>0.79403108709254866</v>
      </c>
      <c r="AC331" s="146">
        <f>BDS!$AC$3*(COS(($U331*AC$4)-PI()))*BL331*BP331</f>
        <v>0.87781264262881142</v>
      </c>
      <c r="AD331" s="146">
        <f>BDS!$AD$3*(COS(($U331*AD$4)-PI()))*BL331*BP331</f>
        <v>0.89255267671574956</v>
      </c>
      <c r="AE331" s="146">
        <f>BDS!$AE$3*(COS(($U331*AE$4)-PI()))*BL331*BP331</f>
        <v>0.89269406507317517</v>
      </c>
      <c r="AF331" s="146">
        <f>BDS!$AF$3*(COS(($U331*AF$4)-PI()))*BL331*BP331</f>
        <v>0.89255267671574956</v>
      </c>
      <c r="AG331" s="146">
        <f>BDS!$AG$3*(COS(($U331*AG$4)-PI()))*BL331*BP331</f>
        <v>0.87781264262881142</v>
      </c>
      <c r="AH331" s="146">
        <f>BDS!$AH$3*(COS(($U331*AH$4)-PI()))*BL331*BP331</f>
        <v>0.79403108709254866</v>
      </c>
      <c r="AI331" s="146">
        <f>BDS!$AI$3*(COS(($U331*AI$4)-PI()))*BL331*BP331</f>
        <v>0.51063237484014645</v>
      </c>
      <c r="AJ331" s="146">
        <f>BDS!$AJ$3*(COS(($U331*AJ$4)-PI()))*BL331*BP331</f>
        <v>0.65288851210413235</v>
      </c>
      <c r="AK331" s="146">
        <f>BDS!$AK$3*(COS(($U331*AK$4)-PI()))*BL331*BP331</f>
        <v>0.85578427091265841</v>
      </c>
      <c r="AL331" s="146">
        <f>BDS!$AL$3*(COS(($U331*AL$4)-PI()))*BL331*BP331</f>
        <v>0.89281701625271015</v>
      </c>
      <c r="AM331" s="146">
        <f>BDS!$AM$3*(COS(($U331*AM$4)-PI()))*BL331*BP331</f>
        <v>0.88484504124045427</v>
      </c>
      <c r="AN331" s="146">
        <f>BDS!$AN$3*(COS(($U331*AN$4)-PI()))*BL331*BP331</f>
        <v>0.8782811469476266</v>
      </c>
      <c r="AO331" s="146">
        <f>BDS!$AO$3*(COS(($U331*AO$4)-PI()))*BL331*BP331</f>
        <v>0.88484504124045427</v>
      </c>
      <c r="AP331" s="146">
        <f>BDS!$AP$3*(COS(($U331*AP$4)-PI()))*BL331*BP331</f>
        <v>0.89281701625271015</v>
      </c>
      <c r="AQ331" s="146">
        <f>BDS!$AQ$3*(COS(($U331*AQ$4)-PI()))*BL331*BP331</f>
        <v>0.85578427091265841</v>
      </c>
      <c r="AR331" s="146">
        <f>BDS!$AR$3*(COS(($U331*AR$4)-PI()))*BL331*BP331</f>
        <v>0.65288851210413235</v>
      </c>
      <c r="AS331" s="146">
        <f>BDS!$AS$3*(COS(($U331*AS$4)-PI()))*BL331*BP331</f>
        <v>0.51063237484014645</v>
      </c>
      <c r="AT331" s="146">
        <f>BDS!$AT$3*(COS(($U331*AT$4)-PI()))*BL331*BP331</f>
        <v>0.79403108709254866</v>
      </c>
      <c r="AU331" s="146">
        <f>BDS!$AU$3*(COS(($U331*AU$4)-PI()))*BL331*BP331</f>
        <v>0.87781264262881142</v>
      </c>
      <c r="AV331" s="146">
        <f>BDS!$AV$3*(COS(($U331*AV$4)-PI()))*BL331*BP331</f>
        <v>0.89255267671574956</v>
      </c>
      <c r="AW331" s="146">
        <f>BDS!$AW$3*(COS(($U331*AW$4)-PI()))*BL331*BP331</f>
        <v>0.89269406507317517</v>
      </c>
      <c r="AX331" s="146">
        <f>BDS!$AX$3*(COS(($U331*AX$4)-PI()))*BL331*BP331</f>
        <v>0.89255267671574956</v>
      </c>
      <c r="AY331" s="146">
        <f>BDS!$AY$3*(COS(($U331*AY$4)-PI()))*BL331*BP331</f>
        <v>0.87781264262881142</v>
      </c>
      <c r="AZ331" s="146">
        <f>BDS!$AZ$3*(COS(($U331*AZ$4)-PI()))*BL331*BP331</f>
        <v>0.79403108709254866</v>
      </c>
      <c r="BA331" s="146">
        <f>BDS!$BA$3*(COS(($U331*BA$4)-PI()))*BL331*BP331</f>
        <v>0.51063237484014645</v>
      </c>
      <c r="BB331" s="146">
        <f>BDS!$BB$3*(COS(($U331*BB$4)-PI()))*BL331*BP331</f>
        <v>-0.1830178840679321</v>
      </c>
      <c r="BC331" s="146">
        <f>BDS!$BC$3*(COS(($U331*BC$4)-PI()))*BL331*BP331</f>
        <v>-0.88026836316060153</v>
      </c>
      <c r="BD331" s="146">
        <f>BDS!$BD$3*(COS(($U331*BD$4)-PI()))*BL331*BP331</f>
        <v>0.874863459339973</v>
      </c>
      <c r="BE331" s="146">
        <f>BDS!$BE$3*(COS(($U331*BE$4)-PI()))*BL331*BP331</f>
        <v>0.76996133651419607</v>
      </c>
      <c r="BF331" s="153">
        <f t="shared" si="106"/>
        <v>0.65003879956554966</v>
      </c>
      <c r="BG331" s="153">
        <f>(((BF331)+1)/(BDS!$BG$4)+1)</f>
        <v>2.6395815177199182</v>
      </c>
      <c r="BH331" s="196">
        <f t="shared" si="107"/>
        <v>8.4307015756447399</v>
      </c>
      <c r="BI331" s="154"/>
      <c r="BJ331" s="152">
        <f t="shared" si="108"/>
        <v>1311.8632064627036</v>
      </c>
      <c r="BK331" s="152">
        <f t="shared" si="109"/>
        <v>-1.9630985017253438E-2</v>
      </c>
      <c r="BL331" s="155">
        <f t="shared" si="110"/>
        <v>0.99774245143141727</v>
      </c>
      <c r="BM331" s="155"/>
      <c r="BN331" s="152">
        <f t="shared" si="111"/>
        <v>1311.8632064627036</v>
      </c>
      <c r="BO331" s="152">
        <f t="shared" si="112"/>
        <v>-0.99562126754068225</v>
      </c>
      <c r="BP331" s="155">
        <f t="shared" si="113"/>
        <v>0.89170034900783934</v>
      </c>
      <c r="BQ331" s="156"/>
      <c r="BR331" s="157">
        <f t="shared" si="114"/>
        <v>1311.8632064627036</v>
      </c>
      <c r="BS331" s="158">
        <f t="shared" si="115"/>
        <v>0</v>
      </c>
      <c r="BT331" s="158">
        <f t="shared" si="116"/>
        <v>0</v>
      </c>
      <c r="BU331" s="158">
        <f t="shared" si="117"/>
        <v>0</v>
      </c>
      <c r="BV331" s="158"/>
      <c r="BW331" s="206">
        <f t="shared" si="118"/>
        <v>1311.8632064627036</v>
      </c>
      <c r="BX331" s="207">
        <f t="shared" si="119"/>
        <v>-1.1571929598639454E-14</v>
      </c>
      <c r="BY331" s="208">
        <f t="shared" si="120"/>
        <v>0.99999999999999867</v>
      </c>
      <c r="BZ331" s="158"/>
      <c r="CA331" s="157">
        <f>BDS!BH331</f>
        <v>8.4307015756447399</v>
      </c>
      <c r="CB331" s="157">
        <f t="shared" si="121"/>
        <v>2.4307015756447399</v>
      </c>
      <c r="CC331" s="157"/>
      <c r="CD331" s="157">
        <f t="shared" si="122"/>
        <v>2.4307015756447399</v>
      </c>
      <c r="CE331" s="192"/>
      <c r="CF331" s="192"/>
      <c r="CG331" s="208"/>
      <c r="CH331" s="208">
        <f t="shared" si="123"/>
        <v>0</v>
      </c>
    </row>
    <row r="332" spans="2:86" x14ac:dyDescent="0.2">
      <c r="B332" s="81"/>
      <c r="C332" s="81"/>
      <c r="D332" s="81"/>
      <c r="E332" s="81"/>
      <c r="F332" s="81"/>
      <c r="G332" s="81"/>
      <c r="H332" s="81"/>
      <c r="I332" s="81"/>
      <c r="J332" s="81"/>
      <c r="K332" s="81"/>
      <c r="L332" s="82"/>
      <c r="M332" s="83"/>
      <c r="N332" s="81"/>
      <c r="O332" s="81"/>
      <c r="P332" s="81"/>
      <c r="Q332" s="84"/>
      <c r="R332" s="81"/>
      <c r="S332" s="84"/>
      <c r="T332" s="81"/>
      <c r="U332" s="195">
        <f t="shared" si="105"/>
        <v>1331.7577866363376</v>
      </c>
      <c r="V332" s="146">
        <f>BDS!$V$3*(COS(($U332*V$4)-PI()))*BL332*BP332</f>
        <v>0.76259302048364808</v>
      </c>
      <c r="W332" s="146">
        <f>BDS!$W$3*(COS(($U332*W$4)-PI()))*BL332*BP332</f>
        <v>0.81638895926451482</v>
      </c>
      <c r="X332" s="146">
        <f>BDS!$X$3*(COS(($U332*X$4)-PI()))*BL332*BP332</f>
        <v>0.86774744408342386</v>
      </c>
      <c r="Y332" s="146">
        <f>BDS!$Y$3*(COS(($U332*Y$4)-PI()))*BL332*BP332</f>
        <v>-0.86313194321730013</v>
      </c>
      <c r="Z332" s="146">
        <f>BDS!$Z$3*(COS(($U332*Z$4)-PI()))*BL332*BP332</f>
        <v>-0.24639900100964215</v>
      </c>
      <c r="AA332" s="146">
        <f>BDS!$AA$3*(COS(($U332*AA$4)-PI()))*BL332*BP332</f>
        <v>0.46236587699664222</v>
      </c>
      <c r="AB332" s="146">
        <f>BDS!$AB$3*(COS(($U332*AB$4)-PI()))*BL332*BP332</f>
        <v>0.76745725897849859</v>
      </c>
      <c r="AC332" s="146">
        <f>BDS!$AC$3*(COS(($U332*AC$4)-PI()))*BL332*BP332</f>
        <v>0.86505148142332011</v>
      </c>
      <c r="AD332" s="146">
        <f>BDS!$AD$3*(COS(($U332*AD$4)-PI()))*BL332*BP332</f>
        <v>0.88682325912094828</v>
      </c>
      <c r="AE332" s="146">
        <f>BDS!$AE$3*(COS(($U332*AE$4)-PI()))*BL332*BP332</f>
        <v>0.88908727952726174</v>
      </c>
      <c r="AF332" s="146">
        <f>BDS!$AF$3*(COS(($U332*AF$4)-PI()))*BL332*BP332</f>
        <v>0.88682325912094828</v>
      </c>
      <c r="AG332" s="146">
        <f>BDS!$AG$3*(COS(($U332*AG$4)-PI()))*BL332*BP332</f>
        <v>0.86505148142332011</v>
      </c>
      <c r="AH332" s="146">
        <f>BDS!$AH$3*(COS(($U332*AH$4)-PI()))*BL332*BP332</f>
        <v>0.76745725897849859</v>
      </c>
      <c r="AI332" s="146">
        <f>BDS!$AI$3*(COS(($U332*AI$4)-PI()))*BL332*BP332</f>
        <v>0.46236587699664222</v>
      </c>
      <c r="AJ332" s="146">
        <f>BDS!$AJ$3*(COS(($U332*AJ$4)-PI()))*BL332*BP332</f>
        <v>0.61346788041398981</v>
      </c>
      <c r="AK332" s="146">
        <f>BDS!$AK$3*(COS(($U332*AK$4)-PI()))*BL332*BP332</f>
        <v>0.83808719845994328</v>
      </c>
      <c r="AL332" s="146">
        <f>BDS!$AL$3*(COS(($U332*AL$4)-PI()))*BL332*BP332</f>
        <v>0.88770667588438479</v>
      </c>
      <c r="AM332" s="146">
        <f>BDS!$AM$3*(COS(($U332*AM$4)-PI()))*BL332*BP332</f>
        <v>0.88587288964720934</v>
      </c>
      <c r="AN332" s="146">
        <f>BDS!$AN$3*(COS(($U332*AN$4)-PI()))*BL332*BP332</f>
        <v>0.88112712809657245</v>
      </c>
      <c r="AO332" s="146">
        <f>BDS!$AO$3*(COS(($U332*AO$4)-PI()))*BL332*BP332</f>
        <v>0.88587288964720934</v>
      </c>
      <c r="AP332" s="146">
        <f>BDS!$AP$3*(COS(($U332*AP$4)-PI()))*BL332*BP332</f>
        <v>0.88770667588438479</v>
      </c>
      <c r="AQ332" s="146">
        <f>BDS!$AQ$3*(COS(($U332*AQ$4)-PI()))*BL332*BP332</f>
        <v>0.83808719845994328</v>
      </c>
      <c r="AR332" s="146">
        <f>BDS!$AR$3*(COS(($U332*AR$4)-PI()))*BL332*BP332</f>
        <v>0.61346788041398981</v>
      </c>
      <c r="AS332" s="146">
        <f>BDS!$AS$3*(COS(($U332*AS$4)-PI()))*BL332*BP332</f>
        <v>0.46236587699664222</v>
      </c>
      <c r="AT332" s="146">
        <f>BDS!$AT$3*(COS(($U332*AT$4)-PI()))*BL332*BP332</f>
        <v>0.76745725897849859</v>
      </c>
      <c r="AU332" s="146">
        <f>BDS!$AU$3*(COS(($U332*AU$4)-PI()))*BL332*BP332</f>
        <v>0.86505148142332011</v>
      </c>
      <c r="AV332" s="146">
        <f>BDS!$AV$3*(COS(($U332*AV$4)-PI()))*BL332*BP332</f>
        <v>0.88682325912094828</v>
      </c>
      <c r="AW332" s="146">
        <f>BDS!$AW$3*(COS(($U332*AW$4)-PI()))*BL332*BP332</f>
        <v>0.88908727952726174</v>
      </c>
      <c r="AX332" s="146">
        <f>BDS!$AX$3*(COS(($U332*AX$4)-PI()))*BL332*BP332</f>
        <v>0.88682325912094828</v>
      </c>
      <c r="AY332" s="146">
        <f>BDS!$AY$3*(COS(($U332*AY$4)-PI()))*BL332*BP332</f>
        <v>0.86505148142332011</v>
      </c>
      <c r="AZ332" s="146">
        <f>BDS!$AZ$3*(COS(($U332*AZ$4)-PI()))*BL332*BP332</f>
        <v>0.76745725897849859</v>
      </c>
      <c r="BA332" s="146">
        <f>BDS!$BA$3*(COS(($U332*BA$4)-PI()))*BL332*BP332</f>
        <v>0.46236587699664222</v>
      </c>
      <c r="BB332" s="146">
        <f>BDS!$BB$3*(COS(($U332*BB$4)-PI()))*BL332*BP332</f>
        <v>-0.24639900100964215</v>
      </c>
      <c r="BC332" s="146">
        <f>BDS!$BC$3*(COS(($U332*BC$4)-PI()))*BL332*BP332</f>
        <v>-0.86313194321730013</v>
      </c>
      <c r="BD332" s="146">
        <f>BDS!$BD$3*(COS(($U332*BD$4)-PI()))*BL332*BP332</f>
        <v>0.86774744408342386</v>
      </c>
      <c r="BE332" s="146">
        <f>BDS!$BE$3*(COS(($U332*BE$4)-PI()))*BL332*BP332</f>
        <v>0.81638895926451482</v>
      </c>
      <c r="BF332" s="153">
        <f t="shared" si="106"/>
        <v>0.63744906724348416</v>
      </c>
      <c r="BG332" s="153">
        <f>(((BF332)+1)/(BDS!$BG$4)+1)</f>
        <v>2.6270715740545123</v>
      </c>
      <c r="BH332" s="196">
        <f t="shared" si="107"/>
        <v>8.3894381043203783</v>
      </c>
      <c r="BI332" s="154"/>
      <c r="BJ332" s="152">
        <f t="shared" si="108"/>
        <v>1331.7577866363376</v>
      </c>
      <c r="BK332" s="152">
        <f t="shared" si="109"/>
        <v>-2.0612810698091941E-2</v>
      </c>
      <c r="BL332" s="155">
        <f t="shared" si="110"/>
        <v>0.99762967613278808</v>
      </c>
      <c r="BM332" s="155"/>
      <c r="BN332" s="152">
        <f t="shared" si="111"/>
        <v>1331.7577866363376</v>
      </c>
      <c r="BO332" s="152">
        <f t="shared" si="112"/>
        <v>-1.0296052041286867</v>
      </c>
      <c r="BP332" s="155">
        <f t="shared" si="113"/>
        <v>0.88821834719450887</v>
      </c>
      <c r="BQ332" s="156"/>
      <c r="BR332" s="157">
        <f t="shared" si="114"/>
        <v>1331.7577866363376</v>
      </c>
      <c r="BS332" s="158">
        <f t="shared" si="115"/>
        <v>0</v>
      </c>
      <c r="BT332" s="158">
        <f t="shared" si="116"/>
        <v>0</v>
      </c>
      <c r="BU332" s="158">
        <f t="shared" si="117"/>
        <v>0</v>
      </c>
      <c r="BV332" s="158"/>
      <c r="BW332" s="206">
        <f t="shared" si="118"/>
        <v>1331.7577866363376</v>
      </c>
      <c r="BX332" s="207">
        <f t="shared" si="119"/>
        <v>-1.1571929598639454E-14</v>
      </c>
      <c r="BY332" s="208">
        <f t="shared" si="120"/>
        <v>0.99999999999999867</v>
      </c>
      <c r="BZ332" s="158"/>
      <c r="CA332" s="157">
        <f>BDS!BH332</f>
        <v>8.3894381043203783</v>
      </c>
      <c r="CB332" s="157">
        <f t="shared" si="121"/>
        <v>2.3894381043203783</v>
      </c>
      <c r="CC332" s="157"/>
      <c r="CD332" s="157">
        <f t="shared" si="122"/>
        <v>2.3894381043203783</v>
      </c>
      <c r="CE332" s="192"/>
      <c r="CF332" s="192"/>
      <c r="CG332" s="208"/>
      <c r="CH332" s="208">
        <f t="shared" si="123"/>
        <v>0</v>
      </c>
    </row>
    <row r="333" spans="2:86" x14ac:dyDescent="0.2">
      <c r="B333" s="81"/>
      <c r="C333" s="81"/>
      <c r="D333" s="81"/>
      <c r="E333" s="81"/>
      <c r="F333" s="81"/>
      <c r="G333" s="81"/>
      <c r="H333" s="81"/>
      <c r="I333" s="81"/>
      <c r="J333" s="81"/>
      <c r="K333" s="81"/>
      <c r="L333" s="82"/>
      <c r="M333" s="83"/>
      <c r="N333" s="81"/>
      <c r="O333" s="81"/>
      <c r="P333" s="81"/>
      <c r="Q333" s="84"/>
      <c r="R333" s="81"/>
      <c r="S333" s="84"/>
      <c r="T333" s="81"/>
      <c r="U333" s="195">
        <f t="shared" si="105"/>
        <v>1351.9540707668593</v>
      </c>
      <c r="V333" s="146">
        <f>BDS!$V$3*(COS(($U333*V$4)-PI()))*BL333*BP333</f>
        <v>0.80992173670011325</v>
      </c>
      <c r="W333" s="146">
        <f>BDS!$W$3*(COS(($U333*W$4)-PI()))*BL333*BP333</f>
        <v>0.84785872485886604</v>
      </c>
      <c r="X333" s="146">
        <f>BDS!$X$3*(COS(($U333*X$4)-PI()))*BL333*BP333</f>
        <v>0.84264975034910661</v>
      </c>
      <c r="Y333" s="146">
        <f>BDS!$Y$3*(COS(($U333*Y$4)-PI()))*BL333*BP333</f>
        <v>-0.83754879785040948</v>
      </c>
      <c r="Z333" s="146">
        <f>BDS!$Z$3*(COS(($U333*Z$4)-PI()))*BL333*BP333</f>
        <v>-0.30879980276802099</v>
      </c>
      <c r="AA333" s="146">
        <f>BDS!$AA$3*(COS(($U333*AA$4)-PI()))*BL333*BP333</f>
        <v>0.41190850932513073</v>
      </c>
      <c r="AB333" s="146">
        <f>BDS!$AB$3*(COS(($U333*AB$4)-PI()))*BL333*BP333</f>
        <v>0.73829095968875591</v>
      </c>
      <c r="AC333" s="146">
        <f>BDS!$AC$3*(COS(($U333*AC$4)-PI()))*BL333*BP333</f>
        <v>0.84989552018676462</v>
      </c>
      <c r="AD333" s="146">
        <f>BDS!$AD$3*(COS(($U333*AD$4)-PI()))*BL333*BP333</f>
        <v>0.87889995915169461</v>
      </c>
      <c r="AE333" s="146">
        <f>BDS!$AE$3*(COS(($U333*AE$4)-PI()))*BL333*BP333</f>
        <v>0.88336031410078164</v>
      </c>
      <c r="AF333" s="146">
        <f>BDS!$AF$3*(COS(($U333*AF$4)-PI()))*BL333*BP333</f>
        <v>0.87889995915169461</v>
      </c>
      <c r="AG333" s="146">
        <f>BDS!$AG$3*(COS(($U333*AG$4)-PI()))*BL333*BP333</f>
        <v>0.84989552018676462</v>
      </c>
      <c r="AH333" s="146">
        <f>BDS!$AH$3*(COS(($U333*AH$4)-PI()))*BL333*BP333</f>
        <v>0.73829095968875591</v>
      </c>
      <c r="AI333" s="146">
        <f>BDS!$AI$3*(COS(($U333*AI$4)-PI()))*BL333*BP333</f>
        <v>0.41190850932513073</v>
      </c>
      <c r="AJ333" s="146">
        <f>BDS!$AJ$3*(COS(($U333*AJ$4)-PI()))*BL333*BP333</f>
        <v>0.57155251680591279</v>
      </c>
      <c r="AK333" s="146">
        <f>BDS!$AK$3*(COS(($U333*AK$4)-PI()))*BL333*BP333</f>
        <v>0.81789376244133416</v>
      </c>
      <c r="AL333" s="146">
        <f>BDS!$AL$3*(COS(($U333*AL$4)-PI()))*BL333*BP333</f>
        <v>0.88042331285673625</v>
      </c>
      <c r="AM333" s="146">
        <f>BDS!$AM$3*(COS(($U333*AM$4)-PI()))*BL333*BP333</f>
        <v>0.88496351217182045</v>
      </c>
      <c r="AN333" s="146">
        <f>BDS!$AN$3*(COS(($U333*AN$4)-PI()))*BL333*BP333</f>
        <v>0.88211637547785038</v>
      </c>
      <c r="AO333" s="146">
        <f>BDS!$AO$3*(COS(($U333*AO$4)-PI()))*BL333*BP333</f>
        <v>0.88496351217182045</v>
      </c>
      <c r="AP333" s="146">
        <f>BDS!$AP$3*(COS(($U333*AP$4)-PI()))*BL333*BP333</f>
        <v>0.88042331285673625</v>
      </c>
      <c r="AQ333" s="146">
        <f>BDS!$AQ$3*(COS(($U333*AQ$4)-PI()))*BL333*BP333</f>
        <v>0.81789376244133416</v>
      </c>
      <c r="AR333" s="146">
        <f>BDS!$AR$3*(COS(($U333*AR$4)-PI()))*BL333*BP333</f>
        <v>0.57155251680591279</v>
      </c>
      <c r="AS333" s="146">
        <f>BDS!$AS$3*(COS(($U333*AS$4)-PI()))*BL333*BP333</f>
        <v>0.41190850932513073</v>
      </c>
      <c r="AT333" s="146">
        <f>BDS!$AT$3*(COS(($U333*AT$4)-PI()))*BL333*BP333</f>
        <v>0.73829095968875591</v>
      </c>
      <c r="AU333" s="146">
        <f>BDS!$AU$3*(COS(($U333*AU$4)-PI()))*BL333*BP333</f>
        <v>0.84989552018676462</v>
      </c>
      <c r="AV333" s="146">
        <f>BDS!$AV$3*(COS(($U333*AV$4)-PI()))*BL333*BP333</f>
        <v>0.87889995915169461</v>
      </c>
      <c r="AW333" s="146">
        <f>BDS!$AW$3*(COS(($U333*AW$4)-PI()))*BL333*BP333</f>
        <v>0.88336031410078164</v>
      </c>
      <c r="AX333" s="146">
        <f>BDS!$AX$3*(COS(($U333*AX$4)-PI()))*BL333*BP333</f>
        <v>0.87889995915169461</v>
      </c>
      <c r="AY333" s="146">
        <f>BDS!$AY$3*(COS(($U333*AY$4)-PI()))*BL333*BP333</f>
        <v>0.84989552018676462</v>
      </c>
      <c r="AZ333" s="146">
        <f>BDS!$AZ$3*(COS(($U333*AZ$4)-PI()))*BL333*BP333</f>
        <v>0.73829095968875591</v>
      </c>
      <c r="BA333" s="146">
        <f>BDS!$BA$3*(COS(($U333*BA$4)-PI()))*BL333*BP333</f>
        <v>0.41190850932513073</v>
      </c>
      <c r="BB333" s="146">
        <f>BDS!$BB$3*(COS(($U333*BB$4)-PI()))*BL333*BP333</f>
        <v>-0.30879980276802099</v>
      </c>
      <c r="BC333" s="146">
        <f>BDS!$BC$3*(COS(($U333*BC$4)-PI()))*BL333*BP333</f>
        <v>-0.83754879785040948</v>
      </c>
      <c r="BD333" s="146">
        <f>BDS!$BD$3*(COS(($U333*BD$4)-PI()))*BL333*BP333</f>
        <v>0.84264975034910661</v>
      </c>
      <c r="BE333" s="146">
        <f>BDS!$BE$3*(COS(($U333*BE$4)-PI()))*BL333*BP333</f>
        <v>0.84785872485886604</v>
      </c>
      <c r="BF333" s="153">
        <f t="shared" si="106"/>
        <v>0.62146456920887772</v>
      </c>
      <c r="BG333" s="153">
        <f>(((BF333)+1)/(BDS!$BG$4)+1)</f>
        <v>2.6111883793354114</v>
      </c>
      <c r="BH333" s="196">
        <f t="shared" si="107"/>
        <v>8.3367640864375154</v>
      </c>
      <c r="BI333" s="154"/>
      <c r="BJ333" s="152">
        <f t="shared" si="108"/>
        <v>1351.9540707668593</v>
      </c>
      <c r="BK333" s="152">
        <f t="shared" si="109"/>
        <v>-2.1643619238409267E-2</v>
      </c>
      <c r="BL333" s="155">
        <f t="shared" si="110"/>
        <v>0.9975112882399817</v>
      </c>
      <c r="BM333" s="155"/>
      <c r="BN333" s="152">
        <f t="shared" si="111"/>
        <v>1351.9540707668593</v>
      </c>
      <c r="BO333" s="152">
        <f t="shared" si="112"/>
        <v>-1.0646130798815765</v>
      </c>
      <c r="BP333" s="155">
        <f t="shared" si="113"/>
        <v>0.88464564934272338</v>
      </c>
      <c r="BQ333" s="156"/>
      <c r="BR333" s="157">
        <f t="shared" si="114"/>
        <v>1351.9540707668593</v>
      </c>
      <c r="BS333" s="158">
        <f t="shared" si="115"/>
        <v>0</v>
      </c>
      <c r="BT333" s="158">
        <f t="shared" si="116"/>
        <v>0</v>
      </c>
      <c r="BU333" s="158">
        <f t="shared" si="117"/>
        <v>0</v>
      </c>
      <c r="BV333" s="158"/>
      <c r="BW333" s="206">
        <f t="shared" si="118"/>
        <v>1351.9540707668593</v>
      </c>
      <c r="BX333" s="207">
        <f t="shared" si="119"/>
        <v>-1.350058453174603E-14</v>
      </c>
      <c r="BY333" s="208">
        <f t="shared" si="120"/>
        <v>0.99999999999999845</v>
      </c>
      <c r="BZ333" s="158"/>
      <c r="CA333" s="157">
        <f>BDS!BH333</f>
        <v>8.3367640864375154</v>
      </c>
      <c r="CB333" s="157">
        <f t="shared" si="121"/>
        <v>2.3367640864375154</v>
      </c>
      <c r="CC333" s="157"/>
      <c r="CD333" s="157">
        <f t="shared" si="122"/>
        <v>2.3367640864375154</v>
      </c>
      <c r="CE333" s="192"/>
      <c r="CF333" s="192"/>
      <c r="CG333" s="208"/>
      <c r="CH333" s="208">
        <f t="shared" si="123"/>
        <v>0</v>
      </c>
    </row>
    <row r="334" spans="2:86" x14ac:dyDescent="0.2">
      <c r="B334" s="81"/>
      <c r="C334" s="81"/>
      <c r="D334" s="81"/>
      <c r="E334" s="81"/>
      <c r="F334" s="81"/>
      <c r="G334" s="81"/>
      <c r="H334" s="81"/>
      <c r="I334" s="81"/>
      <c r="J334" s="81"/>
      <c r="K334" s="81"/>
      <c r="L334" s="82"/>
      <c r="M334" s="83"/>
      <c r="N334" s="81"/>
      <c r="O334" s="81"/>
      <c r="P334" s="81"/>
      <c r="Q334" s="84"/>
      <c r="R334" s="81"/>
      <c r="S334" s="84"/>
      <c r="T334" s="81"/>
      <c r="U334" s="195">
        <f t="shared" si="105"/>
        <v>1372.4566342349406</v>
      </c>
      <c r="V334" s="146">
        <f>BDS!$V$3*(COS(($U334*V$4)-PI()))*BL334*BP334</f>
        <v>0.84244589449421681</v>
      </c>
      <c r="W334" s="146">
        <f>BDS!$W$3*(COS(($U334*W$4)-PI()))*BL334*BP334</f>
        <v>0.86319048017942168</v>
      </c>
      <c r="X334" s="146">
        <f>BDS!$X$3*(COS(($U334*X$4)-PI()))*BL334*BP334</f>
        <v>0.79944461301377656</v>
      </c>
      <c r="Y334" s="146">
        <f>BDS!$Y$3*(COS(($U334*Y$4)-PI()))*BL334*BP334</f>
        <v>-0.8034689982926736</v>
      </c>
      <c r="Z334" s="146">
        <f>BDS!$Z$3*(COS(($U334*Z$4)-PI()))*BL334*BP334</f>
        <v>-0.36978538919778536</v>
      </c>
      <c r="AA334" s="146">
        <f>BDS!$AA$3*(COS(($U334*AA$4)-PI()))*BL334*BP334</f>
        <v>0.35941056220569273</v>
      </c>
      <c r="AB334" s="146">
        <f>BDS!$AB$3*(COS(($U334*AB$4)-PI()))*BL334*BP334</f>
        <v>0.70654304580810379</v>
      </c>
      <c r="AC334" s="146">
        <f>BDS!$AC$3*(COS(($U334*AC$4)-PI()))*BL334*BP334</f>
        <v>0.83230389328563803</v>
      </c>
      <c r="AD334" s="146">
        <f>BDS!$AD$3*(COS(($U334*AD$4)-PI()))*BL334*BP334</f>
        <v>0.86872430627347197</v>
      </c>
      <c r="AE334" s="146">
        <f>BDS!$AE$3*(COS(($U334*AE$4)-PI()))*BL334*BP334</f>
        <v>0.8754505240381848</v>
      </c>
      <c r="AF334" s="146">
        <f>BDS!$AF$3*(COS(($U334*AF$4)-PI()))*BL334*BP334</f>
        <v>0.86872430627347197</v>
      </c>
      <c r="AG334" s="146">
        <f>BDS!$AG$3*(COS(($U334*AG$4)-PI()))*BL334*BP334</f>
        <v>0.83230389328563803</v>
      </c>
      <c r="AH334" s="146">
        <f>BDS!$AH$3*(COS(($U334*AH$4)-PI()))*BL334*BP334</f>
        <v>0.70654304580810379</v>
      </c>
      <c r="AI334" s="146">
        <f>BDS!$AI$3*(COS(($U334*AI$4)-PI()))*BL334*BP334</f>
        <v>0.35941056220569273</v>
      </c>
      <c r="AJ334" s="146">
        <f>BDS!$AJ$3*(COS(($U334*AJ$4)-PI()))*BL334*BP334</f>
        <v>0.52722495056028151</v>
      </c>
      <c r="AK334" s="146">
        <f>BDS!$AK$3*(COS(($U334*AK$4)-PI()))*BL334*BP334</f>
        <v>0.79517890736019259</v>
      </c>
      <c r="AL334" s="146">
        <f>BDS!$AL$3*(COS(($U334*AL$4)-PI()))*BL334*BP334</f>
        <v>0.87090718387547994</v>
      </c>
      <c r="AM334" s="146">
        <f>BDS!$AM$3*(COS(($U334*AM$4)-PI()))*BL334*BP334</f>
        <v>0.88204705292473762</v>
      </c>
      <c r="AN334" s="146">
        <f>BDS!$AN$3*(COS(($U334*AN$4)-PI()))*BL334*BP334</f>
        <v>0.88117694794032697</v>
      </c>
      <c r="AO334" s="146">
        <f>BDS!$AO$3*(COS(($U334*AO$4)-PI()))*BL334*BP334</f>
        <v>0.88204705292473762</v>
      </c>
      <c r="AP334" s="146">
        <f>BDS!$AP$3*(COS(($U334*AP$4)-PI()))*BL334*BP334</f>
        <v>0.87090718387547994</v>
      </c>
      <c r="AQ334" s="146">
        <f>BDS!$AQ$3*(COS(($U334*AQ$4)-PI()))*BL334*BP334</f>
        <v>0.79517890736019259</v>
      </c>
      <c r="AR334" s="146">
        <f>BDS!$AR$3*(COS(($U334*AR$4)-PI()))*BL334*BP334</f>
        <v>0.52722495056028151</v>
      </c>
      <c r="AS334" s="146">
        <f>BDS!$AS$3*(COS(($U334*AS$4)-PI()))*BL334*BP334</f>
        <v>0.35941056220569273</v>
      </c>
      <c r="AT334" s="146">
        <f>BDS!$AT$3*(COS(($U334*AT$4)-PI()))*BL334*BP334</f>
        <v>0.70654304580810379</v>
      </c>
      <c r="AU334" s="146">
        <f>BDS!$AU$3*(COS(($U334*AU$4)-PI()))*BL334*BP334</f>
        <v>0.83230389328563803</v>
      </c>
      <c r="AV334" s="146">
        <f>BDS!$AV$3*(COS(($U334*AV$4)-PI()))*BL334*BP334</f>
        <v>0.86872430627347197</v>
      </c>
      <c r="AW334" s="146">
        <f>BDS!$AW$3*(COS(($U334*AW$4)-PI()))*BL334*BP334</f>
        <v>0.8754505240381848</v>
      </c>
      <c r="AX334" s="146">
        <f>BDS!$AX$3*(COS(($U334*AX$4)-PI()))*BL334*BP334</f>
        <v>0.86872430627347197</v>
      </c>
      <c r="AY334" s="146">
        <f>BDS!$AY$3*(COS(($U334*AY$4)-PI()))*BL334*BP334</f>
        <v>0.83230389328563803</v>
      </c>
      <c r="AZ334" s="146">
        <f>BDS!$AZ$3*(COS(($U334*AZ$4)-PI()))*BL334*BP334</f>
        <v>0.70654304580810379</v>
      </c>
      <c r="BA334" s="146">
        <f>BDS!$BA$3*(COS(($U334*BA$4)-PI()))*BL334*BP334</f>
        <v>0.35941056220569273</v>
      </c>
      <c r="BB334" s="146">
        <f>BDS!$BB$3*(COS(($U334*BB$4)-PI()))*BL334*BP334</f>
        <v>-0.36978538919778536</v>
      </c>
      <c r="BC334" s="146">
        <f>BDS!$BC$3*(COS(($U334*BC$4)-PI()))*BL334*BP334</f>
        <v>-0.8034689982926736</v>
      </c>
      <c r="BD334" s="146">
        <f>BDS!$BD$3*(COS(($U334*BD$4)-PI()))*BL334*BP334</f>
        <v>0.79944461301377656</v>
      </c>
      <c r="BE334" s="146">
        <f>BDS!$BE$3*(COS(($U334*BE$4)-PI()))*BL334*BP334</f>
        <v>0.86319048017942168</v>
      </c>
      <c r="BF334" s="153">
        <f t="shared" si="106"/>
        <v>0.6019980200458166</v>
      </c>
      <c r="BG334" s="153">
        <f>(((BF334)+1)/(BDS!$BG$4)+1)</f>
        <v>2.5918452013265396</v>
      </c>
      <c r="BH334" s="196">
        <f t="shared" si="107"/>
        <v>8.2721811922946991</v>
      </c>
      <c r="BI334" s="154"/>
      <c r="BJ334" s="152">
        <f t="shared" si="108"/>
        <v>1372.4566342349406</v>
      </c>
      <c r="BK334" s="152">
        <f t="shared" si="109"/>
        <v>-2.2725841862819823E-2</v>
      </c>
      <c r="BL334" s="155">
        <f t="shared" si="110"/>
        <v>0.99738701058049317</v>
      </c>
      <c r="BM334" s="155"/>
      <c r="BN334" s="152">
        <f t="shared" si="111"/>
        <v>1372.4566342349406</v>
      </c>
      <c r="BO334" s="152">
        <f t="shared" si="112"/>
        <v>-1.1006671519816467</v>
      </c>
      <c r="BP334" s="155">
        <f t="shared" si="113"/>
        <v>0.88098120337913388</v>
      </c>
      <c r="BQ334" s="156"/>
      <c r="BR334" s="157">
        <f t="shared" si="114"/>
        <v>1372.4566342349406</v>
      </c>
      <c r="BS334" s="158">
        <f t="shared" si="115"/>
        <v>0</v>
      </c>
      <c r="BT334" s="158">
        <f t="shared" si="116"/>
        <v>0</v>
      </c>
      <c r="BU334" s="158">
        <f t="shared" si="117"/>
        <v>0</v>
      </c>
      <c r="BV334" s="158"/>
      <c r="BW334" s="206">
        <f t="shared" si="118"/>
        <v>1372.4566342349406</v>
      </c>
      <c r="BX334" s="207">
        <f t="shared" si="119"/>
        <v>-1.350058453174603E-14</v>
      </c>
      <c r="BY334" s="208">
        <f t="shared" si="120"/>
        <v>0.99999999999999845</v>
      </c>
      <c r="BZ334" s="158"/>
      <c r="CA334" s="157">
        <f>BDS!BH334</f>
        <v>8.2721811922946991</v>
      </c>
      <c r="CB334" s="157">
        <f t="shared" si="121"/>
        <v>2.2721811922946991</v>
      </c>
      <c r="CC334" s="157"/>
      <c r="CD334" s="157">
        <f t="shared" si="122"/>
        <v>2.2721811922946991</v>
      </c>
      <c r="CE334" s="192"/>
      <c r="CF334" s="192"/>
      <c r="CG334" s="208"/>
      <c r="CH334" s="208">
        <f t="shared" si="123"/>
        <v>0</v>
      </c>
    </row>
    <row r="335" spans="2:86" x14ac:dyDescent="0.2">
      <c r="B335" s="81"/>
      <c r="C335" s="81"/>
      <c r="D335" s="81"/>
      <c r="E335" s="81"/>
      <c r="F335" s="81"/>
      <c r="G335" s="81"/>
      <c r="H335" s="81"/>
      <c r="I335" s="81"/>
      <c r="J335" s="81"/>
      <c r="K335" s="81"/>
      <c r="L335" s="82"/>
      <c r="M335" s="83"/>
      <c r="N335" s="81"/>
      <c r="O335" s="81"/>
      <c r="P335" s="81"/>
      <c r="Q335" s="84"/>
      <c r="R335" s="81"/>
      <c r="S335" s="84"/>
      <c r="T335" s="81"/>
      <c r="U335" s="195">
        <f t="shared" si="105"/>
        <v>1393.2701218075103</v>
      </c>
      <c r="V335" s="146">
        <f>BDS!$V$3*(COS(($U335*V$4)-PI()))*BL335*BP335</f>
        <v>0.85897580756826086</v>
      </c>
      <c r="W335" s="146">
        <f>BDS!$W$3*(COS(($U335*W$4)-PI()))*BL335*BP335</f>
        <v>0.86147388598512709</v>
      </c>
      <c r="X335" s="146">
        <f>BDS!$X$3*(COS(($U335*X$4)-PI()))*BL335*BP335</f>
        <v>0.73842818819562506</v>
      </c>
      <c r="Y335" s="146">
        <f>BDS!$Y$3*(COS(($U335*Y$4)-PI()))*BL335*BP335</f>
        <v>-0.76094163515189006</v>
      </c>
      <c r="Z335" s="146">
        <f>BDS!$Z$3*(COS(($U335*Z$4)-PI()))*BL335*BP335</f>
        <v>-0.42890316369885972</v>
      </c>
      <c r="AA335" s="146">
        <f>BDS!$AA$3*(COS(($U335*AA$4)-PI()))*BL335*BP335</f>
        <v>0.30504437456325512</v>
      </c>
      <c r="AB335" s="146">
        <f>BDS!$AB$3*(COS(($U335*AB$4)-PI()))*BL335*BP335</f>
        <v>0.67223806434728095</v>
      </c>
      <c r="AC335" s="146">
        <f>BDS!$AC$3*(COS(($U335*AC$4)-PI()))*BL335*BP335</f>
        <v>0.81224411122768803</v>
      </c>
      <c r="AD335" s="146">
        <f>BDS!$AD$3*(COS(($U335*AD$4)-PI()))*BL335*BP335</f>
        <v>0.85624368453613697</v>
      </c>
      <c r="AE335" s="146">
        <f>BDS!$AE$3*(COS(($U335*AE$4)-PI()))*BL335*BP335</f>
        <v>0.86530039080336973</v>
      </c>
      <c r="AF335" s="146">
        <f>BDS!$AF$3*(COS(($U335*AF$4)-PI()))*BL335*BP335</f>
        <v>0.85624368453613697</v>
      </c>
      <c r="AG335" s="146">
        <f>BDS!$AG$3*(COS(($U335*AG$4)-PI()))*BL335*BP335</f>
        <v>0.81224411122768803</v>
      </c>
      <c r="AH335" s="146">
        <f>BDS!$AH$3*(COS(($U335*AH$4)-PI()))*BL335*BP335</f>
        <v>0.67223806434728095</v>
      </c>
      <c r="AI335" s="146">
        <f>BDS!$AI$3*(COS(($U335*AI$4)-PI()))*BL335*BP335</f>
        <v>0.30504437456325512</v>
      </c>
      <c r="AJ335" s="146">
        <f>BDS!$AJ$3*(COS(($U335*AJ$4)-PI()))*BL335*BP335</f>
        <v>0.48058649313850038</v>
      </c>
      <c r="AK335" s="146">
        <f>BDS!$AK$3*(COS(($U335*AK$4)-PI()))*BL335*BP335</f>
        <v>0.76992780819824014</v>
      </c>
      <c r="AL335" s="146">
        <f>BDS!$AL$3*(COS(($U335*AL$4)-PI()))*BL335*BP335</f>
        <v>0.85910418609296457</v>
      </c>
      <c r="AM335" s="146">
        <f>BDS!$AM$3*(COS(($U335*AM$4)-PI()))*BL335*BP335</f>
        <v>0.87705725324957007</v>
      </c>
      <c r="AN335" s="146">
        <f>BDS!$AN$3*(COS(($U335*AN$4)-PI()))*BL335*BP335</f>
        <v>0.87823992697421449</v>
      </c>
      <c r="AO335" s="146">
        <f>BDS!$AO$3*(COS(($U335*AO$4)-PI()))*BL335*BP335</f>
        <v>0.87705725324957007</v>
      </c>
      <c r="AP335" s="146">
        <f>BDS!$AP$3*(COS(($U335*AP$4)-PI()))*BL335*BP335</f>
        <v>0.85910418609296457</v>
      </c>
      <c r="AQ335" s="146">
        <f>BDS!$AQ$3*(COS(($U335*AQ$4)-PI()))*BL335*BP335</f>
        <v>0.76992780819824014</v>
      </c>
      <c r="AR335" s="146">
        <f>BDS!$AR$3*(COS(($U335*AR$4)-PI()))*BL335*BP335</f>
        <v>0.48058649313850038</v>
      </c>
      <c r="AS335" s="146">
        <f>BDS!$AS$3*(COS(($U335*AS$4)-PI()))*BL335*BP335</f>
        <v>0.30504437456325512</v>
      </c>
      <c r="AT335" s="146">
        <f>BDS!$AT$3*(COS(($U335*AT$4)-PI()))*BL335*BP335</f>
        <v>0.67223806434728095</v>
      </c>
      <c r="AU335" s="146">
        <f>BDS!$AU$3*(COS(($U335*AU$4)-PI()))*BL335*BP335</f>
        <v>0.81224411122768803</v>
      </c>
      <c r="AV335" s="146">
        <f>BDS!$AV$3*(COS(($U335*AV$4)-PI()))*BL335*BP335</f>
        <v>0.85624368453613697</v>
      </c>
      <c r="AW335" s="146">
        <f>BDS!$AW$3*(COS(($U335*AW$4)-PI()))*BL335*BP335</f>
        <v>0.86530039080336973</v>
      </c>
      <c r="AX335" s="146">
        <f>BDS!$AX$3*(COS(($U335*AX$4)-PI()))*BL335*BP335</f>
        <v>0.85624368453613697</v>
      </c>
      <c r="AY335" s="146">
        <f>BDS!$AY$3*(COS(($U335*AY$4)-PI()))*BL335*BP335</f>
        <v>0.81224411122768803</v>
      </c>
      <c r="AZ335" s="146">
        <f>BDS!$AZ$3*(COS(($U335*AZ$4)-PI()))*BL335*BP335</f>
        <v>0.67223806434728095</v>
      </c>
      <c r="BA335" s="146">
        <f>BDS!$BA$3*(COS(($U335*BA$4)-PI()))*BL335*BP335</f>
        <v>0.30504437456325512</v>
      </c>
      <c r="BB335" s="146">
        <f>BDS!$BB$3*(COS(($U335*BB$4)-PI()))*BL335*BP335</f>
        <v>-0.42890316369885972</v>
      </c>
      <c r="BC335" s="146">
        <f>BDS!$BC$3*(COS(($U335*BC$4)-PI()))*BL335*BP335</f>
        <v>-0.76094163515189006</v>
      </c>
      <c r="BD335" s="146">
        <f>BDS!$BD$3*(COS(($U335*BD$4)-PI()))*BL335*BP335</f>
        <v>0.73842818819562506</v>
      </c>
      <c r="BE335" s="146">
        <f>BDS!$BE$3*(COS(($U335*BE$4)-PI()))*BL335*BP335</f>
        <v>0.86147388598512709</v>
      </c>
      <c r="BF335" s="153">
        <f t="shared" si="106"/>
        <v>0.57901009685736682</v>
      </c>
      <c r="BG335" s="153">
        <f>(((BF335)+1)/(BDS!$BG$4)+1)</f>
        <v>2.5690029663436587</v>
      </c>
      <c r="BH335" s="196">
        <f t="shared" si="107"/>
        <v>8.1952921146452304</v>
      </c>
      <c r="BI335" s="154"/>
      <c r="BJ335" s="152">
        <f t="shared" si="108"/>
        <v>1393.2701218075103</v>
      </c>
      <c r="BK335" s="152">
        <f t="shared" si="109"/>
        <v>-2.3862029189326266E-2</v>
      </c>
      <c r="BL335" s="155">
        <f t="shared" si="110"/>
        <v>0.99725655251410683</v>
      </c>
      <c r="BM335" s="155"/>
      <c r="BN335" s="152">
        <f t="shared" si="111"/>
        <v>1393.2701218075103</v>
      </c>
      <c r="BO335" s="152">
        <f t="shared" si="112"/>
        <v>-1.1377896465348123</v>
      </c>
      <c r="BP335" s="155">
        <f t="shared" si="113"/>
        <v>0.87722402550779088</v>
      </c>
      <c r="BQ335" s="156"/>
      <c r="BR335" s="157">
        <f t="shared" si="114"/>
        <v>1393.2701218075103</v>
      </c>
      <c r="BS335" s="158">
        <f t="shared" si="115"/>
        <v>0</v>
      </c>
      <c r="BT335" s="158">
        <f t="shared" si="116"/>
        <v>0</v>
      </c>
      <c r="BU335" s="158">
        <f t="shared" si="117"/>
        <v>0</v>
      </c>
      <c r="BV335" s="158"/>
      <c r="BW335" s="206">
        <f t="shared" si="118"/>
        <v>1393.2701218075103</v>
      </c>
      <c r="BX335" s="207">
        <f t="shared" si="119"/>
        <v>-1.5429239464852607E-14</v>
      </c>
      <c r="BY335" s="208">
        <f t="shared" si="120"/>
        <v>0.99999999999999822</v>
      </c>
      <c r="BZ335" s="158"/>
      <c r="CA335" s="157">
        <f>BDS!BH335</f>
        <v>8.1952921146452304</v>
      </c>
      <c r="CB335" s="157">
        <f t="shared" si="121"/>
        <v>2.1952921146452304</v>
      </c>
      <c r="CC335" s="157"/>
      <c r="CD335" s="157">
        <f t="shared" si="122"/>
        <v>2.1952921146452304</v>
      </c>
      <c r="CE335" s="192"/>
      <c r="CF335" s="192"/>
      <c r="CG335" s="208"/>
      <c r="CH335" s="208">
        <f t="shared" si="123"/>
        <v>0</v>
      </c>
    </row>
    <row r="336" spans="2:86" x14ac:dyDescent="0.2">
      <c r="B336" s="81"/>
      <c r="C336" s="81"/>
      <c r="D336" s="81"/>
      <c r="E336" s="81"/>
      <c r="F336" s="81"/>
      <c r="G336" s="81"/>
      <c r="H336" s="81"/>
      <c r="I336" s="81"/>
      <c r="J336" s="81"/>
      <c r="K336" s="81"/>
      <c r="L336" s="82"/>
      <c r="M336" s="83"/>
      <c r="N336" s="81"/>
      <c r="O336" s="81"/>
      <c r="P336" s="81"/>
      <c r="Q336" s="84"/>
      <c r="R336" s="81"/>
      <c r="S336" s="84"/>
      <c r="T336" s="81"/>
      <c r="U336" s="195">
        <f t="shared" si="105"/>
        <v>1414.3992486900063</v>
      </c>
      <c r="V336" s="146">
        <f>BDS!$V$3*(COS(($U336*V$4)-PI()))*BL336*BP336</f>
        <v>0.85858730065801003</v>
      </c>
      <c r="W336" s="146">
        <f>BDS!$W$3*(COS(($U336*W$4)-PI()))*BL336*BP336</f>
        <v>0.84211697047191136</v>
      </c>
      <c r="X336" s="146">
        <f>BDS!$X$3*(COS(($U336*X$4)-PI()))*BL336*BP336</f>
        <v>0.66035194976073608</v>
      </c>
      <c r="Y336" s="146">
        <f>BDS!$Y$3*(COS(($U336*Y$4)-PI()))*BL336*BP336</f>
        <v>-0.71012348274457959</v>
      </c>
      <c r="Z336" s="146">
        <f>BDS!$Z$3*(COS(($U336*Z$4)-PI()))*BL336*BP336</f>
        <v>-0.48568566584000522</v>
      </c>
      <c r="AA336" s="146">
        <f>BDS!$AA$3*(COS(($U336*AA$4)-PI()))*BL336*BP336</f>
        <v>0.24900494133601359</v>
      </c>
      <c r="AB336" s="146">
        <f>BDS!$AB$3*(COS(($U336*AB$4)-PI()))*BL336*BP336</f>
        <v>0.63541526127000147</v>
      </c>
      <c r="AC336" s="146">
        <f>BDS!$AC$3*(COS(($U336*AC$4)-PI()))*BL336*BP336</f>
        <v>0.78969295695955899</v>
      </c>
      <c r="AD336" s="146">
        <f>BDS!$AD$3*(COS(($U336*AD$4)-PI()))*BL336*BP336</f>
        <v>0.8414121151033328</v>
      </c>
      <c r="AE336" s="146">
        <f>BDS!$AE$3*(COS(($U336*AE$4)-PI()))*BL336*BP336</f>
        <v>0.85285826460441905</v>
      </c>
      <c r="AF336" s="146">
        <f>BDS!$AF$3*(COS(($U336*AF$4)-PI()))*BL336*BP336</f>
        <v>0.8414121151033328</v>
      </c>
      <c r="AG336" s="146">
        <f>BDS!$AG$3*(COS(($U336*AG$4)-PI()))*BL336*BP336</f>
        <v>0.78969295695955899</v>
      </c>
      <c r="AH336" s="146">
        <f>BDS!$AH$3*(COS(($U336*AH$4)-PI()))*BL336*BP336</f>
        <v>0.63541526127000147</v>
      </c>
      <c r="AI336" s="146">
        <f>BDS!$AI$3*(COS(($U336*AI$4)-PI()))*BL336*BP336</f>
        <v>0.24900494133601359</v>
      </c>
      <c r="AJ336" s="146">
        <f>BDS!$AJ$3*(COS(($U336*AJ$4)-PI()))*BL336*BP336</f>
        <v>0.43175813889856762</v>
      </c>
      <c r="AK336" s="146">
        <f>BDS!$AK$3*(COS(($U336*AK$4)-PI()))*BL336*BP336</f>
        <v>0.74213682631520028</v>
      </c>
      <c r="AL336" s="146">
        <f>BDS!$AL$3*(COS(($U336*AL$4)-PI()))*BL336*BP336</f>
        <v>0.84496662821902246</v>
      </c>
      <c r="AM336" s="146">
        <f>BDS!$AM$3*(COS(($U336*AM$4)-PI()))*BL336*BP336</f>
        <v>0.86993209901834467</v>
      </c>
      <c r="AN336" s="146">
        <f>BDS!$AN$3*(COS(($U336*AN$4)-PI()))*BL336*BP336</f>
        <v>0.87324002392398492</v>
      </c>
      <c r="AO336" s="146">
        <f>BDS!$AO$3*(COS(($U336*AO$4)-PI()))*BL336*BP336</f>
        <v>0.86993209901834467</v>
      </c>
      <c r="AP336" s="146">
        <f>BDS!$AP$3*(COS(($U336*AP$4)-PI()))*BL336*BP336</f>
        <v>0.84496662821902246</v>
      </c>
      <c r="AQ336" s="146">
        <f>BDS!$AQ$3*(COS(($U336*AQ$4)-PI()))*BL336*BP336</f>
        <v>0.74213682631520028</v>
      </c>
      <c r="AR336" s="146">
        <f>BDS!$AR$3*(COS(($U336*AR$4)-PI()))*BL336*BP336</f>
        <v>0.43175813889856762</v>
      </c>
      <c r="AS336" s="146">
        <f>BDS!$AS$3*(COS(($U336*AS$4)-PI()))*BL336*BP336</f>
        <v>0.24900494133601359</v>
      </c>
      <c r="AT336" s="146">
        <f>BDS!$AT$3*(COS(($U336*AT$4)-PI()))*BL336*BP336</f>
        <v>0.63541526127000147</v>
      </c>
      <c r="AU336" s="146">
        <f>BDS!$AU$3*(COS(($U336*AU$4)-PI()))*BL336*BP336</f>
        <v>0.78969295695955899</v>
      </c>
      <c r="AV336" s="146">
        <f>BDS!$AV$3*(COS(($U336*AV$4)-PI()))*BL336*BP336</f>
        <v>0.8414121151033328</v>
      </c>
      <c r="AW336" s="146">
        <f>BDS!$AW$3*(COS(($U336*AW$4)-PI()))*BL336*BP336</f>
        <v>0.85285826460441905</v>
      </c>
      <c r="AX336" s="146">
        <f>BDS!$AX$3*(COS(($U336*AX$4)-PI()))*BL336*BP336</f>
        <v>0.8414121151033328</v>
      </c>
      <c r="AY336" s="146">
        <f>BDS!$AY$3*(COS(($U336*AY$4)-PI()))*BL336*BP336</f>
        <v>0.78969295695955899</v>
      </c>
      <c r="AZ336" s="146">
        <f>BDS!$AZ$3*(COS(($U336*AZ$4)-PI()))*BL336*BP336</f>
        <v>0.63541526127000147</v>
      </c>
      <c r="BA336" s="146">
        <f>BDS!$BA$3*(COS(($U336*BA$4)-PI()))*BL336*BP336</f>
        <v>0.24900494133601359</v>
      </c>
      <c r="BB336" s="146">
        <f>BDS!$BB$3*(COS(($U336*BB$4)-PI()))*BL336*BP336</f>
        <v>-0.48568566584000522</v>
      </c>
      <c r="BC336" s="146">
        <f>BDS!$BC$3*(COS(($U336*BC$4)-PI()))*BL336*BP336</f>
        <v>-0.71012348274457959</v>
      </c>
      <c r="BD336" s="146">
        <f>BDS!$BD$3*(COS(($U336*BD$4)-PI()))*BL336*BP336</f>
        <v>0.66035194976073608</v>
      </c>
      <c r="BE336" s="146">
        <f>BDS!$BE$3*(COS(($U336*BE$4)-PI()))*BL336*BP336</f>
        <v>0.84211697047191136</v>
      </c>
      <c r="BF336" s="153">
        <f t="shared" si="106"/>
        <v>0.55251533001846809</v>
      </c>
      <c r="BG336" s="153">
        <f>(((BF336)+1)/(BDS!$BG$4)+1)</f>
        <v>2.5426761126740391</v>
      </c>
      <c r="BH336" s="196">
        <f t="shared" si="107"/>
        <v>8.1058208611085742</v>
      </c>
      <c r="BI336" s="154"/>
      <c r="BJ336" s="152">
        <f t="shared" si="108"/>
        <v>1414.3992486900063</v>
      </c>
      <c r="BK336" s="152">
        <f t="shared" si="109"/>
        <v>-2.5054856961925564E-2</v>
      </c>
      <c r="BL336" s="155">
        <f t="shared" si="110"/>
        <v>0.99711960930102139</v>
      </c>
      <c r="BM336" s="155"/>
      <c r="BN336" s="152">
        <f t="shared" si="111"/>
        <v>1414.3992486900063</v>
      </c>
      <c r="BO336" s="152">
        <f t="shared" si="112"/>
        <v>-1.1760027251130829</v>
      </c>
      <c r="BP336" s="155">
        <f t="shared" si="113"/>
        <v>0.87337320512995986</v>
      </c>
      <c r="BQ336" s="156"/>
      <c r="BR336" s="157">
        <f t="shared" si="114"/>
        <v>1414.3992486900063</v>
      </c>
      <c r="BS336" s="158">
        <f t="shared" si="115"/>
        <v>0</v>
      </c>
      <c r="BT336" s="158">
        <f t="shared" si="116"/>
        <v>0</v>
      </c>
      <c r="BU336" s="158">
        <f t="shared" si="117"/>
        <v>0</v>
      </c>
      <c r="BV336" s="158"/>
      <c r="BW336" s="206">
        <f t="shared" si="118"/>
        <v>1414.3992486900063</v>
      </c>
      <c r="BX336" s="207">
        <f t="shared" si="119"/>
        <v>-1.5429239464852607E-14</v>
      </c>
      <c r="BY336" s="208">
        <f t="shared" si="120"/>
        <v>0.99999999999999822</v>
      </c>
      <c r="BZ336" s="158"/>
      <c r="CA336" s="157">
        <f>BDS!BH336</f>
        <v>8.1058208611085742</v>
      </c>
      <c r="CB336" s="157">
        <f t="shared" si="121"/>
        <v>2.1058208611085742</v>
      </c>
      <c r="CC336" s="157"/>
      <c r="CD336" s="157">
        <f t="shared" si="122"/>
        <v>2.1058208611085742</v>
      </c>
      <c r="CE336" s="192"/>
      <c r="CF336" s="192"/>
      <c r="CG336" s="208"/>
      <c r="CH336" s="208">
        <f t="shared" si="123"/>
        <v>0</v>
      </c>
    </row>
    <row r="337" spans="2:86" x14ac:dyDescent="0.2">
      <c r="B337" s="81"/>
      <c r="C337" s="81"/>
      <c r="D337" s="81"/>
      <c r="E337" s="81"/>
      <c r="F337" s="81"/>
      <c r="G337" s="81"/>
      <c r="H337" s="81"/>
      <c r="I337" s="81"/>
      <c r="J337" s="81"/>
      <c r="K337" s="81"/>
      <c r="L337" s="82"/>
      <c r="M337" s="83"/>
      <c r="N337" s="81"/>
      <c r="O337" s="81"/>
      <c r="P337" s="81"/>
      <c r="Q337" s="84"/>
      <c r="R337" s="81"/>
      <c r="S337" s="84"/>
      <c r="T337" s="81"/>
      <c r="U337" s="195">
        <f t="shared" si="105"/>
        <v>1435.8488015945843</v>
      </c>
      <c r="V337" s="146">
        <f>BDS!$V$3*(COS(($U337*V$4)-PI()))*BL337*BP337</f>
        <v>0.84067004311873206</v>
      </c>
      <c r="W337" s="146">
        <f>BDS!$W$3*(COS(($U337*W$4)-PI()))*BL337*BP337</f>
        <v>0.80489193934324044</v>
      </c>
      <c r="X337" s="146">
        <f>BDS!$X$3*(COS(($U337*X$4)-PI()))*BL337*BP337</f>
        <v>0.56644662998924722</v>
      </c>
      <c r="Y337" s="146">
        <f>BDS!$Y$3*(COS(($U337*Y$4)-PI()))*BL337*BP337</f>
        <v>-0.65128687319877943</v>
      </c>
      <c r="Z337" s="146">
        <f>BDS!$Z$3*(COS(($U337*Z$4)-PI()))*BL337*BP337</f>
        <v>-0.53965390206114217</v>
      </c>
      <c r="AA337" s="146">
        <f>BDS!$AA$3*(COS(($U337*AA$4)-PI()))*BL337*BP337</f>
        <v>0.19151036941896599</v>
      </c>
      <c r="AB337" s="146">
        <f>BDS!$AB$3*(COS(($U337*AB$4)-PI()))*BL337*BP337</f>
        <v>0.5961295733800489</v>
      </c>
      <c r="AC337" s="146">
        <f>BDS!$AC$3*(COS(($U337*AC$4)-PI()))*BL337*BP337</f>
        <v>0.76463740326680218</v>
      </c>
      <c r="AD337" s="146">
        <f>BDS!$AD$3*(COS(($U337*AD$4)-PI()))*BL337*BP337</f>
        <v>0.82419106955925725</v>
      </c>
      <c r="AE337" s="146">
        <f>BDS!$AE$3*(COS(($U337*AE$4)-PI()))*BL337*BP337</f>
        <v>0.83807913952272095</v>
      </c>
      <c r="AF337" s="146">
        <f>BDS!$AF$3*(COS(($U337*AF$4)-PI()))*BL337*BP337</f>
        <v>0.82419106955925725</v>
      </c>
      <c r="AG337" s="146">
        <f>BDS!$AG$3*(COS(($U337*AG$4)-PI()))*BL337*BP337</f>
        <v>0.76463740326680218</v>
      </c>
      <c r="AH337" s="146">
        <f>BDS!$AH$3*(COS(($U337*AH$4)-PI()))*BL337*BP337</f>
        <v>0.5961295733800489</v>
      </c>
      <c r="AI337" s="146">
        <f>BDS!$AI$3*(COS(($U337*AI$4)-PI()))*BL337*BP337</f>
        <v>0.19151036941896599</v>
      </c>
      <c r="AJ337" s="146">
        <f>BDS!$AJ$3*(COS(($U337*AJ$4)-PI()))*BL337*BP337</f>
        <v>0.38088138436814051</v>
      </c>
      <c r="AK337" s="146">
        <f>BDS!$AK$3*(COS(($U337*AK$4)-PI()))*BL337*BP337</f>
        <v>0.71181447605624237</v>
      </c>
      <c r="AL337" s="146">
        <f>BDS!$AL$3*(COS(($U337*AL$4)-PI()))*BL337*BP337</f>
        <v>0.82845403299245735</v>
      </c>
      <c r="AM337" s="146">
        <f>BDS!$AM$3*(COS(($U337*AM$4)-PI()))*BL337*BP337</f>
        <v>0.86061450286440699</v>
      </c>
      <c r="AN337" s="146">
        <f>BDS!$AN$3*(COS(($U337*AN$4)-PI()))*BL337*BP337</f>
        <v>0.86611622245082409</v>
      </c>
      <c r="AO337" s="146">
        <f>BDS!$AO$3*(COS(($U337*AO$4)-PI()))*BL337*BP337</f>
        <v>0.86061450286440699</v>
      </c>
      <c r="AP337" s="146">
        <f>BDS!$AP$3*(COS(($U337*AP$4)-PI()))*BL337*BP337</f>
        <v>0.82845403299245735</v>
      </c>
      <c r="AQ337" s="146">
        <f>BDS!$AQ$3*(COS(($U337*AQ$4)-PI()))*BL337*BP337</f>
        <v>0.71181447605624237</v>
      </c>
      <c r="AR337" s="146">
        <f>BDS!$AR$3*(COS(($U337*AR$4)-PI()))*BL337*BP337</f>
        <v>0.38088138436814051</v>
      </c>
      <c r="AS337" s="146">
        <f>BDS!$AS$3*(COS(($U337*AS$4)-PI()))*BL337*BP337</f>
        <v>0.19151036941896599</v>
      </c>
      <c r="AT337" s="146">
        <f>BDS!$AT$3*(COS(($U337*AT$4)-PI()))*BL337*BP337</f>
        <v>0.5961295733800489</v>
      </c>
      <c r="AU337" s="146">
        <f>BDS!$AU$3*(COS(($U337*AU$4)-PI()))*BL337*BP337</f>
        <v>0.76463740326680218</v>
      </c>
      <c r="AV337" s="146">
        <f>BDS!$AV$3*(COS(($U337*AV$4)-PI()))*BL337*BP337</f>
        <v>0.82419106955925725</v>
      </c>
      <c r="AW337" s="146">
        <f>BDS!$AW$3*(COS(($U337*AW$4)-PI()))*BL337*BP337</f>
        <v>0.83807913952272095</v>
      </c>
      <c r="AX337" s="146">
        <f>BDS!$AX$3*(COS(($U337*AX$4)-PI()))*BL337*BP337</f>
        <v>0.82419106955925725</v>
      </c>
      <c r="AY337" s="146">
        <f>BDS!$AY$3*(COS(($U337*AY$4)-PI()))*BL337*BP337</f>
        <v>0.76463740326680218</v>
      </c>
      <c r="AZ337" s="146">
        <f>BDS!$AZ$3*(COS(($U337*AZ$4)-PI()))*BL337*BP337</f>
        <v>0.5961295733800489</v>
      </c>
      <c r="BA337" s="146">
        <f>BDS!$BA$3*(COS(($U337*BA$4)-PI()))*BL337*BP337</f>
        <v>0.19151036941896599</v>
      </c>
      <c r="BB337" s="146">
        <f>BDS!$BB$3*(COS(($U337*BB$4)-PI()))*BL337*BP337</f>
        <v>-0.53965390206114217</v>
      </c>
      <c r="BC337" s="146">
        <f>BDS!$BC$3*(COS(($U337*BC$4)-PI()))*BL337*BP337</f>
        <v>-0.65128687319877943</v>
      </c>
      <c r="BD337" s="146">
        <f>BDS!$BD$3*(COS(($U337*BD$4)-PI()))*BL337*BP337</f>
        <v>0.56644662998924722</v>
      </c>
      <c r="BE337" s="146">
        <f>BDS!$BE$3*(COS(($U337*BE$4)-PI()))*BL337*BP337</f>
        <v>0.80489193934324044</v>
      </c>
      <c r="BF337" s="153">
        <f t="shared" si="106"/>
        <v>0.52258729410619242</v>
      </c>
      <c r="BG337" s="153">
        <f>(((BF337)+1)/(BDS!$BG$4)+1)</f>
        <v>2.5129377486086941</v>
      </c>
      <c r="BH337" s="196">
        <f t="shared" si="107"/>
        <v>8.0036346045566535</v>
      </c>
      <c r="BI337" s="154"/>
      <c r="BJ337" s="152">
        <f t="shared" si="108"/>
        <v>1435.8488015945843</v>
      </c>
      <c r="BK337" s="152">
        <f t="shared" si="109"/>
        <v>-2.6307132045095841E-2</v>
      </c>
      <c r="BL337" s="155">
        <f t="shared" si="110"/>
        <v>0.99697586144264394</v>
      </c>
      <c r="BM337" s="155"/>
      <c r="BN337" s="152">
        <f t="shared" si="111"/>
        <v>1435.8488015945843</v>
      </c>
      <c r="BO337" s="152">
        <f t="shared" si="112"/>
        <v>-1.2153284500363239</v>
      </c>
      <c r="BP337" s="155">
        <f t="shared" si="113"/>
        <v>0.86942790977044404</v>
      </c>
      <c r="BQ337" s="156"/>
      <c r="BR337" s="157">
        <f t="shared" si="114"/>
        <v>1435.8488015945843</v>
      </c>
      <c r="BS337" s="158">
        <f t="shared" si="115"/>
        <v>0</v>
      </c>
      <c r="BT337" s="158">
        <f t="shared" si="116"/>
        <v>0</v>
      </c>
      <c r="BU337" s="158">
        <f t="shared" si="117"/>
        <v>0</v>
      </c>
      <c r="BV337" s="158"/>
      <c r="BW337" s="206">
        <f t="shared" si="118"/>
        <v>1435.8488015945843</v>
      </c>
      <c r="BX337" s="207">
        <f t="shared" si="119"/>
        <v>-1.5429239464852607E-14</v>
      </c>
      <c r="BY337" s="208">
        <f t="shared" si="120"/>
        <v>0.99999999999999822</v>
      </c>
      <c r="BZ337" s="158"/>
      <c r="CA337" s="157">
        <f>BDS!BH337</f>
        <v>8.0036346045566535</v>
      </c>
      <c r="CB337" s="157">
        <f t="shared" si="121"/>
        <v>2.0036346045566535</v>
      </c>
      <c r="CC337" s="157"/>
      <c r="CD337" s="157">
        <f t="shared" si="122"/>
        <v>2.0036346045566535</v>
      </c>
      <c r="CE337" s="192"/>
      <c r="CF337" s="192"/>
      <c r="CG337" s="208"/>
      <c r="CH337" s="208">
        <f t="shared" si="123"/>
        <v>0</v>
      </c>
    </row>
    <row r="338" spans="2:86" x14ac:dyDescent="0.2">
      <c r="B338" s="81"/>
      <c r="C338" s="81"/>
      <c r="D338" s="81"/>
      <c r="E338" s="81"/>
      <c r="F338" s="81"/>
      <c r="G338" s="81"/>
      <c r="H338" s="81"/>
      <c r="I338" s="81"/>
      <c r="J338" s="81"/>
      <c r="K338" s="81"/>
      <c r="L338" s="82"/>
      <c r="M338" s="83"/>
      <c r="N338" s="81"/>
      <c r="O338" s="81"/>
      <c r="P338" s="81"/>
      <c r="Q338" s="84"/>
      <c r="R338" s="81"/>
      <c r="S338" s="84"/>
      <c r="T338" s="81"/>
      <c r="U338" s="195">
        <f t="shared" si="105"/>
        <v>1457.6236398245273</v>
      </c>
      <c r="V338" s="146">
        <f>BDS!$V$3*(COS(($U338*V$4)-PI()))*BL338*BP338</f>
        <v>0.80497324079542087</v>
      </c>
      <c r="W338" s="146">
        <f>BDS!$W$3*(COS(($U338*W$4)-PI()))*BL338*BP338</f>
        <v>0.74997638568092395</v>
      </c>
      <c r="X338" s="146">
        <f>BDS!$X$3*(COS(($U338*X$4)-PI()))*BL338*BP338</f>
        <v>0.45843444752324264</v>
      </c>
      <c r="Y338" s="146">
        <f>BDS!$Y$3*(COS(($U338*Y$4)-PI()))*BL338*BP338</f>
        <v>-0.58482651205551561</v>
      </c>
      <c r="Z338" s="146">
        <f>BDS!$Z$3*(COS(($U338*Z$4)-PI()))*BL338*BP338</f>
        <v>-0.59032119340654277</v>
      </c>
      <c r="AA338" s="146">
        <f>BDS!$AA$3*(COS(($U338*AA$4)-PI()))*BL338*BP338</f>
        <v>0.13280215766713141</v>
      </c>
      <c r="AB338" s="146">
        <f>BDS!$AB$3*(COS(($U338*AB$4)-PI()))*BL338*BP338</f>
        <v>0.55445259159506699</v>
      </c>
      <c r="AC338" s="146">
        <f>BDS!$AC$3*(COS(($U338*AC$4)-PI()))*BL338*BP338</f>
        <v>0.73707554534461184</v>
      </c>
      <c r="AD338" s="146">
        <f>BDS!$AD$3*(COS(($U338*AD$4)-PI()))*BL338*BP338</f>
        <v>0.80455031045969327</v>
      </c>
      <c r="AE338" s="146">
        <f>BDS!$AE$3*(COS(($U338*AE$4)-PI()))*BL338*BP338</f>
        <v>0.82092545834515063</v>
      </c>
      <c r="AF338" s="146">
        <f>BDS!$AF$3*(COS(($U338*AF$4)-PI()))*BL338*BP338</f>
        <v>0.80455031045969327</v>
      </c>
      <c r="AG338" s="146">
        <f>BDS!$AG$3*(COS(($U338*AG$4)-PI()))*BL338*BP338</f>
        <v>0.73707554534461184</v>
      </c>
      <c r="AH338" s="146">
        <f>BDS!$AH$3*(COS(($U338*AH$4)-PI()))*BL338*BP338</f>
        <v>0.55445259159506699</v>
      </c>
      <c r="AI338" s="146">
        <f>BDS!$AI$3*(COS(($U338*AI$4)-PI()))*BL338*BP338</f>
        <v>0.13280215766713141</v>
      </c>
      <c r="AJ338" s="146">
        <f>BDS!$AJ$3*(COS(($U338*AJ$4)-PI()))*BL338*BP338</f>
        <v>0.32811894704012395</v>
      </c>
      <c r="AK338" s="146">
        <f>BDS!$AK$3*(COS(($U338*AK$4)-PI()))*BL338*BP338</f>
        <v>0.67898239417567952</v>
      </c>
      <c r="AL338" s="146">
        <f>BDS!$AL$3*(COS(($U338*AL$4)-PI()))*BL338*BP338</f>
        <v>0.80953396766879249</v>
      </c>
      <c r="AM338" s="146">
        <f>BDS!$AM$3*(COS(($U338*AM$4)-PI()))*BL338*BP338</f>
        <v>0.84905301967974067</v>
      </c>
      <c r="AN338" s="146">
        <f>BDS!$AN$3*(COS(($U338*AN$4)-PI()))*BL338*BP338</f>
        <v>0.85681245499561598</v>
      </c>
      <c r="AO338" s="146">
        <f>BDS!$AO$3*(COS(($U338*AO$4)-PI()))*BL338*BP338</f>
        <v>0.84905301967974067</v>
      </c>
      <c r="AP338" s="146">
        <f>BDS!$AP$3*(COS(($U338*AP$4)-PI()))*BL338*BP338</f>
        <v>0.80953396766879249</v>
      </c>
      <c r="AQ338" s="146">
        <f>BDS!$AQ$3*(COS(($U338*AQ$4)-PI()))*BL338*BP338</f>
        <v>0.67898239417567952</v>
      </c>
      <c r="AR338" s="146">
        <f>BDS!$AR$3*(COS(($U338*AR$4)-PI()))*BL338*BP338</f>
        <v>0.32811894704012395</v>
      </c>
      <c r="AS338" s="146">
        <f>BDS!$AS$3*(COS(($U338*AS$4)-PI()))*BL338*BP338</f>
        <v>0.13280215766713141</v>
      </c>
      <c r="AT338" s="146">
        <f>BDS!$AT$3*(COS(($U338*AT$4)-PI()))*BL338*BP338</f>
        <v>0.55445259159506699</v>
      </c>
      <c r="AU338" s="146">
        <f>BDS!$AU$3*(COS(($U338*AU$4)-PI()))*BL338*BP338</f>
        <v>0.73707554534461184</v>
      </c>
      <c r="AV338" s="146">
        <f>BDS!$AV$3*(COS(($U338*AV$4)-PI()))*BL338*BP338</f>
        <v>0.80455031045969327</v>
      </c>
      <c r="AW338" s="146">
        <f>BDS!$AW$3*(COS(($U338*AW$4)-PI()))*BL338*BP338</f>
        <v>0.82092545834515063</v>
      </c>
      <c r="AX338" s="146">
        <f>BDS!$AX$3*(COS(($U338*AX$4)-PI()))*BL338*BP338</f>
        <v>0.80455031045969327</v>
      </c>
      <c r="AY338" s="146">
        <f>BDS!$AY$3*(COS(($U338*AY$4)-PI()))*BL338*BP338</f>
        <v>0.73707554534461184</v>
      </c>
      <c r="AZ338" s="146">
        <f>BDS!$AZ$3*(COS(($U338*AZ$4)-PI()))*BL338*BP338</f>
        <v>0.55445259159506699</v>
      </c>
      <c r="BA338" s="146">
        <f>BDS!$BA$3*(COS(($U338*BA$4)-PI()))*BL338*BP338</f>
        <v>0.13280215766713141</v>
      </c>
      <c r="BB338" s="146">
        <f>BDS!$BB$3*(COS(($U338*BB$4)-PI()))*BL338*BP338</f>
        <v>-0.59032119340654277</v>
      </c>
      <c r="BC338" s="146">
        <f>BDS!$BC$3*(COS(($U338*BC$4)-PI()))*BL338*BP338</f>
        <v>-0.58482651205551561</v>
      </c>
      <c r="BD338" s="146">
        <f>BDS!$BD$3*(COS(($U338*BD$4)-PI()))*BL338*BP338</f>
        <v>0.45843444752324264</v>
      </c>
      <c r="BE338" s="146">
        <f>BDS!$BE$3*(COS(($U338*BE$4)-PI()))*BL338*BP338</f>
        <v>0.74997638568092395</v>
      </c>
      <c r="BF338" s="153">
        <f t="shared" si="106"/>
        <v>0.48936283181556234</v>
      </c>
      <c r="BG338" s="153">
        <f>(((BF338)+1)/(BDS!$BG$4)+1)</f>
        <v>2.4799238495887179</v>
      </c>
      <c r="BH338" s="196">
        <f t="shared" si="107"/>
        <v>7.8887669051438909</v>
      </c>
      <c r="BI338" s="154"/>
      <c r="BJ338" s="152">
        <f t="shared" si="108"/>
        <v>1457.6236398245273</v>
      </c>
      <c r="BK338" s="152">
        <f t="shared" si="109"/>
        <v>-2.762179869075599E-2</v>
      </c>
      <c r="BL338" s="155">
        <f t="shared" si="110"/>
        <v>0.99682497399411207</v>
      </c>
      <c r="BM338" s="155"/>
      <c r="BN338" s="152">
        <f t="shared" si="111"/>
        <v>1457.6236398245273</v>
      </c>
      <c r="BO338" s="152">
        <f t="shared" si="112"/>
        <v>-1.2557887484628483</v>
      </c>
      <c r="BP338" s="155">
        <f t="shared" si="113"/>
        <v>0.86538738998789766</v>
      </c>
      <c r="BQ338" s="156"/>
      <c r="BR338" s="157">
        <f t="shared" si="114"/>
        <v>1457.6236398245273</v>
      </c>
      <c r="BS338" s="158">
        <f t="shared" si="115"/>
        <v>0</v>
      </c>
      <c r="BT338" s="158">
        <f t="shared" si="116"/>
        <v>0</v>
      </c>
      <c r="BU338" s="158">
        <f t="shared" si="117"/>
        <v>0</v>
      </c>
      <c r="BV338" s="158"/>
      <c r="BW338" s="206">
        <f t="shared" si="118"/>
        <v>1457.6236398245273</v>
      </c>
      <c r="BX338" s="207">
        <f t="shared" si="119"/>
        <v>-1.7357894397959187E-14</v>
      </c>
      <c r="BY338" s="208">
        <f t="shared" si="120"/>
        <v>0.999999999999998</v>
      </c>
      <c r="BZ338" s="158"/>
      <c r="CA338" s="157">
        <f>BDS!BH338</f>
        <v>7.8887669051438909</v>
      </c>
      <c r="CB338" s="157">
        <f t="shared" si="121"/>
        <v>1.8887669051438909</v>
      </c>
      <c r="CC338" s="157"/>
      <c r="CD338" s="157">
        <f t="shared" si="122"/>
        <v>1.8887669051438909</v>
      </c>
      <c r="CE338" s="192"/>
      <c r="CF338" s="192"/>
      <c r="CG338" s="208"/>
      <c r="CH338" s="208">
        <f t="shared" si="123"/>
        <v>0</v>
      </c>
    </row>
    <row r="339" spans="2:86" x14ac:dyDescent="0.2">
      <c r="B339" s="81"/>
      <c r="C339" s="81"/>
      <c r="D339" s="81"/>
      <c r="E339" s="81"/>
      <c r="F339" s="81"/>
      <c r="G339" s="81"/>
      <c r="H339" s="81"/>
      <c r="I339" s="81"/>
      <c r="J339" s="81"/>
      <c r="K339" s="81"/>
      <c r="L339" s="82"/>
      <c r="M339" s="83"/>
      <c r="N339" s="81"/>
      <c r="O339" s="81"/>
      <c r="P339" s="81"/>
      <c r="Q339" s="84"/>
      <c r="R339" s="81"/>
      <c r="S339" s="84"/>
      <c r="T339" s="81"/>
      <c r="U339" s="195">
        <f t="shared" si="105"/>
        <v>1479.7286963750998</v>
      </c>
      <c r="V339" s="146">
        <f>BDS!$V$3*(COS(($U339*V$4)-PI()))*BL339*BP339</f>
        <v>0.75164685312199986</v>
      </c>
      <c r="W339" s="146">
        <f>BDS!$W$3*(COS(($U339*W$4)-PI()))*BL339*BP339</f>
        <v>0.67798787742907429</v>
      </c>
      <c r="X339" s="146">
        <f>BDS!$X$3*(COS(($U339*X$4)-PI()))*BL339*BP339</f>
        <v>0.33852740817728189</v>
      </c>
      <c r="Y339" s="146">
        <f>BDS!$Y$3*(COS(($U339*Y$4)-PI()))*BL339*BP339</f>
        <v>-0.51126494721045479</v>
      </c>
      <c r="Z339" s="146">
        <f>BDS!$Z$3*(COS(($U339*Z$4)-PI()))*BL339*BP339</f>
        <v>-0.63719755352315666</v>
      </c>
      <c r="AA339" s="146">
        <f>BDS!$AA$3*(COS(($U339*AA$4)-PI()))*BL339*BP339</f>
        <v>7.3145275426571135E-2</v>
      </c>
      <c r="AB339" s="146">
        <f>BDS!$AB$3*(COS(($U339*AB$4)-PI()))*BL339*BP339</f>
        <v>0.51047348233206635</v>
      </c>
      <c r="AC339" s="146">
        <f>BDS!$AC$3*(COS(($U339*AC$4)-PI()))*BL339*BP339</f>
        <v>0.7070175416574821</v>
      </c>
      <c r="AD339" s="146">
        <f>BDS!$AD$3*(COS(($U339*AD$4)-PI()))*BL339*BP339</f>
        <v>0.78246875485488909</v>
      </c>
      <c r="AE339" s="146">
        <f>BDS!$AE$3*(COS(($U339*AE$4)-PI()))*BL339*BP339</f>
        <v>0.80136794352287433</v>
      </c>
      <c r="AF339" s="146">
        <f>BDS!$AF$3*(COS(($U339*AF$4)-PI()))*BL339*BP339</f>
        <v>0.78246875485488909</v>
      </c>
      <c r="AG339" s="146">
        <f>BDS!$AG$3*(COS(($U339*AG$4)-PI()))*BL339*BP339</f>
        <v>0.7070175416574821</v>
      </c>
      <c r="AH339" s="146">
        <f>BDS!$AH$3*(COS(($U339*AH$4)-PI()))*BL339*BP339</f>
        <v>0.51047348233206635</v>
      </c>
      <c r="AI339" s="146">
        <f>BDS!$AI$3*(COS(($U339*AI$4)-PI()))*BL339*BP339</f>
        <v>7.3145275426571135E-2</v>
      </c>
      <c r="AJ339" s="146">
        <f>BDS!$AJ$3*(COS(($U339*AJ$4)-PI()))*BL339*BP339</f>
        <v>0.27365536326231776</v>
      </c>
      <c r="AK339" s="146">
        <f>BDS!$AK$3*(COS(($U339*AK$4)-PI()))*BL339*BP339</f>
        <v>0.64367630309498791</v>
      </c>
      <c r="AL339" s="146">
        <f>BDS!$AL$3*(COS(($U339*AL$4)-PI()))*BL339*BP339</f>
        <v>0.78818289845933232</v>
      </c>
      <c r="AM339" s="146">
        <f>BDS!$AM$3*(COS(($U339*AM$4)-PI()))*BL339*BP339</f>
        <v>0.83520259316675249</v>
      </c>
      <c r="AN339" s="146">
        <f>BDS!$AN$3*(COS(($U339*AN$4)-PI()))*BL339*BP339</f>
        <v>0.84527831150980326</v>
      </c>
      <c r="AO339" s="146">
        <f>BDS!$AO$3*(COS(($U339*AO$4)-PI()))*BL339*BP339</f>
        <v>0.83520259316675249</v>
      </c>
      <c r="AP339" s="146">
        <f>BDS!$AP$3*(COS(($U339*AP$4)-PI()))*BL339*BP339</f>
        <v>0.78818289845933232</v>
      </c>
      <c r="AQ339" s="146">
        <f>BDS!$AQ$3*(COS(($U339*AQ$4)-PI()))*BL339*BP339</f>
        <v>0.64367630309498791</v>
      </c>
      <c r="AR339" s="146">
        <f>BDS!$AR$3*(COS(($U339*AR$4)-PI()))*BL339*BP339</f>
        <v>0.27365536326231776</v>
      </c>
      <c r="AS339" s="146">
        <f>BDS!$AS$3*(COS(($U339*AS$4)-PI()))*BL339*BP339</f>
        <v>7.3145275426571135E-2</v>
      </c>
      <c r="AT339" s="146">
        <f>BDS!$AT$3*(COS(($U339*AT$4)-PI()))*BL339*BP339</f>
        <v>0.51047348233206635</v>
      </c>
      <c r="AU339" s="146">
        <f>BDS!$AU$3*(COS(($U339*AU$4)-PI()))*BL339*BP339</f>
        <v>0.7070175416574821</v>
      </c>
      <c r="AV339" s="146">
        <f>BDS!$AV$3*(COS(($U339*AV$4)-PI()))*BL339*BP339</f>
        <v>0.78246875485488909</v>
      </c>
      <c r="AW339" s="146">
        <f>BDS!$AW$3*(COS(($U339*AW$4)-PI()))*BL339*BP339</f>
        <v>0.80136794352287433</v>
      </c>
      <c r="AX339" s="146">
        <f>BDS!$AX$3*(COS(($U339*AX$4)-PI()))*BL339*BP339</f>
        <v>0.78246875485488909</v>
      </c>
      <c r="AY339" s="146">
        <f>BDS!$AY$3*(COS(($U339*AY$4)-PI()))*BL339*BP339</f>
        <v>0.7070175416574821</v>
      </c>
      <c r="AZ339" s="146">
        <f>BDS!$AZ$3*(COS(($U339*AZ$4)-PI()))*BL339*BP339</f>
        <v>0.51047348233206635</v>
      </c>
      <c r="BA339" s="146">
        <f>BDS!$BA$3*(COS(($U339*BA$4)-PI()))*BL339*BP339</f>
        <v>7.3145275426571135E-2</v>
      </c>
      <c r="BB339" s="146">
        <f>BDS!$BB$3*(COS(($U339*BB$4)-PI()))*BL339*BP339</f>
        <v>-0.63719755352315666</v>
      </c>
      <c r="BC339" s="146">
        <f>BDS!$BC$3*(COS(($U339*BC$4)-PI()))*BL339*BP339</f>
        <v>-0.51126494721045479</v>
      </c>
      <c r="BD339" s="146">
        <f>BDS!$BD$3*(COS(($U339*BD$4)-PI()))*BL339*BP339</f>
        <v>0.33852740817728189</v>
      </c>
      <c r="BE339" s="146">
        <f>BDS!$BE$3*(COS(($U339*BE$4)-PI()))*BL339*BP339</f>
        <v>0.67798787742907429</v>
      </c>
      <c r="BF339" s="153">
        <f t="shared" si="106"/>
        <v>0.45304503206871832</v>
      </c>
      <c r="BG339" s="153">
        <f>(((BF339)+1)/(BDS!$BG$4)+1)</f>
        <v>2.4438362174403969</v>
      </c>
      <c r="BH339" s="196">
        <f t="shared" si="107"/>
        <v>7.761441934476375</v>
      </c>
      <c r="BI339" s="154"/>
      <c r="BJ339" s="152">
        <f t="shared" si="108"/>
        <v>1479.7286963750998</v>
      </c>
      <c r="BK339" s="152">
        <f t="shared" si="109"/>
        <v>-2.9001945088526767E-2</v>
      </c>
      <c r="BL339" s="155">
        <f t="shared" si="110"/>
        <v>0.9966665958476032</v>
      </c>
      <c r="BM339" s="155"/>
      <c r="BN339" s="152">
        <f t="shared" si="111"/>
        <v>1479.7286963750998</v>
      </c>
      <c r="BO339" s="152">
        <f t="shared" si="112"/>
        <v>-1.2974053753686787</v>
      </c>
      <c r="BP339" s="155">
        <f t="shared" si="113"/>
        <v>0.86125098424529212</v>
      </c>
      <c r="BQ339" s="156"/>
      <c r="BR339" s="157">
        <f t="shared" si="114"/>
        <v>1479.7286963750998</v>
      </c>
      <c r="BS339" s="158">
        <f t="shared" si="115"/>
        <v>0</v>
      </c>
      <c r="BT339" s="158">
        <f t="shared" si="116"/>
        <v>0</v>
      </c>
      <c r="BU339" s="158">
        <f t="shared" si="117"/>
        <v>0</v>
      </c>
      <c r="BV339" s="158"/>
      <c r="BW339" s="206">
        <f t="shared" si="118"/>
        <v>1479.7286963750998</v>
      </c>
      <c r="BX339" s="207">
        <f t="shared" si="119"/>
        <v>-1.7357894397959187E-14</v>
      </c>
      <c r="BY339" s="208">
        <f t="shared" si="120"/>
        <v>0.999999999999998</v>
      </c>
      <c r="BZ339" s="158"/>
      <c r="CA339" s="157">
        <f>BDS!BH339</f>
        <v>7.761441934476375</v>
      </c>
      <c r="CB339" s="157">
        <f t="shared" si="121"/>
        <v>1.761441934476375</v>
      </c>
      <c r="CC339" s="157"/>
      <c r="CD339" s="157">
        <f t="shared" si="122"/>
        <v>1.761441934476375</v>
      </c>
      <c r="CE339" s="192"/>
      <c r="CF339" s="192"/>
      <c r="CG339" s="208"/>
      <c r="CH339" s="208">
        <f t="shared" si="123"/>
        <v>0</v>
      </c>
    </row>
    <row r="340" spans="2:86" x14ac:dyDescent="0.2">
      <c r="B340" s="81"/>
      <c r="C340" s="81"/>
      <c r="D340" s="81"/>
      <c r="E340" s="81"/>
      <c r="F340" s="81"/>
      <c r="G340" s="81"/>
      <c r="H340" s="81"/>
      <c r="I340" s="81"/>
      <c r="J340" s="81"/>
      <c r="K340" s="81"/>
      <c r="L340" s="82"/>
      <c r="M340" s="83"/>
      <c r="N340" s="81"/>
      <c r="O340" s="81"/>
      <c r="P340" s="81"/>
      <c r="Q340" s="84"/>
      <c r="R340" s="81"/>
      <c r="S340" s="84"/>
      <c r="T340" s="81"/>
      <c r="U340" s="195">
        <f t="shared" si="105"/>
        <v>1502.1689790510957</v>
      </c>
      <c r="V340" s="146">
        <f>BDS!$V$3*(COS(($U340*V$4)-PI()))*BL340*BP340</f>
        <v>0.68127633708831659</v>
      </c>
      <c r="W340" s="146">
        <f>BDS!$W$3*(COS(($U340*W$4)-PI()))*BL340*BP340</f>
        <v>0.59000978186178266</v>
      </c>
      <c r="X340" s="146">
        <f>BDS!$X$3*(COS(($U340*X$4)-PI()))*BL340*BP340</f>
        <v>0.20940960943845846</v>
      </c>
      <c r="Y340" s="146">
        <f>BDS!$Y$3*(COS(($U340*Y$4)-PI()))*BL340*BP340</f>
        <v>-0.43125638695685881</v>
      </c>
      <c r="Z340" s="146">
        <f>BDS!$Z$3*(COS(($U340*Z$4)-PI()))*BL340*BP340</f>
        <v>-0.67979460321307295</v>
      </c>
      <c r="AA340" s="146">
        <f>BDS!$AA$3*(COS(($U340*AA$4)-PI()))*BL340*BP340</f>
        <v>1.2828013165849405E-2</v>
      </c>
      <c r="AB340" s="146">
        <f>BDS!$AB$3*(COS(($U340*AB$4)-PI()))*BL340*BP340</f>
        <v>0.46429985241186372</v>
      </c>
      <c r="AC340" s="146">
        <f>BDS!$AC$3*(COS(($U340*AC$4)-PI()))*BL340*BP340</f>
        <v>0.6744865552028908</v>
      </c>
      <c r="AD340" s="146">
        <f>BDS!$AD$3*(COS(($U340*AD$4)-PI()))*BL340*BP340</f>
        <v>0.75793535571767212</v>
      </c>
      <c r="AE340" s="146">
        <f>BDS!$AE$3*(COS(($U340*AE$4)-PI()))*BL340*BP340</f>
        <v>0.77938644995127437</v>
      </c>
      <c r="AF340" s="146">
        <f>BDS!$AF$3*(COS(($U340*AF$4)-PI()))*BL340*BP340</f>
        <v>0.75793535571767212</v>
      </c>
      <c r="AG340" s="146">
        <f>BDS!$AG$3*(COS(($U340*AG$4)-PI()))*BL340*BP340</f>
        <v>0.6744865552028908</v>
      </c>
      <c r="AH340" s="146">
        <f>BDS!$AH$3*(COS(($U340*AH$4)-PI()))*BL340*BP340</f>
        <v>0.46429985241186372</v>
      </c>
      <c r="AI340" s="146">
        <f>BDS!$AI$3*(COS(($U340*AI$4)-PI()))*BL340*BP340</f>
        <v>1.2828013165849405E-2</v>
      </c>
      <c r="AJ340" s="146">
        <f>BDS!$AJ$3*(COS(($U340*AJ$4)-PI()))*BL340*BP340</f>
        <v>0.21769744348293782</v>
      </c>
      <c r="AK340" s="146">
        <f>BDS!$AK$3*(COS(($U340*AK$4)-PI()))*BL340*BP340</f>
        <v>0.6059469578771377</v>
      </c>
      <c r="AL340" s="146">
        <f>BDS!$AL$3*(COS(($U340*AL$4)-PI()))*BL340*BP340</f>
        <v>0.76438706408133283</v>
      </c>
      <c r="AM340" s="146">
        <f>BDS!$AM$3*(COS(($U340*AM$4)-PI()))*BL340*BP340</f>
        <v>0.81902533064800243</v>
      </c>
      <c r="AN340" s="146">
        <f>BDS!$AN$3*(COS(($U340*AN$4)-PI()))*BL340*BP340</f>
        <v>0.83146977819022783</v>
      </c>
      <c r="AO340" s="146">
        <f>BDS!$AO$3*(COS(($U340*AO$4)-PI()))*BL340*BP340</f>
        <v>0.81902533064800243</v>
      </c>
      <c r="AP340" s="146">
        <f>BDS!$AP$3*(COS(($U340*AP$4)-PI()))*BL340*BP340</f>
        <v>0.76438706408133283</v>
      </c>
      <c r="AQ340" s="146">
        <f>BDS!$AQ$3*(COS(($U340*AQ$4)-PI()))*BL340*BP340</f>
        <v>0.6059469578771377</v>
      </c>
      <c r="AR340" s="146">
        <f>BDS!$AR$3*(COS(($U340*AR$4)-PI()))*BL340*BP340</f>
        <v>0.21769744348293782</v>
      </c>
      <c r="AS340" s="146">
        <f>BDS!$AS$3*(COS(($U340*AS$4)-PI()))*BL340*BP340</f>
        <v>1.2828013165849405E-2</v>
      </c>
      <c r="AT340" s="146">
        <f>BDS!$AT$3*(COS(($U340*AT$4)-PI()))*BL340*BP340</f>
        <v>0.46429985241186372</v>
      </c>
      <c r="AU340" s="146">
        <f>BDS!$AU$3*(COS(($U340*AU$4)-PI()))*BL340*BP340</f>
        <v>0.6744865552028908</v>
      </c>
      <c r="AV340" s="146">
        <f>BDS!$AV$3*(COS(($U340*AV$4)-PI()))*BL340*BP340</f>
        <v>0.75793535571767212</v>
      </c>
      <c r="AW340" s="146">
        <f>BDS!$AW$3*(COS(($U340*AW$4)-PI()))*BL340*BP340</f>
        <v>0.77938644995127437</v>
      </c>
      <c r="AX340" s="146">
        <f>BDS!$AX$3*(COS(($U340*AX$4)-PI()))*BL340*BP340</f>
        <v>0.75793535571767212</v>
      </c>
      <c r="AY340" s="146">
        <f>BDS!$AY$3*(COS(($U340*AY$4)-PI()))*BL340*BP340</f>
        <v>0.6744865552028908</v>
      </c>
      <c r="AZ340" s="146">
        <f>BDS!$AZ$3*(COS(($U340*AZ$4)-PI()))*BL340*BP340</f>
        <v>0.46429985241186372</v>
      </c>
      <c r="BA340" s="146">
        <f>BDS!$BA$3*(COS(($U340*BA$4)-PI()))*BL340*BP340</f>
        <v>1.2828013165849405E-2</v>
      </c>
      <c r="BB340" s="146">
        <f>BDS!$BB$3*(COS(($U340*BB$4)-PI()))*BL340*BP340</f>
        <v>-0.67979460321307295</v>
      </c>
      <c r="BC340" s="146">
        <f>BDS!$BC$3*(COS(($U340*BC$4)-PI()))*BL340*BP340</f>
        <v>-0.43125638695685881</v>
      </c>
      <c r="BD340" s="146">
        <f>BDS!$BD$3*(COS(($U340*BD$4)-PI()))*BL340*BP340</f>
        <v>0.20940960943845846</v>
      </c>
      <c r="BE340" s="146">
        <f>BDS!$BE$3*(COS(($U340*BE$4)-PI()))*BL340*BP340</f>
        <v>0.59000978186178266</v>
      </c>
      <c r="BF340" s="153">
        <f t="shared" si="106"/>
        <v>0.4139046809892678</v>
      </c>
      <c r="BG340" s="153">
        <f>(((BF340)+1)/(BDS!$BG$4)+1)</f>
        <v>2.4049439221538664</v>
      </c>
      <c r="BH340" s="196">
        <f t="shared" si="107"/>
        <v>7.6220990812816138</v>
      </c>
      <c r="BI340" s="154"/>
      <c r="BJ340" s="152">
        <f t="shared" si="108"/>
        <v>1502.1689790510957</v>
      </c>
      <c r="BK340" s="152">
        <f t="shared" si="109"/>
        <v>-3.0450810210473744E-2</v>
      </c>
      <c r="BL340" s="155">
        <f t="shared" si="110"/>
        <v>0.99650035898547895</v>
      </c>
      <c r="BM340" s="155"/>
      <c r="BN340" s="152">
        <f t="shared" si="111"/>
        <v>1502.1689790510957</v>
      </c>
      <c r="BO340" s="152">
        <f t="shared" si="112"/>
        <v>-1.3401998755059279</v>
      </c>
      <c r="BP340" s="155">
        <f t="shared" si="113"/>
        <v>0.85701812371546193</v>
      </c>
      <c r="BQ340" s="156"/>
      <c r="BR340" s="157">
        <f t="shared" si="114"/>
        <v>1502.1689790510957</v>
      </c>
      <c r="BS340" s="158">
        <f t="shared" si="115"/>
        <v>0</v>
      </c>
      <c r="BT340" s="158">
        <f t="shared" si="116"/>
        <v>0</v>
      </c>
      <c r="BU340" s="158">
        <f t="shared" si="117"/>
        <v>0</v>
      </c>
      <c r="BV340" s="158"/>
      <c r="BW340" s="206">
        <f t="shared" si="118"/>
        <v>1502.1689790510957</v>
      </c>
      <c r="BX340" s="207">
        <f t="shared" si="119"/>
        <v>-1.9286549331065764E-14</v>
      </c>
      <c r="BY340" s="208">
        <f t="shared" si="120"/>
        <v>0.99999999999999778</v>
      </c>
      <c r="BZ340" s="158"/>
      <c r="CA340" s="157">
        <f>BDS!BH340</f>
        <v>7.6220990812816138</v>
      </c>
      <c r="CB340" s="157">
        <f t="shared" si="121"/>
        <v>1.6220990812816138</v>
      </c>
      <c r="CC340" s="157"/>
      <c r="CD340" s="157">
        <f t="shared" si="122"/>
        <v>1.6220990812816138</v>
      </c>
      <c r="CE340" s="192"/>
      <c r="CF340" s="192"/>
      <c r="CG340" s="208"/>
      <c r="CH340" s="208">
        <f t="shared" si="123"/>
        <v>0</v>
      </c>
    </row>
    <row r="341" spans="2:86" x14ac:dyDescent="0.2">
      <c r="B341" s="81"/>
      <c r="C341" s="81"/>
      <c r="D341" s="81"/>
      <c r="E341" s="81"/>
      <c r="F341" s="81"/>
      <c r="G341" s="81"/>
      <c r="H341" s="81"/>
      <c r="I341" s="81"/>
      <c r="J341" s="81"/>
      <c r="K341" s="81"/>
      <c r="L341" s="82"/>
      <c r="M341" s="83"/>
      <c r="N341" s="81"/>
      <c r="O341" s="81"/>
      <c r="P341" s="81"/>
      <c r="Q341" s="84"/>
      <c r="R341" s="81"/>
      <c r="S341" s="84"/>
      <c r="T341" s="81"/>
      <c r="U341" s="195">
        <f t="shared" si="105"/>
        <v>1524.9495716013355</v>
      </c>
      <c r="V341" s="146">
        <f>BDS!$V$3*(COS(($U341*V$4)-PI()))*BL341*BP341</f>
        <v>0.5949088004135904</v>
      </c>
      <c r="W341" s="146">
        <f>BDS!$W$3*(COS(($U341*W$4)-PI()))*BL341*BP341</f>
        <v>0.4876061308142477</v>
      </c>
      <c r="X341" s="146">
        <f>BDS!$X$3*(COS(($U341*X$4)-PI()))*BL341*BP341</f>
        <v>7.4201744052051835E-2</v>
      </c>
      <c r="Y341" s="146">
        <f>BDS!$Y$3*(COS(($U341*Y$4)-PI()))*BL341*BP341</f>
        <v>-0.345588551869626</v>
      </c>
      <c r="Z341" s="146">
        <f>BDS!$Z$3*(COS(($U341*Z$4)-PI()))*BL341*BP341</f>
        <v>-0.71763101957695064</v>
      </c>
      <c r="AA341" s="146">
        <f>BDS!$AA$3*(COS(($U341*AA$4)-PI()))*BL341*BP341</f>
        <v>-4.7838421839297054E-2</v>
      </c>
      <c r="AB341" s="146">
        <f>BDS!$AB$3*(COS(($U341*AB$4)-PI()))*BL341*BP341</f>
        <v>0.4160585415733602</v>
      </c>
      <c r="AC341" s="146">
        <f>BDS!$AC$3*(COS(($U341*AC$4)-PI()))*BL341*BP341</f>
        <v>0.63951968624389599</v>
      </c>
      <c r="AD341" s="146">
        <f>BDS!$AD$3*(COS(($U341*AD$4)-PI()))*BL341*BP341</f>
        <v>0.73094999536322625</v>
      </c>
      <c r="AE341" s="146">
        <f>BDS!$AE$3*(COS(($U341*AE$4)-PI()))*BL341*BP341</f>
        <v>0.75497083448382885</v>
      </c>
      <c r="AF341" s="146">
        <f>BDS!$AF$3*(COS(($U341*AF$4)-PI()))*BL341*BP341</f>
        <v>0.73094999536322625</v>
      </c>
      <c r="AG341" s="146">
        <f>BDS!$AG$3*(COS(($U341*AG$4)-PI()))*BL341*BP341</f>
        <v>0.63951968624389599</v>
      </c>
      <c r="AH341" s="146">
        <f>BDS!$AH$3*(COS(($U341*AH$4)-PI()))*BL341*BP341</f>
        <v>0.4160585415733602</v>
      </c>
      <c r="AI341" s="146">
        <f>BDS!$AI$3*(COS(($U341*AI$4)-PI()))*BL341*BP341</f>
        <v>-4.7838421839297054E-2</v>
      </c>
      <c r="AJ341" s="146">
        <f>BDS!$AJ$3*(COS(($U341*AJ$4)-PI()))*BL341*BP341</f>
        <v>0.16047456192415627</v>
      </c>
      <c r="AK341" s="146">
        <f>BDS!$AK$3*(COS(($U341*AK$4)-PI()))*BL341*BP341</f>
        <v>0.56586106562669736</v>
      </c>
      <c r="AL341" s="146">
        <f>BDS!$AL$3*(COS(($U341*AL$4)-PI()))*BL341*BP341</f>
        <v>0.73814336275104941</v>
      </c>
      <c r="AM341" s="146">
        <f>BDS!$AM$3*(COS(($U341*AM$4)-PI()))*BL341*BP341</f>
        <v>0.80049130270085112</v>
      </c>
      <c r="AN341" s="146">
        <f>BDS!$AN$3*(COS(($U341*AN$4)-PI()))*BL341*BP341</f>
        <v>0.81535000337474117</v>
      </c>
      <c r="AO341" s="146">
        <f>BDS!$AO$3*(COS(($U341*AO$4)-PI()))*BL341*BP341</f>
        <v>0.80049130270085112</v>
      </c>
      <c r="AP341" s="146">
        <f>BDS!$AP$3*(COS(($U341*AP$4)-PI()))*BL341*BP341</f>
        <v>0.73814336275104941</v>
      </c>
      <c r="AQ341" s="146">
        <f>BDS!$AQ$3*(COS(($U341*AQ$4)-PI()))*BL341*BP341</f>
        <v>0.56586106562669736</v>
      </c>
      <c r="AR341" s="146">
        <f>BDS!$AR$3*(COS(($U341*AR$4)-PI()))*BL341*BP341</f>
        <v>0.16047456192415627</v>
      </c>
      <c r="AS341" s="146">
        <f>BDS!$AS$3*(COS(($U341*AS$4)-PI()))*BL341*BP341</f>
        <v>-4.7838421839297054E-2</v>
      </c>
      <c r="AT341" s="146">
        <f>BDS!$AT$3*(COS(($U341*AT$4)-PI()))*BL341*BP341</f>
        <v>0.4160585415733602</v>
      </c>
      <c r="AU341" s="146">
        <f>BDS!$AU$3*(COS(($U341*AU$4)-PI()))*BL341*BP341</f>
        <v>0.63951968624389599</v>
      </c>
      <c r="AV341" s="146">
        <f>BDS!$AV$3*(COS(($U341*AV$4)-PI()))*BL341*BP341</f>
        <v>0.73094999536322625</v>
      </c>
      <c r="AW341" s="146">
        <f>BDS!$AW$3*(COS(($U341*AW$4)-PI()))*BL341*BP341</f>
        <v>0.75497083448382885</v>
      </c>
      <c r="AX341" s="146">
        <f>BDS!$AX$3*(COS(($U341*AX$4)-PI()))*BL341*BP341</f>
        <v>0.73094999536322625</v>
      </c>
      <c r="AY341" s="146">
        <f>BDS!$AY$3*(COS(($U341*AY$4)-PI()))*BL341*BP341</f>
        <v>0.63951968624389599</v>
      </c>
      <c r="AZ341" s="146">
        <f>BDS!$AZ$3*(COS(($U341*AZ$4)-PI()))*BL341*BP341</f>
        <v>0.4160585415733602</v>
      </c>
      <c r="BA341" s="146">
        <f>BDS!$BA$3*(COS(($U341*BA$4)-PI()))*BL341*BP341</f>
        <v>-4.7838421839297054E-2</v>
      </c>
      <c r="BB341" s="146">
        <f>BDS!$BB$3*(COS(($U341*BB$4)-PI()))*BL341*BP341</f>
        <v>-0.71763101957695064</v>
      </c>
      <c r="BC341" s="146">
        <f>BDS!$BC$3*(COS(($U341*BC$4)-PI()))*BL341*BP341</f>
        <v>-0.345588551869626</v>
      </c>
      <c r="BD341" s="146">
        <f>BDS!$BD$3*(COS(($U341*BD$4)-PI()))*BL341*BP341</f>
        <v>7.4201744052051835E-2</v>
      </c>
      <c r="BE341" s="146">
        <f>BDS!$BE$3*(COS(($U341*BE$4)-PI()))*BL341*BP341</f>
        <v>0.4876061308142477</v>
      </c>
      <c r="BF341" s="153">
        <f t="shared" si="106"/>
        <v>0.37227991308238007</v>
      </c>
      <c r="BG341" s="153">
        <f>(((BF341)+1)/(BDS!$BG$4)+1)</f>
        <v>2.3635829552738854</v>
      </c>
      <c r="BH341" s="196">
        <f t="shared" si="107"/>
        <v>7.4714169890127025</v>
      </c>
      <c r="BI341" s="154"/>
      <c r="BJ341" s="152">
        <f t="shared" si="108"/>
        <v>1524.9495716013355</v>
      </c>
      <c r="BK341" s="152">
        <f t="shared" si="109"/>
        <v>-3.1971790961684815E-2</v>
      </c>
      <c r="BL341" s="155">
        <f t="shared" si="110"/>
        <v>0.99632587770232506</v>
      </c>
      <c r="BM341" s="155"/>
      <c r="BN341" s="152">
        <f t="shared" si="111"/>
        <v>1524.9495716013355</v>
      </c>
      <c r="BO341" s="152">
        <f t="shared" si="112"/>
        <v>-1.3841935444413178</v>
      </c>
      <c r="BP341" s="155">
        <f t="shared" si="113"/>
        <v>0.85268833699554947</v>
      </c>
      <c r="BQ341" s="156"/>
      <c r="BR341" s="157">
        <f t="shared" si="114"/>
        <v>1524.9495716013355</v>
      </c>
      <c r="BS341" s="158">
        <f t="shared" si="115"/>
        <v>0</v>
      </c>
      <c r="BT341" s="158">
        <f t="shared" si="116"/>
        <v>0</v>
      </c>
      <c r="BU341" s="158">
        <f t="shared" si="117"/>
        <v>0</v>
      </c>
      <c r="BV341" s="158"/>
      <c r="BW341" s="206">
        <f t="shared" si="118"/>
        <v>1524.9495716013355</v>
      </c>
      <c r="BX341" s="207">
        <f t="shared" si="119"/>
        <v>-1.9286549331065764E-14</v>
      </c>
      <c r="BY341" s="208">
        <f t="shared" si="120"/>
        <v>0.99999999999999778</v>
      </c>
      <c r="BZ341" s="158"/>
      <c r="CA341" s="157">
        <f>BDS!BH341</f>
        <v>7.4714169890127025</v>
      </c>
      <c r="CB341" s="157">
        <f t="shared" si="121"/>
        <v>1.4714169890127025</v>
      </c>
      <c r="CC341" s="157"/>
      <c r="CD341" s="157">
        <f t="shared" si="122"/>
        <v>1.4714169890127025</v>
      </c>
      <c r="CE341" s="192"/>
      <c r="CF341" s="192"/>
      <c r="CG341" s="208"/>
      <c r="CH341" s="208">
        <f t="shared" si="123"/>
        <v>0</v>
      </c>
    </row>
    <row r="342" spans="2:86" x14ac:dyDescent="0.2">
      <c r="B342" s="81"/>
      <c r="C342" s="81"/>
      <c r="D342" s="81"/>
      <c r="E342" s="81"/>
      <c r="F342" s="81"/>
      <c r="G342" s="81"/>
      <c r="H342" s="81"/>
      <c r="I342" s="81"/>
      <c r="J342" s="81"/>
      <c r="K342" s="81"/>
      <c r="L342" s="82"/>
      <c r="M342" s="83"/>
      <c r="N342" s="81"/>
      <c r="O342" s="81"/>
      <c r="P342" s="81"/>
      <c r="Q342" s="84"/>
      <c r="R342" s="81"/>
      <c r="S342" s="84"/>
      <c r="T342" s="81"/>
      <c r="U342" s="195">
        <f t="shared" si="105"/>
        <v>1548.0756348703676</v>
      </c>
      <c r="V342" s="146">
        <f>BDS!$V$3*(COS(($U342*V$4)-PI()))*BL342*BP342</f>
        <v>0.49406838855444624</v>
      </c>
      <c r="W342" s="146">
        <f>BDS!$W$3*(COS(($U342*W$4)-PI()))*BL342*BP342</f>
        <v>0.37282335437914516</v>
      </c>
      <c r="X342" s="146">
        <f>BDS!$X$3*(COS(($U342*X$4)-PI()))*BL342*BP342</f>
        <v>-6.3593603554344791E-2</v>
      </c>
      <c r="Y342" s="146">
        <f>BDS!$Y$3*(COS(($U342*Y$4)-PI()))*BL342*BP342</f>
        <v>-0.25518224067470813</v>
      </c>
      <c r="Z342" s="146">
        <f>BDS!$Z$3*(COS(($U342*Z$4)-PI()))*BL342*BP342</f>
        <v>-0.750238508161719</v>
      </c>
      <c r="AA342" s="146">
        <f>BDS!$AA$3*(COS(($U342*AA$4)-PI()))*BL342*BP342</f>
        <v>-0.10852059210054044</v>
      </c>
      <c r="AB342" s="146">
        <f>BDS!$AB$3*(COS(($U342*AB$4)-PI()))*BL342*BP342</f>
        <v>0.36589632539441574</v>
      </c>
      <c r="AC342" s="146">
        <f>BDS!$AC$3*(COS(($U342*AC$4)-PI()))*BL342*BP342</f>
        <v>0.60216888648555544</v>
      </c>
      <c r="AD342" s="146">
        <f>BDS!$AD$3*(COS(($U342*AD$4)-PI()))*BL342*BP342</f>
        <v>0.70152438405049511</v>
      </c>
      <c r="AE342" s="146">
        <f>BDS!$AE$3*(COS(($U342*AE$4)-PI()))*BL342*BP342</f>
        <v>0.72812183626074656</v>
      </c>
      <c r="AF342" s="146">
        <f>BDS!$AF$3*(COS(($U342*AF$4)-PI()))*BL342*BP342</f>
        <v>0.70152438405049511</v>
      </c>
      <c r="AG342" s="146">
        <f>BDS!$AG$3*(COS(($U342*AG$4)-PI()))*BL342*BP342</f>
        <v>0.60216888648555544</v>
      </c>
      <c r="AH342" s="146">
        <f>BDS!$AH$3*(COS(($U342*AH$4)-PI()))*BL342*BP342</f>
        <v>0.36589632539441574</v>
      </c>
      <c r="AI342" s="146">
        <f>BDS!$AI$3*(COS(($U342*AI$4)-PI()))*BL342*BP342</f>
        <v>-0.10852059210054044</v>
      </c>
      <c r="AJ342" s="146">
        <f>BDS!$AJ$3*(COS(($U342*AJ$4)-PI()))*BL342*BP342</f>
        <v>0.10223875672677794</v>
      </c>
      <c r="AK342" s="146">
        <f>BDS!$AK$3*(COS(($U342*AK$4)-PI()))*BL342*BP342</f>
        <v>0.52350216482748135</v>
      </c>
      <c r="AL342" s="146">
        <f>BDS!$AL$3*(COS(($U342*AL$4)-PI()))*BL342*BP342</f>
        <v>0.70946024607353009</v>
      </c>
      <c r="AM342" s="146">
        <f>BDS!$AM$3*(COS(($U342*AM$4)-PI()))*BL342*BP342</f>
        <v>0.77957936349815249</v>
      </c>
      <c r="AN342" s="146">
        <f>BDS!$AN$3*(COS(($U342*AN$4)-PI()))*BL342*BP342</f>
        <v>0.79689008712803289</v>
      </c>
      <c r="AO342" s="146">
        <f>BDS!$AO$3*(COS(($U342*AO$4)-PI()))*BL342*BP342</f>
        <v>0.77957936349815249</v>
      </c>
      <c r="AP342" s="146">
        <f>BDS!$AP$3*(COS(($U342*AP$4)-PI()))*BL342*BP342</f>
        <v>0.70946024607353009</v>
      </c>
      <c r="AQ342" s="146">
        <f>BDS!$AQ$3*(COS(($U342*AQ$4)-PI()))*BL342*BP342</f>
        <v>0.52350216482748135</v>
      </c>
      <c r="AR342" s="146">
        <f>BDS!$AR$3*(COS(($U342*AR$4)-PI()))*BL342*BP342</f>
        <v>0.10223875672677794</v>
      </c>
      <c r="AS342" s="146">
        <f>BDS!$AS$3*(COS(($U342*AS$4)-PI()))*BL342*BP342</f>
        <v>-0.10852059210054044</v>
      </c>
      <c r="AT342" s="146">
        <f>BDS!$AT$3*(COS(($U342*AT$4)-PI()))*BL342*BP342</f>
        <v>0.36589632539441574</v>
      </c>
      <c r="AU342" s="146">
        <f>BDS!$AU$3*(COS(($U342*AU$4)-PI()))*BL342*BP342</f>
        <v>0.60216888648555544</v>
      </c>
      <c r="AV342" s="146">
        <f>BDS!$AV$3*(COS(($U342*AV$4)-PI()))*BL342*BP342</f>
        <v>0.70152438405049511</v>
      </c>
      <c r="AW342" s="146">
        <f>BDS!$AW$3*(COS(($U342*AW$4)-PI()))*BL342*BP342</f>
        <v>0.72812183626074656</v>
      </c>
      <c r="AX342" s="146">
        <f>BDS!$AX$3*(COS(($U342*AX$4)-PI()))*BL342*BP342</f>
        <v>0.70152438405049511</v>
      </c>
      <c r="AY342" s="146">
        <f>BDS!$AY$3*(COS(($U342*AY$4)-PI()))*BL342*BP342</f>
        <v>0.60216888648555544</v>
      </c>
      <c r="AZ342" s="146">
        <f>BDS!$AZ$3*(COS(($U342*AZ$4)-PI()))*BL342*BP342</f>
        <v>0.36589632539441574</v>
      </c>
      <c r="BA342" s="146">
        <f>BDS!$BA$3*(COS(($U342*BA$4)-PI()))*BL342*BP342</f>
        <v>-0.10852059210054044</v>
      </c>
      <c r="BB342" s="146">
        <f>BDS!$BB$3*(COS(($U342*BB$4)-PI()))*BL342*BP342</f>
        <v>-0.750238508161719</v>
      </c>
      <c r="BC342" s="146">
        <f>BDS!$BC$3*(COS(($U342*BC$4)-PI()))*BL342*BP342</f>
        <v>-0.25518224067470813</v>
      </c>
      <c r="BD342" s="146">
        <f>BDS!$BD$3*(COS(($U342*BD$4)-PI()))*BL342*BP342</f>
        <v>-6.3593603554344791E-2</v>
      </c>
      <c r="BE342" s="146">
        <f>BDS!$BE$3*(COS(($U342*BE$4)-PI()))*BL342*BP342</f>
        <v>0.37282335437914516</v>
      </c>
      <c r="BF342" s="153">
        <f t="shared" si="106"/>
        <v>0.32857381193756413</v>
      </c>
      <c r="BG342" s="153">
        <f>(((BF342)+1)/(BDS!$BG$4)+1)</f>
        <v>2.3201538458083957</v>
      </c>
      <c r="BH342" s="196">
        <f t="shared" si="107"/>
        <v>7.3103356648043709</v>
      </c>
      <c r="BI342" s="154"/>
      <c r="BJ342" s="152">
        <f t="shared" si="108"/>
        <v>1548.0756348703676</v>
      </c>
      <c r="BK342" s="152">
        <f t="shared" si="109"/>
        <v>-3.3568449648329793E-2</v>
      </c>
      <c r="BL342" s="155">
        <f t="shared" si="110"/>
        <v>0.99614274779494816</v>
      </c>
      <c r="BM342" s="155"/>
      <c r="BN342" s="152">
        <f t="shared" si="111"/>
        <v>1548.0756348703676</v>
      </c>
      <c r="BO342" s="152">
        <f t="shared" si="112"/>
        <v>-1.4294073887862506</v>
      </c>
      <c r="BP342" s="155">
        <f t="shared" si="113"/>
        <v>0.84826125470321612</v>
      </c>
      <c r="BQ342" s="156"/>
      <c r="BR342" s="157">
        <f t="shared" si="114"/>
        <v>1548.0756348703676</v>
      </c>
      <c r="BS342" s="158">
        <f t="shared" si="115"/>
        <v>0</v>
      </c>
      <c r="BT342" s="158">
        <f t="shared" si="116"/>
        <v>0</v>
      </c>
      <c r="BU342" s="158">
        <f t="shared" si="117"/>
        <v>0</v>
      </c>
      <c r="BV342" s="158"/>
      <c r="BW342" s="206">
        <f t="shared" si="118"/>
        <v>1548.0756348703676</v>
      </c>
      <c r="BX342" s="207">
        <f t="shared" si="119"/>
        <v>-1.9286549331065764E-14</v>
      </c>
      <c r="BY342" s="208">
        <f t="shared" si="120"/>
        <v>0.99999999999999778</v>
      </c>
      <c r="BZ342" s="158"/>
      <c r="CA342" s="157">
        <f>BDS!BH342</f>
        <v>7.3103356648043709</v>
      </c>
      <c r="CB342" s="157">
        <f t="shared" si="121"/>
        <v>1.3103356648043709</v>
      </c>
      <c r="CC342" s="157"/>
      <c r="CD342" s="157">
        <f t="shared" si="122"/>
        <v>1.3103356648043709</v>
      </c>
      <c r="CE342" s="192"/>
      <c r="CF342" s="192"/>
      <c r="CG342" s="208"/>
      <c r="CH342" s="208">
        <f t="shared" si="123"/>
        <v>0</v>
      </c>
    </row>
    <row r="343" spans="2:86" x14ac:dyDescent="0.2">
      <c r="B343" s="81"/>
      <c r="C343" s="81"/>
      <c r="D343" s="81"/>
      <c r="E343" s="81"/>
      <c r="F343" s="81"/>
      <c r="G343" s="81"/>
      <c r="H343" s="81"/>
      <c r="I343" s="81"/>
      <c r="J343" s="81"/>
      <c r="K343" s="81"/>
      <c r="L343" s="82"/>
      <c r="M343" s="83"/>
      <c r="N343" s="81"/>
      <c r="O343" s="81"/>
      <c r="P343" s="81"/>
      <c r="Q343" s="84"/>
      <c r="R343" s="81"/>
      <c r="S343" s="84"/>
      <c r="T343" s="81"/>
      <c r="U343" s="195">
        <f t="shared" si="105"/>
        <v>1571.5524079676345</v>
      </c>
      <c r="V343" s="146">
        <f>BDS!$V$3*(COS(($U343*V$4)-PI()))*BL343*BP343</f>
        <v>0.38075875048600111</v>
      </c>
      <c r="W343" s="146">
        <f>BDS!$W$3*(COS(($U343*W$4)-PI()))*BL343*BP343</f>
        <v>0.24817683104207652</v>
      </c>
      <c r="X343" s="146">
        <f>BDS!$X$3*(COS(($U343*X$4)-PI()))*BL343*BP343</f>
        <v>-0.20016673111625824</v>
      </c>
      <c r="Y343" s="146">
        <f>BDS!$Y$3*(COS(($U343*Y$4)-PI()))*BL343*BP343</f>
        <v>-0.16108829353948637</v>
      </c>
      <c r="Z343" s="146">
        <f>BDS!$Z$3*(COS(($U343*Z$4)-PI()))*BL343*BP343</f>
        <v>-0.7771682754873146</v>
      </c>
      <c r="AA343" s="146">
        <f>BDS!$AA$3*(COS(($U343*AA$4)-PI()))*BL343*BP343</f>
        <v>-0.16886382600985886</v>
      </c>
      <c r="AB343" s="146">
        <f>BDS!$AB$3*(COS(($U343*AB$4)-PI()))*BL343*BP343</f>
        <v>0.313980510168128</v>
      </c>
      <c r="AC343" s="146">
        <f>BDS!$AC$3*(COS(($U343*AC$4)-PI()))*BL343*BP343</f>
        <v>0.56250184354960076</v>
      </c>
      <c r="AD343" s="146">
        <f>BDS!$AD$3*(COS(($U343*AD$4)-PI()))*BL343*BP343</f>
        <v>0.66968295601361016</v>
      </c>
      <c r="AE343" s="146">
        <f>BDS!$AE$3*(COS(($U343*AE$4)-PI()))*BL343*BP343</f>
        <v>0.69885196105408121</v>
      </c>
      <c r="AF343" s="146">
        <f>BDS!$AF$3*(COS(($U343*AF$4)-PI()))*BL343*BP343</f>
        <v>0.66968295601361016</v>
      </c>
      <c r="AG343" s="146">
        <f>BDS!$AG$3*(COS(($U343*AG$4)-PI()))*BL343*BP343</f>
        <v>0.56250184354960076</v>
      </c>
      <c r="AH343" s="146">
        <f>BDS!$AH$3*(COS(($U343*AH$4)-PI()))*BL343*BP343</f>
        <v>0.313980510168128</v>
      </c>
      <c r="AI343" s="146">
        <f>BDS!$AI$3*(COS(($U343*AI$4)-PI()))*BL343*BP343</f>
        <v>-0.16886382600985886</v>
      </c>
      <c r="AJ343" s="146">
        <f>BDS!$AJ$3*(COS(($U343*AJ$4)-PI()))*BL343*BP343</f>
        <v>4.326461578576677E-2</v>
      </c>
      <c r="AK343" s="146">
        <f>BDS!$AK$3*(COS(($U343*AK$4)-PI()))*BL343*BP343</f>
        <v>0.47897145092033344</v>
      </c>
      <c r="AL343" s="146">
        <f>BDS!$AL$3*(COS(($U343*AL$4)-PI()))*BL343*BP343</f>
        <v>0.67835861235937345</v>
      </c>
      <c r="AM343" s="146">
        <f>BDS!$AM$3*(COS(($U343*AM$4)-PI()))*BL343*BP343</f>
        <v>0.75627798700220639</v>
      </c>
      <c r="AN343" s="146">
        <f>BDS!$AN$3*(COS(($U343*AN$4)-PI()))*BL343*BP343</f>
        <v>0.776069890372444</v>
      </c>
      <c r="AO343" s="146">
        <f>BDS!$AO$3*(COS(($U343*AO$4)-PI()))*BL343*BP343</f>
        <v>0.75627798700220639</v>
      </c>
      <c r="AP343" s="146">
        <f>BDS!$AP$3*(COS(($U343*AP$4)-PI()))*BL343*BP343</f>
        <v>0.67835861235937345</v>
      </c>
      <c r="AQ343" s="146">
        <f>BDS!$AQ$3*(COS(($U343*AQ$4)-PI()))*BL343*BP343</f>
        <v>0.47897145092033344</v>
      </c>
      <c r="AR343" s="146">
        <f>BDS!$AR$3*(COS(($U343*AR$4)-PI()))*BL343*BP343</f>
        <v>4.326461578576677E-2</v>
      </c>
      <c r="AS343" s="146">
        <f>BDS!$AS$3*(COS(($U343*AS$4)-PI()))*BL343*BP343</f>
        <v>-0.16886382600985886</v>
      </c>
      <c r="AT343" s="146">
        <f>BDS!$AT$3*(COS(($U343*AT$4)-PI()))*BL343*BP343</f>
        <v>0.313980510168128</v>
      </c>
      <c r="AU343" s="146">
        <f>BDS!$AU$3*(COS(($U343*AU$4)-PI()))*BL343*BP343</f>
        <v>0.56250184354960076</v>
      </c>
      <c r="AV343" s="146">
        <f>BDS!$AV$3*(COS(($U343*AV$4)-PI()))*BL343*BP343</f>
        <v>0.66968295601361016</v>
      </c>
      <c r="AW343" s="146">
        <f>BDS!$AW$3*(COS(($U343*AW$4)-PI()))*BL343*BP343</f>
        <v>0.69885196105408121</v>
      </c>
      <c r="AX343" s="146">
        <f>BDS!$AX$3*(COS(($U343*AX$4)-PI()))*BL343*BP343</f>
        <v>0.66968295601361016</v>
      </c>
      <c r="AY343" s="146">
        <f>BDS!$AY$3*(COS(($U343*AY$4)-PI()))*BL343*BP343</f>
        <v>0.56250184354960076</v>
      </c>
      <c r="AZ343" s="146">
        <f>BDS!$AZ$3*(COS(($U343*AZ$4)-PI()))*BL343*BP343</f>
        <v>0.313980510168128</v>
      </c>
      <c r="BA343" s="146">
        <f>BDS!$BA$3*(COS(($U343*BA$4)-PI()))*BL343*BP343</f>
        <v>-0.16886382600985886</v>
      </c>
      <c r="BB343" s="146">
        <f>BDS!$BB$3*(COS(($U343*BB$4)-PI()))*BL343*BP343</f>
        <v>-0.7771682754873146</v>
      </c>
      <c r="BC343" s="146">
        <f>BDS!$BC$3*(COS(($U343*BC$4)-PI()))*BL343*BP343</f>
        <v>-0.16108829353948637</v>
      </c>
      <c r="BD343" s="146">
        <f>BDS!$BD$3*(COS(($U343*BD$4)-PI()))*BL343*BP343</f>
        <v>-0.20016673111625824</v>
      </c>
      <c r="BE343" s="146">
        <f>BDS!$BE$3*(COS(($U343*BE$4)-PI()))*BL343*BP343</f>
        <v>0.24817683104207652</v>
      </c>
      <c r="BF343" s="153">
        <f t="shared" si="106"/>
        <v>0.28324974699405336</v>
      </c>
      <c r="BG343" s="153">
        <f>(((BF343)+1)/(BDS!$BG$4)+1)</f>
        <v>2.2751170265476102</v>
      </c>
      <c r="BH343" s="196">
        <f t="shared" si="107"/>
        <v>7.1400748126248814</v>
      </c>
      <c r="BI343" s="154"/>
      <c r="BJ343" s="152">
        <f t="shared" si="108"/>
        <v>1571.5524079676345</v>
      </c>
      <c r="BK343" s="152">
        <f t="shared" si="109"/>
        <v>-3.5244521775067178E-2</v>
      </c>
      <c r="BL343" s="155">
        <f t="shared" si="110"/>
        <v>0.99595054571940445</v>
      </c>
      <c r="BM343" s="155"/>
      <c r="BN343" s="152">
        <f t="shared" si="111"/>
        <v>1571.5524079676345</v>
      </c>
      <c r="BO343" s="152">
        <f t="shared" si="112"/>
        <v>-1.4758620857402125</v>
      </c>
      <c r="BP343" s="155">
        <f t="shared" si="113"/>
        <v>0.8437366139266872</v>
      </c>
      <c r="BQ343" s="156"/>
      <c r="BR343" s="157">
        <f t="shared" si="114"/>
        <v>1571.5524079676345</v>
      </c>
      <c r="BS343" s="158">
        <f t="shared" si="115"/>
        <v>0</v>
      </c>
      <c r="BT343" s="158">
        <f t="shared" si="116"/>
        <v>0</v>
      </c>
      <c r="BU343" s="158">
        <f t="shared" si="117"/>
        <v>0</v>
      </c>
      <c r="BV343" s="158"/>
      <c r="BW343" s="206">
        <f t="shared" si="118"/>
        <v>1571.5524079676345</v>
      </c>
      <c r="BX343" s="207">
        <f t="shared" si="119"/>
        <v>-2.1215204264172341E-14</v>
      </c>
      <c r="BY343" s="208">
        <f t="shared" si="120"/>
        <v>0.99999999999999756</v>
      </c>
      <c r="BZ343" s="158"/>
      <c r="CA343" s="157">
        <f>BDS!BH343</f>
        <v>7.1400748126248814</v>
      </c>
      <c r="CB343" s="157">
        <f t="shared" si="121"/>
        <v>1.1400748126248814</v>
      </c>
      <c r="CC343" s="157"/>
      <c r="CD343" s="157">
        <f t="shared" si="122"/>
        <v>1.1400748126248814</v>
      </c>
      <c r="CE343" s="192"/>
      <c r="CF343" s="192"/>
      <c r="CG343" s="208"/>
      <c r="CH343" s="208">
        <f t="shared" si="123"/>
        <v>0</v>
      </c>
    </row>
    <row r="344" spans="2:86" x14ac:dyDescent="0.2">
      <c r="B344" s="81"/>
      <c r="C344" s="81"/>
      <c r="D344" s="81"/>
      <c r="E344" s="81"/>
      <c r="F344" s="81"/>
      <c r="G344" s="81"/>
      <c r="H344" s="81"/>
      <c r="I344" s="81"/>
      <c r="J344" s="81"/>
      <c r="K344" s="81"/>
      <c r="L344" s="82"/>
      <c r="M344" s="83"/>
      <c r="N344" s="81"/>
      <c r="O344" s="81"/>
      <c r="P344" s="81"/>
      <c r="Q344" s="84"/>
      <c r="R344" s="81"/>
      <c r="S344" s="84"/>
      <c r="T344" s="81"/>
      <c r="U344" s="195">
        <f t="shared" si="105"/>
        <v>1595.3852094543713</v>
      </c>
      <c r="V344" s="146">
        <f>BDS!$V$3*(COS(($U344*V$4)-PI()))*BL344*BP344</f>
        <v>0.25745054315047844</v>
      </c>
      <c r="W344" s="146">
        <f>BDS!$W$3*(COS(($U344*W$4)-PI()))*BL344*BP344</f>
        <v>0.11662043498972595</v>
      </c>
      <c r="X344" s="146">
        <f>BDS!$X$3*(COS(($U344*X$4)-PI()))*BL344*BP344</f>
        <v>-0.33149583190401022</v>
      </c>
      <c r="Y344" s="146">
        <f>BDS!$Y$3*(COS(($U344*Y$4)-PI()))*BL344*BP344</f>
        <v>-6.4481648921930756E-2</v>
      </c>
      <c r="Z344" s="146">
        <f>BDS!$Z$3*(COS(($U344*Z$4)-PI()))*BL344*BP344</f>
        <v>-0.79799796685607971</v>
      </c>
      <c r="AA344" s="146">
        <f>BDS!$AA$3*(COS(($U344*AA$4)-PI()))*BL344*BP344</f>
        <v>-0.2284935500701539</v>
      </c>
      <c r="AB344" s="146">
        <f>BDS!$AB$3*(COS(($U344*AB$4)-PI()))*BL344*BP344</f>
        <v>0.26049940010905631</v>
      </c>
      <c r="AC344" s="146">
        <f>BDS!$AC$3*(COS(($U344*AC$4)-PI()))*BL344*BP344</f>
        <v>0.5206028234622001</v>
      </c>
      <c r="AD344" s="146">
        <f>BDS!$AD$3*(COS(($U344*AD$4)-PI()))*BL344*BP344</f>
        <v>0.63546375419103873</v>
      </c>
      <c r="AE344" s="146">
        <f>BDS!$AE$3*(COS(($U344*AE$4)-PI()))*BL344*BP344</f>
        <v>0.66718636190952374</v>
      </c>
      <c r="AF344" s="146">
        <f>BDS!$AF$3*(COS(($U344*AF$4)-PI()))*BL344*BP344</f>
        <v>0.63546375419103873</v>
      </c>
      <c r="AG344" s="146">
        <f>BDS!$AG$3*(COS(($U344*AG$4)-PI()))*BL344*BP344</f>
        <v>0.5206028234622001</v>
      </c>
      <c r="AH344" s="146">
        <f>BDS!$AH$3*(COS(($U344*AH$4)-PI()))*BL344*BP344</f>
        <v>0.26049940010905631</v>
      </c>
      <c r="AI344" s="146">
        <f>BDS!$AI$3*(COS(($U344*AI$4)-PI()))*BL344*BP344</f>
        <v>-0.2284935500701539</v>
      </c>
      <c r="AJ344" s="146">
        <f>BDS!$AJ$3*(COS(($U344*AJ$4)-PI()))*BL344*BP344</f>
        <v>-1.6151077071899125E-2</v>
      </c>
      <c r="AK344" s="146">
        <f>BDS!$AK$3*(COS(($U344*AK$4)-PI()))*BL344*BP344</f>
        <v>0.43238853321926329</v>
      </c>
      <c r="AL344" s="146">
        <f>BDS!$AL$3*(COS(($U344*AL$4)-PI()))*BL344*BP344</f>
        <v>0.64487269093477262</v>
      </c>
      <c r="AM344" s="146">
        <f>BDS!$AM$3*(COS(($U344*AM$4)-PI()))*BL344*BP344</f>
        <v>0.73058611337947132</v>
      </c>
      <c r="AN344" s="146">
        <f>BDS!$AN$3*(COS(($U344*AN$4)-PI()))*BL344*BP344</f>
        <v>0.75287885869802063</v>
      </c>
      <c r="AO344" s="146">
        <f>BDS!$AO$3*(COS(($U344*AO$4)-PI()))*BL344*BP344</f>
        <v>0.73058611337947132</v>
      </c>
      <c r="AP344" s="146">
        <f>BDS!$AP$3*(COS(($U344*AP$4)-PI()))*BL344*BP344</f>
        <v>0.64487269093477262</v>
      </c>
      <c r="AQ344" s="146">
        <f>BDS!$AQ$3*(COS(($U344*AQ$4)-PI()))*BL344*BP344</f>
        <v>0.43238853321926329</v>
      </c>
      <c r="AR344" s="146">
        <f>BDS!$AR$3*(COS(($U344*AR$4)-PI()))*BL344*BP344</f>
        <v>-1.6151077071899125E-2</v>
      </c>
      <c r="AS344" s="146">
        <f>BDS!$AS$3*(COS(($U344*AS$4)-PI()))*BL344*BP344</f>
        <v>-0.2284935500701539</v>
      </c>
      <c r="AT344" s="146">
        <f>BDS!$AT$3*(COS(($U344*AT$4)-PI()))*BL344*BP344</f>
        <v>0.26049940010905631</v>
      </c>
      <c r="AU344" s="146">
        <f>BDS!$AU$3*(COS(($U344*AU$4)-PI()))*BL344*BP344</f>
        <v>0.5206028234622001</v>
      </c>
      <c r="AV344" s="146">
        <f>BDS!$AV$3*(COS(($U344*AV$4)-PI()))*BL344*BP344</f>
        <v>0.63546375419103873</v>
      </c>
      <c r="AW344" s="146">
        <f>BDS!$AW$3*(COS(($U344*AW$4)-PI()))*BL344*BP344</f>
        <v>0.66718636190952374</v>
      </c>
      <c r="AX344" s="146">
        <f>BDS!$AX$3*(COS(($U344*AX$4)-PI()))*BL344*BP344</f>
        <v>0.63546375419103873</v>
      </c>
      <c r="AY344" s="146">
        <f>BDS!$AY$3*(COS(($U344*AY$4)-PI()))*BL344*BP344</f>
        <v>0.5206028234622001</v>
      </c>
      <c r="AZ344" s="146">
        <f>BDS!$AZ$3*(COS(($U344*AZ$4)-PI()))*BL344*BP344</f>
        <v>0.26049940010905631</v>
      </c>
      <c r="BA344" s="146">
        <f>BDS!$BA$3*(COS(($U344*BA$4)-PI()))*BL344*BP344</f>
        <v>-0.2284935500701539</v>
      </c>
      <c r="BB344" s="146">
        <f>BDS!$BB$3*(COS(($U344*BB$4)-PI()))*BL344*BP344</f>
        <v>-0.79799796685607971</v>
      </c>
      <c r="BC344" s="146">
        <f>BDS!$BC$3*(COS(($U344*BC$4)-PI()))*BL344*BP344</f>
        <v>-6.4481648921930756E-2</v>
      </c>
      <c r="BD344" s="146">
        <f>BDS!$BD$3*(COS(($U344*BD$4)-PI()))*BL344*BP344</f>
        <v>-0.33149583190401022</v>
      </c>
      <c r="BE344" s="146">
        <f>BDS!$BE$3*(COS(($U344*BE$4)-PI()))*BL344*BP344</f>
        <v>0.11662043498972595</v>
      </c>
      <c r="BF344" s="153">
        <f t="shared" si="106"/>
        <v>0.23682428699929822</v>
      </c>
      <c r="BG344" s="153">
        <f>(((BF344)+1)/(BDS!$BG$4)+1)</f>
        <v>2.2289857924341527</v>
      </c>
      <c r="BH344" s="196">
        <f t="shared" si="107"/>
        <v>6.9621460058800713</v>
      </c>
      <c r="BI344" s="154"/>
      <c r="BJ344" s="152">
        <f t="shared" si="108"/>
        <v>1595.3852094543713</v>
      </c>
      <c r="BK344" s="152">
        <f t="shared" si="109"/>
        <v>-3.7003924183838743E-2</v>
      </c>
      <c r="BL344" s="155">
        <f t="shared" si="110"/>
        <v>0.99574882771415663</v>
      </c>
      <c r="BM344" s="155"/>
      <c r="BN344" s="152">
        <f t="shared" si="111"/>
        <v>1595.3852094543713</v>
      </c>
      <c r="BO344" s="152">
        <f t="shared" si="112"/>
        <v>-1.5235779420791622</v>
      </c>
      <c r="BP344" s="155">
        <f t="shared" si="113"/>
        <v>0.8391142625001029</v>
      </c>
      <c r="BQ344" s="156"/>
      <c r="BR344" s="157">
        <f t="shared" si="114"/>
        <v>1595.3852094543713</v>
      </c>
      <c r="BS344" s="158">
        <f t="shared" si="115"/>
        <v>0</v>
      </c>
      <c r="BT344" s="158">
        <f t="shared" si="116"/>
        <v>0</v>
      </c>
      <c r="BU344" s="158">
        <f t="shared" si="117"/>
        <v>0</v>
      </c>
      <c r="BV344" s="158"/>
      <c r="BW344" s="206">
        <f t="shared" si="118"/>
        <v>1595.3852094543713</v>
      </c>
      <c r="BX344" s="207">
        <f t="shared" si="119"/>
        <v>-2.3143859197278918E-14</v>
      </c>
      <c r="BY344" s="208">
        <f t="shared" si="120"/>
        <v>0.99999999999999734</v>
      </c>
      <c r="BZ344" s="158"/>
      <c r="CA344" s="157">
        <f>BDS!BH344</f>
        <v>6.9621460058800713</v>
      </c>
      <c r="CB344" s="157">
        <f t="shared" si="121"/>
        <v>0.96214600588007126</v>
      </c>
      <c r="CC344" s="157"/>
      <c r="CD344" s="157">
        <f t="shared" si="122"/>
        <v>0.96214600588007126</v>
      </c>
      <c r="CE344" s="192"/>
      <c r="CF344" s="192"/>
      <c r="CG344" s="208"/>
      <c r="CH344" s="208">
        <f t="shared" si="123"/>
        <v>0</v>
      </c>
    </row>
    <row r="345" spans="2:86" x14ac:dyDescent="0.2">
      <c r="B345" s="81"/>
      <c r="C345" s="81"/>
      <c r="D345" s="81"/>
      <c r="E345" s="81"/>
      <c r="F345" s="81"/>
      <c r="G345" s="81"/>
      <c r="H345" s="81"/>
      <c r="I345" s="81"/>
      <c r="J345" s="81"/>
      <c r="K345" s="81"/>
      <c r="L345" s="82"/>
      <c r="M345" s="83"/>
      <c r="N345" s="81"/>
      <c r="O345" s="81"/>
      <c r="P345" s="81"/>
      <c r="Q345" s="84"/>
      <c r="R345" s="81"/>
      <c r="S345" s="84"/>
      <c r="T345" s="81"/>
      <c r="U345" s="195">
        <f t="shared" si="105"/>
        <v>1619.5794385485024</v>
      </c>
      <c r="V345" s="146">
        <f>BDS!$V$3*(COS(($U345*V$4)-PI()))*BL345*BP345</f>
        <v>0.12705216003172815</v>
      </c>
      <c r="W345" s="146">
        <f>BDS!$W$3*(COS(($U345*W$4)-PI()))*BL345*BP345</f>
        <v>-1.8502379079999662E-2</v>
      </c>
      <c r="X345" s="146">
        <f>BDS!$X$3*(COS(($U345*X$4)-PI()))*BL345*BP345</f>
        <v>-0.45346157319667479</v>
      </c>
      <c r="Y345" s="146">
        <f>BDS!$Y$3*(COS(($U345*Y$4)-PI()))*BL345*BP345</f>
        <v>3.3347786224078968E-2</v>
      </c>
      <c r="Z345" s="146">
        <f>BDS!$Z$3*(COS(($U345*Z$4)-PI()))*BL345*BP345</f>
        <v>-0.81233902045973505</v>
      </c>
      <c r="AA345" s="146">
        <f>BDS!$AA$3*(COS(($U345*AA$4)-PI()))*BL345*BP345</f>
        <v>-0.28701698278578902</v>
      </c>
      <c r="AB345" s="146">
        <f>BDS!$AB$3*(COS(($U345*AB$4)-PI()))*BL345*BP345</f>
        <v>0.20566261619441817</v>
      </c>
      <c r="AC345" s="146">
        <f>BDS!$AC$3*(COS(($U345*AC$4)-PI()))*BL345*BP345</f>
        <v>0.47657345772443566</v>
      </c>
      <c r="AD345" s="146">
        <f>BDS!$AD$3*(COS(($U345*AD$4)-PI()))*BL345*BP345</f>
        <v>0.59891929390765852</v>
      </c>
      <c r="AE345" s="146">
        <f>BDS!$AE$3*(COS(($U345*AE$4)-PI()))*BL345*BP345</f>
        <v>0.63316370740700711</v>
      </c>
      <c r="AF345" s="146">
        <f>BDS!$AF$3*(COS(($U345*AF$4)-PI()))*BL345*BP345</f>
        <v>0.59891929390765852</v>
      </c>
      <c r="AG345" s="146">
        <f>BDS!$AG$3*(COS(($U345*AG$4)-PI()))*BL345*BP345</f>
        <v>0.47657345772443566</v>
      </c>
      <c r="AH345" s="146">
        <f>BDS!$AH$3*(COS(($U345*AH$4)-PI()))*BL345*BP345</f>
        <v>0.20566261619441817</v>
      </c>
      <c r="AI345" s="146">
        <f>BDS!$AI$3*(COS(($U345*AI$4)-PI()))*BL345*BP345</f>
        <v>-0.28701698278578902</v>
      </c>
      <c r="AJ345" s="146">
        <f>BDS!$AJ$3*(COS(($U345*AJ$4)-PI()))*BL345*BP345</f>
        <v>-7.5689961174945877E-2</v>
      </c>
      <c r="AK345" s="146">
        <f>BDS!$AK$3*(COS(($U345*AK$4)-PI()))*BL345*BP345</f>
        <v>0.3838921070834776</v>
      </c>
      <c r="AL345" s="146">
        <f>BDS!$AL$3*(COS(($U345*AL$4)-PI()))*BL345*BP345</f>
        <v>0.60905090801398465</v>
      </c>
      <c r="AM345" s="146">
        <f>BDS!$AM$3*(COS(($U345*AM$4)-PI()))*BL345*BP345</f>
        <v>0.70251399918117918</v>
      </c>
      <c r="AN345" s="146">
        <f>BDS!$AN$3*(COS(($U345*AN$4)-PI()))*BL345*BP345</f>
        <v>0.72731685522197909</v>
      </c>
      <c r="AO345" s="146">
        <f>BDS!$AO$3*(COS(($U345*AO$4)-PI()))*BL345*BP345</f>
        <v>0.70251399918117918</v>
      </c>
      <c r="AP345" s="146">
        <f>BDS!$AP$3*(COS(($U345*AP$4)-PI()))*BL345*BP345</f>
        <v>0.60905090801398465</v>
      </c>
      <c r="AQ345" s="146">
        <f>BDS!$AQ$3*(COS(($U345*AQ$4)-PI()))*BL345*BP345</f>
        <v>0.3838921070834776</v>
      </c>
      <c r="AR345" s="146">
        <f>BDS!$AR$3*(COS(($U345*AR$4)-PI()))*BL345*BP345</f>
        <v>-7.5689961174945877E-2</v>
      </c>
      <c r="AS345" s="146">
        <f>BDS!$AS$3*(COS(($U345*AS$4)-PI()))*BL345*BP345</f>
        <v>-0.28701698278578902</v>
      </c>
      <c r="AT345" s="146">
        <f>BDS!$AT$3*(COS(($U345*AT$4)-PI()))*BL345*BP345</f>
        <v>0.20566261619441817</v>
      </c>
      <c r="AU345" s="146">
        <f>BDS!$AU$3*(COS(($U345*AU$4)-PI()))*BL345*BP345</f>
        <v>0.47657345772443566</v>
      </c>
      <c r="AV345" s="146">
        <f>BDS!$AV$3*(COS(($U345*AV$4)-PI()))*BL345*BP345</f>
        <v>0.59891929390765852</v>
      </c>
      <c r="AW345" s="146">
        <f>BDS!$AW$3*(COS(($U345*AW$4)-PI()))*BL345*BP345</f>
        <v>0.63316370740700711</v>
      </c>
      <c r="AX345" s="146">
        <f>BDS!$AX$3*(COS(($U345*AX$4)-PI()))*BL345*BP345</f>
        <v>0.59891929390765852</v>
      </c>
      <c r="AY345" s="146">
        <f>BDS!$AY$3*(COS(($U345*AY$4)-PI()))*BL345*BP345</f>
        <v>0.47657345772443566</v>
      </c>
      <c r="AZ345" s="146">
        <f>BDS!$AZ$3*(COS(($U345*AZ$4)-PI()))*BL345*BP345</f>
        <v>0.20566261619441817</v>
      </c>
      <c r="BA345" s="146">
        <f>BDS!$BA$3*(COS(($U345*BA$4)-PI()))*BL345*BP345</f>
        <v>-0.28701698278578902</v>
      </c>
      <c r="BB345" s="146">
        <f>BDS!$BB$3*(COS(($U345*BB$4)-PI()))*BL345*BP345</f>
        <v>-0.81233902045973505</v>
      </c>
      <c r="BC345" s="146">
        <f>BDS!$BC$3*(COS(($U345*BC$4)-PI()))*BL345*BP345</f>
        <v>3.3347786224078968E-2</v>
      </c>
      <c r="BD345" s="146">
        <f>BDS!$BD$3*(COS(($U345*BD$4)-PI()))*BL345*BP345</f>
        <v>-0.45346157319667479</v>
      </c>
      <c r="BE345" s="146">
        <f>BDS!$BE$3*(COS(($U345*BE$4)-PI()))*BL345*BP345</f>
        <v>-1.8502379079999662E-2</v>
      </c>
      <c r="BF345" s="153">
        <f t="shared" si="106"/>
        <v>0.18985760287259296</v>
      </c>
      <c r="BG345" s="153">
        <f>(((BF345)+1)/(BDS!$BG$4)+1)</f>
        <v>2.1823167642494754</v>
      </c>
      <c r="BH345" s="196">
        <f t="shared" si="107"/>
        <v>6.7783557773015257</v>
      </c>
      <c r="BI345" s="154"/>
      <c r="BJ345" s="152">
        <f t="shared" si="108"/>
        <v>1619.5794385485024</v>
      </c>
      <c r="BK345" s="152">
        <f t="shared" si="109"/>
        <v>-3.8850763546296907E-2</v>
      </c>
      <c r="BL345" s="155">
        <f t="shared" si="110"/>
        <v>0.99553712888847778</v>
      </c>
      <c r="BM345" s="155"/>
      <c r="BN345" s="152">
        <f t="shared" si="111"/>
        <v>1619.5794385485024</v>
      </c>
      <c r="BO345" s="152">
        <f t="shared" si="112"/>
        <v>-1.5725748527301855</v>
      </c>
      <c r="BP345" s="155">
        <f t="shared" si="113"/>
        <v>0.83439416307524594</v>
      </c>
      <c r="BQ345" s="156"/>
      <c r="BR345" s="157">
        <f t="shared" si="114"/>
        <v>1619.5794385485024</v>
      </c>
      <c r="BS345" s="158">
        <f t="shared" si="115"/>
        <v>0</v>
      </c>
      <c r="BT345" s="158">
        <f t="shared" si="116"/>
        <v>0</v>
      </c>
      <c r="BU345" s="158">
        <f t="shared" si="117"/>
        <v>0</v>
      </c>
      <c r="BV345" s="158"/>
      <c r="BW345" s="206">
        <f t="shared" si="118"/>
        <v>1619.5794385485024</v>
      </c>
      <c r="BX345" s="207">
        <f t="shared" si="119"/>
        <v>-2.3143859197278918E-14</v>
      </c>
      <c r="BY345" s="208">
        <f t="shared" si="120"/>
        <v>0.99999999999999734</v>
      </c>
      <c r="BZ345" s="158"/>
      <c r="CA345" s="157">
        <f>BDS!BH345</f>
        <v>6.7783557773015257</v>
      </c>
      <c r="CB345" s="157">
        <f t="shared" si="121"/>
        <v>0.77835577730152572</v>
      </c>
      <c r="CC345" s="157"/>
      <c r="CD345" s="157">
        <f t="shared" si="122"/>
        <v>0.77835577730152572</v>
      </c>
      <c r="CE345" s="192"/>
      <c r="CF345" s="192"/>
      <c r="CG345" s="208"/>
      <c r="CH345" s="208">
        <f t="shared" si="123"/>
        <v>0</v>
      </c>
    </row>
    <row r="346" spans="2:86" x14ac:dyDescent="0.2">
      <c r="B346" s="81"/>
      <c r="C346" s="81"/>
      <c r="D346" s="81"/>
      <c r="E346" s="81"/>
      <c r="F346" s="81"/>
      <c r="G346" s="81"/>
      <c r="H346" s="81"/>
      <c r="I346" s="81"/>
      <c r="J346" s="81"/>
      <c r="K346" s="81"/>
      <c r="L346" s="82"/>
      <c r="M346" s="83"/>
      <c r="N346" s="81"/>
      <c r="O346" s="81"/>
      <c r="P346" s="81"/>
      <c r="Q346" s="84"/>
      <c r="R346" s="81"/>
      <c r="S346" s="84"/>
      <c r="T346" s="81"/>
      <c r="U346" s="195">
        <f t="shared" si="105"/>
        <v>1644.1405763478103</v>
      </c>
      <c r="V346" s="146">
        <f>BDS!$V$3*(COS(($U346*V$4)-PI()))*BL346*BP346</f>
        <v>-7.1377802816874327E-3</v>
      </c>
      <c r="W346" s="146">
        <f>BDS!$W$3*(COS(($U346*W$4)-PI()))*BL346*BP346</f>
        <v>-0.1535269156282936</v>
      </c>
      <c r="X346" s="146">
        <f>BDS!$X$3*(COS(($U346*X$4)-PI()))*BL346*BP346</f>
        <v>-0.56197958144733084</v>
      </c>
      <c r="Y346" s="146">
        <f>BDS!$Y$3*(COS(($U346*Y$4)-PI()))*BL346*BP346</f>
        <v>0.13100769695804945</v>
      </c>
      <c r="Z346" s="146">
        <f>BDS!$Z$3*(COS(($U346*Z$4)-PI()))*BL346*BP346</f>
        <v>-0.81984437354691664</v>
      </c>
      <c r="AA346" s="146">
        <f>BDS!$AA$3*(COS(($U346*AA$4)-PI()))*BL346*BP346</f>
        <v>-0.34402521400703812</v>
      </c>
      <c r="AB346" s="146">
        <f>BDS!$AB$3*(COS(($U346*AB$4)-PI()))*BL346*BP346</f>
        <v>0.14970124501532159</v>
      </c>
      <c r="AC346" s="146">
        <f>BDS!$AC$3*(COS(($U346*AC$4)-PI()))*BL346*BP346</f>
        <v>0.43053346040028767</v>
      </c>
      <c r="AD346" s="146">
        <f>BDS!$AD$3*(COS(($U346*AD$4)-PI()))*BL346*BP346</f>
        <v>0.5601173947298822</v>
      </c>
      <c r="AE346" s="146">
        <f>BDS!$AE$3*(COS(($U346*AE$4)-PI()))*BL346*BP346</f>
        <v>0.59683702787508852</v>
      </c>
      <c r="AF346" s="146">
        <f>BDS!$AF$3*(COS(($U346*AF$4)-PI()))*BL346*BP346</f>
        <v>0.5601173947298822</v>
      </c>
      <c r="AG346" s="146">
        <f>BDS!$AG$3*(COS(($U346*AG$4)-PI()))*BL346*BP346</f>
        <v>0.43053346040028767</v>
      </c>
      <c r="AH346" s="146">
        <f>BDS!$AH$3*(COS(($U346*AH$4)-PI()))*BL346*BP346</f>
        <v>0.14970124501532159</v>
      </c>
      <c r="AI346" s="146">
        <f>BDS!$AI$3*(COS(($U346*AI$4)-PI()))*BL346*BP346</f>
        <v>-0.34402521400703812</v>
      </c>
      <c r="AJ346" s="146">
        <f>BDS!$AJ$3*(COS(($U346*AJ$4)-PI()))*BL346*BP346</f>
        <v>-0.13501300886179773</v>
      </c>
      <c r="AK346" s="146">
        <f>BDS!$AK$3*(COS(($U346*AK$4)-PI()))*BL346*BP346</f>
        <v>0.33364052412780043</v>
      </c>
      <c r="AL346" s="146">
        <f>BDS!$AL$3*(COS(($U346*AL$4)-PI()))*BL346*BP346</f>
        <v>0.57095672368150907</v>
      </c>
      <c r="AM346" s="146">
        <f>BDS!$AM$3*(COS(($U346*AM$4)-PI()))*BL346*BP346</f>
        <v>0.67208406397428477</v>
      </c>
      <c r="AN346" s="146">
        <f>BDS!$AN$3*(COS(($U346*AN$4)-PI()))*BL346*BP346</f>
        <v>0.69939499606340771</v>
      </c>
      <c r="AO346" s="146">
        <f>BDS!$AO$3*(COS(($U346*AO$4)-PI()))*BL346*BP346</f>
        <v>0.67208406397428477</v>
      </c>
      <c r="AP346" s="146">
        <f>BDS!$AP$3*(COS(($U346*AP$4)-PI()))*BL346*BP346</f>
        <v>0.57095672368150907</v>
      </c>
      <c r="AQ346" s="146">
        <f>BDS!$AQ$3*(COS(($U346*AQ$4)-PI()))*BL346*BP346</f>
        <v>0.33364052412780043</v>
      </c>
      <c r="AR346" s="146">
        <f>BDS!$AR$3*(COS(($U346*AR$4)-PI()))*BL346*BP346</f>
        <v>-0.13501300886179773</v>
      </c>
      <c r="AS346" s="146">
        <f>BDS!$AS$3*(COS(($U346*AS$4)-PI()))*BL346*BP346</f>
        <v>-0.34402521400703812</v>
      </c>
      <c r="AT346" s="146">
        <f>BDS!$AT$3*(COS(($U346*AT$4)-PI()))*BL346*BP346</f>
        <v>0.14970124501532159</v>
      </c>
      <c r="AU346" s="146">
        <f>BDS!$AU$3*(COS(($U346*AU$4)-PI()))*BL346*BP346</f>
        <v>0.43053346040028767</v>
      </c>
      <c r="AV346" s="146">
        <f>BDS!$AV$3*(COS(($U346*AV$4)-PI()))*BL346*BP346</f>
        <v>0.5601173947298822</v>
      </c>
      <c r="AW346" s="146">
        <f>BDS!$AW$3*(COS(($U346*AW$4)-PI()))*BL346*BP346</f>
        <v>0.59683702787508852</v>
      </c>
      <c r="AX346" s="146">
        <f>BDS!$AX$3*(COS(($U346*AX$4)-PI()))*BL346*BP346</f>
        <v>0.5601173947298822</v>
      </c>
      <c r="AY346" s="146">
        <f>BDS!$AY$3*(COS(($U346*AY$4)-PI()))*BL346*BP346</f>
        <v>0.43053346040028767</v>
      </c>
      <c r="AZ346" s="146">
        <f>BDS!$AZ$3*(COS(($U346*AZ$4)-PI()))*BL346*BP346</f>
        <v>0.14970124501532159</v>
      </c>
      <c r="BA346" s="146">
        <f>BDS!$BA$3*(COS(($U346*BA$4)-PI()))*BL346*BP346</f>
        <v>-0.34402521400703812</v>
      </c>
      <c r="BB346" s="146">
        <f>BDS!$BB$3*(COS(($U346*BB$4)-PI()))*BL346*BP346</f>
        <v>-0.81984437354691664</v>
      </c>
      <c r="BC346" s="146">
        <f>BDS!$BC$3*(COS(($U346*BC$4)-PI()))*BL346*BP346</f>
        <v>0.13100769695804945</v>
      </c>
      <c r="BD346" s="146">
        <f>BDS!$BD$3*(COS(($U346*BD$4)-PI()))*BL346*BP346</f>
        <v>-0.56197958144733084</v>
      </c>
      <c r="BE346" s="146">
        <f>BDS!$BE$3*(COS(($U346*BE$4)-PI()))*BL346*BP346</f>
        <v>-0.1535269156282936</v>
      </c>
      <c r="BF346" s="153">
        <f t="shared" si="106"/>
        <v>0.14294136318334225</v>
      </c>
      <c r="BG346" s="153">
        <f>(((BF346)+1)/(BDS!$BG$4)+1)</f>
        <v>2.1356978608057102</v>
      </c>
      <c r="BH346" s="196">
        <f t="shared" si="107"/>
        <v>6.5907962530279844</v>
      </c>
      <c r="BI346" s="154"/>
      <c r="BJ346" s="152">
        <f t="shared" si="108"/>
        <v>1644.1405763478103</v>
      </c>
      <c r="BK346" s="152">
        <f t="shared" si="109"/>
        <v>-4.0789345222244082E-2</v>
      </c>
      <c r="BL346" s="155">
        <f t="shared" si="110"/>
        <v>0.99531496227525507</v>
      </c>
      <c r="BM346" s="155"/>
      <c r="BN346" s="152">
        <f t="shared" si="111"/>
        <v>1644.1405763478103</v>
      </c>
      <c r="BO346" s="152">
        <f t="shared" si="112"/>
        <v>-1.622872259082667</v>
      </c>
      <c r="BP346" s="155">
        <f t="shared" si="113"/>
        <v>0.8295763969605493</v>
      </c>
      <c r="BQ346" s="156"/>
      <c r="BR346" s="157">
        <f t="shared" si="114"/>
        <v>1644.1405763478103</v>
      </c>
      <c r="BS346" s="158">
        <f t="shared" si="115"/>
        <v>0</v>
      </c>
      <c r="BT346" s="158">
        <f t="shared" si="116"/>
        <v>0</v>
      </c>
      <c r="BU346" s="158">
        <f t="shared" si="117"/>
        <v>0</v>
      </c>
      <c r="BV346" s="158"/>
      <c r="BW346" s="206">
        <f t="shared" si="118"/>
        <v>1644.1405763478103</v>
      </c>
      <c r="BX346" s="207">
        <f t="shared" si="119"/>
        <v>-2.5072514130385501E-14</v>
      </c>
      <c r="BY346" s="208">
        <f t="shared" si="120"/>
        <v>0.99999999999999711</v>
      </c>
      <c r="BZ346" s="158"/>
      <c r="CA346" s="157">
        <f>BDS!BH346</f>
        <v>6.5907962530279844</v>
      </c>
      <c r="CB346" s="157">
        <f t="shared" si="121"/>
        <v>0.59079625302798444</v>
      </c>
      <c r="CC346" s="157"/>
      <c r="CD346" s="157">
        <f t="shared" si="122"/>
        <v>0.59079625302798444</v>
      </c>
      <c r="CE346" s="192"/>
      <c r="CF346" s="192"/>
      <c r="CG346" s="208"/>
      <c r="CH346" s="208">
        <f t="shared" si="123"/>
        <v>0</v>
      </c>
    </row>
    <row r="347" spans="2:86" x14ac:dyDescent="0.2">
      <c r="B347" s="81"/>
      <c r="C347" s="81"/>
      <c r="D347" s="81"/>
      <c r="E347" s="81"/>
      <c r="F347" s="81"/>
      <c r="G347" s="81"/>
      <c r="H347" s="81"/>
      <c r="I347" s="81"/>
      <c r="J347" s="81"/>
      <c r="K347" s="81"/>
      <c r="L347" s="82"/>
      <c r="M347" s="83"/>
      <c r="N347" s="81"/>
      <c r="O347" s="81"/>
      <c r="P347" s="81"/>
      <c r="Q347" s="84"/>
      <c r="R347" s="81"/>
      <c r="S347" s="84"/>
      <c r="T347" s="81"/>
      <c r="U347" s="195">
        <f t="shared" si="105"/>
        <v>1669.0741870716556</v>
      </c>
      <c r="V347" s="146">
        <f>BDS!$V$3*(COS(($U347*V$4)-PI()))*BL347*BP347</f>
        <v>-0.14149716321018901</v>
      </c>
      <c r="W347" s="146">
        <f>BDS!$W$3*(COS(($U347*W$4)-PI()))*BL347*BP347</f>
        <v>-0.28455532195567573</v>
      </c>
      <c r="X347" s="146">
        <f>BDS!$X$3*(COS(($U347*X$4)-PI()))*BL347*BP347</f>
        <v>-0.65314807140176045</v>
      </c>
      <c r="Y347" s="146">
        <f>BDS!$Y$3*(COS(($U347*Y$4)-PI()))*BL347*BP347</f>
        <v>0.22701954562533305</v>
      </c>
      <c r="Z347" s="146">
        <f>BDS!$Z$3*(COS(($U347*Z$4)-PI()))*BL347*BP347</f>
        <v>-0.82021643989997794</v>
      </c>
      <c r="AA347" s="146">
        <f>BDS!$AA$3*(COS(($U347*AA$4)-PI()))*BL347*BP347</f>
        <v>-0.3990956911082586</v>
      </c>
      <c r="AB347" s="146">
        <f>BDS!$AB$3*(COS(($U347*AB$4)-PI()))*BL347*BP347</f>
        <v>9.2867795261146274E-2</v>
      </c>
      <c r="AC347" s="146">
        <f>BDS!$AC$3*(COS(($U347*AC$4)-PI()))*BL347*BP347</f>
        <v>0.3826212595509404</v>
      </c>
      <c r="AD347" s="146">
        <f>BDS!$AD$3*(COS(($U347*AD$4)-PI()))*BL347*BP347</f>
        <v>0.51914196866722573</v>
      </c>
      <c r="AE347" s="146">
        <f>BDS!$AE$3*(COS(($U347*AE$4)-PI()))*BL347*BP347</f>
        <v>0.55827452888690687</v>
      </c>
      <c r="AF347" s="146">
        <f>BDS!$AF$3*(COS(($U347*AF$4)-PI()))*BL347*BP347</f>
        <v>0.51914196866722573</v>
      </c>
      <c r="AG347" s="146">
        <f>BDS!$AG$3*(COS(($U347*AG$4)-PI()))*BL347*BP347</f>
        <v>0.3826212595509404</v>
      </c>
      <c r="AH347" s="146">
        <f>BDS!$AH$3*(COS(($U347*AH$4)-PI()))*BL347*BP347</f>
        <v>9.2867795261146274E-2</v>
      </c>
      <c r="AI347" s="146">
        <f>BDS!$AI$3*(COS(($U347*AI$4)-PI()))*BL347*BP347</f>
        <v>-0.3990956911082586</v>
      </c>
      <c r="AJ347" s="146">
        <f>BDS!$AJ$3*(COS(($U347*AJ$4)-PI()))*BL347*BP347</f>
        <v>-0.19376175106660073</v>
      </c>
      <c r="AK347" s="146">
        <f>BDS!$AK$3*(COS(($U347*AK$4)-PI()))*BL347*BP347</f>
        <v>0.28181224218941164</v>
      </c>
      <c r="AL347" s="146">
        <f>BDS!$AL$3*(COS(($U347*AL$4)-PI()))*BL347*BP347</f>
        <v>0.53066942849517129</v>
      </c>
      <c r="AM347" s="146">
        <f>BDS!$AM$3*(COS(($U347*AM$4)-PI()))*BL347*BP347</f>
        <v>0.63933172521367987</v>
      </c>
      <c r="AN347" s="146">
        <f>BDS!$AN$3*(COS(($U347*AN$4)-PI()))*BL347*BP347</f>
        <v>0.66913648115874547</v>
      </c>
      <c r="AO347" s="146">
        <f>BDS!$AO$3*(COS(($U347*AO$4)-PI()))*BL347*BP347</f>
        <v>0.63933172521367987</v>
      </c>
      <c r="AP347" s="146">
        <f>BDS!$AP$3*(COS(($U347*AP$4)-PI()))*BL347*BP347</f>
        <v>0.53066942849517129</v>
      </c>
      <c r="AQ347" s="146">
        <f>BDS!$AQ$3*(COS(($U347*AQ$4)-PI()))*BL347*BP347</f>
        <v>0.28181224218941164</v>
      </c>
      <c r="AR347" s="146">
        <f>BDS!$AR$3*(COS(($U347*AR$4)-PI()))*BL347*BP347</f>
        <v>-0.19376175106660073</v>
      </c>
      <c r="AS347" s="146">
        <f>BDS!$AS$3*(COS(($U347*AS$4)-PI()))*BL347*BP347</f>
        <v>-0.3990956911082586</v>
      </c>
      <c r="AT347" s="146">
        <f>BDS!$AT$3*(COS(($U347*AT$4)-PI()))*BL347*BP347</f>
        <v>9.2867795261146274E-2</v>
      </c>
      <c r="AU347" s="146">
        <f>BDS!$AU$3*(COS(($U347*AU$4)-PI()))*BL347*BP347</f>
        <v>0.3826212595509404</v>
      </c>
      <c r="AV347" s="146">
        <f>BDS!$AV$3*(COS(($U347*AV$4)-PI()))*BL347*BP347</f>
        <v>0.51914196866722573</v>
      </c>
      <c r="AW347" s="146">
        <f>BDS!$AW$3*(COS(($U347*AW$4)-PI()))*BL347*BP347</f>
        <v>0.55827452888690687</v>
      </c>
      <c r="AX347" s="146">
        <f>BDS!$AX$3*(COS(($U347*AX$4)-PI()))*BL347*BP347</f>
        <v>0.51914196866722573</v>
      </c>
      <c r="AY347" s="146">
        <f>BDS!$AY$3*(COS(($U347*AY$4)-PI()))*BL347*BP347</f>
        <v>0.3826212595509404</v>
      </c>
      <c r="AZ347" s="146">
        <f>BDS!$AZ$3*(COS(($U347*AZ$4)-PI()))*BL347*BP347</f>
        <v>9.2867795261146274E-2</v>
      </c>
      <c r="BA347" s="146">
        <f>BDS!$BA$3*(COS(($U347*BA$4)-PI()))*BL347*BP347</f>
        <v>-0.3990956911082586</v>
      </c>
      <c r="BB347" s="146">
        <f>BDS!$BB$3*(COS(($U347*BB$4)-PI()))*BL347*BP347</f>
        <v>-0.82021643989997794</v>
      </c>
      <c r="BC347" s="146">
        <f>BDS!$BC$3*(COS(($U347*BC$4)-PI()))*BL347*BP347</f>
        <v>0.22701954562533305</v>
      </c>
      <c r="BD347" s="146">
        <f>BDS!$BD$3*(COS(($U347*BD$4)-PI()))*BL347*BP347</f>
        <v>-0.65314807140176045</v>
      </c>
      <c r="BE347" s="146">
        <f>BDS!$BE$3*(COS(($U347*BE$4)-PI()))*BL347*BP347</f>
        <v>-0.28455532195567573</v>
      </c>
      <c r="BF347" s="153">
        <f t="shared" si="106"/>
        <v>9.6684233877937398E-2</v>
      </c>
      <c r="BG347" s="153">
        <f>(((BF347)+1)/(BDS!$BG$4)+1)</f>
        <v>2.0897338905694398</v>
      </c>
      <c r="BH347" s="196">
        <f t="shared" si="107"/>
        <v>6.401819720160093</v>
      </c>
      <c r="BI347" s="154"/>
      <c r="BJ347" s="152">
        <f t="shared" si="108"/>
        <v>1669.0741870716556</v>
      </c>
      <c r="BK347" s="152">
        <f t="shared" si="109"/>
        <v>-4.2824182496554106E-2</v>
      </c>
      <c r="BL347" s="155">
        <f t="shared" si="110"/>
        <v>0.99508181784738969</v>
      </c>
      <c r="BM347" s="155"/>
      <c r="BN347" s="152">
        <f t="shared" si="111"/>
        <v>1669.0741870716556</v>
      </c>
      <c r="BO347" s="152">
        <f t="shared" si="112"/>
        <v>-1.6744891071945791</v>
      </c>
      <c r="BP347" s="155">
        <f t="shared" si="113"/>
        <v>0.82466116769836284</v>
      </c>
      <c r="BQ347" s="156"/>
      <c r="BR347" s="157">
        <f t="shared" si="114"/>
        <v>1669.0741870716556</v>
      </c>
      <c r="BS347" s="158">
        <f t="shared" si="115"/>
        <v>0</v>
      </c>
      <c r="BT347" s="158">
        <f t="shared" si="116"/>
        <v>0</v>
      </c>
      <c r="BU347" s="158">
        <f t="shared" si="117"/>
        <v>0</v>
      </c>
      <c r="BV347" s="158"/>
      <c r="BW347" s="206">
        <f t="shared" si="118"/>
        <v>1669.0741870716556</v>
      </c>
      <c r="BX347" s="207">
        <f t="shared" si="119"/>
        <v>-2.7001169063492082E-14</v>
      </c>
      <c r="BY347" s="208">
        <f t="shared" si="120"/>
        <v>0.99999999999999689</v>
      </c>
      <c r="BZ347" s="158"/>
      <c r="CA347" s="157">
        <f>BDS!BH347</f>
        <v>6.401819720160093</v>
      </c>
      <c r="CB347" s="157">
        <f t="shared" si="121"/>
        <v>0.40181972016009304</v>
      </c>
      <c r="CC347" s="157"/>
      <c r="CD347" s="157">
        <f t="shared" si="122"/>
        <v>0.40181972016009304</v>
      </c>
      <c r="CE347" s="192"/>
      <c r="CF347" s="192"/>
      <c r="CG347" s="208"/>
      <c r="CH347" s="208">
        <f t="shared" si="123"/>
        <v>0</v>
      </c>
    </row>
    <row r="348" spans="2:86" x14ac:dyDescent="0.2">
      <c r="B348" s="81"/>
      <c r="C348" s="81"/>
      <c r="D348" s="81"/>
      <c r="E348" s="81"/>
      <c r="F348" s="81"/>
      <c r="G348" s="81"/>
      <c r="H348" s="81"/>
      <c r="I348" s="81"/>
      <c r="J348" s="81"/>
      <c r="K348" s="81"/>
      <c r="L348" s="82"/>
      <c r="M348" s="83"/>
      <c r="N348" s="81"/>
      <c r="O348" s="81"/>
      <c r="P348" s="81"/>
      <c r="Q348" s="84"/>
      <c r="R348" s="81"/>
      <c r="S348" s="84"/>
      <c r="T348" s="81"/>
      <c r="U348" s="195">
        <f t="shared" si="105"/>
        <v>1694.3859193215258</v>
      </c>
      <c r="V348" s="146">
        <f>BDS!$V$3*(COS(($U348*V$4)-PI()))*BL348*BP348</f>
        <v>-0.27216667334129152</v>
      </c>
      <c r="W348" s="146">
        <f>BDS!$W$3*(COS(($U348*W$4)-PI()))*BL348*BP348</f>
        <v>-0.40756394776291072</v>
      </c>
      <c r="X348" s="146">
        <f>BDS!$X$3*(COS(($U348*X$4)-PI()))*BL348*BP348</f>
        <v>-0.7234066638189377</v>
      </c>
      <c r="Y348" s="146">
        <f>BDS!$Y$3*(COS(($U348*Y$4)-PI()))*BL348*BP348</f>
        <v>0.31983851078697756</v>
      </c>
      <c r="Z348" s="146">
        <f>BDS!$Z$3*(COS(($U348*Z$4)-PI()))*BL348*BP348</f>
        <v>-0.81321526024801516</v>
      </c>
      <c r="AA348" s="146">
        <f>BDS!$AA$3*(COS(($U348*AA$4)-PI()))*BL348*BP348</f>
        <v>-0.45179513020494083</v>
      </c>
      <c r="AB348" s="146">
        <f>BDS!$AB$3*(COS(($U348*AB$4)-PI()))*BL348*BP348</f>
        <v>3.5435938928467664E-2</v>
      </c>
      <c r="AC348" s="146">
        <f>BDS!$AC$3*(COS(($U348*AC$4)-PI()))*BL348*BP348</f>
        <v>0.33299452628837256</v>
      </c>
      <c r="AD348" s="146">
        <f>BDS!$AD$3*(COS(($U348*AD$4)-PI()))*BL348*BP348</f>
        <v>0.47609375184836006</v>
      </c>
      <c r="AE348" s="146">
        <f>BDS!$AE$3*(COS(($U348*AE$4)-PI()))*BL348*BP348</f>
        <v>0.51756036034920905</v>
      </c>
      <c r="AF348" s="146">
        <f>BDS!$AF$3*(COS(($U348*AF$4)-PI()))*BL348*BP348</f>
        <v>0.47609375184836006</v>
      </c>
      <c r="AG348" s="146">
        <f>BDS!$AG$3*(COS(($U348*AG$4)-PI()))*BL348*BP348</f>
        <v>0.33299452628837256</v>
      </c>
      <c r="AH348" s="146">
        <f>BDS!$AH$3*(COS(($U348*AH$4)-PI()))*BL348*BP348</f>
        <v>3.5435938928467664E-2</v>
      </c>
      <c r="AI348" s="146">
        <f>BDS!$AI$3*(COS(($U348*AI$4)-PI()))*BL348*BP348</f>
        <v>-0.45179513020494083</v>
      </c>
      <c r="AJ348" s="146">
        <f>BDS!$AJ$3*(COS(($U348*AJ$4)-PI()))*BL348*BP348</f>
        <v>-0.25155984257605718</v>
      </c>
      <c r="AK348" s="146">
        <f>BDS!$AK$3*(COS(($U348*AK$4)-PI()))*BL348*BP348</f>
        <v>0.22860613580280079</v>
      </c>
      <c r="AL348" s="146">
        <f>BDS!$AL$3*(COS(($U348*AL$4)-PI()))*BL348*BP348</f>
        <v>0.48828488718331908</v>
      </c>
      <c r="AM348" s="146">
        <f>BDS!$AM$3*(COS(($U348*AM$4)-PI()))*BL348*BP348</f>
        <v>0.60430621222713388</v>
      </c>
      <c r="AN348" s="146">
        <f>BDS!$AN$3*(COS(($U348*AN$4)-PI()))*BL348*BP348</f>
        <v>0.63657741227290954</v>
      </c>
      <c r="AO348" s="146">
        <f>BDS!$AO$3*(COS(($U348*AO$4)-PI()))*BL348*BP348</f>
        <v>0.60430621222713388</v>
      </c>
      <c r="AP348" s="146">
        <f>BDS!$AP$3*(COS(($U348*AP$4)-PI()))*BL348*BP348</f>
        <v>0.48828488718331908</v>
      </c>
      <c r="AQ348" s="146">
        <f>BDS!$AQ$3*(COS(($U348*AQ$4)-PI()))*BL348*BP348</f>
        <v>0.22860613580280079</v>
      </c>
      <c r="AR348" s="146">
        <f>BDS!$AR$3*(COS(($U348*AR$4)-PI()))*BL348*BP348</f>
        <v>-0.25155984257605718</v>
      </c>
      <c r="AS348" s="146">
        <f>BDS!$AS$3*(COS(($U348*AS$4)-PI()))*BL348*BP348</f>
        <v>-0.45179513020494083</v>
      </c>
      <c r="AT348" s="146">
        <f>BDS!$AT$3*(COS(($U348*AT$4)-PI()))*BL348*BP348</f>
        <v>3.5435938928467664E-2</v>
      </c>
      <c r="AU348" s="146">
        <f>BDS!$AU$3*(COS(($U348*AU$4)-PI()))*BL348*BP348</f>
        <v>0.33299452628837256</v>
      </c>
      <c r="AV348" s="146">
        <f>BDS!$AV$3*(COS(($U348*AV$4)-PI()))*BL348*BP348</f>
        <v>0.47609375184836006</v>
      </c>
      <c r="AW348" s="146">
        <f>BDS!$AW$3*(COS(($U348*AW$4)-PI()))*BL348*BP348</f>
        <v>0.51756036034920905</v>
      </c>
      <c r="AX348" s="146">
        <f>BDS!$AX$3*(COS(($U348*AX$4)-PI()))*BL348*BP348</f>
        <v>0.47609375184836006</v>
      </c>
      <c r="AY348" s="146">
        <f>BDS!$AY$3*(COS(($U348*AY$4)-PI()))*BL348*BP348</f>
        <v>0.33299452628837256</v>
      </c>
      <c r="AZ348" s="146">
        <f>BDS!$AZ$3*(COS(($U348*AZ$4)-PI()))*BL348*BP348</f>
        <v>3.5435938928467664E-2</v>
      </c>
      <c r="BA348" s="146">
        <f>BDS!$BA$3*(COS(($U348*BA$4)-PI()))*BL348*BP348</f>
        <v>-0.45179513020494083</v>
      </c>
      <c r="BB348" s="146">
        <f>BDS!$BB$3*(COS(($U348*BB$4)-PI()))*BL348*BP348</f>
        <v>-0.81321526024801516</v>
      </c>
      <c r="BC348" s="146">
        <f>BDS!$BC$3*(COS(($U348*BC$4)-PI()))*BL348*BP348</f>
        <v>0.31983851078697756</v>
      </c>
      <c r="BD348" s="146">
        <f>BDS!$BD$3*(COS(($U348*BD$4)-PI()))*BL348*BP348</f>
        <v>-0.7234066638189377</v>
      </c>
      <c r="BE348" s="146">
        <f>BDS!$BE$3*(COS(($U348*BE$4)-PI()))*BL348*BP348</f>
        <v>-0.40756394776291072</v>
      </c>
      <c r="BF348" s="153">
        <f t="shared" si="106"/>
        <v>5.1695218618324851E-2</v>
      </c>
      <c r="BG348" s="153">
        <f>(((BF348)+1)/(BDS!$BG$4)+1)</f>
        <v>2.0450299975824979</v>
      </c>
      <c r="BH348" s="196">
        <f t="shared" si="107"/>
        <v>6.2139936570285501</v>
      </c>
      <c r="BI348" s="154"/>
      <c r="BJ348" s="152">
        <f t="shared" si="108"/>
        <v>1694.3859193215258</v>
      </c>
      <c r="BK348" s="152">
        <f t="shared" si="109"/>
        <v>-4.496000620712777E-2</v>
      </c>
      <c r="BL348" s="155">
        <f t="shared" si="110"/>
        <v>0.99483716149703938</v>
      </c>
      <c r="BM348" s="155"/>
      <c r="BN348" s="152">
        <f t="shared" si="111"/>
        <v>1694.3859193215258</v>
      </c>
      <c r="BO348" s="152">
        <f t="shared" si="112"/>
        <v>-1.7274438060601076</v>
      </c>
      <c r="BP348" s="155">
        <f t="shared" si="113"/>
        <v>0.81964880435178389</v>
      </c>
      <c r="BQ348" s="156"/>
      <c r="BR348" s="157">
        <f t="shared" si="114"/>
        <v>1694.3859193215258</v>
      </c>
      <c r="BS348" s="158">
        <f t="shared" si="115"/>
        <v>0</v>
      </c>
      <c r="BT348" s="158">
        <f t="shared" si="116"/>
        <v>0</v>
      </c>
      <c r="BU348" s="158">
        <f t="shared" si="117"/>
        <v>0</v>
      </c>
      <c r="BV348" s="158"/>
      <c r="BW348" s="206">
        <f t="shared" si="118"/>
        <v>1694.3859193215258</v>
      </c>
      <c r="BX348" s="207">
        <f t="shared" si="119"/>
        <v>-2.7001169063492082E-14</v>
      </c>
      <c r="BY348" s="208">
        <f t="shared" si="120"/>
        <v>0.99999999999999689</v>
      </c>
      <c r="BZ348" s="158"/>
      <c r="CA348" s="157">
        <f>BDS!BH348</f>
        <v>6.2139936570285501</v>
      </c>
      <c r="CB348" s="157">
        <f t="shared" si="121"/>
        <v>0.21399365702855011</v>
      </c>
      <c r="CC348" s="157"/>
      <c r="CD348" s="157">
        <f t="shared" si="122"/>
        <v>0.21399365702855011</v>
      </c>
      <c r="CE348" s="192"/>
      <c r="CF348" s="192"/>
      <c r="CG348" s="208"/>
      <c r="CH348" s="208">
        <f t="shared" si="123"/>
        <v>0</v>
      </c>
    </row>
    <row r="349" spans="2:86" x14ac:dyDescent="0.2">
      <c r="B349" s="81"/>
      <c r="C349" s="81"/>
      <c r="D349" s="81"/>
      <c r="E349" s="81"/>
      <c r="F349" s="81"/>
      <c r="G349" s="81"/>
      <c r="H349" s="81"/>
      <c r="I349" s="81"/>
      <c r="J349" s="81"/>
      <c r="K349" s="81"/>
      <c r="L349" s="82"/>
      <c r="M349" s="83"/>
      <c r="N349" s="81"/>
      <c r="O349" s="81"/>
      <c r="P349" s="81"/>
      <c r="Q349" s="84"/>
      <c r="R349" s="81"/>
      <c r="S349" s="84"/>
      <c r="T349" s="81"/>
      <c r="U349" s="195">
        <f t="shared" si="105"/>
        <v>1720.0815073607023</v>
      </c>
      <c r="V349" s="146">
        <f>BDS!$V$3*(COS(($U349*V$4)-PI()))*BL349*BP349</f>
        <v>-0.3951552312031944</v>
      </c>
      <c r="W349" s="146">
        <f>BDS!$W$3*(COS(($U349*W$4)-PI()))*BL349*BP349</f>
        <v>-0.51852858712248318</v>
      </c>
      <c r="X349" s="146">
        <f>BDS!$X$3*(COS(($U349*X$4)-PI()))*BL349*BP349</f>
        <v>-0.76970120099080974</v>
      </c>
      <c r="Y349" s="146">
        <f>BDS!$Y$3*(COS(($U349*Y$4)-PI()))*BL349*BP349</f>
        <v>0.40787722744204113</v>
      </c>
      <c r="Z349" s="146">
        <f>BDS!$Z$3*(COS(($U349*Z$4)-PI()))*BL349*BP349</f>
        <v>-0.79866670873039547</v>
      </c>
      <c r="AA349" s="146">
        <f>BDS!$AA$3*(COS(($U349*AA$4)-PI()))*BL349*BP349</f>
        <v>-0.50168286660689609</v>
      </c>
      <c r="AB349" s="146">
        <f>BDS!$AB$3*(COS(($U349*AB$4)-PI()))*BL349*BP349</f>
        <v>-2.2299985919815867E-2</v>
      </c>
      <c r="AC349" s="146">
        <f>BDS!$AC$3*(COS(($U349*AC$4)-PI()))*BL349*BP349</f>
        <v>0.2818305837394105</v>
      </c>
      <c r="AD349" s="146">
        <f>BDS!$AD$3*(COS(($U349*AD$4)-PI()))*BL349*BP349</f>
        <v>0.43109096577082662</v>
      </c>
      <c r="AE349" s="146">
        <f>BDS!$AE$3*(COS(($U349*AE$4)-PI()))*BL349*BP349</f>
        <v>0.47479532848331346</v>
      </c>
      <c r="AF349" s="146">
        <f>BDS!$AF$3*(COS(($U349*AF$4)-PI()))*BL349*BP349</f>
        <v>0.43109096577082662</v>
      </c>
      <c r="AG349" s="146">
        <f>BDS!$AG$3*(COS(($U349*AG$4)-PI()))*BL349*BP349</f>
        <v>0.2818305837394105</v>
      </c>
      <c r="AH349" s="146">
        <f>BDS!$AH$3*(COS(($U349*AH$4)-PI()))*BL349*BP349</f>
        <v>-2.2299985919815867E-2</v>
      </c>
      <c r="AI349" s="146">
        <f>BDS!$AI$3*(COS(($U349*AI$4)-PI()))*BL349*BP349</f>
        <v>-0.50168286660689609</v>
      </c>
      <c r="AJ349" s="146">
        <f>BDS!$AJ$3*(COS(($U349*AJ$4)-PI()))*BL349*BP349</f>
        <v>-0.30801498931069737</v>
      </c>
      <c r="AK349" s="146">
        <f>BDS!$AK$3*(COS(($U349*AK$4)-PI()))*BL349*BP349</f>
        <v>0.17424164709865628</v>
      </c>
      <c r="AL349" s="146">
        <f>BDS!$AL$3*(COS(($U349*AL$4)-PI()))*BL349*BP349</f>
        <v>0.44391621588392777</v>
      </c>
      <c r="AM349" s="146">
        <f>BDS!$AM$3*(COS(($U349*AM$4)-PI()))*BL349*BP349</f>
        <v>0.56707134924738722</v>
      </c>
      <c r="AN349" s="146">
        <f>BDS!$AN$3*(COS(($U349*AN$4)-PI()))*BL349*BP349</f>
        <v>0.60176758916668871</v>
      </c>
      <c r="AO349" s="146">
        <f>BDS!$AO$3*(COS(($U349*AO$4)-PI()))*BL349*BP349</f>
        <v>0.56707134924738722</v>
      </c>
      <c r="AP349" s="146">
        <f>BDS!$AP$3*(COS(($U349*AP$4)-PI()))*BL349*BP349</f>
        <v>0.44391621588392777</v>
      </c>
      <c r="AQ349" s="146">
        <f>BDS!$AQ$3*(COS(($U349*AQ$4)-PI()))*BL349*BP349</f>
        <v>0.17424164709865628</v>
      </c>
      <c r="AR349" s="146">
        <f>BDS!$AR$3*(COS(($U349*AR$4)-PI()))*BL349*BP349</f>
        <v>-0.30801498931069737</v>
      </c>
      <c r="AS349" s="146">
        <f>BDS!$AS$3*(COS(($U349*AS$4)-PI()))*BL349*BP349</f>
        <v>-0.50168286660689609</v>
      </c>
      <c r="AT349" s="146">
        <f>BDS!$AT$3*(COS(($U349*AT$4)-PI()))*BL349*BP349</f>
        <v>-2.2299985919815867E-2</v>
      </c>
      <c r="AU349" s="146">
        <f>BDS!$AU$3*(COS(($U349*AU$4)-PI()))*BL349*BP349</f>
        <v>0.2818305837394105</v>
      </c>
      <c r="AV349" s="146">
        <f>BDS!$AV$3*(COS(($U349*AV$4)-PI()))*BL349*BP349</f>
        <v>0.43109096577082662</v>
      </c>
      <c r="AW349" s="146">
        <f>BDS!$AW$3*(COS(($U349*AW$4)-PI()))*BL349*BP349</f>
        <v>0.47479532848331346</v>
      </c>
      <c r="AX349" s="146">
        <f>BDS!$AX$3*(COS(($U349*AX$4)-PI()))*BL349*BP349</f>
        <v>0.43109096577082662</v>
      </c>
      <c r="AY349" s="146">
        <f>BDS!$AY$3*(COS(($U349*AY$4)-PI()))*BL349*BP349</f>
        <v>0.2818305837394105</v>
      </c>
      <c r="AZ349" s="146">
        <f>BDS!$AZ$3*(COS(($U349*AZ$4)-PI()))*BL349*BP349</f>
        <v>-2.2299985919815867E-2</v>
      </c>
      <c r="BA349" s="146">
        <f>BDS!$BA$3*(COS(($U349*BA$4)-PI()))*BL349*BP349</f>
        <v>-0.50168286660689609</v>
      </c>
      <c r="BB349" s="146">
        <f>BDS!$BB$3*(COS(($U349*BB$4)-PI()))*BL349*BP349</f>
        <v>-0.79866670873039547</v>
      </c>
      <c r="BC349" s="146">
        <f>BDS!$BC$3*(COS(($U349*BC$4)-PI()))*BL349*BP349</f>
        <v>0.40787722744204113</v>
      </c>
      <c r="BD349" s="146">
        <f>BDS!$BD$3*(COS(($U349*BD$4)-PI()))*BL349*BP349</f>
        <v>-0.76970120099080974</v>
      </c>
      <c r="BE349" s="146">
        <f>BDS!$BE$3*(COS(($U349*BE$4)-PI()))*BL349*BP349</f>
        <v>-0.51852858712248318</v>
      </c>
      <c r="BF349" s="153">
        <f t="shared" si="106"/>
        <v>8.5652141638743028E-3</v>
      </c>
      <c r="BG349" s="153">
        <f>(((BF349)+1)/(BDS!$BG$4)+1)</f>
        <v>2.0021733337384031</v>
      </c>
      <c r="BH349" s="196">
        <f t="shared" si="107"/>
        <v>6.0300334571468239</v>
      </c>
      <c r="BI349" s="154"/>
      <c r="BJ349" s="152">
        <f t="shared" si="108"/>
        <v>1720.0815073607023</v>
      </c>
      <c r="BK349" s="152">
        <f t="shared" si="109"/>
        <v>-4.7201774776459419E-2</v>
      </c>
      <c r="BL349" s="155">
        <f t="shared" si="110"/>
        <v>0.99458043397701035</v>
      </c>
      <c r="BM349" s="155"/>
      <c r="BN349" s="152">
        <f t="shared" si="111"/>
        <v>1720.0815073607023</v>
      </c>
      <c r="BO349" s="152">
        <f t="shared" si="112"/>
        <v>-1.7817541861114163</v>
      </c>
      <c r="BP349" s="155">
        <f t="shared" si="113"/>
        <v>0.81453976447296639</v>
      </c>
      <c r="BQ349" s="156"/>
      <c r="BR349" s="157">
        <f t="shared" si="114"/>
        <v>1720.0815073607023</v>
      </c>
      <c r="BS349" s="158">
        <f t="shared" si="115"/>
        <v>0</v>
      </c>
      <c r="BT349" s="158">
        <f t="shared" si="116"/>
        <v>0</v>
      </c>
      <c r="BU349" s="158">
        <f t="shared" si="117"/>
        <v>0</v>
      </c>
      <c r="BV349" s="158"/>
      <c r="BW349" s="206">
        <f t="shared" si="118"/>
        <v>1720.0815073607023</v>
      </c>
      <c r="BX349" s="207">
        <f t="shared" si="119"/>
        <v>-2.8929823996598662E-14</v>
      </c>
      <c r="BY349" s="208">
        <f t="shared" si="120"/>
        <v>0.99999999999999667</v>
      </c>
      <c r="BZ349" s="158"/>
      <c r="CA349" s="157">
        <f>BDS!BH349</f>
        <v>6.0300334571468239</v>
      </c>
      <c r="CB349" s="157">
        <f t="shared" si="121"/>
        <v>3.0033457146823928E-2</v>
      </c>
      <c r="CC349" s="157"/>
      <c r="CD349" s="157">
        <f t="shared" si="122"/>
        <v>3.0033457146823928E-2</v>
      </c>
      <c r="CE349" s="192"/>
      <c r="CF349" s="192"/>
      <c r="CG349" s="208"/>
      <c r="CH349" s="208">
        <f t="shared" si="123"/>
        <v>0</v>
      </c>
    </row>
    <row r="350" spans="2:86" x14ac:dyDescent="0.2">
      <c r="B350" s="81"/>
      <c r="C350" s="81"/>
      <c r="D350" s="81"/>
      <c r="E350" s="81"/>
      <c r="F350" s="81"/>
      <c r="G350" s="81"/>
      <c r="H350" s="81"/>
      <c r="I350" s="81"/>
      <c r="J350" s="81"/>
      <c r="K350" s="81"/>
      <c r="L350" s="82"/>
      <c r="M350" s="83"/>
      <c r="N350" s="81"/>
      <c r="O350" s="81"/>
      <c r="P350" s="81"/>
      <c r="Q350" s="84"/>
      <c r="R350" s="81"/>
      <c r="S350" s="84"/>
      <c r="T350" s="81"/>
      <c r="U350" s="195">
        <f t="shared" si="105"/>
        <v>1746.1667724133324</v>
      </c>
      <c r="V350" s="146">
        <f>BDS!$V$3*(COS(($U350*V$4)-PI()))*BL350*BP350</f>
        <v>-0.50646323804431781</v>
      </c>
      <c r="W350" s="146">
        <f>BDS!$W$3*(COS(($U350*W$4)-PI()))*BL350*BP350</f>
        <v>-0.61356516358331559</v>
      </c>
      <c r="X350" s="146">
        <f>BDS!$X$3*(COS(($U350*X$4)-PI()))*BL350*BP350</f>
        <v>-0.7896481505891616</v>
      </c>
      <c r="Y350" s="146">
        <f>BDS!$Y$3*(COS(($U350*Y$4)-PI()))*BL350*BP350</f>
        <v>0.48953327821578996</v>
      </c>
      <c r="Z350" s="146">
        <f>BDS!$Z$3*(COS(($U350*Z$4)-PI()))*BL350*BP350</f>
        <v>-0.77647061940701068</v>
      </c>
      <c r="AA350" s="146">
        <f>BDS!$AA$3*(COS(($U350*AA$4)-PI()))*BL350*BP350</f>
        <v>-0.54831465379522903</v>
      </c>
      <c r="AB350" s="146">
        <f>BDS!$AB$3*(COS(($U350*AB$4)-PI()))*BL350*BP350</f>
        <v>-8.0025733970170876E-2</v>
      </c>
      <c r="AC350" s="146">
        <f>BDS!$AC$3*(COS(($U350*AC$4)-PI()))*BL350*BP350</f>
        <v>0.2293266773307871</v>
      </c>
      <c r="AD350" s="146">
        <f>BDS!$AD$3*(COS(($U350*AD$4)-PI()))*BL350*BP350</f>
        <v>0.38426989322868504</v>
      </c>
      <c r="AE350" s="146">
        <f>BDS!$AE$3*(COS(($U350*AE$4)-PI()))*BL350*BP350</f>
        <v>0.43009753700284076</v>
      </c>
      <c r="AF350" s="146">
        <f>BDS!$AF$3*(COS(($U350*AF$4)-PI()))*BL350*BP350</f>
        <v>0.38426989322868504</v>
      </c>
      <c r="AG350" s="146">
        <f>BDS!$AG$3*(COS(($U350*AG$4)-PI()))*BL350*BP350</f>
        <v>0.2293266773307871</v>
      </c>
      <c r="AH350" s="146">
        <f>BDS!$AH$3*(COS(($U350*AH$4)-PI()))*BL350*BP350</f>
        <v>-8.0025733970170876E-2</v>
      </c>
      <c r="AI350" s="146">
        <f>BDS!$AI$3*(COS(($U350*AI$4)-PI()))*BL350*BP350</f>
        <v>-0.54831465379522903</v>
      </c>
      <c r="AJ350" s="146">
        <f>BDS!$AJ$3*(COS(($U350*AJ$4)-PI()))*BL350*BP350</f>
        <v>-0.36272125777339043</v>
      </c>
      <c r="AK350" s="146">
        <f>BDS!$AK$3*(COS(($U350*AK$4)-PI()))*BL350*BP350</f>
        <v>0.11895875637050948</v>
      </c>
      <c r="AL350" s="146">
        <f>BDS!$AL$3*(COS(($U350*AL$4)-PI()))*BL350*BP350</f>
        <v>0.3976943783771949</v>
      </c>
      <c r="AM350" s="146">
        <f>BDS!$AM$3*(COS(($U350*AM$4)-PI()))*BL350*BP350</f>
        <v>0.52770629648114964</v>
      </c>
      <c r="AN350" s="146">
        <f>BDS!$AN$3*(COS(($U350*AN$4)-PI()))*BL350*BP350</f>
        <v>0.56477127397149041</v>
      </c>
      <c r="AO350" s="146">
        <f>BDS!$AO$3*(COS(($U350*AO$4)-PI()))*BL350*BP350</f>
        <v>0.52770629648114964</v>
      </c>
      <c r="AP350" s="146">
        <f>BDS!$AP$3*(COS(($U350*AP$4)-PI()))*BL350*BP350</f>
        <v>0.3976943783771949</v>
      </c>
      <c r="AQ350" s="146">
        <f>BDS!$AQ$3*(COS(($U350*AQ$4)-PI()))*BL350*BP350</f>
        <v>0.11895875637050948</v>
      </c>
      <c r="AR350" s="146">
        <f>BDS!$AR$3*(COS(($U350*AR$4)-PI()))*BL350*BP350</f>
        <v>-0.36272125777339043</v>
      </c>
      <c r="AS350" s="146">
        <f>BDS!$AS$3*(COS(($U350*AS$4)-PI()))*BL350*BP350</f>
        <v>-0.54831465379522903</v>
      </c>
      <c r="AT350" s="146">
        <f>BDS!$AT$3*(COS(($U350*AT$4)-PI()))*BL350*BP350</f>
        <v>-8.0025733970170876E-2</v>
      </c>
      <c r="AU350" s="146">
        <f>BDS!$AU$3*(COS(($U350*AU$4)-PI()))*BL350*BP350</f>
        <v>0.2293266773307871</v>
      </c>
      <c r="AV350" s="146">
        <f>BDS!$AV$3*(COS(($U350*AV$4)-PI()))*BL350*BP350</f>
        <v>0.38426989322868504</v>
      </c>
      <c r="AW350" s="146">
        <f>BDS!$AW$3*(COS(($U350*AW$4)-PI()))*BL350*BP350</f>
        <v>0.43009753700284076</v>
      </c>
      <c r="AX350" s="146">
        <f>BDS!$AX$3*(COS(($U350*AX$4)-PI()))*BL350*BP350</f>
        <v>0.38426989322868504</v>
      </c>
      <c r="AY350" s="146">
        <f>BDS!$AY$3*(COS(($U350*AY$4)-PI()))*BL350*BP350</f>
        <v>0.2293266773307871</v>
      </c>
      <c r="AZ350" s="146">
        <f>BDS!$AZ$3*(COS(($U350*AZ$4)-PI()))*BL350*BP350</f>
        <v>-8.0025733970170876E-2</v>
      </c>
      <c r="BA350" s="146">
        <f>BDS!$BA$3*(COS(($U350*BA$4)-PI()))*BL350*BP350</f>
        <v>-0.54831465379522903</v>
      </c>
      <c r="BB350" s="146">
        <f>BDS!$BB$3*(COS(($U350*BB$4)-PI()))*BL350*BP350</f>
        <v>-0.77647061940701068</v>
      </c>
      <c r="BC350" s="146">
        <f>BDS!$BC$3*(COS(($U350*BC$4)-PI()))*BL350*BP350</f>
        <v>0.48953327821578996</v>
      </c>
      <c r="BD350" s="146">
        <f>BDS!$BD$3*(COS(($U350*BD$4)-PI()))*BL350*BP350</f>
        <v>-0.7896481505891616</v>
      </c>
      <c r="BE350" s="146">
        <f>BDS!$BE$3*(COS(($U350*BE$4)-PI()))*BL350*BP350</f>
        <v>-0.61356516358331559</v>
      </c>
      <c r="BF350" s="153">
        <f t="shared" si="106"/>
        <v>-3.2152697852981277E-2</v>
      </c>
      <c r="BG350" s="153">
        <f>(((BF350)+1)/(BDS!$BG$4)+1)</f>
        <v>1.9617134754607917</v>
      </c>
      <c r="BH350" s="196">
        <f t="shared" si="107"/>
        <v>5.8527115072259326</v>
      </c>
      <c r="BI350" s="154"/>
      <c r="BJ350" s="152">
        <f t="shared" si="108"/>
        <v>1746.1667724133324</v>
      </c>
      <c r="BK350" s="152">
        <f t="shared" si="109"/>
        <v>-4.9554684659329488E-2</v>
      </c>
      <c r="BL350" s="155">
        <f t="shared" si="110"/>
        <v>0.9943110498036829</v>
      </c>
      <c r="BM350" s="155"/>
      <c r="BN350" s="152">
        <f t="shared" si="111"/>
        <v>1746.1667724133324</v>
      </c>
      <c r="BO350" s="152">
        <f t="shared" si="112"/>
        <v>-1.8374374581331443</v>
      </c>
      <c r="BP350" s="155">
        <f t="shared" si="113"/>
        <v>0.80933463672569095</v>
      </c>
      <c r="BQ350" s="156"/>
      <c r="BR350" s="157">
        <f t="shared" si="114"/>
        <v>1746.1667724133324</v>
      </c>
      <c r="BS350" s="158">
        <f t="shared" si="115"/>
        <v>0</v>
      </c>
      <c r="BT350" s="158">
        <f t="shared" si="116"/>
        <v>0</v>
      </c>
      <c r="BU350" s="158">
        <f t="shared" si="117"/>
        <v>0</v>
      </c>
      <c r="BV350" s="158"/>
      <c r="BW350" s="206">
        <f t="shared" si="118"/>
        <v>1746.1667724133324</v>
      </c>
      <c r="BX350" s="207">
        <f t="shared" si="119"/>
        <v>-3.0858478929705245E-14</v>
      </c>
      <c r="BY350" s="208">
        <f t="shared" si="120"/>
        <v>0.99999999999999645</v>
      </c>
      <c r="BZ350" s="158"/>
      <c r="CA350" s="157">
        <f>BDS!BH350</f>
        <v>5.8527115072259326</v>
      </c>
      <c r="CB350" s="157">
        <f t="shared" si="121"/>
        <v>-0.14728849277406741</v>
      </c>
      <c r="CC350" s="157"/>
      <c r="CD350" s="157">
        <f t="shared" si="122"/>
        <v>-0.14728849277406741</v>
      </c>
      <c r="CE350" s="192"/>
      <c r="CF350" s="192"/>
      <c r="CG350" s="208"/>
      <c r="CH350" s="208">
        <f t="shared" si="123"/>
        <v>0</v>
      </c>
    </row>
    <row r="351" spans="2:86" x14ac:dyDescent="0.2">
      <c r="B351" s="81"/>
      <c r="C351" s="81"/>
      <c r="D351" s="81"/>
      <c r="E351" s="81"/>
      <c r="F351" s="81"/>
      <c r="G351" s="81"/>
      <c r="H351" s="81"/>
      <c r="I351" s="81"/>
      <c r="J351" s="81"/>
      <c r="K351" s="81"/>
      <c r="L351" s="82"/>
      <c r="M351" s="83"/>
      <c r="N351" s="81"/>
      <c r="O351" s="81"/>
      <c r="P351" s="81"/>
      <c r="Q351" s="84"/>
      <c r="R351" s="81"/>
      <c r="S351" s="84"/>
      <c r="T351" s="81"/>
      <c r="U351" s="195">
        <f t="shared" si="105"/>
        <v>1772.6476239832027</v>
      </c>
      <c r="V351" s="146">
        <f>BDS!$V$3*(COS(($U351*V$4)-PI()))*BL351*BP351</f>
        <v>-0.60222126604785875</v>
      </c>
      <c r="W351" s="146">
        <f>BDS!$W$3*(COS(($U351*W$4)-PI()))*BL351*BP351</f>
        <v>-0.68908228136484506</v>
      </c>
      <c r="X351" s="146">
        <f>BDS!$X$3*(COS(($U351*X$4)-PI()))*BL351*BP351</f>
        <v>-0.78169106026802682</v>
      </c>
      <c r="Y351" s="146">
        <f>BDS!$Y$3*(COS(($U351*Y$4)-PI()))*BL351*BP351</f>
        <v>0.56322027041735767</v>
      </c>
      <c r="Z351" s="146">
        <f>BDS!$Z$3*(COS(($U351*Z$4)-PI()))*BL351*BP351</f>
        <v>-0.74660867744974002</v>
      </c>
      <c r="AA351" s="146">
        <f>BDS!$AA$3*(COS(($U351*AA$4)-PI()))*BL351*BP351</f>
        <v>-0.59124691433740173</v>
      </c>
      <c r="AB351" s="146">
        <f>BDS!$AB$3*(COS(($U351*AB$4)-PI()))*BL351*BP351</f>
        <v>-0.13740819575743934</v>
      </c>
      <c r="AC351" s="146">
        <f>BDS!$AC$3*(COS(($U351*AC$4)-PI()))*BL351*BP351</f>
        <v>0.17570008705605794</v>
      </c>
      <c r="AD351" s="146">
        <f>BDS!$AD$3*(COS(($U351*AD$4)-PI()))*BL351*BP351</f>
        <v>0.33578535308116203</v>
      </c>
      <c r="AE351" s="146">
        <f>BDS!$AE$3*(COS(($U351*AE$4)-PI()))*BL351*BP351</f>
        <v>0.38360294283466029</v>
      </c>
      <c r="AF351" s="146">
        <f>BDS!$AF$3*(COS(($U351*AF$4)-PI()))*BL351*BP351</f>
        <v>0.33578535308116203</v>
      </c>
      <c r="AG351" s="146">
        <f>BDS!$AG$3*(COS(($U351*AG$4)-PI()))*BL351*BP351</f>
        <v>0.17570008705605794</v>
      </c>
      <c r="AH351" s="146">
        <f>BDS!$AH$3*(COS(($U351*AH$4)-PI()))*BL351*BP351</f>
        <v>-0.13740819575743934</v>
      </c>
      <c r="AI351" s="146">
        <f>BDS!$AI$3*(COS(($U351*AI$4)-PI()))*BL351*BP351</f>
        <v>-0.59124691433740173</v>
      </c>
      <c r="AJ351" s="146">
        <f>BDS!$AJ$3*(COS(($U351*AJ$4)-PI()))*BL351*BP351</f>
        <v>-0.41526178390432511</v>
      </c>
      <c r="AK351" s="146">
        <f>BDS!$AK$3*(COS(($U351*AK$4)-PI()))*BL351*BP351</f>
        <v>6.3017751083177795E-2</v>
      </c>
      <c r="AL351" s="146">
        <f>BDS!$AL$3*(COS(($U351*AL$4)-PI()))*BL351*BP351</f>
        <v>0.34976868581525422</v>
      </c>
      <c r="AM351" s="146">
        <f>BDS!$AM$3*(COS(($U351*AM$4)-PI()))*BL351*BP351</f>
        <v>0.48630623726414851</v>
      </c>
      <c r="AN351" s="146">
        <f>BDS!$AN$3*(COS(($U351*AN$4)-PI()))*BL351*BP351</f>
        <v>0.52566791290751413</v>
      </c>
      <c r="AO351" s="146">
        <f>BDS!$AO$3*(COS(($U351*AO$4)-PI()))*BL351*BP351</f>
        <v>0.48630623726414851</v>
      </c>
      <c r="AP351" s="146">
        <f>BDS!$AP$3*(COS(($U351*AP$4)-PI()))*BL351*BP351</f>
        <v>0.34976868581525422</v>
      </c>
      <c r="AQ351" s="146">
        <f>BDS!$AQ$3*(COS(($U351*AQ$4)-PI()))*BL351*BP351</f>
        <v>6.3017751083177795E-2</v>
      </c>
      <c r="AR351" s="146">
        <f>BDS!$AR$3*(COS(($U351*AR$4)-PI()))*BL351*BP351</f>
        <v>-0.41526178390432511</v>
      </c>
      <c r="AS351" s="146">
        <f>BDS!$AS$3*(COS(($U351*AS$4)-PI()))*BL351*BP351</f>
        <v>-0.59124691433740173</v>
      </c>
      <c r="AT351" s="146">
        <f>BDS!$AT$3*(COS(($U351*AT$4)-PI()))*BL351*BP351</f>
        <v>-0.13740819575743934</v>
      </c>
      <c r="AU351" s="146">
        <f>BDS!$AU$3*(COS(($U351*AU$4)-PI()))*BL351*BP351</f>
        <v>0.17570008705605794</v>
      </c>
      <c r="AV351" s="146">
        <f>BDS!$AV$3*(COS(($U351*AV$4)-PI()))*BL351*BP351</f>
        <v>0.33578535308116203</v>
      </c>
      <c r="AW351" s="146">
        <f>BDS!$AW$3*(COS(($U351*AW$4)-PI()))*BL351*BP351</f>
        <v>0.38360294283466029</v>
      </c>
      <c r="AX351" s="146">
        <f>BDS!$AX$3*(COS(($U351*AX$4)-PI()))*BL351*BP351</f>
        <v>0.33578535308116203</v>
      </c>
      <c r="AY351" s="146">
        <f>BDS!$AY$3*(COS(($U351*AY$4)-PI()))*BL351*BP351</f>
        <v>0.17570008705605794</v>
      </c>
      <c r="AZ351" s="146">
        <f>BDS!$AZ$3*(COS(($U351*AZ$4)-PI()))*BL351*BP351</f>
        <v>-0.13740819575743934</v>
      </c>
      <c r="BA351" s="146">
        <f>BDS!$BA$3*(COS(($U351*BA$4)-PI()))*BL351*BP351</f>
        <v>-0.59124691433740173</v>
      </c>
      <c r="BB351" s="146">
        <f>BDS!$BB$3*(COS(($U351*BB$4)-PI()))*BL351*BP351</f>
        <v>-0.74660867744974002</v>
      </c>
      <c r="BC351" s="146">
        <f>BDS!$BC$3*(COS(($U351*BC$4)-PI()))*BL351*BP351</f>
        <v>0.56322027041735767</v>
      </c>
      <c r="BD351" s="146">
        <f>BDS!$BD$3*(COS(($U351*BD$4)-PI()))*BL351*BP351</f>
        <v>-0.78169106026802682</v>
      </c>
      <c r="BE351" s="146">
        <f>BDS!$BE$3*(COS(($U351*BE$4)-PI()))*BL351*BP351</f>
        <v>-0.68908228136484506</v>
      </c>
      <c r="BF351" s="153">
        <f t="shared" si="106"/>
        <v>-6.9963551780986288E-2</v>
      </c>
      <c r="BG351" s="153">
        <f>(((BF351)+1)/(BDS!$BG$4)+1)</f>
        <v>1.9241422515078233</v>
      </c>
      <c r="BH351" s="196">
        <f t="shared" si="107"/>
        <v>5.6847435241104538</v>
      </c>
      <c r="BI351" s="154"/>
      <c r="BJ351" s="152">
        <f t="shared" si="108"/>
        <v>1772.6476239832027</v>
      </c>
      <c r="BK351" s="152">
        <f t="shared" si="109"/>
        <v>-5.2024181219033412E-2</v>
      </c>
      <c r="BL351" s="155">
        <f t="shared" si="110"/>
        <v>0.99402839612094207</v>
      </c>
      <c r="BM351" s="155"/>
      <c r="BN351" s="152">
        <f t="shared" si="111"/>
        <v>1772.6476239832027</v>
      </c>
      <c r="BO351" s="152">
        <f t="shared" si="112"/>
        <v>-1.8945101727726097</v>
      </c>
      <c r="BP351" s="155">
        <f t="shared" si="113"/>
        <v>0.80403414313615817</v>
      </c>
      <c r="BQ351" s="156"/>
      <c r="BR351" s="157">
        <f t="shared" si="114"/>
        <v>1772.6476239832027</v>
      </c>
      <c r="BS351" s="158">
        <f t="shared" si="115"/>
        <v>0</v>
      </c>
      <c r="BT351" s="158">
        <f t="shared" si="116"/>
        <v>0</v>
      </c>
      <c r="BU351" s="158">
        <f t="shared" si="117"/>
        <v>0</v>
      </c>
      <c r="BV351" s="158"/>
      <c r="BW351" s="206">
        <f t="shared" si="118"/>
        <v>1772.6476239832027</v>
      </c>
      <c r="BX351" s="207">
        <f t="shared" si="119"/>
        <v>-3.0858478929705245E-14</v>
      </c>
      <c r="BY351" s="208">
        <f t="shared" si="120"/>
        <v>0.99999999999999645</v>
      </c>
      <c r="BZ351" s="158"/>
      <c r="CA351" s="157">
        <f>BDS!BH351</f>
        <v>5.6847435241104538</v>
      </c>
      <c r="CB351" s="157">
        <f t="shared" si="121"/>
        <v>-0.31525647588954619</v>
      </c>
      <c r="CC351" s="157"/>
      <c r="CD351" s="157">
        <f t="shared" si="122"/>
        <v>-0.31525647588954619</v>
      </c>
      <c r="CE351" s="192"/>
      <c r="CF351" s="192"/>
      <c r="CG351" s="208"/>
      <c r="CH351" s="208">
        <f t="shared" si="123"/>
        <v>0</v>
      </c>
    </row>
    <row r="352" spans="2:86" x14ac:dyDescent="0.2">
      <c r="B352" s="81"/>
      <c r="C352" s="81"/>
      <c r="D352" s="81"/>
      <c r="E352" s="81"/>
      <c r="F352" s="81"/>
      <c r="G352" s="81"/>
      <c r="H352" s="81"/>
      <c r="I352" s="81"/>
      <c r="J352" s="81"/>
      <c r="K352" s="81"/>
      <c r="L352" s="82"/>
      <c r="M352" s="83"/>
      <c r="N352" s="81"/>
      <c r="O352" s="81"/>
      <c r="P352" s="81"/>
      <c r="Q352" s="84"/>
      <c r="R352" s="81"/>
      <c r="S352" s="84"/>
      <c r="T352" s="81"/>
      <c r="U352" s="195">
        <f t="shared" si="105"/>
        <v>1799.5300611925113</v>
      </c>
      <c r="V352" s="146">
        <f>BDS!$V$3*(COS(($U352*V$4)-PI()))*BL352*BP352</f>
        <v>-0.67884071033743931</v>
      </c>
      <c r="W352" s="146">
        <f>BDS!$W$3*(COS(($U352*W$4)-PI()))*BL352*BP352</f>
        <v>-0.74194087697962008</v>
      </c>
      <c r="X352" s="146">
        <f>BDS!$X$3*(COS(($U352*X$4)-PI()))*BL352*BP352</f>
        <v>-0.7452405748601395</v>
      </c>
      <c r="Y352" s="146">
        <f>BDS!$Y$3*(COS(($U352*Y$4)-PI()))*BL352*BP352</f>
        <v>0.62740220280643022</v>
      </c>
      <c r="Z352" s="146">
        <f>BDS!$Z$3*(COS(($U352*Z$4)-PI()))*BL352*BP352</f>
        <v>-0.70915190048818788</v>
      </c>
      <c r="AA352" s="146">
        <f>BDS!$AA$3*(COS(($U352*AA$4)-PI()))*BL352*BP352</f>
        <v>-0.63004143926507872</v>
      </c>
      <c r="AB352" s="146">
        <f>BDS!$AB$3*(COS(($U352*AB$4)-PI()))*BL352*BP352</f>
        <v>-0.19409674691736914</v>
      </c>
      <c r="AC352" s="146">
        <f>BDS!$AC$3*(COS(($U352*AC$4)-PI()))*BL352*BP352</f>
        <v>0.12118806179950832</v>
      </c>
      <c r="AD352" s="146">
        <f>BDS!$AD$3*(COS(($U352*AD$4)-PI()))*BL352*BP352</f>
        <v>0.28581105716030153</v>
      </c>
      <c r="AE352" s="146">
        <f>BDS!$AE$3*(COS(($U352*AE$4)-PI()))*BL352*BP352</f>
        <v>0.33546581082613469</v>
      </c>
      <c r="AF352" s="146">
        <f>BDS!$AF$3*(COS(($U352*AF$4)-PI()))*BL352*BP352</f>
        <v>0.28581105716030153</v>
      </c>
      <c r="AG352" s="146">
        <f>BDS!$AG$3*(COS(($U352*AG$4)-PI()))*BL352*BP352</f>
        <v>0.12118806179950832</v>
      </c>
      <c r="AH352" s="146">
        <f>BDS!$AH$3*(COS(($U352*AH$4)-PI()))*BL352*BP352</f>
        <v>-0.19409674691736914</v>
      </c>
      <c r="AI352" s="146">
        <f>BDS!$AI$3*(COS(($U352*AI$4)-PI()))*BL352*BP352</f>
        <v>-0.63004143926507872</v>
      </c>
      <c r="AJ352" s="146">
        <f>BDS!$AJ$3*(COS(($U352*AJ$4)-PI()))*BL352*BP352</f>
        <v>-0.46521189491980725</v>
      </c>
      <c r="AK352" s="146">
        <f>BDS!$AK$3*(COS(($U352*AK$4)-PI()))*BL352*BP352</f>
        <v>6.6987718701306568E-3</v>
      </c>
      <c r="AL352" s="146">
        <f>BDS!$AL$3*(COS(($U352*AL$4)-PI()))*BL352*BP352</f>
        <v>0.30030718357434516</v>
      </c>
      <c r="AM352" s="146">
        <f>BDS!$AM$3*(COS(($U352*AM$4)-PI()))*BL352*BP352</f>
        <v>0.44298299842837446</v>
      </c>
      <c r="AN352" s="146">
        <f>BDS!$AN$3*(COS(($U352*AN$4)-PI()))*BL352*BP352</f>
        <v>0.4845528035723789</v>
      </c>
      <c r="AO352" s="146">
        <f>BDS!$AO$3*(COS(($U352*AO$4)-PI()))*BL352*BP352</f>
        <v>0.44298299842837446</v>
      </c>
      <c r="AP352" s="146">
        <f>BDS!$AP$3*(COS(($U352*AP$4)-PI()))*BL352*BP352</f>
        <v>0.30030718357434516</v>
      </c>
      <c r="AQ352" s="146">
        <f>BDS!$AQ$3*(COS(($U352*AQ$4)-PI()))*BL352*BP352</f>
        <v>6.6987718701306568E-3</v>
      </c>
      <c r="AR352" s="146">
        <f>BDS!$AR$3*(COS(($U352*AR$4)-PI()))*BL352*BP352</f>
        <v>-0.46521189491980725</v>
      </c>
      <c r="AS352" s="146">
        <f>BDS!$AS$3*(COS(($U352*AS$4)-PI()))*BL352*BP352</f>
        <v>-0.63004143926507872</v>
      </c>
      <c r="AT352" s="146">
        <f>BDS!$AT$3*(COS(($U352*AT$4)-PI()))*BL352*BP352</f>
        <v>-0.19409674691736914</v>
      </c>
      <c r="AU352" s="146">
        <f>BDS!$AU$3*(COS(($U352*AU$4)-PI()))*BL352*BP352</f>
        <v>0.12118806179950832</v>
      </c>
      <c r="AV352" s="146">
        <f>BDS!$AV$3*(COS(($U352*AV$4)-PI()))*BL352*BP352</f>
        <v>0.28581105716030153</v>
      </c>
      <c r="AW352" s="146">
        <f>BDS!$AW$3*(COS(($U352*AW$4)-PI()))*BL352*BP352</f>
        <v>0.33546581082613469</v>
      </c>
      <c r="AX352" s="146">
        <f>BDS!$AX$3*(COS(($U352*AX$4)-PI()))*BL352*BP352</f>
        <v>0.28581105716030153</v>
      </c>
      <c r="AY352" s="146">
        <f>BDS!$AY$3*(COS(($U352*AY$4)-PI()))*BL352*BP352</f>
        <v>0.12118806179950832</v>
      </c>
      <c r="AZ352" s="146">
        <f>BDS!$AZ$3*(COS(($U352*AZ$4)-PI()))*BL352*BP352</f>
        <v>-0.19409674691736914</v>
      </c>
      <c r="BA352" s="146">
        <f>BDS!$BA$3*(COS(($U352*BA$4)-PI()))*BL352*BP352</f>
        <v>-0.63004143926507872</v>
      </c>
      <c r="BB352" s="146">
        <f>BDS!$BB$3*(COS(($U352*BB$4)-PI()))*BL352*BP352</f>
        <v>-0.70915190048818788</v>
      </c>
      <c r="BC352" s="146">
        <f>BDS!$BC$3*(COS(($U352*BC$4)-PI()))*BL352*BP352</f>
        <v>0.62740220280643022</v>
      </c>
      <c r="BD352" s="146">
        <f>BDS!$BD$3*(COS(($U352*BD$4)-PI()))*BL352*BP352</f>
        <v>-0.7452405748601395</v>
      </c>
      <c r="BE352" s="146">
        <f>BDS!$BE$3*(COS(($U352*BE$4)-PI()))*BL352*BP352</f>
        <v>-0.74194087697962008</v>
      </c>
      <c r="BF352" s="153">
        <f t="shared" si="106"/>
        <v>-0.1044505759761192</v>
      </c>
      <c r="BG352" s="153">
        <f>(((BF352)+1)/(BDS!$BG$4)+1)</f>
        <v>1.889873792192571</v>
      </c>
      <c r="BH352" s="196">
        <f t="shared" si="107"/>
        <v>5.5286560497666537</v>
      </c>
      <c r="BI352" s="154"/>
      <c r="BJ352" s="152">
        <f t="shared" si="108"/>
        <v>1799.5300611925113</v>
      </c>
      <c r="BK352" s="152">
        <f t="shared" si="109"/>
        <v>-5.4615970044461754E-2</v>
      </c>
      <c r="BL352" s="155">
        <f t="shared" si="110"/>
        <v>0.99373183152467781</v>
      </c>
      <c r="BM352" s="155"/>
      <c r="BN352" s="152">
        <f t="shared" si="111"/>
        <v>1799.5300611925113</v>
      </c>
      <c r="BO352" s="152">
        <f t="shared" si="112"/>
        <v>-1.9529881808321745</v>
      </c>
      <c r="BP352" s="155">
        <f t="shared" si="113"/>
        <v>0.79863914094740396</v>
      </c>
      <c r="BQ352" s="156"/>
      <c r="BR352" s="157">
        <f t="shared" si="114"/>
        <v>1799.5300611925113</v>
      </c>
      <c r="BS352" s="158">
        <f t="shared" si="115"/>
        <v>0</v>
      </c>
      <c r="BT352" s="158">
        <f t="shared" si="116"/>
        <v>0</v>
      </c>
      <c r="BU352" s="158">
        <f t="shared" si="117"/>
        <v>0</v>
      </c>
      <c r="BV352" s="158"/>
      <c r="BW352" s="206">
        <f t="shared" si="118"/>
        <v>1799.5300611925113</v>
      </c>
      <c r="BX352" s="207">
        <f t="shared" si="119"/>
        <v>-3.4715788795918406E-14</v>
      </c>
      <c r="BY352" s="208">
        <f t="shared" si="120"/>
        <v>0.999999999999996</v>
      </c>
      <c r="BZ352" s="158"/>
      <c r="CA352" s="157">
        <f>BDS!BH352</f>
        <v>5.5286560497666537</v>
      </c>
      <c r="CB352" s="157">
        <f t="shared" si="121"/>
        <v>-0.4713439502333463</v>
      </c>
      <c r="CC352" s="157"/>
      <c r="CD352" s="157">
        <f t="shared" si="122"/>
        <v>-0.4713439502333463</v>
      </c>
      <c r="CE352" s="192"/>
      <c r="CF352" s="192"/>
      <c r="CG352" s="208"/>
      <c r="CH352" s="208">
        <f t="shared" si="123"/>
        <v>0</v>
      </c>
    </row>
    <row r="353" spans="2:86" x14ac:dyDescent="0.2">
      <c r="B353" s="81"/>
      <c r="C353" s="81"/>
      <c r="D353" s="81"/>
      <c r="E353" s="81"/>
      <c r="F353" s="81"/>
      <c r="G353" s="81"/>
      <c r="H353" s="81"/>
      <c r="I353" s="81"/>
      <c r="J353" s="81"/>
      <c r="K353" s="81"/>
      <c r="L353" s="82"/>
      <c r="M353" s="83"/>
      <c r="N353" s="81"/>
      <c r="O353" s="81"/>
      <c r="P353" s="81"/>
      <c r="Q353" s="84"/>
      <c r="R353" s="81"/>
      <c r="S353" s="84"/>
      <c r="T353" s="81"/>
      <c r="U353" s="195">
        <f t="shared" si="105"/>
        <v>1826.820174140943</v>
      </c>
      <c r="V353" s="146">
        <f>BDS!$V$3*(COS(($U353*V$4)-PI()))*BL353*BP353</f>
        <v>-0.73317174598038315</v>
      </c>
      <c r="W353" s="146">
        <f>BDS!$W$3*(COS(($U353*W$4)-PI()))*BL353*BP353</f>
        <v>-0.76961502070350862</v>
      </c>
      <c r="X353" s="146">
        <f>BDS!$X$3*(COS(($U353*X$4)-PI()))*BL353*BP353</f>
        <v>-0.6807888527191488</v>
      </c>
      <c r="Y353" s="146">
        <f>BDS!$Y$3*(COS(($U353*Y$4)-PI()))*BL353*BP353</f>
        <v>0.68063067981618197</v>
      </c>
      <c r="Z353" s="146">
        <f>BDS!$Z$3*(COS(($U353*Z$4)-PI()))*BL353*BP353</f>
        <v>-0.66426751715316101</v>
      </c>
      <c r="AA353" s="146">
        <f>BDS!$AA$3*(COS(($U353*AA$4)-PI()))*BL353*BP353</f>
        <v>-0.66427052449379587</v>
      </c>
      <c r="AB353" s="146">
        <f>BDS!$AB$3*(COS(($U353*AB$4)-PI()))*BL353*BP353</f>
        <v>-0.24972492414619749</v>
      </c>
      <c r="AC353" s="146">
        <f>BDS!$AC$3*(COS(($U353*AC$4)-PI()))*BL353*BP353</f>
        <v>6.604755540623776E-2</v>
      </c>
      <c r="AD353" s="146">
        <f>BDS!$AD$3*(COS(($U353*AD$4)-PI()))*BL353*BP353</f>
        <v>0.23453983185146718</v>
      </c>
      <c r="AE353" s="146">
        <f>BDS!$AE$3*(COS(($U353*AE$4)-PI()))*BL353*BP353</f>
        <v>0.28585905105529985</v>
      </c>
      <c r="AF353" s="146">
        <f>BDS!$AF$3*(COS(($U353*AF$4)-PI()))*BL353*BP353</f>
        <v>0.23453983185146718</v>
      </c>
      <c r="AG353" s="146">
        <f>BDS!$AG$3*(COS(($U353*AG$4)-PI()))*BL353*BP353</f>
        <v>6.604755540623776E-2</v>
      </c>
      <c r="AH353" s="146">
        <f>BDS!$AH$3*(COS(($U353*AH$4)-PI()))*BL353*BP353</f>
        <v>-0.24972492414619749</v>
      </c>
      <c r="AI353" s="146">
        <f>BDS!$AI$3*(COS(($U353*AI$4)-PI()))*BL353*BP353</f>
        <v>-0.66427052449379587</v>
      </c>
      <c r="AJ353" s="146">
        <f>BDS!$AJ$3*(COS(($U353*AJ$4)-PI()))*BL353*BP353</f>
        <v>-0.51214265323026698</v>
      </c>
      <c r="AK353" s="146">
        <f>BDS!$AK$3*(COS(($U353*AK$4)-PI()))*BL353*BP353</f>
        <v>-4.9698885873314586E-2</v>
      </c>
      <c r="AL353" s="146">
        <f>BDS!$AL$3*(COS(($U353*AL$4)-PI()))*BL353*BP353</f>
        <v>0.24949690807016572</v>
      </c>
      <c r="AM353" s="146">
        <f>BDS!$AM$3*(COS(($U353*AM$4)-PI()))*BL353*BP353</f>
        <v>0.3978655901177976</v>
      </c>
      <c r="AN353" s="146">
        <f>BDS!$AN$3*(COS(($U353*AN$4)-PI()))*BL353*BP353</f>
        <v>0.44153769513748636</v>
      </c>
      <c r="AO353" s="146">
        <f>BDS!$AO$3*(COS(($U353*AO$4)-PI()))*BL353*BP353</f>
        <v>0.3978655901177976</v>
      </c>
      <c r="AP353" s="146">
        <f>BDS!$AP$3*(COS(($U353*AP$4)-PI()))*BL353*BP353</f>
        <v>0.24949690807016572</v>
      </c>
      <c r="AQ353" s="146">
        <f>BDS!$AQ$3*(COS(($U353*AQ$4)-PI()))*BL353*BP353</f>
        <v>-4.9698885873314586E-2</v>
      </c>
      <c r="AR353" s="146">
        <f>BDS!$AR$3*(COS(($U353*AR$4)-PI()))*BL353*BP353</f>
        <v>-0.51214265323026698</v>
      </c>
      <c r="AS353" s="146">
        <f>BDS!$AS$3*(COS(($U353*AS$4)-PI()))*BL353*BP353</f>
        <v>-0.66427052449379587</v>
      </c>
      <c r="AT353" s="146">
        <f>BDS!$AT$3*(COS(($U353*AT$4)-PI()))*BL353*BP353</f>
        <v>-0.24972492414619749</v>
      </c>
      <c r="AU353" s="146">
        <f>BDS!$AU$3*(COS(($U353*AU$4)-PI()))*BL353*BP353</f>
        <v>6.604755540623776E-2</v>
      </c>
      <c r="AV353" s="146">
        <f>BDS!$AV$3*(COS(($U353*AV$4)-PI()))*BL353*BP353</f>
        <v>0.23453983185146718</v>
      </c>
      <c r="AW353" s="146">
        <f>BDS!$AW$3*(COS(($U353*AW$4)-PI()))*BL353*BP353</f>
        <v>0.28585905105529985</v>
      </c>
      <c r="AX353" s="146">
        <f>BDS!$AX$3*(COS(($U353*AX$4)-PI()))*BL353*BP353</f>
        <v>0.23453983185146718</v>
      </c>
      <c r="AY353" s="146">
        <f>BDS!$AY$3*(COS(($U353*AY$4)-PI()))*BL353*BP353</f>
        <v>6.604755540623776E-2</v>
      </c>
      <c r="AZ353" s="146">
        <f>BDS!$AZ$3*(COS(($U353*AZ$4)-PI()))*BL353*BP353</f>
        <v>-0.24972492414619749</v>
      </c>
      <c r="BA353" s="146">
        <f>BDS!$BA$3*(COS(($U353*BA$4)-PI()))*BL353*BP353</f>
        <v>-0.66427052449379587</v>
      </c>
      <c r="BB353" s="146">
        <f>BDS!$BB$3*(COS(($U353*BB$4)-PI()))*BL353*BP353</f>
        <v>-0.66426751715316101</v>
      </c>
      <c r="BC353" s="146">
        <f>BDS!$BC$3*(COS(($U353*BC$4)-PI()))*BL353*BP353</f>
        <v>0.68063067981618197</v>
      </c>
      <c r="BD353" s="146">
        <f>BDS!$BD$3*(COS(($U353*BD$4)-PI()))*BL353*BP353</f>
        <v>-0.6807888527191488</v>
      </c>
      <c r="BE353" s="146">
        <f>BDS!$BE$3*(COS(($U353*BE$4)-PI()))*BL353*BP353</f>
        <v>-0.76961502070350862</v>
      </c>
      <c r="BF353" s="153">
        <f t="shared" si="106"/>
        <v>-0.13529410271144332</v>
      </c>
      <c r="BG353" s="153">
        <f>(((BF353)+1)/(BDS!$BG$4)+1)</f>
        <v>1.8592257393165703</v>
      </c>
      <c r="BH353" s="196">
        <f t="shared" si="107"/>
        <v>5.3866424634062522</v>
      </c>
      <c r="BI353" s="154"/>
      <c r="BJ353" s="152">
        <f t="shared" si="108"/>
        <v>1826.820174140943</v>
      </c>
      <c r="BK353" s="152">
        <f t="shared" si="109"/>
        <v>-5.7336028719956196E-2</v>
      </c>
      <c r="BL353" s="155">
        <f t="shared" si="110"/>
        <v>0.99342068484755286</v>
      </c>
      <c r="BM353" s="155"/>
      <c r="BN353" s="152">
        <f t="shared" si="111"/>
        <v>1826.820174140943</v>
      </c>
      <c r="BO353" s="152">
        <f t="shared" si="112"/>
        <v>-2.0128865945320769</v>
      </c>
      <c r="BP353" s="155">
        <f t="shared" si="113"/>
        <v>0.79315062405448633</v>
      </c>
      <c r="BQ353" s="156"/>
      <c r="BR353" s="157">
        <f t="shared" si="114"/>
        <v>1826.820174140943</v>
      </c>
      <c r="BS353" s="158">
        <f t="shared" si="115"/>
        <v>0</v>
      </c>
      <c r="BT353" s="158">
        <f t="shared" si="116"/>
        <v>0</v>
      </c>
      <c r="BU353" s="158">
        <f t="shared" si="117"/>
        <v>0</v>
      </c>
      <c r="BV353" s="158"/>
      <c r="BW353" s="206">
        <f t="shared" si="118"/>
        <v>1826.820174140943</v>
      </c>
      <c r="BX353" s="207">
        <f t="shared" si="119"/>
        <v>-3.4715788795918406E-14</v>
      </c>
      <c r="BY353" s="208">
        <f t="shared" si="120"/>
        <v>0.999999999999996</v>
      </c>
      <c r="BZ353" s="158"/>
      <c r="CA353" s="157">
        <f>BDS!BH353</f>
        <v>5.3866424634062522</v>
      </c>
      <c r="CB353" s="157">
        <f t="shared" si="121"/>
        <v>-0.61335753659374781</v>
      </c>
      <c r="CC353" s="157"/>
      <c r="CD353" s="157">
        <f t="shared" si="122"/>
        <v>-0.61335753659374781</v>
      </c>
      <c r="CE353" s="192"/>
      <c r="CF353" s="192"/>
      <c r="CG353" s="208"/>
      <c r="CH353" s="208">
        <f t="shared" si="123"/>
        <v>0</v>
      </c>
    </row>
    <row r="354" spans="2:86" x14ac:dyDescent="0.2">
      <c r="B354" s="81"/>
      <c r="C354" s="81"/>
      <c r="D354" s="81"/>
      <c r="E354" s="81"/>
      <c r="F354" s="81"/>
      <c r="G354" s="81"/>
      <c r="H354" s="81"/>
      <c r="I354" s="81"/>
      <c r="J354" s="81"/>
      <c r="K354" s="81"/>
      <c r="L354" s="82"/>
      <c r="M354" s="83"/>
      <c r="N354" s="81"/>
      <c r="O354" s="81"/>
      <c r="P354" s="81"/>
      <c r="Q354" s="84"/>
      <c r="R354" s="81"/>
      <c r="S354" s="84"/>
      <c r="T354" s="81"/>
      <c r="U354" s="195">
        <f t="shared" si="105"/>
        <v>1854.5241452853554</v>
      </c>
      <c r="V354" s="146">
        <f>BDS!$V$3*(COS(($U354*V$4)-PI()))*BL354*BP354</f>
        <v>-0.76266276120999532</v>
      </c>
      <c r="W354" s="146">
        <f>BDS!$W$3*(COS(($U354*W$4)-PI()))*BL354*BP354</f>
        <v>-0.77034680421902979</v>
      </c>
      <c r="X354" s="146">
        <f>BDS!$X$3*(COS(($U354*X$4)-PI()))*BL354*BP354</f>
        <v>-0.5899889226183731</v>
      </c>
      <c r="Y354" s="146">
        <f>BDS!$Y$3*(COS(($U354*Y$4)-PI()))*BL354*BP354</f>
        <v>0.72158437201143621</v>
      </c>
      <c r="Z354" s="146">
        <f>BDS!$Z$3*(COS(($U354*Z$4)-PI()))*BL354*BP354</f>
        <v>-0.61222503278568463</v>
      </c>
      <c r="AA354" s="146">
        <f>BDS!$AA$3*(COS(($U354*AA$4)-PI()))*BL354*BP354</f>
        <v>-0.69352252383826229</v>
      </c>
      <c r="AB354" s="146">
        <f>BDS!$AB$3*(COS(($U354*AB$4)-PI()))*BL354*BP354</f>
        <v>-0.30391244656822364</v>
      </c>
      <c r="AC354" s="146">
        <f>BDS!$AC$3*(COS(($U354*AC$4)-PI()))*BL354*BP354</f>
        <v>1.0554744040164554E-2</v>
      </c>
      <c r="AD354" s="146">
        <f>BDS!$AD$3*(COS(($U354*AD$4)-PI()))*BL354*BP354</f>
        <v>0.18218368624494288</v>
      </c>
      <c r="AE354" s="146">
        <f>BDS!$AE$3*(COS(($U354*AE$4)-PI()))*BL354*BP354</f>
        <v>0.23497442163519067</v>
      </c>
      <c r="AF354" s="146">
        <f>BDS!$AF$3*(COS(($U354*AF$4)-PI()))*BL354*BP354</f>
        <v>0.18218368624494288</v>
      </c>
      <c r="AG354" s="146">
        <f>BDS!$AG$3*(COS(($U354*AG$4)-PI()))*BL354*BP354</f>
        <v>1.0554744040164554E-2</v>
      </c>
      <c r="AH354" s="146">
        <f>BDS!$AH$3*(COS(($U354*AH$4)-PI()))*BL354*BP354</f>
        <v>-0.30391244656822364</v>
      </c>
      <c r="AI354" s="146">
        <f>BDS!$AI$3*(COS(($U354*AI$4)-PI()))*BL354*BP354</f>
        <v>-0.69352252383826229</v>
      </c>
      <c r="AJ354" s="146">
        <f>BDS!$AJ$3*(COS(($U354*AJ$4)-PI()))*BL354*BP354</f>
        <v>-0.55562482617465681</v>
      </c>
      <c r="AK354" s="146">
        <f>BDS!$AK$3*(COS(($U354*AK$4)-PI()))*BL354*BP354</f>
        <v>-0.10585773580122194</v>
      </c>
      <c r="AL354" s="146">
        <f>BDS!$AL$3*(COS(($U354*AL$4)-PI()))*BL354*BP354</f>
        <v>0.19754399571276882</v>
      </c>
      <c r="AM354" s="146">
        <f>BDS!$AM$3*(COS(($U354*AM$4)-PI()))*BL354*BP354</f>
        <v>0.35110065044964939</v>
      </c>
      <c r="AN354" s="146">
        <f>BDS!$AN$3*(COS(($U354*AN$4)-PI()))*BL354*BP354</f>
        <v>0.39675130793403146</v>
      </c>
      <c r="AO354" s="146">
        <f>BDS!$AO$3*(COS(($U354*AO$4)-PI()))*BL354*BP354</f>
        <v>0.35110065044964939</v>
      </c>
      <c r="AP354" s="146">
        <f>BDS!$AP$3*(COS(($U354*AP$4)-PI()))*BL354*BP354</f>
        <v>0.19754399571276882</v>
      </c>
      <c r="AQ354" s="146">
        <f>BDS!$AQ$3*(COS(($U354*AQ$4)-PI()))*BL354*BP354</f>
        <v>-0.10585773580122194</v>
      </c>
      <c r="AR354" s="146">
        <f>BDS!$AR$3*(COS(($U354*AR$4)-PI()))*BL354*BP354</f>
        <v>-0.55562482617465681</v>
      </c>
      <c r="AS354" s="146">
        <f>BDS!$AS$3*(COS(($U354*AS$4)-PI()))*BL354*BP354</f>
        <v>-0.69352252383826229</v>
      </c>
      <c r="AT354" s="146">
        <f>BDS!$AT$3*(COS(($U354*AT$4)-PI()))*BL354*BP354</f>
        <v>-0.30391244656822364</v>
      </c>
      <c r="AU354" s="146">
        <f>BDS!$AU$3*(COS(($U354*AU$4)-PI()))*BL354*BP354</f>
        <v>1.0554744040164554E-2</v>
      </c>
      <c r="AV354" s="146">
        <f>BDS!$AV$3*(COS(($U354*AV$4)-PI()))*BL354*BP354</f>
        <v>0.18218368624494288</v>
      </c>
      <c r="AW354" s="146">
        <f>BDS!$AW$3*(COS(($U354*AW$4)-PI()))*BL354*BP354</f>
        <v>0.23497442163519067</v>
      </c>
      <c r="AX354" s="146">
        <f>BDS!$AX$3*(COS(($U354*AX$4)-PI()))*BL354*BP354</f>
        <v>0.18218368624494288</v>
      </c>
      <c r="AY354" s="146">
        <f>BDS!$AY$3*(COS(($U354*AY$4)-PI()))*BL354*BP354</f>
        <v>1.0554744040164554E-2</v>
      </c>
      <c r="AZ354" s="146">
        <f>BDS!$AZ$3*(COS(($U354*AZ$4)-PI()))*BL354*BP354</f>
        <v>-0.30391244656822364</v>
      </c>
      <c r="BA354" s="146">
        <f>BDS!$BA$3*(COS(($U354*BA$4)-PI()))*BL354*BP354</f>
        <v>-0.69352252383826229</v>
      </c>
      <c r="BB354" s="146">
        <f>BDS!$BB$3*(COS(($U354*BB$4)-PI()))*BL354*BP354</f>
        <v>-0.61222503278568463</v>
      </c>
      <c r="BC354" s="146">
        <f>BDS!$BC$3*(COS(($U354*BC$4)-PI()))*BL354*BP354</f>
        <v>0.72158437201143621</v>
      </c>
      <c r="BD354" s="146">
        <f>BDS!$BD$3*(COS(($U354*BD$4)-PI()))*BL354*BP354</f>
        <v>-0.5899889226183731</v>
      </c>
      <c r="BE354" s="146">
        <f>BDS!$BE$3*(COS(($U354*BE$4)-PI()))*BL354*BP354</f>
        <v>-0.77034680421902979</v>
      </c>
      <c r="BF354" s="153">
        <f t="shared" si="106"/>
        <v>-0.16228826048170342</v>
      </c>
      <c r="BG354" s="153">
        <f>(((BF354)+1)/(BDS!$BG$4)+1)</f>
        <v>1.8324026596543301</v>
      </c>
      <c r="BH354" s="196">
        <f t="shared" si="107"/>
        <v>5.2604182692884915</v>
      </c>
      <c r="BI354" s="154"/>
      <c r="BJ354" s="152">
        <f t="shared" si="108"/>
        <v>1854.5241452853554</v>
      </c>
      <c r="BK354" s="152">
        <f t="shared" si="109"/>
        <v>-6.0190619059690385E-2</v>
      </c>
      <c r="BL354" s="155">
        <f t="shared" si="110"/>
        <v>0.99309425390385275</v>
      </c>
      <c r="BM354" s="155"/>
      <c r="BN354" s="152">
        <f t="shared" si="111"/>
        <v>1854.5241452853554</v>
      </c>
      <c r="BO354" s="152">
        <f t="shared" si="112"/>
        <v>-2.0742197499327402</v>
      </c>
      <c r="BP354" s="155">
        <f t="shared" si="113"/>
        <v>0.78756972399960323</v>
      </c>
      <c r="BQ354" s="156"/>
      <c r="BR354" s="157">
        <f t="shared" si="114"/>
        <v>1854.5241452853554</v>
      </c>
      <c r="BS354" s="158">
        <f t="shared" si="115"/>
        <v>0</v>
      </c>
      <c r="BT354" s="158">
        <f t="shared" si="116"/>
        <v>0</v>
      </c>
      <c r="BU354" s="158">
        <f t="shared" si="117"/>
        <v>0</v>
      </c>
      <c r="BV354" s="158"/>
      <c r="BW354" s="206">
        <f t="shared" si="118"/>
        <v>1854.5241452853554</v>
      </c>
      <c r="BX354" s="207">
        <f t="shared" si="119"/>
        <v>-3.6644443729024983E-14</v>
      </c>
      <c r="BY354" s="208">
        <f t="shared" si="120"/>
        <v>0.99999999999999578</v>
      </c>
      <c r="BZ354" s="158"/>
      <c r="CA354" s="157">
        <f>BDS!BH354</f>
        <v>5.2604182692884915</v>
      </c>
      <c r="CB354" s="157">
        <f t="shared" si="121"/>
        <v>-0.73958173071150846</v>
      </c>
      <c r="CC354" s="157"/>
      <c r="CD354" s="157">
        <f t="shared" si="122"/>
        <v>-0.73958173071150846</v>
      </c>
      <c r="CE354" s="192"/>
      <c r="CF354" s="192"/>
      <c r="CG354" s="208"/>
      <c r="CH354" s="208">
        <f t="shared" si="123"/>
        <v>0</v>
      </c>
    </row>
    <row r="355" spans="2:86" x14ac:dyDescent="0.2">
      <c r="B355" s="81"/>
      <c r="C355" s="81"/>
      <c r="D355" s="81"/>
      <c r="E355" s="81"/>
      <c r="F355" s="81"/>
      <c r="G355" s="81"/>
      <c r="H355" s="81"/>
      <c r="I355" s="81"/>
      <c r="J355" s="81"/>
      <c r="K355" s="81"/>
      <c r="L355" s="82"/>
      <c r="M355" s="83"/>
      <c r="N355" s="81"/>
      <c r="O355" s="81"/>
      <c r="P355" s="81"/>
      <c r="Q355" s="84"/>
      <c r="R355" s="81"/>
      <c r="S355" s="84"/>
      <c r="T355" s="81"/>
      <c r="U355" s="195">
        <f t="shared" si="105"/>
        <v>1882.6482508403874</v>
      </c>
      <c r="V355" s="146">
        <f>BDS!$V$3*(COS(($U355*V$4)-PI()))*BL355*BP355</f>
        <v>-0.7655143338823468</v>
      </c>
      <c r="W355" s="146">
        <f>BDS!$W$3*(COS(($U355*W$4)-PI()))*BL355*BP355</f>
        <v>-0.74328729042161745</v>
      </c>
      <c r="X355" s="146">
        <f>BDS!$X$3*(COS(($U355*X$4)-PI()))*BL355*BP355</f>
        <v>-0.4756897140113468</v>
      </c>
      <c r="Y355" s="146">
        <f>BDS!$Y$3*(COS(($U355*Y$4)-PI()))*BL355*BP355</f>
        <v>0.74910995288370363</v>
      </c>
      <c r="Z355" s="146">
        <f>BDS!$Z$3*(COS(($U355*Z$4)-PI()))*BL355*BP355</f>
        <v>-0.5534012572717889</v>
      </c>
      <c r="AA355" s="146">
        <f>BDS!$AA$3*(COS(($U355*AA$4)-PI()))*BL355*BP355</f>
        <v>-0.71740778806932048</v>
      </c>
      <c r="AB355" s="146">
        <f>BDS!$AB$3*(COS(($U355*AB$4)-PI()))*BL355*BP355</f>
        <v>-0.35626759876600933</v>
      </c>
      <c r="AC355" s="146">
        <f>BDS!$AC$3*(COS(($U355*AC$4)-PI()))*BL355*BP355</f>
        <v>-4.4995695495904285E-2</v>
      </c>
      <c r="AD355" s="146">
        <f>BDS!$AD$3*(COS(($U355*AD$4)-PI()))*BL355*BP355</f>
        <v>0.12897370827991964</v>
      </c>
      <c r="AE355" s="146">
        <f>BDS!$AE$3*(COS(($U355*AE$4)-PI()))*BL355*BP355</f>
        <v>0.18302257930612501</v>
      </c>
      <c r="AF355" s="146">
        <f>BDS!$AF$3*(COS(($U355*AF$4)-PI()))*BL355*BP355</f>
        <v>0.12897370827991964</v>
      </c>
      <c r="AG355" s="146">
        <f>BDS!$AG$3*(COS(($U355*AG$4)-PI()))*BL355*BP355</f>
        <v>-4.4995695495904285E-2</v>
      </c>
      <c r="AH355" s="146">
        <f>BDS!$AH$3*(COS(($U355*AH$4)-PI()))*BL355*BP355</f>
        <v>-0.35626759876600933</v>
      </c>
      <c r="AI355" s="146">
        <f>BDS!$AI$3*(COS(($U355*AI$4)-PI()))*BL355*BP355</f>
        <v>-0.71740778806932048</v>
      </c>
      <c r="AJ355" s="146">
        <f>BDS!$AJ$3*(COS(($U355*AJ$4)-PI()))*BL355*BP355</f>
        <v>-0.59523327902609569</v>
      </c>
      <c r="AK355" s="146">
        <f>BDS!$AK$3*(COS(($U355*AK$4)-PI()))*BL355*BP355</f>
        <v>-0.16144335005843799</v>
      </c>
      <c r="AL355" s="146">
        <f>BDS!$AL$3*(COS(($U355*AL$4)-PI()))*BL355*BP355</f>
        <v>0.1446736256623814</v>
      </c>
      <c r="AM355" s="146">
        <f>BDS!$AM$3*(COS(($U355*AM$4)-PI()))*BL355*BP355</f>
        <v>0.30285277964966179</v>
      </c>
      <c r="AN355" s="146">
        <f>BDS!$AN$3*(COS(($U355*AN$4)-PI()))*BL355*BP355</f>
        <v>0.35033975810678619</v>
      </c>
      <c r="AO355" s="146">
        <f>BDS!$AO$3*(COS(($U355*AO$4)-PI()))*BL355*BP355</f>
        <v>0.30285277964966179</v>
      </c>
      <c r="AP355" s="146">
        <f>BDS!$AP$3*(COS(($U355*AP$4)-PI()))*BL355*BP355</f>
        <v>0.1446736256623814</v>
      </c>
      <c r="AQ355" s="146">
        <f>BDS!$AQ$3*(COS(($U355*AQ$4)-PI()))*BL355*BP355</f>
        <v>-0.16144335005843799</v>
      </c>
      <c r="AR355" s="146">
        <f>BDS!$AR$3*(COS(($U355*AR$4)-PI()))*BL355*BP355</f>
        <v>-0.59523327902609569</v>
      </c>
      <c r="AS355" s="146">
        <f>BDS!$AS$3*(COS(($U355*AS$4)-PI()))*BL355*BP355</f>
        <v>-0.71740778806932048</v>
      </c>
      <c r="AT355" s="146">
        <f>BDS!$AT$3*(COS(($U355*AT$4)-PI()))*BL355*BP355</f>
        <v>-0.35626759876600933</v>
      </c>
      <c r="AU355" s="146">
        <f>BDS!$AU$3*(COS(($U355*AU$4)-PI()))*BL355*BP355</f>
        <v>-4.4995695495904285E-2</v>
      </c>
      <c r="AV355" s="146">
        <f>BDS!$AV$3*(COS(($U355*AV$4)-PI()))*BL355*BP355</f>
        <v>0.12897370827991964</v>
      </c>
      <c r="AW355" s="146">
        <f>BDS!$AW$3*(COS(($U355*AW$4)-PI()))*BL355*BP355</f>
        <v>0.18302257930612501</v>
      </c>
      <c r="AX355" s="146">
        <f>BDS!$AX$3*(COS(($U355*AX$4)-PI()))*BL355*BP355</f>
        <v>0.12897370827991964</v>
      </c>
      <c r="AY355" s="146">
        <f>BDS!$AY$3*(COS(($U355*AY$4)-PI()))*BL355*BP355</f>
        <v>-4.4995695495904285E-2</v>
      </c>
      <c r="AZ355" s="146">
        <f>BDS!$AZ$3*(COS(($U355*AZ$4)-PI()))*BL355*BP355</f>
        <v>-0.35626759876600933</v>
      </c>
      <c r="BA355" s="146">
        <f>BDS!$BA$3*(COS(($U355*BA$4)-PI()))*BL355*BP355</f>
        <v>-0.71740778806932048</v>
      </c>
      <c r="BB355" s="146">
        <f>BDS!$BB$3*(COS(($U355*BB$4)-PI()))*BL355*BP355</f>
        <v>-0.5534012572717889</v>
      </c>
      <c r="BC355" s="146">
        <f>BDS!$BC$3*(COS(($U355*BC$4)-PI()))*BL355*BP355</f>
        <v>0.74910995288370363</v>
      </c>
      <c r="BD355" s="146">
        <f>BDS!$BD$3*(COS(($U355*BD$4)-PI()))*BL355*BP355</f>
        <v>-0.4756897140113468</v>
      </c>
      <c r="BE355" s="146">
        <f>BDS!$BE$3*(COS(($U355*BE$4)-PI()))*BL355*BP355</f>
        <v>-0.74328729042161745</v>
      </c>
      <c r="BF355" s="153">
        <f t="shared" si="106"/>
        <v>-0.18535433273765689</v>
      </c>
      <c r="BG355" s="153">
        <f>(((BF355)+1)/(BDS!$BG$4)+1)</f>
        <v>1.8094827708812837</v>
      </c>
      <c r="BH355" s="196">
        <f t="shared" si="107"/>
        <v>5.1510890459629763</v>
      </c>
      <c r="BI355" s="154"/>
      <c r="BJ355" s="152">
        <f t="shared" si="108"/>
        <v>1882.6482508403874</v>
      </c>
      <c r="BK355" s="152">
        <f t="shared" si="109"/>
        <v>-6.3186299817756225E-2</v>
      </c>
      <c r="BL355" s="155">
        <f t="shared" si="110"/>
        <v>0.99275180419440179</v>
      </c>
      <c r="BM355" s="155"/>
      <c r="BN355" s="152">
        <f t="shared" si="111"/>
        <v>1882.6482508403874</v>
      </c>
      <c r="BO355" s="152">
        <f t="shared" si="112"/>
        <v>-2.1370011707046648</v>
      </c>
      <c r="BP355" s="155">
        <f t="shared" si="113"/>
        <v>0.78189771050859103</v>
      </c>
      <c r="BQ355" s="156"/>
      <c r="BR355" s="157">
        <f t="shared" si="114"/>
        <v>1882.6482508403874</v>
      </c>
      <c r="BS355" s="158">
        <f t="shared" si="115"/>
        <v>0</v>
      </c>
      <c r="BT355" s="158">
        <f t="shared" si="116"/>
        <v>0</v>
      </c>
      <c r="BU355" s="158">
        <f t="shared" si="117"/>
        <v>0</v>
      </c>
      <c r="BV355" s="158"/>
      <c r="BW355" s="206">
        <f t="shared" si="118"/>
        <v>1882.6482508403874</v>
      </c>
      <c r="BX355" s="207">
        <f t="shared" si="119"/>
        <v>-3.8573098662131572E-14</v>
      </c>
      <c r="BY355" s="208">
        <f t="shared" si="120"/>
        <v>0.99999999999999556</v>
      </c>
      <c r="BZ355" s="158"/>
      <c r="CA355" s="157">
        <f>BDS!BH355</f>
        <v>5.1510890459629763</v>
      </c>
      <c r="CB355" s="157">
        <f t="shared" si="121"/>
        <v>-0.84891095403702366</v>
      </c>
      <c r="CC355" s="157"/>
      <c r="CD355" s="157">
        <f t="shared" si="122"/>
        <v>-0.84891095403702366</v>
      </c>
      <c r="CE355" s="192"/>
      <c r="CF355" s="192"/>
      <c r="CG355" s="208"/>
      <c r="CH355" s="208">
        <f t="shared" si="123"/>
        <v>0</v>
      </c>
    </row>
    <row r="356" spans="2:86" x14ac:dyDescent="0.2">
      <c r="B356" s="81"/>
      <c r="C356" s="81"/>
      <c r="D356" s="81"/>
      <c r="E356" s="81"/>
      <c r="F356" s="81"/>
      <c r="G356" s="81"/>
      <c r="H356" s="81"/>
      <c r="I356" s="81"/>
      <c r="J356" s="81"/>
      <c r="K356" s="81"/>
      <c r="L356" s="82"/>
      <c r="M356" s="83"/>
      <c r="N356" s="81"/>
      <c r="O356" s="81"/>
      <c r="P356" s="81"/>
      <c r="Q356" s="84"/>
      <c r="R356" s="81"/>
      <c r="S356" s="84"/>
      <c r="T356" s="81"/>
      <c r="U356" s="195">
        <f t="shared" si="105"/>
        <v>1911.198862200308</v>
      </c>
      <c r="V356" s="146">
        <f>BDS!$V$3*(COS(($U356*V$4)-PI()))*BL356*BP356</f>
        <v>-0.74081986101308961</v>
      </c>
      <c r="W356" s="146">
        <f>BDS!$W$3*(COS(($U356*W$4)-PI()))*BL356*BP356</f>
        <v>-0.68861478558695477</v>
      </c>
      <c r="X356" s="146">
        <f>BDS!$X$3*(COS(($U356*X$4)-PI()))*BL356*BP356</f>
        <v>-0.34191827202272773</v>
      </c>
      <c r="Y356" s="146">
        <f>BDS!$Y$3*(COS(($U356*Y$4)-PI()))*BL356*BP356</f>
        <v>0.76226356799574402</v>
      </c>
      <c r="Z356" s="146">
        <f>BDS!$Z$3*(COS(($U356*Z$4)-PI()))*BL356*BP356</f>
        <v>-0.48828405782785023</v>
      </c>
      <c r="AA356" s="146">
        <f>BDS!$AA$3*(COS(($U356*AA$4)-PI()))*BL356*BP356</f>
        <v>-0.73556494828996888</v>
      </c>
      <c r="AB356" s="146">
        <f>BDS!$AB$3*(COS(($U356*AB$4)-PI()))*BL356*BP356</f>
        <v>-0.40638998863135223</v>
      </c>
      <c r="AC356" s="146">
        <f>BDS!$AC$3*(COS(($U356*AC$4)-PI()))*BL356*BP356</f>
        <v>-0.10029156634802752</v>
      </c>
      <c r="AD356" s="146">
        <f>BDS!$AD$3*(COS(($U356*AD$4)-PI()))*BL356*BP356</f>
        <v>7.5159770016567207E-2</v>
      </c>
      <c r="AE356" s="146">
        <f>BDS!$AE$3*(COS(($U356*AE$4)-PI()))*BL356*BP356</f>
        <v>0.13023295966946913</v>
      </c>
      <c r="AF356" s="146">
        <f>BDS!$AF$3*(COS(($U356*AF$4)-PI()))*BL356*BP356</f>
        <v>7.5159770016567207E-2</v>
      </c>
      <c r="AG356" s="146">
        <f>BDS!$AG$3*(COS(($U356*AG$4)-PI()))*BL356*BP356</f>
        <v>-0.10029156634802752</v>
      </c>
      <c r="AH356" s="146">
        <f>BDS!$AH$3*(COS(($U356*AH$4)-PI()))*BL356*BP356</f>
        <v>-0.40638998863135223</v>
      </c>
      <c r="AI356" s="146">
        <f>BDS!$AI$3*(COS(($U356*AI$4)-PI()))*BL356*BP356</f>
        <v>-0.73556494828996888</v>
      </c>
      <c r="AJ356" s="146">
        <f>BDS!$AJ$3*(COS(($U356*AJ$4)-PI()))*BL356*BP356</f>
        <v>-0.63055178148045077</v>
      </c>
      <c r="AK356" s="146">
        <f>BDS!$AK$3*(COS(($U356*AK$4)-PI()))*BL356*BP356</f>
        <v>-0.21610591337137461</v>
      </c>
      <c r="AL356" s="146">
        <f>BDS!$AL$3*(COS(($U356*AL$4)-PI()))*BL356*BP356</f>
        <v>9.1129777713710572E-2</v>
      </c>
      <c r="AM356" s="146">
        <f>BDS!$AM$3*(COS(($U356*AM$4)-PI()))*BL356*BP356</f>
        <v>0.25330474761337296</v>
      </c>
      <c r="AN356" s="146">
        <f>BDS!$AN$3*(COS(($U356*AN$4)-PI()))*BL356*BP356</f>
        <v>0.30246687228078351</v>
      </c>
      <c r="AO356" s="146">
        <f>BDS!$AO$3*(COS(($U356*AO$4)-PI()))*BL356*BP356</f>
        <v>0.25330474761337296</v>
      </c>
      <c r="AP356" s="146">
        <f>BDS!$AP$3*(COS(($U356*AP$4)-PI()))*BL356*BP356</f>
        <v>9.1129777713710572E-2</v>
      </c>
      <c r="AQ356" s="146">
        <f>BDS!$AQ$3*(COS(($U356*AQ$4)-PI()))*BL356*BP356</f>
        <v>-0.21610591337137461</v>
      </c>
      <c r="AR356" s="146">
        <f>BDS!$AR$3*(COS(($U356*AR$4)-PI()))*BL356*BP356</f>
        <v>-0.63055178148045077</v>
      </c>
      <c r="AS356" s="146">
        <f>BDS!$AS$3*(COS(($U356*AS$4)-PI()))*BL356*BP356</f>
        <v>-0.73556494828996888</v>
      </c>
      <c r="AT356" s="146">
        <f>BDS!$AT$3*(COS(($U356*AT$4)-PI()))*BL356*BP356</f>
        <v>-0.40638998863135223</v>
      </c>
      <c r="AU356" s="146">
        <f>BDS!$AU$3*(COS(($U356*AU$4)-PI()))*BL356*BP356</f>
        <v>-0.10029156634802752</v>
      </c>
      <c r="AV356" s="146">
        <f>BDS!$AV$3*(COS(($U356*AV$4)-PI()))*BL356*BP356</f>
        <v>7.5159770016567207E-2</v>
      </c>
      <c r="AW356" s="146">
        <f>BDS!$AW$3*(COS(($U356*AW$4)-PI()))*BL356*BP356</f>
        <v>0.13023295966946913</v>
      </c>
      <c r="AX356" s="146">
        <f>BDS!$AX$3*(COS(($U356*AX$4)-PI()))*BL356*BP356</f>
        <v>7.5159770016567207E-2</v>
      </c>
      <c r="AY356" s="146">
        <f>BDS!$AY$3*(COS(($U356*AY$4)-PI()))*BL356*BP356</f>
        <v>-0.10029156634802752</v>
      </c>
      <c r="AZ356" s="146">
        <f>BDS!$AZ$3*(COS(($U356*AZ$4)-PI()))*BL356*BP356</f>
        <v>-0.40638998863135223</v>
      </c>
      <c r="BA356" s="146">
        <f>BDS!$BA$3*(COS(($U356*BA$4)-PI()))*BL356*BP356</f>
        <v>-0.73556494828996888</v>
      </c>
      <c r="BB356" s="146">
        <f>BDS!$BB$3*(COS(($U356*BB$4)-PI()))*BL356*BP356</f>
        <v>-0.48828405782785023</v>
      </c>
      <c r="BC356" s="146">
        <f>BDS!$BC$3*(COS(($U356*BC$4)-PI()))*BL356*BP356</f>
        <v>0.76226356799574402</v>
      </c>
      <c r="BD356" s="146">
        <f>BDS!$BD$3*(COS(($U356*BD$4)-PI()))*BL356*BP356</f>
        <v>-0.34191827202272773</v>
      </c>
      <c r="BE356" s="146">
        <f>BDS!$BE$3*(COS(($U356*BE$4)-PI()))*BL356*BP356</f>
        <v>-0.68861478558695477</v>
      </c>
      <c r="BF356" s="153">
        <f t="shared" si="106"/>
        <v>-0.2045496510093765</v>
      </c>
      <c r="BG356" s="153">
        <f>(((BF356)+1)/(BDS!$BG$4)+1)</f>
        <v>1.7904091048115225</v>
      </c>
      <c r="BH356" s="196">
        <f t="shared" si="107"/>
        <v>5.0590455543662962</v>
      </c>
      <c r="BI356" s="154"/>
      <c r="BJ356" s="152">
        <f t="shared" si="108"/>
        <v>1911.198862200308</v>
      </c>
      <c r="BK356" s="152">
        <f t="shared" si="109"/>
        <v>-6.6329939884685871E-2</v>
      </c>
      <c r="BL356" s="155">
        <f t="shared" si="110"/>
        <v>0.99239256757169281</v>
      </c>
      <c r="BM356" s="155"/>
      <c r="BN356" s="152">
        <f t="shared" si="111"/>
        <v>1911.198862200308</v>
      </c>
      <c r="BO356" s="152">
        <f t="shared" si="112"/>
        <v>-2.2012435334316294</v>
      </c>
      <c r="BP356" s="155">
        <f t="shared" si="113"/>
        <v>0.77613599155280066</v>
      </c>
      <c r="BQ356" s="156"/>
      <c r="BR356" s="157">
        <f t="shared" si="114"/>
        <v>1911.198862200308</v>
      </c>
      <c r="BS356" s="158">
        <f t="shared" si="115"/>
        <v>0</v>
      </c>
      <c r="BT356" s="158">
        <f t="shared" si="116"/>
        <v>0</v>
      </c>
      <c r="BU356" s="158">
        <f t="shared" si="117"/>
        <v>0</v>
      </c>
      <c r="BV356" s="158"/>
      <c r="BW356" s="206">
        <f t="shared" si="118"/>
        <v>1911.198862200308</v>
      </c>
      <c r="BX356" s="207">
        <f t="shared" si="119"/>
        <v>-4.0501753595238149E-14</v>
      </c>
      <c r="BY356" s="208">
        <f t="shared" si="120"/>
        <v>0.99999999999999534</v>
      </c>
      <c r="BZ356" s="158"/>
      <c r="CA356" s="157">
        <f>BDS!BH356</f>
        <v>5.0590455543662962</v>
      </c>
      <c r="CB356" s="157">
        <f t="shared" si="121"/>
        <v>-0.94095444563370378</v>
      </c>
      <c r="CC356" s="157"/>
      <c r="CD356" s="157">
        <f t="shared" si="122"/>
        <v>-0.94095444563370378</v>
      </c>
      <c r="CE356" s="192"/>
      <c r="CF356" s="192"/>
      <c r="CG356" s="208"/>
      <c r="CH356" s="208">
        <f t="shared" si="123"/>
        <v>0</v>
      </c>
    </row>
    <row r="357" spans="2:86" x14ac:dyDescent="0.2">
      <c r="B357" s="81"/>
      <c r="C357" s="81"/>
      <c r="D357" s="81"/>
      <c r="E357" s="81"/>
      <c r="F357" s="81"/>
      <c r="G357" s="81"/>
      <c r="H357" s="81"/>
      <c r="I357" s="81"/>
      <c r="J357" s="81"/>
      <c r="K357" s="81"/>
      <c r="L357" s="82"/>
      <c r="M357" s="83"/>
      <c r="N357" s="81"/>
      <c r="O357" s="81"/>
      <c r="P357" s="81"/>
      <c r="Q357" s="84"/>
      <c r="R357" s="81"/>
      <c r="S357" s="84"/>
      <c r="T357" s="81"/>
      <c r="U357" s="195">
        <f t="shared" si="105"/>
        <v>1940.182447382429</v>
      </c>
      <c r="V357" s="146">
        <f>BDS!$V$3*(COS(($U357*V$4)-PI()))*BL357*BP357</f>
        <v>-0.68868423113579691</v>
      </c>
      <c r="W357" s="146">
        <f>BDS!$W$3*(COS(($U357*W$4)-PI()))*BL357*BP357</f>
        <v>-0.60762132215389963</v>
      </c>
      <c r="X357" s="146">
        <f>BDS!$X$3*(COS(($U357*X$4)-PI()))*BL357*BP357</f>
        <v>-0.19380212006401681</v>
      </c>
      <c r="Y357" s="146">
        <f>BDS!$Y$3*(COS(($U357*Y$4)-PI()))*BL357*BP357</f>
        <v>0.7603517185063785</v>
      </c>
      <c r="Z357" s="146">
        <f>BDS!$Z$3*(COS(($U357*Z$4)-PI()))*BL357*BP357</f>
        <v>-0.41747459118675295</v>
      </c>
      <c r="AA357" s="146">
        <f>BDS!$AA$3*(COS(($U357*AA$4)-PI()))*BL357*BP357</f>
        <v>-0.74766748972973274</v>
      </c>
      <c r="AB357" s="146">
        <f>BDS!$AB$3*(COS(($U357*AB$4)-PI()))*BL357*BP357</f>
        <v>-0.45387368939443667</v>
      </c>
      <c r="AC357" s="146">
        <f>BDS!$AC$3*(COS(($U357*AC$4)-PI()))*BL357*BP357</f>
        <v>-0.15500441015134453</v>
      </c>
      <c r="AD357" s="146">
        <f>BDS!$AD$3*(COS(($U357*AD$4)-PI()))*BL357*BP357</f>
        <v>2.1010023112961483E-2</v>
      </c>
      <c r="AE357" s="146">
        <f>BDS!$AE$3*(COS(($U357*AE$4)-PI()))*BL357*BP357</f>
        <v>7.6853468665239635E-2</v>
      </c>
      <c r="AF357" s="146">
        <f>BDS!$AF$3*(COS(($U357*AF$4)-PI()))*BL357*BP357</f>
        <v>2.1010023112961483E-2</v>
      </c>
      <c r="AG357" s="146">
        <f>BDS!$AG$3*(COS(($U357*AG$4)-PI()))*BL357*BP357</f>
        <v>-0.15500441015134453</v>
      </c>
      <c r="AH357" s="146">
        <f>BDS!$AH$3*(COS(($U357*AH$4)-PI()))*BL357*BP357</f>
        <v>-0.45387368939443667</v>
      </c>
      <c r="AI357" s="146">
        <f>BDS!$AI$3*(COS(($U357*AI$4)-PI()))*BL357*BP357</f>
        <v>-0.74766748972973274</v>
      </c>
      <c r="AJ357" s="146">
        <f>BDS!$AJ$3*(COS(($U357*AJ$4)-PI()))*BL357*BP357</f>
        <v>-0.66117820961298701</v>
      </c>
      <c r="AK357" s="146">
        <f>BDS!$AK$3*(COS(($U357*AK$4)-PI()))*BL357*BP357</f>
        <v>-0.26948209911754561</v>
      </c>
      <c r="AL357" s="146">
        <f>BDS!$AL$3*(COS(($U357*AL$4)-PI()))*BL357*BP357</f>
        <v>3.7174786517830447E-2</v>
      </c>
      <c r="AM357" s="146">
        <f>BDS!$AM$3*(COS(($U357*AM$4)-PI()))*BL357*BP357</f>
        <v>0.20265755828603574</v>
      </c>
      <c r="AN357" s="146">
        <f>BDS!$AN$3*(COS(($U357*AN$4)-PI()))*BL357*BP357</f>
        <v>0.25331437654519962</v>
      </c>
      <c r="AO357" s="146">
        <f>BDS!$AO$3*(COS(($U357*AO$4)-PI()))*BL357*BP357</f>
        <v>0.20265755828603574</v>
      </c>
      <c r="AP357" s="146">
        <f>BDS!$AP$3*(COS(($U357*AP$4)-PI()))*BL357*BP357</f>
        <v>3.7174786517830447E-2</v>
      </c>
      <c r="AQ357" s="146">
        <f>BDS!$AQ$3*(COS(($U357*AQ$4)-PI()))*BL357*BP357</f>
        <v>-0.26948209911754561</v>
      </c>
      <c r="AR357" s="146">
        <f>BDS!$AR$3*(COS(($U357*AR$4)-PI()))*BL357*BP357</f>
        <v>-0.66117820961298701</v>
      </c>
      <c r="AS357" s="146">
        <f>BDS!$AS$3*(COS(($U357*AS$4)-PI()))*BL357*BP357</f>
        <v>-0.74766748972973274</v>
      </c>
      <c r="AT357" s="146">
        <f>BDS!$AT$3*(COS(($U357*AT$4)-PI()))*BL357*BP357</f>
        <v>-0.45387368939443667</v>
      </c>
      <c r="AU357" s="146">
        <f>BDS!$AU$3*(COS(($U357*AU$4)-PI()))*BL357*BP357</f>
        <v>-0.15500441015134453</v>
      </c>
      <c r="AV357" s="146">
        <f>BDS!$AV$3*(COS(($U357*AV$4)-PI()))*BL357*BP357</f>
        <v>2.1010023112961483E-2</v>
      </c>
      <c r="AW357" s="146">
        <f>BDS!$AW$3*(COS(($U357*AW$4)-PI()))*BL357*BP357</f>
        <v>7.6853468665239635E-2</v>
      </c>
      <c r="AX357" s="146">
        <f>BDS!$AX$3*(COS(($U357*AX$4)-PI()))*BL357*BP357</f>
        <v>2.1010023112961483E-2</v>
      </c>
      <c r="AY357" s="146">
        <f>BDS!$AY$3*(COS(($U357*AY$4)-PI()))*BL357*BP357</f>
        <v>-0.15500441015134453</v>
      </c>
      <c r="AZ357" s="146">
        <f>BDS!$AZ$3*(COS(($U357*AZ$4)-PI()))*BL357*BP357</f>
        <v>-0.45387368939443667</v>
      </c>
      <c r="BA357" s="146">
        <f>BDS!$BA$3*(COS(($U357*BA$4)-PI()))*BL357*BP357</f>
        <v>-0.74766748972973274</v>
      </c>
      <c r="BB357" s="146">
        <f>BDS!$BB$3*(COS(($U357*BB$4)-PI()))*BL357*BP357</f>
        <v>-0.41747459118675295</v>
      </c>
      <c r="BC357" s="146">
        <f>BDS!$BC$3*(COS(($U357*BC$4)-PI()))*BL357*BP357</f>
        <v>0.7603517185063785</v>
      </c>
      <c r="BD357" s="146">
        <f>BDS!$BD$3*(COS(($U357*BD$4)-PI()))*BL357*BP357</f>
        <v>-0.19380212006401681</v>
      </c>
      <c r="BE357" s="146">
        <f>BDS!$BE$3*(COS(($U357*BE$4)-PI()))*BL357*BP357</f>
        <v>-0.60762132215389963</v>
      </c>
      <c r="BF357" s="153">
        <f t="shared" si="106"/>
        <v>-0.22007093721000673</v>
      </c>
      <c r="BG357" s="153">
        <f>(((BF357)+1)/(BDS!$BG$4)+1)</f>
        <v>1.774986186276216</v>
      </c>
      <c r="BH357" s="196">
        <f t="shared" si="107"/>
        <v>4.983899550668883</v>
      </c>
      <c r="BI357" s="154"/>
      <c r="BJ357" s="152">
        <f t="shared" si="108"/>
        <v>1940.182447382429</v>
      </c>
      <c r="BK357" s="152">
        <f t="shared" si="109"/>
        <v>-6.962873198038734E-2</v>
      </c>
      <c r="BL357" s="155">
        <f t="shared" si="110"/>
        <v>0.9920157408655863</v>
      </c>
      <c r="BM357" s="155"/>
      <c r="BN357" s="152">
        <f t="shared" si="111"/>
        <v>1940.182447382429</v>
      </c>
      <c r="BO357" s="152">
        <f t="shared" si="112"/>
        <v>-2.2669586346290602</v>
      </c>
      <c r="BP357" s="155">
        <f t="shared" si="113"/>
        <v>0.77028611292312277</v>
      </c>
      <c r="BQ357" s="156"/>
      <c r="BR357" s="157">
        <f t="shared" si="114"/>
        <v>1940.182447382429</v>
      </c>
      <c r="BS357" s="158">
        <f t="shared" si="115"/>
        <v>0</v>
      </c>
      <c r="BT357" s="158">
        <f t="shared" si="116"/>
        <v>0</v>
      </c>
      <c r="BU357" s="158">
        <f t="shared" si="117"/>
        <v>0</v>
      </c>
      <c r="BV357" s="158"/>
      <c r="BW357" s="206">
        <f t="shared" si="118"/>
        <v>1940.182447382429</v>
      </c>
      <c r="BX357" s="207">
        <f t="shared" si="119"/>
        <v>-4.2430408528344739E-14</v>
      </c>
      <c r="BY357" s="208">
        <f t="shared" si="120"/>
        <v>0.99999999999999512</v>
      </c>
      <c r="BZ357" s="158"/>
      <c r="CA357" s="157">
        <f>BDS!BH357</f>
        <v>4.983899550668883</v>
      </c>
      <c r="CB357" s="157">
        <f t="shared" si="121"/>
        <v>-1.016100449331117</v>
      </c>
      <c r="CC357" s="157"/>
      <c r="CD357" s="157">
        <f t="shared" si="122"/>
        <v>-1.016100449331117</v>
      </c>
      <c r="CE357" s="192"/>
      <c r="CF357" s="192"/>
      <c r="CG357" s="208"/>
      <c r="CH357" s="208">
        <f t="shared" si="123"/>
        <v>0</v>
      </c>
    </row>
    <row r="358" spans="2:86" x14ac:dyDescent="0.2">
      <c r="B358" s="81"/>
      <c r="C358" s="81"/>
      <c r="D358" s="81"/>
      <c r="E358" s="81"/>
      <c r="F358" s="81"/>
      <c r="G358" s="81"/>
      <c r="H358" s="81"/>
      <c r="I358" s="81"/>
      <c r="J358" s="81"/>
      <c r="K358" s="81"/>
      <c r="L358" s="82"/>
      <c r="M358" s="83"/>
      <c r="N358" s="81"/>
      <c r="O358" s="81"/>
      <c r="P358" s="81"/>
      <c r="Q358" s="84"/>
      <c r="R358" s="81"/>
      <c r="S358" s="84"/>
      <c r="T358" s="81"/>
      <c r="U358" s="195">
        <f t="shared" si="105"/>
        <v>1969.6055724924056</v>
      </c>
      <c r="V358" s="146">
        <f>BDS!$V$3*(COS(($U358*V$4)-PI()))*BL358*BP358</f>
        <v>-0.61031154376382335</v>
      </c>
      <c r="W358" s="146">
        <f>BDS!$W$3*(COS(($U358*W$4)-PI()))*BL358*BP358</f>
        <v>-0.50275831419009209</v>
      </c>
      <c r="X358" s="146">
        <f>BDS!$X$3*(COS(($U358*X$4)-PI()))*BL358*BP358</f>
        <v>-3.7426917735115119E-2</v>
      </c>
      <c r="Y358" s="146">
        <f>BDS!$Y$3*(COS(($U358*Y$4)-PI()))*BL358*BP358</f>
        <v>0.7429702740292663</v>
      </c>
      <c r="Z358" s="146">
        <f>BDS!$Z$3*(COS(($U358*Z$4)-PI()))*BL358*BP358</f>
        <v>-0.34168776598518119</v>
      </c>
      <c r="AA358" s="146">
        <f>BDS!$AA$3*(COS(($U358*AA$4)-PI()))*BL358*BP358</f>
        <v>-0.7534305489549239</v>
      </c>
      <c r="AB358" s="146">
        <f>BDS!$AB$3*(COS(($U358*AB$4)-PI()))*BL358*BP358</f>
        <v>-0.49831077063400386</v>
      </c>
      <c r="AC358" s="146">
        <f>BDS!$AC$3*(COS(($U358*AC$4)-PI()))*BL358*BP358</f>
        <v>-0.20879106132567124</v>
      </c>
      <c r="AD358" s="146">
        <f>BDS!$AD$3*(COS(($U358*AD$4)-PI()))*BL358*BP358</f>
        <v>-3.3189834211190802E-2</v>
      </c>
      <c r="AE358" s="146">
        <f>BDS!$AE$3*(COS(($U358*AE$4)-PI()))*BL358*BP358</f>
        <v>2.3149966867847253E-2</v>
      </c>
      <c r="AF358" s="146">
        <f>BDS!$AF$3*(COS(($U358*AF$4)-PI()))*BL358*BP358</f>
        <v>-3.3189834211190802E-2</v>
      </c>
      <c r="AG358" s="146">
        <f>BDS!$AG$3*(COS(($U358*AG$4)-PI()))*BL358*BP358</f>
        <v>-0.20879106132567124</v>
      </c>
      <c r="AH358" s="146">
        <f>BDS!$AH$3*(COS(($U358*AH$4)-PI()))*BL358*BP358</f>
        <v>-0.49831077063400386</v>
      </c>
      <c r="AI358" s="146">
        <f>BDS!$AI$3*(COS(($U358*AI$4)-PI()))*BL358*BP358</f>
        <v>-0.7534305489549239</v>
      </c>
      <c r="AJ358" s="146">
        <f>BDS!$AJ$3*(COS(($U358*AJ$4)-PI()))*BL358*BP358</f>
        <v>-0.68673011607365209</v>
      </c>
      <c r="AK358" s="146">
        <f>BDS!$AK$3*(COS(($U358*AK$4)-PI()))*BL358*BP358</f>
        <v>-0.32119728247856844</v>
      </c>
      <c r="AL358" s="146">
        <f>BDS!$AL$3*(COS(($U358*AL$4)-PI()))*BL358*BP358</f>
        <v>-1.6911326515758291E-2</v>
      </c>
      <c r="AM358" s="146">
        <f>BDS!$AM$3*(COS(($U358*AM$4)-PI()))*BL358*BP358</f>
        <v>0.15113035383739887</v>
      </c>
      <c r="AN358" s="146">
        <f>BDS!$AN$3*(COS(($U358*AN$4)-PI()))*BL358*BP358</f>
        <v>0.20308194353365258</v>
      </c>
      <c r="AO358" s="146">
        <f>BDS!$AO$3*(COS(($U358*AO$4)-PI()))*BL358*BP358</f>
        <v>0.15113035383739887</v>
      </c>
      <c r="AP358" s="146">
        <f>BDS!$AP$3*(COS(($U358*AP$4)-PI()))*BL358*BP358</f>
        <v>-1.6911326515758291E-2</v>
      </c>
      <c r="AQ358" s="146">
        <f>BDS!$AQ$3*(COS(($U358*AQ$4)-PI()))*BL358*BP358</f>
        <v>-0.32119728247856844</v>
      </c>
      <c r="AR358" s="146">
        <f>BDS!$AR$3*(COS(($U358*AR$4)-PI()))*BL358*BP358</f>
        <v>-0.68673011607365209</v>
      </c>
      <c r="AS358" s="146">
        <f>BDS!$AS$3*(COS(($U358*AS$4)-PI()))*BL358*BP358</f>
        <v>-0.7534305489549239</v>
      </c>
      <c r="AT358" s="146">
        <f>BDS!$AT$3*(COS(($U358*AT$4)-PI()))*BL358*BP358</f>
        <v>-0.49831077063400386</v>
      </c>
      <c r="AU358" s="146">
        <f>BDS!$AU$3*(COS(($U358*AU$4)-PI()))*BL358*BP358</f>
        <v>-0.20879106132567124</v>
      </c>
      <c r="AV358" s="146">
        <f>BDS!$AV$3*(COS(($U358*AV$4)-PI()))*BL358*BP358</f>
        <v>-3.3189834211190802E-2</v>
      </c>
      <c r="AW358" s="146">
        <f>BDS!$AW$3*(COS(($U358*AW$4)-PI()))*BL358*BP358</f>
        <v>2.3149966867847253E-2</v>
      </c>
      <c r="AX358" s="146">
        <f>BDS!$AX$3*(COS(($U358*AX$4)-PI()))*BL358*BP358</f>
        <v>-3.3189834211190802E-2</v>
      </c>
      <c r="AY358" s="146">
        <f>BDS!$AY$3*(COS(($U358*AY$4)-PI()))*BL358*BP358</f>
        <v>-0.20879106132567124</v>
      </c>
      <c r="AZ358" s="146">
        <f>BDS!$AZ$3*(COS(($U358*AZ$4)-PI()))*BL358*BP358</f>
        <v>-0.49831077063400386</v>
      </c>
      <c r="BA358" s="146">
        <f>BDS!$BA$3*(COS(($U358*BA$4)-PI()))*BL358*BP358</f>
        <v>-0.7534305489549239</v>
      </c>
      <c r="BB358" s="146">
        <f>BDS!$BB$3*(COS(($U358*BB$4)-PI()))*BL358*BP358</f>
        <v>-0.34168776598518119</v>
      </c>
      <c r="BC358" s="146">
        <f>BDS!$BC$3*(COS(($U358*BC$4)-PI()))*BL358*BP358</f>
        <v>0.7429702740292663</v>
      </c>
      <c r="BD358" s="146">
        <f>BDS!$BD$3*(COS(($U358*BD$4)-PI()))*BL358*BP358</f>
        <v>-3.7426917735115119E-2</v>
      </c>
      <c r="BE358" s="146">
        <f>BDS!$BE$3*(COS(($U358*BE$4)-PI()))*BL358*BP358</f>
        <v>-0.50275831419009209</v>
      </c>
      <c r="BF358" s="153">
        <f t="shared" si="106"/>
        <v>-0.23225113103391776</v>
      </c>
      <c r="BG358" s="153">
        <f>(((BF358)+1)/(BDS!$BG$4)+1)</f>
        <v>1.7628831856187834</v>
      </c>
      <c r="BH358" s="196">
        <f t="shared" si="107"/>
        <v>4.9244707097191149</v>
      </c>
      <c r="BI358" s="154"/>
      <c r="BJ358" s="152">
        <f t="shared" si="108"/>
        <v>1969.6055724924056</v>
      </c>
      <c r="BK358" s="152">
        <f t="shared" si="109"/>
        <v>-7.3090206852737927E-2</v>
      </c>
      <c r="BL358" s="155">
        <f t="shared" si="110"/>
        <v>0.99162048447014928</v>
      </c>
      <c r="BM358" s="155"/>
      <c r="BN358" s="152">
        <f t="shared" si="111"/>
        <v>1969.6055724924056</v>
      </c>
      <c r="BO358" s="152">
        <f t="shared" si="112"/>
        <v>-2.3341573596539034</v>
      </c>
      <c r="BP358" s="155">
        <f t="shared" si="113"/>
        <v>0.76434975730593713</v>
      </c>
      <c r="BQ358" s="156"/>
      <c r="BR358" s="157">
        <f t="shared" si="114"/>
        <v>1969.6055724924056</v>
      </c>
      <c r="BS358" s="158">
        <f t="shared" si="115"/>
        <v>0</v>
      </c>
      <c r="BT358" s="158">
        <f t="shared" si="116"/>
        <v>0</v>
      </c>
      <c r="BU358" s="158">
        <f t="shared" si="117"/>
        <v>0</v>
      </c>
      <c r="BV358" s="158"/>
      <c r="BW358" s="206">
        <f t="shared" si="118"/>
        <v>1969.6055724924056</v>
      </c>
      <c r="BX358" s="207">
        <f t="shared" si="119"/>
        <v>-4.6287718394557899E-14</v>
      </c>
      <c r="BY358" s="208">
        <f t="shared" si="120"/>
        <v>0.99999999999999467</v>
      </c>
      <c r="BZ358" s="158"/>
      <c r="CA358" s="157">
        <f>BDS!BH358</f>
        <v>4.9244707097191149</v>
      </c>
      <c r="CB358" s="157">
        <f t="shared" si="121"/>
        <v>-1.0755292902808851</v>
      </c>
      <c r="CC358" s="157"/>
      <c r="CD358" s="157">
        <f t="shared" si="122"/>
        <v>-1.0755292902808851</v>
      </c>
      <c r="CE358" s="192"/>
      <c r="CF358" s="192"/>
      <c r="CG358" s="208"/>
      <c r="CH358" s="208">
        <f t="shared" si="123"/>
        <v>0</v>
      </c>
    </row>
    <row r="359" spans="2:86" x14ac:dyDescent="0.2">
      <c r="B359" s="81"/>
      <c r="C359" s="81"/>
      <c r="D359" s="81"/>
      <c r="E359" s="81"/>
      <c r="F359" s="81"/>
      <c r="G359" s="81"/>
      <c r="H359" s="81"/>
      <c r="I359" s="81"/>
      <c r="J359" s="81"/>
      <c r="K359" s="81"/>
      <c r="L359" s="82"/>
      <c r="M359" s="83"/>
      <c r="N359" s="81"/>
      <c r="O359" s="81"/>
      <c r="P359" s="81"/>
      <c r="Q359" s="84"/>
      <c r="R359" s="81"/>
      <c r="S359" s="84"/>
      <c r="T359" s="81"/>
      <c r="U359" s="195">
        <f t="shared" si="105"/>
        <v>1999.4749032117595</v>
      </c>
      <c r="V359" s="146">
        <f>BDS!$V$3*(COS(($U359*V$4)-PI()))*BL359*BP359</f>
        <v>-0.50805292978341066</v>
      </c>
      <c r="W359" s="146">
        <f>BDS!$W$3*(COS(($U359*W$4)-PI()))*BL359*BP359</f>
        <v>-0.37763296508413485</v>
      </c>
      <c r="X359" s="146">
        <f>BDS!$X$3*(COS(($U359*X$4)-PI()))*BL359*BP359</f>
        <v>0.1203724974241358</v>
      </c>
      <c r="Y359" s="146">
        <f>BDS!$Y$3*(COS(($U359*Y$4)-PI()))*BL359*BP359</f>
        <v>0.71004017769175543</v>
      </c>
      <c r="Z359" s="146">
        <f>BDS!$Z$3*(COS(($U359*Z$4)-PI()))*BL359*BP359</f>
        <v>-0.26175068825054915</v>
      </c>
      <c r="AA359" s="146">
        <f>BDS!$AA$3*(COS(($U359*AA$4)-PI()))*BL359*BP359</f>
        <v>-0.75261785359254074</v>
      </c>
      <c r="AB359" s="146">
        <f>BDS!$AB$3*(COS(($U359*AB$4)-PI()))*BL359*BP359</f>
        <v>-0.5392952177195961</v>
      </c>
      <c r="AC359" s="146">
        <f>BDS!$AC$3*(COS(($U359*AC$4)-PI()))*BL359*BP359</f>
        <v>-0.26129551322322864</v>
      </c>
      <c r="AD359" s="146">
        <f>BDS!$AD$3*(COS(($U359*AD$4)-PI()))*BL359*BP359</f>
        <v>-8.7137536933096157E-2</v>
      </c>
      <c r="AE359" s="146">
        <f>BDS!$AE$3*(COS(($U359*AE$4)-PI()))*BL359*BP359</f>
        <v>-3.0594471594140294E-2</v>
      </c>
      <c r="AF359" s="146">
        <f>BDS!$AF$3*(COS(($U359*AF$4)-PI()))*BL359*BP359</f>
        <v>-8.7137536933096157E-2</v>
      </c>
      <c r="AG359" s="146">
        <f>BDS!$AG$3*(COS(($U359*AG$4)-PI()))*BL359*BP359</f>
        <v>-0.26129551322322864</v>
      </c>
      <c r="AH359" s="146">
        <f>BDS!$AH$3*(COS(($U359*AH$4)-PI()))*BL359*BP359</f>
        <v>-0.5392952177195961</v>
      </c>
      <c r="AI359" s="146">
        <f>BDS!$AI$3*(COS(($U359*AI$4)-PI()))*BL359*BP359</f>
        <v>-0.75261785359254074</v>
      </c>
      <c r="AJ359" s="146">
        <f>BDS!$AJ$3*(COS(($U359*AJ$4)-PI()))*BL359*BP359</f>
        <v>-0.70685063110609581</v>
      </c>
      <c r="AK359" s="146">
        <f>BDS!$AK$3*(COS(($U359*AK$4)-PI()))*BL359*BP359</f>
        <v>-0.37086810297129419</v>
      </c>
      <c r="AL359" s="146">
        <f>BDS!$AL$3*(COS(($U359*AL$4)-PI()))*BL359*BP359</f>
        <v>-7.0831761870198934E-2</v>
      </c>
      <c r="AM359" s="146">
        <f>BDS!$AM$3*(COS(($U359*AM$4)-PI()))*BL359*BP359</f>
        <v>9.896014136341913E-2</v>
      </c>
      <c r="AN359" s="146">
        <f>BDS!$AN$3*(COS(($U359*AN$4)-PI()))*BL359*BP359</f>
        <v>0.15198708099661423</v>
      </c>
      <c r="AO359" s="146">
        <f>BDS!$AO$3*(COS(($U359*AO$4)-PI()))*BL359*BP359</f>
        <v>9.896014136341913E-2</v>
      </c>
      <c r="AP359" s="146">
        <f>BDS!$AP$3*(COS(($U359*AP$4)-PI()))*BL359*BP359</f>
        <v>-7.0831761870198934E-2</v>
      </c>
      <c r="AQ359" s="146">
        <f>BDS!$AQ$3*(COS(($U359*AQ$4)-PI()))*BL359*BP359</f>
        <v>-0.37086810297129419</v>
      </c>
      <c r="AR359" s="146">
        <f>BDS!$AR$3*(COS(($U359*AR$4)-PI()))*BL359*BP359</f>
        <v>-0.70685063110609581</v>
      </c>
      <c r="AS359" s="146">
        <f>BDS!$AS$3*(COS(($U359*AS$4)-PI()))*BL359*BP359</f>
        <v>-0.75261785359254074</v>
      </c>
      <c r="AT359" s="146">
        <f>BDS!$AT$3*(COS(($U359*AT$4)-PI()))*BL359*BP359</f>
        <v>-0.5392952177195961</v>
      </c>
      <c r="AU359" s="146">
        <f>BDS!$AU$3*(COS(($U359*AU$4)-PI()))*BL359*BP359</f>
        <v>-0.26129551322322864</v>
      </c>
      <c r="AV359" s="146">
        <f>BDS!$AV$3*(COS(($U359*AV$4)-PI()))*BL359*BP359</f>
        <v>-8.7137536933096157E-2</v>
      </c>
      <c r="AW359" s="146">
        <f>BDS!$AW$3*(COS(($U359*AW$4)-PI()))*BL359*BP359</f>
        <v>-3.0594471594140294E-2</v>
      </c>
      <c r="AX359" s="146">
        <f>BDS!$AX$3*(COS(($U359*AX$4)-PI()))*BL359*BP359</f>
        <v>-8.7137536933096157E-2</v>
      </c>
      <c r="AY359" s="146">
        <f>BDS!$AY$3*(COS(($U359*AY$4)-PI()))*BL359*BP359</f>
        <v>-0.26129551322322864</v>
      </c>
      <c r="AZ359" s="146">
        <f>BDS!$AZ$3*(COS(($U359*AZ$4)-PI()))*BL359*BP359</f>
        <v>-0.5392952177195961</v>
      </c>
      <c r="BA359" s="146">
        <f>BDS!$BA$3*(COS(($U359*BA$4)-PI()))*BL359*BP359</f>
        <v>-0.75261785359254074</v>
      </c>
      <c r="BB359" s="146">
        <f>BDS!$BB$3*(COS(($U359*BB$4)-PI()))*BL359*BP359</f>
        <v>-0.26175068825054915</v>
      </c>
      <c r="BC359" s="146">
        <f>BDS!$BC$3*(COS(($U359*BC$4)-PI()))*BL359*BP359</f>
        <v>0.71004017769175543</v>
      </c>
      <c r="BD359" s="146">
        <f>BDS!$BD$3*(COS(($U359*BD$4)-PI()))*BL359*BP359</f>
        <v>0.1203724974241358</v>
      </c>
      <c r="BE359" s="146">
        <f>BDS!$BE$3*(COS(($U359*BE$4)-PI()))*BL359*BP359</f>
        <v>-0.37763296508413485</v>
      </c>
      <c r="BF359" s="153">
        <f t="shared" si="106"/>
        <v>-0.24154894287374587</v>
      </c>
      <c r="BG359" s="153">
        <f>(((BF359)+1)/(BDS!$BG$4)+1)</f>
        <v>1.7536442995684474</v>
      </c>
      <c r="BH359" s="196">
        <f t="shared" si="107"/>
        <v>4.8788301568783652</v>
      </c>
      <c r="BI359" s="154"/>
      <c r="BJ359" s="152">
        <f t="shared" si="108"/>
        <v>1999.4749032117595</v>
      </c>
      <c r="BK359" s="152">
        <f t="shared" si="109"/>
        <v>-7.6722247990111583E-2</v>
      </c>
      <c r="BL359" s="155">
        <f t="shared" si="110"/>
        <v>0.99120592089245596</v>
      </c>
      <c r="BM359" s="155"/>
      <c r="BN359" s="152">
        <f t="shared" si="111"/>
        <v>1999.4749032117595</v>
      </c>
      <c r="BO359" s="152">
        <f t="shared" si="112"/>
        <v>-2.402849653675283</v>
      </c>
      <c r="BP359" s="155">
        <f t="shared" si="113"/>
        <v>0.75832874285394525</v>
      </c>
      <c r="BQ359" s="156"/>
      <c r="BR359" s="157">
        <f t="shared" si="114"/>
        <v>1999.4749032117595</v>
      </c>
      <c r="BS359" s="158">
        <f t="shared" si="115"/>
        <v>0</v>
      </c>
      <c r="BT359" s="158">
        <f t="shared" si="116"/>
        <v>0</v>
      </c>
      <c r="BU359" s="158">
        <f t="shared" si="117"/>
        <v>0</v>
      </c>
      <c r="BV359" s="158"/>
      <c r="BW359" s="206">
        <f t="shared" si="118"/>
        <v>1999.4749032117595</v>
      </c>
      <c r="BX359" s="207">
        <f t="shared" si="119"/>
        <v>-4.6287718394557899E-14</v>
      </c>
      <c r="BY359" s="208">
        <f t="shared" si="120"/>
        <v>0.99999999999999467</v>
      </c>
      <c r="BZ359" s="158"/>
      <c r="CA359" s="157">
        <f>BDS!BH359</f>
        <v>4.8788301568783652</v>
      </c>
      <c r="CB359" s="157">
        <f t="shared" si="121"/>
        <v>-1.1211698431216348</v>
      </c>
      <c r="CC359" s="157"/>
      <c r="CD359" s="157">
        <f t="shared" si="122"/>
        <v>-1.1211698431216348</v>
      </c>
      <c r="CE359" s="192"/>
      <c r="CF359" s="192"/>
      <c r="CG359" s="208"/>
      <c r="CH359" s="208">
        <f t="shared" si="123"/>
        <v>0</v>
      </c>
    </row>
    <row r="360" spans="2:86" x14ac:dyDescent="0.2">
      <c r="B360" s="81"/>
      <c r="C360" s="81"/>
      <c r="D360" s="81"/>
      <c r="E360" s="81"/>
      <c r="F360" s="81"/>
      <c r="G360" s="81"/>
      <c r="H360" s="81"/>
      <c r="I360" s="81"/>
      <c r="J360" s="81"/>
      <c r="K360" s="81"/>
      <c r="L360" s="82"/>
      <c r="M360" s="83"/>
      <c r="N360" s="81"/>
      <c r="O360" s="81"/>
      <c r="P360" s="81"/>
      <c r="Q360" s="84"/>
      <c r="R360" s="81"/>
      <c r="S360" s="84"/>
      <c r="T360" s="81"/>
      <c r="U360" s="195">
        <f t="shared" si="105"/>
        <v>2029.7972063079601</v>
      </c>
      <c r="V360" s="146">
        <f>BDS!$V$3*(COS(($U360*V$4)-PI()))*BL360*BP360</f>
        <v>-0.38540610787809981</v>
      </c>
      <c r="W360" s="146">
        <f>BDS!$W$3*(COS(($U360*W$4)-PI()))*BL360*BP360</f>
        <v>-0.23694825375764189</v>
      </c>
      <c r="X360" s="146">
        <f>BDS!$X$3*(COS(($U360*X$4)-PI()))*BL360*BP360</f>
        <v>0.27228592561390219</v>
      </c>
      <c r="Y360" s="146">
        <f>BDS!$Y$3*(COS(($U360*Y$4)-PI()))*BL360*BP360</f>
        <v>0.66183827847860821</v>
      </c>
      <c r="Z360" s="146">
        <f>BDS!$Z$3*(COS(($U360*Z$4)-PI()))*BL360*BP360</f>
        <v>-0.1785988517952489</v>
      </c>
      <c r="AA360" s="146">
        <f>BDS!$AA$3*(COS(($U360*AA$4)-PI()))*BL360*BP360</f>
        <v>-0.74504870913822818</v>
      </c>
      <c r="AB360" s="146">
        <f>BDS!$AB$3*(COS(($U360*AB$4)-PI()))*BL360*BP360</f>
        <v>-0.57642723295324616</v>
      </c>
      <c r="AC360" s="146">
        <f>BDS!$AC$3*(COS(($U360*AC$4)-PI()))*BL360*BP360</f>
        <v>-0.31215111000659024</v>
      </c>
      <c r="AD360" s="146">
        <f>BDS!$AD$3*(COS(($U360*AD$4)-PI()))*BL360*BP360</f>
        <v>-0.14051549706273497</v>
      </c>
      <c r="AE360" s="146">
        <f>BDS!$AE$3*(COS(($U360*AE$4)-PI()))*BL360*BP360</f>
        <v>-8.4080543158818952E-2</v>
      </c>
      <c r="AF360" s="146">
        <f>BDS!$AF$3*(COS(($U360*AF$4)-PI()))*BL360*BP360</f>
        <v>-0.14051549706273497</v>
      </c>
      <c r="AG360" s="146">
        <f>BDS!$AG$3*(COS(($U360*AG$4)-PI()))*BL360*BP360</f>
        <v>-0.31215111000659024</v>
      </c>
      <c r="AH360" s="146">
        <f>BDS!$AH$3*(COS(($U360*AH$4)-PI()))*BL360*BP360</f>
        <v>-0.57642723295324616</v>
      </c>
      <c r="AI360" s="146">
        <f>BDS!$AI$3*(COS(($U360*AI$4)-PI()))*BL360*BP360</f>
        <v>-0.74504870913822818</v>
      </c>
      <c r="AJ360" s="146">
        <f>BDS!$AJ$3*(COS(($U360*AJ$4)-PI()))*BL360*BP360</f>
        <v>-0.72121464586202189</v>
      </c>
      <c r="AK360" s="146">
        <f>BDS!$AK$3*(COS(($U360*AK$4)-PI()))*BL360*BP360</f>
        <v>-0.41810538520784107</v>
      </c>
      <c r="AL360" s="146">
        <f>BDS!$AL$3*(COS(($U360*AL$4)-PI()))*BL360*BP360</f>
        <v>-0.12427410860352583</v>
      </c>
      <c r="AM360" s="146">
        <f>BDS!$AM$3*(COS(($U360*AM$4)-PI()))*BL360*BP360</f>
        <v>4.6401324805999282E-2</v>
      </c>
      <c r="AN360" s="146">
        <f>BDS!$AN$3*(COS(($U360*AN$4)-PI()))*BL360*BP360</f>
        <v>0.10026484504759245</v>
      </c>
      <c r="AO360" s="146">
        <f>BDS!$AO$3*(COS(($U360*AO$4)-PI()))*BL360*BP360</f>
        <v>4.6401324805999282E-2</v>
      </c>
      <c r="AP360" s="146">
        <f>BDS!$AP$3*(COS(($U360*AP$4)-PI()))*BL360*BP360</f>
        <v>-0.12427410860352583</v>
      </c>
      <c r="AQ360" s="146">
        <f>BDS!$AQ$3*(COS(($U360*AQ$4)-PI()))*BL360*BP360</f>
        <v>-0.41810538520784107</v>
      </c>
      <c r="AR360" s="146">
        <f>BDS!$AR$3*(COS(($U360*AR$4)-PI()))*BL360*BP360</f>
        <v>-0.72121464586202189</v>
      </c>
      <c r="AS360" s="146">
        <f>BDS!$AS$3*(COS(($U360*AS$4)-PI()))*BL360*BP360</f>
        <v>-0.74504870913822818</v>
      </c>
      <c r="AT360" s="146">
        <f>BDS!$AT$3*(COS(($U360*AT$4)-PI()))*BL360*BP360</f>
        <v>-0.57642723295324616</v>
      </c>
      <c r="AU360" s="146">
        <f>BDS!$AU$3*(COS(($U360*AU$4)-PI()))*BL360*BP360</f>
        <v>-0.31215111000659024</v>
      </c>
      <c r="AV360" s="146">
        <f>BDS!$AV$3*(COS(($U360*AV$4)-PI()))*BL360*BP360</f>
        <v>-0.14051549706273497</v>
      </c>
      <c r="AW360" s="146">
        <f>BDS!$AW$3*(COS(($U360*AW$4)-PI()))*BL360*BP360</f>
        <v>-8.4080543158818952E-2</v>
      </c>
      <c r="AX360" s="146">
        <f>BDS!$AX$3*(COS(($U360*AX$4)-PI()))*BL360*BP360</f>
        <v>-0.14051549706273497</v>
      </c>
      <c r="AY360" s="146">
        <f>BDS!$AY$3*(COS(($U360*AY$4)-PI()))*BL360*BP360</f>
        <v>-0.31215111000659024</v>
      </c>
      <c r="AZ360" s="146">
        <f>BDS!$AZ$3*(COS(($U360*AZ$4)-PI()))*BL360*BP360</f>
        <v>-0.57642723295324616</v>
      </c>
      <c r="BA360" s="146">
        <f>BDS!$BA$3*(COS(($U360*BA$4)-PI()))*BL360*BP360</f>
        <v>-0.74504870913822818</v>
      </c>
      <c r="BB360" s="146">
        <f>BDS!$BB$3*(COS(($U360*BB$4)-PI()))*BL360*BP360</f>
        <v>-0.1785988517952489</v>
      </c>
      <c r="BC360" s="146">
        <f>BDS!$BC$3*(COS(($U360*BC$4)-PI()))*BL360*BP360</f>
        <v>0.66183827847860821</v>
      </c>
      <c r="BD360" s="146">
        <f>BDS!$BD$3*(COS(($U360*BD$4)-PI()))*BL360*BP360</f>
        <v>0.27228592561390219</v>
      </c>
      <c r="BE360" s="146">
        <f>BDS!$BE$3*(COS(($U360*BE$4)-PI()))*BL360*BP360</f>
        <v>-0.23694825375764189</v>
      </c>
      <c r="BF360" s="153">
        <f t="shared" si="106"/>
        <v>-0.24853066606796897</v>
      </c>
      <c r="BG360" s="153">
        <f>(((BF360)+1)/(BDS!$BG$4)+1)</f>
        <v>1.7467068237260013</v>
      </c>
      <c r="BH360" s="196">
        <f t="shared" si="107"/>
        <v>4.8444003375194358</v>
      </c>
      <c r="BI360" s="154"/>
      <c r="BJ360" s="152">
        <f t="shared" si="108"/>
        <v>2029.7972063079601</v>
      </c>
      <c r="BK360" s="152">
        <f t="shared" si="109"/>
        <v>-8.0533106854928593E-2</v>
      </c>
      <c r="BL360" s="155">
        <f t="shared" si="110"/>
        <v>0.99077113326445998</v>
      </c>
      <c r="BM360" s="155"/>
      <c r="BN360" s="152">
        <f t="shared" si="111"/>
        <v>2029.7972063079601</v>
      </c>
      <c r="BO360" s="152">
        <f t="shared" si="112"/>
        <v>-2.4730444948667483</v>
      </c>
      <c r="BP360" s="155">
        <f t="shared" si="113"/>
        <v>0.75222502124818236</v>
      </c>
      <c r="BQ360" s="156"/>
      <c r="BR360" s="157">
        <f t="shared" si="114"/>
        <v>2029.7972063079601</v>
      </c>
      <c r="BS360" s="158">
        <f t="shared" si="115"/>
        <v>0</v>
      </c>
      <c r="BT360" s="158">
        <f t="shared" si="116"/>
        <v>0</v>
      </c>
      <c r="BU360" s="158">
        <f t="shared" si="117"/>
        <v>0</v>
      </c>
      <c r="BV360" s="158"/>
      <c r="BW360" s="206">
        <f t="shared" si="118"/>
        <v>2029.7972063079601</v>
      </c>
      <c r="BX360" s="207">
        <f t="shared" si="119"/>
        <v>-5.0145028260771079E-14</v>
      </c>
      <c r="BY360" s="208">
        <f t="shared" si="120"/>
        <v>0.99999999999999423</v>
      </c>
      <c r="BZ360" s="158"/>
      <c r="CA360" s="157">
        <f>BDS!BH360</f>
        <v>4.8444003375194358</v>
      </c>
      <c r="CB360" s="157">
        <f t="shared" si="121"/>
        <v>-1.1555996624805642</v>
      </c>
      <c r="CC360" s="157"/>
      <c r="CD360" s="157">
        <f t="shared" si="122"/>
        <v>-1.1555996624805642</v>
      </c>
      <c r="CE360" s="192"/>
      <c r="CF360" s="192"/>
      <c r="CG360" s="208"/>
      <c r="CH360" s="208">
        <f t="shared" si="123"/>
        <v>0</v>
      </c>
    </row>
    <row r="361" spans="2:86" x14ac:dyDescent="0.2">
      <c r="B361" s="81"/>
      <c r="C361" s="81"/>
      <c r="D361" s="81"/>
      <c r="E361" s="81"/>
      <c r="F361" s="81"/>
      <c r="G361" s="81"/>
      <c r="H361" s="81"/>
      <c r="I361" s="81"/>
      <c r="J361" s="81"/>
      <c r="K361" s="81"/>
      <c r="L361" s="82"/>
      <c r="M361" s="83"/>
      <c r="N361" s="81"/>
      <c r="O361" s="81"/>
      <c r="P361" s="81"/>
      <c r="Q361" s="84"/>
      <c r="R361" s="81"/>
      <c r="S361" s="84"/>
      <c r="T361" s="81"/>
      <c r="U361" s="195">
        <f t="shared" si="105"/>
        <v>2060.579351167406</v>
      </c>
      <c r="V361" s="146">
        <f>BDS!$V$3*(COS(($U361*V$4)-PI()))*BL361*BP361</f>
        <v>-0.24695951007813502</v>
      </c>
      <c r="W361" s="146">
        <f>BDS!$W$3*(COS(($U361*W$4)-PI()))*BL361*BP361</f>
        <v>-8.6381265170476812E-2</v>
      </c>
      <c r="X361" s="146">
        <f>BDS!$X$3*(COS(($U361*X$4)-PI()))*BL361*BP361</f>
        <v>0.41086040841759586</v>
      </c>
      <c r="Y361" s="146">
        <f>BDS!$Y$3*(COS(($U361*Y$4)-PI()))*BL361*BP361</f>
        <v>0.59902163288568255</v>
      </c>
      <c r="Z361" s="146">
        <f>BDS!$Z$3*(COS(($U361*Z$4)-PI()))*BL361*BP361</f>
        <v>-9.3269852120441962E-2</v>
      </c>
      <c r="AA361" s="146">
        <f>BDS!$AA$3*(COS(($U361*AA$4)-PI()))*BL361*BP361</f>
        <v>-0.73060492248444298</v>
      </c>
      <c r="AB361" s="146">
        <f>BDS!$AB$3*(COS(($U361*AB$4)-PI()))*BL361*BP361</f>
        <v>-0.60931790463883073</v>
      </c>
      <c r="AC361" s="146">
        <f>BDS!$AC$3*(COS(($U361*AC$4)-PI()))*BL361*BP361</f>
        <v>-0.36098307535676211</v>
      </c>
      <c r="AD361" s="146">
        <f>BDS!$AD$3*(COS(($U361*AD$4)-PI()))*BL361*BP361</f>
        <v>-0.19299232766939242</v>
      </c>
      <c r="AE361" s="146">
        <f>BDS!$AE$3*(COS(($U361*AE$4)-PI()))*BL361*BP361</f>
        <v>-0.13699395878948217</v>
      </c>
      <c r="AF361" s="146">
        <f>BDS!$AF$3*(COS(($U361*AF$4)-PI()))*BL361*BP361</f>
        <v>-0.19299232766939242</v>
      </c>
      <c r="AG361" s="146">
        <f>BDS!$AG$3*(COS(($U361*AG$4)-PI()))*BL361*BP361</f>
        <v>-0.36098307535676211</v>
      </c>
      <c r="AH361" s="146">
        <f>BDS!$AH$3*(COS(($U361*AH$4)-PI()))*BL361*BP361</f>
        <v>-0.60931790463883073</v>
      </c>
      <c r="AI361" s="146">
        <f>BDS!$AI$3*(COS(($U361*AI$4)-PI()))*BL361*BP361</f>
        <v>-0.73060492248444298</v>
      </c>
      <c r="AJ361" s="146">
        <f>BDS!$AJ$3*(COS(($U361*AJ$4)-PI()))*BL361*BP361</f>
        <v>-0.72953521751429751</v>
      </c>
      <c r="AK361" s="146">
        <f>BDS!$AK$3*(COS(($U361*AK$4)-PI()))*BL361*BP361</f>
        <v>-0.46251742261275874</v>
      </c>
      <c r="AL361" s="146">
        <f>BDS!$AL$3*(COS(($U361*AL$4)-PI()))*BL361*BP361</f>
        <v>-0.17691178541191832</v>
      </c>
      <c r="AM361" s="146">
        <f>BDS!$AM$3*(COS(($U361*AM$4)-PI()))*BL361*BP361</f>
        <v>-6.2749750228995177E-3</v>
      </c>
      <c r="AN361" s="146">
        <f>BDS!$AN$3*(COS(($U361*AN$4)-PI()))*BL361*BP361</f>
        <v>4.8167361250392372E-2</v>
      </c>
      <c r="AO361" s="146">
        <f>BDS!$AO$3*(COS(($U361*AO$4)-PI()))*BL361*BP361</f>
        <v>-6.2749750228995177E-3</v>
      </c>
      <c r="AP361" s="146">
        <f>BDS!$AP$3*(COS(($U361*AP$4)-PI()))*BL361*BP361</f>
        <v>-0.17691178541191832</v>
      </c>
      <c r="AQ361" s="146">
        <f>BDS!$AQ$3*(COS(($U361*AQ$4)-PI()))*BL361*BP361</f>
        <v>-0.46251742261275874</v>
      </c>
      <c r="AR361" s="146">
        <f>BDS!$AR$3*(COS(($U361*AR$4)-PI()))*BL361*BP361</f>
        <v>-0.72953521751429751</v>
      </c>
      <c r="AS361" s="146">
        <f>BDS!$AS$3*(COS(($U361*AS$4)-PI()))*BL361*BP361</f>
        <v>-0.73060492248444298</v>
      </c>
      <c r="AT361" s="146">
        <f>BDS!$AT$3*(COS(($U361*AT$4)-PI()))*BL361*BP361</f>
        <v>-0.60931790463883073</v>
      </c>
      <c r="AU361" s="146">
        <f>BDS!$AU$3*(COS(($U361*AU$4)-PI()))*BL361*BP361</f>
        <v>-0.36098307535676211</v>
      </c>
      <c r="AV361" s="146">
        <f>BDS!$AV$3*(COS(($U361*AV$4)-PI()))*BL361*BP361</f>
        <v>-0.19299232766939242</v>
      </c>
      <c r="AW361" s="146">
        <f>BDS!$AW$3*(COS(($U361*AW$4)-PI()))*BL361*BP361</f>
        <v>-0.13699395878948217</v>
      </c>
      <c r="AX361" s="146">
        <f>BDS!$AX$3*(COS(($U361*AX$4)-PI()))*BL361*BP361</f>
        <v>-0.19299232766939242</v>
      </c>
      <c r="AY361" s="146">
        <f>BDS!$AY$3*(COS(($U361*AY$4)-PI()))*BL361*BP361</f>
        <v>-0.36098307535676211</v>
      </c>
      <c r="AZ361" s="146">
        <f>BDS!$AZ$3*(COS(($U361*AZ$4)-PI()))*BL361*BP361</f>
        <v>-0.60931790463883073</v>
      </c>
      <c r="BA361" s="146">
        <f>BDS!$BA$3*(COS(($U361*BA$4)-PI()))*BL361*BP361</f>
        <v>-0.73060492248444298</v>
      </c>
      <c r="BB361" s="146">
        <f>BDS!$BB$3*(COS(($U361*BB$4)-PI()))*BL361*BP361</f>
        <v>-9.3269852120441962E-2</v>
      </c>
      <c r="BC361" s="146">
        <f>BDS!$BC$3*(COS(($U361*BC$4)-PI()))*BL361*BP361</f>
        <v>0.59902163288568255</v>
      </c>
      <c r="BD361" s="146">
        <f>BDS!$BD$3*(COS(($U361*BD$4)-PI()))*BL361*BP361</f>
        <v>0.41086040841759586</v>
      </c>
      <c r="BE361" s="146">
        <f>BDS!$BE$3*(COS(($U361*BE$4)-PI()))*BL361*BP361</f>
        <v>-8.6381265170476812E-2</v>
      </c>
      <c r="BF361" s="153">
        <f t="shared" si="106"/>
        <v>-0.25384416500287349</v>
      </c>
      <c r="BG361" s="153">
        <f>(((BF361)+1)/(BDS!$BG$4)+1)</f>
        <v>1.7414269996089029</v>
      </c>
      <c r="BH361" s="196">
        <f t="shared" si="107"/>
        <v>4.8181054721638006</v>
      </c>
      <c r="BI361" s="154"/>
      <c r="BJ361" s="152">
        <f t="shared" si="108"/>
        <v>2060.579351167406</v>
      </c>
      <c r="BK361" s="152">
        <f t="shared" si="109"/>
        <v>-8.4531418644156697E-2</v>
      </c>
      <c r="BL361" s="155">
        <f t="shared" si="110"/>
        <v>0.99031516381934259</v>
      </c>
      <c r="BM361" s="155"/>
      <c r="BN361" s="152">
        <f t="shared" si="111"/>
        <v>2060.579351167406</v>
      </c>
      <c r="BO361" s="152">
        <f t="shared" si="112"/>
        <v>-2.5447498699707376</v>
      </c>
      <c r="BP361" s="155">
        <f t="shared" si="113"/>
        <v>0.74604067525098172</v>
      </c>
      <c r="BQ361" s="156"/>
      <c r="BR361" s="157">
        <f t="shared" si="114"/>
        <v>2060.579351167406</v>
      </c>
      <c r="BS361" s="158">
        <f t="shared" si="115"/>
        <v>0</v>
      </c>
      <c r="BT361" s="158">
        <f t="shared" si="116"/>
        <v>0</v>
      </c>
      <c r="BU361" s="158">
        <f t="shared" si="117"/>
        <v>0</v>
      </c>
      <c r="BV361" s="158"/>
      <c r="BW361" s="206">
        <f t="shared" si="118"/>
        <v>2060.579351167406</v>
      </c>
      <c r="BX361" s="207">
        <f t="shared" si="119"/>
        <v>-5.2073683193877662E-14</v>
      </c>
      <c r="BY361" s="208">
        <f t="shared" si="120"/>
        <v>0.999999999999994</v>
      </c>
      <c r="BZ361" s="158"/>
      <c r="CA361" s="157">
        <f>BDS!BH361</f>
        <v>4.8181054721638006</v>
      </c>
      <c r="CB361" s="157">
        <f t="shared" si="121"/>
        <v>-1.1818945278361994</v>
      </c>
      <c r="CC361" s="157"/>
      <c r="CD361" s="157">
        <f t="shared" si="122"/>
        <v>-1.1818945278361994</v>
      </c>
      <c r="CE361" s="192"/>
      <c r="CF361" s="192"/>
      <c r="CG361" s="208"/>
      <c r="CH361" s="208">
        <f t="shared" si="123"/>
        <v>0</v>
      </c>
    </row>
    <row r="362" spans="2:86" x14ac:dyDescent="0.2">
      <c r="B362" s="81"/>
      <c r="C362" s="81"/>
      <c r="D362" s="81"/>
      <c r="E362" s="81"/>
      <c r="F362" s="81"/>
      <c r="G362" s="81"/>
      <c r="H362" s="81"/>
      <c r="I362" s="81"/>
      <c r="J362" s="81"/>
      <c r="K362" s="81"/>
      <c r="L362" s="82"/>
      <c r="M362" s="83"/>
      <c r="N362" s="81"/>
      <c r="O362" s="81"/>
      <c r="P362" s="81"/>
      <c r="Q362" s="84"/>
      <c r="R362" s="81"/>
      <c r="S362" s="84"/>
      <c r="T362" s="81"/>
      <c r="U362" s="195">
        <f t="shared" si="105"/>
        <v>2091.8283113516554</v>
      </c>
      <c r="V362" s="146">
        <f>BDS!$V$3*(COS(($U362*V$4)-PI()))*BL362*BP362</f>
        <v>-9.827568789570372E-2</v>
      </c>
      <c r="W362" s="146">
        <f>BDS!$W$3*(COS(($U362*W$4)-PI()))*BL362*BP362</f>
        <v>6.7602706651682359E-2</v>
      </c>
      <c r="X362" s="146">
        <f>BDS!$X$3*(COS(($U362*X$4)-PI()))*BL362*BP362</f>
        <v>0.52888076036151699</v>
      </c>
      <c r="Y362" s="146">
        <f>BDS!$Y$3*(COS(($U362*Y$4)-PI()))*BL362*BP362</f>
        <v>0.52264357085613844</v>
      </c>
      <c r="Z362" s="146">
        <f>BDS!$Z$3*(COS(($U362*Z$4)-PI()))*BL362*BP362</f>
        <v>-6.8944281625985641E-3</v>
      </c>
      <c r="AA362" s="146">
        <f>BDS!$AA$3*(COS(($U362*AA$4)-PI()))*BL362*BP362</f>
        <v>-0.70923753673920631</v>
      </c>
      <c r="AB362" s="146">
        <f>BDS!$AB$3*(COS(($U362*AB$4)-PI()))*BL362*BP362</f>
        <v>-0.63759422240324048</v>
      </c>
      <c r="AC362" s="146">
        <f>BDS!$AC$3*(COS(($U362*AC$4)-PI()))*BL362*BP362</f>
        <v>-0.40741138572870905</v>
      </c>
      <c r="AD362" s="146">
        <f>BDS!$AD$3*(COS(($U362*AD$4)-PI()))*BL362*BP362</f>
        <v>-0.24422466153960232</v>
      </c>
      <c r="AE362" s="146">
        <f>BDS!$AE$3*(COS(($U362*AE$4)-PI()))*BL362*BP362</f>
        <v>-0.18900696332137873</v>
      </c>
      <c r="AF362" s="146">
        <f>BDS!$AF$3*(COS(($U362*AF$4)-PI()))*BL362*BP362</f>
        <v>-0.24422466153960232</v>
      </c>
      <c r="AG362" s="146">
        <f>BDS!$AG$3*(COS(($U362*AG$4)-PI()))*BL362*BP362</f>
        <v>-0.40741138572870905</v>
      </c>
      <c r="AH362" s="146">
        <f>BDS!$AH$3*(COS(($U362*AH$4)-PI()))*BL362*BP362</f>
        <v>-0.63759422240324048</v>
      </c>
      <c r="AI362" s="146">
        <f>BDS!$AI$3*(COS(($U362*AI$4)-PI()))*BL362*BP362</f>
        <v>-0.70923753673920631</v>
      </c>
      <c r="AJ362" s="146">
        <f>BDS!$AJ$3*(COS(($U362*AJ$4)-PI()))*BL362*BP362</f>
        <v>-0.73157012295752399</v>
      </c>
      <c r="AK362" s="146">
        <f>BDS!$AK$3*(COS(($U362*AK$4)-PI()))*BL362*BP362</f>
        <v>-0.50371362398485142</v>
      </c>
      <c r="AL362" s="146">
        <f>BDS!$AL$3*(COS(($U362*AL$4)-PI()))*BL362*BP362</f>
        <v>-0.2284057708798215</v>
      </c>
      <c r="AM362" s="146">
        <f>BDS!$AM$3*(COS(($U362*AM$4)-PI()))*BL362*BP362</f>
        <v>-5.878182895978136E-2</v>
      </c>
      <c r="AN362" s="146">
        <f>BDS!$AN$3*(COS(($U362*AN$4)-PI()))*BL362*BP362</f>
        <v>-4.0368630678972702E-3</v>
      </c>
      <c r="AO362" s="146">
        <f>BDS!$AO$3*(COS(($U362*AO$4)-PI()))*BL362*BP362</f>
        <v>-5.878182895978136E-2</v>
      </c>
      <c r="AP362" s="146">
        <f>BDS!$AP$3*(COS(($U362*AP$4)-PI()))*BL362*BP362</f>
        <v>-0.2284057708798215</v>
      </c>
      <c r="AQ362" s="146">
        <f>BDS!$AQ$3*(COS(($U362*AQ$4)-PI()))*BL362*BP362</f>
        <v>-0.50371362398485142</v>
      </c>
      <c r="AR362" s="146">
        <f>BDS!$AR$3*(COS(($U362*AR$4)-PI()))*BL362*BP362</f>
        <v>-0.73157012295752399</v>
      </c>
      <c r="AS362" s="146">
        <f>BDS!$AS$3*(COS(($U362*AS$4)-PI()))*BL362*BP362</f>
        <v>-0.70923753673920631</v>
      </c>
      <c r="AT362" s="146">
        <f>BDS!$AT$3*(COS(($U362*AT$4)-PI()))*BL362*BP362</f>
        <v>-0.63759422240324048</v>
      </c>
      <c r="AU362" s="146">
        <f>BDS!$AU$3*(COS(($U362*AU$4)-PI()))*BL362*BP362</f>
        <v>-0.40741138572870905</v>
      </c>
      <c r="AV362" s="146">
        <f>BDS!$AV$3*(COS(($U362*AV$4)-PI()))*BL362*BP362</f>
        <v>-0.24422466153960232</v>
      </c>
      <c r="AW362" s="146">
        <f>BDS!$AW$3*(COS(($U362*AW$4)-PI()))*BL362*BP362</f>
        <v>-0.18900696332137873</v>
      </c>
      <c r="AX362" s="146">
        <f>BDS!$AX$3*(COS(($U362*AX$4)-PI()))*BL362*BP362</f>
        <v>-0.24422466153960232</v>
      </c>
      <c r="AY362" s="146">
        <f>BDS!$AY$3*(COS(($U362*AY$4)-PI()))*BL362*BP362</f>
        <v>-0.40741138572870905</v>
      </c>
      <c r="AZ362" s="146">
        <f>BDS!$AZ$3*(COS(($U362*AZ$4)-PI()))*BL362*BP362</f>
        <v>-0.63759422240324048</v>
      </c>
      <c r="BA362" s="146">
        <f>BDS!$BA$3*(COS(($U362*BA$4)-PI()))*BL362*BP362</f>
        <v>-0.70923753673920631</v>
      </c>
      <c r="BB362" s="146">
        <f>BDS!$BB$3*(COS(($U362*BB$4)-PI()))*BL362*BP362</f>
        <v>-6.8944281625985641E-3</v>
      </c>
      <c r="BC362" s="146">
        <f>BDS!$BC$3*(COS(($U362*BC$4)-PI()))*BL362*BP362</f>
        <v>0.52264357085613844</v>
      </c>
      <c r="BD362" s="146">
        <f>BDS!$BD$3*(COS(($U362*BD$4)-PI()))*BL362*BP362</f>
        <v>0.52888076036151699</v>
      </c>
      <c r="BE362" s="146">
        <f>BDS!$BE$3*(COS(($U362*BE$4)-PI()))*BL362*BP362</f>
        <v>6.7602706651682359E-2</v>
      </c>
      <c r="BF362" s="153">
        <f t="shared" si="106"/>
        <v>-0.25818542159444091</v>
      </c>
      <c r="BG362" s="153">
        <f>(((BF362)+1)/(BDS!$BG$4)+1)</f>
        <v>1.7371132561544536</v>
      </c>
      <c r="BH362" s="196">
        <f t="shared" si="107"/>
        <v>4.7965626892580575</v>
      </c>
      <c r="BI362" s="154"/>
      <c r="BJ362" s="152">
        <f t="shared" si="108"/>
        <v>2091.8283113516554</v>
      </c>
      <c r="BK362" s="152">
        <f t="shared" si="109"/>
        <v>-8.8726218581042363E-2</v>
      </c>
      <c r="BL362" s="155">
        <f t="shared" si="110"/>
        <v>0.98983701233410459</v>
      </c>
      <c r="BM362" s="155"/>
      <c r="BN362" s="152">
        <f t="shared" si="111"/>
        <v>2091.8283113516554</v>
      </c>
      <c r="BO362" s="152">
        <f t="shared" si="112"/>
        <v>-2.6179727523745027</v>
      </c>
      <c r="BP362" s="155">
        <f t="shared" si="113"/>
        <v>0.73977791575321139</v>
      </c>
      <c r="BQ362" s="156"/>
      <c r="BR362" s="157">
        <f t="shared" si="114"/>
        <v>2091.8283113516554</v>
      </c>
      <c r="BS362" s="158">
        <f t="shared" si="115"/>
        <v>0</v>
      </c>
      <c r="BT362" s="158">
        <f t="shared" si="116"/>
        <v>0</v>
      </c>
      <c r="BU362" s="158">
        <f t="shared" si="117"/>
        <v>0</v>
      </c>
      <c r="BV362" s="158"/>
      <c r="BW362" s="206">
        <f t="shared" si="118"/>
        <v>2091.8283113516554</v>
      </c>
      <c r="BX362" s="207">
        <f t="shared" si="119"/>
        <v>-5.4002338126984245E-14</v>
      </c>
      <c r="BY362" s="208">
        <f t="shared" si="120"/>
        <v>0.99999999999999378</v>
      </c>
      <c r="BZ362" s="158"/>
      <c r="CA362" s="157">
        <f>BDS!BH362</f>
        <v>4.7965626892580575</v>
      </c>
      <c r="CB362" s="157">
        <f t="shared" si="121"/>
        <v>-1.2034373107419425</v>
      </c>
      <c r="CC362" s="157"/>
      <c r="CD362" s="157">
        <f t="shared" si="122"/>
        <v>-1.2034373107419425</v>
      </c>
      <c r="CE362" s="192"/>
      <c r="CF362" s="192"/>
      <c r="CG362" s="208"/>
      <c r="CH362" s="208">
        <f t="shared" si="123"/>
        <v>0</v>
      </c>
    </row>
    <row r="363" spans="2:86" x14ac:dyDescent="0.2">
      <c r="B363" s="81"/>
      <c r="C363" s="81"/>
      <c r="D363" s="81"/>
      <c r="E363" s="81"/>
      <c r="F363" s="81"/>
      <c r="G363" s="81"/>
      <c r="H363" s="81"/>
      <c r="I363" s="81"/>
      <c r="J363" s="81"/>
      <c r="K363" s="81"/>
      <c r="L363" s="82"/>
      <c r="M363" s="83"/>
      <c r="N363" s="81"/>
      <c r="O363" s="81"/>
      <c r="P363" s="81"/>
      <c r="Q363" s="84"/>
      <c r="R363" s="81"/>
      <c r="S363" s="84"/>
      <c r="T363" s="81"/>
      <c r="U363" s="195">
        <f t="shared" si="105"/>
        <v>2123.5511661772557</v>
      </c>
      <c r="V363" s="146">
        <f>BDS!$V$3*(COS(($U363*V$4)-PI()))*BL363*BP363</f>
        <v>5.4288699265965211E-2</v>
      </c>
      <c r="W363" s="146">
        <f>BDS!$W$3*(COS(($U363*W$4)-PI()))*BL363*BP363</f>
        <v>0.21799948408027786</v>
      </c>
      <c r="X363" s="146">
        <f>BDS!$X$3*(COS(($U363*X$4)-PI()))*BL363*BP363</f>
        <v>0.61978213797902448</v>
      </c>
      <c r="Y363" s="146">
        <f>BDS!$Y$3*(COS(($U363*Y$4)-PI()))*BL363*BP363</f>
        <v>0.43415983174380113</v>
      </c>
      <c r="Z363" s="146">
        <f>BDS!$Z$3*(COS(($U363*Z$4)-PI()))*BL363*BP363</f>
        <v>7.9315328131732879E-2</v>
      </c>
      <c r="AA363" s="146">
        <f>BDS!$AA$3*(COS(($U363*AA$4)-PI()))*BL363*BP363</f>
        <v>-0.68097323704323076</v>
      </c>
      <c r="AB363" s="146">
        <f>BDS!$AB$3*(COS(($U363*AB$4)-PI()))*BL363*BP363</f>
        <v>-0.66090440833237651</v>
      </c>
      <c r="AC363" s="146">
        <f>BDS!$AC$3*(COS(($U363*AC$4)-PI()))*BL363*BP363</f>
        <v>-0.4510539918433577</v>
      </c>
      <c r="AD363" s="146">
        <f>BDS!$AD$3*(COS(($U363*AD$4)-PI()))*BL363*BP363</f>
        <v>-0.29385927676055756</v>
      </c>
      <c r="AE363" s="146">
        <f>BDS!$AE$3*(COS(($U363*AE$4)-PI()))*BL363*BP363</f>
        <v>-0.23978014407955961</v>
      </c>
      <c r="AF363" s="146">
        <f>BDS!$AF$3*(COS(($U363*AF$4)-PI()))*BL363*BP363</f>
        <v>-0.29385927676055756</v>
      </c>
      <c r="AG363" s="146">
        <f>BDS!$AG$3*(COS(($U363*AG$4)-PI()))*BL363*BP363</f>
        <v>-0.4510539918433577</v>
      </c>
      <c r="AH363" s="146">
        <f>BDS!$AH$3*(COS(($U363*AH$4)-PI()))*BL363*BP363</f>
        <v>-0.66090440833237651</v>
      </c>
      <c r="AI363" s="146">
        <f>BDS!$AI$3*(COS(($U363*AI$4)-PI()))*BL363*BP363</f>
        <v>-0.68097323704323076</v>
      </c>
      <c r="AJ363" s="146">
        <f>BDS!$AJ$3*(COS(($U363*AJ$4)-PI()))*BL363*BP363</f>
        <v>-0.72712847457135177</v>
      </c>
      <c r="AK363" s="146">
        <f>BDS!$AK$3*(COS(($U363*AK$4)-PI()))*BL363*BP363</f>
        <v>-0.5413085172001697</v>
      </c>
      <c r="AL363" s="146">
        <f>BDS!$AL$3*(COS(($U363*AL$4)-PI()))*BL363*BP363</f>
        <v>-0.27840663572027152</v>
      </c>
      <c r="AM363" s="146">
        <f>BDS!$AM$3*(COS(($U363*AM$4)-PI()))*BL363*BP363</f>
        <v>-0.1108176524232784</v>
      </c>
      <c r="AN363" s="146">
        <f>BDS!$AN$3*(COS(($U363*AN$4)-PI()))*BL363*BP363</f>
        <v>-5.6063851410458464E-2</v>
      </c>
      <c r="AO363" s="146">
        <f>BDS!$AO$3*(COS(($U363*AO$4)-PI()))*BL363*BP363</f>
        <v>-0.1108176524232784</v>
      </c>
      <c r="AP363" s="146">
        <f>BDS!$AP$3*(COS(($U363*AP$4)-PI()))*BL363*BP363</f>
        <v>-0.27840663572027152</v>
      </c>
      <c r="AQ363" s="146">
        <f>BDS!$AQ$3*(COS(($U363*AQ$4)-PI()))*BL363*BP363</f>
        <v>-0.5413085172001697</v>
      </c>
      <c r="AR363" s="146">
        <f>BDS!$AR$3*(COS(($U363*AR$4)-PI()))*BL363*BP363</f>
        <v>-0.72712847457135177</v>
      </c>
      <c r="AS363" s="146">
        <f>BDS!$AS$3*(COS(($U363*AS$4)-PI()))*BL363*BP363</f>
        <v>-0.68097323704323076</v>
      </c>
      <c r="AT363" s="146">
        <f>BDS!$AT$3*(COS(($U363*AT$4)-PI()))*BL363*BP363</f>
        <v>-0.66090440833237651</v>
      </c>
      <c r="AU363" s="146">
        <f>BDS!$AU$3*(COS(($U363*AU$4)-PI()))*BL363*BP363</f>
        <v>-0.4510539918433577</v>
      </c>
      <c r="AV363" s="146">
        <f>BDS!$AV$3*(COS(($U363*AV$4)-PI()))*BL363*BP363</f>
        <v>-0.29385927676055756</v>
      </c>
      <c r="AW363" s="146">
        <f>BDS!$AW$3*(COS(($U363*AW$4)-PI()))*BL363*BP363</f>
        <v>-0.23978014407955961</v>
      </c>
      <c r="AX363" s="146">
        <f>BDS!$AX$3*(COS(($U363*AX$4)-PI()))*BL363*BP363</f>
        <v>-0.29385927676055756</v>
      </c>
      <c r="AY363" s="146">
        <f>BDS!$AY$3*(COS(($U363*AY$4)-PI()))*BL363*BP363</f>
        <v>-0.4510539918433577</v>
      </c>
      <c r="AZ363" s="146">
        <f>BDS!$AZ$3*(COS(($U363*AZ$4)-PI()))*BL363*BP363</f>
        <v>-0.66090440833237651</v>
      </c>
      <c r="BA363" s="146">
        <f>BDS!$BA$3*(COS(($U363*BA$4)-PI()))*BL363*BP363</f>
        <v>-0.68097323704323076</v>
      </c>
      <c r="BB363" s="146">
        <f>BDS!$BB$3*(COS(($U363*BB$4)-PI()))*BL363*BP363</f>
        <v>7.9315328131732879E-2</v>
      </c>
      <c r="BC363" s="146">
        <f>BDS!$BC$3*(COS(($U363*BC$4)-PI()))*BL363*BP363</f>
        <v>0.43415983174380113</v>
      </c>
      <c r="BD363" s="146">
        <f>BDS!$BD$3*(COS(($U363*BD$4)-PI()))*BL363*BP363</f>
        <v>0.61978213797902448</v>
      </c>
      <c r="BE363" s="146">
        <f>BDS!$BE$3*(COS(($U363*BE$4)-PI()))*BL363*BP363</f>
        <v>0.21799948408027786</v>
      </c>
      <c r="BF363" s="153">
        <f t="shared" si="106"/>
        <v>-0.26225855811617149</v>
      </c>
      <c r="BG363" s="153">
        <f>(((BF363)+1)/(BDS!$BG$4)+1)</f>
        <v>1.7330659335327443</v>
      </c>
      <c r="BH363" s="196">
        <f t="shared" si="107"/>
        <v>4.7763017104207304</v>
      </c>
      <c r="BI363" s="154"/>
      <c r="BJ363" s="152">
        <f t="shared" si="108"/>
        <v>2123.5511661772557</v>
      </c>
      <c r="BK363" s="152">
        <f t="shared" si="109"/>
        <v>-9.3126958740755494E-2</v>
      </c>
      <c r="BL363" s="155">
        <f t="shared" si="110"/>
        <v>0.98933563454053808</v>
      </c>
      <c r="BM363" s="155"/>
      <c r="BN363" s="152">
        <f t="shared" si="111"/>
        <v>2123.5511661772557</v>
      </c>
      <c r="BO363" s="152">
        <f t="shared" si="112"/>
        <v>-2.6927190828238343</v>
      </c>
      <c r="BP363" s="155">
        <f t="shared" si="113"/>
        <v>0.73343907832271438</v>
      </c>
      <c r="BQ363" s="156"/>
      <c r="BR363" s="157">
        <f t="shared" si="114"/>
        <v>2123.5511661772557</v>
      </c>
      <c r="BS363" s="158">
        <f t="shared" si="115"/>
        <v>0</v>
      </c>
      <c r="BT363" s="158">
        <f t="shared" si="116"/>
        <v>0</v>
      </c>
      <c r="BU363" s="158">
        <f t="shared" si="117"/>
        <v>0</v>
      </c>
      <c r="BV363" s="158"/>
      <c r="BW363" s="206">
        <f t="shared" si="118"/>
        <v>2123.5511661772557</v>
      </c>
      <c r="BX363" s="207">
        <f t="shared" si="119"/>
        <v>-5.7859647993197425E-14</v>
      </c>
      <c r="BY363" s="208">
        <f t="shared" si="120"/>
        <v>0.99999999999999334</v>
      </c>
      <c r="BZ363" s="158"/>
      <c r="CA363" s="157">
        <f>BDS!BH363</f>
        <v>4.7763017104207304</v>
      </c>
      <c r="CB363" s="157">
        <f t="shared" si="121"/>
        <v>-1.2236982895792696</v>
      </c>
      <c r="CC363" s="157"/>
      <c r="CD363" s="157">
        <f t="shared" si="122"/>
        <v>-1.2236982895792696</v>
      </c>
      <c r="CE363" s="192"/>
      <c r="CF363" s="192"/>
      <c r="CG363" s="208"/>
      <c r="CH363" s="208">
        <f t="shared" si="123"/>
        <v>0</v>
      </c>
    </row>
    <row r="364" spans="2:86" x14ac:dyDescent="0.2">
      <c r="B364" s="81"/>
      <c r="C364" s="81"/>
      <c r="D364" s="81"/>
      <c r="E364" s="81"/>
      <c r="F364" s="81"/>
      <c r="G364" s="81"/>
      <c r="H364" s="81"/>
      <c r="I364" s="81"/>
      <c r="J364" s="81"/>
      <c r="K364" s="81"/>
      <c r="L364" s="82"/>
      <c r="M364" s="83"/>
      <c r="N364" s="81"/>
      <c r="O364" s="81"/>
      <c r="P364" s="81"/>
      <c r="Q364" s="84"/>
      <c r="R364" s="81"/>
      <c r="S364" s="84"/>
      <c r="T364" s="81"/>
      <c r="U364" s="195">
        <f t="shared" si="105"/>
        <v>2155.7551023195324</v>
      </c>
      <c r="V364" s="146">
        <f>BDS!$V$3*(COS(($U364*V$4)-PI()))*BL364*BP364</f>
        <v>0.20382572181293312</v>
      </c>
      <c r="W364" s="146">
        <f>BDS!$W$3*(COS(($U364*W$4)-PI()))*BL364*BP364</f>
        <v>0.35757395289671629</v>
      </c>
      <c r="X364" s="146">
        <f>BDS!$X$3*(COS(($U364*X$4)-PI()))*BL364*BP364</f>
        <v>0.67807380738139877</v>
      </c>
      <c r="Y364" s="146">
        <f>BDS!$Y$3*(COS(($U364*Y$4)-PI()))*BL364*BP364</f>
        <v>0.33542315653273924</v>
      </c>
      <c r="Z364" s="146">
        <f>BDS!$Z$3*(COS(($U364*Z$4)-PI()))*BL364*BP364</f>
        <v>0.1640807079766062</v>
      </c>
      <c r="AA364" s="146">
        <f>BDS!$AA$3*(COS(($U364*AA$4)-PI()))*BL364*BP364</f>
        <v>-0.64592027283115339</v>
      </c>
      <c r="AB364" s="146">
        <f>BDS!$AB$3*(COS(($U364*AB$4)-PI()))*BL364*BP364</f>
        <v>-0.67892352389527477</v>
      </c>
      <c r="AC364" s="146">
        <f>BDS!$AC$3*(COS(($U364*AC$4)-PI()))*BL364*BP364</f>
        <v>-0.49153038739492816</v>
      </c>
      <c r="AD364" s="146">
        <f>BDS!$AD$3*(COS(($U364*AD$4)-PI()))*BL364*BP364</f>
        <v>-0.34153553885996257</v>
      </c>
      <c r="AE364" s="146">
        <f>BDS!$AE$3*(COS(($U364*AE$4)-PI()))*BL364*BP364</f>
        <v>-0.28896454052036957</v>
      </c>
      <c r="AF364" s="146">
        <f>BDS!$AF$3*(COS(($U364*AF$4)-PI()))*BL364*BP364</f>
        <v>-0.34153553885996257</v>
      </c>
      <c r="AG364" s="146">
        <f>BDS!$AG$3*(COS(($U364*AG$4)-PI()))*BL364*BP364</f>
        <v>-0.49153038739492816</v>
      </c>
      <c r="AH364" s="146">
        <f>BDS!$AH$3*(COS(($U364*AH$4)-PI()))*BL364*BP364</f>
        <v>-0.67892352389527477</v>
      </c>
      <c r="AI364" s="146">
        <f>BDS!$AI$3*(COS(($U364*AI$4)-PI()))*BL364*BP364</f>
        <v>-0.64592027283115339</v>
      </c>
      <c r="AJ364" s="146">
        <f>BDS!$AJ$3*(COS(($U364*AJ$4)-PI()))*BL364*BP364</f>
        <v>-0.71607729780172191</v>
      </c>
      <c r="AK364" s="146">
        <f>BDS!$AK$3*(COS(($U364*AK$4)-PI()))*BL364*BP364</f>
        <v>-0.57492609798881156</v>
      </c>
      <c r="AL364" s="146">
        <f>BDS!$AL$3*(COS(($U364*AL$4)-PI()))*BL364*BP364</f>
        <v>-0.32655688730544652</v>
      </c>
      <c r="AM364" s="146">
        <f>BDS!$AM$3*(COS(($U364*AM$4)-PI()))*BL364*BP364</f>
        <v>-0.16206761751512297</v>
      </c>
      <c r="AN364" s="146">
        <f>BDS!$AN$3*(COS(($U364*AN$4)-PI()))*BL364*BP364</f>
        <v>-0.10761531095893996</v>
      </c>
      <c r="AO364" s="146">
        <f>BDS!$AO$3*(COS(($U364*AO$4)-PI()))*BL364*BP364</f>
        <v>-0.16206761751512297</v>
      </c>
      <c r="AP364" s="146">
        <f>BDS!$AP$3*(COS(($U364*AP$4)-PI()))*BL364*BP364</f>
        <v>-0.32655688730544652</v>
      </c>
      <c r="AQ364" s="146">
        <f>BDS!$AQ$3*(COS(($U364*AQ$4)-PI()))*BL364*BP364</f>
        <v>-0.57492609798881156</v>
      </c>
      <c r="AR364" s="146">
        <f>BDS!$AR$3*(COS(($U364*AR$4)-PI()))*BL364*BP364</f>
        <v>-0.71607729780172191</v>
      </c>
      <c r="AS364" s="146">
        <f>BDS!$AS$3*(COS(($U364*AS$4)-PI()))*BL364*BP364</f>
        <v>-0.64592027283115339</v>
      </c>
      <c r="AT364" s="146">
        <f>BDS!$AT$3*(COS(($U364*AT$4)-PI()))*BL364*BP364</f>
        <v>-0.67892352389527477</v>
      </c>
      <c r="AU364" s="146">
        <f>BDS!$AU$3*(COS(($U364*AU$4)-PI()))*BL364*BP364</f>
        <v>-0.49153038739492816</v>
      </c>
      <c r="AV364" s="146">
        <f>BDS!$AV$3*(COS(($U364*AV$4)-PI()))*BL364*BP364</f>
        <v>-0.34153553885996257</v>
      </c>
      <c r="AW364" s="146">
        <f>BDS!$AW$3*(COS(($U364*AW$4)-PI()))*BL364*BP364</f>
        <v>-0.28896454052036957</v>
      </c>
      <c r="AX364" s="146">
        <f>BDS!$AX$3*(COS(($U364*AX$4)-PI()))*BL364*BP364</f>
        <v>-0.34153553885996257</v>
      </c>
      <c r="AY364" s="146">
        <f>BDS!$AY$3*(COS(($U364*AY$4)-PI()))*BL364*BP364</f>
        <v>-0.49153038739492816</v>
      </c>
      <c r="AZ364" s="146">
        <f>BDS!$AZ$3*(COS(($U364*AZ$4)-PI()))*BL364*BP364</f>
        <v>-0.67892352389527477</v>
      </c>
      <c r="BA364" s="146">
        <f>BDS!$BA$3*(COS(($U364*BA$4)-PI()))*BL364*BP364</f>
        <v>-0.64592027283115339</v>
      </c>
      <c r="BB364" s="146">
        <f>BDS!$BB$3*(COS(($U364*BB$4)-PI()))*BL364*BP364</f>
        <v>0.1640807079766062</v>
      </c>
      <c r="BC364" s="146">
        <f>BDS!$BC$3*(COS(($U364*BC$4)-PI()))*BL364*BP364</f>
        <v>0.33542315653273924</v>
      </c>
      <c r="BD364" s="146">
        <f>BDS!$BD$3*(COS(($U364*BD$4)-PI()))*BL364*BP364</f>
        <v>0.67807380738139877</v>
      </c>
      <c r="BE364" s="146">
        <f>BDS!$BE$3*(COS(($U364*BE$4)-PI()))*BL364*BP364</f>
        <v>0.35757395289671629</v>
      </c>
      <c r="BF364" s="153">
        <f t="shared" si="106"/>
        <v>-0.26673083649331414</v>
      </c>
      <c r="BG364" s="153">
        <f>(((BF364)+1)/(BDS!$BG$4)+1)</f>
        <v>1.7286219986560662</v>
      </c>
      <c r="BH364" s="196">
        <f t="shared" si="107"/>
        <v>4.754000711683787</v>
      </c>
      <c r="BI364" s="154"/>
      <c r="BJ364" s="152">
        <f t="shared" si="108"/>
        <v>2155.7551023195324</v>
      </c>
      <c r="BK364" s="152">
        <f t="shared" si="109"/>
        <v>-9.7743525410637827E-2</v>
      </c>
      <c r="BL364" s="155">
        <f t="shared" si="110"/>
        <v>0.98880994050714077</v>
      </c>
      <c r="BM364" s="155"/>
      <c r="BN364" s="152">
        <f t="shared" si="111"/>
        <v>2155.7551023195324</v>
      </c>
      <c r="BO364" s="152">
        <f t="shared" si="112"/>
        <v>-2.7689937528869746</v>
      </c>
      <c r="BP364" s="155">
        <f t="shared" si="113"/>
        <v>0.72702661926448864</v>
      </c>
      <c r="BQ364" s="156"/>
      <c r="BR364" s="157">
        <f t="shared" si="114"/>
        <v>2155.7551023195324</v>
      </c>
      <c r="BS364" s="158">
        <f t="shared" si="115"/>
        <v>0</v>
      </c>
      <c r="BT364" s="158">
        <f t="shared" si="116"/>
        <v>0</v>
      </c>
      <c r="BU364" s="158">
        <f t="shared" si="117"/>
        <v>0</v>
      </c>
      <c r="BV364" s="158"/>
      <c r="BW364" s="206">
        <f t="shared" si="118"/>
        <v>2155.7551023195324</v>
      </c>
      <c r="BX364" s="207">
        <f t="shared" si="119"/>
        <v>-5.9788302926304008E-14</v>
      </c>
      <c r="BY364" s="208">
        <f t="shared" si="120"/>
        <v>0.99999999999999312</v>
      </c>
      <c r="BZ364" s="158"/>
      <c r="CA364" s="157">
        <f>BDS!BH364</f>
        <v>4.754000711683787</v>
      </c>
      <c r="CB364" s="157">
        <f t="shared" si="121"/>
        <v>-1.245999288316213</v>
      </c>
      <c r="CC364" s="157"/>
      <c r="CD364" s="157">
        <f t="shared" si="122"/>
        <v>-1.245999288316213</v>
      </c>
      <c r="CE364" s="192"/>
      <c r="CF364" s="192"/>
      <c r="CG364" s="208"/>
      <c r="CH364" s="208">
        <f t="shared" si="123"/>
        <v>0</v>
      </c>
    </row>
    <row r="365" spans="2:86" x14ac:dyDescent="0.2">
      <c r="B365" s="81"/>
      <c r="C365" s="81"/>
      <c r="D365" s="81"/>
      <c r="E365" s="81"/>
      <c r="F365" s="81"/>
      <c r="G365" s="81"/>
      <c r="H365" s="81"/>
      <c r="I365" s="81"/>
      <c r="J365" s="81"/>
      <c r="K365" s="81"/>
      <c r="L365" s="82"/>
      <c r="M365" s="83"/>
      <c r="N365" s="81"/>
      <c r="O365" s="81"/>
      <c r="P365" s="81"/>
      <c r="Q365" s="84"/>
      <c r="R365" s="81"/>
      <c r="S365" s="84"/>
      <c r="T365" s="81"/>
      <c r="U365" s="195">
        <f t="shared" si="105"/>
        <v>2188.4474154406994</v>
      </c>
      <c r="V365" s="146">
        <f>BDS!$V$3*(COS(($U365*V$4)-PI()))*BL365*BP365</f>
        <v>0.34317732965986875</v>
      </c>
      <c r="W365" s="146">
        <f>BDS!$W$3*(COS(($U365*W$4)-PI()))*BL365*BP365</f>
        <v>0.47921731651771649</v>
      </c>
      <c r="X365" s="146">
        <f>BDS!$X$3*(COS(($U365*X$4)-PI()))*BL365*BP365</f>
        <v>0.69974880306681975</v>
      </c>
      <c r="Y365" s="146">
        <f>BDS!$Y$3*(COS(($U365*Y$4)-PI()))*BL365*BP365</f>
        <v>0.22866488410253313</v>
      </c>
      <c r="Z365" s="146">
        <f>BDS!$Z$3*(COS(($U365*Z$4)-PI()))*BL365*BP365</f>
        <v>0.24607412331722142</v>
      </c>
      <c r="AA365" s="146">
        <f>BDS!$AA$3*(COS(($U365*AA$4)-PI()))*BL365*BP365</f>
        <v>-0.60427372878354679</v>
      </c>
      <c r="AB365" s="146">
        <f>BDS!$AB$3*(COS(($U365*AB$4)-PI()))*BL365*BP365</f>
        <v>-0.69135930226441489</v>
      </c>
      <c r="AC365" s="146">
        <f>BDS!$AC$3*(COS(($U365*AC$4)-PI()))*BL365*BP365</f>
        <v>-0.52846551853141965</v>
      </c>
      <c r="AD365" s="146">
        <f>BDS!$AD$3*(COS(($U365*AD$4)-PI()))*BL365*BP365</f>
        <v>-0.38688816591371233</v>
      </c>
      <c r="AE365" s="146">
        <f>BDS!$AE$3*(COS(($U365*AE$4)-PI()))*BL365*BP365</f>
        <v>-0.33620406401522285</v>
      </c>
      <c r="AF365" s="146">
        <f>BDS!$AF$3*(COS(($U365*AF$4)-PI()))*BL365*BP365</f>
        <v>-0.38688816591371233</v>
      </c>
      <c r="AG365" s="146">
        <f>BDS!$AG$3*(COS(($U365*AG$4)-PI()))*BL365*BP365</f>
        <v>-0.52846551853141965</v>
      </c>
      <c r="AH365" s="146">
        <f>BDS!$AH$3*(COS(($U365*AH$4)-PI()))*BL365*BP365</f>
        <v>-0.69135930226441489</v>
      </c>
      <c r="AI365" s="146">
        <f>BDS!$AI$3*(COS(($U365*AI$4)-PI()))*BL365*BP365</f>
        <v>-0.60427372878354679</v>
      </c>
      <c r="AJ365" s="146">
        <f>BDS!$AJ$3*(COS(($U365*AJ$4)-PI()))*BL365*BP365</f>
        <v>-0.6983479564292141</v>
      </c>
      <c r="AK365" s="146">
        <f>BDS!$AK$3*(COS(($U365*AK$4)-PI()))*BL365*BP365</f>
        <v>-0.604204504570929</v>
      </c>
      <c r="AL365" s="146">
        <f>BDS!$AL$3*(COS(($U365*AL$4)-PI()))*BL365*BP365</f>
        <v>-0.372493633742842</v>
      </c>
      <c r="AM365" s="146">
        <f>BDS!$AM$3*(COS(($U365*AM$4)-PI()))*BL365*BP365</f>
        <v>-0.21220533753592427</v>
      </c>
      <c r="AN365" s="146">
        <f>BDS!$AN$3*(COS(($U365*AN$4)-PI()))*BL365*BP365</f>
        <v>-0.15838003990231861</v>
      </c>
      <c r="AO365" s="146">
        <f>BDS!$AO$3*(COS(($U365*AO$4)-PI()))*BL365*BP365</f>
        <v>-0.21220533753592427</v>
      </c>
      <c r="AP365" s="146">
        <f>BDS!$AP$3*(COS(($U365*AP$4)-PI()))*BL365*BP365</f>
        <v>-0.372493633742842</v>
      </c>
      <c r="AQ365" s="146">
        <f>BDS!$AQ$3*(COS(($U365*AQ$4)-PI()))*BL365*BP365</f>
        <v>-0.604204504570929</v>
      </c>
      <c r="AR365" s="146">
        <f>BDS!$AR$3*(COS(($U365*AR$4)-PI()))*BL365*BP365</f>
        <v>-0.6983479564292141</v>
      </c>
      <c r="AS365" s="146">
        <f>BDS!$AS$3*(COS(($U365*AS$4)-PI()))*BL365*BP365</f>
        <v>-0.60427372878354679</v>
      </c>
      <c r="AT365" s="146">
        <f>BDS!$AT$3*(COS(($U365*AT$4)-PI()))*BL365*BP365</f>
        <v>-0.69135930226441489</v>
      </c>
      <c r="AU365" s="146">
        <f>BDS!$AU$3*(COS(($U365*AU$4)-PI()))*BL365*BP365</f>
        <v>-0.52846551853141965</v>
      </c>
      <c r="AV365" s="146">
        <f>BDS!$AV$3*(COS(($U365*AV$4)-PI()))*BL365*BP365</f>
        <v>-0.38688816591371233</v>
      </c>
      <c r="AW365" s="146">
        <f>BDS!$AW$3*(COS(($U365*AW$4)-PI()))*BL365*BP365</f>
        <v>-0.33620406401522285</v>
      </c>
      <c r="AX365" s="146">
        <f>BDS!$AX$3*(COS(($U365*AX$4)-PI()))*BL365*BP365</f>
        <v>-0.38688816591371233</v>
      </c>
      <c r="AY365" s="146">
        <f>BDS!$AY$3*(COS(($U365*AY$4)-PI()))*BL365*BP365</f>
        <v>-0.52846551853141965</v>
      </c>
      <c r="AZ365" s="146">
        <f>BDS!$AZ$3*(COS(($U365*AZ$4)-PI()))*BL365*BP365</f>
        <v>-0.69135930226441489</v>
      </c>
      <c r="BA365" s="146">
        <f>BDS!$BA$3*(COS(($U365*BA$4)-PI()))*BL365*BP365</f>
        <v>-0.60427372878354679</v>
      </c>
      <c r="BB365" s="146">
        <f>BDS!$BB$3*(COS(($U365*BB$4)-PI()))*BL365*BP365</f>
        <v>0.24607412331722142</v>
      </c>
      <c r="BC365" s="146">
        <f>BDS!$BC$3*(COS(($U365*BC$4)-PI()))*BL365*BP365</f>
        <v>0.22866488410253313</v>
      </c>
      <c r="BD365" s="146">
        <f>BDS!$BD$3*(COS(($U365*BD$4)-PI()))*BL365*BP365</f>
        <v>0.69974880306681975</v>
      </c>
      <c r="BE365" s="146">
        <f>BDS!$BE$3*(COS(($U365*BE$4)-PI()))*BL365*BP365</f>
        <v>0.47921731651771649</v>
      </c>
      <c r="BF365" s="153">
        <f t="shared" si="106"/>
        <v>-0.2721847308554029</v>
      </c>
      <c r="BG365" s="153">
        <f>(((BF365)+1)/(BDS!$BG$4)+1)</f>
        <v>1.7232026688814985</v>
      </c>
      <c r="BH365" s="196">
        <f t="shared" si="107"/>
        <v>4.7267271717197774</v>
      </c>
      <c r="BI365" s="154"/>
      <c r="BJ365" s="152">
        <f t="shared" si="108"/>
        <v>2188.4474154406994</v>
      </c>
      <c r="BK365" s="152">
        <f t="shared" si="109"/>
        <v>-0.102586256983524</v>
      </c>
      <c r="BL365" s="155">
        <f t="shared" si="110"/>
        <v>0.98825879299500108</v>
      </c>
      <c r="BM365" s="155"/>
      <c r="BN365" s="152">
        <f t="shared" si="111"/>
        <v>2188.4474154406994</v>
      </c>
      <c r="BO365" s="152">
        <f t="shared" si="112"/>
        <v>-2.846800591265799</v>
      </c>
      <c r="BP365" s="155">
        <f t="shared" si="113"/>
        <v>0.72054311120673153</v>
      </c>
      <c r="BQ365" s="156"/>
      <c r="BR365" s="157">
        <f t="shared" si="114"/>
        <v>2188.4474154406994</v>
      </c>
      <c r="BS365" s="158">
        <f t="shared" si="115"/>
        <v>0</v>
      </c>
      <c r="BT365" s="158">
        <f t="shared" si="116"/>
        <v>0</v>
      </c>
      <c r="BU365" s="158">
        <f t="shared" si="117"/>
        <v>0</v>
      </c>
      <c r="BV365" s="158"/>
      <c r="BW365" s="206">
        <f t="shared" si="118"/>
        <v>2188.4474154406994</v>
      </c>
      <c r="BX365" s="207">
        <f t="shared" si="119"/>
        <v>-6.3645612792517175E-14</v>
      </c>
      <c r="BY365" s="208">
        <f t="shared" si="120"/>
        <v>0.99999999999999267</v>
      </c>
      <c r="BZ365" s="158"/>
      <c r="CA365" s="157">
        <f>BDS!BH365</f>
        <v>4.7267271717197774</v>
      </c>
      <c r="CB365" s="157">
        <f t="shared" si="121"/>
        <v>-1.2732728282802226</v>
      </c>
      <c r="CC365" s="157"/>
      <c r="CD365" s="157">
        <f t="shared" si="122"/>
        <v>-1.2732728282802226</v>
      </c>
      <c r="CE365" s="192"/>
      <c r="CF365" s="192"/>
      <c r="CG365" s="208"/>
      <c r="CH365" s="208">
        <f t="shared" si="123"/>
        <v>0</v>
      </c>
    </row>
    <row r="366" spans="2:86" x14ac:dyDescent="0.2">
      <c r="B366" s="81"/>
      <c r="C366" s="81"/>
      <c r="D366" s="81"/>
      <c r="E366" s="81"/>
      <c r="F366" s="81"/>
      <c r="G366" s="81"/>
      <c r="H366" s="81"/>
      <c r="I366" s="81"/>
      <c r="J366" s="81"/>
      <c r="K366" s="81"/>
      <c r="L366" s="82"/>
      <c r="M366" s="83"/>
      <c r="N366" s="81"/>
      <c r="O366" s="81"/>
      <c r="P366" s="81"/>
      <c r="Q366" s="84"/>
      <c r="R366" s="81"/>
      <c r="S366" s="84"/>
      <c r="T366" s="81"/>
      <c r="U366" s="195">
        <f t="shared" si="105"/>
        <v>2221.6355118426582</v>
      </c>
      <c r="V366" s="146">
        <f>BDS!$V$3*(COS(($U366*V$4)-PI()))*BL366*BP366</f>
        <v>0.46528587697969848</v>
      </c>
      <c r="W366" s="146">
        <f>BDS!$W$3*(COS(($U366*W$4)-PI()))*BL366*BP366</f>
        <v>0.57633954818194322</v>
      </c>
      <c r="X366" s="146">
        <f>BDS!$X$3*(COS(($U366*X$4)-PI()))*BL366*BP366</f>
        <v>0.68265064506213458</v>
      </c>
      <c r="Y366" s="146">
        <f>BDS!$Y$3*(COS(($U366*Y$4)-PI()))*BL366*BP366</f>
        <v>0.11646235207263676</v>
      </c>
      <c r="Z366" s="146">
        <f>BDS!$Z$3*(COS(($U366*Z$4)-PI()))*BL366*BP366</f>
        <v>0.32393983161263612</v>
      </c>
      <c r="AA366" s="146">
        <f>BDS!$AA$3*(COS(($U366*AA$4)-PI()))*BL366*BP366</f>
        <v>-0.55631996510861803</v>
      </c>
      <c r="AB366" s="146">
        <f>BDS!$AB$3*(COS(($U366*AB$4)-PI()))*BL366*BP366</f>
        <v>-0.69795814458083927</v>
      </c>
      <c r="AC366" s="146">
        <f>BDS!$AC$3*(COS(($U366*AC$4)-PI()))*BL366*BP366</f>
        <v>-0.5614940215142471</v>
      </c>
      <c r="AD366" s="146">
        <f>BDS!$AD$3*(COS(($U366*AD$4)-PI()))*BL366*BP366</f>
        <v>-0.42955031921959091</v>
      </c>
      <c r="AE366" s="146">
        <f>BDS!$AE$3*(COS(($U366*AE$4)-PI()))*BL366*BP366</f>
        <v>-0.38113823371910877</v>
      </c>
      <c r="AF366" s="146">
        <f>BDS!$AF$3*(COS(($U366*AF$4)-PI()))*BL366*BP366</f>
        <v>-0.42955031921959091</v>
      </c>
      <c r="AG366" s="146">
        <f>BDS!$AG$3*(COS(($U366*AG$4)-PI()))*BL366*BP366</f>
        <v>-0.5614940215142471</v>
      </c>
      <c r="AH366" s="146">
        <f>BDS!$AH$3*(COS(($U366*AH$4)-PI()))*BL366*BP366</f>
        <v>-0.69795814458083927</v>
      </c>
      <c r="AI366" s="146">
        <f>BDS!$AI$3*(COS(($U366*AI$4)-PI()))*BL366*BP366</f>
        <v>-0.55631996510861803</v>
      </c>
      <c r="AJ366" s="146">
        <f>BDS!$AJ$3*(COS(($U366*AJ$4)-PI()))*BL366*BP366</f>
        <v>-0.67394229763523439</v>
      </c>
      <c r="AK366" s="146">
        <f>BDS!$AK$3*(COS(($U366*AK$4)-PI()))*BL366*BP366</f>
        <v>-0.62880099101116416</v>
      </c>
      <c r="AL366" s="146">
        <f>BDS!$AL$3*(COS(($U366*AL$4)-PI()))*BL366*BP366</f>
        <v>-0.41585157112896887</v>
      </c>
      <c r="AM366" s="146">
        <f>BDS!$AM$3*(COS(($U366*AM$4)-PI()))*BL366*BP366</f>
        <v>-0.26089483523544976</v>
      </c>
      <c r="AN366" s="146">
        <f>BDS!$AN$3*(COS(($U366*AN$4)-PI()))*BL366*BP366</f>
        <v>-0.20803560197523557</v>
      </c>
      <c r="AO366" s="146">
        <f>BDS!$AO$3*(COS(($U366*AO$4)-PI()))*BL366*BP366</f>
        <v>-0.26089483523544976</v>
      </c>
      <c r="AP366" s="146">
        <f>BDS!$AP$3*(COS(($U366*AP$4)-PI()))*BL366*BP366</f>
        <v>-0.41585157112896887</v>
      </c>
      <c r="AQ366" s="146">
        <f>BDS!$AQ$3*(COS(($U366*AQ$4)-PI()))*BL366*BP366</f>
        <v>-0.62880099101116416</v>
      </c>
      <c r="AR366" s="146">
        <f>BDS!$AR$3*(COS(($U366*AR$4)-PI()))*BL366*BP366</f>
        <v>-0.67394229763523439</v>
      </c>
      <c r="AS366" s="146">
        <f>BDS!$AS$3*(COS(($U366*AS$4)-PI()))*BL366*BP366</f>
        <v>-0.55631996510861803</v>
      </c>
      <c r="AT366" s="146">
        <f>BDS!$AT$3*(COS(($U366*AT$4)-PI()))*BL366*BP366</f>
        <v>-0.69795814458083927</v>
      </c>
      <c r="AU366" s="146">
        <f>BDS!$AU$3*(COS(($U366*AU$4)-PI()))*BL366*BP366</f>
        <v>-0.5614940215142471</v>
      </c>
      <c r="AV366" s="146">
        <f>BDS!$AV$3*(COS(($U366*AV$4)-PI()))*BL366*BP366</f>
        <v>-0.42955031921959091</v>
      </c>
      <c r="AW366" s="146">
        <f>BDS!$AW$3*(COS(($U366*AW$4)-PI()))*BL366*BP366</f>
        <v>-0.38113823371910877</v>
      </c>
      <c r="AX366" s="146">
        <f>BDS!$AX$3*(COS(($U366*AX$4)-PI()))*BL366*BP366</f>
        <v>-0.42955031921959091</v>
      </c>
      <c r="AY366" s="146">
        <f>BDS!$AY$3*(COS(($U366*AY$4)-PI()))*BL366*BP366</f>
        <v>-0.5614940215142471</v>
      </c>
      <c r="AZ366" s="146">
        <f>BDS!$AZ$3*(COS(($U366*AZ$4)-PI()))*BL366*BP366</f>
        <v>-0.69795814458083927</v>
      </c>
      <c r="BA366" s="146">
        <f>BDS!$BA$3*(COS(($U366*BA$4)-PI()))*BL366*BP366</f>
        <v>-0.55631996510861803</v>
      </c>
      <c r="BB366" s="146">
        <f>BDS!$BB$3*(COS(($U366*BB$4)-PI()))*BL366*BP366</f>
        <v>0.32393983161263612</v>
      </c>
      <c r="BC366" s="146">
        <f>BDS!$BC$3*(COS(($U366*BC$4)-PI()))*BL366*BP366</f>
        <v>0.11646235207263676</v>
      </c>
      <c r="BD366" s="146">
        <f>BDS!$BD$3*(COS(($U366*BD$4)-PI()))*BL366*BP366</f>
        <v>0.68265064506213458</v>
      </c>
      <c r="BE366" s="146">
        <f>BDS!$BE$3*(COS(($U366*BE$4)-PI()))*BL366*BP366</f>
        <v>0.57633954818194322</v>
      </c>
      <c r="BF366" s="153">
        <f t="shared" si="106"/>
        <v>-0.27906973973027416</v>
      </c>
      <c r="BG366" s="153">
        <f>(((BF366)+1)/(BDS!$BG$4)+1)</f>
        <v>1.7163612944219713</v>
      </c>
      <c r="BH366" s="196">
        <f t="shared" si="107"/>
        <v>4.692174244356738</v>
      </c>
      <c r="BI366" s="154"/>
      <c r="BJ366" s="152">
        <f t="shared" si="108"/>
        <v>2221.6355118426582</v>
      </c>
      <c r="BK366" s="152">
        <f t="shared" si="109"/>
        <v>-0.10766596238016804</v>
      </c>
      <c r="BL366" s="155">
        <f t="shared" si="110"/>
        <v>0.98768100579118512</v>
      </c>
      <c r="BM366" s="155"/>
      <c r="BN366" s="152">
        <f t="shared" si="111"/>
        <v>2221.6355118426582</v>
      </c>
      <c r="BO366" s="152">
        <f t="shared" si="112"/>
        <v>-2.9261423530353436</v>
      </c>
      <c r="BP366" s="155">
        <f t="shared" si="113"/>
        <v>0.71399123823036859</v>
      </c>
      <c r="BQ366" s="156"/>
      <c r="BR366" s="157">
        <f t="shared" si="114"/>
        <v>2221.6355118426582</v>
      </c>
      <c r="BS366" s="158">
        <f t="shared" si="115"/>
        <v>0</v>
      </c>
      <c r="BT366" s="158">
        <f t="shared" si="116"/>
        <v>0</v>
      </c>
      <c r="BU366" s="158">
        <f t="shared" si="117"/>
        <v>0</v>
      </c>
      <c r="BV366" s="158"/>
      <c r="BW366" s="206">
        <f t="shared" si="118"/>
        <v>2221.6355118426582</v>
      </c>
      <c r="BX366" s="207">
        <f t="shared" si="119"/>
        <v>-6.5574267725623771E-14</v>
      </c>
      <c r="BY366" s="208">
        <f t="shared" si="120"/>
        <v>0.99999999999999245</v>
      </c>
      <c r="BZ366" s="158"/>
      <c r="CA366" s="157">
        <f>BDS!BH366</f>
        <v>4.692174244356738</v>
      </c>
      <c r="CB366" s="157">
        <f t="shared" si="121"/>
        <v>-1.307825755643262</v>
      </c>
      <c r="CC366" s="157"/>
      <c r="CD366" s="157">
        <f t="shared" si="122"/>
        <v>-1.307825755643262</v>
      </c>
      <c r="CE366" s="192"/>
      <c r="CF366" s="192"/>
      <c r="CG366" s="208"/>
      <c r="CH366" s="208">
        <f t="shared" si="123"/>
        <v>0</v>
      </c>
    </row>
    <row r="367" spans="2:86" x14ac:dyDescent="0.2">
      <c r="B367" s="81"/>
      <c r="C367" s="81"/>
      <c r="D367" s="81"/>
      <c r="E367" s="81"/>
      <c r="F367" s="81"/>
      <c r="G367" s="81"/>
      <c r="H367" s="81"/>
      <c r="I367" s="81"/>
      <c r="J367" s="81"/>
      <c r="K367" s="81"/>
      <c r="L367" s="82"/>
      <c r="M367" s="83"/>
      <c r="N367" s="81"/>
      <c r="O367" s="81"/>
      <c r="P367" s="81"/>
      <c r="Q367" s="84"/>
      <c r="R367" s="81"/>
      <c r="S367" s="84"/>
      <c r="T367" s="81"/>
      <c r="U367" s="195">
        <f t="shared" si="105"/>
        <v>2255.3269101448659</v>
      </c>
      <c r="V367" s="146">
        <f>BDS!$V$3*(COS(($U367*V$4)-PI()))*BL367*BP367</f>
        <v>0.56358036671706191</v>
      </c>
      <c r="W367" s="146">
        <f>BDS!$W$3*(COS(($U367*W$4)-PI()))*BL367*BP367</f>
        <v>0.64327813875434325</v>
      </c>
      <c r="X367" s="146">
        <f>BDS!$X$3*(COS(($U367*X$4)-PI()))*BL367*BP367</f>
        <v>0.62676620117838577</v>
      </c>
      <c r="Y367" s="146">
        <f>BDS!$Y$3*(COS(($U367*Y$4)-PI()))*BL367*BP367</f>
        <v>1.6912546723975067E-3</v>
      </c>
      <c r="Z367" s="146">
        <f>BDS!$Z$3*(COS(($U367*Z$4)-PI()))*BL367*BP367</f>
        <v>0.39631755175473443</v>
      </c>
      <c r="AA367" s="146">
        <f>BDS!$AA$3*(COS(($U367*AA$4)-PI()))*BL367*BP367</f>
        <v>-0.50244003836924966</v>
      </c>
      <c r="AB367" s="146">
        <f>BDS!$AB$3*(COS(($U367*AB$4)-PI()))*BL367*BP367</f>
        <v>-0.698511207072811</v>
      </c>
      <c r="AC367" s="146">
        <f>BDS!$AC$3*(COS(($U367*AC$4)-PI()))*BL367*BP367</f>
        <v>-0.5902647690722499</v>
      </c>
      <c r="AD367" s="146">
        <f>BDS!$AD$3*(COS(($U367*AD$4)-PI()))*BL367*BP367</f>
        <v>-0.46915701769641899</v>
      </c>
      <c r="AE367" s="146">
        <f>BDS!$AE$3*(COS(($U367*AE$4)-PI()))*BL367*BP367</f>
        <v>-0.42340523071212666</v>
      </c>
      <c r="AF367" s="146">
        <f>BDS!$AF$3*(COS(($U367*AF$4)-PI()))*BL367*BP367</f>
        <v>-0.46915701769641899</v>
      </c>
      <c r="AG367" s="146">
        <f>BDS!$AG$3*(COS(($U367*AG$4)-PI()))*BL367*BP367</f>
        <v>-0.5902647690722499</v>
      </c>
      <c r="AH367" s="146">
        <f>BDS!$AH$3*(COS(($U367*AH$4)-PI()))*BL367*BP367</f>
        <v>-0.698511207072811</v>
      </c>
      <c r="AI367" s="146">
        <f>BDS!$AI$3*(COS(($U367*AI$4)-PI()))*BL367*BP367</f>
        <v>-0.50244003836924966</v>
      </c>
      <c r="AJ367" s="146">
        <f>BDS!$AJ$3*(COS(($U367*AJ$4)-PI()))*BL367*BP367</f>
        <v>-0.6429383756954723</v>
      </c>
      <c r="AK367" s="146">
        <f>BDS!$AK$3*(COS(($U367*AK$4)-PI()))*BL367*BP367</f>
        <v>-0.64839716346810772</v>
      </c>
      <c r="AL367" s="146">
        <f>BDS!$AL$3*(COS(($U367*AL$4)-PI()))*BL367*BP367</f>
        <v>-0.45626629337670321</v>
      </c>
      <c r="AM367" s="146">
        <f>BDS!$AM$3*(COS(($U367*AM$4)-PI()))*BL367*BP367</f>
        <v>-0.3077928037281279</v>
      </c>
      <c r="AN367" s="146">
        <f>BDS!$AN$3*(COS(($U367*AN$4)-PI()))*BL367*BP367</f>
        <v>-0.25625027902466019</v>
      </c>
      <c r="AO367" s="146">
        <f>BDS!$AO$3*(COS(($U367*AO$4)-PI()))*BL367*BP367</f>
        <v>-0.3077928037281279</v>
      </c>
      <c r="AP367" s="146">
        <f>BDS!$AP$3*(COS(($U367*AP$4)-PI()))*BL367*BP367</f>
        <v>-0.45626629337670321</v>
      </c>
      <c r="AQ367" s="146">
        <f>BDS!$AQ$3*(COS(($U367*AQ$4)-PI()))*BL367*BP367</f>
        <v>-0.64839716346810772</v>
      </c>
      <c r="AR367" s="146">
        <f>BDS!$AR$3*(COS(($U367*AR$4)-PI()))*BL367*BP367</f>
        <v>-0.6429383756954723</v>
      </c>
      <c r="AS367" s="146">
        <f>BDS!$AS$3*(COS(($U367*AS$4)-PI()))*BL367*BP367</f>
        <v>-0.50244003836924966</v>
      </c>
      <c r="AT367" s="146">
        <f>BDS!$AT$3*(COS(($U367*AT$4)-PI()))*BL367*BP367</f>
        <v>-0.698511207072811</v>
      </c>
      <c r="AU367" s="146">
        <f>BDS!$AU$3*(COS(($U367*AU$4)-PI()))*BL367*BP367</f>
        <v>-0.5902647690722499</v>
      </c>
      <c r="AV367" s="146">
        <f>BDS!$AV$3*(COS(($U367*AV$4)-PI()))*BL367*BP367</f>
        <v>-0.46915701769641899</v>
      </c>
      <c r="AW367" s="146">
        <f>BDS!$AW$3*(COS(($U367*AW$4)-PI()))*BL367*BP367</f>
        <v>-0.42340523071212666</v>
      </c>
      <c r="AX367" s="146">
        <f>BDS!$AX$3*(COS(($U367*AX$4)-PI()))*BL367*BP367</f>
        <v>-0.46915701769641899</v>
      </c>
      <c r="AY367" s="146">
        <f>BDS!$AY$3*(COS(($U367*AY$4)-PI()))*BL367*BP367</f>
        <v>-0.5902647690722499</v>
      </c>
      <c r="AZ367" s="146">
        <f>BDS!$AZ$3*(COS(($U367*AZ$4)-PI()))*BL367*BP367</f>
        <v>-0.698511207072811</v>
      </c>
      <c r="BA367" s="146">
        <f>BDS!$BA$3*(COS(($U367*BA$4)-PI()))*BL367*BP367</f>
        <v>-0.50244003836924966</v>
      </c>
      <c r="BB367" s="146">
        <f>BDS!$BB$3*(COS(($U367*BB$4)-PI()))*BL367*BP367</f>
        <v>0.39631755175473443</v>
      </c>
      <c r="BC367" s="146">
        <f>BDS!$BC$3*(COS(($U367*BC$4)-PI()))*BL367*BP367</f>
        <v>1.6912546723975067E-3</v>
      </c>
      <c r="BD367" s="146">
        <f>BDS!$BD$3*(COS(($U367*BD$4)-PI()))*BL367*BP367</f>
        <v>0.62676620117838577</v>
      </c>
      <c r="BE367" s="146">
        <f>BDS!$BE$3*(COS(($U367*BE$4)-PI()))*BL367*BP367</f>
        <v>0.64327813875434325</v>
      </c>
      <c r="BF367" s="153">
        <f t="shared" si="106"/>
        <v>-0.28765709673310752</v>
      </c>
      <c r="BG367" s="153">
        <f>(((BF367)+1)/(BDS!$BG$4)+1)</f>
        <v>1.707828360631799</v>
      </c>
      <c r="BH367" s="196">
        <f t="shared" si="107"/>
        <v>4.6488844256995181</v>
      </c>
      <c r="BI367" s="154"/>
      <c r="BJ367" s="152">
        <f t="shared" si="108"/>
        <v>2255.3269101448659</v>
      </c>
      <c r="BK367" s="152">
        <f t="shared" si="109"/>
        <v>-0.11299393999401175</v>
      </c>
      <c r="BL367" s="155">
        <f t="shared" si="110"/>
        <v>0.98707534202371461</v>
      </c>
      <c r="BM367" s="155"/>
      <c r="BN367" s="152">
        <f t="shared" si="111"/>
        <v>2255.3269101448659</v>
      </c>
      <c r="BO367" s="152">
        <f t="shared" si="112"/>
        <v>-3.0070207118757262</v>
      </c>
      <c r="BP367" s="155">
        <f t="shared" si="113"/>
        <v>0.70737379056307637</v>
      </c>
      <c r="BQ367" s="156"/>
      <c r="BR367" s="157">
        <f t="shared" si="114"/>
        <v>2255.3269101448659</v>
      </c>
      <c r="BS367" s="158">
        <f t="shared" si="115"/>
        <v>0</v>
      </c>
      <c r="BT367" s="158">
        <f t="shared" si="116"/>
        <v>0</v>
      </c>
      <c r="BU367" s="158">
        <f t="shared" si="117"/>
        <v>0</v>
      </c>
      <c r="BV367" s="158"/>
      <c r="BW367" s="206">
        <f t="shared" si="118"/>
        <v>2255.3269101448659</v>
      </c>
      <c r="BX367" s="207">
        <f t="shared" si="119"/>
        <v>-6.943157759183695E-14</v>
      </c>
      <c r="BY367" s="208">
        <f t="shared" si="120"/>
        <v>0.99999999999999201</v>
      </c>
      <c r="BZ367" s="158"/>
      <c r="CA367" s="157">
        <f>BDS!BH367</f>
        <v>4.6488844256995181</v>
      </c>
      <c r="CB367" s="157">
        <f t="shared" si="121"/>
        <v>-1.3511155743004819</v>
      </c>
      <c r="CC367" s="157"/>
      <c r="CD367" s="157">
        <f t="shared" si="122"/>
        <v>-1.3511155743004819</v>
      </c>
      <c r="CE367" s="192"/>
      <c r="CF367" s="192"/>
      <c r="CG367" s="208"/>
      <c r="CH367" s="208">
        <f t="shared" si="123"/>
        <v>0</v>
      </c>
    </row>
    <row r="368" spans="2:86" x14ac:dyDescent="0.2">
      <c r="B368" s="81"/>
      <c r="C368" s="81"/>
      <c r="D368" s="81"/>
      <c r="E368" s="81"/>
      <c r="F368" s="81"/>
      <c r="G368" s="81"/>
      <c r="H368" s="81"/>
      <c r="I368" s="81"/>
      <c r="J368" s="81"/>
      <c r="K368" s="81"/>
      <c r="L368" s="82"/>
      <c r="M368" s="83"/>
      <c r="N368" s="81"/>
      <c r="O368" s="81"/>
      <c r="P368" s="81"/>
      <c r="Q368" s="84"/>
      <c r="R368" s="81"/>
      <c r="S368" s="84"/>
      <c r="T368" s="81"/>
      <c r="U368" s="195">
        <f t="shared" si="105"/>
        <v>2289.529242987644</v>
      </c>
      <c r="V368" s="146">
        <f>BDS!$V$3*(COS(($U368*V$4)-PI()))*BL368*BP368</f>
        <v>0.6323800266166606</v>
      </c>
      <c r="W368" s="146">
        <f>BDS!$W$3*(COS(($U368*W$4)-PI()))*BL368*BP368</f>
        <v>0.67569981048455874</v>
      </c>
      <c r="X368" s="146">
        <f>BDS!$X$3*(COS(($U368*X$4)-PI()))*BL368*BP368</f>
        <v>0.53441365454083334</v>
      </c>
      <c r="Y368" s="146">
        <f>BDS!$Y$3*(COS(($U368*Y$4)-PI()))*BL368*BP368</f>
        <v>-0.11253743395778799</v>
      </c>
      <c r="Z368" s="146">
        <f>BDS!$Z$3*(COS(($U368*Z$4)-PI()))*BL368*BP368</f>
        <v>0.461868781393029</v>
      </c>
      <c r="AA368" s="146">
        <f>BDS!$AA$3*(COS(($U368*AA$4)-PI()))*BL368*BP368</f>
        <v>-0.44311190748674972</v>
      </c>
      <c r="AB368" s="146">
        <f>BDS!$AB$3*(COS(($U368*AB$4)-PI()))*BL368*BP368</f>
        <v>-0.69286049386665549</v>
      </c>
      <c r="AC368" s="146">
        <f>BDS!$AC$3*(COS(($U368*AC$4)-PI()))*BL368*BP368</f>
        <v>-0.61444569834151719</v>
      </c>
      <c r="AD368" s="146">
        <f>BDS!$AD$3*(COS(($U368*AD$4)-PI()))*BL368*BP368</f>
        <v>-0.50534886907788579</v>
      </c>
      <c r="AE368" s="146">
        <f>BDS!$AE$3*(COS(($U368*AE$4)-PI()))*BL368*BP368</f>
        <v>-0.46264526823935015</v>
      </c>
      <c r="AF368" s="146">
        <f>BDS!$AF$3*(COS(($U368*AF$4)-PI()))*BL368*BP368</f>
        <v>-0.50534886907788579</v>
      </c>
      <c r="AG368" s="146">
        <f>BDS!$AG$3*(COS(($U368*AG$4)-PI()))*BL368*BP368</f>
        <v>-0.61444569834151719</v>
      </c>
      <c r="AH368" s="146">
        <f>BDS!$AH$3*(COS(($U368*AH$4)-PI()))*BL368*BP368</f>
        <v>-0.69286049386665549</v>
      </c>
      <c r="AI368" s="146">
        <f>BDS!$AI$3*(COS(($U368*AI$4)-PI()))*BL368*BP368</f>
        <v>-0.44311190748674972</v>
      </c>
      <c r="AJ368" s="146">
        <f>BDS!$AJ$3*(COS(($U368*AJ$4)-PI()))*BL368*BP368</f>
        <v>-0.60549560073411823</v>
      </c>
      <c r="AK368" s="146">
        <f>BDS!$AK$3*(COS(($U368*AK$4)-PI()))*BL368*BP368</f>
        <v>-0.66270443411986646</v>
      </c>
      <c r="AL368" s="146">
        <f>BDS!$AL$3*(COS(($U368*AL$4)-PI()))*BL368*BP368</f>
        <v>-0.49337791913704282</v>
      </c>
      <c r="AM368" s="146">
        <f>BDS!$AM$3*(COS(($U368*AM$4)-PI()))*BL368*BP368</f>
        <v>-0.3525511661176905</v>
      </c>
      <c r="AN368" s="146">
        <f>BDS!$AN$3*(COS(($U368*AN$4)-PI()))*BL368*BP368</f>
        <v>-0.30268531006417437</v>
      </c>
      <c r="AO368" s="146">
        <f>BDS!$AO$3*(COS(($U368*AO$4)-PI()))*BL368*BP368</f>
        <v>-0.3525511661176905</v>
      </c>
      <c r="AP368" s="146">
        <f>BDS!$AP$3*(COS(($U368*AP$4)-PI()))*BL368*BP368</f>
        <v>-0.49337791913704282</v>
      </c>
      <c r="AQ368" s="146">
        <f>BDS!$AQ$3*(COS(($U368*AQ$4)-PI()))*BL368*BP368</f>
        <v>-0.66270443411986646</v>
      </c>
      <c r="AR368" s="146">
        <f>BDS!$AR$3*(COS(($U368*AR$4)-PI()))*BL368*BP368</f>
        <v>-0.60549560073411823</v>
      </c>
      <c r="AS368" s="146">
        <f>BDS!$AS$3*(COS(($U368*AS$4)-PI()))*BL368*BP368</f>
        <v>-0.44311190748674972</v>
      </c>
      <c r="AT368" s="146">
        <f>BDS!$AT$3*(COS(($U368*AT$4)-PI()))*BL368*BP368</f>
        <v>-0.69286049386665549</v>
      </c>
      <c r="AU368" s="146">
        <f>BDS!$AU$3*(COS(($U368*AU$4)-PI()))*BL368*BP368</f>
        <v>-0.61444569834151719</v>
      </c>
      <c r="AV368" s="146">
        <f>BDS!$AV$3*(COS(($U368*AV$4)-PI()))*BL368*BP368</f>
        <v>-0.50534886907788579</v>
      </c>
      <c r="AW368" s="146">
        <f>BDS!$AW$3*(COS(($U368*AW$4)-PI()))*BL368*BP368</f>
        <v>-0.46264526823935015</v>
      </c>
      <c r="AX368" s="146">
        <f>BDS!$AX$3*(COS(($U368*AX$4)-PI()))*BL368*BP368</f>
        <v>-0.50534886907788579</v>
      </c>
      <c r="AY368" s="146">
        <f>BDS!$AY$3*(COS(($U368*AY$4)-PI()))*BL368*BP368</f>
        <v>-0.61444569834151719</v>
      </c>
      <c r="AZ368" s="146">
        <f>BDS!$AZ$3*(COS(($U368*AZ$4)-PI()))*BL368*BP368</f>
        <v>-0.69286049386665549</v>
      </c>
      <c r="BA368" s="146">
        <f>BDS!$BA$3*(COS(($U368*BA$4)-PI()))*BL368*BP368</f>
        <v>-0.44311190748674972</v>
      </c>
      <c r="BB368" s="146">
        <f>BDS!$BB$3*(COS(($U368*BB$4)-PI()))*BL368*BP368</f>
        <v>0.461868781393029</v>
      </c>
      <c r="BC368" s="146">
        <f>BDS!$BC$3*(COS(($U368*BC$4)-PI()))*BL368*BP368</f>
        <v>-0.11253743395778799</v>
      </c>
      <c r="BD368" s="146">
        <f>BDS!$BD$3*(COS(($U368*BD$4)-PI()))*BL368*BP368</f>
        <v>0.53441365454083334</v>
      </c>
      <c r="BE368" s="146">
        <f>BDS!$BE$3*(COS(($U368*BE$4)-PI()))*BL368*BP368</f>
        <v>0.67569981048455874</v>
      </c>
      <c r="BF368" s="153">
        <f t="shared" si="106"/>
        <v>-0.29800089750871162</v>
      </c>
      <c r="BG368" s="153">
        <f>(((BF368)+1)/(BDS!$BG$4)+1)</f>
        <v>1.6975501147025986</v>
      </c>
      <c r="BH368" s="196">
        <f t="shared" si="107"/>
        <v>4.5964520857668676</v>
      </c>
      <c r="BI368" s="154"/>
      <c r="BJ368" s="152">
        <f t="shared" si="108"/>
        <v>2289.529242987644</v>
      </c>
      <c r="BK368" s="152">
        <f t="shared" si="109"/>
        <v>-0.11858199714840854</v>
      </c>
      <c r="BL368" s="155">
        <f t="shared" si="110"/>
        <v>0.98644051246283271</v>
      </c>
      <c r="BM368" s="155"/>
      <c r="BN368" s="152">
        <f t="shared" si="111"/>
        <v>2289.529242987644</v>
      </c>
      <c r="BO368" s="152">
        <f t="shared" si="112"/>
        <v>-3.0894362553428687</v>
      </c>
      <c r="BP368" s="155">
        <f t="shared" si="113"/>
        <v>0.70069365886204105</v>
      </c>
      <c r="BQ368" s="156"/>
      <c r="BR368" s="157">
        <f t="shared" si="114"/>
        <v>2289.529242987644</v>
      </c>
      <c r="BS368" s="158">
        <f t="shared" si="115"/>
        <v>0</v>
      </c>
      <c r="BT368" s="158">
        <f t="shared" si="116"/>
        <v>0</v>
      </c>
      <c r="BU368" s="158">
        <f t="shared" si="117"/>
        <v>0</v>
      </c>
      <c r="BV368" s="158"/>
      <c r="BW368" s="206">
        <f t="shared" si="118"/>
        <v>2289.529242987644</v>
      </c>
      <c r="BX368" s="207">
        <f t="shared" si="119"/>
        <v>-7.3288887458050129E-14</v>
      </c>
      <c r="BY368" s="208">
        <f t="shared" si="120"/>
        <v>0.99999999999999156</v>
      </c>
      <c r="BZ368" s="158"/>
      <c r="CA368" s="157">
        <f>BDS!BH368</f>
        <v>4.5964520857668676</v>
      </c>
      <c r="CB368" s="157">
        <f t="shared" si="121"/>
        <v>-1.4035479142331324</v>
      </c>
      <c r="CC368" s="157"/>
      <c r="CD368" s="157">
        <f t="shared" si="122"/>
        <v>-1.4035479142331324</v>
      </c>
      <c r="CE368" s="192"/>
      <c r="CF368" s="192"/>
      <c r="CG368" s="208"/>
      <c r="CH368" s="208">
        <f t="shared" si="123"/>
        <v>0</v>
      </c>
    </row>
    <row r="369" spans="2:86" x14ac:dyDescent="0.2">
      <c r="B369" s="81"/>
      <c r="C369" s="81"/>
      <c r="D369" s="81"/>
      <c r="E369" s="81"/>
      <c r="F369" s="81"/>
      <c r="G369" s="81"/>
      <c r="H369" s="81"/>
      <c r="I369" s="81"/>
      <c r="J369" s="81"/>
      <c r="K369" s="81"/>
      <c r="L369" s="82"/>
      <c r="M369" s="83"/>
      <c r="N369" s="81"/>
      <c r="O369" s="81"/>
      <c r="P369" s="81"/>
      <c r="Q369" s="84"/>
      <c r="R369" s="81"/>
      <c r="S369" s="84"/>
      <c r="T369" s="81"/>
      <c r="U369" s="195">
        <f t="shared" si="105"/>
        <v>2324.2502587613203</v>
      </c>
      <c r="V369" s="146">
        <f>BDS!$V$3*(COS(($U369*V$4)-PI()))*BL369*BP369</f>
        <v>0.66729243540256078</v>
      </c>
      <c r="W369" s="146">
        <f>BDS!$W$3*(COS(($U369*W$4)-PI()))*BL369*BP369</f>
        <v>0.67096823348126189</v>
      </c>
      <c r="X369" s="146">
        <f>BDS!$X$3*(COS(($U369*X$4)-PI()))*BL369*BP369</f>
        <v>0.41029683152939128</v>
      </c>
      <c r="Y369" s="146">
        <f>BDS!$Y$3*(COS(($U369*Y$4)-PI()))*BL369*BP369</f>
        <v>-0.22295580193896097</v>
      </c>
      <c r="Z369" s="146">
        <f>BDS!$Z$3*(COS(($U369*Z$4)-PI()))*BL369*BP369</f>
        <v>0.51930552128332197</v>
      </c>
      <c r="AA369" s="146">
        <f>BDS!$AA$3*(COS(($U369*AA$4)-PI()))*BL369*BP369</f>
        <v>-0.3789112265165091</v>
      </c>
      <c r="AB369" s="146">
        <f>BDS!$AB$3*(COS(($U369*AB$4)-PI()))*BL369*BP369</f>
        <v>-0.68090485801881906</v>
      </c>
      <c r="AC369" s="146">
        <f>BDS!$AC$3*(COS(($U369*AC$4)-PI()))*BL369*BP369</f>
        <v>-0.63372888494895285</v>
      </c>
      <c r="AD369" s="146">
        <f>BDS!$AD$3*(COS(($U369*AD$4)-PI()))*BL369*BP369</f>
        <v>-0.5377761052116089</v>
      </c>
      <c r="AE369" s="146">
        <f>BDS!$AE$3*(COS(($U369*AE$4)-PI()))*BL369*BP369</f>
        <v>-0.49850427087797311</v>
      </c>
      <c r="AF369" s="146">
        <f>BDS!$AF$3*(COS(($U369*AF$4)-PI()))*BL369*BP369</f>
        <v>-0.5377761052116089</v>
      </c>
      <c r="AG369" s="146">
        <f>BDS!$AG$3*(COS(($U369*AG$4)-PI()))*BL369*BP369</f>
        <v>-0.63372888494895285</v>
      </c>
      <c r="AH369" s="146">
        <f>BDS!$AH$3*(COS(($U369*AH$4)-PI()))*BL369*BP369</f>
        <v>-0.68090485801881906</v>
      </c>
      <c r="AI369" s="146">
        <f>BDS!$AI$3*(COS(($U369*AI$4)-PI()))*BL369*BP369</f>
        <v>-0.3789112265165091</v>
      </c>
      <c r="AJ369" s="146">
        <f>BDS!$AJ$3*(COS(($U369*AJ$4)-PI()))*BL369*BP369</f>
        <v>-0.561859147929619</v>
      </c>
      <c r="AK369" s="146">
        <f>BDS!$AK$3*(COS(($U369*AK$4)-PI()))*BL369*BP369</f>
        <v>-0.67146963750704991</v>
      </c>
      <c r="AL369" s="146">
        <f>BDS!$AL$3*(COS(($U369*AL$4)-PI()))*BL369*BP369</f>
        <v>-0.52683502480147326</v>
      </c>
      <c r="AM369" s="146">
        <f>BDS!$AM$3*(COS(($U369*AM$4)-PI()))*BL369*BP369</f>
        <v>-0.39481993645642621</v>
      </c>
      <c r="AN369" s="146">
        <f>BDS!$AN$3*(COS(($U369*AN$4)-PI()))*BL369*BP369</f>
        <v>-0.34699742243064641</v>
      </c>
      <c r="AO369" s="146">
        <f>BDS!$AO$3*(COS(($U369*AO$4)-PI()))*BL369*BP369</f>
        <v>-0.39481993645642621</v>
      </c>
      <c r="AP369" s="146">
        <f>BDS!$AP$3*(COS(($U369*AP$4)-PI()))*BL369*BP369</f>
        <v>-0.52683502480147326</v>
      </c>
      <c r="AQ369" s="146">
        <f>BDS!$AQ$3*(COS(($U369*AQ$4)-PI()))*BL369*BP369</f>
        <v>-0.67146963750704991</v>
      </c>
      <c r="AR369" s="146">
        <f>BDS!$AR$3*(COS(($U369*AR$4)-PI()))*BL369*BP369</f>
        <v>-0.561859147929619</v>
      </c>
      <c r="AS369" s="146">
        <f>BDS!$AS$3*(COS(($U369*AS$4)-PI()))*BL369*BP369</f>
        <v>-0.3789112265165091</v>
      </c>
      <c r="AT369" s="146">
        <f>BDS!$AT$3*(COS(($U369*AT$4)-PI()))*BL369*BP369</f>
        <v>-0.68090485801881906</v>
      </c>
      <c r="AU369" s="146">
        <f>BDS!$AU$3*(COS(($U369*AU$4)-PI()))*BL369*BP369</f>
        <v>-0.63372888494895285</v>
      </c>
      <c r="AV369" s="146">
        <f>BDS!$AV$3*(COS(($U369*AV$4)-PI()))*BL369*BP369</f>
        <v>-0.5377761052116089</v>
      </c>
      <c r="AW369" s="146">
        <f>BDS!$AW$3*(COS(($U369*AW$4)-PI()))*BL369*BP369</f>
        <v>-0.49850427087797311</v>
      </c>
      <c r="AX369" s="146">
        <f>BDS!$AX$3*(COS(($U369*AX$4)-PI()))*BL369*BP369</f>
        <v>-0.5377761052116089</v>
      </c>
      <c r="AY369" s="146">
        <f>BDS!$AY$3*(COS(($U369*AY$4)-PI()))*BL369*BP369</f>
        <v>-0.63372888494895285</v>
      </c>
      <c r="AZ369" s="146">
        <f>BDS!$AZ$3*(COS(($U369*AZ$4)-PI()))*BL369*BP369</f>
        <v>-0.68090485801881906</v>
      </c>
      <c r="BA369" s="146">
        <f>BDS!$BA$3*(COS(($U369*BA$4)-PI()))*BL369*BP369</f>
        <v>-0.3789112265165091</v>
      </c>
      <c r="BB369" s="146">
        <f>BDS!$BB$3*(COS(($U369*BB$4)-PI()))*BL369*BP369</f>
        <v>0.51930552128332197</v>
      </c>
      <c r="BC369" s="146">
        <f>BDS!$BC$3*(COS(($U369*BC$4)-PI()))*BL369*BP369</f>
        <v>-0.22295580193896097</v>
      </c>
      <c r="BD369" s="146">
        <f>BDS!$BD$3*(COS(($U369*BD$4)-PI()))*BL369*BP369</f>
        <v>0.41029683152939128</v>
      </c>
      <c r="BE369" s="146">
        <f>BDS!$BE$3*(COS(($U369*BE$4)-PI()))*BL369*BP369</f>
        <v>0.67096823348126189</v>
      </c>
      <c r="BF369" s="153">
        <f t="shared" si="106"/>
        <v>-0.30990932645129721</v>
      </c>
      <c r="BG369" s="153">
        <f>(((BF369)+1)/(BDS!$BG$4)+1)</f>
        <v>1.6857171565900468</v>
      </c>
      <c r="BH369" s="196">
        <f t="shared" si="107"/>
        <v>4.5356941384323397</v>
      </c>
      <c r="BI369" s="154"/>
      <c r="BJ369" s="152">
        <f t="shared" si="108"/>
        <v>2324.2502587613203</v>
      </c>
      <c r="BK369" s="152">
        <f t="shared" si="109"/>
        <v>-0.12444247005301051</v>
      </c>
      <c r="BL369" s="155">
        <f t="shared" si="110"/>
        <v>0.98577517381390889</v>
      </c>
      <c r="BM369" s="155"/>
      <c r="BN369" s="152">
        <f t="shared" si="111"/>
        <v>2324.2502587613203</v>
      </c>
      <c r="BO369" s="152">
        <f t="shared" si="112"/>
        <v>-3.1733884832064412</v>
      </c>
      <c r="BP369" s="155">
        <f t="shared" si="113"/>
        <v>0.69395382811271722</v>
      </c>
      <c r="BQ369" s="156"/>
      <c r="BR369" s="157">
        <f t="shared" si="114"/>
        <v>2324.2502587613203</v>
      </c>
      <c r="BS369" s="158">
        <f t="shared" si="115"/>
        <v>0</v>
      </c>
      <c r="BT369" s="158">
        <f t="shared" si="116"/>
        <v>0</v>
      </c>
      <c r="BU369" s="158">
        <f t="shared" si="117"/>
        <v>0</v>
      </c>
      <c r="BV369" s="158"/>
      <c r="BW369" s="206">
        <f t="shared" si="118"/>
        <v>2324.2502587613203</v>
      </c>
      <c r="BX369" s="207">
        <f t="shared" si="119"/>
        <v>-7.7146197324263321E-14</v>
      </c>
      <c r="BY369" s="208">
        <f t="shared" si="120"/>
        <v>0.99999999999999112</v>
      </c>
      <c r="BZ369" s="158"/>
      <c r="CA369" s="157">
        <f>BDS!BH369</f>
        <v>4.5356941384323397</v>
      </c>
      <c r="CB369" s="157">
        <f t="shared" si="121"/>
        <v>-1.4643058615676603</v>
      </c>
      <c r="CC369" s="157"/>
      <c r="CD369" s="157">
        <f t="shared" si="122"/>
        <v>-1.4643058615676603</v>
      </c>
      <c r="CE369" s="192"/>
      <c r="CF369" s="192"/>
      <c r="CG369" s="208"/>
      <c r="CH369" s="208">
        <f t="shared" si="123"/>
        <v>0</v>
      </c>
    </row>
    <row r="370" spans="2:86" x14ac:dyDescent="0.2">
      <c r="B370" s="81"/>
      <c r="C370" s="81"/>
      <c r="D370" s="81"/>
      <c r="E370" s="81"/>
      <c r="F370" s="81"/>
      <c r="G370" s="81"/>
      <c r="H370" s="81"/>
      <c r="I370" s="81"/>
      <c r="J370" s="81"/>
      <c r="K370" s="81"/>
      <c r="L370" s="82"/>
      <c r="M370" s="83"/>
      <c r="N370" s="81"/>
      <c r="O370" s="81"/>
      <c r="P370" s="81"/>
      <c r="Q370" s="84"/>
      <c r="R370" s="81"/>
      <c r="S370" s="84"/>
      <c r="T370" s="81"/>
      <c r="U370" s="195">
        <f t="shared" si="105"/>
        <v>2359.4978233615943</v>
      </c>
      <c r="V370" s="146">
        <f>BDS!$V$3*(COS(($U370*V$4)-PI()))*BL370*BP370</f>
        <v>0.66557978255049854</v>
      </c>
      <c r="W370" s="146">
        <f>BDS!$W$3*(COS(($U370*W$4)-PI()))*BL370*BP370</f>
        <v>0.62844841389116612</v>
      </c>
      <c r="X370" s="146">
        <f>BDS!$X$3*(COS(($U370*X$4)-PI()))*BL370*BP370</f>
        <v>0.26140223270020196</v>
      </c>
      <c r="Y370" s="146">
        <f>BDS!$Y$3*(COS(($U370*Y$4)-PI()))*BL370*BP370</f>
        <v>-0.32623177742736498</v>
      </c>
      <c r="Z370" s="146">
        <f>BDS!$Z$3*(COS(($U370*Z$4)-PI()))*BL370*BP370</f>
        <v>0.5674209979759659</v>
      </c>
      <c r="AA370" s="146">
        <f>BDS!$AA$3*(COS(($U370*AA$4)-PI()))*BL370*BP370</f>
        <v>-0.31051052705685361</v>
      </c>
      <c r="AB370" s="146">
        <f>BDS!$AB$3*(COS(($U370*AB$4)-PI()))*BL370*BP370</f>
        <v>-0.66260580098399946</v>
      </c>
      <c r="AC370" s="146">
        <f>BDS!$AC$3*(COS(($U370*AC$4)-PI()))*BL370*BP370</f>
        <v>-0.64783581879774232</v>
      </c>
      <c r="AD370" s="146">
        <f>BDS!$AD$3*(COS(($U370*AD$4)-PI()))*BL370*BP370</f>
        <v>-0.56610290234011396</v>
      </c>
      <c r="AE370" s="146">
        <f>BDS!$AE$3*(COS(($U370*AE$4)-PI()))*BL370*BP370</f>
        <v>-0.53063784981457307</v>
      </c>
      <c r="AF370" s="146">
        <f>BDS!$AF$3*(COS(($U370*AF$4)-PI()))*BL370*BP370</f>
        <v>-0.56610290234011396</v>
      </c>
      <c r="AG370" s="146">
        <f>BDS!$AG$3*(COS(($U370*AG$4)-PI()))*BL370*BP370</f>
        <v>-0.64783581879774232</v>
      </c>
      <c r="AH370" s="146">
        <f>BDS!$AH$3*(COS(($U370*AH$4)-PI()))*BL370*BP370</f>
        <v>-0.66260580098399946</v>
      </c>
      <c r="AI370" s="146">
        <f>BDS!$AI$3*(COS(($U370*AI$4)-PI()))*BL370*BP370</f>
        <v>-0.31051052705685361</v>
      </c>
      <c r="AJ370" s="146">
        <f>BDS!$AJ$3*(COS(($U370*AJ$4)-PI()))*BL370*BP370</f>
        <v>-0.51236345340062528</v>
      </c>
      <c r="AK370" s="146">
        <f>BDS!$AK$3*(COS(($U370*AK$4)-PI()))*BL370*BP370</f>
        <v>-0.67448074344725539</v>
      </c>
      <c r="AL370" s="146">
        <f>BDS!$AL$3*(COS(($U370*AL$4)-PI()))*BL370*BP370</f>
        <v>-0.55629886636770509</v>
      </c>
      <c r="AM370" s="146">
        <f>BDS!$AM$3*(COS(($U370*AM$4)-PI()))*BL370*BP370</f>
        <v>-0.43425038068432065</v>
      </c>
      <c r="AN370" s="146">
        <f>BDS!$AN$3*(COS(($U370*AN$4)-PI()))*BL370*BP370</f>
        <v>-0.38884165729576514</v>
      </c>
      <c r="AO370" s="146">
        <f>BDS!$AO$3*(COS(($U370*AO$4)-PI()))*BL370*BP370</f>
        <v>-0.43425038068432065</v>
      </c>
      <c r="AP370" s="146">
        <f>BDS!$AP$3*(COS(($U370*AP$4)-PI()))*BL370*BP370</f>
        <v>-0.55629886636770509</v>
      </c>
      <c r="AQ370" s="146">
        <f>BDS!$AQ$3*(COS(($U370*AQ$4)-PI()))*BL370*BP370</f>
        <v>-0.67448074344725539</v>
      </c>
      <c r="AR370" s="146">
        <f>BDS!$AR$3*(COS(($U370*AR$4)-PI()))*BL370*BP370</f>
        <v>-0.51236345340062528</v>
      </c>
      <c r="AS370" s="146">
        <f>BDS!$AS$3*(COS(($U370*AS$4)-PI()))*BL370*BP370</f>
        <v>-0.31051052705685361</v>
      </c>
      <c r="AT370" s="146">
        <f>BDS!$AT$3*(COS(($U370*AT$4)-PI()))*BL370*BP370</f>
        <v>-0.66260580098399946</v>
      </c>
      <c r="AU370" s="146">
        <f>BDS!$AU$3*(COS(($U370*AU$4)-PI()))*BL370*BP370</f>
        <v>-0.64783581879774232</v>
      </c>
      <c r="AV370" s="146">
        <f>BDS!$AV$3*(COS(($U370*AV$4)-PI()))*BL370*BP370</f>
        <v>-0.56610290234011396</v>
      </c>
      <c r="AW370" s="146">
        <f>BDS!$AW$3*(COS(($U370*AW$4)-PI()))*BL370*BP370</f>
        <v>-0.53063784981457307</v>
      </c>
      <c r="AX370" s="146">
        <f>BDS!$AX$3*(COS(($U370*AX$4)-PI()))*BL370*BP370</f>
        <v>-0.56610290234011396</v>
      </c>
      <c r="AY370" s="146">
        <f>BDS!$AY$3*(COS(($U370*AY$4)-PI()))*BL370*BP370</f>
        <v>-0.64783581879774232</v>
      </c>
      <c r="AZ370" s="146">
        <f>BDS!$AZ$3*(COS(($U370*AZ$4)-PI()))*BL370*BP370</f>
        <v>-0.66260580098399946</v>
      </c>
      <c r="BA370" s="146">
        <f>BDS!$BA$3*(COS(($U370*BA$4)-PI()))*BL370*BP370</f>
        <v>-0.31051052705685361</v>
      </c>
      <c r="BB370" s="146">
        <f>BDS!$BB$3*(COS(($U370*BB$4)-PI()))*BL370*BP370</f>
        <v>0.5674209979759659</v>
      </c>
      <c r="BC370" s="146">
        <f>BDS!$BC$3*(COS(($U370*BC$4)-PI()))*BL370*BP370</f>
        <v>-0.32623177742736498</v>
      </c>
      <c r="BD370" s="146">
        <f>BDS!$BD$3*(COS(($U370*BD$4)-PI()))*BL370*BP370</f>
        <v>0.26140223270020196</v>
      </c>
      <c r="BE370" s="146">
        <f>BDS!$BE$3*(COS(($U370*BE$4)-PI()))*BL370*BP370</f>
        <v>0.62844841389116612</v>
      </c>
      <c r="BF370" s="153">
        <f t="shared" si="106"/>
        <v>-0.32292958123914256</v>
      </c>
      <c r="BG370" s="153">
        <f>(((BF370)+1)/(BDS!$BG$4)+1)</f>
        <v>1.6727794189369829</v>
      </c>
      <c r="BH370" s="196">
        <f t="shared" si="107"/>
        <v>4.4687735298951727</v>
      </c>
      <c r="BI370" s="154"/>
      <c r="BJ370" s="152">
        <f t="shared" si="108"/>
        <v>2359.4978233615943</v>
      </c>
      <c r="BK370" s="152">
        <f t="shared" si="109"/>
        <v>-0.13058824424217577</v>
      </c>
      <c r="BL370" s="155">
        <f t="shared" si="110"/>
        <v>0.98507792700805163</v>
      </c>
      <c r="BM370" s="155"/>
      <c r="BN370" s="152">
        <f t="shared" si="111"/>
        <v>2359.4978233615943</v>
      </c>
      <c r="BO370" s="152">
        <f t="shared" si="112"/>
        <v>-3.258875808864961</v>
      </c>
      <c r="BP370" s="155">
        <f t="shared" si="113"/>
        <v>0.68715737117365838</v>
      </c>
      <c r="BQ370" s="156"/>
      <c r="BR370" s="157">
        <f t="shared" si="114"/>
        <v>2359.4978233615943</v>
      </c>
      <c r="BS370" s="158">
        <f t="shared" si="115"/>
        <v>0</v>
      </c>
      <c r="BT370" s="158">
        <f t="shared" si="116"/>
        <v>0</v>
      </c>
      <c r="BU370" s="158">
        <f t="shared" si="117"/>
        <v>0</v>
      </c>
      <c r="BV370" s="158"/>
      <c r="BW370" s="206">
        <f t="shared" si="118"/>
        <v>2359.4978233615943</v>
      </c>
      <c r="BX370" s="207">
        <f t="shared" si="119"/>
        <v>-8.1003507190476488E-14</v>
      </c>
      <c r="BY370" s="208">
        <f t="shared" si="120"/>
        <v>0.99999999999999067</v>
      </c>
      <c r="BZ370" s="158"/>
      <c r="CA370" s="157">
        <f>BDS!BH370</f>
        <v>4.4687735298951727</v>
      </c>
      <c r="CB370" s="157">
        <f t="shared" si="121"/>
        <v>-1.5312264701048273</v>
      </c>
      <c r="CC370" s="157"/>
      <c r="CD370" s="157">
        <f t="shared" si="122"/>
        <v>-1.5312264701048273</v>
      </c>
      <c r="CE370" s="192"/>
      <c r="CF370" s="192"/>
      <c r="CG370" s="208"/>
      <c r="CH370" s="208">
        <f t="shared" si="123"/>
        <v>0</v>
      </c>
    </row>
    <row r="371" spans="2:86" x14ac:dyDescent="0.2">
      <c r="B371" s="81"/>
      <c r="C371" s="81"/>
      <c r="D371" s="81"/>
      <c r="E371" s="81"/>
      <c r="F371" s="81"/>
      <c r="G371" s="81"/>
      <c r="H371" s="81"/>
      <c r="I371" s="81"/>
      <c r="J371" s="81"/>
      <c r="K371" s="81"/>
      <c r="L371" s="82"/>
      <c r="M371" s="83"/>
      <c r="N371" s="81"/>
      <c r="O371" s="81"/>
      <c r="P371" s="81"/>
      <c r="Q371" s="84"/>
      <c r="R371" s="81"/>
      <c r="S371" s="84"/>
      <c r="T371" s="81"/>
      <c r="U371" s="195">
        <f t="shared" si="105"/>
        <v>2395.2799219715203</v>
      </c>
      <c r="V371" s="146">
        <f>BDS!$V$3*(COS(($U371*V$4)-PI()))*BL371*BP371</f>
        <v>0.62646443040346811</v>
      </c>
      <c r="W371" s="146">
        <f>BDS!$W$3*(COS(($U371*W$4)-PI()))*BL371*BP371</f>
        <v>0.54971780652926217</v>
      </c>
      <c r="X371" s="146">
        <f>BDS!$X$3*(COS(($U371*X$4)-PI()))*BL371*BP371</f>
        <v>9.6723198616861447E-2</v>
      </c>
      <c r="Y371" s="146">
        <f>BDS!$Y$3*(COS(($U371*Y$4)-PI()))*BL371*BP371</f>
        <v>-0.41907476235961411</v>
      </c>
      <c r="Z371" s="146">
        <f>BDS!$Z$3*(COS(($U371*Z$4)-PI()))*BL371*BP371</f>
        <v>0.60512185421563691</v>
      </c>
      <c r="AA371" s="146">
        <f>BDS!$AA$3*(COS(($U371*AA$4)-PI()))*BL371*BP371</f>
        <v>-0.23867659950533071</v>
      </c>
      <c r="AB371" s="146">
        <f>BDS!$AB$3*(COS(($U371*AB$4)-PI()))*BL371*BP371</f>
        <v>-0.63799294869791567</v>
      </c>
      <c r="AC371" s="146">
        <f>BDS!$AC$3*(COS(($U371*AC$4)-PI()))*BL371*BP371</f>
        <v>-0.65652282751404967</v>
      </c>
      <c r="AD371" s="146">
        <f>BDS!$AD$3*(COS(($U371*AD$4)-PI()))*BL371*BP371</f>
        <v>-0.59001196013793489</v>
      </c>
      <c r="AE371" s="146">
        <f>BDS!$AE$3*(COS(($U371*AE$4)-PI()))*BL371*BP371</f>
        <v>-0.55871555511359927</v>
      </c>
      <c r="AF371" s="146">
        <f>BDS!$AF$3*(COS(($U371*AF$4)-PI()))*BL371*BP371</f>
        <v>-0.59001196013793489</v>
      </c>
      <c r="AG371" s="146">
        <f>BDS!$AG$3*(COS(($U371*AG$4)-PI()))*BL371*BP371</f>
        <v>-0.65652282751404967</v>
      </c>
      <c r="AH371" s="146">
        <f>BDS!$AH$3*(COS(($U371*AH$4)-PI()))*BL371*BP371</f>
        <v>-0.63799294869791567</v>
      </c>
      <c r="AI371" s="146">
        <f>BDS!$AI$3*(COS(($U371*AI$4)-PI()))*BL371*BP371</f>
        <v>-0.23867659950533071</v>
      </c>
      <c r="AJ371" s="146">
        <f>BDS!$AJ$3*(COS(($U371*AJ$4)-PI()))*BL371*BP371</f>
        <v>-0.45743461630327592</v>
      </c>
      <c r="AK371" s="146">
        <f>BDS!$AK$3*(COS(($U371*AK$4)-PI()))*BL371*BP371</f>
        <v>-0.67157258966959477</v>
      </c>
      <c r="AL371" s="146">
        <f>BDS!$AL$3*(COS(($U371*AL$4)-PI()))*BL371*BP371</f>
        <v>-0.58144786608191801</v>
      </c>
      <c r="AM371" s="146">
        <f>BDS!$AM$3*(COS(($U371*AM$4)-PI()))*BL371*BP371</f>
        <v>-0.47049847162690589</v>
      </c>
      <c r="AN371" s="146">
        <f>BDS!$AN$3*(COS(($U371*AN$4)-PI()))*BL371*BP371</f>
        <v>-0.4278744878758387</v>
      </c>
      <c r="AO371" s="146">
        <f>BDS!$AO$3*(COS(($U371*AO$4)-PI()))*BL371*BP371</f>
        <v>-0.47049847162690589</v>
      </c>
      <c r="AP371" s="146">
        <f>BDS!$AP$3*(COS(($U371*AP$4)-PI()))*BL371*BP371</f>
        <v>-0.58144786608191801</v>
      </c>
      <c r="AQ371" s="146">
        <f>BDS!$AQ$3*(COS(($U371*AQ$4)-PI()))*BL371*BP371</f>
        <v>-0.67157258966959477</v>
      </c>
      <c r="AR371" s="146">
        <f>BDS!$AR$3*(COS(($U371*AR$4)-PI()))*BL371*BP371</f>
        <v>-0.45743461630327592</v>
      </c>
      <c r="AS371" s="146">
        <f>BDS!$AS$3*(COS(($U371*AS$4)-PI()))*BL371*BP371</f>
        <v>-0.23867659950533071</v>
      </c>
      <c r="AT371" s="146">
        <f>BDS!$AT$3*(COS(($U371*AT$4)-PI()))*BL371*BP371</f>
        <v>-0.63799294869791567</v>
      </c>
      <c r="AU371" s="146">
        <f>BDS!$AU$3*(COS(($U371*AU$4)-PI()))*BL371*BP371</f>
        <v>-0.65652282751404967</v>
      </c>
      <c r="AV371" s="146">
        <f>BDS!$AV$3*(COS(($U371*AV$4)-PI()))*BL371*BP371</f>
        <v>-0.59001196013793489</v>
      </c>
      <c r="AW371" s="146">
        <f>BDS!$AW$3*(COS(($U371*AW$4)-PI()))*BL371*BP371</f>
        <v>-0.55871555511359927</v>
      </c>
      <c r="AX371" s="146">
        <f>BDS!$AX$3*(COS(($U371*AX$4)-PI()))*BL371*BP371</f>
        <v>-0.59001196013793489</v>
      </c>
      <c r="AY371" s="146">
        <f>BDS!$AY$3*(COS(($U371*AY$4)-PI()))*BL371*BP371</f>
        <v>-0.65652282751404967</v>
      </c>
      <c r="AZ371" s="146">
        <f>BDS!$AZ$3*(COS(($U371*AZ$4)-PI()))*BL371*BP371</f>
        <v>-0.63799294869791567</v>
      </c>
      <c r="BA371" s="146">
        <f>BDS!$BA$3*(COS(($U371*BA$4)-PI()))*BL371*BP371</f>
        <v>-0.23867659950533071</v>
      </c>
      <c r="BB371" s="146">
        <f>BDS!$BB$3*(COS(($U371*BB$4)-PI()))*BL371*BP371</f>
        <v>0.60512185421563691</v>
      </c>
      <c r="BC371" s="146">
        <f>BDS!$BC$3*(COS(($U371*BC$4)-PI()))*BL371*BP371</f>
        <v>-0.41907476235961411</v>
      </c>
      <c r="BD371" s="146">
        <f>BDS!$BD$3*(COS(($U371*BD$4)-PI()))*BL371*BP371</f>
        <v>9.6723198616861447E-2</v>
      </c>
      <c r="BE371" s="146">
        <f>BDS!$BE$3*(COS(($U371*BE$4)-PI()))*BL371*BP371</f>
        <v>0.54971780652926217</v>
      </c>
      <c r="BF371" s="153">
        <f t="shared" si="106"/>
        <v>-0.33634970567998845</v>
      </c>
      <c r="BG371" s="153">
        <f>(((BF371)+1)/(BDS!$BG$4)+1)</f>
        <v>1.6594443458438497</v>
      </c>
      <c r="BH371" s="196">
        <f t="shared" si="107"/>
        <v>4.3992538339195946</v>
      </c>
      <c r="BI371" s="154"/>
      <c r="BJ371" s="152">
        <f t="shared" si="108"/>
        <v>2395.2799219715203</v>
      </c>
      <c r="BK371" s="152">
        <f t="shared" si="109"/>
        <v>-0.13703277547406348</v>
      </c>
      <c r="BL371" s="155">
        <f t="shared" si="110"/>
        <v>0.98434731549726695</v>
      </c>
      <c r="BM371" s="155"/>
      <c r="BN371" s="152">
        <f t="shared" si="111"/>
        <v>2395.2799219715203</v>
      </c>
      <c r="BO371" s="152">
        <f t="shared" si="112"/>
        <v>-3.3458955638295729</v>
      </c>
      <c r="BP371" s="155">
        <f t="shared" si="113"/>
        <v>0.68030744200001525</v>
      </c>
      <c r="BQ371" s="156"/>
      <c r="BR371" s="157">
        <f t="shared" si="114"/>
        <v>2395.2799219715203</v>
      </c>
      <c r="BS371" s="158">
        <f t="shared" si="115"/>
        <v>0</v>
      </c>
      <c r="BT371" s="158">
        <f t="shared" si="116"/>
        <v>0</v>
      </c>
      <c r="BU371" s="158">
        <f t="shared" si="117"/>
        <v>0</v>
      </c>
      <c r="BV371" s="158"/>
      <c r="BW371" s="206">
        <f t="shared" si="118"/>
        <v>2395.2799219715203</v>
      </c>
      <c r="BX371" s="207">
        <f t="shared" si="119"/>
        <v>-8.486081705668968E-14</v>
      </c>
      <c r="BY371" s="208">
        <f t="shared" si="120"/>
        <v>0.99999999999999023</v>
      </c>
      <c r="BZ371" s="158"/>
      <c r="CA371" s="157">
        <f>BDS!BH371</f>
        <v>4.3992538339195946</v>
      </c>
      <c r="CB371" s="157">
        <f t="shared" si="121"/>
        <v>-1.6007461660804054</v>
      </c>
      <c r="CC371" s="157"/>
      <c r="CD371" s="157">
        <f t="shared" si="122"/>
        <v>-1.6007461660804054</v>
      </c>
      <c r="CE371" s="192"/>
      <c r="CF371" s="192"/>
      <c r="CG371" s="208"/>
      <c r="CH371" s="208">
        <f t="shared" si="123"/>
        <v>0</v>
      </c>
    </row>
    <row r="372" spans="2:86" x14ac:dyDescent="0.2">
      <c r="B372" s="81"/>
      <c r="C372" s="81"/>
      <c r="D372" s="81"/>
      <c r="E372" s="81"/>
      <c r="F372" s="81"/>
      <c r="G372" s="81"/>
      <c r="H372" s="81"/>
      <c r="I372" s="81"/>
      <c r="J372" s="81"/>
      <c r="K372" s="81"/>
      <c r="L372" s="82"/>
      <c r="M372" s="83"/>
      <c r="N372" s="81"/>
      <c r="O372" s="81"/>
      <c r="P372" s="81"/>
      <c r="Q372" s="84"/>
      <c r="R372" s="81"/>
      <c r="S372" s="84"/>
      <c r="T372" s="81"/>
      <c r="U372" s="195">
        <f t="shared" si="105"/>
        <v>2431.6046608705169</v>
      </c>
      <c r="V372" s="146">
        <f>BDS!$V$3*(COS(($U372*V$4)-PI()))*BL372*BP372</f>
        <v>0.55134423095972163</v>
      </c>
      <c r="W372" s="146">
        <f>BDS!$W$3*(COS(($U372*W$4)-PI()))*BL372*BP372</f>
        <v>0.4386557981428158</v>
      </c>
      <c r="X372" s="146">
        <f>BDS!$X$3*(COS(($U372*X$4)-PI()))*BL372*BP372</f>
        <v>-7.3193285786594536E-2</v>
      </c>
      <c r="Y372" s="146">
        <f>BDS!$Y$3*(COS(($U372*Y$4)-PI()))*BL372*BP372</f>
        <v>-0.49835172242563996</v>
      </c>
      <c r="Z372" s="146">
        <f>BDS!$Z$3*(COS(($U372*Z$4)-PI()))*BL372*BP372</f>
        <v>0.63146114958978883</v>
      </c>
      <c r="AA372" s="146">
        <f>BDS!$AA$3*(COS(($U372*AA$4)-PI()))*BL372*BP372</f>
        <v>-0.16426589461319338</v>
      </c>
      <c r="AB372" s="146">
        <f>BDS!$AB$3*(COS(($U372*AB$4)-PI()))*BL372*BP372</f>
        <v>-0.60716907102764639</v>
      </c>
      <c r="AC372" s="146">
        <f>BDS!$AC$3*(COS(($U372*AC$4)-PI()))*BL372*BP372</f>
        <v>-0.65958658341071408</v>
      </c>
      <c r="AD372" s="146">
        <f>BDS!$AD$3*(COS(($U372*AD$4)-PI()))*BL372*BP372</f>
        <v>-0.60920930553028818</v>
      </c>
      <c r="AE372" s="146">
        <f>BDS!$AE$3*(COS(($U372*AE$4)-PI()))*BL372*BP372</f>
        <v>-0.5824253789077386</v>
      </c>
      <c r="AF372" s="146">
        <f>BDS!$AF$3*(COS(($U372*AF$4)-PI()))*BL372*BP372</f>
        <v>-0.60920930553028818</v>
      </c>
      <c r="AG372" s="146">
        <f>BDS!$AG$3*(COS(($U372*AG$4)-PI()))*BL372*BP372</f>
        <v>-0.65958658341071408</v>
      </c>
      <c r="AH372" s="146">
        <f>BDS!$AH$3*(COS(($U372*AH$4)-PI()))*BL372*BP372</f>
        <v>-0.60716907102764639</v>
      </c>
      <c r="AI372" s="146">
        <f>BDS!$AI$3*(COS(($U372*AI$4)-PI()))*BL372*BP372</f>
        <v>-0.16426589461319338</v>
      </c>
      <c r="AJ372" s="146">
        <f>BDS!$AJ$3*(COS(($U372*AJ$4)-PI()))*BL372*BP372</f>
        <v>-0.39759152307389301</v>
      </c>
      <c r="AK372" s="146">
        <f>BDS!$AK$3*(COS(($U372*AK$4)-PI()))*BL372*BP372</f>
        <v>-0.66263254605887312</v>
      </c>
      <c r="AL372" s="146">
        <f>BDS!$AL$3*(COS(($U372*AL$4)-PI()))*BL372*BP372</f>
        <v>-0.60198233225227338</v>
      </c>
      <c r="AM372" s="146">
        <f>BDS!$AM$3*(COS(($U372*AM$4)-PI()))*BL372*BP372</f>
        <v>-0.50322862696053627</v>
      </c>
      <c r="AN372" s="146">
        <f>BDS!$AN$3*(COS(($U372*AN$4)-PI()))*BL372*BP372</f>
        <v>-0.46375722420386245</v>
      </c>
      <c r="AO372" s="146">
        <f>BDS!$AO$3*(COS(($U372*AO$4)-PI()))*BL372*BP372</f>
        <v>-0.50322862696053627</v>
      </c>
      <c r="AP372" s="146">
        <f>BDS!$AP$3*(COS(($U372*AP$4)-PI()))*BL372*BP372</f>
        <v>-0.60198233225227338</v>
      </c>
      <c r="AQ372" s="146">
        <f>BDS!$AQ$3*(COS(($U372*AQ$4)-PI()))*BL372*BP372</f>
        <v>-0.66263254605887312</v>
      </c>
      <c r="AR372" s="146">
        <f>BDS!$AR$3*(COS(($U372*AR$4)-PI()))*BL372*BP372</f>
        <v>-0.39759152307389301</v>
      </c>
      <c r="AS372" s="146">
        <f>BDS!$AS$3*(COS(($U372*AS$4)-PI()))*BL372*BP372</f>
        <v>-0.16426589461319338</v>
      </c>
      <c r="AT372" s="146">
        <f>BDS!$AT$3*(COS(($U372*AT$4)-PI()))*BL372*BP372</f>
        <v>-0.60716907102764639</v>
      </c>
      <c r="AU372" s="146">
        <f>BDS!$AU$3*(COS(($U372*AU$4)-PI()))*BL372*BP372</f>
        <v>-0.65958658341071408</v>
      </c>
      <c r="AV372" s="146">
        <f>BDS!$AV$3*(COS(($U372*AV$4)-PI()))*BL372*BP372</f>
        <v>-0.60920930553028818</v>
      </c>
      <c r="AW372" s="146">
        <f>BDS!$AW$3*(COS(($U372*AW$4)-PI()))*BL372*BP372</f>
        <v>-0.5824253789077386</v>
      </c>
      <c r="AX372" s="146">
        <f>BDS!$AX$3*(COS(($U372*AX$4)-PI()))*BL372*BP372</f>
        <v>-0.60920930553028818</v>
      </c>
      <c r="AY372" s="146">
        <f>BDS!$AY$3*(COS(($U372*AY$4)-PI()))*BL372*BP372</f>
        <v>-0.65958658341071408</v>
      </c>
      <c r="AZ372" s="146">
        <f>BDS!$AZ$3*(COS(($U372*AZ$4)-PI()))*BL372*BP372</f>
        <v>-0.60716907102764639</v>
      </c>
      <c r="BA372" s="146">
        <f>BDS!$BA$3*(COS(($U372*BA$4)-PI()))*BL372*BP372</f>
        <v>-0.16426589461319338</v>
      </c>
      <c r="BB372" s="146">
        <f>BDS!$BB$3*(COS(($U372*BB$4)-PI()))*BL372*BP372</f>
        <v>0.63146114958978883</v>
      </c>
      <c r="BC372" s="146">
        <f>BDS!$BC$3*(COS(($U372*BC$4)-PI()))*BL372*BP372</f>
        <v>-0.49835172242563996</v>
      </c>
      <c r="BD372" s="146">
        <f>BDS!$BD$3*(COS(($U372*BD$4)-PI()))*BL372*BP372</f>
        <v>-7.3193285786594536E-2</v>
      </c>
      <c r="BE372" s="146">
        <f>BDS!$BE$3*(COS(($U372*BE$4)-PI()))*BL372*BP372</f>
        <v>0.4386557981428158</v>
      </c>
      <c r="BF372" s="153">
        <f t="shared" si="106"/>
        <v>-0.34921981519548329</v>
      </c>
      <c r="BG372" s="153">
        <f>(((BF372)+1)/(BDS!$BG$4)+1)</f>
        <v>1.646655801902827</v>
      </c>
      <c r="BH372" s="196">
        <f t="shared" si="107"/>
        <v>4.3320565740891244</v>
      </c>
      <c r="BI372" s="154"/>
      <c r="BJ372" s="152">
        <f t="shared" si="108"/>
        <v>2431.6046608705169</v>
      </c>
      <c r="BK372" s="152">
        <f t="shared" si="109"/>
        <v>-0.14379011106443124</v>
      </c>
      <c r="BL372" s="155">
        <f t="shared" si="110"/>
        <v>0.98358182356183455</v>
      </c>
      <c r="BM372" s="155"/>
      <c r="BN372" s="152">
        <f t="shared" si="111"/>
        <v>2431.6046608705169</v>
      </c>
      <c r="BO372" s="152">
        <f t="shared" si="112"/>
        <v>-3.4344440052496017</v>
      </c>
      <c r="BP372" s="155">
        <f t="shared" si="113"/>
        <v>0.67340726858053701</v>
      </c>
      <c r="BQ372" s="156"/>
      <c r="BR372" s="157">
        <f t="shared" si="114"/>
        <v>2431.6046608705169</v>
      </c>
      <c r="BS372" s="158">
        <f t="shared" si="115"/>
        <v>0</v>
      </c>
      <c r="BT372" s="158">
        <f t="shared" si="116"/>
        <v>0</v>
      </c>
      <c r="BU372" s="158">
        <f t="shared" si="117"/>
        <v>0</v>
      </c>
      <c r="BV372" s="158"/>
      <c r="BW372" s="206">
        <f t="shared" si="118"/>
        <v>2431.6046608705169</v>
      </c>
      <c r="BX372" s="207">
        <f t="shared" si="119"/>
        <v>-8.8718126922902872E-14</v>
      </c>
      <c r="BY372" s="208">
        <f t="shared" si="120"/>
        <v>0.99999999999998979</v>
      </c>
      <c r="BZ372" s="158"/>
      <c r="CA372" s="157">
        <f>BDS!BH372</f>
        <v>4.3320565740891244</v>
      </c>
      <c r="CB372" s="157">
        <f t="shared" si="121"/>
        <v>-1.6679434259108756</v>
      </c>
      <c r="CC372" s="157"/>
      <c r="CD372" s="157">
        <f t="shared" si="122"/>
        <v>-1.6679434259108756</v>
      </c>
      <c r="CE372" s="192"/>
      <c r="CF372" s="192"/>
      <c r="CG372" s="208"/>
      <c r="CH372" s="208">
        <f t="shared" si="123"/>
        <v>0</v>
      </c>
    </row>
    <row r="373" spans="2:86" x14ac:dyDescent="0.2">
      <c r="B373" s="81"/>
      <c r="C373" s="81"/>
      <c r="D373" s="81"/>
      <c r="E373" s="81"/>
      <c r="F373" s="81"/>
      <c r="G373" s="81"/>
      <c r="H373" s="81"/>
      <c r="I373" s="81"/>
      <c r="J373" s="81"/>
      <c r="K373" s="81"/>
      <c r="L373" s="82"/>
      <c r="M373" s="83"/>
      <c r="N373" s="81"/>
      <c r="O373" s="81"/>
      <c r="P373" s="81"/>
      <c r="Q373" s="84"/>
      <c r="R373" s="81"/>
      <c r="S373" s="84"/>
      <c r="T373" s="81"/>
      <c r="U373" s="195">
        <f t="shared" si="105"/>
        <v>2468.4802692708095</v>
      </c>
      <c r="V373" s="146">
        <f>BDS!$V$3*(COS(($U373*V$4)-PI()))*BL373*BP373</f>
        <v>0.44388948451298471</v>
      </c>
      <c r="W373" s="146">
        <f>BDS!$W$3*(COS(($U373*W$4)-PI()))*BL373*BP373</f>
        <v>0.30138738976900603</v>
      </c>
      <c r="X373" s="146">
        <f>BDS!$X$3*(COS(($U373*X$4)-PI()))*BL373*BP373</f>
        <v>-0.23686790366792168</v>
      </c>
      <c r="Y373" s="146">
        <f>BDS!$Y$3*(COS(($U373*Y$4)-PI()))*BL373*BP373</f>
        <v>-0.56121047007650882</v>
      </c>
      <c r="Z373" s="146">
        <f>BDS!$Z$3*(COS(($U373*Z$4)-PI()))*BL373*BP373</f>
        <v>0.64567138579511385</v>
      </c>
      <c r="AA373" s="146">
        <f>BDS!$AA$3*(COS(($U373*AA$4)-PI()))*BL373*BP373</f>
        <v>-8.8217785693600975E-2</v>
      </c>
      <c r="AB373" s="146">
        <f>BDS!$AB$3*(COS(($U373*AB$4)-PI()))*BL373*BP373</f>
        <v>-0.57031450091214364</v>
      </c>
      <c r="AC373" s="146">
        <f>BDS!$AC$3*(COS(($U373*AC$4)-PI()))*BL373*BP373</f>
        <v>-0.65686961934036747</v>
      </c>
      <c r="AD373" s="146">
        <f>BDS!$AD$3*(COS(($U373*AD$4)-PI()))*BL373*BP373</f>
        <v>-0.62342927896461831</v>
      </c>
      <c r="AE373" s="146">
        <f>BDS!$AE$3*(COS(($U373*AE$4)-PI()))*BL373*BP373</f>
        <v>-0.60147847586383563</v>
      </c>
      <c r="AF373" s="146">
        <f>BDS!$AF$3*(COS(($U373*AF$4)-PI()))*BL373*BP373</f>
        <v>-0.62342927896461831</v>
      </c>
      <c r="AG373" s="146">
        <f>BDS!$AG$3*(COS(($U373*AG$4)-PI()))*BL373*BP373</f>
        <v>-0.65686961934036747</v>
      </c>
      <c r="AH373" s="146">
        <f>BDS!$AH$3*(COS(($U373*AH$4)-PI()))*BL373*BP373</f>
        <v>-0.57031450091214364</v>
      </c>
      <c r="AI373" s="146">
        <f>BDS!$AI$3*(COS(($U373*AI$4)-PI()))*BL373*BP373</f>
        <v>-8.8217785693600975E-2</v>
      </c>
      <c r="AJ373" s="146">
        <f>BDS!$AJ$3*(COS(($U373*AJ$4)-PI()))*BL373*BP373</f>
        <v>-0.33344550993405753</v>
      </c>
      <c r="AK373" s="146">
        <f>BDS!$AK$3*(COS(($U373*AK$4)-PI()))*BL373*BP373</f>
        <v>-0.64760601109100135</v>
      </c>
      <c r="AL373" s="146">
        <f>BDS!$AL$3*(COS(($U373*AL$4)-PI()))*BL373*BP373</f>
        <v>-0.61762937249660899</v>
      </c>
      <c r="AM373" s="146">
        <f>BDS!$AM$3*(COS(($U373*AM$4)-PI()))*BL373*BP373</f>
        <v>-0.53211771327169077</v>
      </c>
      <c r="AN373" s="146">
        <f>BDS!$AN$3*(COS(($U373*AN$4)-PI()))*BL373*BP373</f>
        <v>-0.49615969326140386</v>
      </c>
      <c r="AO373" s="146">
        <f>BDS!$AO$3*(COS(($U373*AO$4)-PI()))*BL373*BP373</f>
        <v>-0.53211771327169077</v>
      </c>
      <c r="AP373" s="146">
        <f>BDS!$AP$3*(COS(($U373*AP$4)-PI()))*BL373*BP373</f>
        <v>-0.61762937249660899</v>
      </c>
      <c r="AQ373" s="146">
        <f>BDS!$AQ$3*(COS(($U373*AQ$4)-PI()))*BL373*BP373</f>
        <v>-0.64760601109100135</v>
      </c>
      <c r="AR373" s="146">
        <f>BDS!$AR$3*(COS(($U373*AR$4)-PI()))*BL373*BP373</f>
        <v>-0.33344550993405753</v>
      </c>
      <c r="AS373" s="146">
        <f>BDS!$AS$3*(COS(($U373*AS$4)-PI()))*BL373*BP373</f>
        <v>-8.8217785693600975E-2</v>
      </c>
      <c r="AT373" s="146">
        <f>BDS!$AT$3*(COS(($U373*AT$4)-PI()))*BL373*BP373</f>
        <v>-0.57031450091214364</v>
      </c>
      <c r="AU373" s="146">
        <f>BDS!$AU$3*(COS(($U373*AU$4)-PI()))*BL373*BP373</f>
        <v>-0.65686961934036747</v>
      </c>
      <c r="AV373" s="146">
        <f>BDS!$AV$3*(COS(($U373*AV$4)-PI()))*BL373*BP373</f>
        <v>-0.62342927896461831</v>
      </c>
      <c r="AW373" s="146">
        <f>BDS!$AW$3*(COS(($U373*AW$4)-PI()))*BL373*BP373</f>
        <v>-0.60147847586383563</v>
      </c>
      <c r="AX373" s="146">
        <f>BDS!$AX$3*(COS(($U373*AX$4)-PI()))*BL373*BP373</f>
        <v>-0.62342927896461831</v>
      </c>
      <c r="AY373" s="146">
        <f>BDS!$AY$3*(COS(($U373*AY$4)-PI()))*BL373*BP373</f>
        <v>-0.65686961934036747</v>
      </c>
      <c r="AZ373" s="146">
        <f>BDS!$AZ$3*(COS(($U373*AZ$4)-PI()))*BL373*BP373</f>
        <v>-0.57031450091214364</v>
      </c>
      <c r="BA373" s="146">
        <f>BDS!$BA$3*(COS(($U373*BA$4)-PI()))*BL373*BP373</f>
        <v>-8.8217785693600975E-2</v>
      </c>
      <c r="BB373" s="146">
        <f>BDS!$BB$3*(COS(($U373*BB$4)-PI()))*BL373*BP373</f>
        <v>0.64567138579511385</v>
      </c>
      <c r="BC373" s="146">
        <f>BDS!$BC$3*(COS(($U373*BC$4)-PI()))*BL373*BP373</f>
        <v>-0.56121047007650882</v>
      </c>
      <c r="BD373" s="146">
        <f>BDS!$BD$3*(COS(($U373*BD$4)-PI()))*BL373*BP373</f>
        <v>-0.23686790366792168</v>
      </c>
      <c r="BE373" s="146">
        <f>BDS!$BE$3*(COS(($U373*BE$4)-PI()))*BL373*BP373</f>
        <v>0.30138738976900603</v>
      </c>
      <c r="BF373" s="153">
        <f t="shared" si="106"/>
        <v>-0.36039411972406526</v>
      </c>
      <c r="BG373" s="153">
        <f>(((BF373)+1)/(BDS!$BG$4)+1)</f>
        <v>1.6355523156191949</v>
      </c>
      <c r="BH373" s="196">
        <f t="shared" si="107"/>
        <v>4.2732888050053868</v>
      </c>
      <c r="BI373" s="154"/>
      <c r="BJ373" s="152">
        <f t="shared" si="108"/>
        <v>2468.4802692708095</v>
      </c>
      <c r="BK373" s="152">
        <f t="shared" si="109"/>
        <v>-0.15087491162410924</v>
      </c>
      <c r="BL373" s="155">
        <f t="shared" si="110"/>
        <v>0.9827798746384625</v>
      </c>
      <c r="BM373" s="155"/>
      <c r="BN373" s="152">
        <f t="shared" si="111"/>
        <v>2468.4802692708095</v>
      </c>
      <c r="BO373" s="152">
        <f t="shared" si="112"/>
        <v>-3.5245163264348909</v>
      </c>
      <c r="BP373" s="155">
        <f t="shared" si="113"/>
        <v>0.66646014562481903</v>
      </c>
      <c r="BQ373" s="156"/>
      <c r="BR373" s="157">
        <f t="shared" si="114"/>
        <v>2468.4802692708095</v>
      </c>
      <c r="BS373" s="158">
        <f t="shared" si="115"/>
        <v>0</v>
      </c>
      <c r="BT373" s="158">
        <f t="shared" si="116"/>
        <v>0</v>
      </c>
      <c r="BU373" s="158">
        <f t="shared" si="117"/>
        <v>0</v>
      </c>
      <c r="BV373" s="158"/>
      <c r="BW373" s="206">
        <f t="shared" si="118"/>
        <v>2468.4802692708095</v>
      </c>
      <c r="BX373" s="207">
        <f t="shared" si="119"/>
        <v>-9.2575436789116051E-14</v>
      </c>
      <c r="BY373" s="208">
        <f t="shared" si="120"/>
        <v>0.99999999999998934</v>
      </c>
      <c r="BZ373" s="158"/>
      <c r="CA373" s="157">
        <f>BDS!BH373</f>
        <v>4.2732888050053868</v>
      </c>
      <c r="CB373" s="157">
        <f t="shared" si="121"/>
        <v>-1.7267111949946132</v>
      </c>
      <c r="CC373" s="157"/>
      <c r="CD373" s="157">
        <f t="shared" si="122"/>
        <v>-1.7267111949946132</v>
      </c>
      <c r="CE373" s="192"/>
      <c r="CF373" s="192"/>
      <c r="CG373" s="208"/>
      <c r="CH373" s="208">
        <f t="shared" si="123"/>
        <v>0</v>
      </c>
    </row>
    <row r="374" spans="2:86" x14ac:dyDescent="0.2">
      <c r="B374" s="81"/>
      <c r="C374" s="81"/>
      <c r="D374" s="81"/>
      <c r="E374" s="81"/>
      <c r="F374" s="81"/>
      <c r="G374" s="81"/>
      <c r="H374" s="81"/>
      <c r="I374" s="81"/>
      <c r="J374" s="81"/>
      <c r="K374" s="81"/>
      <c r="L374" s="82"/>
      <c r="M374" s="83"/>
      <c r="N374" s="81"/>
      <c r="O374" s="81"/>
      <c r="P374" s="81"/>
      <c r="Q374" s="84"/>
      <c r="R374" s="81"/>
      <c r="S374" s="84"/>
      <c r="T374" s="81"/>
      <c r="U374" s="195">
        <f t="shared" si="105"/>
        <v>2505.9151011817221</v>
      </c>
      <c r="V374" s="146">
        <f>BDS!$V$3*(COS(($U374*V$4)-PI()))*BL374*BP374</f>
        <v>0.30999739171687379</v>
      </c>
      <c r="W374" s="146">
        <f>BDS!$W$3*(COS(($U374*W$4)-PI()))*BL374*BP374</f>
        <v>0.14606391850661865</v>
      </c>
      <c r="X374" s="146">
        <f>BDS!$X$3*(COS(($U374*X$4)-PI()))*BL374*BP374</f>
        <v>-0.38265343950222314</v>
      </c>
      <c r="Y374" s="146">
        <f>BDS!$Y$3*(COS(($U374*Y$4)-PI()))*BL374*BP374</f>
        <v>-0.6052060065921756</v>
      </c>
      <c r="Z374" s="146">
        <f>BDS!$Z$3*(COS(($U374*Z$4)-PI()))*BL374*BP374</f>
        <v>0.64719664580159941</v>
      </c>
      <c r="AA374" s="146">
        <f>BDS!$AA$3*(COS(($U374*AA$4)-PI()))*BL374*BP374</f>
        <v>-1.1545558155055723E-2</v>
      </c>
      <c r="AB374" s="146">
        <f>BDS!$AB$3*(COS(($U374*AB$4)-PI()))*BL374*BP374</f>
        <v>-0.52769080051776862</v>
      </c>
      <c r="AC374" s="146">
        <f>BDS!$AC$3*(COS(($U374*AC$4)-PI()))*BL374*BP374</f>
        <v>-0.64826576810645786</v>
      </c>
      <c r="AD374" s="146">
        <f>BDS!$AD$3*(COS(($U374*AD$4)-PI()))*BL374*BP374</f>
        <v>-0.63243965190964657</v>
      </c>
      <c r="AE374" s="146">
        <f>BDS!$AE$3*(COS(($U374*AE$4)-PI()))*BL374*BP374</f>
        <v>-0.61561405911522082</v>
      </c>
      <c r="AF374" s="146">
        <f>BDS!$AF$3*(COS(($U374*AF$4)-PI()))*BL374*BP374</f>
        <v>-0.63243965190964657</v>
      </c>
      <c r="AG374" s="146">
        <f>BDS!$AG$3*(COS(($U374*AG$4)-PI()))*BL374*BP374</f>
        <v>-0.64826576810645786</v>
      </c>
      <c r="AH374" s="146">
        <f>BDS!$AH$3*(COS(($U374*AH$4)-PI()))*BL374*BP374</f>
        <v>-0.52769080051776862</v>
      </c>
      <c r="AI374" s="146">
        <f>BDS!$AI$3*(COS(($U374*AI$4)-PI()))*BL374*BP374</f>
        <v>-1.1545558155055723E-2</v>
      </c>
      <c r="AJ374" s="146">
        <f>BDS!$AJ$3*(COS(($U374*AJ$4)-PI()))*BL374*BP374</f>
        <v>-0.26569838444928356</v>
      </c>
      <c r="AK374" s="146">
        <f>BDS!$AK$3*(COS(($U374*AK$4)-PI()))*BL374*BP374</f>
        <v>-0.62650162993099179</v>
      </c>
      <c r="AL374" s="146">
        <f>BDS!$AL$3*(COS(($U374*AL$4)-PI()))*BL374*BP374</f>
        <v>-0.62814795199783635</v>
      </c>
      <c r="AM374" s="146">
        <f>BDS!$AM$3*(COS(($U374*AM$4)-PI()))*BL374*BP374</f>
        <v>-0.55685929294588654</v>
      </c>
      <c r="AN374" s="146">
        <f>BDS!$AN$3*(COS(($U374*AN$4)-PI()))*BL374*BP374</f>
        <v>-0.52476417760666005</v>
      </c>
      <c r="AO374" s="146">
        <f>BDS!$AO$3*(COS(($U374*AO$4)-PI()))*BL374*BP374</f>
        <v>-0.55685929294588654</v>
      </c>
      <c r="AP374" s="146">
        <f>BDS!$AP$3*(COS(($U374*AP$4)-PI()))*BL374*BP374</f>
        <v>-0.62814795199783635</v>
      </c>
      <c r="AQ374" s="146">
        <f>BDS!$AQ$3*(COS(($U374*AQ$4)-PI()))*BL374*BP374</f>
        <v>-0.62650162993099179</v>
      </c>
      <c r="AR374" s="146">
        <f>BDS!$AR$3*(COS(($U374*AR$4)-PI()))*BL374*BP374</f>
        <v>-0.26569838444928356</v>
      </c>
      <c r="AS374" s="146">
        <f>BDS!$AS$3*(COS(($U374*AS$4)-PI()))*BL374*BP374</f>
        <v>-1.1545558155055723E-2</v>
      </c>
      <c r="AT374" s="146">
        <f>BDS!$AT$3*(COS(($U374*AT$4)-PI()))*BL374*BP374</f>
        <v>-0.52769080051776862</v>
      </c>
      <c r="AU374" s="146">
        <f>BDS!$AU$3*(COS(($U374*AU$4)-PI()))*BL374*BP374</f>
        <v>-0.64826576810645786</v>
      </c>
      <c r="AV374" s="146">
        <f>BDS!$AV$3*(COS(($U374*AV$4)-PI()))*BL374*BP374</f>
        <v>-0.63243965190964657</v>
      </c>
      <c r="AW374" s="146">
        <f>BDS!$AW$3*(COS(($U374*AW$4)-PI()))*BL374*BP374</f>
        <v>-0.61561405911522082</v>
      </c>
      <c r="AX374" s="146">
        <f>BDS!$AX$3*(COS(($U374*AX$4)-PI()))*BL374*BP374</f>
        <v>-0.63243965190964657</v>
      </c>
      <c r="AY374" s="146">
        <f>BDS!$AY$3*(COS(($U374*AY$4)-PI()))*BL374*BP374</f>
        <v>-0.64826576810645786</v>
      </c>
      <c r="AZ374" s="146">
        <f>BDS!$AZ$3*(COS(($U374*AZ$4)-PI()))*BL374*BP374</f>
        <v>-0.52769080051776862</v>
      </c>
      <c r="BA374" s="146">
        <f>BDS!$BA$3*(COS(($U374*BA$4)-PI()))*BL374*BP374</f>
        <v>-1.1545558155055723E-2</v>
      </c>
      <c r="BB374" s="146">
        <f>BDS!$BB$3*(COS(($U374*BB$4)-PI()))*BL374*BP374</f>
        <v>0.64719664580159941</v>
      </c>
      <c r="BC374" s="146">
        <f>BDS!$BC$3*(COS(($U374*BC$4)-PI()))*BL374*BP374</f>
        <v>-0.6052060065921756</v>
      </c>
      <c r="BD374" s="146">
        <f>BDS!$BD$3*(COS(($U374*BD$4)-PI()))*BL374*BP374</f>
        <v>-0.38265343950222314</v>
      </c>
      <c r="BE374" s="146">
        <f>BDS!$BE$3*(COS(($U374*BE$4)-PI()))*BL374*BP374</f>
        <v>0.14606391850661865</v>
      </c>
      <c r="BF374" s="153">
        <f t="shared" si="106"/>
        <v>-0.36859373058600831</v>
      </c>
      <c r="BG374" s="153">
        <f>(((BF374)+1)/(BDS!$BG$4)+1)</f>
        <v>1.6274046705909222</v>
      </c>
      <c r="BH374" s="196">
        <f t="shared" si="107"/>
        <v>4.2299111614080198</v>
      </c>
      <c r="BI374" s="154"/>
      <c r="BJ374" s="152">
        <f t="shared" si="108"/>
        <v>2505.9151011817221</v>
      </c>
      <c r="BK374" s="152">
        <f t="shared" si="109"/>
        <v>-0.15830247316351478</v>
      </c>
      <c r="BL374" s="155">
        <f t="shared" si="110"/>
        <v>0.98193982967874505</v>
      </c>
      <c r="BM374" s="155"/>
      <c r="BN374" s="152">
        <f t="shared" si="111"/>
        <v>2505.9151011817221</v>
      </c>
      <c r="BO374" s="152">
        <f t="shared" si="112"/>
        <v>-3.6161066703122327</v>
      </c>
      <c r="BP374" s="155">
        <f t="shared" si="113"/>
        <v>0.65946942703911682</v>
      </c>
      <c r="BQ374" s="156"/>
      <c r="BR374" s="157">
        <f t="shared" si="114"/>
        <v>2505.9151011817221</v>
      </c>
      <c r="BS374" s="158">
        <f t="shared" si="115"/>
        <v>0</v>
      </c>
      <c r="BT374" s="158">
        <f t="shared" si="116"/>
        <v>0</v>
      </c>
      <c r="BU374" s="158">
        <f t="shared" si="117"/>
        <v>0</v>
      </c>
      <c r="BV374" s="158"/>
      <c r="BW374" s="206">
        <f t="shared" si="118"/>
        <v>2505.9151011817221</v>
      </c>
      <c r="BX374" s="207">
        <f t="shared" si="119"/>
        <v>-9.8361401588435851E-14</v>
      </c>
      <c r="BY374" s="208">
        <f t="shared" si="120"/>
        <v>0.99999999999998868</v>
      </c>
      <c r="BZ374" s="158"/>
      <c r="CA374" s="157">
        <f>BDS!BH374</f>
        <v>4.2299111614080198</v>
      </c>
      <c r="CB374" s="157">
        <f t="shared" si="121"/>
        <v>-1.7700888385919802</v>
      </c>
      <c r="CC374" s="157"/>
      <c r="CD374" s="157">
        <f t="shared" si="122"/>
        <v>-1.7700888385919802</v>
      </c>
      <c r="CE374" s="192"/>
      <c r="CF374" s="192"/>
      <c r="CG374" s="208"/>
      <c r="CH374" s="208">
        <f t="shared" si="123"/>
        <v>0</v>
      </c>
    </row>
    <row r="375" spans="2:86" x14ac:dyDescent="0.2">
      <c r="B375" s="81"/>
      <c r="C375" s="81"/>
      <c r="D375" s="81"/>
      <c r="E375" s="81"/>
      <c r="F375" s="81"/>
      <c r="G375" s="81"/>
      <c r="H375" s="81"/>
      <c r="I375" s="81"/>
      <c r="J375" s="81"/>
      <c r="K375" s="81"/>
      <c r="L375" s="82"/>
      <c r="M375" s="83"/>
      <c r="N375" s="81"/>
      <c r="O375" s="81"/>
      <c r="P375" s="81"/>
      <c r="Q375" s="84"/>
      <c r="R375" s="81"/>
      <c r="S375" s="84"/>
      <c r="T375" s="81"/>
      <c r="U375" s="195">
        <f t="shared" si="105"/>
        <v>2543.9176373022419</v>
      </c>
      <c r="V375" s="146">
        <f>BDS!$V$3*(COS(($U375*V$4)-PI()))*BL375*BP375</f>
        <v>0.15758659013613505</v>
      </c>
      <c r="W375" s="146">
        <f>BDS!$W$3*(COS(($U375*W$4)-PI()))*BL375*BP375</f>
        <v>-1.7526460863579878E-2</v>
      </c>
      <c r="X375" s="146">
        <f>BDS!$X$3*(COS(($U375*X$4)-PI()))*BL375*BP375</f>
        <v>-0.49960061036282244</v>
      </c>
      <c r="Y375" s="146">
        <f>BDS!$Y$3*(COS(($U375*Y$4)-PI()))*BL375*BP375</f>
        <v>-0.628424956266597</v>
      </c>
      <c r="Z375" s="146">
        <f>BDS!$Z$3*(COS(($U375*Z$4)-PI()))*BL375*BP375</f>
        <v>0.63572281946462039</v>
      </c>
      <c r="AA375" s="146">
        <f>BDS!$AA$3*(COS(($U375*AA$4)-PI()))*BL375*BP375</f>
        <v>6.4674972575275241E-2</v>
      </c>
      <c r="AB375" s="146">
        <f>BDS!$AB$3*(COS(($U375*AB$4)-PI()))*BL375*BP375</f>
        <v>-0.47964351465710103</v>
      </c>
      <c r="AC375" s="146">
        <f>BDS!$AC$3*(COS(($U375*AC$4)-PI()))*BL375*BP375</f>
        <v>-0.63372542937275644</v>
      </c>
      <c r="AD375" s="146">
        <f>BDS!$AD$3*(COS(($U375*AD$4)-PI()))*BL375*BP375</f>
        <v>-0.63604681500501992</v>
      </c>
      <c r="AE375" s="146">
        <f>BDS!$AE$3*(COS(($U375*AE$4)-PI()))*BL375*BP375</f>
        <v>-0.62460442116430603</v>
      </c>
      <c r="AF375" s="146">
        <f>BDS!$AF$3*(COS(($U375*AF$4)-PI()))*BL375*BP375</f>
        <v>-0.63604681500501992</v>
      </c>
      <c r="AG375" s="146">
        <f>BDS!$AG$3*(COS(($U375*AG$4)-PI()))*BL375*BP375</f>
        <v>-0.63372542937275644</v>
      </c>
      <c r="AH375" s="146">
        <f>BDS!$AH$3*(COS(($U375*AH$4)-PI()))*BL375*BP375</f>
        <v>-0.47964351465710103</v>
      </c>
      <c r="AI375" s="146">
        <f>BDS!$AI$3*(COS(($U375*AI$4)-PI()))*BL375*BP375</f>
        <v>6.4674972575275241E-2</v>
      </c>
      <c r="AJ375" s="146">
        <f>BDS!$AJ$3*(COS(($U375*AJ$4)-PI()))*BL375*BP375</f>
        <v>-0.19513863682583135</v>
      </c>
      <c r="AK375" s="146">
        <f>BDS!$AK$3*(COS(($U375*AK$4)-PI()))*BL375*BP375</f>
        <v>-0.59939611304452634</v>
      </c>
      <c r="AL375" s="146">
        <f>BDS!$AL$3*(COS(($U375*AL$4)-PI()))*BL375*BP375</f>
        <v>-0.63333403917343511</v>
      </c>
      <c r="AM375" s="146">
        <f>BDS!$AM$3*(COS(($U375*AM$4)-PI()))*BL375*BP375</f>
        <v>-0.57716808363849093</v>
      </c>
      <c r="AN375" s="146">
        <f>BDS!$AN$3*(COS(($U375*AN$4)-PI()))*BL375*BP375</f>
        <v>-0.5492695893824292</v>
      </c>
      <c r="AO375" s="146">
        <f>BDS!$AO$3*(COS(($U375*AO$4)-PI()))*BL375*BP375</f>
        <v>-0.57716808363849093</v>
      </c>
      <c r="AP375" s="146">
        <f>BDS!$AP$3*(COS(($U375*AP$4)-PI()))*BL375*BP375</f>
        <v>-0.63333403917343511</v>
      </c>
      <c r="AQ375" s="146">
        <f>BDS!$AQ$3*(COS(($U375*AQ$4)-PI()))*BL375*BP375</f>
        <v>-0.59939611304452634</v>
      </c>
      <c r="AR375" s="146">
        <f>BDS!$AR$3*(COS(($U375*AR$4)-PI()))*BL375*BP375</f>
        <v>-0.19513863682583135</v>
      </c>
      <c r="AS375" s="146">
        <f>BDS!$AS$3*(COS(($U375*AS$4)-PI()))*BL375*BP375</f>
        <v>6.4674972575275241E-2</v>
      </c>
      <c r="AT375" s="146">
        <f>BDS!$AT$3*(COS(($U375*AT$4)-PI()))*BL375*BP375</f>
        <v>-0.47964351465710103</v>
      </c>
      <c r="AU375" s="146">
        <f>BDS!$AU$3*(COS(($U375*AU$4)-PI()))*BL375*BP375</f>
        <v>-0.63372542937275644</v>
      </c>
      <c r="AV375" s="146">
        <f>BDS!$AV$3*(COS(($U375*AV$4)-PI()))*BL375*BP375</f>
        <v>-0.63604681500501992</v>
      </c>
      <c r="AW375" s="146">
        <f>BDS!$AW$3*(COS(($U375*AW$4)-PI()))*BL375*BP375</f>
        <v>-0.62460442116430603</v>
      </c>
      <c r="AX375" s="146">
        <f>BDS!$AX$3*(COS(($U375*AX$4)-PI()))*BL375*BP375</f>
        <v>-0.63604681500501992</v>
      </c>
      <c r="AY375" s="146">
        <f>BDS!$AY$3*(COS(($U375*AY$4)-PI()))*BL375*BP375</f>
        <v>-0.63372542937275644</v>
      </c>
      <c r="AZ375" s="146">
        <f>BDS!$AZ$3*(COS(($U375*AZ$4)-PI()))*BL375*BP375</f>
        <v>-0.47964351465710103</v>
      </c>
      <c r="BA375" s="146">
        <f>BDS!$BA$3*(COS(($U375*BA$4)-PI()))*BL375*BP375</f>
        <v>6.4674972575275241E-2</v>
      </c>
      <c r="BB375" s="146">
        <f>BDS!$BB$3*(COS(($U375*BB$4)-PI()))*BL375*BP375</f>
        <v>0.63572281946462039</v>
      </c>
      <c r="BC375" s="146">
        <f>BDS!$BC$3*(COS(($U375*BC$4)-PI()))*BL375*BP375</f>
        <v>-0.628424956266597</v>
      </c>
      <c r="BD375" s="146">
        <f>BDS!$BD$3*(COS(($U375*BD$4)-PI()))*BL375*BP375</f>
        <v>-0.49960061036282244</v>
      </c>
      <c r="BE375" s="146">
        <f>BDS!$BE$3*(COS(($U375*BE$4)-PI()))*BL375*BP375</f>
        <v>-1.7526460863579878E-2</v>
      </c>
      <c r="BF375" s="153">
        <f t="shared" si="106"/>
        <v>-0.37248853191207337</v>
      </c>
      <c r="BG375" s="153">
        <f>(((BF375)+1)/(BDS!$BG$4)+1)</f>
        <v>1.6235345529481802</v>
      </c>
      <c r="BH375" s="196">
        <f t="shared" si="107"/>
        <v>4.2092307190498781</v>
      </c>
      <c r="BI375" s="154"/>
      <c r="BJ375" s="152">
        <f t="shared" si="108"/>
        <v>2543.9176373022419</v>
      </c>
      <c r="BK375" s="152">
        <f t="shared" si="109"/>
        <v>-0.16608874952159525</v>
      </c>
      <c r="BL375" s="155">
        <f t="shared" si="110"/>
        <v>0.98105998554846108</v>
      </c>
      <c r="BM375" s="155"/>
      <c r="BN375" s="152">
        <f t="shared" si="111"/>
        <v>2543.9176373022419</v>
      </c>
      <c r="BO375" s="152">
        <f t="shared" si="112"/>
        <v>-3.7092081457362287</v>
      </c>
      <c r="BP375" s="155">
        <f t="shared" si="113"/>
        <v>0.65243851823025201</v>
      </c>
      <c r="BQ375" s="156"/>
      <c r="BR375" s="157">
        <f t="shared" si="114"/>
        <v>2543.9176373022419</v>
      </c>
      <c r="BS375" s="158">
        <f t="shared" si="115"/>
        <v>0</v>
      </c>
      <c r="BT375" s="158">
        <f t="shared" si="116"/>
        <v>0</v>
      </c>
      <c r="BU375" s="158">
        <f t="shared" si="117"/>
        <v>0</v>
      </c>
      <c r="BV375" s="158"/>
      <c r="BW375" s="206">
        <f t="shared" si="118"/>
        <v>2543.9176373022419</v>
      </c>
      <c r="BX375" s="207">
        <f t="shared" si="119"/>
        <v>-1.0414736638775564E-13</v>
      </c>
      <c r="BY375" s="208">
        <f t="shared" si="120"/>
        <v>0.99999999999998801</v>
      </c>
      <c r="BZ375" s="158"/>
      <c r="CA375" s="157">
        <f>BDS!BH375</f>
        <v>4.2092307190498781</v>
      </c>
      <c r="CB375" s="157">
        <f t="shared" si="121"/>
        <v>-1.7907692809501219</v>
      </c>
      <c r="CC375" s="157"/>
      <c r="CD375" s="157">
        <f t="shared" si="122"/>
        <v>-1.7907692809501219</v>
      </c>
      <c r="CE375" s="192"/>
      <c r="CF375" s="192"/>
      <c r="CG375" s="208"/>
      <c r="CH375" s="208">
        <f t="shared" si="123"/>
        <v>0</v>
      </c>
    </row>
    <row r="376" spans="2:86" x14ac:dyDescent="0.2">
      <c r="B376" s="81"/>
      <c r="C376" s="81"/>
      <c r="D376" s="81"/>
      <c r="E376" s="81"/>
      <c r="F376" s="81"/>
      <c r="G376" s="81"/>
      <c r="H376" s="81"/>
      <c r="I376" s="81"/>
      <c r="J376" s="81"/>
      <c r="K376" s="81"/>
      <c r="L376" s="82"/>
      <c r="M376" s="83"/>
      <c r="N376" s="81"/>
      <c r="O376" s="81"/>
      <c r="P376" s="81"/>
      <c r="Q376" s="84"/>
      <c r="R376" s="81"/>
      <c r="S376" s="84"/>
      <c r="T376" s="81"/>
      <c r="U376" s="195">
        <f t="shared" si="105"/>
        <v>2582.4964869422865</v>
      </c>
      <c r="V376" s="146">
        <f>BDS!$V$3*(COS(($U376*V$4)-PI()))*BL376*BP376</f>
        <v>-3.7760685654996246E-3</v>
      </c>
      <c r="W376" s="146">
        <f>BDS!$W$3*(COS(($U376*W$4)-PI()))*BL376*BP376</f>
        <v>-0.17851329114722647</v>
      </c>
      <c r="X376" s="146">
        <f>BDS!$X$3*(COS(($U376*X$4)-PI()))*BL376*BP376</f>
        <v>-0.57836727891079043</v>
      </c>
      <c r="Y376" s="146">
        <f>BDS!$Y$3*(COS(($U376*Y$4)-PI()))*BL376*BP376</f>
        <v>-0.62960238449787242</v>
      </c>
      <c r="Z376" s="146">
        <f>BDS!$Z$3*(COS(($U376*Z$4)-PI()))*BL376*BP376</f>
        <v>0.61120478590192173</v>
      </c>
      <c r="AA376" s="146">
        <f>BDS!$AA$3*(COS(($U376*AA$4)-PI()))*BL376*BP376</f>
        <v>0.13931927065671759</v>
      </c>
      <c r="AB376" s="146">
        <f>BDS!$AB$3*(COS(($U376*AB$4)-PI()))*BL376*BP376</f>
        <v>-0.42660384710084642</v>
      </c>
      <c r="AC376" s="146">
        <f>BDS!$AC$3*(COS(($U376*AC$4)-PI()))*BL376*BP376</f>
        <v>-0.61326055749730513</v>
      </c>
      <c r="AD376" s="146">
        <f>BDS!$AD$3*(COS(($U376*AD$4)-PI()))*BL376*BP376</f>
        <v>-0.63410096659432591</v>
      </c>
      <c r="AE376" s="146">
        <f>BDS!$AE$3*(COS(($U376*AE$4)-PI()))*BL376*BP376</f>
        <v>-0.62826002013449134</v>
      </c>
      <c r="AF376" s="146">
        <f>BDS!$AF$3*(COS(($U376*AF$4)-PI()))*BL376*BP376</f>
        <v>-0.63410096659432591</v>
      </c>
      <c r="AG376" s="146">
        <f>BDS!$AG$3*(COS(($U376*AG$4)-PI()))*BL376*BP376</f>
        <v>-0.61326055749730513</v>
      </c>
      <c r="AH376" s="146">
        <f>BDS!$AH$3*(COS(($U376*AH$4)-PI()))*BL376*BP376</f>
        <v>-0.42660384710084642</v>
      </c>
      <c r="AI376" s="146">
        <f>BDS!$AI$3*(COS(($U376*AI$4)-PI()))*BL376*BP376</f>
        <v>0.13931927065671759</v>
      </c>
      <c r="AJ376" s="146">
        <f>BDS!$AJ$3*(COS(($U376*AJ$4)-PI()))*BL376*BP376</f>
        <v>-0.12263568746609677</v>
      </c>
      <c r="AK376" s="146">
        <f>BDS!$AK$3*(COS(($U376*AK$4)-PI()))*BL376*BP376</f>
        <v>-0.56643852438284326</v>
      </c>
      <c r="AL376" s="146">
        <f>BDS!$AL$3*(COS(($U376*AL$4)-PI()))*BL376*BP376</f>
        <v>-0.63302577162763729</v>
      </c>
      <c r="AM376" s="146">
        <f>BDS!$AM$3*(COS(($U376*AM$4)-PI()))*BL376*BP376</f>
        <v>-0.59278459253731497</v>
      </c>
      <c r="AN376" s="146">
        <f>BDS!$AN$3*(COS(($U376*AN$4)-PI()))*BL376*BP376</f>
        <v>-0.56939584976046342</v>
      </c>
      <c r="AO376" s="146">
        <f>BDS!$AO$3*(COS(($U376*AO$4)-PI()))*BL376*BP376</f>
        <v>-0.59278459253731497</v>
      </c>
      <c r="AP376" s="146">
        <f>BDS!$AP$3*(COS(($U376*AP$4)-PI()))*BL376*BP376</f>
        <v>-0.63302577162763729</v>
      </c>
      <c r="AQ376" s="146">
        <f>BDS!$AQ$3*(COS(($U376*AQ$4)-PI()))*BL376*BP376</f>
        <v>-0.56643852438284326</v>
      </c>
      <c r="AR376" s="146">
        <f>BDS!$AR$3*(COS(($U376*AR$4)-PI()))*BL376*BP376</f>
        <v>-0.12263568746609677</v>
      </c>
      <c r="AS376" s="146">
        <f>BDS!$AS$3*(COS(($U376*AS$4)-PI()))*BL376*BP376</f>
        <v>0.13931927065671759</v>
      </c>
      <c r="AT376" s="146">
        <f>BDS!$AT$3*(COS(($U376*AT$4)-PI()))*BL376*BP376</f>
        <v>-0.42660384710084642</v>
      </c>
      <c r="AU376" s="146">
        <f>BDS!$AU$3*(COS(($U376*AU$4)-PI()))*BL376*BP376</f>
        <v>-0.61326055749730513</v>
      </c>
      <c r="AV376" s="146">
        <f>BDS!$AV$3*(COS(($U376*AV$4)-PI()))*BL376*BP376</f>
        <v>-0.63410096659432591</v>
      </c>
      <c r="AW376" s="146">
        <f>BDS!$AW$3*(COS(($U376*AW$4)-PI()))*BL376*BP376</f>
        <v>-0.62826002013449134</v>
      </c>
      <c r="AX376" s="146">
        <f>BDS!$AX$3*(COS(($U376*AX$4)-PI()))*BL376*BP376</f>
        <v>-0.63410096659432591</v>
      </c>
      <c r="AY376" s="146">
        <f>BDS!$AY$3*(COS(($U376*AY$4)-PI()))*BL376*BP376</f>
        <v>-0.61326055749730513</v>
      </c>
      <c r="AZ376" s="146">
        <f>BDS!$AZ$3*(COS(($U376*AZ$4)-PI()))*BL376*BP376</f>
        <v>-0.42660384710084642</v>
      </c>
      <c r="BA376" s="146">
        <f>BDS!$BA$3*(COS(($U376*BA$4)-PI()))*BL376*BP376</f>
        <v>0.13931927065671759</v>
      </c>
      <c r="BB376" s="146">
        <f>BDS!$BB$3*(COS(($U376*BB$4)-PI()))*BL376*BP376</f>
        <v>0.61120478590192173</v>
      </c>
      <c r="BC376" s="146">
        <f>BDS!$BC$3*(COS(($U376*BC$4)-PI()))*BL376*BP376</f>
        <v>-0.62960238449787242</v>
      </c>
      <c r="BD376" s="146">
        <f>BDS!$BD$3*(COS(($U376*BD$4)-PI()))*BL376*BP376</f>
        <v>-0.57836727891079043</v>
      </c>
      <c r="BE376" s="146">
        <f>BDS!$BE$3*(COS(($U376*BE$4)-PI()))*BL376*BP376</f>
        <v>-0.17851329114722647</v>
      </c>
      <c r="BF376" s="153">
        <f t="shared" si="106"/>
        <v>-0.37079449583538071</v>
      </c>
      <c r="BG376" s="153">
        <f>(((BF376)+1)/(BDS!$BG$4)+1)</f>
        <v>1.6252178529059917</v>
      </c>
      <c r="BH376" s="196">
        <f t="shared" si="107"/>
        <v>4.2182316875098751</v>
      </c>
      <c r="BI376" s="154"/>
      <c r="BJ376" s="152">
        <f t="shared" si="108"/>
        <v>2582.4964869422865</v>
      </c>
      <c r="BK376" s="152">
        <f t="shared" si="109"/>
        <v>-0.17425037507002319</v>
      </c>
      <c r="BL376" s="155">
        <f t="shared" si="110"/>
        <v>0.98013857347933719</v>
      </c>
      <c r="BM376" s="155"/>
      <c r="BN376" s="152">
        <f t="shared" si="111"/>
        <v>2582.4964869422865</v>
      </c>
      <c r="BO376" s="152">
        <f t="shared" si="112"/>
        <v>-3.8038128465586638</v>
      </c>
      <c r="BP376" s="155">
        <f t="shared" si="113"/>
        <v>0.64537086827798529</v>
      </c>
      <c r="BQ376" s="156"/>
      <c r="BR376" s="157">
        <f t="shared" si="114"/>
        <v>2582.4964869422865</v>
      </c>
      <c r="BS376" s="158">
        <f t="shared" si="115"/>
        <v>0</v>
      </c>
      <c r="BT376" s="158">
        <f t="shared" si="116"/>
        <v>0</v>
      </c>
      <c r="BU376" s="158">
        <f t="shared" si="117"/>
        <v>0</v>
      </c>
      <c r="BV376" s="158"/>
      <c r="BW376" s="206">
        <f t="shared" si="118"/>
        <v>2582.4964869422865</v>
      </c>
      <c r="BX376" s="207">
        <f t="shared" si="119"/>
        <v>-1.0800467625396883E-13</v>
      </c>
      <c r="BY376" s="208">
        <f t="shared" si="120"/>
        <v>0.99999999999998757</v>
      </c>
      <c r="BZ376" s="158"/>
      <c r="CA376" s="157">
        <f>BDS!BH376</f>
        <v>4.2182316875098751</v>
      </c>
      <c r="CB376" s="157">
        <f t="shared" si="121"/>
        <v>-1.7817683124901249</v>
      </c>
      <c r="CC376" s="157"/>
      <c r="CD376" s="157">
        <f t="shared" si="122"/>
        <v>-1.7817683124901249</v>
      </c>
      <c r="CE376" s="192"/>
      <c r="CF376" s="192"/>
      <c r="CG376" s="208"/>
      <c r="CH376" s="208">
        <f t="shared" si="123"/>
        <v>0</v>
      </c>
    </row>
    <row r="377" spans="2:86" x14ac:dyDescent="0.2">
      <c r="B377" s="81"/>
      <c r="C377" s="81"/>
      <c r="D377" s="81"/>
      <c r="E377" s="81"/>
      <c r="F377" s="81"/>
      <c r="G377" s="81"/>
      <c r="H377" s="81"/>
      <c r="I377" s="81"/>
      <c r="J377" s="81"/>
      <c r="K377" s="81"/>
      <c r="L377" s="82"/>
      <c r="M377" s="83"/>
      <c r="N377" s="81"/>
      <c r="O377" s="81"/>
      <c r="P377" s="81"/>
      <c r="Q377" s="84"/>
      <c r="R377" s="81"/>
      <c r="S377" s="84"/>
      <c r="T377" s="81"/>
      <c r="U377" s="195">
        <f t="shared" si="105"/>
        <v>2621.6603899731031</v>
      </c>
      <c r="V377" s="146">
        <f>BDS!$V$3*(COS(($U377*V$4)-PI()))*BL377*BP377</f>
        <v>-0.16341215972946635</v>
      </c>
      <c r="W377" s="146">
        <f>BDS!$W$3*(COS(($U377*W$4)-PI()))*BL377*BP377</f>
        <v>-0.32564345881376439</v>
      </c>
      <c r="X377" s="146">
        <f>BDS!$X$3*(COS(($U377*X$4)-PI()))*BL377*BP377</f>
        <v>-0.61209890453068005</v>
      </c>
      <c r="Y377" s="146">
        <f>BDS!$Y$3*(COS(($U377*Y$4)-PI()))*BL377*BP377</f>
        <v>-0.60822470349259006</v>
      </c>
      <c r="Z377" s="146">
        <f>BDS!$Z$3*(COS(($U377*Z$4)-PI()))*BL377*BP377</f>
        <v>0.57388934213581899</v>
      </c>
      <c r="AA377" s="146">
        <f>BDS!$AA$3*(COS(($U377*AA$4)-PI()))*BL377*BP377</f>
        <v>0.21123032086645888</v>
      </c>
      <c r="AB377" s="146">
        <f>BDS!$AB$3*(COS(($U377*AB$4)-PI()))*BL377*BP377</f>
        <v>-0.36908909383230665</v>
      </c>
      <c r="AC377" s="146">
        <f>BDS!$AC$3*(COS(($U377*AC$4)-PI()))*BL377*BP377</f>
        <v>-0.58694925369564466</v>
      </c>
      <c r="AD377" s="146">
        <f>BDS!$AD$3*(COS(($U377*AD$4)-PI()))*BL377*BP377</f>
        <v>-0.62650122149267284</v>
      </c>
      <c r="AE377" s="146">
        <f>BDS!$AE$3*(COS(($U377*AE$4)-PI()))*BL377*BP377</f>
        <v>-0.62643456230156158</v>
      </c>
      <c r="AF377" s="146">
        <f>BDS!$AF$3*(COS(($U377*AF$4)-PI()))*BL377*BP377</f>
        <v>-0.62650122149267284</v>
      </c>
      <c r="AG377" s="146">
        <f>BDS!$AG$3*(COS(($U377*AG$4)-PI()))*BL377*BP377</f>
        <v>-0.58694925369564466</v>
      </c>
      <c r="AH377" s="146">
        <f>BDS!$AH$3*(COS(($U377*AH$4)-PI()))*BL377*BP377</f>
        <v>-0.36908909383230665</v>
      </c>
      <c r="AI377" s="146">
        <f>BDS!$AI$3*(COS(($U377*AI$4)-PI()))*BL377*BP377</f>
        <v>0.21123032086645888</v>
      </c>
      <c r="AJ377" s="146">
        <f>BDS!$AJ$3*(COS(($U377*AJ$4)-PI()))*BL377*BP377</f>
        <v>-4.9132039775448361E-2</v>
      </c>
      <c r="AK377" s="146">
        <f>BDS!$AK$3*(COS(($U377*AK$4)-PI()))*BL377*BP377</f>
        <v>-0.52785389962579199</v>
      </c>
      <c r="AL377" s="146">
        <f>BDS!$AL$3*(COS(($U377*AL$4)-PI()))*BL377*BP377</f>
        <v>-0.62710856548372618</v>
      </c>
      <c r="AM377" s="146">
        <f>BDS!$AM$3*(COS(($U377*AM$4)-PI()))*BL377*BP377</f>
        <v>-0.60347987957751725</v>
      </c>
      <c r="AN377" s="146">
        <f>BDS!$AN$3*(COS(($U377*AN$4)-PI()))*BL377*BP377</f>
        <v>-0.58488843650946953</v>
      </c>
      <c r="AO377" s="146">
        <f>BDS!$AO$3*(COS(($U377*AO$4)-PI()))*BL377*BP377</f>
        <v>-0.60347987957751725</v>
      </c>
      <c r="AP377" s="146">
        <f>BDS!$AP$3*(COS(($U377*AP$4)-PI()))*BL377*BP377</f>
        <v>-0.62710856548372618</v>
      </c>
      <c r="AQ377" s="146">
        <f>BDS!$AQ$3*(COS(($U377*AQ$4)-PI()))*BL377*BP377</f>
        <v>-0.52785389962579199</v>
      </c>
      <c r="AR377" s="146">
        <f>BDS!$AR$3*(COS(($U377*AR$4)-PI()))*BL377*BP377</f>
        <v>-4.9132039775448361E-2</v>
      </c>
      <c r="AS377" s="146">
        <f>BDS!$AS$3*(COS(($U377*AS$4)-PI()))*BL377*BP377</f>
        <v>0.21123032086645888</v>
      </c>
      <c r="AT377" s="146">
        <f>BDS!$AT$3*(COS(($U377*AT$4)-PI()))*BL377*BP377</f>
        <v>-0.36908909383230665</v>
      </c>
      <c r="AU377" s="146">
        <f>BDS!$AU$3*(COS(($U377*AU$4)-PI()))*BL377*BP377</f>
        <v>-0.58694925369564466</v>
      </c>
      <c r="AV377" s="146">
        <f>BDS!$AV$3*(COS(($U377*AV$4)-PI()))*BL377*BP377</f>
        <v>-0.62650122149267284</v>
      </c>
      <c r="AW377" s="146">
        <f>BDS!$AW$3*(COS(($U377*AW$4)-PI()))*BL377*BP377</f>
        <v>-0.62643456230156158</v>
      </c>
      <c r="AX377" s="146">
        <f>BDS!$AX$3*(COS(($U377*AX$4)-PI()))*BL377*BP377</f>
        <v>-0.62650122149267284</v>
      </c>
      <c r="AY377" s="146">
        <f>BDS!$AY$3*(COS(($U377*AY$4)-PI()))*BL377*BP377</f>
        <v>-0.58694925369564466</v>
      </c>
      <c r="AZ377" s="146">
        <f>BDS!$AZ$3*(COS(($U377*AZ$4)-PI()))*BL377*BP377</f>
        <v>-0.36908909383230665</v>
      </c>
      <c r="BA377" s="146">
        <f>BDS!$BA$3*(COS(($U377*BA$4)-PI()))*BL377*BP377</f>
        <v>0.21123032086645888</v>
      </c>
      <c r="BB377" s="146">
        <f>BDS!$BB$3*(COS(($U377*BB$4)-PI()))*BL377*BP377</f>
        <v>0.57388934213581899</v>
      </c>
      <c r="BC377" s="146">
        <f>BDS!$BC$3*(COS(($U377*BC$4)-PI()))*BL377*BP377</f>
        <v>-0.60822470349259006</v>
      </c>
      <c r="BD377" s="146">
        <f>BDS!$BD$3*(COS(($U377*BD$4)-PI()))*BL377*BP377</f>
        <v>-0.61209890453068005</v>
      </c>
      <c r="BE377" s="146">
        <f>BDS!$BE$3*(COS(($U377*BE$4)-PI()))*BL377*BP377</f>
        <v>-0.32564345881376439</v>
      </c>
      <c r="BF377" s="153">
        <f t="shared" si="106"/>
        <v>-0.36238085921628099</v>
      </c>
      <c r="BG377" s="153">
        <f>(((BF377)+1)/(BDS!$BG$4)+1)</f>
        <v>1.633578167282308</v>
      </c>
      <c r="BH377" s="196">
        <f t="shared" si="107"/>
        <v>4.2627984090071687</v>
      </c>
      <c r="BI377" s="154"/>
      <c r="BJ377" s="152">
        <f t="shared" si="108"/>
        <v>2621.6603899731031</v>
      </c>
      <c r="BK377" s="152">
        <f t="shared" si="109"/>
        <v>-0.18280468763631236</v>
      </c>
      <c r="BL377" s="155">
        <f t="shared" si="110"/>
        <v>0.97917375758605507</v>
      </c>
      <c r="BM377" s="155"/>
      <c r="BN377" s="152">
        <f t="shared" si="111"/>
        <v>2621.6603899731031</v>
      </c>
      <c r="BO377" s="152">
        <f t="shared" si="112"/>
        <v>-3.8999118733452875</v>
      </c>
      <c r="BP377" s="155">
        <f t="shared" si="113"/>
        <v>0.6382699620166935</v>
      </c>
      <c r="BQ377" s="156"/>
      <c r="BR377" s="157">
        <f t="shared" si="114"/>
        <v>2621.6603899731031</v>
      </c>
      <c r="BS377" s="158">
        <f t="shared" si="115"/>
        <v>0</v>
      </c>
      <c r="BT377" s="158">
        <f t="shared" si="116"/>
        <v>0</v>
      </c>
      <c r="BU377" s="158">
        <f t="shared" si="117"/>
        <v>0</v>
      </c>
      <c r="BV377" s="158"/>
      <c r="BW377" s="206">
        <f t="shared" si="118"/>
        <v>2621.6603899731031</v>
      </c>
      <c r="BX377" s="207">
        <f t="shared" si="119"/>
        <v>-1.1379064105328862E-13</v>
      </c>
      <c r="BY377" s="208">
        <f t="shared" si="120"/>
        <v>0.9999999999999869</v>
      </c>
      <c r="BZ377" s="158"/>
      <c r="CA377" s="157">
        <f>BDS!BH377</f>
        <v>4.2627984090071687</v>
      </c>
      <c r="CB377" s="157">
        <f t="shared" si="121"/>
        <v>-1.7372015909928313</v>
      </c>
      <c r="CC377" s="157"/>
      <c r="CD377" s="157">
        <f t="shared" si="122"/>
        <v>-1.7372015909928313</v>
      </c>
      <c r="CE377" s="192"/>
      <c r="CF377" s="192"/>
      <c r="CG377" s="208"/>
      <c r="CH377" s="208">
        <f t="shared" si="123"/>
        <v>0</v>
      </c>
    </row>
    <row r="378" spans="2:86" x14ac:dyDescent="0.2">
      <c r="B378" s="81"/>
      <c r="C378" s="81"/>
      <c r="D378" s="81"/>
      <c r="E378" s="81"/>
      <c r="F378" s="81"/>
      <c r="G378" s="81"/>
      <c r="H378" s="81"/>
      <c r="I378" s="81"/>
      <c r="J378" s="81"/>
      <c r="K378" s="81"/>
      <c r="L378" s="82"/>
      <c r="M378" s="83"/>
      <c r="N378" s="81"/>
      <c r="O378" s="81"/>
      <c r="P378" s="81"/>
      <c r="Q378" s="84"/>
      <c r="R378" s="81"/>
      <c r="S378" s="84"/>
      <c r="T378" s="81"/>
      <c r="U378" s="195">
        <f t="shared" si="105"/>
        <v>2661.4182188072509</v>
      </c>
      <c r="V378" s="146">
        <f>BDS!$V$3*(COS(($U378*V$4)-PI()))*BL378*BP378</f>
        <v>-0.31021311395395024</v>
      </c>
      <c r="W378" s="146">
        <f>BDS!$W$3*(COS(($U378*W$4)-PI()))*BL378*BP378</f>
        <v>-0.44809027636462967</v>
      </c>
      <c r="X378" s="146">
        <f>BDS!$X$3*(COS(($U378*X$4)-PI()))*BL378*BP378</f>
        <v>-0.59719808477901282</v>
      </c>
      <c r="Y378" s="146">
        <f>BDS!$Y$3*(COS(($U378*Y$4)-PI()))*BL378*BP378</f>
        <v>-0.56461200152135937</v>
      </c>
      <c r="Z378" s="146">
        <f>BDS!$Z$3*(COS(($U378*Z$4)-PI()))*BL378*BP378</f>
        <v>0.52433261568653877</v>
      </c>
      <c r="AA378" s="146">
        <f>BDS!$AA$3*(COS(($U378*AA$4)-PI()))*BL378*BP378</f>
        <v>0.27923724377187714</v>
      </c>
      <c r="AB378" s="146">
        <f>BDS!$AB$3*(COS(($U378*AB$4)-PI()))*BL378*BP378</f>
        <v>-0.30770166936589277</v>
      </c>
      <c r="AC378" s="146">
        <f>BDS!$AC$3*(COS(($U378*AC$4)-PI()))*BL378*BP378</f>
        <v>-0.5549398367356656</v>
      </c>
      <c r="AD378" s="146">
        <f>BDS!$AD$3*(COS(($U378*AD$4)-PI()))*BL378*BP378</f>
        <v>-0.61320054994942563</v>
      </c>
      <c r="AE378" s="146">
        <f>BDS!$AE$3*(COS(($U378*AE$4)-PI()))*BL378*BP378</f>
        <v>-0.61903000220656368</v>
      </c>
      <c r="AF378" s="146">
        <f>BDS!$AF$3*(COS(($U378*AF$4)-PI()))*BL378*BP378</f>
        <v>-0.61320054994942563</v>
      </c>
      <c r="AG378" s="146">
        <f>BDS!$AG$3*(COS(($U378*AG$4)-PI()))*BL378*BP378</f>
        <v>-0.5549398367356656</v>
      </c>
      <c r="AH378" s="146">
        <f>BDS!$AH$3*(COS(($U378*AH$4)-PI()))*BL378*BP378</f>
        <v>-0.30770166936589277</v>
      </c>
      <c r="AI378" s="146">
        <f>BDS!$AI$3*(COS(($U378*AI$4)-PI()))*BL378*BP378</f>
        <v>0.27923724377187714</v>
      </c>
      <c r="AJ378" s="146">
        <f>BDS!$AJ$3*(COS(($U378*AJ$4)-PI()))*BL378*BP378</f>
        <v>2.4366763044205184E-2</v>
      </c>
      <c r="AK378" s="146">
        <f>BDS!$AK$3*(COS(($U378*AK$4)-PI()))*BL378*BP378</f>
        <v>-0.48394604804402869</v>
      </c>
      <c r="AL378" s="146">
        <f>BDS!$AL$3*(COS(($U378*AL$4)-PI()))*BL378*BP378</f>
        <v>-0.61552008136036529</v>
      </c>
      <c r="AM378" s="146">
        <f>BDS!$AM$3*(COS(($U378*AM$4)-PI()))*BL378*BP378</f>
        <v>-0.60906039528743672</v>
      </c>
      <c r="AN378" s="146">
        <f>BDS!$AN$3*(COS(($U378*AN$4)-PI()))*BL378*BP378</f>
        <v>-0.59552305451442566</v>
      </c>
      <c r="AO378" s="146">
        <f>BDS!$AO$3*(COS(($U378*AO$4)-PI()))*BL378*BP378</f>
        <v>-0.60906039528743672</v>
      </c>
      <c r="AP378" s="146">
        <f>BDS!$AP$3*(COS(($U378*AP$4)-PI()))*BL378*BP378</f>
        <v>-0.61552008136036529</v>
      </c>
      <c r="AQ378" s="146">
        <f>BDS!$AQ$3*(COS(($U378*AQ$4)-PI()))*BL378*BP378</f>
        <v>-0.48394604804402869</v>
      </c>
      <c r="AR378" s="146">
        <f>BDS!$AR$3*(COS(($U378*AR$4)-PI()))*BL378*BP378</f>
        <v>2.4366763044205184E-2</v>
      </c>
      <c r="AS378" s="146">
        <f>BDS!$AS$3*(COS(($U378*AS$4)-PI()))*BL378*BP378</f>
        <v>0.27923724377187714</v>
      </c>
      <c r="AT378" s="146">
        <f>BDS!$AT$3*(COS(($U378*AT$4)-PI()))*BL378*BP378</f>
        <v>-0.30770166936589277</v>
      </c>
      <c r="AU378" s="146">
        <f>BDS!$AU$3*(COS(($U378*AU$4)-PI()))*BL378*BP378</f>
        <v>-0.5549398367356656</v>
      </c>
      <c r="AV378" s="146">
        <f>BDS!$AV$3*(COS(($U378*AV$4)-PI()))*BL378*BP378</f>
        <v>-0.61320054994942563</v>
      </c>
      <c r="AW378" s="146">
        <f>BDS!$AW$3*(COS(($U378*AW$4)-PI()))*BL378*BP378</f>
        <v>-0.61903000220656368</v>
      </c>
      <c r="AX378" s="146">
        <f>BDS!$AX$3*(COS(($U378*AX$4)-PI()))*BL378*BP378</f>
        <v>-0.61320054994942563</v>
      </c>
      <c r="AY378" s="146">
        <f>BDS!$AY$3*(COS(($U378*AY$4)-PI()))*BL378*BP378</f>
        <v>-0.5549398367356656</v>
      </c>
      <c r="AZ378" s="146">
        <f>BDS!$AZ$3*(COS(($U378*AZ$4)-PI()))*BL378*BP378</f>
        <v>-0.30770166936589277</v>
      </c>
      <c r="BA378" s="146">
        <f>BDS!$BA$3*(COS(($U378*BA$4)-PI()))*BL378*BP378</f>
        <v>0.27923724377187714</v>
      </c>
      <c r="BB378" s="146">
        <f>BDS!$BB$3*(COS(($U378*BB$4)-PI()))*BL378*BP378</f>
        <v>0.52433261568653877</v>
      </c>
      <c r="BC378" s="146">
        <f>BDS!$BC$3*(COS(($U378*BC$4)-PI()))*BL378*BP378</f>
        <v>-0.56461200152135937</v>
      </c>
      <c r="BD378" s="146">
        <f>BDS!$BD$3*(COS(($U378*BD$4)-PI()))*BL378*BP378</f>
        <v>-0.59719808477901282</v>
      </c>
      <c r="BE378" s="146">
        <f>BDS!$BE$3*(COS(($U378*BE$4)-PI()))*BL378*BP378</f>
        <v>-0.44809027636462967</v>
      </c>
      <c r="BF378" s="153">
        <f t="shared" si="106"/>
        <v>-0.34637973442361403</v>
      </c>
      <c r="BG378" s="153">
        <f>(((BF378)+1)/(BDS!$BG$4)+1)</f>
        <v>1.6494778833857682</v>
      </c>
      <c r="BH378" s="196">
        <f t="shared" si="107"/>
        <v>4.3469299358155187</v>
      </c>
      <c r="BI378" s="154"/>
      <c r="BJ378" s="152">
        <f t="shared" si="108"/>
        <v>2661.4182188072509</v>
      </c>
      <c r="BK378" s="152">
        <f t="shared" si="109"/>
        <v>-0.19176975158196666</v>
      </c>
      <c r="BL378" s="155">
        <f t="shared" si="110"/>
        <v>0.97816363346248492</v>
      </c>
      <c r="BM378" s="155"/>
      <c r="BN378" s="152">
        <f t="shared" si="111"/>
        <v>2661.4182188072509</v>
      </c>
      <c r="BO378" s="152">
        <f t="shared" si="112"/>
        <v>-3.9974953576146333</v>
      </c>
      <c r="BP378" s="155">
        <f t="shared" si="113"/>
        <v>0.63113931206729346</v>
      </c>
      <c r="BQ378" s="156"/>
      <c r="BR378" s="157">
        <f t="shared" si="114"/>
        <v>2661.4182188072509</v>
      </c>
      <c r="BS378" s="158">
        <f t="shared" si="115"/>
        <v>0</v>
      </c>
      <c r="BT378" s="158">
        <f t="shared" si="116"/>
        <v>0</v>
      </c>
      <c r="BU378" s="158">
        <f t="shared" si="117"/>
        <v>0</v>
      </c>
      <c r="BV378" s="158"/>
      <c r="BW378" s="206">
        <f t="shared" si="118"/>
        <v>2661.4182188072509</v>
      </c>
      <c r="BX378" s="207">
        <f t="shared" si="119"/>
        <v>-1.1957660585260842E-13</v>
      </c>
      <c r="BY378" s="208">
        <f t="shared" si="120"/>
        <v>0.99999999999998623</v>
      </c>
      <c r="BZ378" s="158"/>
      <c r="CA378" s="157">
        <f>BDS!BH378</f>
        <v>4.3469299358155187</v>
      </c>
      <c r="CB378" s="157">
        <f t="shared" si="121"/>
        <v>-1.6530700641844813</v>
      </c>
      <c r="CC378" s="157"/>
      <c r="CD378" s="157">
        <f t="shared" si="122"/>
        <v>-1.6530700641844813</v>
      </c>
      <c r="CE378" s="192"/>
      <c r="CF378" s="192"/>
      <c r="CG378" s="208"/>
      <c r="CH378" s="208">
        <f t="shared" si="123"/>
        <v>0</v>
      </c>
    </row>
    <row r="379" spans="2:86" x14ac:dyDescent="0.2">
      <c r="B379" s="81"/>
      <c r="C379" s="81"/>
      <c r="D379" s="81"/>
      <c r="E379" s="81"/>
      <c r="F379" s="81"/>
      <c r="G379" s="81"/>
      <c r="H379" s="81"/>
      <c r="I379" s="81"/>
      <c r="J379" s="81"/>
      <c r="K379" s="81"/>
      <c r="L379" s="82"/>
      <c r="M379" s="83"/>
      <c r="N379" s="81"/>
      <c r="O379" s="81"/>
      <c r="P379" s="81"/>
      <c r="Q379" s="84"/>
      <c r="R379" s="81"/>
      <c r="S379" s="84"/>
      <c r="T379" s="81"/>
      <c r="U379" s="195">
        <f t="shared" si="105"/>
        <v>2701.7789804086065</v>
      </c>
      <c r="V379" s="146">
        <f>BDS!$V$3*(COS(($U379*V$4)-PI()))*BL379*BP379</f>
        <v>-0.43343226475965718</v>
      </c>
      <c r="W379" s="146">
        <f>BDS!$W$3*(COS(($U379*W$4)-PI()))*BL379*BP379</f>
        <v>-0.53632052388022788</v>
      </c>
      <c r="X379" s="146">
        <f>BDS!$X$3*(COS(($U379*X$4)-PI()))*BL379*BP379</f>
        <v>-0.53389717561392869</v>
      </c>
      <c r="Y379" s="146">
        <f>BDS!$Y$3*(COS(($U379*Y$4)-PI()))*BL379*BP379</f>
        <v>-0.49997305396073655</v>
      </c>
      <c r="Z379" s="146">
        <f>BDS!$Z$3*(COS(($U379*Z$4)-PI()))*BL379*BP379</f>
        <v>0.46341068404850633</v>
      </c>
      <c r="AA379" s="146">
        <f>BDS!$AA$3*(COS(($U379*AA$4)-PI()))*BL379*BP379</f>
        <v>0.34217615753387842</v>
      </c>
      <c r="AB379" s="146">
        <f>BDS!$AB$3*(COS(($U379*AB$4)-PI()))*BL379*BP379</f>
        <v>-0.24312656861281798</v>
      </c>
      <c r="AC379" s="146">
        <f>BDS!$AC$3*(COS(($U379*AC$4)-PI()))*BL379*BP379</f>
        <v>-0.51745425835317282</v>
      </c>
      <c r="AD379" s="146">
        <f>BDS!$AD$3*(COS(($U379*AD$4)-PI()))*BL379*BP379</f>
        <v>-0.5942104470867019</v>
      </c>
      <c r="AE379" s="146">
        <f>BDS!$AE$3*(COS(($U379*AE$4)-PI()))*BL379*BP379</f>
        <v>-0.60600137202311932</v>
      </c>
      <c r="AF379" s="146">
        <f>BDS!$AF$3*(COS(($U379*AF$4)-PI()))*BL379*BP379</f>
        <v>-0.5942104470867019</v>
      </c>
      <c r="AG379" s="146">
        <f>BDS!$AG$3*(COS(($U379*AG$4)-PI()))*BL379*BP379</f>
        <v>-0.51745425835317282</v>
      </c>
      <c r="AH379" s="146">
        <f>BDS!$AH$3*(COS(($U379*AH$4)-PI()))*BL379*BP379</f>
        <v>-0.24312656861281798</v>
      </c>
      <c r="AI379" s="146">
        <f>BDS!$AI$3*(COS(($U379*AI$4)-PI()))*BL379*BP379</f>
        <v>0.34217615753387842</v>
      </c>
      <c r="AJ379" s="146">
        <f>BDS!$AJ$3*(COS(($U379*AJ$4)-PI()))*BL379*BP379</f>
        <v>9.6804440929804364E-2</v>
      </c>
      <c r="AK379" s="146">
        <f>BDS!$AK$3*(COS(($U379*AK$4)-PI()))*BL379*BP379</f>
        <v>-0.43509938674849041</v>
      </c>
      <c r="AL379" s="146">
        <f>BDS!$AL$3*(COS(($U379*AL$4)-PI()))*BL379*BP379</f>
        <v>-0.59825495056733646</v>
      </c>
      <c r="AM379" s="146">
        <f>BDS!$AM$3*(COS(($U379*AM$4)-PI()))*BL379*BP379</f>
        <v>-0.60937283012890742</v>
      </c>
      <c r="AN379" s="146">
        <f>BDS!$AN$3*(COS(($U379*AN$4)-PI()))*BL379*BP379</f>
        <v>-0.60111037579796311</v>
      </c>
      <c r="AO379" s="146">
        <f>BDS!$AO$3*(COS(($U379*AO$4)-PI()))*BL379*BP379</f>
        <v>-0.60937283012890742</v>
      </c>
      <c r="AP379" s="146">
        <f>BDS!$AP$3*(COS(($U379*AP$4)-PI()))*BL379*BP379</f>
        <v>-0.59825495056733646</v>
      </c>
      <c r="AQ379" s="146">
        <f>BDS!$AQ$3*(COS(($U379*AQ$4)-PI()))*BL379*BP379</f>
        <v>-0.43509938674849041</v>
      </c>
      <c r="AR379" s="146">
        <f>BDS!$AR$3*(COS(($U379*AR$4)-PI()))*BL379*BP379</f>
        <v>9.6804440929804364E-2</v>
      </c>
      <c r="AS379" s="146">
        <f>BDS!$AS$3*(COS(($U379*AS$4)-PI()))*BL379*BP379</f>
        <v>0.34217615753387842</v>
      </c>
      <c r="AT379" s="146">
        <f>BDS!$AT$3*(COS(($U379*AT$4)-PI()))*BL379*BP379</f>
        <v>-0.24312656861281798</v>
      </c>
      <c r="AU379" s="146">
        <f>BDS!$AU$3*(COS(($U379*AU$4)-PI()))*BL379*BP379</f>
        <v>-0.51745425835317282</v>
      </c>
      <c r="AV379" s="146">
        <f>BDS!$AV$3*(COS(($U379*AV$4)-PI()))*BL379*BP379</f>
        <v>-0.5942104470867019</v>
      </c>
      <c r="AW379" s="146">
        <f>BDS!$AW$3*(COS(($U379*AW$4)-PI()))*BL379*BP379</f>
        <v>-0.60600137202311932</v>
      </c>
      <c r="AX379" s="146">
        <f>BDS!$AX$3*(COS(($U379*AX$4)-PI()))*BL379*BP379</f>
        <v>-0.5942104470867019</v>
      </c>
      <c r="AY379" s="146">
        <f>BDS!$AY$3*(COS(($U379*AY$4)-PI()))*BL379*BP379</f>
        <v>-0.51745425835317282</v>
      </c>
      <c r="AZ379" s="146">
        <f>BDS!$AZ$3*(COS(($U379*AZ$4)-PI()))*BL379*BP379</f>
        <v>-0.24312656861281798</v>
      </c>
      <c r="BA379" s="146">
        <f>BDS!$BA$3*(COS(($U379*BA$4)-PI()))*BL379*BP379</f>
        <v>0.34217615753387842</v>
      </c>
      <c r="BB379" s="146">
        <f>BDS!$BB$3*(COS(($U379*BB$4)-PI()))*BL379*BP379</f>
        <v>0.46341068404850633</v>
      </c>
      <c r="BC379" s="146">
        <f>BDS!$BC$3*(COS(($U379*BC$4)-PI()))*BL379*BP379</f>
        <v>-0.49997305396073655</v>
      </c>
      <c r="BD379" s="146">
        <f>BDS!$BD$3*(COS(($U379*BD$4)-PI()))*BL379*BP379</f>
        <v>-0.53389717561392869</v>
      </c>
      <c r="BE379" s="146">
        <f>BDS!$BE$3*(COS(($U379*BE$4)-PI()))*BL379*BP379</f>
        <v>-0.53632052388022788</v>
      </c>
      <c r="BF379" s="153">
        <f t="shared" si="106"/>
        <v>-0.32228920673671524</v>
      </c>
      <c r="BG379" s="153">
        <f>(((BF379)+1)/(BDS!$BG$4)+1)</f>
        <v>1.6734157350035357</v>
      </c>
      <c r="BH379" s="196">
        <f t="shared" si="107"/>
        <v>4.4720769661511506</v>
      </c>
      <c r="BI379" s="154"/>
      <c r="BJ379" s="152">
        <f t="shared" si="108"/>
        <v>2701.7789804086065</v>
      </c>
      <c r="BK379" s="152">
        <f t="shared" si="109"/>
        <v>-0.20116438096351519</v>
      </c>
      <c r="BL379" s="155">
        <f t="shared" si="110"/>
        <v>0.97710622687240434</v>
      </c>
      <c r="BM379" s="155"/>
      <c r="BN379" s="152">
        <f t="shared" si="111"/>
        <v>2701.7789804086065</v>
      </c>
      <c r="BO379" s="152">
        <f t="shared" si="112"/>
        <v>-4.0965524884607412</v>
      </c>
      <c r="BP379" s="155">
        <f t="shared" si="113"/>
        <v>0.6239824508600702</v>
      </c>
      <c r="BQ379" s="156"/>
      <c r="BR379" s="157">
        <f t="shared" si="114"/>
        <v>2701.7789804086065</v>
      </c>
      <c r="BS379" s="158">
        <f t="shared" si="115"/>
        <v>0</v>
      </c>
      <c r="BT379" s="158">
        <f t="shared" si="116"/>
        <v>0</v>
      </c>
      <c r="BU379" s="158">
        <f t="shared" si="117"/>
        <v>0</v>
      </c>
      <c r="BV379" s="158"/>
      <c r="BW379" s="206">
        <f t="shared" si="118"/>
        <v>2701.7789804086065</v>
      </c>
      <c r="BX379" s="207">
        <f t="shared" si="119"/>
        <v>-1.2536257065192825E-13</v>
      </c>
      <c r="BY379" s="208">
        <f t="shared" si="120"/>
        <v>0.99999999999998557</v>
      </c>
      <c r="BZ379" s="158"/>
      <c r="CA379" s="157">
        <f>BDS!BH379</f>
        <v>4.4720769661511506</v>
      </c>
      <c r="CB379" s="157">
        <f t="shared" si="121"/>
        <v>-1.5279230338488494</v>
      </c>
      <c r="CC379" s="157"/>
      <c r="CD379" s="157">
        <f t="shared" si="122"/>
        <v>-1.5279230338488494</v>
      </c>
      <c r="CE379" s="192"/>
      <c r="CF379" s="192"/>
      <c r="CG379" s="208"/>
      <c r="CH379" s="208">
        <f t="shared" si="123"/>
        <v>0</v>
      </c>
    </row>
    <row r="380" spans="2:86" x14ac:dyDescent="0.2">
      <c r="B380" s="81"/>
      <c r="C380" s="81"/>
      <c r="D380" s="81"/>
      <c r="E380" s="81"/>
      <c r="F380" s="81"/>
      <c r="G380" s="81"/>
      <c r="H380" s="81"/>
      <c r="I380" s="81"/>
      <c r="J380" s="81"/>
      <c r="K380" s="81"/>
      <c r="L380" s="82"/>
      <c r="M380" s="83"/>
      <c r="N380" s="81"/>
      <c r="O380" s="81"/>
      <c r="P380" s="81"/>
      <c r="Q380" s="84"/>
      <c r="R380" s="81"/>
      <c r="S380" s="84"/>
      <c r="T380" s="81"/>
      <c r="U380" s="195">
        <f t="shared" si="105"/>
        <v>2742.7518183328525</v>
      </c>
      <c r="V380" s="146">
        <f>BDS!$V$3*(COS(($U380*V$4)-PI()))*BL380*BP380</f>
        <v>-0.5235377746074249</v>
      </c>
      <c r="W380" s="146">
        <f>BDS!$W$3*(COS(($U380*W$4)-PI()))*BL380*BP380</f>
        <v>-0.58295381023939852</v>
      </c>
      <c r="X380" s="146">
        <f>BDS!$X$3*(COS(($U380*X$4)-PI()))*BL380*BP380</f>
        <v>-0.42655211291224882</v>
      </c>
      <c r="Y380" s="146">
        <f>BDS!$Y$3*(COS(($U380*Y$4)-PI()))*BL380*BP380</f>
        <v>-0.41642655510014831</v>
      </c>
      <c r="Z380" s="146">
        <f>BDS!$Z$3*(COS(($U380*Z$4)-PI()))*BL380*BP380</f>
        <v>0.39232215455159036</v>
      </c>
      <c r="AA380" s="146">
        <f>BDS!$AA$3*(COS(($U380*AA$4)-PI()))*BL380*BP380</f>
        <v>0.39891308002865089</v>
      </c>
      <c r="AB380" s="146">
        <f>BDS!$AB$3*(COS(($U380*AB$4)-PI()))*BL380*BP380</f>
        <v>-0.1761271180727787</v>
      </c>
      <c r="AC380" s="146">
        <f>BDS!$AC$3*(COS(($U380*AC$4)-PI()))*BL380*BP380</f>
        <v>-0.47479072316900467</v>
      </c>
      <c r="AD380" s="146">
        <f>BDS!$AD$3*(COS(($U380*AD$4)-PI()))*BL380*BP380</f>
        <v>-0.5696052238843905</v>
      </c>
      <c r="AE380" s="146">
        <f>BDS!$AE$3*(COS(($U380*AE$4)-PI()))*BL380*BP380</f>
        <v>-0.58736134243738891</v>
      </c>
      <c r="AF380" s="146">
        <f>BDS!$AF$3*(COS(($U380*AF$4)-PI()))*BL380*BP380</f>
        <v>-0.5696052238843905</v>
      </c>
      <c r="AG380" s="146">
        <f>BDS!$AG$3*(COS(($U380*AG$4)-PI()))*BL380*BP380</f>
        <v>-0.47479072316900467</v>
      </c>
      <c r="AH380" s="146">
        <f>BDS!$AH$3*(COS(($U380*AH$4)-PI()))*BL380*BP380</f>
        <v>-0.1761271180727787</v>
      </c>
      <c r="AI380" s="146">
        <f>BDS!$AI$3*(COS(($U380*AI$4)-PI()))*BL380*BP380</f>
        <v>0.39891308002865089</v>
      </c>
      <c r="AJ380" s="146">
        <f>BDS!$AJ$3*(COS(($U380*AJ$4)-PI()))*BL380*BP380</f>
        <v>0.16708855758434621</v>
      </c>
      <c r="AK380" s="146">
        <f>BDS!$AK$3*(COS(($U380*AK$4)-PI()))*BL380*BP380</f>
        <v>-0.38177965395436392</v>
      </c>
      <c r="AL380" s="146">
        <f>BDS!$AL$3*(COS(($U380*AL$4)-PI()))*BL380*BP380</f>
        <v>-0.57536915579888059</v>
      </c>
      <c r="AM380" s="146">
        <f>BDS!$AM$3*(COS(($U380*AM$4)-PI()))*BL380*BP380</f>
        <v>-0.60430890317514852</v>
      </c>
      <c r="AN380" s="146">
        <f>BDS!$AN$3*(COS(($U380*AN$4)-PI()))*BL380*BP380</f>
        <v>-0.60150078699814324</v>
      </c>
      <c r="AO380" s="146">
        <f>BDS!$AO$3*(COS(($U380*AO$4)-PI()))*BL380*BP380</f>
        <v>-0.60430890317514852</v>
      </c>
      <c r="AP380" s="146">
        <f>BDS!$AP$3*(COS(($U380*AP$4)-PI()))*BL380*BP380</f>
        <v>-0.57536915579888059</v>
      </c>
      <c r="AQ380" s="146">
        <f>BDS!$AQ$3*(COS(($U380*AQ$4)-PI()))*BL380*BP380</f>
        <v>-0.38177965395436392</v>
      </c>
      <c r="AR380" s="146">
        <f>BDS!$AR$3*(COS(($U380*AR$4)-PI()))*BL380*BP380</f>
        <v>0.16708855758434621</v>
      </c>
      <c r="AS380" s="146">
        <f>BDS!$AS$3*(COS(($U380*AS$4)-PI()))*BL380*BP380</f>
        <v>0.39891308002865089</v>
      </c>
      <c r="AT380" s="146">
        <f>BDS!$AT$3*(COS(($U380*AT$4)-PI()))*BL380*BP380</f>
        <v>-0.1761271180727787</v>
      </c>
      <c r="AU380" s="146">
        <f>BDS!$AU$3*(COS(($U380*AU$4)-PI()))*BL380*BP380</f>
        <v>-0.47479072316900467</v>
      </c>
      <c r="AV380" s="146">
        <f>BDS!$AV$3*(COS(($U380*AV$4)-PI()))*BL380*BP380</f>
        <v>-0.5696052238843905</v>
      </c>
      <c r="AW380" s="146">
        <f>BDS!$AW$3*(COS(($U380*AW$4)-PI()))*BL380*BP380</f>
        <v>-0.58736134243738891</v>
      </c>
      <c r="AX380" s="146">
        <f>BDS!$AX$3*(COS(($U380*AX$4)-PI()))*BL380*BP380</f>
        <v>-0.5696052238843905</v>
      </c>
      <c r="AY380" s="146">
        <f>BDS!$AY$3*(COS(($U380*AY$4)-PI()))*BL380*BP380</f>
        <v>-0.47479072316900467</v>
      </c>
      <c r="AZ380" s="146">
        <f>BDS!$AZ$3*(COS(($U380*AZ$4)-PI()))*BL380*BP380</f>
        <v>-0.1761271180727787</v>
      </c>
      <c r="BA380" s="146">
        <f>BDS!$BA$3*(COS(($U380*BA$4)-PI()))*BL380*BP380</f>
        <v>0.39891308002865089</v>
      </c>
      <c r="BB380" s="146">
        <f>BDS!$BB$3*(COS(($U380*BB$4)-PI()))*BL380*BP380</f>
        <v>0.39232215455159036</v>
      </c>
      <c r="BC380" s="146">
        <f>BDS!$BC$3*(COS(($U380*BC$4)-PI()))*BL380*BP380</f>
        <v>-0.41642655510014831</v>
      </c>
      <c r="BD380" s="146">
        <f>BDS!$BD$3*(COS(($U380*BD$4)-PI()))*BL380*BP380</f>
        <v>-0.42655211291224882</v>
      </c>
      <c r="BE380" s="146">
        <f>BDS!$BE$3*(COS(($U380*BE$4)-PI()))*BL380*BP380</f>
        <v>-0.58295381023939852</v>
      </c>
      <c r="BF380" s="153">
        <f t="shared" si="106"/>
        <v>-0.29006000402663734</v>
      </c>
      <c r="BG380" s="153">
        <f>(((BF380)+1)/(BDS!$BG$4)+1)</f>
        <v>1.705440681997634</v>
      </c>
      <c r="BH380" s="196">
        <f t="shared" si="107"/>
        <v>4.6367323707449053</v>
      </c>
      <c r="BI380" s="154"/>
      <c r="BJ380" s="152">
        <f t="shared" si="108"/>
        <v>2742.7518183328525</v>
      </c>
      <c r="BK380" s="152">
        <f t="shared" si="109"/>
        <v>-0.21100816269547579</v>
      </c>
      <c r="BL380" s="155">
        <f t="shared" si="110"/>
        <v>0.97599949255129337</v>
      </c>
      <c r="BM380" s="155"/>
      <c r="BN380" s="152">
        <f t="shared" si="111"/>
        <v>2742.7518183328525</v>
      </c>
      <c r="BO380" s="152">
        <f t="shared" si="112"/>
        <v>-4.1970715414098994</v>
      </c>
      <c r="BP380" s="155">
        <f t="shared" si="113"/>
        <v>0.61680292268844716</v>
      </c>
      <c r="BQ380" s="156"/>
      <c r="BR380" s="157">
        <f t="shared" si="114"/>
        <v>2742.7518183328525</v>
      </c>
      <c r="BS380" s="158">
        <f t="shared" si="115"/>
        <v>0</v>
      </c>
      <c r="BT380" s="158">
        <f t="shared" si="116"/>
        <v>0</v>
      </c>
      <c r="BU380" s="158">
        <f t="shared" si="117"/>
        <v>0</v>
      </c>
      <c r="BV380" s="158"/>
      <c r="BW380" s="206">
        <f t="shared" si="118"/>
        <v>2742.7518183328525</v>
      </c>
      <c r="BX380" s="207">
        <f t="shared" si="119"/>
        <v>-1.3114853545124805E-13</v>
      </c>
      <c r="BY380" s="208">
        <f t="shared" si="120"/>
        <v>0.9999999999999849</v>
      </c>
      <c r="BZ380" s="158"/>
      <c r="CA380" s="157">
        <f>BDS!BH380</f>
        <v>4.6367323707449053</v>
      </c>
      <c r="CB380" s="157">
        <f t="shared" si="121"/>
        <v>-1.3632676292550947</v>
      </c>
      <c r="CC380" s="157"/>
      <c r="CD380" s="157">
        <f t="shared" si="122"/>
        <v>-1.3632676292550947</v>
      </c>
      <c r="CE380" s="192"/>
      <c r="CF380" s="192"/>
      <c r="CG380" s="208"/>
      <c r="CH380" s="208">
        <f t="shared" si="123"/>
        <v>0</v>
      </c>
    </row>
    <row r="381" spans="2:86" x14ac:dyDescent="0.2">
      <c r="B381" s="81"/>
      <c r="C381" s="81"/>
      <c r="D381" s="81"/>
      <c r="E381" s="81"/>
      <c r="F381" s="81"/>
      <c r="G381" s="81"/>
      <c r="H381" s="81"/>
      <c r="I381" s="81"/>
      <c r="J381" s="81"/>
      <c r="K381" s="81"/>
      <c r="L381" s="82"/>
      <c r="M381" s="83"/>
      <c r="N381" s="81"/>
      <c r="O381" s="81"/>
      <c r="P381" s="81"/>
      <c r="Q381" s="84"/>
      <c r="R381" s="81"/>
      <c r="S381" s="84"/>
      <c r="T381" s="81"/>
      <c r="U381" s="195">
        <f t="shared" si="105"/>
        <v>2784.3460147989113</v>
      </c>
      <c r="V381" s="146">
        <f>BDS!$V$3*(COS(($U381*V$4)-PI()))*BL381*BP381</f>
        <v>-0.57306261791105217</v>
      </c>
      <c r="W381" s="146">
        <f>BDS!$W$3*(COS(($U381*W$4)-PI()))*BL381*BP381</f>
        <v>-0.58353788623190972</v>
      </c>
      <c r="X381" s="146">
        <f>BDS!$X$3*(COS(($U381*X$4)-PI()))*BL381*BP381</f>
        <v>-0.28358911396682723</v>
      </c>
      <c r="Y381" s="146">
        <f>BDS!$Y$3*(COS(($U381*Y$4)-PI()))*BL381*BP381</f>
        <v>-0.31698281073894424</v>
      </c>
      <c r="Z381" s="146">
        <f>BDS!$Z$3*(COS(($U381*Z$4)-PI()))*BL381*BP381</f>
        <v>0.31258154212180289</v>
      </c>
      <c r="AA381" s="146">
        <f>BDS!$AA$3*(COS(($U381*AA$4)-PI()))*BL381*BP381</f>
        <v>0.44836857846509914</v>
      </c>
      <c r="AB381" s="146">
        <f>BDS!$AB$3*(COS(($U381*AB$4)-PI()))*BL381*BP381</f>
        <v>-0.10753888699200437</v>
      </c>
      <c r="AC381" s="146">
        <f>BDS!$AC$3*(COS(($U381*AC$4)-PI()))*BL381*BP381</f>
        <v>-0.42732536854376668</v>
      </c>
      <c r="AD381" s="146">
        <f>BDS!$AD$3*(COS(($U381*AD$4)-PI()))*BL381*BP381</f>
        <v>-0.53952580234363035</v>
      </c>
      <c r="AE381" s="146">
        <f>BDS!$AE$3*(COS(($U381*AE$4)-PI()))*BL381*BP381</f>
        <v>-0.56318440835240091</v>
      </c>
      <c r="AF381" s="146">
        <f>BDS!$AF$3*(COS(($U381*AF$4)-PI()))*BL381*BP381</f>
        <v>-0.53952580234363035</v>
      </c>
      <c r="AG381" s="146">
        <f>BDS!$AG$3*(COS(($U381*AG$4)-PI()))*BL381*BP381</f>
        <v>-0.42732536854376668</v>
      </c>
      <c r="AH381" s="146">
        <f>BDS!$AH$3*(COS(($U381*AH$4)-PI()))*BL381*BP381</f>
        <v>-0.10753888699200437</v>
      </c>
      <c r="AI381" s="146">
        <f>BDS!$AI$3*(COS(($U381*AI$4)-PI()))*BL381*BP381</f>
        <v>0.44836857846509914</v>
      </c>
      <c r="AJ381" s="146">
        <f>BDS!$AJ$3*(COS(($U381*AJ$4)-PI()))*BL381*BP381</f>
        <v>0.23410734259159452</v>
      </c>
      <c r="AK381" s="146">
        <f>BDS!$AK$3*(COS(($U381*AK$4)-PI()))*BL381*BP381</f>
        <v>-0.32453334895283181</v>
      </c>
      <c r="AL381" s="146">
        <f>BDS!$AL$3*(COS(($U381*AL$4)-PI()))*BL381*BP381</f>
        <v>-0.5469839519840437</v>
      </c>
      <c r="AM381" s="146">
        <f>BDS!$AM$3*(COS(($U381*AM$4)-PI()))*BL381*BP381</f>
        <v>-0.59381000890210389</v>
      </c>
      <c r="AN381" s="146">
        <f>BDS!$AN$3*(COS(($U381*AN$4)-PI()))*BL381*BP381</f>
        <v>-0.59658907346623991</v>
      </c>
      <c r="AO381" s="146">
        <f>BDS!$AO$3*(COS(($U381*AO$4)-PI()))*BL381*BP381</f>
        <v>-0.59381000890210389</v>
      </c>
      <c r="AP381" s="146">
        <f>BDS!$AP$3*(COS(($U381*AP$4)-PI()))*BL381*BP381</f>
        <v>-0.5469839519840437</v>
      </c>
      <c r="AQ381" s="146">
        <f>BDS!$AQ$3*(COS(($U381*AQ$4)-PI()))*BL381*BP381</f>
        <v>-0.32453334895283181</v>
      </c>
      <c r="AR381" s="146">
        <f>BDS!$AR$3*(COS(($U381*AR$4)-PI()))*BL381*BP381</f>
        <v>0.23410734259159452</v>
      </c>
      <c r="AS381" s="146">
        <f>BDS!$AS$3*(COS(($U381*AS$4)-PI()))*BL381*BP381</f>
        <v>0.44836857846509914</v>
      </c>
      <c r="AT381" s="146">
        <f>BDS!$AT$3*(COS(($U381*AT$4)-PI()))*BL381*BP381</f>
        <v>-0.10753888699200437</v>
      </c>
      <c r="AU381" s="146">
        <f>BDS!$AU$3*(COS(($U381*AU$4)-PI()))*BL381*BP381</f>
        <v>-0.42732536854376668</v>
      </c>
      <c r="AV381" s="146">
        <f>BDS!$AV$3*(COS(($U381*AV$4)-PI()))*BL381*BP381</f>
        <v>-0.53952580234363035</v>
      </c>
      <c r="AW381" s="146">
        <f>BDS!$AW$3*(COS(($U381*AW$4)-PI()))*BL381*BP381</f>
        <v>-0.56318440835240091</v>
      </c>
      <c r="AX381" s="146">
        <f>BDS!$AX$3*(COS(($U381*AX$4)-PI()))*BL381*BP381</f>
        <v>-0.53952580234363035</v>
      </c>
      <c r="AY381" s="146">
        <f>BDS!$AY$3*(COS(($U381*AY$4)-PI()))*BL381*BP381</f>
        <v>-0.42732536854376668</v>
      </c>
      <c r="AZ381" s="146">
        <f>BDS!$AZ$3*(COS(($U381*AZ$4)-PI()))*BL381*BP381</f>
        <v>-0.10753888699200437</v>
      </c>
      <c r="BA381" s="146">
        <f>BDS!$BA$3*(COS(($U381*BA$4)-PI()))*BL381*BP381</f>
        <v>0.44836857846509914</v>
      </c>
      <c r="BB381" s="146">
        <f>BDS!$BB$3*(COS(($U381*BB$4)-PI()))*BL381*BP381</f>
        <v>0.31258154212180289</v>
      </c>
      <c r="BC381" s="146">
        <f>BDS!$BC$3*(COS(($U381*BC$4)-PI()))*BL381*BP381</f>
        <v>-0.31698281073894424</v>
      </c>
      <c r="BD381" s="146">
        <f>BDS!$BD$3*(COS(($U381*BD$4)-PI()))*BL381*BP381</f>
        <v>-0.28358911396682723</v>
      </c>
      <c r="BE381" s="146">
        <f>BDS!$BE$3*(COS(($U381*BE$4)-PI()))*BL381*BP381</f>
        <v>-0.58353788623190972</v>
      </c>
      <c r="BF381" s="153">
        <f t="shared" si="106"/>
        <v>-0.25015563605182856</v>
      </c>
      <c r="BG381" s="153">
        <f>(((BF381)+1)/(BDS!$BG$4)+1)</f>
        <v>1.7450921521479223</v>
      </c>
      <c r="BH381" s="196">
        <f t="shared" si="107"/>
        <v>4.8363673091431636</v>
      </c>
      <c r="BI381" s="154"/>
      <c r="BJ381" s="152">
        <f t="shared" si="108"/>
        <v>2784.3460147989113</v>
      </c>
      <c r="BK381" s="152">
        <f t="shared" si="109"/>
        <v>-0.221321479624974</v>
      </c>
      <c r="BL381" s="155">
        <f t="shared" si="110"/>
        <v>0.97484131313717148</v>
      </c>
      <c r="BM381" s="155"/>
      <c r="BN381" s="152">
        <f t="shared" si="111"/>
        <v>2784.3460147989113</v>
      </c>
      <c r="BO381" s="152">
        <f t="shared" si="112"/>
        <v>-4.2990399093514515</v>
      </c>
      <c r="BP381" s="155">
        <f t="shared" si="113"/>
        <v>0.60960427583275489</v>
      </c>
      <c r="BQ381" s="156"/>
      <c r="BR381" s="157">
        <f t="shared" si="114"/>
        <v>2784.3460147989113</v>
      </c>
      <c r="BS381" s="158">
        <f t="shared" si="115"/>
        <v>0</v>
      </c>
      <c r="BT381" s="158">
        <f t="shared" si="116"/>
        <v>0</v>
      </c>
      <c r="BU381" s="158">
        <f t="shared" si="117"/>
        <v>0</v>
      </c>
      <c r="BV381" s="158"/>
      <c r="BW381" s="206">
        <f t="shared" si="118"/>
        <v>2784.3460147989113</v>
      </c>
      <c r="BX381" s="207">
        <f t="shared" si="119"/>
        <v>-1.3886315518367446E-13</v>
      </c>
      <c r="BY381" s="208">
        <f t="shared" si="120"/>
        <v>0.99999999999998401</v>
      </c>
      <c r="BZ381" s="158"/>
      <c r="CA381" s="157">
        <f>BDS!BH381</f>
        <v>4.8363673091431636</v>
      </c>
      <c r="CB381" s="157">
        <f t="shared" si="121"/>
        <v>-1.1636326908568364</v>
      </c>
      <c r="CC381" s="157"/>
      <c r="CD381" s="157">
        <f t="shared" si="122"/>
        <v>-1.1636326908568364</v>
      </c>
      <c r="CE381" s="192"/>
      <c r="CF381" s="192"/>
      <c r="CG381" s="208"/>
      <c r="CH381" s="208">
        <f t="shared" si="123"/>
        <v>0</v>
      </c>
    </row>
    <row r="382" spans="2:86" x14ac:dyDescent="0.2">
      <c r="B382" s="81"/>
      <c r="C382" s="81"/>
      <c r="D382" s="81"/>
      <c r="E382" s="81"/>
      <c r="F382" s="81"/>
      <c r="G382" s="81"/>
      <c r="H382" s="81"/>
      <c r="I382" s="81"/>
      <c r="J382" s="81"/>
      <c r="K382" s="81"/>
      <c r="L382" s="82"/>
      <c r="M382" s="83"/>
      <c r="N382" s="81"/>
      <c r="O382" s="81"/>
      <c r="P382" s="81"/>
      <c r="Q382" s="84"/>
      <c r="R382" s="81"/>
      <c r="S382" s="84"/>
      <c r="T382" s="81"/>
      <c r="U382" s="195">
        <f t="shared" si="105"/>
        <v>2826.5709927917901</v>
      </c>
      <c r="V382" s="146">
        <f>BDS!$V$3*(COS(($U382*V$4)-PI()))*BL382*BP382</f>
        <v>-0.5773769834046546</v>
      </c>
      <c r="W382" s="146">
        <f>BDS!$W$3*(COS(($U382*W$4)-PI()))*BL382*BP382</f>
        <v>-0.53715816228735946</v>
      </c>
      <c r="X382" s="146">
        <f>BDS!$X$3*(COS(($U382*X$4)-PI()))*BL382*BP382</f>
        <v>-0.11705960412502581</v>
      </c>
      <c r="Y382" s="146">
        <f>BDS!$Y$3*(COS(($U382*Y$4)-PI()))*BL382*BP382</f>
        <v>-0.20548130213842244</v>
      </c>
      <c r="Z382" s="146">
        <f>BDS!$Z$3*(COS(($U382*Z$4)-PI()))*BL382*BP382</f>
        <v>0.22600242744115945</v>
      </c>
      <c r="AA382" s="146">
        <f>BDS!$AA$3*(COS(($U382*AA$4)-PI()))*BL382*BP382</f>
        <v>0.48954378080047101</v>
      </c>
      <c r="AB382" s="146">
        <f>BDS!$AB$3*(COS(($U382*AB$4)-PI()))*BL382*BP382</f>
        <v>-3.826165215045562E-2</v>
      </c>
      <c r="AC382" s="146">
        <f>BDS!$AC$3*(COS(($U382*AC$4)-PI()))*BL382*BP382</f>
        <v>-0.37551285802213713</v>
      </c>
      <c r="AD382" s="146">
        <f>BDS!$AD$3*(COS(($U382*AD$4)-PI()))*BL382*BP382</f>
        <v>-0.50418289013605133</v>
      </c>
      <c r="AE382" s="146">
        <f>BDS!$AE$3*(COS(($U382*AE$4)-PI()))*BL382*BP382</f>
        <v>-0.53361058454465415</v>
      </c>
      <c r="AF382" s="146">
        <f>BDS!$AF$3*(COS(($U382*AF$4)-PI()))*BL382*BP382</f>
        <v>-0.50418289013605133</v>
      </c>
      <c r="AG382" s="146">
        <f>BDS!$AG$3*(COS(($U382*AG$4)-PI()))*BL382*BP382</f>
        <v>-0.37551285802213713</v>
      </c>
      <c r="AH382" s="146">
        <f>BDS!$AH$3*(COS(($U382*AH$4)-PI()))*BL382*BP382</f>
        <v>-3.826165215045562E-2</v>
      </c>
      <c r="AI382" s="146">
        <f>BDS!$AI$3*(COS(($U382*AI$4)-PI()))*BL382*BP382</f>
        <v>0.48954378080047101</v>
      </c>
      <c r="AJ382" s="146">
        <f>BDS!$AJ$3*(COS(($U382*AJ$4)-PI()))*BL382*BP382</f>
        <v>0.29674865626176772</v>
      </c>
      <c r="AK382" s="146">
        <f>BDS!$AK$3*(COS(($U382*AK$4)-PI()))*BL382*BP382</f>
        <v>-0.26398575133620517</v>
      </c>
      <c r="AL382" s="146">
        <f>BDS!$AL$3*(COS(($U382*AL$4)-PI()))*BL382*BP382</f>
        <v>-0.51328920534195377</v>
      </c>
      <c r="AM382" s="146">
        <f>BDS!$AM$3*(COS(($U382*AM$4)-PI()))*BL382*BP382</f>
        <v>-0.57787163194778668</v>
      </c>
      <c r="AN382" s="146">
        <f>BDS!$AN$3*(COS(($U382*AN$4)-PI()))*BL382*BP382</f>
        <v>-0.58631896031897179</v>
      </c>
      <c r="AO382" s="146">
        <f>BDS!$AO$3*(COS(($U382*AO$4)-PI()))*BL382*BP382</f>
        <v>-0.57787163194778668</v>
      </c>
      <c r="AP382" s="146">
        <f>BDS!$AP$3*(COS(($U382*AP$4)-PI()))*BL382*BP382</f>
        <v>-0.51328920534195377</v>
      </c>
      <c r="AQ382" s="146">
        <f>BDS!$AQ$3*(COS(($U382*AQ$4)-PI()))*BL382*BP382</f>
        <v>-0.26398575133620517</v>
      </c>
      <c r="AR382" s="146">
        <f>BDS!$AR$3*(COS(($U382*AR$4)-PI()))*BL382*BP382</f>
        <v>0.29674865626176772</v>
      </c>
      <c r="AS382" s="146">
        <f>BDS!$AS$3*(COS(($U382*AS$4)-PI()))*BL382*BP382</f>
        <v>0.48954378080047101</v>
      </c>
      <c r="AT382" s="146">
        <f>BDS!$AT$3*(COS(($U382*AT$4)-PI()))*BL382*BP382</f>
        <v>-3.826165215045562E-2</v>
      </c>
      <c r="AU382" s="146">
        <f>BDS!$AU$3*(COS(($U382*AU$4)-PI()))*BL382*BP382</f>
        <v>-0.37551285802213713</v>
      </c>
      <c r="AV382" s="146">
        <f>BDS!$AV$3*(COS(($U382*AV$4)-PI()))*BL382*BP382</f>
        <v>-0.50418289013605133</v>
      </c>
      <c r="AW382" s="146">
        <f>BDS!$AW$3*(COS(($U382*AW$4)-PI()))*BL382*BP382</f>
        <v>-0.53361058454465415</v>
      </c>
      <c r="AX382" s="146">
        <f>BDS!$AX$3*(COS(($U382*AX$4)-PI()))*BL382*BP382</f>
        <v>-0.50418289013605133</v>
      </c>
      <c r="AY382" s="146">
        <f>BDS!$AY$3*(COS(($U382*AY$4)-PI()))*BL382*BP382</f>
        <v>-0.37551285802213713</v>
      </c>
      <c r="AZ382" s="146">
        <f>BDS!$AZ$3*(COS(($U382*AZ$4)-PI()))*BL382*BP382</f>
        <v>-3.826165215045562E-2</v>
      </c>
      <c r="BA382" s="146">
        <f>BDS!$BA$3*(COS(($U382*BA$4)-PI()))*BL382*BP382</f>
        <v>0.48954378080047101</v>
      </c>
      <c r="BB382" s="146">
        <f>BDS!$BB$3*(COS(($U382*BB$4)-PI()))*BL382*BP382</f>
        <v>0.22600242744115945</v>
      </c>
      <c r="BC382" s="146">
        <f>BDS!$BC$3*(COS(($U382*BC$4)-PI()))*BL382*BP382</f>
        <v>-0.20548130213842244</v>
      </c>
      <c r="BD382" s="146">
        <f>BDS!$BD$3*(COS(($U382*BD$4)-PI()))*BL382*BP382</f>
        <v>-0.11705960412502581</v>
      </c>
      <c r="BE382" s="146">
        <f>BDS!$BE$3*(COS(($U382*BE$4)-PI()))*BL382*BP382</f>
        <v>-0.53715816228735946</v>
      </c>
      <c r="BF382" s="153">
        <f t="shared" si="106"/>
        <v>-0.20357668716092447</v>
      </c>
      <c r="BG382" s="153">
        <f>(((BF382)+1)/(BDS!$BG$4)+1)</f>
        <v>1.7913759024066769</v>
      </c>
      <c r="BH382" s="196">
        <f t="shared" si="107"/>
        <v>5.0637345557444835</v>
      </c>
      <c r="BI382" s="154"/>
      <c r="BJ382" s="152">
        <f t="shared" si="108"/>
        <v>2826.5709927917901</v>
      </c>
      <c r="BK382" s="152">
        <f t="shared" si="109"/>
        <v>-0.23212553341769426</v>
      </c>
      <c r="BL382" s="155">
        <f t="shared" si="110"/>
        <v>0.97362949824987999</v>
      </c>
      <c r="BM382" s="155"/>
      <c r="BN382" s="152">
        <f t="shared" si="111"/>
        <v>2826.5709927917901</v>
      </c>
      <c r="BO382" s="152">
        <f t="shared" si="112"/>
        <v>-4.4024441353739876</v>
      </c>
      <c r="BP382" s="155">
        <f t="shared" si="113"/>
        <v>0.60239005479176033</v>
      </c>
      <c r="BQ382" s="156"/>
      <c r="BR382" s="157">
        <f t="shared" si="114"/>
        <v>2826.5709927917901</v>
      </c>
      <c r="BS382" s="158">
        <f t="shared" si="115"/>
        <v>0</v>
      </c>
      <c r="BT382" s="158">
        <f t="shared" si="116"/>
        <v>0</v>
      </c>
      <c r="BU382" s="158">
        <f t="shared" si="117"/>
        <v>0</v>
      </c>
      <c r="BV382" s="158"/>
      <c r="BW382" s="206">
        <f t="shared" si="118"/>
        <v>2826.5709927917901</v>
      </c>
      <c r="BX382" s="207">
        <f t="shared" si="119"/>
        <v>-1.4657777491610089E-13</v>
      </c>
      <c r="BY382" s="208">
        <f t="shared" si="120"/>
        <v>0.99999999999998312</v>
      </c>
      <c r="BZ382" s="158"/>
      <c r="CA382" s="157">
        <f>BDS!BH382</f>
        <v>5.0637345557444835</v>
      </c>
      <c r="CB382" s="157">
        <f t="shared" si="121"/>
        <v>-0.9362654442555165</v>
      </c>
      <c r="CC382" s="157"/>
      <c r="CD382" s="157">
        <f t="shared" si="122"/>
        <v>-0.9362654442555165</v>
      </c>
      <c r="CE382" s="192"/>
      <c r="CF382" s="192"/>
      <c r="CG382" s="208"/>
      <c r="CH382" s="208">
        <f t="shared" si="123"/>
        <v>0</v>
      </c>
    </row>
    <row r="383" spans="2:86" x14ac:dyDescent="0.2">
      <c r="B383" s="81"/>
      <c r="C383" s="81"/>
      <c r="D383" s="81"/>
      <c r="E383" s="81"/>
      <c r="F383" s="81"/>
      <c r="G383" s="81"/>
      <c r="H383" s="81"/>
      <c r="I383" s="81"/>
      <c r="J383" s="81"/>
      <c r="K383" s="81"/>
      <c r="L383" s="82"/>
      <c r="M383" s="83"/>
      <c r="N383" s="81"/>
      <c r="O383" s="81"/>
      <c r="P383" s="81"/>
      <c r="Q383" s="84"/>
      <c r="R383" s="81"/>
      <c r="S383" s="84"/>
      <c r="T383" s="81"/>
      <c r="U383" s="195">
        <f t="shared" si="105"/>
        <v>2869.4363181973195</v>
      </c>
      <c r="V383" s="146">
        <f>BDS!$V$3*(COS(($U383*V$4)-PI()))*BL383*BP383</f>
        <v>-0.53530278516079555</v>
      </c>
      <c r="W383" s="146">
        <f>BDS!$W$3*(COS(($U383*W$4)-PI()))*BL383*BP383</f>
        <v>-0.44680147261568676</v>
      </c>
      <c r="X383" s="146">
        <f>BDS!$X$3*(COS(($U383*X$4)-PI()))*BL383*BP383</f>
        <v>5.8207861036132784E-2</v>
      </c>
      <c r="Y383" s="146">
        <f>BDS!$Y$3*(COS(($U383*Y$4)-PI()))*BL383*BP383</f>
        <v>-8.6481201448561057E-2</v>
      </c>
      <c r="Z383" s="146">
        <f>BDS!$Z$3*(COS(($U383*Z$4)-PI()))*BL383*BP383</f>
        <v>0.13466959037497025</v>
      </c>
      <c r="AA383" s="146">
        <f>BDS!$AA$3*(COS(($U383*AA$4)-PI()))*BL383*BP383</f>
        <v>0.52154726589265532</v>
      </c>
      <c r="AB383" s="146">
        <f>BDS!$AB$3*(COS(($U383*AB$4)-PI()))*BL383*BP383</f>
        <v>3.0750660347441564E-2</v>
      </c>
      <c r="AC383" s="146">
        <f>BDS!$AC$3*(COS(($U383*AC$4)-PI()))*BL383*BP383</f>
        <v>-0.31988574332423703</v>
      </c>
      <c r="AD383" s="146">
        <f>BDS!$AD$3*(COS(($U383*AD$4)-PI()))*BL383*BP383</f>
        <v>-0.46385940422035205</v>
      </c>
      <c r="AE383" s="146">
        <f>BDS!$AE$3*(COS(($U383*AE$4)-PI()))*BL383*BP383</f>
        <v>-0.49884848931535203</v>
      </c>
      <c r="AF383" s="146">
        <f>BDS!$AF$3*(COS(($U383*AF$4)-PI()))*BL383*BP383</f>
        <v>-0.46385940422035205</v>
      </c>
      <c r="AG383" s="146">
        <f>BDS!$AG$3*(COS(($U383*AG$4)-PI()))*BL383*BP383</f>
        <v>-0.31988574332423703</v>
      </c>
      <c r="AH383" s="146">
        <f>BDS!$AH$3*(COS(($U383*AH$4)-PI()))*BL383*BP383</f>
        <v>3.0750660347441564E-2</v>
      </c>
      <c r="AI383" s="146">
        <f>BDS!$AI$3*(COS(($U383*AI$4)-PI()))*BL383*BP383</f>
        <v>0.52154726589265532</v>
      </c>
      <c r="AJ383" s="146">
        <f>BDS!$AJ$3*(COS(($U383*AJ$4)-PI()))*BL383*BP383</f>
        <v>0.35392092783970636</v>
      </c>
      <c r="AK383" s="146">
        <f>BDS!$AK$3*(COS(($U383*AK$4)-PI()))*BL383*BP383</f>
        <v>-0.20083738125102196</v>
      </c>
      <c r="AL383" s="146">
        <f>BDS!$AL$3*(COS(($U383*AL$4)-PI()))*BL383*BP383</f>
        <v>-0.47454602245627919</v>
      </c>
      <c r="AM383" s="146">
        <f>BDS!$AM$3*(COS(($U383*AM$4)-PI()))*BL383*BP383</f>
        <v>-0.55654743114738336</v>
      </c>
      <c r="AN383" s="146">
        <f>BDS!$AN$3*(COS(($U383*AN$4)-PI()))*BL383*BP383</f>
        <v>-0.57068742210069401</v>
      </c>
      <c r="AO383" s="146">
        <f>BDS!$AO$3*(COS(($U383*AO$4)-PI()))*BL383*BP383</f>
        <v>-0.55654743114738336</v>
      </c>
      <c r="AP383" s="146">
        <f>BDS!$AP$3*(COS(($U383*AP$4)-PI()))*BL383*BP383</f>
        <v>-0.47454602245627919</v>
      </c>
      <c r="AQ383" s="146">
        <f>BDS!$AQ$3*(COS(($U383*AQ$4)-PI()))*BL383*BP383</f>
        <v>-0.20083738125102196</v>
      </c>
      <c r="AR383" s="146">
        <f>BDS!$AR$3*(COS(($U383*AR$4)-PI()))*BL383*BP383</f>
        <v>0.35392092783970636</v>
      </c>
      <c r="AS383" s="146">
        <f>BDS!$AS$3*(COS(($U383*AS$4)-PI()))*BL383*BP383</f>
        <v>0.52154726589265532</v>
      </c>
      <c r="AT383" s="146">
        <f>BDS!$AT$3*(COS(($U383*AT$4)-PI()))*BL383*BP383</f>
        <v>3.0750660347441564E-2</v>
      </c>
      <c r="AU383" s="146">
        <f>BDS!$AU$3*(COS(($U383*AU$4)-PI()))*BL383*BP383</f>
        <v>-0.31988574332423703</v>
      </c>
      <c r="AV383" s="146">
        <f>BDS!$AV$3*(COS(($U383*AV$4)-PI()))*BL383*BP383</f>
        <v>-0.46385940422035205</v>
      </c>
      <c r="AW383" s="146">
        <f>BDS!$AW$3*(COS(($U383*AW$4)-PI()))*BL383*BP383</f>
        <v>-0.49884848931535203</v>
      </c>
      <c r="AX383" s="146">
        <f>BDS!$AX$3*(COS(($U383*AX$4)-PI()))*BL383*BP383</f>
        <v>-0.46385940422035205</v>
      </c>
      <c r="AY383" s="146">
        <f>BDS!$AY$3*(COS(($U383*AY$4)-PI()))*BL383*BP383</f>
        <v>-0.31988574332423703</v>
      </c>
      <c r="AZ383" s="146">
        <f>BDS!$AZ$3*(COS(($U383*AZ$4)-PI()))*BL383*BP383</f>
        <v>3.0750660347441564E-2</v>
      </c>
      <c r="BA383" s="146">
        <f>BDS!$BA$3*(COS(($U383*BA$4)-PI()))*BL383*BP383</f>
        <v>0.52154726589265532</v>
      </c>
      <c r="BB383" s="146">
        <f>BDS!$BB$3*(COS(($U383*BB$4)-PI()))*BL383*BP383</f>
        <v>0.13466959037497025</v>
      </c>
      <c r="BC383" s="146">
        <f>BDS!$BC$3*(COS(($U383*BC$4)-PI()))*BL383*BP383</f>
        <v>-8.6481201448561057E-2</v>
      </c>
      <c r="BD383" s="146">
        <f>BDS!$BD$3*(COS(($U383*BD$4)-PI()))*BL383*BP383</f>
        <v>5.8207861036132784E-2</v>
      </c>
      <c r="BE383" s="146">
        <f>BDS!$BE$3*(COS(($U383*BE$4)-PI()))*BL383*BP383</f>
        <v>-0.44680147261568676</v>
      </c>
      <c r="BF383" s="153">
        <f t="shared" si="106"/>
        <v>-0.15184184251240024</v>
      </c>
      <c r="BG383" s="153">
        <f>(((BF383)+1)/(BDS!$BG$4)+1)</f>
        <v>1.8427828724307549</v>
      </c>
      <c r="BH383" s="196">
        <f t="shared" si="107"/>
        <v>5.3094833418169509</v>
      </c>
      <c r="BI383" s="154"/>
      <c r="BJ383" s="152">
        <f t="shared" si="108"/>
        <v>2869.4363181973195</v>
      </c>
      <c r="BK383" s="152">
        <f t="shared" si="109"/>
        <v>-0.24344236714439302</v>
      </c>
      <c r="BL383" s="155">
        <f t="shared" si="110"/>
        <v>0.97236178373966864</v>
      </c>
      <c r="BM383" s="155"/>
      <c r="BN383" s="152">
        <f t="shared" si="111"/>
        <v>2869.4363181973195</v>
      </c>
      <c r="BO383" s="152">
        <f t="shared" si="112"/>
        <v>-4.5072699473310482</v>
      </c>
      <c r="BP383" s="155">
        <f t="shared" si="113"/>
        <v>0.59516379265812269</v>
      </c>
      <c r="BQ383" s="156"/>
      <c r="BR383" s="157">
        <f t="shared" si="114"/>
        <v>2869.4363181973195</v>
      </c>
      <c r="BS383" s="158">
        <f t="shared" si="115"/>
        <v>0</v>
      </c>
      <c r="BT383" s="158">
        <f t="shared" si="116"/>
        <v>0</v>
      </c>
      <c r="BU383" s="158">
        <f t="shared" si="117"/>
        <v>0</v>
      </c>
      <c r="BV383" s="158"/>
      <c r="BW383" s="206">
        <f t="shared" si="118"/>
        <v>2869.4363181973195</v>
      </c>
      <c r="BX383" s="207">
        <f t="shared" si="119"/>
        <v>-1.5236373971542069E-13</v>
      </c>
      <c r="BY383" s="208">
        <f t="shared" si="120"/>
        <v>0.99999999999998246</v>
      </c>
      <c r="BZ383" s="158"/>
      <c r="CA383" s="157">
        <f>BDS!BH383</f>
        <v>5.3094833418169509</v>
      </c>
      <c r="CB383" s="157">
        <f t="shared" si="121"/>
        <v>-0.69051665818304908</v>
      </c>
      <c r="CC383" s="157"/>
      <c r="CD383" s="157">
        <f t="shared" si="122"/>
        <v>-0.69051665818304908</v>
      </c>
      <c r="CE383" s="192"/>
      <c r="CF383" s="192"/>
      <c r="CG383" s="208"/>
      <c r="CH383" s="208">
        <f t="shared" si="123"/>
        <v>0</v>
      </c>
    </row>
    <row r="384" spans="2:86" x14ac:dyDescent="0.2">
      <c r="B384" s="81"/>
      <c r="C384" s="81"/>
      <c r="D384" s="81"/>
      <c r="E384" s="81"/>
      <c r="F384" s="81"/>
      <c r="G384" s="81"/>
      <c r="H384" s="81"/>
      <c r="I384" s="81"/>
      <c r="J384" s="81"/>
      <c r="K384" s="81"/>
      <c r="L384" s="82"/>
      <c r="M384" s="83"/>
      <c r="N384" s="81"/>
      <c r="O384" s="81"/>
      <c r="P384" s="81"/>
      <c r="Q384" s="84"/>
      <c r="R384" s="81"/>
      <c r="S384" s="84"/>
      <c r="T384" s="81"/>
      <c r="U384" s="195">
        <f t="shared" si="105"/>
        <v>2912.9517019692607</v>
      </c>
      <c r="V384" s="146">
        <f>BDS!$V$3*(COS(($U384*V$4)-PI()))*BL384*BP384</f>
        <v>-0.44949124048573491</v>
      </c>
      <c r="W384" s="146">
        <f>BDS!$W$3*(COS(($U384*W$4)-PI()))*BL384*BP384</f>
        <v>-0.31940456396938366</v>
      </c>
      <c r="X384" s="146">
        <f>BDS!$X$3*(COS(($U384*X$4)-PI()))*BL384*BP384</f>
        <v>0.22582837466424716</v>
      </c>
      <c r="Y384" s="146">
        <f>BDS!$Y$3*(COS(($U384*Y$4)-PI()))*BL384*BP384</f>
        <v>3.4895910384164841E-2</v>
      </c>
      <c r="Z384" s="146">
        <f>BDS!$Z$3*(COS(($U384*Z$4)-PI()))*BL384*BP384</f>
        <v>4.0899597959299587E-2</v>
      </c>
      <c r="AA384" s="146">
        <f>BDS!$AA$3*(COS(($U384*AA$4)-PI()))*BL384*BP384</f>
        <v>0.54362224993608299</v>
      </c>
      <c r="AB384" s="146">
        <f>BDS!$AB$3*(COS(($U384*AB$4)-PI()))*BL384*BP384</f>
        <v>9.8502096075635717E-2</v>
      </c>
      <c r="AC384" s="146">
        <f>BDS!$AC$3*(COS(($U384*AC$4)-PI()))*BL384*BP384</f>
        <v>-0.26105245478828948</v>
      </c>
      <c r="AD384" s="146">
        <f>BDS!$AD$3*(COS(($U384*AD$4)-PI()))*BL384*BP384</f>
        <v>-0.41891200900538933</v>
      </c>
      <c r="AE384" s="146">
        <f>BDS!$AE$3*(COS(($U384*AE$4)-PI()))*BL384*BP384</f>
        <v>-0.45917768856750363</v>
      </c>
      <c r="AF384" s="146">
        <f>BDS!$AF$3*(COS(($U384*AF$4)-PI()))*BL384*BP384</f>
        <v>-0.41891200900538933</v>
      </c>
      <c r="AG384" s="146">
        <f>BDS!$AG$3*(COS(($U384*AG$4)-PI()))*BL384*BP384</f>
        <v>-0.26105245478828948</v>
      </c>
      <c r="AH384" s="146">
        <f>BDS!$AH$3*(COS(($U384*AH$4)-PI()))*BL384*BP384</f>
        <v>9.8502096075635717E-2</v>
      </c>
      <c r="AI384" s="146">
        <f>BDS!$AI$3*(COS(($U384*AI$4)-PI()))*BL384*BP384</f>
        <v>0.54362224993608299</v>
      </c>
      <c r="AJ384" s="146">
        <f>BDS!$AJ$3*(COS(($U384*AJ$4)-PI()))*BL384*BP384</f>
        <v>0.40457581971608314</v>
      </c>
      <c r="AK384" s="146">
        <f>BDS!$AK$3*(COS(($U384*AK$4)-PI()))*BL384*BP384</f>
        <v>-0.13585877664380458</v>
      </c>
      <c r="AL384" s="146">
        <f>BDS!$AL$3*(COS(($U384*AL$4)-PI()))*BL384*BP384</f>
        <v>-0.43108853673786524</v>
      </c>
      <c r="AM384" s="146">
        <f>BDS!$AM$3*(COS(($U384*AM$4)-PI()))*BL384*BP384</f>
        <v>-0.52995288624608017</v>
      </c>
      <c r="AN384" s="146">
        <f>BDS!$AN$3*(COS(($U384*AN$4)-PI()))*BL384*BP384</f>
        <v>-0.54974866440654235</v>
      </c>
      <c r="AO384" s="146">
        <f>BDS!$AO$3*(COS(($U384*AO$4)-PI()))*BL384*BP384</f>
        <v>-0.52995288624608017</v>
      </c>
      <c r="AP384" s="146">
        <f>BDS!$AP$3*(COS(($U384*AP$4)-PI()))*BL384*BP384</f>
        <v>-0.43108853673786524</v>
      </c>
      <c r="AQ384" s="146">
        <f>BDS!$AQ$3*(COS(($U384*AQ$4)-PI()))*BL384*BP384</f>
        <v>-0.13585877664380458</v>
      </c>
      <c r="AR384" s="146">
        <f>BDS!$AR$3*(COS(($U384*AR$4)-PI()))*BL384*BP384</f>
        <v>0.40457581971608314</v>
      </c>
      <c r="AS384" s="146">
        <f>BDS!$AS$3*(COS(($U384*AS$4)-PI()))*BL384*BP384</f>
        <v>0.54362224993608299</v>
      </c>
      <c r="AT384" s="146">
        <f>BDS!$AT$3*(COS(($U384*AT$4)-PI()))*BL384*BP384</f>
        <v>9.8502096075635717E-2</v>
      </c>
      <c r="AU384" s="146">
        <f>BDS!$AU$3*(COS(($U384*AU$4)-PI()))*BL384*BP384</f>
        <v>-0.26105245478828948</v>
      </c>
      <c r="AV384" s="146">
        <f>BDS!$AV$3*(COS(($U384*AV$4)-PI()))*BL384*BP384</f>
        <v>-0.41891200900538933</v>
      </c>
      <c r="AW384" s="146">
        <f>BDS!$AW$3*(COS(($U384*AW$4)-PI()))*BL384*BP384</f>
        <v>-0.45917768856750363</v>
      </c>
      <c r="AX384" s="146">
        <f>BDS!$AX$3*(COS(($U384*AX$4)-PI()))*BL384*BP384</f>
        <v>-0.41891200900538933</v>
      </c>
      <c r="AY384" s="146">
        <f>BDS!$AY$3*(COS(($U384*AY$4)-PI()))*BL384*BP384</f>
        <v>-0.26105245478828948</v>
      </c>
      <c r="AZ384" s="146">
        <f>BDS!$AZ$3*(COS(($U384*AZ$4)-PI()))*BL384*BP384</f>
        <v>9.8502096075635717E-2</v>
      </c>
      <c r="BA384" s="146">
        <f>BDS!$BA$3*(COS(($U384*BA$4)-PI()))*BL384*BP384</f>
        <v>0.54362224993608299</v>
      </c>
      <c r="BB384" s="146">
        <f>BDS!$BB$3*(COS(($U384*BB$4)-PI()))*BL384*BP384</f>
        <v>4.0899597959299587E-2</v>
      </c>
      <c r="BC384" s="146">
        <f>BDS!$BC$3*(COS(($U384*BC$4)-PI()))*BL384*BP384</f>
        <v>3.4895910384164841E-2</v>
      </c>
      <c r="BD384" s="146">
        <f>BDS!$BD$3*(COS(($U384*BD$4)-PI()))*BL384*BP384</f>
        <v>0.22582837466424716</v>
      </c>
      <c r="BE384" s="146">
        <f>BDS!$BE$3*(COS(($U384*BE$4)-PI()))*BL384*BP384</f>
        <v>-0.31940456396938366</v>
      </c>
      <c r="BF384" s="153">
        <f t="shared" si="106"/>
        <v>-9.6921274302827889E-2</v>
      </c>
      <c r="BG384" s="153">
        <f>(((BF384)+1)/(BDS!$BG$4)+1)</f>
        <v>1.8973553761820605</v>
      </c>
      <c r="BH384" s="196">
        <f t="shared" si="107"/>
        <v>5.5629736442375997</v>
      </c>
      <c r="BI384" s="154"/>
      <c r="BJ384" s="152">
        <f t="shared" si="108"/>
        <v>2912.9517019692607</v>
      </c>
      <c r="BK384" s="152">
        <f t="shared" si="109"/>
        <v>-0.25529488744599071</v>
      </c>
      <c r="BL384" s="155">
        <f t="shared" si="110"/>
        <v>0.97103583112745129</v>
      </c>
      <c r="BM384" s="155"/>
      <c r="BN384" s="152">
        <f t="shared" si="111"/>
        <v>2912.9517019692607</v>
      </c>
      <c r="BO384" s="152">
        <f t="shared" si="112"/>
        <v>-4.6135022939549417</v>
      </c>
      <c r="BP384" s="155">
        <f t="shared" si="113"/>
        <v>0.58792900367206846</v>
      </c>
      <c r="BQ384" s="156"/>
      <c r="BR384" s="157">
        <f t="shared" si="114"/>
        <v>2912.9517019692607</v>
      </c>
      <c r="BS384" s="158">
        <f t="shared" si="115"/>
        <v>0</v>
      </c>
      <c r="BT384" s="158">
        <f t="shared" si="116"/>
        <v>0</v>
      </c>
      <c r="BU384" s="158">
        <f t="shared" si="117"/>
        <v>0</v>
      </c>
      <c r="BV384" s="158"/>
      <c r="BW384" s="206">
        <f t="shared" si="118"/>
        <v>2912.9517019692607</v>
      </c>
      <c r="BX384" s="207">
        <f t="shared" si="119"/>
        <v>-1.6007835944784715E-13</v>
      </c>
      <c r="BY384" s="208">
        <f t="shared" si="120"/>
        <v>0.99999999999998157</v>
      </c>
      <c r="BZ384" s="158"/>
      <c r="CA384" s="157">
        <f>BDS!BH384</f>
        <v>5.5629736442375997</v>
      </c>
      <c r="CB384" s="157">
        <f t="shared" si="121"/>
        <v>-0.43702635576240034</v>
      </c>
      <c r="CC384" s="157"/>
      <c r="CD384" s="157">
        <f t="shared" si="122"/>
        <v>-0.43702635576240034</v>
      </c>
      <c r="CE384" s="192"/>
      <c r="CF384" s="192"/>
      <c r="CG384" s="208"/>
      <c r="CH384" s="208">
        <f t="shared" si="123"/>
        <v>0</v>
      </c>
    </row>
    <row r="385" spans="2:86" x14ac:dyDescent="0.2">
      <c r="B385" s="81"/>
      <c r="C385" s="81"/>
      <c r="D385" s="81"/>
      <c r="E385" s="81"/>
      <c r="F385" s="81"/>
      <c r="G385" s="81"/>
      <c r="H385" s="81"/>
      <c r="I385" s="81"/>
      <c r="J385" s="81"/>
      <c r="K385" s="81"/>
      <c r="L385" s="82"/>
      <c r="M385" s="83"/>
      <c r="N385" s="81"/>
      <c r="O385" s="81"/>
      <c r="P385" s="81"/>
      <c r="Q385" s="84"/>
      <c r="R385" s="81"/>
      <c r="S385" s="84"/>
      <c r="T385" s="81"/>
      <c r="U385" s="195">
        <f t="shared" si="105"/>
        <v>2957.1270023292827</v>
      </c>
      <c r="V385" s="146">
        <f>BDS!$V$3*(COS(($U385*V$4)-PI()))*BL385*BP385</f>
        <v>-0.32649416338417325</v>
      </c>
      <c r="W385" s="146">
        <f>BDS!$W$3*(COS(($U385*W$4)-PI()))*BL385*BP385</f>
        <v>-0.16553772772839515</v>
      </c>
      <c r="X385" s="146">
        <f>BDS!$X$3*(COS(($U385*X$4)-PI()))*BL385*BP385</f>
        <v>0.36937732865646422</v>
      </c>
      <c r="Y385" s="146">
        <f>BDS!$Y$3*(COS(($U385*Y$4)-PI()))*BL385*BP385</f>
        <v>0.15316923249773978</v>
      </c>
      <c r="Z385" s="146">
        <f>BDS!$Z$3*(COS(($U385*Z$4)-PI()))*BL385*BP385</f>
        <v>-5.2810315036795522E-2</v>
      </c>
      <c r="AA385" s="146">
        <f>BDS!$AA$3*(COS(($U385*AA$4)-PI()))*BL385*BP385</f>
        <v>0.55517338839812591</v>
      </c>
      <c r="AB385" s="146">
        <f>BDS!$AB$3*(COS(($U385*AB$4)-PI()))*BL385*BP385</f>
        <v>0.16396885164748295</v>
      </c>
      <c r="AC385" s="146">
        <f>BDS!$AC$3*(COS(($U385*AC$4)-PI()))*BL385*BP385</f>
        <v>-0.1996937893176792</v>
      </c>
      <c r="AD385" s="146">
        <f>BDS!$AD$3*(COS(($U385*AD$4)-PI()))*BL385*BP385</f>
        <v>-0.36977163311984168</v>
      </c>
      <c r="AE385" s="146">
        <f>BDS!$AE$3*(COS(($U385*AE$4)-PI()))*BL385*BP385</f>
        <v>-0.41495016901812365</v>
      </c>
      <c r="AF385" s="146">
        <f>BDS!$AF$3*(COS(($U385*AF$4)-PI()))*BL385*BP385</f>
        <v>-0.36977163311984168</v>
      </c>
      <c r="AG385" s="146">
        <f>BDS!$AG$3*(COS(($U385*AG$4)-PI()))*BL385*BP385</f>
        <v>-0.1996937893176792</v>
      </c>
      <c r="AH385" s="146">
        <f>BDS!$AH$3*(COS(($U385*AH$4)-PI()))*BL385*BP385</f>
        <v>0.16396885164748295</v>
      </c>
      <c r="AI385" s="146">
        <f>BDS!$AI$3*(COS(($U385*AI$4)-PI()))*BL385*BP385</f>
        <v>0.55517338839812591</v>
      </c>
      <c r="AJ385" s="146">
        <f>BDS!$AJ$3*(COS(($U385*AJ$4)-PI()))*BL385*BP385</f>
        <v>0.44773228600794429</v>
      </c>
      <c r="AK385" s="146">
        <f>BDS!$AK$3*(COS(($U385*AK$4)-PI()))*BL385*BP385</f>
        <v>-6.9883483172597655E-2</v>
      </c>
      <c r="AL385" s="146">
        <f>BDS!$AL$3*(COS(($U385*AL$4)-PI()))*BL385*BP385</f>
        <v>-0.38332471743494029</v>
      </c>
      <c r="AM385" s="146">
        <f>BDS!$AM$3*(COS(($U385*AM$4)-PI()))*BL385*BP385</f>
        <v>-0.49826839373201709</v>
      </c>
      <c r="AN385" s="146">
        <f>BDS!$AN$3*(COS(($U385*AN$4)-PI()))*BL385*BP385</f>
        <v>-0.52361767314836183</v>
      </c>
      <c r="AO385" s="146">
        <f>BDS!$AO$3*(COS(($U385*AO$4)-PI()))*BL385*BP385</f>
        <v>-0.49826839373201709</v>
      </c>
      <c r="AP385" s="146">
        <f>BDS!$AP$3*(COS(($U385*AP$4)-PI()))*BL385*BP385</f>
        <v>-0.38332471743494029</v>
      </c>
      <c r="AQ385" s="146">
        <f>BDS!$AQ$3*(COS(($U385*AQ$4)-PI()))*BL385*BP385</f>
        <v>-6.9883483172597655E-2</v>
      </c>
      <c r="AR385" s="146">
        <f>BDS!$AR$3*(COS(($U385*AR$4)-PI()))*BL385*BP385</f>
        <v>0.44773228600794429</v>
      </c>
      <c r="AS385" s="146">
        <f>BDS!$AS$3*(COS(($U385*AS$4)-PI()))*BL385*BP385</f>
        <v>0.55517338839812591</v>
      </c>
      <c r="AT385" s="146">
        <f>BDS!$AT$3*(COS(($U385*AT$4)-PI()))*BL385*BP385</f>
        <v>0.16396885164748295</v>
      </c>
      <c r="AU385" s="146">
        <f>BDS!$AU$3*(COS(($U385*AU$4)-PI()))*BL385*BP385</f>
        <v>-0.1996937893176792</v>
      </c>
      <c r="AV385" s="146">
        <f>BDS!$AV$3*(COS(($U385*AV$4)-PI()))*BL385*BP385</f>
        <v>-0.36977163311984168</v>
      </c>
      <c r="AW385" s="146">
        <f>BDS!$AW$3*(COS(($U385*AW$4)-PI()))*BL385*BP385</f>
        <v>-0.41495016901812365</v>
      </c>
      <c r="AX385" s="146">
        <f>BDS!$AX$3*(COS(($U385*AX$4)-PI()))*BL385*BP385</f>
        <v>-0.36977163311984168</v>
      </c>
      <c r="AY385" s="146">
        <f>BDS!$AY$3*(COS(($U385*AY$4)-PI()))*BL385*BP385</f>
        <v>-0.1996937893176792</v>
      </c>
      <c r="AZ385" s="146">
        <f>BDS!$AZ$3*(COS(($U385*AZ$4)-PI()))*BL385*BP385</f>
        <v>0.16396885164748295</v>
      </c>
      <c r="BA385" s="146">
        <f>BDS!$BA$3*(COS(($U385*BA$4)-PI()))*BL385*BP385</f>
        <v>0.55517338839812591</v>
      </c>
      <c r="BB385" s="146">
        <f>BDS!$BB$3*(COS(($U385*BB$4)-PI()))*BL385*BP385</f>
        <v>-5.2810315036795522E-2</v>
      </c>
      <c r="BC385" s="146">
        <f>BDS!$BC$3*(COS(($U385*BC$4)-PI()))*BL385*BP385</f>
        <v>0.15316923249773978</v>
      </c>
      <c r="BD385" s="146">
        <f>BDS!$BD$3*(COS(($U385*BD$4)-PI()))*BL385*BP385</f>
        <v>0.36937732865646422</v>
      </c>
      <c r="BE385" s="146">
        <f>BDS!$BE$3*(COS(($U385*BE$4)-PI()))*BL385*BP385</f>
        <v>-0.16553772772839515</v>
      </c>
      <c r="BF385" s="153">
        <f t="shared" si="106"/>
        <v>-4.1122124556156263E-2</v>
      </c>
      <c r="BG385" s="153">
        <f>(((BF385)+1)/(BDS!$BG$4)+1)</f>
        <v>1.9528008933742727</v>
      </c>
      <c r="BH385" s="196">
        <f t="shared" si="107"/>
        <v>5.8131593018349541</v>
      </c>
      <c r="BI385" s="154"/>
      <c r="BJ385" s="152">
        <f t="shared" si="108"/>
        <v>2957.1270023292827</v>
      </c>
      <c r="BK385" s="152">
        <f t="shared" si="109"/>
        <v>-0.26770688614372878</v>
      </c>
      <c r="BL385" s="155">
        <f t="shared" si="110"/>
        <v>0.96964922726059222</v>
      </c>
      <c r="BM385" s="155"/>
      <c r="BN385" s="152">
        <f t="shared" si="111"/>
        <v>2957.1270023292827</v>
      </c>
      <c r="BO385" s="152">
        <f t="shared" si="112"/>
        <v>-4.7211253823331489</v>
      </c>
      <c r="BP385" s="155">
        <f t="shared" si="113"/>
        <v>0.58068917598546821</v>
      </c>
      <c r="BQ385" s="156"/>
      <c r="BR385" s="157">
        <f t="shared" si="114"/>
        <v>2957.1270023292827</v>
      </c>
      <c r="BS385" s="158">
        <f t="shared" si="115"/>
        <v>0</v>
      </c>
      <c r="BT385" s="158">
        <f t="shared" si="116"/>
        <v>0</v>
      </c>
      <c r="BU385" s="158">
        <f t="shared" si="117"/>
        <v>0</v>
      </c>
      <c r="BV385" s="158"/>
      <c r="BW385" s="206">
        <f t="shared" si="118"/>
        <v>2957.1270023292827</v>
      </c>
      <c r="BX385" s="207">
        <f t="shared" si="119"/>
        <v>-1.6972163411338019E-13</v>
      </c>
      <c r="BY385" s="208">
        <f t="shared" si="120"/>
        <v>0.99999999999998046</v>
      </c>
      <c r="BZ385" s="158"/>
      <c r="CA385" s="157">
        <f>BDS!BH385</f>
        <v>5.8131593018349541</v>
      </c>
      <c r="CB385" s="157">
        <f t="shared" si="121"/>
        <v>-0.18684069816504589</v>
      </c>
      <c r="CC385" s="157"/>
      <c r="CD385" s="157">
        <f t="shared" si="122"/>
        <v>-0.18684069816504589</v>
      </c>
      <c r="CE385" s="192"/>
      <c r="CF385" s="192"/>
      <c r="CG385" s="208"/>
      <c r="CH385" s="208">
        <f t="shared" si="123"/>
        <v>0</v>
      </c>
    </row>
    <row r="386" spans="2:86" x14ac:dyDescent="0.2">
      <c r="B386" s="81"/>
      <c r="C386" s="81"/>
      <c r="D386" s="81"/>
      <c r="E386" s="81"/>
      <c r="F386" s="81"/>
      <c r="G386" s="81"/>
      <c r="H386" s="81"/>
      <c r="I386" s="81"/>
      <c r="J386" s="81"/>
      <c r="K386" s="81"/>
      <c r="L386" s="82"/>
      <c r="M386" s="83"/>
      <c r="N386" s="81"/>
      <c r="O386" s="81"/>
      <c r="P386" s="81"/>
      <c r="Q386" s="84"/>
      <c r="R386" s="81"/>
      <c r="S386" s="84"/>
      <c r="T386" s="81"/>
      <c r="U386" s="195">
        <f t="shared" si="105"/>
        <v>3001.9722270002976</v>
      </c>
      <c r="V386" s="146">
        <f>BDS!$V$3*(COS(($U386*V$4)-PI()))*BL386*BP386</f>
        <v>-0.17647862049277702</v>
      </c>
      <c r="W386" s="146">
        <f>BDS!$W$3*(COS(($U386*W$4)-PI()))*BL386*BP386</f>
        <v>1.2966159403428937E-3</v>
      </c>
      <c r="X386" s="146">
        <f>BDS!$X$3*(COS(($U386*X$4)-PI()))*BL386*BP386</f>
        <v>0.47407916932488869</v>
      </c>
      <c r="Y386" s="146">
        <f>BDS!$Y$3*(COS(($U386*Y$4)-PI()))*BL386*BP386</f>
        <v>0.26274291483449069</v>
      </c>
      <c r="Z386" s="146">
        <f>BDS!$Z$3*(COS(($U386*Z$4)-PI()))*BL386*BP386</f>
        <v>-0.14384480287662901</v>
      </c>
      <c r="AA386" s="146">
        <f>BDS!$AA$3*(COS(($U386*AA$4)-PI()))*BL386*BP386</f>
        <v>0.55579241914378796</v>
      </c>
      <c r="AB386" s="146">
        <f>BDS!$AB$3*(COS(($U386*AB$4)-PI()))*BL386*BP386</f>
        <v>0.22611545626054691</v>
      </c>
      <c r="AC386" s="146">
        <f>BDS!$AC$3*(COS(($U386*AC$4)-PI()))*BL386*BP386</f>
        <v>-0.13655777879093384</v>
      </c>
      <c r="AD386" s="146">
        <f>BDS!$AD$3*(COS(($U386*AD$4)-PI()))*BL386*BP386</f>
        <v>-0.31694283020218478</v>
      </c>
      <c r="AE386" s="146">
        <f>BDS!$AE$3*(COS(($U386*AE$4)-PI()))*BL386*BP386</f>
        <v>-0.36659080787122622</v>
      </c>
      <c r="AF386" s="146">
        <f>BDS!$AF$3*(COS(($U386*AF$4)-PI()))*BL386*BP386</f>
        <v>-0.31694283020218478</v>
      </c>
      <c r="AG386" s="146">
        <f>BDS!$AG$3*(COS(($U386*AG$4)-PI()))*BL386*BP386</f>
        <v>-0.13655777879093384</v>
      </c>
      <c r="AH386" s="146">
        <f>BDS!$AH$3*(COS(($U386*AH$4)-PI()))*BL386*BP386</f>
        <v>0.22611545626054691</v>
      </c>
      <c r="AI386" s="146">
        <f>BDS!$AI$3*(COS(($U386*AI$4)-PI()))*BL386*BP386</f>
        <v>0.55579241914378796</v>
      </c>
      <c r="AJ386" s="146">
        <f>BDS!$AJ$3*(COS(($U386*AJ$4)-PI()))*BL386*BP386</f>
        <v>0.48250160488527127</v>
      </c>
      <c r="AK386" s="146">
        <f>BDS!$AK$3*(COS(($U386*AK$4)-PI()))*BL386*BP386</f>
        <v>-3.7991781886758738E-3</v>
      </c>
      <c r="AL386" s="146">
        <f>BDS!$AL$3*(COS(($U386*AL$4)-PI()))*BL386*BP386</f>
        <v>-0.3317360668548624</v>
      </c>
      <c r="AM386" s="146">
        <f>BDS!$AM$3*(COS(($U386*AM$4)-PI()))*BL386*BP386</f>
        <v>-0.46174169256221792</v>
      </c>
      <c r="AN386" s="146">
        <f>BDS!$AN$3*(COS(($U386*AN$4)-PI()))*BL386*BP386</f>
        <v>-0.49247322041032959</v>
      </c>
      <c r="AO386" s="146">
        <f>BDS!$AO$3*(COS(($U386*AO$4)-PI()))*BL386*BP386</f>
        <v>-0.46174169256221792</v>
      </c>
      <c r="AP386" s="146">
        <f>BDS!$AP$3*(COS(($U386*AP$4)-PI()))*BL386*BP386</f>
        <v>-0.3317360668548624</v>
      </c>
      <c r="AQ386" s="146">
        <f>BDS!$AQ$3*(COS(($U386*AQ$4)-PI()))*BL386*BP386</f>
        <v>-3.7991781886758738E-3</v>
      </c>
      <c r="AR386" s="146">
        <f>BDS!$AR$3*(COS(($U386*AR$4)-PI()))*BL386*BP386</f>
        <v>0.48250160488527127</v>
      </c>
      <c r="AS386" s="146">
        <f>BDS!$AS$3*(COS(($U386*AS$4)-PI()))*BL386*BP386</f>
        <v>0.55579241914378796</v>
      </c>
      <c r="AT386" s="146">
        <f>BDS!$AT$3*(COS(($U386*AT$4)-PI()))*BL386*BP386</f>
        <v>0.22611545626054691</v>
      </c>
      <c r="AU386" s="146">
        <f>BDS!$AU$3*(COS(($U386*AU$4)-PI()))*BL386*BP386</f>
        <v>-0.13655777879093384</v>
      </c>
      <c r="AV386" s="146">
        <f>BDS!$AV$3*(COS(($U386*AV$4)-PI()))*BL386*BP386</f>
        <v>-0.31694283020218478</v>
      </c>
      <c r="AW386" s="146">
        <f>BDS!$AW$3*(COS(($U386*AW$4)-PI()))*BL386*BP386</f>
        <v>-0.36659080787122622</v>
      </c>
      <c r="AX386" s="146">
        <f>BDS!$AX$3*(COS(($U386*AX$4)-PI()))*BL386*BP386</f>
        <v>-0.31694283020218478</v>
      </c>
      <c r="AY386" s="146">
        <f>BDS!$AY$3*(COS(($U386*AY$4)-PI()))*BL386*BP386</f>
        <v>-0.13655777879093384</v>
      </c>
      <c r="AZ386" s="146">
        <f>BDS!$AZ$3*(COS(($U386*AZ$4)-PI()))*BL386*BP386</f>
        <v>0.22611545626054691</v>
      </c>
      <c r="BA386" s="146">
        <f>BDS!$BA$3*(COS(($U386*BA$4)-PI()))*BL386*BP386</f>
        <v>0.55579241914378796</v>
      </c>
      <c r="BB386" s="146">
        <f>BDS!$BB$3*(COS(($U386*BB$4)-PI()))*BL386*BP386</f>
        <v>-0.14384480287662901</v>
      </c>
      <c r="BC386" s="146">
        <f>BDS!$BC$3*(COS(($U386*BC$4)-PI()))*BL386*BP386</f>
        <v>0.26274291483449069</v>
      </c>
      <c r="BD386" s="146">
        <f>BDS!$BD$3*(COS(($U386*BD$4)-PI()))*BL386*BP386</f>
        <v>0.47407916932488869</v>
      </c>
      <c r="BE386" s="146">
        <f>BDS!$BE$3*(COS(($U386*BE$4)-PI()))*BL386*BP386</f>
        <v>1.2966159403428937E-3</v>
      </c>
      <c r="BF386" s="153">
        <f t="shared" si="106"/>
        <v>1.306924272234785E-2</v>
      </c>
      <c r="BG386" s="153">
        <f>(((BF386)+1)/(BDS!$BG$4)+1)</f>
        <v>2.0066488175765409</v>
      </c>
      <c r="BH386" s="196">
        <f t="shared" si="107"/>
        <v>6.0494274703395661</v>
      </c>
      <c r="BI386" s="154"/>
      <c r="BJ386" s="152">
        <f t="shared" si="108"/>
        <v>3001.9722270002976</v>
      </c>
      <c r="BK386" s="152">
        <f t="shared" si="109"/>
        <v>-0.28070306114861243</v>
      </c>
      <c r="BL386" s="155">
        <f t="shared" si="110"/>
        <v>0.968199484209609</v>
      </c>
      <c r="BM386" s="155"/>
      <c r="BN386" s="152">
        <f t="shared" si="111"/>
        <v>3001.9722270002976</v>
      </c>
      <c r="BO386" s="152">
        <f t="shared" si="112"/>
        <v>-4.8301227165593632</v>
      </c>
      <c r="BP386" s="155">
        <f t="shared" si="113"/>
        <v>0.57344776466616831</v>
      </c>
      <c r="BQ386" s="156"/>
      <c r="BR386" s="157">
        <f t="shared" si="114"/>
        <v>3001.9722270002976</v>
      </c>
      <c r="BS386" s="158">
        <f t="shared" si="115"/>
        <v>0</v>
      </c>
      <c r="BT386" s="158">
        <f t="shared" si="116"/>
        <v>0</v>
      </c>
      <c r="BU386" s="158">
        <f t="shared" si="117"/>
        <v>0</v>
      </c>
      <c r="BV386" s="158"/>
      <c r="BW386" s="206">
        <f t="shared" si="118"/>
        <v>3001.9722270002976</v>
      </c>
      <c r="BX386" s="207">
        <f t="shared" si="119"/>
        <v>-1.7743625384580665E-13</v>
      </c>
      <c r="BY386" s="208">
        <f t="shared" si="120"/>
        <v>0.99999999999997957</v>
      </c>
      <c r="BZ386" s="158"/>
      <c r="CA386" s="157">
        <f>BDS!BH386</f>
        <v>6.0494274703395661</v>
      </c>
      <c r="CB386" s="157">
        <f t="shared" si="121"/>
        <v>4.9427470339566071E-2</v>
      </c>
      <c r="CC386" s="157"/>
      <c r="CD386" s="157">
        <f t="shared" si="122"/>
        <v>4.9427470339566071E-2</v>
      </c>
      <c r="CE386" s="192"/>
      <c r="CF386" s="192"/>
      <c r="CG386" s="208"/>
      <c r="CH386" s="208">
        <f t="shared" si="123"/>
        <v>0</v>
      </c>
    </row>
    <row r="387" spans="2:86" x14ac:dyDescent="0.2">
      <c r="B387" s="81"/>
      <c r="C387" s="81"/>
      <c r="D387" s="81"/>
      <c r="E387" s="81"/>
      <c r="F387" s="81"/>
      <c r="G387" s="81"/>
      <c r="H387" s="81"/>
      <c r="I387" s="81"/>
      <c r="J387" s="81"/>
      <c r="K387" s="81"/>
      <c r="L387" s="82"/>
      <c r="M387" s="83"/>
      <c r="N387" s="81"/>
      <c r="O387" s="81"/>
      <c r="P387" s="81"/>
      <c r="Q387" s="84"/>
      <c r="R387" s="81"/>
      <c r="S387" s="84"/>
      <c r="T387" s="81"/>
      <c r="U387" s="195">
        <f t="shared" si="105"/>
        <v>3047.4975354736684</v>
      </c>
      <c r="V387" s="146">
        <f>BDS!$V$3*(COS(($U387*V$4)-PI()))*BL387*BP387</f>
        <v>-1.2562911251960625E-2</v>
      </c>
      <c r="W387" s="146">
        <f>BDS!$W$3*(COS(($U387*W$4)-PI()))*BL387*BP387</f>
        <v>0.16573295867387475</v>
      </c>
      <c r="X387" s="146">
        <f>BDS!$X$3*(COS(($U387*X$4)-PI()))*BL387*BP387</f>
        <v>0.52850300308169662</v>
      </c>
      <c r="Y387" s="146">
        <f>BDS!$Y$3*(COS(($U387*Y$4)-PI()))*BL387*BP387</f>
        <v>0.3581829788780781</v>
      </c>
      <c r="Z387" s="146">
        <f>BDS!$Z$3*(COS(($U387*Z$4)-PI()))*BL387*BP387</f>
        <v>-0.22954363229184699</v>
      </c>
      <c r="AA387" s="146">
        <f>BDS!$AA$3*(COS(($U387*AA$4)-PI()))*BL387*BP387</f>
        <v>0.54528178809662098</v>
      </c>
      <c r="AB387" s="146">
        <f>BDS!$AB$3*(COS(($U387*AB$4)-PI()))*BL387*BP387</f>
        <v>0.28391284013563733</v>
      </c>
      <c r="AC387" s="146">
        <f>BDS!$AC$3*(COS(($U387*AC$4)-PI()))*BL387*BP387</f>
        <v>-7.2452841081863978E-2</v>
      </c>
      <c r="AD387" s="146">
        <f>BDS!$AD$3*(COS(($U387*AD$4)-PI()))*BL387*BP387</f>
        <v>-0.26100185386108254</v>
      </c>
      <c r="AE387" s="146">
        <f>BDS!$AE$3*(COS(($U387*AE$4)-PI()))*BL387*BP387</f>
        <v>-0.31459670770997467</v>
      </c>
      <c r="AF387" s="146">
        <f>BDS!$AF$3*(COS(($U387*AF$4)-PI()))*BL387*BP387</f>
        <v>-0.26100185386108254</v>
      </c>
      <c r="AG387" s="146">
        <f>BDS!$AG$3*(COS(($U387*AG$4)-PI()))*BL387*BP387</f>
        <v>-7.2452841081863978E-2</v>
      </c>
      <c r="AH387" s="146">
        <f>BDS!$AH$3*(COS(($U387*AH$4)-PI()))*BL387*BP387</f>
        <v>0.28391284013563733</v>
      </c>
      <c r="AI387" s="146">
        <f>BDS!$AI$3*(COS(($U387*AI$4)-PI()))*BL387*BP387</f>
        <v>0.54528178809662098</v>
      </c>
      <c r="AJ387" s="146">
        <f>BDS!$AJ$3*(COS(($U387*AJ$4)-PI()))*BL387*BP387</f>
        <v>0.50811287240740455</v>
      </c>
      <c r="AK387" s="146">
        <f>BDS!$AK$3*(COS(($U387*AK$4)-PI()))*BL387*BP387</f>
        <v>6.1463117632065814E-2</v>
      </c>
      <c r="AL387" s="146">
        <f>BDS!$AL$3*(COS(($U387*AL$4)-PI()))*BL387*BP387</f>
        <v>-0.27687607518163554</v>
      </c>
      <c r="AM387" s="146">
        <f>BDS!$AM$3*(COS(($U387*AM$4)-PI()))*BL387*BP387</f>
        <v>-0.42068949655557697</v>
      </c>
      <c r="AN387" s="146">
        <f>BDS!$AN$3*(COS(($U387*AN$4)-PI()))*BL387*BP387</f>
        <v>-0.45656021037685535</v>
      </c>
      <c r="AO387" s="146">
        <f>BDS!$AO$3*(COS(($U387*AO$4)-PI()))*BL387*BP387</f>
        <v>-0.42068949655557697</v>
      </c>
      <c r="AP387" s="146">
        <f>BDS!$AP$3*(COS(($U387*AP$4)-PI()))*BL387*BP387</f>
        <v>-0.27687607518163554</v>
      </c>
      <c r="AQ387" s="146">
        <f>BDS!$AQ$3*(COS(($U387*AQ$4)-PI()))*BL387*BP387</f>
        <v>6.1463117632065814E-2</v>
      </c>
      <c r="AR387" s="146">
        <f>BDS!$AR$3*(COS(($U387*AR$4)-PI()))*BL387*BP387</f>
        <v>0.50811287240740455</v>
      </c>
      <c r="AS387" s="146">
        <f>BDS!$AS$3*(COS(($U387*AS$4)-PI()))*BL387*BP387</f>
        <v>0.54528178809662098</v>
      </c>
      <c r="AT387" s="146">
        <f>BDS!$AT$3*(COS(($U387*AT$4)-PI()))*BL387*BP387</f>
        <v>0.28391284013563733</v>
      </c>
      <c r="AU387" s="146">
        <f>BDS!$AU$3*(COS(($U387*AU$4)-PI()))*BL387*BP387</f>
        <v>-7.2452841081863978E-2</v>
      </c>
      <c r="AV387" s="146">
        <f>BDS!$AV$3*(COS(($U387*AV$4)-PI()))*BL387*BP387</f>
        <v>-0.26100185386108254</v>
      </c>
      <c r="AW387" s="146">
        <f>BDS!$AW$3*(COS(($U387*AW$4)-PI()))*BL387*BP387</f>
        <v>-0.31459670770997467</v>
      </c>
      <c r="AX387" s="146">
        <f>BDS!$AX$3*(COS(($U387*AX$4)-PI()))*BL387*BP387</f>
        <v>-0.26100185386108254</v>
      </c>
      <c r="AY387" s="146">
        <f>BDS!$AY$3*(COS(($U387*AY$4)-PI()))*BL387*BP387</f>
        <v>-7.2452841081863978E-2</v>
      </c>
      <c r="AZ387" s="146">
        <f>BDS!$AZ$3*(COS(($U387*AZ$4)-PI()))*BL387*BP387</f>
        <v>0.28391284013563733</v>
      </c>
      <c r="BA387" s="146">
        <f>BDS!$BA$3*(COS(($U387*BA$4)-PI()))*BL387*BP387</f>
        <v>0.54528178809662098</v>
      </c>
      <c r="BB387" s="146">
        <f>BDS!$BB$3*(COS(($U387*BB$4)-PI()))*BL387*BP387</f>
        <v>-0.22954363229184699</v>
      </c>
      <c r="BC387" s="146">
        <f>BDS!$BC$3*(COS(($U387*BC$4)-PI()))*BL387*BP387</f>
        <v>0.3581829788780781</v>
      </c>
      <c r="BD387" s="146">
        <f>BDS!$BD$3*(COS(($U387*BD$4)-PI()))*BL387*BP387</f>
        <v>0.52850300308169662</v>
      </c>
      <c r="BE387" s="146">
        <f>BDS!$BE$3*(COS(($U387*BE$4)-PI()))*BL387*BP387</f>
        <v>0.16573295867387475</v>
      </c>
      <c r="BF387" s="153">
        <f t="shared" si="106"/>
        <v>6.3178184705461174E-2</v>
      </c>
      <c r="BG387" s="153">
        <f>(((BF387)+1)/(BDS!$BG$4)+1)</f>
        <v>2.0564401892519486</v>
      </c>
      <c r="BH387" s="196">
        <f t="shared" si="107"/>
        <v>6.2623216549189928</v>
      </c>
      <c r="BI387" s="154"/>
      <c r="BJ387" s="152">
        <f t="shared" si="108"/>
        <v>3047.4975354736684</v>
      </c>
      <c r="BK387" s="152">
        <f t="shared" si="109"/>
        <v>-0.29430903651180707</v>
      </c>
      <c r="BL387" s="155">
        <f t="shared" si="110"/>
        <v>0.96668403943266645</v>
      </c>
      <c r="BM387" s="155"/>
      <c r="BN387" s="152">
        <f t="shared" si="111"/>
        <v>3047.4975354736684</v>
      </c>
      <c r="BO387" s="152">
        <f t="shared" si="112"/>
        <v>-4.9404771373701815</v>
      </c>
      <c r="BP387" s="155">
        <f t="shared" si="113"/>
        <v>0.56620818496993119</v>
      </c>
      <c r="BQ387" s="156"/>
      <c r="BR387" s="157">
        <f t="shared" si="114"/>
        <v>3047.4975354736684</v>
      </c>
      <c r="BS387" s="158">
        <f t="shared" si="115"/>
        <v>0</v>
      </c>
      <c r="BT387" s="158">
        <f t="shared" si="116"/>
        <v>0</v>
      </c>
      <c r="BU387" s="158">
        <f t="shared" si="117"/>
        <v>0</v>
      </c>
      <c r="BV387" s="158"/>
      <c r="BW387" s="206">
        <f t="shared" si="118"/>
        <v>3047.4975354736684</v>
      </c>
      <c r="BX387" s="207">
        <f t="shared" si="119"/>
        <v>-1.8515087357823309E-13</v>
      </c>
      <c r="BY387" s="208">
        <f t="shared" si="120"/>
        <v>0.99999999999997868</v>
      </c>
      <c r="BZ387" s="158"/>
      <c r="CA387" s="157">
        <f>BDS!BH387</f>
        <v>6.2623216549189928</v>
      </c>
      <c r="CB387" s="157">
        <f t="shared" si="121"/>
        <v>0.26232165491899284</v>
      </c>
      <c r="CC387" s="157"/>
      <c r="CD387" s="157">
        <f t="shared" si="122"/>
        <v>0.26232165491899284</v>
      </c>
      <c r="CE387" s="192"/>
      <c r="CF387" s="192"/>
      <c r="CG387" s="208"/>
      <c r="CH387" s="208">
        <f t="shared" si="123"/>
        <v>0</v>
      </c>
    </row>
    <row r="388" spans="2:86" x14ac:dyDescent="0.2">
      <c r="B388" s="81"/>
      <c r="C388" s="81"/>
      <c r="D388" s="81"/>
      <c r="E388" s="81"/>
      <c r="F388" s="81"/>
      <c r="G388" s="81"/>
      <c r="H388" s="81"/>
      <c r="I388" s="81"/>
      <c r="J388" s="81"/>
      <c r="K388" s="81"/>
      <c r="L388" s="82"/>
      <c r="M388" s="83"/>
      <c r="N388" s="81"/>
      <c r="O388" s="81"/>
      <c r="P388" s="81"/>
      <c r="Q388" s="84"/>
      <c r="R388" s="81"/>
      <c r="S388" s="84"/>
      <c r="T388" s="81"/>
      <c r="U388" s="195">
        <f t="shared" si="105"/>
        <v>3093.7132413107975</v>
      </c>
      <c r="V388" s="146">
        <f>BDS!$V$3*(COS(($U388*V$4)-PI()))*BL388*BP388</f>
        <v>0.15021165996970884</v>
      </c>
      <c r="W388" s="146">
        <f>BDS!$W$3*(COS(($U388*W$4)-PI()))*BL388*BP388</f>
        <v>0.31191868492693858</v>
      </c>
      <c r="X388" s="146">
        <f>BDS!$X$3*(COS(($U388*X$4)-PI()))*BL388*BP388</f>
        <v>0.52607041744635941</v>
      </c>
      <c r="Y388" s="146">
        <f>BDS!$Y$3*(COS(($U388*Y$4)-PI()))*BL388*BP388</f>
        <v>0.43451534972239381</v>
      </c>
      <c r="Z388" s="146">
        <f>BDS!$Z$3*(COS(($U388*Z$4)-PI()))*BL388*BP388</f>
        <v>-0.3072842424795425</v>
      </c>
      <c r="AA388" s="146">
        <f>BDS!$AA$3*(COS(($U388*AA$4)-PI()))*BL388*BP388</f>
        <v>0.52367532863716215</v>
      </c>
      <c r="AB388" s="146">
        <f>BDS!$AB$3*(COS(($U388*AB$4)-PI()))*BL388*BP388</f>
        <v>0.33635810848427006</v>
      </c>
      <c r="AC388" s="146">
        <f>BDS!$AC$3*(COS(($U388*AC$4)-PI()))*BL388*BP388</f>
        <v>-8.2391407841402933E-3</v>
      </c>
      <c r="AD388" s="146">
        <f>BDS!$AD$3*(COS(($U388*AD$4)-PI()))*BL388*BP388</f>
        <v>-0.20259332559396295</v>
      </c>
      <c r="AE388" s="146">
        <f>BDS!$AE$3*(COS(($U388*AE$4)-PI()))*BL388*BP388</f>
        <v>-0.25953527011274735</v>
      </c>
      <c r="AF388" s="146">
        <f>BDS!$AF$3*(COS(($U388*AF$4)-PI()))*BL388*BP388</f>
        <v>-0.20259332559396295</v>
      </c>
      <c r="AG388" s="146">
        <f>BDS!$AG$3*(COS(($U388*AG$4)-PI()))*BL388*BP388</f>
        <v>-8.2391407841402933E-3</v>
      </c>
      <c r="AH388" s="146">
        <f>BDS!$AH$3*(COS(($U388*AH$4)-PI()))*BL388*BP388</f>
        <v>0.33635810848427006</v>
      </c>
      <c r="AI388" s="146">
        <f>BDS!$AI$3*(COS(($U388*AI$4)-PI()))*BL388*BP388</f>
        <v>0.52367532863716215</v>
      </c>
      <c r="AJ388" s="146">
        <f>BDS!$AJ$3*(COS(($U388*AJ$4)-PI()))*BL388*BP388</f>
        <v>0.52393835405491407</v>
      </c>
      <c r="AK388" s="146">
        <f>BDS!$AK$3*(COS(($U388*AK$4)-PI()))*BL388*BP388</f>
        <v>0.12494174850651577</v>
      </c>
      <c r="AL388" s="146">
        <f>BDS!$AL$3*(COS(($U388*AL$4)-PI()))*BL388*BP388</f>
        <v>-0.21936730972320109</v>
      </c>
      <c r="AM388" s="146">
        <f>BDS!$AM$3*(COS(($U388*AM$4)-PI()))*BL388*BP388</f>
        <v>-0.37549820831366643</v>
      </c>
      <c r="AN388" s="146">
        <f>BDS!$AN$3*(COS(($U388*AN$4)-PI()))*BL388*BP388</f>
        <v>-0.41619124499405785</v>
      </c>
      <c r="AO388" s="146">
        <f>BDS!$AO$3*(COS(($U388*AO$4)-PI()))*BL388*BP388</f>
        <v>-0.37549820831366643</v>
      </c>
      <c r="AP388" s="146">
        <f>BDS!$AP$3*(COS(($U388*AP$4)-PI()))*BL388*BP388</f>
        <v>-0.21936730972320109</v>
      </c>
      <c r="AQ388" s="146">
        <f>BDS!$AQ$3*(COS(($U388*AQ$4)-PI()))*BL388*BP388</f>
        <v>0.12494174850651577</v>
      </c>
      <c r="AR388" s="146">
        <f>BDS!$AR$3*(COS(($U388*AR$4)-PI()))*BL388*BP388</f>
        <v>0.52393835405491407</v>
      </c>
      <c r="AS388" s="146">
        <f>BDS!$AS$3*(COS(($U388*AS$4)-PI()))*BL388*BP388</f>
        <v>0.52367532863716215</v>
      </c>
      <c r="AT388" s="146">
        <f>BDS!$AT$3*(COS(($U388*AT$4)-PI()))*BL388*BP388</f>
        <v>0.33635810848427006</v>
      </c>
      <c r="AU388" s="146">
        <f>BDS!$AU$3*(COS(($U388*AU$4)-PI()))*BL388*BP388</f>
        <v>-8.2391407841402933E-3</v>
      </c>
      <c r="AV388" s="146">
        <f>BDS!$AV$3*(COS(($U388*AV$4)-PI()))*BL388*BP388</f>
        <v>-0.20259332559396295</v>
      </c>
      <c r="AW388" s="146">
        <f>BDS!$AW$3*(COS(($U388*AW$4)-PI()))*BL388*BP388</f>
        <v>-0.25953527011274735</v>
      </c>
      <c r="AX388" s="146">
        <f>BDS!$AX$3*(COS(($U388*AX$4)-PI()))*BL388*BP388</f>
        <v>-0.20259332559396295</v>
      </c>
      <c r="AY388" s="146">
        <f>BDS!$AY$3*(COS(($U388*AY$4)-PI()))*BL388*BP388</f>
        <v>-8.2391407841402933E-3</v>
      </c>
      <c r="AZ388" s="146">
        <f>BDS!$AZ$3*(COS(($U388*AZ$4)-PI()))*BL388*BP388</f>
        <v>0.33635810848427006</v>
      </c>
      <c r="BA388" s="146">
        <f>BDS!$BA$3*(COS(($U388*BA$4)-PI()))*BL388*BP388</f>
        <v>0.52367532863716215</v>
      </c>
      <c r="BB388" s="146">
        <f>BDS!$BB$3*(COS(($U388*BB$4)-PI()))*BL388*BP388</f>
        <v>-0.3072842424795425</v>
      </c>
      <c r="BC388" s="146">
        <f>BDS!$BC$3*(COS(($U388*BC$4)-PI()))*BL388*BP388</f>
        <v>0.43451534972239381</v>
      </c>
      <c r="BD388" s="146">
        <f>BDS!$BD$3*(COS(($U388*BD$4)-PI()))*BL388*BP388</f>
        <v>0.52607041744635941</v>
      </c>
      <c r="BE388" s="146">
        <f>BDS!$BE$3*(COS(($U388*BE$4)-PI()))*BL388*BP388</f>
        <v>0.31191868492693858</v>
      </c>
      <c r="BF388" s="153">
        <f t="shared" si="106"/>
        <v>0.106950648500136</v>
      </c>
      <c r="BG388" s="153">
        <f>(((BF388)+1)/(BDS!$BG$4)+1)</f>
        <v>2.0999352407875307</v>
      </c>
      <c r="BH388" s="196">
        <f t="shared" si="107"/>
        <v>6.444118037513566</v>
      </c>
      <c r="BI388" s="154"/>
      <c r="BJ388" s="152">
        <f t="shared" si="108"/>
        <v>3093.7132413107975</v>
      </c>
      <c r="BK388" s="152">
        <f t="shared" si="109"/>
        <v>-0.30855138144467431</v>
      </c>
      <c r="BL388" s="155">
        <f t="shared" si="110"/>
        <v>0.96510025623619311</v>
      </c>
      <c r="BM388" s="155"/>
      <c r="BN388" s="152">
        <f t="shared" si="111"/>
        <v>3093.7132413107975</v>
      </c>
      <c r="BO388" s="152">
        <f t="shared" si="112"/>
        <v>-5.0521708625789969</v>
      </c>
      <c r="BP388" s="155">
        <f t="shared" si="113"/>
        <v>0.55897380590468604</v>
      </c>
      <c r="BQ388" s="156"/>
      <c r="BR388" s="157">
        <f t="shared" si="114"/>
        <v>3093.7132413107975</v>
      </c>
      <c r="BS388" s="158">
        <f t="shared" si="115"/>
        <v>0</v>
      </c>
      <c r="BT388" s="158">
        <f t="shared" si="116"/>
        <v>0</v>
      </c>
      <c r="BU388" s="158">
        <f t="shared" si="117"/>
        <v>0</v>
      </c>
      <c r="BV388" s="158"/>
      <c r="BW388" s="206">
        <f t="shared" si="118"/>
        <v>3093.7132413107975</v>
      </c>
      <c r="BX388" s="207">
        <f t="shared" si="119"/>
        <v>-1.9479414824376615E-13</v>
      </c>
      <c r="BY388" s="208">
        <f t="shared" si="120"/>
        <v>0.99999999999997757</v>
      </c>
      <c r="BZ388" s="158"/>
      <c r="CA388" s="157">
        <f>BDS!BH388</f>
        <v>6.444118037513566</v>
      </c>
      <c r="CB388" s="157">
        <f t="shared" si="121"/>
        <v>0.44411803751356604</v>
      </c>
      <c r="CC388" s="157"/>
      <c r="CD388" s="157">
        <f t="shared" si="122"/>
        <v>0.44411803751356604</v>
      </c>
      <c r="CE388" s="192"/>
      <c r="CF388" s="192"/>
      <c r="CG388" s="208"/>
      <c r="CH388" s="208">
        <f t="shared" si="123"/>
        <v>0</v>
      </c>
    </row>
    <row r="389" spans="2:86" x14ac:dyDescent="0.2">
      <c r="B389" s="81"/>
      <c r="C389" s="81"/>
      <c r="D389" s="81"/>
      <c r="E389" s="81"/>
      <c r="F389" s="81"/>
      <c r="G389" s="81"/>
      <c r="H389" s="81"/>
      <c r="I389" s="81"/>
      <c r="J389" s="81"/>
      <c r="K389" s="81"/>
      <c r="L389" s="82"/>
      <c r="M389" s="83"/>
      <c r="N389" s="81"/>
      <c r="O389" s="81"/>
      <c r="P389" s="81"/>
      <c r="Q389" s="84"/>
      <c r="R389" s="81"/>
      <c r="S389" s="84"/>
      <c r="T389" s="81"/>
      <c r="U389" s="195">
        <f t="shared" si="105"/>
        <v>3140.6298144796178</v>
      </c>
      <c r="V389" s="146">
        <f>BDS!$V$3*(COS(($U389*V$4)-PI()))*BL389*BP389</f>
        <v>0.29621649931939198</v>
      </c>
      <c r="W389" s="146">
        <f>BDS!$W$3*(COS(($U389*W$4)-PI()))*BL389*BP389</f>
        <v>0.425091381394406</v>
      </c>
      <c r="X389" s="146">
        <f>BDS!$X$3*(COS(($U389*X$4)-PI()))*BL389*BP389</f>
        <v>0.46617036459981576</v>
      </c>
      <c r="Y389" s="146">
        <f>BDS!$Y$3*(COS(($U389*Y$4)-PI()))*BL389*BP389</f>
        <v>0.48753007731255216</v>
      </c>
      <c r="Z389" s="146">
        <f>BDS!$Z$3*(COS(($U389*Z$4)-PI()))*BL389*BP389</f>
        <v>-0.37457170816433172</v>
      </c>
      <c r="AA389" s="146">
        <f>BDS!$AA$3*(COS(($U389*AA$4)-PI()))*BL389*BP389</f>
        <v>0.49125501553412004</v>
      </c>
      <c r="AB389" s="146">
        <f>BDS!$AB$3*(COS(($U389*AB$4)-PI()))*BL389*BP389</f>
        <v>0.38249576735352292</v>
      </c>
      <c r="AC389" s="146">
        <f>BDS!$AC$3*(COS(($U389*AC$4)-PI()))*BL389*BP389</f>
        <v>5.5181882166562057E-2</v>
      </c>
      <c r="AD389" s="146">
        <f>BDS!$AD$3*(COS(($U389*AD$4)-PI()))*BL389*BP389</f>
        <v>-0.14242538750230549</v>
      </c>
      <c r="AE389" s="146">
        <f>BDS!$AE$3*(COS(($U389*AE$4)-PI()))*BL389*BP389</f>
        <v>-0.20204089006338963</v>
      </c>
      <c r="AF389" s="146">
        <f>BDS!$AF$3*(COS(($U389*AF$4)-PI()))*BL389*BP389</f>
        <v>-0.14242538750230549</v>
      </c>
      <c r="AG389" s="146">
        <f>BDS!$AG$3*(COS(($U389*AG$4)-PI()))*BL389*BP389</f>
        <v>5.5181882166562057E-2</v>
      </c>
      <c r="AH389" s="146">
        <f>BDS!$AH$3*(COS(($U389*AH$4)-PI()))*BL389*BP389</f>
        <v>0.38249576735352292</v>
      </c>
      <c r="AI389" s="146">
        <f>BDS!$AI$3*(COS(($U389*AI$4)-PI()))*BL389*BP389</f>
        <v>0.49125501553412004</v>
      </c>
      <c r="AJ389" s="146">
        <f>BDS!$AJ$3*(COS(($U389*AJ$4)-PI()))*BL389*BP389</f>
        <v>0.52951800184985953</v>
      </c>
      <c r="AK389" s="146">
        <f>BDS!$AK$3*(COS(($U389*AK$4)-PI()))*BL389*BP389</f>
        <v>0.18565901329515139</v>
      </c>
      <c r="AL389" s="146">
        <f>BDS!$AL$3*(COS(($U389*AL$4)-PI()))*BL389*BP389</f>
        <v>-0.15989702711337125</v>
      </c>
      <c r="AM389" s="146">
        <f>BDS!$AM$3*(COS(($U389*AM$4)-PI()))*BL389*BP389</f>
        <v>-0.32662359014549092</v>
      </c>
      <c r="AN389" s="146">
        <f>BDS!$AN$3*(COS(($U389*AN$4)-PI()))*BL389*BP389</f>
        <v>-0.37174728725314837</v>
      </c>
      <c r="AO389" s="146">
        <f>BDS!$AO$3*(COS(($U389*AO$4)-PI()))*BL389*BP389</f>
        <v>-0.32662359014549092</v>
      </c>
      <c r="AP389" s="146">
        <f>BDS!$AP$3*(COS(($U389*AP$4)-PI()))*BL389*BP389</f>
        <v>-0.15989702711337125</v>
      </c>
      <c r="AQ389" s="146">
        <f>BDS!$AQ$3*(COS(($U389*AQ$4)-PI()))*BL389*BP389</f>
        <v>0.18565901329515139</v>
      </c>
      <c r="AR389" s="146">
        <f>BDS!$AR$3*(COS(($U389*AR$4)-PI()))*BL389*BP389</f>
        <v>0.52951800184985953</v>
      </c>
      <c r="AS389" s="146">
        <f>BDS!$AS$3*(COS(($U389*AS$4)-PI()))*BL389*BP389</f>
        <v>0.49125501553412004</v>
      </c>
      <c r="AT389" s="146">
        <f>BDS!$AT$3*(COS(($U389*AT$4)-PI()))*BL389*BP389</f>
        <v>0.38249576735352292</v>
      </c>
      <c r="AU389" s="146">
        <f>BDS!$AU$3*(COS(($U389*AU$4)-PI()))*BL389*BP389</f>
        <v>5.5181882166562057E-2</v>
      </c>
      <c r="AV389" s="146">
        <f>BDS!$AV$3*(COS(($U389*AV$4)-PI()))*BL389*BP389</f>
        <v>-0.14242538750230549</v>
      </c>
      <c r="AW389" s="146">
        <f>BDS!$AW$3*(COS(($U389*AW$4)-PI()))*BL389*BP389</f>
        <v>-0.20204089006338963</v>
      </c>
      <c r="AX389" s="146">
        <f>BDS!$AX$3*(COS(($U389*AX$4)-PI()))*BL389*BP389</f>
        <v>-0.14242538750230549</v>
      </c>
      <c r="AY389" s="146">
        <f>BDS!$AY$3*(COS(($U389*AY$4)-PI()))*BL389*BP389</f>
        <v>5.5181882166562057E-2</v>
      </c>
      <c r="AZ389" s="146">
        <f>BDS!$AZ$3*(COS(($U389*AZ$4)-PI()))*BL389*BP389</f>
        <v>0.38249576735352292</v>
      </c>
      <c r="BA389" s="146">
        <f>BDS!$BA$3*(COS(($U389*BA$4)-PI()))*BL389*BP389</f>
        <v>0.49125501553412004</v>
      </c>
      <c r="BB389" s="146">
        <f>BDS!$BB$3*(COS(($U389*BB$4)-PI()))*BL389*BP389</f>
        <v>-0.37457170816433172</v>
      </c>
      <c r="BC389" s="146">
        <f>BDS!$BC$3*(COS(($U389*BC$4)-PI()))*BL389*BP389</f>
        <v>0.48753007731255216</v>
      </c>
      <c r="BD389" s="146">
        <f>BDS!$BD$3*(COS(($U389*BD$4)-PI()))*BL389*BP389</f>
        <v>0.46617036459981576</v>
      </c>
      <c r="BE389" s="146">
        <f>BDS!$BE$3*(COS(($U389*BE$4)-PI()))*BL389*BP389</f>
        <v>0.425091381394406</v>
      </c>
      <c r="BF389" s="153">
        <f t="shared" si="106"/>
        <v>0.14256026578345127</v>
      </c>
      <c r="BG389" s="153">
        <f>(((BF389)+1)/(BDS!$BG$4)+1)</f>
        <v>2.135319178647765</v>
      </c>
      <c r="BH389" s="196">
        <f t="shared" si="107"/>
        <v>6.5892560149954802</v>
      </c>
      <c r="BI389" s="154"/>
      <c r="BJ389" s="152">
        <f t="shared" si="108"/>
        <v>3140.6298144796178</v>
      </c>
      <c r="BK389" s="152">
        <f t="shared" si="109"/>
        <v>-0.32345762812371548</v>
      </c>
      <c r="BL389" s="155">
        <f t="shared" si="110"/>
        <v>0.96344542456136195</v>
      </c>
      <c r="BM389" s="155"/>
      <c r="BN389" s="152">
        <f t="shared" si="111"/>
        <v>3140.6298144796178</v>
      </c>
      <c r="BO389" s="152">
        <f t="shared" si="112"/>
        <v>-5.1651855281204986</v>
      </c>
      <c r="BP389" s="155">
        <f t="shared" si="113"/>
        <v>0.55174794410903683</v>
      </c>
      <c r="BQ389" s="156"/>
      <c r="BR389" s="157">
        <f t="shared" si="114"/>
        <v>3140.6298144796178</v>
      </c>
      <c r="BS389" s="158">
        <f t="shared" si="115"/>
        <v>0</v>
      </c>
      <c r="BT389" s="158">
        <f t="shared" si="116"/>
        <v>0</v>
      </c>
      <c r="BU389" s="158">
        <f t="shared" si="117"/>
        <v>0</v>
      </c>
      <c r="BV389" s="158"/>
      <c r="BW389" s="206">
        <f t="shared" si="118"/>
        <v>3140.6298144796178</v>
      </c>
      <c r="BX389" s="207">
        <f t="shared" si="119"/>
        <v>-2.0443742290929927E-13</v>
      </c>
      <c r="BY389" s="208">
        <f t="shared" si="120"/>
        <v>0.99999999999997646</v>
      </c>
      <c r="BZ389" s="158"/>
      <c r="CA389" s="157">
        <f>BDS!BH389</f>
        <v>6.5892560149954802</v>
      </c>
      <c r="CB389" s="157">
        <f t="shared" si="121"/>
        <v>0.58925601499548019</v>
      </c>
      <c r="CC389" s="157"/>
      <c r="CD389" s="157">
        <f t="shared" si="122"/>
        <v>0.58925601499548019</v>
      </c>
      <c r="CE389" s="192"/>
      <c r="CF389" s="192"/>
      <c r="CG389" s="208"/>
      <c r="CH389" s="208">
        <f t="shared" si="123"/>
        <v>0</v>
      </c>
    </row>
    <row r="390" spans="2:86" x14ac:dyDescent="0.2">
      <c r="B390" s="81"/>
      <c r="C390" s="81"/>
      <c r="D390" s="81"/>
      <c r="E390" s="81"/>
      <c r="F390" s="81"/>
      <c r="G390" s="81"/>
      <c r="H390" s="81"/>
      <c r="I390" s="81"/>
      <c r="J390" s="81"/>
      <c r="K390" s="81"/>
      <c r="L390" s="82"/>
      <c r="M390" s="83"/>
      <c r="N390" s="81"/>
      <c r="O390" s="81"/>
      <c r="P390" s="81"/>
      <c r="Q390" s="84"/>
      <c r="R390" s="81"/>
      <c r="S390" s="84"/>
      <c r="T390" s="81"/>
      <c r="U390" s="195">
        <f t="shared" si="105"/>
        <v>3188.257883726521</v>
      </c>
      <c r="V390" s="146">
        <f>BDS!$V$3*(COS(($U390*V$4)-PI()))*BL390*BP390</f>
        <v>0.4107780277223459</v>
      </c>
      <c r="W390" s="146">
        <f>BDS!$W$3*(COS(($U390*W$4)-PI()))*BL390*BP390</f>
        <v>0.49321051592869314</v>
      </c>
      <c r="X390" s="146">
        <f>BDS!$X$3*(COS(($U390*X$4)-PI()))*BL390*BP390</f>
        <v>0.35469015349553046</v>
      </c>
      <c r="Y390" s="146">
        <f>BDS!$Y$3*(COS(($U390*Y$4)-PI()))*BL390*BP390</f>
        <v>0.51407393408894775</v>
      </c>
      <c r="Z390" s="146">
        <f>BDS!$Z$3*(COS(($U390*Z$4)-PI()))*BL390*BP390</f>
        <v>-0.42913354577466767</v>
      </c>
      <c r="AA390" s="146">
        <f>BDS!$AA$3*(COS(($U390*AA$4)-PI()))*BL390*BP390</f>
        <v>0.44856278950919148</v>
      </c>
      <c r="AB390" s="146">
        <f>BDS!$AB$3*(COS(($U390*AB$4)-PI()))*BL390*BP390</f>
        <v>0.42144007034520115</v>
      </c>
      <c r="AC390" s="146">
        <f>BDS!$AC$3*(COS(($U390*AC$4)-PI()))*BL390*BP390</f>
        <v>0.11687982025024941</v>
      </c>
      <c r="AD390" s="146">
        <f>BDS!$AD$3*(COS(($U390*AD$4)-PI()))*BL390*BP390</f>
        <v>-8.126324959201392E-2</v>
      </c>
      <c r="AE390" s="146">
        <f>BDS!$AE$3*(COS(($U390*AE$4)-PI()))*BL390*BP390</f>
        <v>-0.14281016610887312</v>
      </c>
      <c r="AF390" s="146">
        <f>BDS!$AF$3*(COS(($U390*AF$4)-PI()))*BL390*BP390</f>
        <v>-8.126324959201392E-2</v>
      </c>
      <c r="AG390" s="146">
        <f>BDS!$AG$3*(COS(($U390*AG$4)-PI()))*BL390*BP390</f>
        <v>0.11687982025024941</v>
      </c>
      <c r="AH390" s="146">
        <f>BDS!$AH$3*(COS(($U390*AH$4)-PI()))*BL390*BP390</f>
        <v>0.42144007034520115</v>
      </c>
      <c r="AI390" s="146">
        <f>BDS!$AI$3*(COS(($U390*AI$4)-PI()))*BL390*BP390</f>
        <v>0.44856278950919148</v>
      </c>
      <c r="AJ390" s="146">
        <f>BDS!$AJ$3*(COS(($U390*AJ$4)-PI()))*BL390*BP390</f>
        <v>0.52458236380036771</v>
      </c>
      <c r="AK390" s="146">
        <f>BDS!$AK$3*(COS(($U390*AK$4)-PI()))*BL390*BP390</f>
        <v>0.24263754582111038</v>
      </c>
      <c r="AL390" s="146">
        <f>BDS!$AL$3*(COS(($U390*AL$4)-PI()))*BL390*BP390</f>
        <v>-9.9211213416924099E-2</v>
      </c>
      <c r="AM390" s="146">
        <f>BDS!$AM$3*(COS(($U390*AM$4)-PI()))*BL390*BP390</f>
        <v>-0.27458927108061532</v>
      </c>
      <c r="AN390" s="146">
        <f>BDS!$AN$3*(COS(($U390*AN$4)-PI()))*BL390*BP390</f>
        <v>-0.323677300692293</v>
      </c>
      <c r="AO390" s="146">
        <f>BDS!$AO$3*(COS(($U390*AO$4)-PI()))*BL390*BP390</f>
        <v>-0.27458927108061532</v>
      </c>
      <c r="AP390" s="146">
        <f>BDS!$AP$3*(COS(($U390*AP$4)-PI()))*BL390*BP390</f>
        <v>-9.9211213416924099E-2</v>
      </c>
      <c r="AQ390" s="146">
        <f>BDS!$AQ$3*(COS(($U390*AQ$4)-PI()))*BL390*BP390</f>
        <v>0.24263754582111038</v>
      </c>
      <c r="AR390" s="146">
        <f>BDS!$AR$3*(COS(($U390*AR$4)-PI()))*BL390*BP390</f>
        <v>0.52458236380036771</v>
      </c>
      <c r="AS390" s="146">
        <f>BDS!$AS$3*(COS(($U390*AS$4)-PI()))*BL390*BP390</f>
        <v>0.44856278950919148</v>
      </c>
      <c r="AT390" s="146">
        <f>BDS!$AT$3*(COS(($U390*AT$4)-PI()))*BL390*BP390</f>
        <v>0.42144007034520115</v>
      </c>
      <c r="AU390" s="146">
        <f>BDS!$AU$3*(COS(($U390*AU$4)-PI()))*BL390*BP390</f>
        <v>0.11687982025024941</v>
      </c>
      <c r="AV390" s="146">
        <f>BDS!$AV$3*(COS(($U390*AV$4)-PI()))*BL390*BP390</f>
        <v>-8.126324959201392E-2</v>
      </c>
      <c r="AW390" s="146">
        <f>BDS!$AW$3*(COS(($U390*AW$4)-PI()))*BL390*BP390</f>
        <v>-0.14281016610887312</v>
      </c>
      <c r="AX390" s="146">
        <f>BDS!$AX$3*(COS(($U390*AX$4)-PI()))*BL390*BP390</f>
        <v>-8.126324959201392E-2</v>
      </c>
      <c r="AY390" s="146">
        <f>BDS!$AY$3*(COS(($U390*AY$4)-PI()))*BL390*BP390</f>
        <v>0.11687982025024941</v>
      </c>
      <c r="AZ390" s="146">
        <f>BDS!$AZ$3*(COS(($U390*AZ$4)-PI()))*BL390*BP390</f>
        <v>0.42144007034520115</v>
      </c>
      <c r="BA390" s="146">
        <f>BDS!$BA$3*(COS(($U390*BA$4)-PI()))*BL390*BP390</f>
        <v>0.44856278950919148</v>
      </c>
      <c r="BB390" s="146">
        <f>BDS!$BB$3*(COS(($U390*BB$4)-PI()))*BL390*BP390</f>
        <v>-0.42913354577466767</v>
      </c>
      <c r="BC390" s="146">
        <f>BDS!$BC$3*(COS(($U390*BC$4)-PI()))*BL390*BP390</f>
        <v>0.51407393408894775</v>
      </c>
      <c r="BD390" s="146">
        <f>BDS!$BD$3*(COS(($U390*BD$4)-PI()))*BL390*BP390</f>
        <v>0.35469015349553046</v>
      </c>
      <c r="BE390" s="146">
        <f>BDS!$BE$3*(COS(($U390*BE$4)-PI()))*BL390*BP390</f>
        <v>0.49321051592869314</v>
      </c>
      <c r="BF390" s="153">
        <f t="shared" si="106"/>
        <v>0.16879108562743625</v>
      </c>
      <c r="BG390" s="153">
        <f>(((BF390)+1)/(BDS!$BG$4)+1)</f>
        <v>2.1613837581122981</v>
      </c>
      <c r="BH390" s="196">
        <f t="shared" si="107"/>
        <v>6.6946376720830374</v>
      </c>
      <c r="BI390" s="154"/>
      <c r="BJ390" s="152">
        <f t="shared" si="108"/>
        <v>3188.257883726521</v>
      </c>
      <c r="BK390" s="152">
        <f t="shared" si="109"/>
        <v>-0.33905628808223037</v>
      </c>
      <c r="BL390" s="155">
        <f t="shared" si="110"/>
        <v>0.96171676212748192</v>
      </c>
      <c r="BM390" s="155"/>
      <c r="BN390" s="152">
        <f t="shared" si="111"/>
        <v>3188.257883726521</v>
      </c>
      <c r="BO390" s="152">
        <f t="shared" si="112"/>
        <v>-5.2795022295223992</v>
      </c>
      <c r="BP390" s="155">
        <f t="shared" si="113"/>
        <v>0.54453385806414278</v>
      </c>
      <c r="BQ390" s="156"/>
      <c r="BR390" s="157">
        <f t="shared" si="114"/>
        <v>3188.257883726521</v>
      </c>
      <c r="BS390" s="158">
        <f t="shared" si="115"/>
        <v>0</v>
      </c>
      <c r="BT390" s="158">
        <f t="shared" si="116"/>
        <v>0</v>
      </c>
      <c r="BU390" s="158">
        <f t="shared" si="117"/>
        <v>0</v>
      </c>
      <c r="BV390" s="158"/>
      <c r="BW390" s="206">
        <f t="shared" si="118"/>
        <v>3188.257883726521</v>
      </c>
      <c r="BX390" s="207">
        <f t="shared" si="119"/>
        <v>-2.16009352507939E-13</v>
      </c>
      <c r="BY390" s="208">
        <f t="shared" si="120"/>
        <v>0.99999999999997513</v>
      </c>
      <c r="BZ390" s="158"/>
      <c r="CA390" s="157">
        <f>BDS!BH390</f>
        <v>6.6946376720830374</v>
      </c>
      <c r="CB390" s="157">
        <f t="shared" si="121"/>
        <v>0.69463767208303739</v>
      </c>
      <c r="CC390" s="157"/>
      <c r="CD390" s="157">
        <f t="shared" si="122"/>
        <v>0.69463767208303739</v>
      </c>
      <c r="CE390" s="192"/>
      <c r="CF390" s="192"/>
      <c r="CG390" s="208"/>
      <c r="CH390" s="208">
        <f t="shared" si="123"/>
        <v>0</v>
      </c>
    </row>
    <row r="391" spans="2:86" x14ac:dyDescent="0.2">
      <c r="B391" s="81"/>
      <c r="C391" s="81"/>
      <c r="D391" s="81"/>
      <c r="E391" s="81"/>
      <c r="F391" s="81"/>
      <c r="G391" s="81"/>
      <c r="H391" s="81"/>
      <c r="I391" s="81"/>
      <c r="J391" s="81"/>
      <c r="K391" s="81"/>
      <c r="L391" s="82"/>
      <c r="M391" s="83"/>
      <c r="N391" s="81"/>
      <c r="O391" s="81"/>
      <c r="P391" s="81"/>
      <c r="Q391" s="84"/>
      <c r="R391" s="81"/>
      <c r="S391" s="84"/>
      <c r="T391" s="81"/>
      <c r="U391" s="195">
        <f t="shared" si="105"/>
        <v>3236.6082389842522</v>
      </c>
      <c r="V391" s="146">
        <f>BDS!$V$3*(COS(($U391*V$4)-PI()))*BL391*BP391</f>
        <v>0.48178464950337668</v>
      </c>
      <c r="W391" s="146">
        <f>BDS!$W$3*(COS(($U391*W$4)-PI()))*BL391*BP391</f>
        <v>0.50846490989174431</v>
      </c>
      <c r="X391" s="146">
        <f>BDS!$X$3*(COS(($U391*X$4)-PI()))*BL391*BP391</f>
        <v>0.20381431960644797</v>
      </c>
      <c r="Y391" s="146">
        <f>BDS!$Y$3*(COS(($U391*Y$4)-PI()))*BL391*BP391</f>
        <v>0.51231138390276199</v>
      </c>
      <c r="Z391" s="146">
        <f>BDS!$Z$3*(COS(($U391*Z$4)-PI()))*BL391*BP391</f>
        <v>-0.4690161803432577</v>
      </c>
      <c r="AA391" s="146">
        <f>BDS!$AA$3*(COS(($U391*AA$4)-PI()))*BL391*BP391</f>
        <v>0.39640645577504663</v>
      </c>
      <c r="AB391" s="146">
        <f>BDS!$AB$3*(COS(($U391*AB$4)-PI()))*BL391*BP391</f>
        <v>0.45239807436843738</v>
      </c>
      <c r="AC391" s="146">
        <f>BDS!$AC$3*(COS(($U391*AC$4)-PI()))*BL391*BP391</f>
        <v>0.17590940269150904</v>
      </c>
      <c r="AD391" s="146">
        <f>BDS!$AD$3*(COS(($U391*AD$4)-PI()))*BL391*BP391</f>
        <v>-1.9921064733318124E-2</v>
      </c>
      <c r="AE391" s="146">
        <f>BDS!$AE$3*(COS(($U391*AE$4)-PI()))*BL391*BP391</f>
        <v>-8.2595538890328016E-2</v>
      </c>
      <c r="AF391" s="146">
        <f>BDS!$AF$3*(COS(($U391*AF$4)-PI()))*BL391*BP391</f>
        <v>-1.9921064733318124E-2</v>
      </c>
      <c r="AG391" s="146">
        <f>BDS!$AG$3*(COS(($U391*AG$4)-PI()))*BL391*BP391</f>
        <v>0.17590940269150904</v>
      </c>
      <c r="AH391" s="146">
        <f>BDS!$AH$3*(COS(($U391*AH$4)-PI()))*BL391*BP391</f>
        <v>0.45239807436843738</v>
      </c>
      <c r="AI391" s="146">
        <f>BDS!$AI$3*(COS(($U391*AI$4)-PI()))*BL391*BP391</f>
        <v>0.39640645577504663</v>
      </c>
      <c r="AJ391" s="146">
        <f>BDS!$AJ$3*(COS(($U391*AJ$4)-PI()))*BL391*BP391</f>
        <v>0.50907304281323473</v>
      </c>
      <c r="AK391" s="146">
        <f>BDS!$AK$3*(COS(($U391*AK$4)-PI()))*BL391*BP391</f>
        <v>0.29491833561069519</v>
      </c>
      <c r="AL391" s="146">
        <f>BDS!$AL$3*(COS(($U391*AL$4)-PI()))*BL391*BP391</f>
        <v>-3.8106978692714989E-2</v>
      </c>
      <c r="AM391" s="146">
        <f>BDS!$AM$3*(COS(($U391*AM$4)-PI()))*BL391*BP391</f>
        <v>-0.21998397613129933</v>
      </c>
      <c r="AN391" s="146">
        <f>BDS!$AN$3*(COS(($U391*AN$4)-PI()))*BL391*BP391</f>
        <v>-0.27249674735603463</v>
      </c>
      <c r="AO391" s="146">
        <f>BDS!$AO$3*(COS(($U391*AO$4)-PI()))*BL391*BP391</f>
        <v>-0.21998397613129933</v>
      </c>
      <c r="AP391" s="146">
        <f>BDS!$AP$3*(COS(($U391*AP$4)-PI()))*BL391*BP391</f>
        <v>-3.8106978692714989E-2</v>
      </c>
      <c r="AQ391" s="146">
        <f>BDS!$AQ$3*(COS(($U391*AQ$4)-PI()))*BL391*BP391</f>
        <v>0.29491833561069519</v>
      </c>
      <c r="AR391" s="146">
        <f>BDS!$AR$3*(COS(($U391*AR$4)-PI()))*BL391*BP391</f>
        <v>0.50907304281323473</v>
      </c>
      <c r="AS391" s="146">
        <f>BDS!$AS$3*(COS(($U391*AS$4)-PI()))*BL391*BP391</f>
        <v>0.39640645577504663</v>
      </c>
      <c r="AT391" s="146">
        <f>BDS!$AT$3*(COS(($U391*AT$4)-PI()))*BL391*BP391</f>
        <v>0.45239807436843738</v>
      </c>
      <c r="AU391" s="146">
        <f>BDS!$AU$3*(COS(($U391*AU$4)-PI()))*BL391*BP391</f>
        <v>0.17590940269150904</v>
      </c>
      <c r="AV391" s="146">
        <f>BDS!$AV$3*(COS(($U391*AV$4)-PI()))*BL391*BP391</f>
        <v>-1.9921064733318124E-2</v>
      </c>
      <c r="AW391" s="146">
        <f>BDS!$AW$3*(COS(($U391*AW$4)-PI()))*BL391*BP391</f>
        <v>-8.2595538890328016E-2</v>
      </c>
      <c r="AX391" s="146">
        <f>BDS!$AX$3*(COS(($U391*AX$4)-PI()))*BL391*BP391</f>
        <v>-1.9921064733318124E-2</v>
      </c>
      <c r="AY391" s="146">
        <f>BDS!$AY$3*(COS(($U391*AY$4)-PI()))*BL391*BP391</f>
        <v>0.17590940269150904</v>
      </c>
      <c r="AZ391" s="146">
        <f>BDS!$AZ$3*(COS(($U391*AZ$4)-PI()))*BL391*BP391</f>
        <v>0.45239807436843738</v>
      </c>
      <c r="BA391" s="146">
        <f>BDS!$BA$3*(COS(($U391*BA$4)-PI()))*BL391*BP391</f>
        <v>0.39640645577504663</v>
      </c>
      <c r="BB391" s="146">
        <f>BDS!$BB$3*(COS(($U391*BB$4)-PI()))*BL391*BP391</f>
        <v>-0.4690161803432577</v>
      </c>
      <c r="BC391" s="146">
        <f>BDS!$BC$3*(COS(($U391*BC$4)-PI()))*BL391*BP391</f>
        <v>0.51231138390276199</v>
      </c>
      <c r="BD391" s="146">
        <f>BDS!$BD$3*(COS(($U391*BD$4)-PI()))*BL391*BP391</f>
        <v>0.20381431960644797</v>
      </c>
      <c r="BE391" s="146">
        <f>BDS!$BE$3*(COS(($U391*BE$4)-PI()))*BL391*BP391</f>
        <v>0.50846490989174431</v>
      </c>
      <c r="BF391" s="153">
        <f t="shared" si="106"/>
        <v>0.18517272250246136</v>
      </c>
      <c r="BG391" s="153">
        <f>(((BF391)+1)/(BDS!$BG$4)+1)</f>
        <v>2.1776615747656773</v>
      </c>
      <c r="BH391" s="196">
        <f t="shared" si="107"/>
        <v>6.7598077597096431</v>
      </c>
      <c r="BI391" s="154"/>
      <c r="BJ391" s="152">
        <f t="shared" si="108"/>
        <v>3236.6082389842522</v>
      </c>
      <c r="BK391" s="152">
        <f t="shared" si="109"/>
        <v>-0.35537686697674259</v>
      </c>
      <c r="BL391" s="155">
        <f t="shared" si="110"/>
        <v>0.95991141596455631</v>
      </c>
      <c r="BM391" s="155"/>
      <c r="BN391" s="152">
        <f t="shared" si="111"/>
        <v>3236.6082389842522</v>
      </c>
      <c r="BO391" s="152">
        <f t="shared" si="112"/>
        <v>-5.3951015636255031</v>
      </c>
      <c r="BP391" s="155">
        <f t="shared" si="113"/>
        <v>0.53733474265521131</v>
      </c>
      <c r="BQ391" s="156"/>
      <c r="BR391" s="157">
        <f t="shared" si="114"/>
        <v>3236.6082389842522</v>
      </c>
      <c r="BS391" s="158">
        <f t="shared" si="115"/>
        <v>0</v>
      </c>
      <c r="BT391" s="158">
        <f t="shared" si="116"/>
        <v>0</v>
      </c>
      <c r="BU391" s="158">
        <f t="shared" si="117"/>
        <v>0</v>
      </c>
      <c r="BV391" s="158"/>
      <c r="BW391" s="206">
        <f t="shared" si="118"/>
        <v>3236.6082389842522</v>
      </c>
      <c r="BX391" s="207">
        <f t="shared" si="119"/>
        <v>-2.2565262717347212E-13</v>
      </c>
      <c r="BY391" s="208">
        <f t="shared" si="120"/>
        <v>0.99999999999997402</v>
      </c>
      <c r="BZ391" s="158"/>
      <c r="CA391" s="157">
        <f>BDS!BH391</f>
        <v>6.7598077597096431</v>
      </c>
      <c r="CB391" s="157">
        <f t="shared" si="121"/>
        <v>0.75980775970964309</v>
      </c>
      <c r="CC391" s="157"/>
      <c r="CD391" s="157">
        <f t="shared" si="122"/>
        <v>0.75980775970964309</v>
      </c>
      <c r="CE391" s="192"/>
      <c r="CF391" s="192"/>
      <c r="CG391" s="208"/>
      <c r="CH391" s="208">
        <f t="shared" si="123"/>
        <v>0</v>
      </c>
    </row>
    <row r="392" spans="2:86" x14ac:dyDescent="0.2">
      <c r="B392" s="81"/>
      <c r="C392" s="81"/>
      <c r="D392" s="81"/>
      <c r="E392" s="81"/>
      <c r="F392" s="81"/>
      <c r="G392" s="81"/>
      <c r="H392" s="81"/>
      <c r="I392" s="81"/>
      <c r="J392" s="81"/>
      <c r="K392" s="81"/>
      <c r="L392" s="82"/>
      <c r="M392" s="83"/>
      <c r="N392" s="81"/>
      <c r="O392" s="81"/>
      <c r="P392" s="81"/>
      <c r="Q392" s="84"/>
      <c r="R392" s="81"/>
      <c r="S392" s="84"/>
      <c r="T392" s="81"/>
      <c r="U392" s="195">
        <f t="shared" si="105"/>
        <v>3285.6918338163232</v>
      </c>
      <c r="V392" s="146">
        <f>BDS!$V$3*(COS(($U392*V$4)-PI()))*BL392*BP392</f>
        <v>0.50118457916979486</v>
      </c>
      <c r="W392" s="146">
        <f>BDS!$W$3*(COS(($U392*W$4)-PI()))*BL392*BP392</f>
        <v>0.46846197188182293</v>
      </c>
      <c r="X392" s="146">
        <f>BDS!$X$3*(COS(($U392*X$4)-PI()))*BL392*BP392</f>
        <v>3.101494971596671E-2</v>
      </c>
      <c r="Y392" s="146">
        <f>BDS!$Y$3*(COS(($U392*Y$4)-PI()))*BL392*BP392</f>
        <v>0.4819327476362652</v>
      </c>
      <c r="Z392" s="146">
        <f>BDS!$Z$3*(COS(($U392*Z$4)-PI()))*BL392*BP392</f>
        <v>-0.49267930561056161</v>
      </c>
      <c r="AA392" s="146">
        <f>BDS!$AA$3*(COS(($U392*AA$4)-PI()))*BL392*BP392</f>
        <v>0.3358587052943463</v>
      </c>
      <c r="AB392" s="146">
        <f>BDS!$AB$3*(COS(($U392*AB$4)-PI()))*BL392*BP392</f>
        <v>0.47469291032435623</v>
      </c>
      <c r="AC392" s="146">
        <f>BDS!$AC$3*(COS(($U392*AC$4)-PI()))*BL392*BP392</f>
        <v>0.23132630597669138</v>
      </c>
      <c r="AD392" s="146">
        <f>BDS!$AD$3*(COS(($U392*AD$4)-PI()))*BL392*BP392</f>
        <v>4.074790666204544E-2</v>
      </c>
      <c r="AE392" s="146">
        <f>BDS!$AE$3*(COS(($U392*AE$4)-PI()))*BL392*BP392</f>
        <v>-2.2197293559870893E-2</v>
      </c>
      <c r="AF392" s="146">
        <f>BDS!$AF$3*(COS(($U392*AF$4)-PI()))*BL392*BP392</f>
        <v>4.074790666204544E-2</v>
      </c>
      <c r="AG392" s="146">
        <f>BDS!$AG$3*(COS(($U392*AG$4)-PI()))*BL392*BP392</f>
        <v>0.23132630597669138</v>
      </c>
      <c r="AH392" s="146">
        <f>BDS!$AH$3*(COS(($U392*AH$4)-PI()))*BL392*BP392</f>
        <v>0.47469291032435623</v>
      </c>
      <c r="AI392" s="146">
        <f>BDS!$AI$3*(COS(($U392*AI$4)-PI()))*BL392*BP392</f>
        <v>0.3358587052943463</v>
      </c>
      <c r="AJ392" s="146">
        <f>BDS!$AJ$3*(COS(($U392*AJ$4)-PI()))*BL392*BP392</f>
        <v>0.48315980914414774</v>
      </c>
      <c r="AK392" s="146">
        <f>BDS!$AK$3*(COS(($U392*AK$4)-PI()))*BL392*BP392</f>
        <v>0.34158017379474365</v>
      </c>
      <c r="AL392" s="146">
        <f>BDS!$AL$3*(COS(($U392*AL$4)-PI()))*BL392*BP392</f>
        <v>2.2576740259085126E-2</v>
      </c>
      <c r="AM392" s="146">
        <f>BDS!$AM$3*(COS(($U392*AM$4)-PI()))*BL392*BP392</f>
        <v>-0.16345737498060148</v>
      </c>
      <c r="AN392" s="146">
        <f>BDS!$AN$3*(COS(($U392*AN$4)-PI()))*BL392*BP392</f>
        <v>-0.21878483349106664</v>
      </c>
      <c r="AO392" s="146">
        <f>BDS!$AO$3*(COS(($U392*AO$4)-PI()))*BL392*BP392</f>
        <v>-0.16345737498060148</v>
      </c>
      <c r="AP392" s="146">
        <f>BDS!$AP$3*(COS(($U392*AP$4)-PI()))*BL392*BP392</f>
        <v>2.2576740259085126E-2</v>
      </c>
      <c r="AQ392" s="146">
        <f>BDS!$AQ$3*(COS(($U392*AQ$4)-PI()))*BL392*BP392</f>
        <v>0.34158017379474365</v>
      </c>
      <c r="AR392" s="146">
        <f>BDS!$AR$3*(COS(($U392*AR$4)-PI()))*BL392*BP392</f>
        <v>0.48315980914414774</v>
      </c>
      <c r="AS392" s="146">
        <f>BDS!$AS$3*(COS(($U392*AS$4)-PI()))*BL392*BP392</f>
        <v>0.3358587052943463</v>
      </c>
      <c r="AT392" s="146">
        <f>BDS!$AT$3*(COS(($U392*AT$4)-PI()))*BL392*BP392</f>
        <v>0.47469291032435623</v>
      </c>
      <c r="AU392" s="146">
        <f>BDS!$AU$3*(COS(($U392*AU$4)-PI()))*BL392*BP392</f>
        <v>0.23132630597669138</v>
      </c>
      <c r="AV392" s="146">
        <f>BDS!$AV$3*(COS(($U392*AV$4)-PI()))*BL392*BP392</f>
        <v>4.074790666204544E-2</v>
      </c>
      <c r="AW392" s="146">
        <f>BDS!$AW$3*(COS(($U392*AW$4)-PI()))*BL392*BP392</f>
        <v>-2.2197293559870893E-2</v>
      </c>
      <c r="AX392" s="146">
        <f>BDS!$AX$3*(COS(($U392*AX$4)-PI()))*BL392*BP392</f>
        <v>4.074790666204544E-2</v>
      </c>
      <c r="AY392" s="146">
        <f>BDS!$AY$3*(COS(($U392*AY$4)-PI()))*BL392*BP392</f>
        <v>0.23132630597669138</v>
      </c>
      <c r="AZ392" s="146">
        <f>BDS!$AZ$3*(COS(($U392*AZ$4)-PI()))*BL392*BP392</f>
        <v>0.47469291032435623</v>
      </c>
      <c r="BA392" s="146">
        <f>BDS!$BA$3*(COS(($U392*BA$4)-PI()))*BL392*BP392</f>
        <v>0.3358587052943463</v>
      </c>
      <c r="BB392" s="146">
        <f>BDS!$BB$3*(COS(($U392*BB$4)-PI()))*BL392*BP392</f>
        <v>-0.49267930561056161</v>
      </c>
      <c r="BC392" s="146">
        <f>BDS!$BC$3*(COS(($U392*BC$4)-PI()))*BL392*BP392</f>
        <v>0.4819327476362652</v>
      </c>
      <c r="BD392" s="146">
        <f>BDS!$BD$3*(COS(($U392*BD$4)-PI()))*BL392*BP392</f>
        <v>3.101494971596671E-2</v>
      </c>
      <c r="BE392" s="146">
        <f>BDS!$BE$3*(COS(($U392*BE$4)-PI()))*BL392*BP392</f>
        <v>0.46846197188182293</v>
      </c>
      <c r="BF392" s="153">
        <f t="shared" si="106"/>
        <v>0.1920468859797356</v>
      </c>
      <c r="BG392" s="153">
        <f>(((BF392)+1)/(BDS!$BG$4)+1)</f>
        <v>2.1844921725613728</v>
      </c>
      <c r="BH392" s="196">
        <f t="shared" si="107"/>
        <v>6.7870098578216149</v>
      </c>
      <c r="BI392" s="154"/>
      <c r="BJ392" s="152">
        <f t="shared" si="108"/>
        <v>3285.6918338163232</v>
      </c>
      <c r="BK392" s="152">
        <f t="shared" si="109"/>
        <v>-0.37244987750267788</v>
      </c>
      <c r="BL392" s="155">
        <f t="shared" si="110"/>
        <v>0.95802646436830652</v>
      </c>
      <c r="BM392" s="155"/>
      <c r="BN392" s="152">
        <f t="shared" si="111"/>
        <v>3285.6918338163232</v>
      </c>
      <c r="BO392" s="152">
        <f t="shared" si="112"/>
        <v>-5.5119636703786981</v>
      </c>
      <c r="BP392" s="155">
        <f t="shared" si="113"/>
        <v>0.53015372409596595</v>
      </c>
      <c r="BQ392" s="156"/>
      <c r="BR392" s="157">
        <f t="shared" si="114"/>
        <v>3285.6918338163232</v>
      </c>
      <c r="BS392" s="158">
        <f t="shared" si="115"/>
        <v>0</v>
      </c>
      <c r="BT392" s="158">
        <f t="shared" si="116"/>
        <v>0</v>
      </c>
      <c r="BU392" s="158">
        <f t="shared" si="117"/>
        <v>0</v>
      </c>
      <c r="BV392" s="158"/>
      <c r="BW392" s="206">
        <f t="shared" si="118"/>
        <v>3285.6918338163232</v>
      </c>
      <c r="BX392" s="207">
        <f t="shared" si="119"/>
        <v>-2.3722455677211185E-13</v>
      </c>
      <c r="BY392" s="208">
        <f t="shared" si="120"/>
        <v>0.99999999999997269</v>
      </c>
      <c r="BZ392" s="158"/>
      <c r="CA392" s="157">
        <f>BDS!BH392</f>
        <v>6.7870098578216149</v>
      </c>
      <c r="CB392" s="157">
        <f t="shared" si="121"/>
        <v>0.78700985782161492</v>
      </c>
      <c r="CC392" s="157"/>
      <c r="CD392" s="157">
        <f t="shared" si="122"/>
        <v>0.78700985782161492</v>
      </c>
      <c r="CE392" s="192"/>
      <c r="CF392" s="192"/>
      <c r="CG392" s="208"/>
      <c r="CH392" s="208">
        <f t="shared" si="123"/>
        <v>0</v>
      </c>
    </row>
    <row r="393" spans="2:86" x14ac:dyDescent="0.2">
      <c r="B393" s="81"/>
      <c r="C393" s="81"/>
      <c r="D393" s="81"/>
      <c r="E393" s="81"/>
      <c r="F393" s="81"/>
      <c r="G393" s="81"/>
      <c r="H393" s="81"/>
      <c r="I393" s="81"/>
      <c r="J393" s="81"/>
      <c r="K393" s="81"/>
      <c r="L393" s="82"/>
      <c r="M393" s="83"/>
      <c r="N393" s="81"/>
      <c r="O393" s="81"/>
      <c r="P393" s="81"/>
      <c r="Q393" s="84"/>
      <c r="R393" s="81"/>
      <c r="S393" s="84"/>
      <c r="T393" s="81"/>
      <c r="U393" s="195">
        <f t="shared" ref="U393:U456" si="124">U392*$U$6</f>
        <v>3335.5197878984945</v>
      </c>
      <c r="V393" s="146">
        <f>BDS!$V$3*(COS(($U393*V$4)-PI()))*BL393*BP393</f>
        <v>0.46618429588375837</v>
      </c>
      <c r="W393" s="146">
        <f>BDS!$W$3*(COS(($U393*W$4)-PI()))*BL393*BP393</f>
        <v>0.37691121663709976</v>
      </c>
      <c r="X393" s="146">
        <f>BDS!$X$3*(COS(($U393*X$4)-PI()))*BL393*BP393</f>
        <v>-0.14274580225914235</v>
      </c>
      <c r="Y393" s="146">
        <f>BDS!$Y$3*(COS(($U393*Y$4)-PI()))*BL393*BP393</f>
        <v>0.42428856495485778</v>
      </c>
      <c r="Z393" s="146">
        <f>BDS!$Z$3*(COS(($U393*Z$4)-PI()))*BL393*BP393</f>
        <v>-0.49908386107116304</v>
      </c>
      <c r="AA393" s="146">
        <f>BDS!$AA$3*(COS(($U393*AA$4)-PI()))*BL393*BP393</f>
        <v>0.26824839703745895</v>
      </c>
      <c r="AB393" s="146">
        <f>BDS!$AB$3*(COS(($U393*AB$4)-PI()))*BL393*BP393</f>
        <v>0.48778669351526477</v>
      </c>
      <c r="AC393" s="146">
        <f>BDS!$AC$3*(COS(($U393*AC$4)-PI()))*BL393*BP393</f>
        <v>0.28220452342080832</v>
      </c>
      <c r="AD393" s="146">
        <f>BDS!$AD$3*(COS(($U393*AD$4)-PI()))*BL393*BP393</f>
        <v>9.9862845254269361E-2</v>
      </c>
      <c r="AE393" s="146">
        <f>BDS!$AE$3*(COS(($U393*AE$4)-PI()))*BL393*BP393</f>
        <v>3.7546109955452538E-2</v>
      </c>
      <c r="AF393" s="146">
        <f>BDS!$AF$3*(COS(($U393*AF$4)-PI()))*BL393*BP393</f>
        <v>9.9862845254269361E-2</v>
      </c>
      <c r="AG393" s="146">
        <f>BDS!$AG$3*(COS(($U393*AG$4)-PI()))*BL393*BP393</f>
        <v>0.28220452342080832</v>
      </c>
      <c r="AH393" s="146">
        <f>BDS!$AH$3*(COS(($U393*AH$4)-PI()))*BL393*BP393</f>
        <v>0.48778669351526477</v>
      </c>
      <c r="AI393" s="146">
        <f>BDS!$AI$3*(COS(($U393*AI$4)-PI()))*BL393*BP393</f>
        <v>0.26824839703745895</v>
      </c>
      <c r="AJ393" s="146">
        <f>BDS!$AJ$3*(COS(($U393*AJ$4)-PI()))*BL393*BP393</f>
        <v>0.44725343928171118</v>
      </c>
      <c r="AK393" s="146">
        <f>BDS!$AK$3*(COS(($U393*AK$4)-PI()))*BL393*BP393</f>
        <v>0.38176023880917276</v>
      </c>
      <c r="AL393" s="146">
        <f>BDS!$AL$3*(COS(($U393*AL$4)-PI()))*BL393*BP393</f>
        <v>8.1970182218469426E-2</v>
      </c>
      <c r="AM393" s="146">
        <f>BDS!$AM$3*(COS(($U393*AM$4)-PI()))*BL393*BP393</f>
        <v>-0.1057144626826701</v>
      </c>
      <c r="AN393" s="146">
        <f>BDS!$AN$3*(COS(($U393*AN$4)-PI()))*BL393*BP393</f>
        <v>-0.163180403153765</v>
      </c>
      <c r="AO393" s="146">
        <f>BDS!$AO$3*(COS(($U393*AO$4)-PI()))*BL393*BP393</f>
        <v>-0.1057144626826701</v>
      </c>
      <c r="AP393" s="146">
        <f>BDS!$AP$3*(COS(($U393*AP$4)-PI()))*BL393*BP393</f>
        <v>8.1970182218469426E-2</v>
      </c>
      <c r="AQ393" s="146">
        <f>BDS!$AQ$3*(COS(($U393*AQ$4)-PI()))*BL393*BP393</f>
        <v>0.38176023880917276</v>
      </c>
      <c r="AR393" s="146">
        <f>BDS!$AR$3*(COS(($U393*AR$4)-PI()))*BL393*BP393</f>
        <v>0.44725343928171118</v>
      </c>
      <c r="AS393" s="146">
        <f>BDS!$AS$3*(COS(($U393*AS$4)-PI()))*BL393*BP393</f>
        <v>0.26824839703745895</v>
      </c>
      <c r="AT393" s="146">
        <f>BDS!$AT$3*(COS(($U393*AT$4)-PI()))*BL393*BP393</f>
        <v>0.48778669351526477</v>
      </c>
      <c r="AU393" s="146">
        <f>BDS!$AU$3*(COS(($U393*AU$4)-PI()))*BL393*BP393</f>
        <v>0.28220452342080832</v>
      </c>
      <c r="AV393" s="146">
        <f>BDS!$AV$3*(COS(($U393*AV$4)-PI()))*BL393*BP393</f>
        <v>9.9862845254269361E-2</v>
      </c>
      <c r="AW393" s="146">
        <f>BDS!$AW$3*(COS(($U393*AW$4)-PI()))*BL393*BP393</f>
        <v>3.7546109955452538E-2</v>
      </c>
      <c r="AX393" s="146">
        <f>BDS!$AX$3*(COS(($U393*AX$4)-PI()))*BL393*BP393</f>
        <v>9.9862845254269361E-2</v>
      </c>
      <c r="AY393" s="146">
        <f>BDS!$AY$3*(COS(($U393*AY$4)-PI()))*BL393*BP393</f>
        <v>0.28220452342080832</v>
      </c>
      <c r="AZ393" s="146">
        <f>BDS!$AZ$3*(COS(($U393*AZ$4)-PI()))*BL393*BP393</f>
        <v>0.48778669351526477</v>
      </c>
      <c r="BA393" s="146">
        <f>BDS!$BA$3*(COS(($U393*BA$4)-PI()))*BL393*BP393</f>
        <v>0.26824839703745895</v>
      </c>
      <c r="BB393" s="146">
        <f>BDS!$BB$3*(COS(($U393*BB$4)-PI()))*BL393*BP393</f>
        <v>-0.49908386107116304</v>
      </c>
      <c r="BC393" s="146">
        <f>BDS!$BC$3*(COS(($U393*BC$4)-PI()))*BL393*BP393</f>
        <v>0.42428856495485778</v>
      </c>
      <c r="BD393" s="146">
        <f>BDS!$BD$3*(COS(($U393*BD$4)-PI()))*BL393*BP393</f>
        <v>-0.14274580225914235</v>
      </c>
      <c r="BE393" s="146">
        <f>BDS!$BE$3*(COS(($U393*BE$4)-PI()))*BL393*BP393</f>
        <v>0.37691121663709976</v>
      </c>
      <c r="BF393" s="153">
        <f t="shared" ref="BF393:BF456" si="125">AVERAGE(V393:BE393)</f>
        <v>0.19054958281468815</v>
      </c>
      <c r="BG393" s="153">
        <f>(((BF393)+1)/(BDS!$BG$4)+1)</f>
        <v>2.1830043587011883</v>
      </c>
      <c r="BH393" s="196">
        <f t="shared" ref="BH393:BH456" si="126">LOG10(BG393)*20+BX393</f>
        <v>6.7810920569034199</v>
      </c>
      <c r="BI393" s="154"/>
      <c r="BJ393" s="152">
        <f t="shared" ref="BJ393:BJ456" si="127">U393</f>
        <v>3335.5197878984945</v>
      </c>
      <c r="BK393" s="152">
        <f t="shared" ref="BK393:BK456" si="128">20*LOG(1/SQRT(1+(BJ393/$BK$3)^3.25))</f>
        <v>-0.39030685022017209</v>
      </c>
      <c r="BL393" s="155">
        <f t="shared" ref="BL393:BL456" si="129">(1/SQRT(1+(BJ393/$BK$3)^3.25))</f>
        <v>0.95605891931184073</v>
      </c>
      <c r="BM393" s="155"/>
      <c r="BN393" s="152">
        <f t="shared" ref="BN393:BN456" si="130">U393</f>
        <v>3335.5197878984945</v>
      </c>
      <c r="BO393" s="152">
        <f t="shared" ref="BO393:BO456" si="131">20*LOG(1/SQRT(1+(BN393/$BO$3)^$BN$3))</f>
        <v>-5.6300682745421868</v>
      </c>
      <c r="BP393" s="155">
        <f t="shared" ref="BP393:BP456" si="132">(1/SQRT(1+(BN393/$BO$3)^$BN$3))</f>
        <v>0.52299385522658781</v>
      </c>
      <c r="BQ393" s="156"/>
      <c r="BR393" s="157">
        <f t="shared" ref="BR393:BR456" si="133">U393</f>
        <v>3335.5197878984945</v>
      </c>
      <c r="BS393" s="158">
        <f t="shared" ref="BS393:BS456" si="134">IF($CB$2=2,((20*LOG(1/(SQRT(1+(($BT$3/BR393)^2))))-CA393+6))+BU393,((20*LOG(1/(SQRT(1+(($BT$3/BR393)^2))))+CA393-6)*$BT$2)+BU393)</f>
        <v>0</v>
      </c>
      <c r="BT393" s="158">
        <f t="shared" ref="BT393:BT456" si="135">IF($CD$2&lt;0,((ATAN2(1,($BT$3/BR393)))*$BT$2),0)</f>
        <v>0</v>
      </c>
      <c r="BU393" s="158">
        <f t="shared" ref="BU393:BU456" si="136">-IF($BT$2=0,0,(20*LOG(1/(SQRT(1+(($BU$3/BR393)^2))))))</f>
        <v>0</v>
      </c>
      <c r="BV393" s="158"/>
      <c r="BW393" s="206">
        <f t="shared" ref="BW393:BW456" si="137">U393</f>
        <v>3335.5197878984945</v>
      </c>
      <c r="BX393" s="207">
        <f t="shared" ref="BX393:BX456" si="138">IF($BW$2,20*LOG(1/SQRT(1+(BW393/$BX$3)^3.25)),0)</f>
        <v>-2.4879648637075165E-13</v>
      </c>
      <c r="BY393" s="208">
        <f t="shared" ref="BY393:BY456" si="139">(1/SQRT(1+(BW393/$BX$3)^3.25))</f>
        <v>0.99999999999997136</v>
      </c>
      <c r="BZ393" s="158"/>
      <c r="CA393" s="157">
        <f>BDS!BH393</f>
        <v>6.7810920569034199</v>
      </c>
      <c r="CB393" s="157">
        <f t="shared" ref="CB393:CB456" si="140">IF($CB$2=0,CA393,(IF($CB$2=1,CA393-6,-(CA393-6))))</f>
        <v>0.78109205690341987</v>
      </c>
      <c r="CC393" s="157"/>
      <c r="CD393" s="157">
        <f t="shared" ref="CD393:CD456" si="141">CB393+BS393</f>
        <v>0.78109205690341987</v>
      </c>
      <c r="CE393" s="192"/>
      <c r="CF393" s="192"/>
      <c r="CG393" s="208"/>
      <c r="CH393" s="208">
        <f t="shared" ref="CH393:CH456" si="142">IF($CH$2,CG393,-100)</f>
        <v>0</v>
      </c>
    </row>
    <row r="394" spans="2:86" x14ac:dyDescent="0.2">
      <c r="B394" s="81"/>
      <c r="C394" s="81"/>
      <c r="D394" s="81"/>
      <c r="E394" s="81"/>
      <c r="F394" s="81"/>
      <c r="G394" s="81"/>
      <c r="H394" s="81"/>
      <c r="I394" s="81"/>
      <c r="J394" s="81"/>
      <c r="K394" s="81"/>
      <c r="L394" s="82"/>
      <c r="M394" s="83"/>
      <c r="N394" s="81"/>
      <c r="O394" s="81"/>
      <c r="P394" s="81"/>
      <c r="Q394" s="84"/>
      <c r="R394" s="81"/>
      <c r="S394" s="84"/>
      <c r="T394" s="81"/>
      <c r="U394" s="195">
        <f t="shared" si="124"/>
        <v>3386.1033895378901</v>
      </c>
      <c r="V394" s="146">
        <f>BDS!$V$3*(COS(($U394*V$4)-PI()))*BL394*BP394</f>
        <v>0.37996223211711838</v>
      </c>
      <c r="W394" s="146">
        <f>BDS!$W$3*(COS(($U394*W$4)-PI()))*BL394*BP394</f>
        <v>0.24364737915352128</v>
      </c>
      <c r="X394" s="146">
        <f>BDS!$X$3*(COS(($U394*X$4)-PI()))*BL394*BP394</f>
        <v>-0.2954664567732686</v>
      </c>
      <c r="Y394" s="146">
        <f>BDS!$Y$3*(COS(($U394*Y$4)-PI()))*BL394*BP394</f>
        <v>0.3424309551155858</v>
      </c>
      <c r="Z394" s="146">
        <f>BDS!$Z$3*(COS(($U394*Z$4)-PI()))*BL394*BP394</f>
        <v>-0.48776896129715297</v>
      </c>
      <c r="AA394" s="146">
        <f>BDS!$AA$3*(COS(($U394*AA$4)-PI()))*BL394*BP394</f>
        <v>0.19514337846654262</v>
      </c>
      <c r="AB394" s="146">
        <f>BDS!$AB$3*(COS(($U394*AB$4)-PI()))*BL394*BP394</f>
        <v>0.49130242172696276</v>
      </c>
      <c r="AC394" s="146">
        <f>BDS!$AC$3*(COS(($U394*AC$4)-PI()))*BL394*BP394</f>
        <v>0.32765508430026752</v>
      </c>
      <c r="AD394" s="146">
        <f>BDS!$AD$3*(COS(($U394*AD$4)-PI()))*BL394*BP394</f>
        <v>0.15652859669073016</v>
      </c>
      <c r="AE394" s="146">
        <f>BDS!$AE$3*(COS(($U394*AE$4)-PI()))*BL394*BP394</f>
        <v>9.5769380627004616E-2</v>
      </c>
      <c r="AF394" s="146">
        <f>BDS!$AF$3*(COS(($U394*AF$4)-PI()))*BL394*BP394</f>
        <v>0.15652859669073016</v>
      </c>
      <c r="AG394" s="146">
        <f>BDS!$AG$3*(COS(($U394*AG$4)-PI()))*BL394*BP394</f>
        <v>0.32765508430026752</v>
      </c>
      <c r="AH394" s="146">
        <f>BDS!$AH$3*(COS(($U394*AH$4)-PI()))*BL394*BP394</f>
        <v>0.49130242172696276</v>
      </c>
      <c r="AI394" s="146">
        <f>BDS!$AI$3*(COS(($U394*AI$4)-PI()))*BL394*BP394</f>
        <v>0.19514337846654262</v>
      </c>
      <c r="AJ394" s="146">
        <f>BDS!$AJ$3*(COS(($U394*AJ$4)-PI()))*BL394*BP394</f>
        <v>0.40201335055720516</v>
      </c>
      <c r="AK394" s="146">
        <f>BDS!$AK$3*(COS(($U394*AK$4)-PI()))*BL394*BP394</f>
        <v>0.41467546277969647</v>
      </c>
      <c r="AL394" s="146">
        <f>BDS!$AL$3*(COS(($U394*AL$4)-PI()))*BL394*BP394</f>
        <v>0.1391854431644769</v>
      </c>
      <c r="AM394" s="146">
        <f>BDS!$AM$3*(COS(($U394*AM$4)-PI()))*BL394*BP394</f>
        <v>-4.7508405176492845E-2</v>
      </c>
      <c r="AN394" s="146">
        <f>BDS!$AN$3*(COS(($U394*AN$4)-PI()))*BL394*BP394</f>
        <v>-0.1063763950982672</v>
      </c>
      <c r="AO394" s="146">
        <f>BDS!$AO$3*(COS(($U394*AO$4)-PI()))*BL394*BP394</f>
        <v>-4.7508405176492845E-2</v>
      </c>
      <c r="AP394" s="146">
        <f>BDS!$AP$3*(COS(($U394*AP$4)-PI()))*BL394*BP394</f>
        <v>0.1391854431644769</v>
      </c>
      <c r="AQ394" s="146">
        <f>BDS!$AQ$3*(COS(($U394*AQ$4)-PI()))*BL394*BP394</f>
        <v>0.41467546277969647</v>
      </c>
      <c r="AR394" s="146">
        <f>BDS!$AR$3*(COS(($U394*AR$4)-PI()))*BL394*BP394</f>
        <v>0.40201335055720516</v>
      </c>
      <c r="AS394" s="146">
        <f>BDS!$AS$3*(COS(($U394*AS$4)-PI()))*BL394*BP394</f>
        <v>0.19514337846654262</v>
      </c>
      <c r="AT394" s="146">
        <f>BDS!$AT$3*(COS(($U394*AT$4)-PI()))*BL394*BP394</f>
        <v>0.49130242172696276</v>
      </c>
      <c r="AU394" s="146">
        <f>BDS!$AU$3*(COS(($U394*AU$4)-PI()))*BL394*BP394</f>
        <v>0.32765508430026752</v>
      </c>
      <c r="AV394" s="146">
        <f>BDS!$AV$3*(COS(($U394*AV$4)-PI()))*BL394*BP394</f>
        <v>0.15652859669073016</v>
      </c>
      <c r="AW394" s="146">
        <f>BDS!$AW$3*(COS(($U394*AW$4)-PI()))*BL394*BP394</f>
        <v>9.5769380627004616E-2</v>
      </c>
      <c r="AX394" s="146">
        <f>BDS!$AX$3*(COS(($U394*AX$4)-PI()))*BL394*BP394</f>
        <v>0.15652859669073016</v>
      </c>
      <c r="AY394" s="146">
        <f>BDS!$AY$3*(COS(($U394*AY$4)-PI()))*BL394*BP394</f>
        <v>0.32765508430026752</v>
      </c>
      <c r="AZ394" s="146">
        <f>BDS!$AZ$3*(COS(($U394*AZ$4)-PI()))*BL394*BP394</f>
        <v>0.49130242172696276</v>
      </c>
      <c r="BA394" s="146">
        <f>BDS!$BA$3*(COS(($U394*BA$4)-PI()))*BL394*BP394</f>
        <v>0.19514337846654262</v>
      </c>
      <c r="BB394" s="146">
        <f>BDS!$BB$3*(COS(($U394*BB$4)-PI()))*BL394*BP394</f>
        <v>-0.48776896129715297</v>
      </c>
      <c r="BC394" s="146">
        <f>BDS!$BC$3*(COS(($U394*BC$4)-PI()))*BL394*BP394</f>
        <v>0.3424309551155858</v>
      </c>
      <c r="BD394" s="146">
        <f>BDS!$BD$3*(COS(($U394*BD$4)-PI()))*BL394*BP394</f>
        <v>-0.2954664567732686</v>
      </c>
      <c r="BE394" s="146">
        <f>BDS!$BE$3*(COS(($U394*BE$4)-PI()))*BL394*BP394</f>
        <v>0.24364737915352128</v>
      </c>
      <c r="BF394" s="153">
        <f t="shared" si="125"/>
        <v>0.1825016682793893</v>
      </c>
      <c r="BG394" s="153">
        <f>(((BF394)+1)/(BDS!$BG$4)+1)</f>
        <v>2.1750074486092927</v>
      </c>
      <c r="BH394" s="196">
        <f t="shared" si="126"/>
        <v>6.749214971876075</v>
      </c>
      <c r="BI394" s="154"/>
      <c r="BJ394" s="152">
        <f t="shared" si="127"/>
        <v>3386.1033895378901</v>
      </c>
      <c r="BK394" s="152">
        <f t="shared" si="128"/>
        <v>-0.4089803420378782</v>
      </c>
      <c r="BL394" s="155">
        <f t="shared" si="129"/>
        <v>0.95400572934877548</v>
      </c>
      <c r="BM394" s="155"/>
      <c r="BN394" s="152">
        <f t="shared" si="130"/>
        <v>3386.1033895378901</v>
      </c>
      <c r="BO394" s="152">
        <f t="shared" si="131"/>
        <v>-5.7493947271396459</v>
      </c>
      <c r="BP394" s="155">
        <f t="shared" si="132"/>
        <v>0.51585811119282721</v>
      </c>
      <c r="BQ394" s="156"/>
      <c r="BR394" s="157">
        <f t="shared" si="133"/>
        <v>3386.1033895378901</v>
      </c>
      <c r="BS394" s="158">
        <f t="shared" si="134"/>
        <v>0</v>
      </c>
      <c r="BT394" s="158">
        <f t="shared" si="135"/>
        <v>0</v>
      </c>
      <c r="BU394" s="158">
        <f t="shared" si="136"/>
        <v>0</v>
      </c>
      <c r="BV394" s="158"/>
      <c r="BW394" s="206">
        <f t="shared" si="137"/>
        <v>3386.1033895378901</v>
      </c>
      <c r="BX394" s="207">
        <f t="shared" si="138"/>
        <v>-2.6229707090249806E-13</v>
      </c>
      <c r="BY394" s="208">
        <f t="shared" si="139"/>
        <v>0.9999999999999698</v>
      </c>
      <c r="BZ394" s="158"/>
      <c r="CA394" s="157">
        <f>BDS!BH394</f>
        <v>6.749214971876075</v>
      </c>
      <c r="CB394" s="157">
        <f t="shared" si="140"/>
        <v>0.749214971876075</v>
      </c>
      <c r="CC394" s="157"/>
      <c r="CD394" s="157">
        <f t="shared" si="141"/>
        <v>0.749214971876075</v>
      </c>
      <c r="CE394" s="192"/>
      <c r="CF394" s="192"/>
      <c r="CG394" s="208"/>
      <c r="CH394" s="208">
        <f t="shared" si="142"/>
        <v>0</v>
      </c>
    </row>
    <row r="395" spans="2:86" x14ac:dyDescent="0.2">
      <c r="B395" s="81"/>
      <c r="C395" s="81"/>
      <c r="D395" s="81"/>
      <c r="E395" s="81"/>
      <c r="F395" s="81"/>
      <c r="G395" s="81"/>
      <c r="H395" s="81"/>
      <c r="I395" s="81"/>
      <c r="J395" s="81"/>
      <c r="K395" s="81"/>
      <c r="L395" s="82"/>
      <c r="M395" s="83"/>
      <c r="N395" s="81"/>
      <c r="O395" s="81"/>
      <c r="P395" s="81"/>
      <c r="Q395" s="84"/>
      <c r="R395" s="81"/>
      <c r="S395" s="84"/>
      <c r="T395" s="81"/>
      <c r="U395" s="195">
        <f t="shared" si="124"/>
        <v>3437.4540982303142</v>
      </c>
      <c r="V395" s="146">
        <f>BDS!$V$3*(COS(($U395*V$4)-PI()))*BL395*BP395</f>
        <v>0.25174267421029273</v>
      </c>
      <c r="W395" s="146">
        <f>BDS!$W$3*(COS(($U395*W$4)-PI()))*BL395*BP395</f>
        <v>8.389890685911415E-2</v>
      </c>
      <c r="X395" s="146">
        <f>BDS!$X$3*(COS(($U395*X$4)-PI()))*BL395*BP395</f>
        <v>-0.40695885098272799</v>
      </c>
      <c r="Y395" s="146">
        <f>BDS!$Y$3*(COS(($U395*Y$4)-PI()))*BL395*BP395</f>
        <v>0.24104642829202663</v>
      </c>
      <c r="Z395" s="146">
        <f>BDS!$Z$3*(COS(($U395*Z$4)-PI()))*BL395*BP395</f>
        <v>-0.45891289206438041</v>
      </c>
      <c r="AA395" s="146">
        <f>BDS!$AA$3*(COS(($U395*AA$4)-PI()))*BL395*BP395</f>
        <v>0.11832431405496217</v>
      </c>
      <c r="AB395" s="146">
        <f>BDS!$AB$3*(COS(($U395*AB$4)-PI()))*BL395*BP395</f>
        <v>0.4850441399864977</v>
      </c>
      <c r="AC395" s="146">
        <f>BDS!$AC$3*(COS(($U395*AC$4)-PI()))*BL395*BP395</f>
        <v>0.3668458460547287</v>
      </c>
      <c r="AD395" s="146">
        <f>BDS!$AD$3*(COS(($U395*AD$4)-PI()))*BL395*BP395</f>
        <v>0.20985048584480681</v>
      </c>
      <c r="AE395" s="146">
        <f>BDS!$AE$3*(COS(($U395*AE$4)-PI()))*BL395*BP395</f>
        <v>0.1515933755569778</v>
      </c>
      <c r="AF395" s="146">
        <f>BDS!$AF$3*(COS(($U395*AF$4)-PI()))*BL395*BP395</f>
        <v>0.20985048584480681</v>
      </c>
      <c r="AG395" s="146">
        <f>BDS!$AG$3*(COS(($U395*AG$4)-PI()))*BL395*BP395</f>
        <v>0.3668458460547287</v>
      </c>
      <c r="AH395" s="146">
        <f>BDS!$AH$3*(COS(($U395*AH$4)-PI()))*BL395*BP395</f>
        <v>0.4850441399864977</v>
      </c>
      <c r="AI395" s="146">
        <f>BDS!$AI$3*(COS(($U395*AI$4)-PI()))*BL395*BP395</f>
        <v>0.11832431405496217</v>
      </c>
      <c r="AJ395" s="146">
        <f>BDS!$AJ$3*(COS(($U395*AJ$4)-PI()))*BL395*BP395</f>
        <v>0.34834913049405314</v>
      </c>
      <c r="AK395" s="146">
        <f>BDS!$AK$3*(COS(($U395*AK$4)-PI()))*BL395*BP395</f>
        <v>0.43964424383755407</v>
      </c>
      <c r="AL395" s="146">
        <f>BDS!$AL$3*(COS(($U395*AL$4)-PI()))*BL395*BP395</f>
        <v>0.19333076640806446</v>
      </c>
      <c r="AM395" s="146">
        <f>BDS!$AM$3*(COS(($U395*AM$4)-PI()))*BL395*BP395</f>
        <v>1.0368192215754192E-2</v>
      </c>
      <c r="AN395" s="146">
        <f>BDS!$AN$3*(COS(($U395*AN$4)-PI()))*BL395*BP395</f>
        <v>-4.9112798204132786E-2</v>
      </c>
      <c r="AO395" s="146">
        <f>BDS!$AO$3*(COS(($U395*AO$4)-PI()))*BL395*BP395</f>
        <v>1.0368192215754192E-2</v>
      </c>
      <c r="AP395" s="146">
        <f>BDS!$AP$3*(COS(($U395*AP$4)-PI()))*BL395*BP395</f>
        <v>0.19333076640806446</v>
      </c>
      <c r="AQ395" s="146">
        <f>BDS!$AQ$3*(COS(($U395*AQ$4)-PI()))*BL395*BP395</f>
        <v>0.43964424383755407</v>
      </c>
      <c r="AR395" s="146">
        <f>BDS!$AR$3*(COS(($U395*AR$4)-PI()))*BL395*BP395</f>
        <v>0.34834913049405314</v>
      </c>
      <c r="AS395" s="146">
        <f>BDS!$AS$3*(COS(($U395*AS$4)-PI()))*BL395*BP395</f>
        <v>0.11832431405496217</v>
      </c>
      <c r="AT395" s="146">
        <f>BDS!$AT$3*(COS(($U395*AT$4)-PI()))*BL395*BP395</f>
        <v>0.4850441399864977</v>
      </c>
      <c r="AU395" s="146">
        <f>BDS!$AU$3*(COS(($U395*AU$4)-PI()))*BL395*BP395</f>
        <v>0.3668458460547287</v>
      </c>
      <c r="AV395" s="146">
        <f>BDS!$AV$3*(COS(($U395*AV$4)-PI()))*BL395*BP395</f>
        <v>0.20985048584480681</v>
      </c>
      <c r="AW395" s="146">
        <f>BDS!$AW$3*(COS(($U395*AW$4)-PI()))*BL395*BP395</f>
        <v>0.1515933755569778</v>
      </c>
      <c r="AX395" s="146">
        <f>BDS!$AX$3*(COS(($U395*AX$4)-PI()))*BL395*BP395</f>
        <v>0.20985048584480681</v>
      </c>
      <c r="AY395" s="146">
        <f>BDS!$AY$3*(COS(($U395*AY$4)-PI()))*BL395*BP395</f>
        <v>0.3668458460547287</v>
      </c>
      <c r="AZ395" s="146">
        <f>BDS!$AZ$3*(COS(($U395*AZ$4)-PI()))*BL395*BP395</f>
        <v>0.4850441399864977</v>
      </c>
      <c r="BA395" s="146">
        <f>BDS!$BA$3*(COS(($U395*BA$4)-PI()))*BL395*BP395</f>
        <v>0.11832431405496217</v>
      </c>
      <c r="BB395" s="146">
        <f>BDS!$BB$3*(COS(($U395*BB$4)-PI()))*BL395*BP395</f>
        <v>-0.45891289206438041</v>
      </c>
      <c r="BC395" s="146">
        <f>BDS!$BC$3*(COS(($U395*BC$4)-PI()))*BL395*BP395</f>
        <v>0.24104642829202663</v>
      </c>
      <c r="BD395" s="146">
        <f>BDS!$BD$3*(COS(($U395*BD$4)-PI()))*BL395*BP395</f>
        <v>-0.40695885098272799</v>
      </c>
      <c r="BE395" s="146">
        <f>BDS!$BE$3*(COS(($U395*BE$4)-PI()))*BL395*BP395</f>
        <v>8.389890685911415E-2</v>
      </c>
      <c r="BF395" s="153">
        <f t="shared" si="125"/>
        <v>0.17021132280563925</v>
      </c>
      <c r="BG395" s="153">
        <f>(((BF395)+1)/(BDS!$BG$4)+1)</f>
        <v>2.1627949943988467</v>
      </c>
      <c r="BH395" s="196">
        <f t="shared" si="126"/>
        <v>6.7003071153576226</v>
      </c>
      <c r="BI395" s="154"/>
      <c r="BJ395" s="152">
        <f t="shared" si="127"/>
        <v>3437.4540982303142</v>
      </c>
      <c r="BK395" s="152">
        <f t="shared" si="128"/>
        <v>-0.42850394208995585</v>
      </c>
      <c r="BL395" s="155">
        <f t="shared" si="129"/>
        <v>0.95186378304300212</v>
      </c>
      <c r="BM395" s="155"/>
      <c r="BN395" s="152">
        <f t="shared" si="130"/>
        <v>3437.4540982303142</v>
      </c>
      <c r="BO395" s="152">
        <f t="shared" si="131"/>
        <v>-5.869922046508389</v>
      </c>
      <c r="BP395" s="155">
        <f t="shared" si="132"/>
        <v>0.50874938551124527</v>
      </c>
      <c r="BQ395" s="156"/>
      <c r="BR395" s="157">
        <f t="shared" si="133"/>
        <v>3437.4540982303142</v>
      </c>
      <c r="BS395" s="158">
        <f t="shared" si="134"/>
        <v>0</v>
      </c>
      <c r="BT395" s="158">
        <f t="shared" si="135"/>
        <v>0</v>
      </c>
      <c r="BU395" s="158">
        <f t="shared" si="136"/>
        <v>0</v>
      </c>
      <c r="BV395" s="158"/>
      <c r="BW395" s="206">
        <f t="shared" si="137"/>
        <v>3437.4540982303142</v>
      </c>
      <c r="BX395" s="207">
        <f t="shared" si="138"/>
        <v>-2.7386900050113786E-13</v>
      </c>
      <c r="BY395" s="208">
        <f t="shared" si="139"/>
        <v>0.99999999999996847</v>
      </c>
      <c r="BZ395" s="158"/>
      <c r="CA395" s="157">
        <f>BDS!BH395</f>
        <v>6.7003071153576226</v>
      </c>
      <c r="CB395" s="157">
        <f t="shared" si="140"/>
        <v>0.70030711535762258</v>
      </c>
      <c r="CC395" s="157"/>
      <c r="CD395" s="157">
        <f t="shared" si="141"/>
        <v>0.70030711535762258</v>
      </c>
      <c r="CE395" s="192"/>
      <c r="CF395" s="192"/>
      <c r="CG395" s="208"/>
      <c r="CH395" s="208">
        <f t="shared" si="142"/>
        <v>0</v>
      </c>
    </row>
    <row r="396" spans="2:86" x14ac:dyDescent="0.2">
      <c r="B396" s="81"/>
      <c r="C396" s="81"/>
      <c r="D396" s="81"/>
      <c r="E396" s="81"/>
      <c r="F396" s="81"/>
      <c r="G396" s="81"/>
      <c r="H396" s="81"/>
      <c r="I396" s="81"/>
      <c r="J396" s="81"/>
      <c r="K396" s="81"/>
      <c r="L396" s="82"/>
      <c r="M396" s="83"/>
      <c r="N396" s="81"/>
      <c r="O396" s="81"/>
      <c r="P396" s="81"/>
      <c r="Q396" s="84"/>
      <c r="R396" s="81"/>
      <c r="S396" s="84"/>
      <c r="T396" s="81"/>
      <c r="U396" s="195">
        <f t="shared" si="124"/>
        <v>3489.5835472563504</v>
      </c>
      <c r="V396" s="146">
        <f>BDS!$V$3*(COS(($U396*V$4)-PI()))*BL396*BP396</f>
        <v>9.6132394111728664E-2</v>
      </c>
      <c r="W396" s="146">
        <f>BDS!$W$3*(COS(($U396*W$4)-PI()))*BL396*BP396</f>
        <v>-8.3206576635247095E-2</v>
      </c>
      <c r="X396" s="146">
        <f>BDS!$X$3*(COS(($U396*X$4)-PI()))*BL396*BP396</f>
        <v>-0.46174931081252923</v>
      </c>
      <c r="Y396" s="146">
        <f>BDS!$Y$3*(COS(($U396*Y$4)-PI()))*BL396*BP396</f>
        <v>0.12627019732418571</v>
      </c>
      <c r="Z396" s="146">
        <f>BDS!$Z$3*(COS(($U396*Z$4)-PI()))*BL396*BP396</f>
        <v>-0.41337328296755388</v>
      </c>
      <c r="AA396" s="146">
        <f>BDS!$AA$3*(COS(($U396*AA$4)-PI()))*BL396*BP396</f>
        <v>3.9749240492056352E-2</v>
      </c>
      <c r="AB396" s="146">
        <f>BDS!$AB$3*(COS(($U396*AB$4)-PI()))*BL396*BP396</f>
        <v>0.4690145940814085</v>
      </c>
      <c r="AC396" s="146">
        <f>BDS!$AC$3*(COS(($U396*AC$4)-PI()))*BL396*BP396</f>
        <v>0.39902201267743342</v>
      </c>
      <c r="AD396" s="146">
        <f>BDS!$AD$3*(COS(($U396*AD$4)-PI()))*BL396*BP396</f>
        <v>0.25895058370924362</v>
      </c>
      <c r="AE396" s="146">
        <f>BDS!$AE$3*(COS(($U396*AE$4)-PI()))*BL396*BP396</f>
        <v>0.20413963039570576</v>
      </c>
      <c r="AF396" s="146">
        <f>BDS!$AF$3*(COS(($U396*AF$4)-PI()))*BL396*BP396</f>
        <v>0.25895058370924362</v>
      </c>
      <c r="AG396" s="146">
        <f>BDS!$AG$3*(COS(($U396*AG$4)-PI()))*BL396*BP396</f>
        <v>0.39902201267743342</v>
      </c>
      <c r="AH396" s="146">
        <f>BDS!$AH$3*(COS(($U396*AH$4)-PI()))*BL396*BP396</f>
        <v>0.4690145940814085</v>
      </c>
      <c r="AI396" s="146">
        <f>BDS!$AI$3*(COS(($U396*AI$4)-PI()))*BL396*BP396</f>
        <v>3.9749240492056352E-2</v>
      </c>
      <c r="AJ396" s="146">
        <f>BDS!$AJ$3*(COS(($U396*AJ$4)-PI()))*BL396*BP396</f>
        <v>0.28741512854899887</v>
      </c>
      <c r="AK396" s="146">
        <f>BDS!$AK$3*(COS(($U396*AK$4)-PI()))*BL396*BP396</f>
        <v>0.45610799432139532</v>
      </c>
      <c r="AL396" s="146">
        <f>BDS!$AL$3*(COS(($U396*AL$4)-PI()))*BL396*BP396</f>
        <v>0.24352631967965002</v>
      </c>
      <c r="AM396" s="146">
        <f>BDS!$AM$3*(COS(($U396*AM$4)-PI()))*BL396*BP396</f>
        <v>6.7093604352917072E-2</v>
      </c>
      <c r="AN396" s="146">
        <f>BDS!$AN$3*(COS(($U396*AN$4)-PI()))*BL396*BP396</f>
        <v>7.8319343737370054E-3</v>
      </c>
      <c r="AO396" s="146">
        <f>BDS!$AO$3*(COS(($U396*AO$4)-PI()))*BL396*BP396</f>
        <v>6.7093604352917072E-2</v>
      </c>
      <c r="AP396" s="146">
        <f>BDS!$AP$3*(COS(($U396*AP$4)-PI()))*BL396*BP396</f>
        <v>0.24352631967965002</v>
      </c>
      <c r="AQ396" s="146">
        <f>BDS!$AQ$3*(COS(($U396*AQ$4)-PI()))*BL396*BP396</f>
        <v>0.45610799432139532</v>
      </c>
      <c r="AR396" s="146">
        <f>BDS!$AR$3*(COS(($U396*AR$4)-PI()))*BL396*BP396</f>
        <v>0.28741512854899887</v>
      </c>
      <c r="AS396" s="146">
        <f>BDS!$AS$3*(COS(($U396*AS$4)-PI()))*BL396*BP396</f>
        <v>3.9749240492056352E-2</v>
      </c>
      <c r="AT396" s="146">
        <f>BDS!$AT$3*(COS(($U396*AT$4)-PI()))*BL396*BP396</f>
        <v>0.4690145940814085</v>
      </c>
      <c r="AU396" s="146">
        <f>BDS!$AU$3*(COS(($U396*AU$4)-PI()))*BL396*BP396</f>
        <v>0.39902201267743342</v>
      </c>
      <c r="AV396" s="146">
        <f>BDS!$AV$3*(COS(($U396*AV$4)-PI()))*BL396*BP396</f>
        <v>0.25895058370924362</v>
      </c>
      <c r="AW396" s="146">
        <f>BDS!$AW$3*(COS(($U396*AW$4)-PI()))*BL396*BP396</f>
        <v>0.20413963039570576</v>
      </c>
      <c r="AX396" s="146">
        <f>BDS!$AX$3*(COS(($U396*AX$4)-PI()))*BL396*BP396</f>
        <v>0.25895058370924362</v>
      </c>
      <c r="AY396" s="146">
        <f>BDS!$AY$3*(COS(($U396*AY$4)-PI()))*BL396*BP396</f>
        <v>0.39902201267743342</v>
      </c>
      <c r="AZ396" s="146">
        <f>BDS!$AZ$3*(COS(($U396*AZ$4)-PI()))*BL396*BP396</f>
        <v>0.4690145940814085</v>
      </c>
      <c r="BA396" s="146">
        <f>BDS!$BA$3*(COS(($U396*BA$4)-PI()))*BL396*BP396</f>
        <v>3.9749240492056352E-2</v>
      </c>
      <c r="BB396" s="146">
        <f>BDS!$BB$3*(COS(($U396*BB$4)-PI()))*BL396*BP396</f>
        <v>-0.41337328296755388</v>
      </c>
      <c r="BC396" s="146">
        <f>BDS!$BC$3*(COS(($U396*BC$4)-PI()))*BL396*BP396</f>
        <v>0.12627019732418571</v>
      </c>
      <c r="BD396" s="146">
        <f>BDS!$BD$3*(COS(($U396*BD$4)-PI()))*BL396*BP396</f>
        <v>-0.46174931081252923</v>
      </c>
      <c r="BE396" s="146">
        <f>BDS!$BE$3*(COS(($U396*BE$4)-PI()))*BL396*BP396</f>
        <v>-8.3206576635247095E-2</v>
      </c>
      <c r="BF396" s="153">
        <f t="shared" si="125"/>
        <v>0.15620437390947442</v>
      </c>
      <c r="BG396" s="153">
        <f>(((BF396)+1)/(BDS!$BG$4)+1)</f>
        <v>2.1488768159076224</v>
      </c>
      <c r="BH396" s="196">
        <f t="shared" si="126"/>
        <v>6.6442304065718387</v>
      </c>
      <c r="BI396" s="154"/>
      <c r="BJ396" s="152">
        <f t="shared" si="127"/>
        <v>3489.5835472563504</v>
      </c>
      <c r="BK396" s="152">
        <f t="shared" si="128"/>
        <v>-0.44891227472962214</v>
      </c>
      <c r="BL396" s="155">
        <f t="shared" si="129"/>
        <v>0.94962991296034771</v>
      </c>
      <c r="BM396" s="155"/>
      <c r="BN396" s="152">
        <f t="shared" si="130"/>
        <v>3489.5835472563504</v>
      </c>
      <c r="BO396" s="152">
        <f t="shared" si="131"/>
        <v>-5.9916289588055394</v>
      </c>
      <c r="BP396" s="155">
        <f t="shared" si="132"/>
        <v>0.50167048652292201</v>
      </c>
      <c r="BQ396" s="156"/>
      <c r="BR396" s="157">
        <f t="shared" si="133"/>
        <v>3489.5835472563504</v>
      </c>
      <c r="BS396" s="158">
        <f t="shared" si="134"/>
        <v>0</v>
      </c>
      <c r="BT396" s="158">
        <f t="shared" si="135"/>
        <v>0</v>
      </c>
      <c r="BU396" s="158">
        <f t="shared" si="136"/>
        <v>0</v>
      </c>
      <c r="BV396" s="158"/>
      <c r="BW396" s="206">
        <f t="shared" si="137"/>
        <v>3489.5835472563504</v>
      </c>
      <c r="BX396" s="207">
        <f t="shared" si="138"/>
        <v>-2.8929823996599099E-13</v>
      </c>
      <c r="BY396" s="208">
        <f t="shared" si="139"/>
        <v>0.99999999999996669</v>
      </c>
      <c r="BZ396" s="158"/>
      <c r="CA396" s="157">
        <f>BDS!BH396</f>
        <v>6.6442304065718387</v>
      </c>
      <c r="CB396" s="157">
        <f t="shared" si="140"/>
        <v>0.64423040657183872</v>
      </c>
      <c r="CC396" s="157"/>
      <c r="CD396" s="157">
        <f t="shared" si="141"/>
        <v>0.64423040657183872</v>
      </c>
      <c r="CE396" s="192"/>
      <c r="CF396" s="192"/>
      <c r="CG396" s="208"/>
      <c r="CH396" s="208">
        <f t="shared" si="142"/>
        <v>0</v>
      </c>
    </row>
    <row r="397" spans="2:86" x14ac:dyDescent="0.2">
      <c r="B397" s="81"/>
      <c r="C397" s="81"/>
      <c r="D397" s="81"/>
      <c r="E397" s="81"/>
      <c r="F397" s="81"/>
      <c r="G397" s="81"/>
      <c r="H397" s="81"/>
      <c r="I397" s="81"/>
      <c r="J397" s="81"/>
      <c r="K397" s="81"/>
      <c r="L397" s="82"/>
      <c r="M397" s="83"/>
      <c r="N397" s="81"/>
      <c r="O397" s="81"/>
      <c r="P397" s="81"/>
      <c r="Q397" s="84"/>
      <c r="R397" s="81"/>
      <c r="S397" s="84"/>
      <c r="T397" s="81"/>
      <c r="U397" s="195">
        <f t="shared" si="124"/>
        <v>3542.5035463168315</v>
      </c>
      <c r="V397" s="146">
        <f>BDS!$V$3*(COS(($U397*V$4)-PI()))*BL397*BP397</f>
        <v>-6.8294789537485093E-2</v>
      </c>
      <c r="W397" s="146">
        <f>BDS!$W$3*(COS(($U397*W$4)-PI()))*BL397*BP397</f>
        <v>-0.23680398863456611</v>
      </c>
      <c r="X397" s="146">
        <f>BDS!$X$3*(COS(($U397*X$4)-PI()))*BL397*BP397</f>
        <v>-0.45160775448739471</v>
      </c>
      <c r="Y397" s="146">
        <f>BDS!$Y$3*(COS(($U397*Y$4)-PI()))*BL397*BP397</f>
        <v>5.3795412791317705E-3</v>
      </c>
      <c r="Z397" s="146">
        <f>BDS!$Z$3*(COS(($U397*Z$4)-PI()))*BL397*BP397</f>
        <v>-0.35270182387837362</v>
      </c>
      <c r="AA397" s="146">
        <f>BDS!$AA$3*(COS(($U397*AA$4)-PI()))*BL397*BP397</f>
        <v>-3.8491127172887246E-2</v>
      </c>
      <c r="AB397" s="146">
        <f>BDS!$AB$3*(COS(($U397*AB$4)-PI()))*BL397*BP397</f>
        <v>0.44342955460681327</v>
      </c>
      <c r="AC397" s="146">
        <f>BDS!$AC$3*(COS(($U397*AC$4)-PI()))*BL397*BP397</f>
        <v>0.42352696036700732</v>
      </c>
      <c r="AD397" s="146">
        <f>BDS!$AD$3*(COS(($U397*AD$4)-PI()))*BL397*BP397</f>
        <v>0.30298523143900369</v>
      </c>
      <c r="AE397" s="146">
        <f>BDS!$AE$3*(COS(($U397*AE$4)-PI()))*BL397*BP397</f>
        <v>0.25254630503275866</v>
      </c>
      <c r="AF397" s="146">
        <f>BDS!$AF$3*(COS(($U397*AF$4)-PI()))*BL397*BP397</f>
        <v>0.30298523143900369</v>
      </c>
      <c r="AG397" s="146">
        <f>BDS!$AG$3*(COS(($U397*AG$4)-PI()))*BL397*BP397</f>
        <v>0.42352696036700732</v>
      </c>
      <c r="AH397" s="146">
        <f>BDS!$AH$3*(COS(($U397*AH$4)-PI()))*BL397*BP397</f>
        <v>0.44342955460681327</v>
      </c>
      <c r="AI397" s="146">
        <f>BDS!$AI$3*(COS(($U397*AI$4)-PI()))*BL397*BP397</f>
        <v>-3.8491127172887246E-2</v>
      </c>
      <c r="AJ397" s="146">
        <f>BDS!$AJ$3*(COS(($U397*AJ$4)-PI()))*BL397*BP397</f>
        <v>0.22059739055487329</v>
      </c>
      <c r="AK397" s="146">
        <f>BDS!$AK$3*(COS(($U397*AK$4)-PI()))*BL397*BP397</f>
        <v>0.46365194259049175</v>
      </c>
      <c r="AL397" s="146">
        <f>BDS!$AL$3*(COS(($U397*AL$4)-PI()))*BL397*BP397</f>
        <v>0.28892128154702401</v>
      </c>
      <c r="AM397" s="146">
        <f>BDS!$AM$3*(COS(($U397*AM$4)-PI()))*BL397*BP397</f>
        <v>0.12182886862137204</v>
      </c>
      <c r="AN397" s="146">
        <f>BDS!$AN$3*(COS(($U397*AN$4)-PI()))*BL397*BP397</f>
        <v>6.3651021947392986E-2</v>
      </c>
      <c r="AO397" s="146">
        <f>BDS!$AO$3*(COS(($U397*AO$4)-PI()))*BL397*BP397</f>
        <v>0.12182886862137204</v>
      </c>
      <c r="AP397" s="146">
        <f>BDS!$AP$3*(COS(($U397*AP$4)-PI()))*BL397*BP397</f>
        <v>0.28892128154702401</v>
      </c>
      <c r="AQ397" s="146">
        <f>BDS!$AQ$3*(COS(($U397*AQ$4)-PI()))*BL397*BP397</f>
        <v>0.46365194259049175</v>
      </c>
      <c r="AR397" s="146">
        <f>BDS!$AR$3*(COS(($U397*AR$4)-PI()))*BL397*BP397</f>
        <v>0.22059739055487329</v>
      </c>
      <c r="AS397" s="146">
        <f>BDS!$AS$3*(COS(($U397*AS$4)-PI()))*BL397*BP397</f>
        <v>-3.8491127172887246E-2</v>
      </c>
      <c r="AT397" s="146">
        <f>BDS!$AT$3*(COS(($U397*AT$4)-PI()))*BL397*BP397</f>
        <v>0.44342955460681327</v>
      </c>
      <c r="AU397" s="146">
        <f>BDS!$AU$3*(COS(($U397*AU$4)-PI()))*BL397*BP397</f>
        <v>0.42352696036700732</v>
      </c>
      <c r="AV397" s="146">
        <f>BDS!$AV$3*(COS(($U397*AV$4)-PI()))*BL397*BP397</f>
        <v>0.30298523143900369</v>
      </c>
      <c r="AW397" s="146">
        <f>BDS!$AW$3*(COS(($U397*AW$4)-PI()))*BL397*BP397</f>
        <v>0.25254630503275866</v>
      </c>
      <c r="AX397" s="146">
        <f>BDS!$AX$3*(COS(($U397*AX$4)-PI()))*BL397*BP397</f>
        <v>0.30298523143900369</v>
      </c>
      <c r="AY397" s="146">
        <f>BDS!$AY$3*(COS(($U397*AY$4)-PI()))*BL397*BP397</f>
        <v>0.42352696036700732</v>
      </c>
      <c r="AZ397" s="146">
        <f>BDS!$AZ$3*(COS(($U397*AZ$4)-PI()))*BL397*BP397</f>
        <v>0.44342955460681327</v>
      </c>
      <c r="BA397" s="146">
        <f>BDS!$BA$3*(COS(($U397*BA$4)-PI()))*BL397*BP397</f>
        <v>-3.8491127172887246E-2</v>
      </c>
      <c r="BB397" s="146">
        <f>BDS!$BB$3*(COS(($U397*BB$4)-PI()))*BL397*BP397</f>
        <v>-0.35270182387837362</v>
      </c>
      <c r="BC397" s="146">
        <f>BDS!$BC$3*(COS(($U397*BC$4)-PI()))*BL397*BP397</f>
        <v>5.3795412791317705E-3</v>
      </c>
      <c r="BD397" s="146">
        <f>BDS!$BD$3*(COS(($U397*BD$4)-PI()))*BL397*BP397</f>
        <v>-0.45160775448739471</v>
      </c>
      <c r="BE397" s="146">
        <f>BDS!$BE$3*(COS(($U397*BE$4)-PI()))*BL397*BP397</f>
        <v>-0.23680398863456611</v>
      </c>
      <c r="BF397" s="153">
        <f t="shared" si="125"/>
        <v>0.1429106176283414</v>
      </c>
      <c r="BG397" s="153">
        <f>(((BF397)+1)/(BDS!$BG$4)+1)</f>
        <v>2.1356673101036634</v>
      </c>
      <c r="BH397" s="196">
        <f t="shared" si="126"/>
        <v>6.5906720023416936</v>
      </c>
      <c r="BI397" s="154"/>
      <c r="BJ397" s="152">
        <f t="shared" si="127"/>
        <v>3542.5035463168315</v>
      </c>
      <c r="BK397" s="152">
        <f t="shared" si="128"/>
        <v>-0.47024099935188585</v>
      </c>
      <c r="BL397" s="155">
        <f t="shared" si="129"/>
        <v>0.94730090025706881</v>
      </c>
      <c r="BM397" s="155"/>
      <c r="BN397" s="152">
        <f t="shared" si="130"/>
        <v>3542.5035463168315</v>
      </c>
      <c r="BO397" s="152">
        <f t="shared" si="131"/>
        <v>-6.114493937837711</v>
      </c>
      <c r="BP397" s="155">
        <f t="shared" si="132"/>
        <v>0.49462413423545692</v>
      </c>
      <c r="BQ397" s="156"/>
      <c r="BR397" s="157">
        <f t="shared" si="133"/>
        <v>3542.5035463168315</v>
      </c>
      <c r="BS397" s="158">
        <f t="shared" si="134"/>
        <v>0</v>
      </c>
      <c r="BT397" s="158">
        <f t="shared" si="135"/>
        <v>0</v>
      </c>
      <c r="BU397" s="158">
        <f t="shared" si="136"/>
        <v>0</v>
      </c>
      <c r="BV397" s="158"/>
      <c r="BW397" s="206">
        <f t="shared" si="137"/>
        <v>3542.5035463168315</v>
      </c>
      <c r="BX397" s="207">
        <f t="shared" si="138"/>
        <v>-3.027988244977374E-13</v>
      </c>
      <c r="BY397" s="208">
        <f t="shared" si="139"/>
        <v>0.99999999999996514</v>
      </c>
      <c r="BZ397" s="158"/>
      <c r="CA397" s="157">
        <f>BDS!BH397</f>
        <v>6.5906720023416936</v>
      </c>
      <c r="CB397" s="157">
        <f t="shared" si="140"/>
        <v>0.59067200234169359</v>
      </c>
      <c r="CC397" s="157"/>
      <c r="CD397" s="157">
        <f t="shared" si="141"/>
        <v>0.59067200234169359</v>
      </c>
      <c r="CE397" s="192"/>
      <c r="CF397" s="192"/>
      <c r="CG397" s="208"/>
      <c r="CH397" s="208">
        <f t="shared" si="142"/>
        <v>0</v>
      </c>
    </row>
    <row r="398" spans="2:86" x14ac:dyDescent="0.2">
      <c r="B398" s="81"/>
      <c r="C398" s="81"/>
      <c r="D398" s="81"/>
      <c r="E398" s="81"/>
      <c r="F398" s="81"/>
      <c r="G398" s="81"/>
      <c r="H398" s="81"/>
      <c r="I398" s="81"/>
      <c r="J398" s="81"/>
      <c r="K398" s="81"/>
      <c r="L398" s="82"/>
      <c r="M398" s="83"/>
      <c r="N398" s="81"/>
      <c r="O398" s="81"/>
      <c r="P398" s="81"/>
      <c r="Q398" s="84"/>
      <c r="R398" s="81"/>
      <c r="S398" s="84"/>
      <c r="T398" s="81"/>
      <c r="U398" s="195">
        <f t="shared" si="124"/>
        <v>3596.2260842082751</v>
      </c>
      <c r="V398" s="146">
        <f>BDS!$V$3*(COS(($U398*V$4)-PI()))*BL398*BP398</f>
        <v>-0.22107895959603585</v>
      </c>
      <c r="W398" s="146">
        <f>BDS!$W$3*(COS(($U398*W$4)-PI()))*BL398*BP398</f>
        <v>-0.3569127795547935</v>
      </c>
      <c r="X398" s="146">
        <f>BDS!$X$3*(COS(($U398*X$4)-PI()))*BL398*BP398</f>
        <v>-0.37727097716525915</v>
      </c>
      <c r="Y398" s="146">
        <f>BDS!$Y$3*(COS(($U398*Y$4)-PI()))*BL398*BP398</f>
        <v>-0.11362705981592396</v>
      </c>
      <c r="Z398" s="146">
        <f>BDS!$Z$3*(COS(($U398*Z$4)-PI()))*BL398*BP398</f>
        <v>-0.27912945382416282</v>
      </c>
      <c r="AA398" s="146">
        <f>BDS!$AA$3*(COS(($U398*AA$4)-PI()))*BL398*BP398</f>
        <v>-0.11422695402097176</v>
      </c>
      <c r="AB398" s="146">
        <f>BDS!$AB$3*(COS(($U398*AB$4)-PI()))*BL398*BP398</f>
        <v>0.40872797448278975</v>
      </c>
      <c r="AC398" s="146">
        <f>BDS!$AC$3*(COS(($U398*AC$4)-PI()))*BL398*BP398</f>
        <v>0.43982287995618136</v>
      </c>
      <c r="AD398" s="146">
        <f>BDS!$AD$3*(COS(($U398*AD$4)-PI()))*BL398*BP398</f>
        <v>0.34116356391947805</v>
      </c>
      <c r="AE398" s="146">
        <f>BDS!$AE$3*(COS(($U398*AE$4)-PI()))*BL398*BP398</f>
        <v>0.29598535212453642</v>
      </c>
      <c r="AF398" s="146">
        <f>BDS!$AF$3*(COS(($U398*AF$4)-PI()))*BL398*BP398</f>
        <v>0.34116356391947805</v>
      </c>
      <c r="AG398" s="146">
        <f>BDS!$AG$3*(COS(($U398*AG$4)-PI()))*BL398*BP398</f>
        <v>0.43982287995618136</v>
      </c>
      <c r="AH398" s="146">
        <f>BDS!$AH$3*(COS(($U398*AH$4)-PI()))*BL398*BP398</f>
        <v>0.40872797448278975</v>
      </c>
      <c r="AI398" s="146">
        <f>BDS!$AI$3*(COS(($U398*AI$4)-PI()))*BL398*BP398</f>
        <v>-0.11422695402097176</v>
      </c>
      <c r="AJ398" s="146">
        <f>BDS!$AJ$3*(COS(($U398*AJ$4)-PI()))*BL398*BP398</f>
        <v>0.14949237709142349</v>
      </c>
      <c r="AK398" s="146">
        <f>BDS!$AK$3*(COS(($U398*AK$4)-PI()))*BL398*BP398</f>
        <v>0.46202454020702072</v>
      </c>
      <c r="AL398" s="146">
        <f>BDS!$AL$3*(COS(($U398*AL$4)-PI()))*BL398*BP398</f>
        <v>0.32871199895271369</v>
      </c>
      <c r="AM398" s="146">
        <f>BDS!$AM$3*(COS(($U398*AM$4)-PI()))*BL398*BP398</f>
        <v>0.17373116293450849</v>
      </c>
      <c r="AN398" s="146">
        <f>BDS!$AN$3*(COS(($U398*AN$4)-PI()))*BL398*BP398</f>
        <v>0.11752101793862331</v>
      </c>
      <c r="AO398" s="146">
        <f>BDS!$AO$3*(COS(($U398*AO$4)-PI()))*BL398*BP398</f>
        <v>0.17373116293450849</v>
      </c>
      <c r="AP398" s="146">
        <f>BDS!$AP$3*(COS(($U398*AP$4)-PI()))*BL398*BP398</f>
        <v>0.32871199895271369</v>
      </c>
      <c r="AQ398" s="146">
        <f>BDS!$AQ$3*(COS(($U398*AQ$4)-PI()))*BL398*BP398</f>
        <v>0.46202454020702072</v>
      </c>
      <c r="AR398" s="146">
        <f>BDS!$AR$3*(COS(($U398*AR$4)-PI()))*BL398*BP398</f>
        <v>0.14949237709142349</v>
      </c>
      <c r="AS398" s="146">
        <f>BDS!$AS$3*(COS(($U398*AS$4)-PI()))*BL398*BP398</f>
        <v>-0.11422695402097176</v>
      </c>
      <c r="AT398" s="146">
        <f>BDS!$AT$3*(COS(($U398*AT$4)-PI()))*BL398*BP398</f>
        <v>0.40872797448278975</v>
      </c>
      <c r="AU398" s="146">
        <f>BDS!$AU$3*(COS(($U398*AU$4)-PI()))*BL398*BP398</f>
        <v>0.43982287995618136</v>
      </c>
      <c r="AV398" s="146">
        <f>BDS!$AV$3*(COS(($U398*AV$4)-PI()))*BL398*BP398</f>
        <v>0.34116356391947805</v>
      </c>
      <c r="AW398" s="146">
        <f>BDS!$AW$3*(COS(($U398*AW$4)-PI()))*BL398*BP398</f>
        <v>0.29598535212453642</v>
      </c>
      <c r="AX398" s="146">
        <f>BDS!$AX$3*(COS(($U398*AX$4)-PI()))*BL398*BP398</f>
        <v>0.34116356391947805</v>
      </c>
      <c r="AY398" s="146">
        <f>BDS!$AY$3*(COS(($U398*AY$4)-PI()))*BL398*BP398</f>
        <v>0.43982287995618136</v>
      </c>
      <c r="AZ398" s="146">
        <f>BDS!$AZ$3*(COS(($U398*AZ$4)-PI()))*BL398*BP398</f>
        <v>0.40872797448278975</v>
      </c>
      <c r="BA398" s="146">
        <f>BDS!$BA$3*(COS(($U398*BA$4)-PI()))*BL398*BP398</f>
        <v>-0.11422695402097176</v>
      </c>
      <c r="BB398" s="146">
        <f>BDS!$BB$3*(COS(($U398*BB$4)-PI()))*BL398*BP398</f>
        <v>-0.27912945382416282</v>
      </c>
      <c r="BC398" s="146">
        <f>BDS!$BC$3*(COS(($U398*BC$4)-PI()))*BL398*BP398</f>
        <v>-0.11362705981592396</v>
      </c>
      <c r="BD398" s="146">
        <f>BDS!$BD$3*(COS(($U398*BD$4)-PI()))*BL398*BP398</f>
        <v>-0.37727097716525915</v>
      </c>
      <c r="BE398" s="146">
        <f>BDS!$BE$3*(COS(($U398*BE$4)-PI()))*BL398*BP398</f>
        <v>-0.3569127795547935</v>
      </c>
      <c r="BF398" s="153">
        <f t="shared" si="125"/>
        <v>0.13234450659979513</v>
      </c>
      <c r="BG398" s="153">
        <f>(((BF398)+1)/(BDS!$BG$4)+1)</f>
        <v>2.1251681628344343</v>
      </c>
      <c r="BH398" s="196">
        <f t="shared" si="126"/>
        <v>6.547866022328555</v>
      </c>
      <c r="BI398" s="154"/>
      <c r="BJ398" s="152">
        <f t="shared" si="127"/>
        <v>3596.2260842082751</v>
      </c>
      <c r="BK398" s="152">
        <f t="shared" si="128"/>
        <v>-0.4925268067485436</v>
      </c>
      <c r="BL398" s="155">
        <f t="shared" si="129"/>
        <v>0.94487347989939841</v>
      </c>
      <c r="BM398" s="155"/>
      <c r="BN398" s="152">
        <f t="shared" si="130"/>
        <v>3596.2260842082751</v>
      </c>
      <c r="BO398" s="152">
        <f t="shared" si="131"/>
        <v>-6.2384952440916717</v>
      </c>
      <c r="BP398" s="155">
        <f t="shared" si="132"/>
        <v>0.48761295755072254</v>
      </c>
      <c r="BQ398" s="156"/>
      <c r="BR398" s="157">
        <f t="shared" si="133"/>
        <v>3596.2260842082751</v>
      </c>
      <c r="BS398" s="158">
        <f t="shared" si="134"/>
        <v>0</v>
      </c>
      <c r="BT398" s="158">
        <f t="shared" si="135"/>
        <v>0</v>
      </c>
      <c r="BU398" s="158">
        <f t="shared" si="136"/>
        <v>0</v>
      </c>
      <c r="BV398" s="158"/>
      <c r="BW398" s="206">
        <f t="shared" si="137"/>
        <v>3596.2260842082751</v>
      </c>
      <c r="BX398" s="207">
        <f t="shared" si="138"/>
        <v>-3.1822806396259062E-13</v>
      </c>
      <c r="BY398" s="208">
        <f t="shared" si="139"/>
        <v>0.99999999999996336</v>
      </c>
      <c r="BZ398" s="158"/>
      <c r="CA398" s="157">
        <f>BDS!BH398</f>
        <v>6.547866022328555</v>
      </c>
      <c r="CB398" s="157">
        <f t="shared" si="140"/>
        <v>0.54786602232855497</v>
      </c>
      <c r="CC398" s="157"/>
      <c r="CD398" s="157">
        <f t="shared" si="141"/>
        <v>0.54786602232855497</v>
      </c>
      <c r="CE398" s="192"/>
      <c r="CF398" s="192"/>
      <c r="CG398" s="208"/>
      <c r="CH398" s="208">
        <f t="shared" si="142"/>
        <v>0</v>
      </c>
    </row>
    <row r="399" spans="2:86" x14ac:dyDescent="0.2">
      <c r="B399" s="81"/>
      <c r="C399" s="81"/>
      <c r="D399" s="81"/>
      <c r="E399" s="81"/>
      <c r="F399" s="81"/>
      <c r="G399" s="81"/>
      <c r="H399" s="81"/>
      <c r="I399" s="81"/>
      <c r="J399" s="81"/>
      <c r="K399" s="81"/>
      <c r="L399" s="82"/>
      <c r="M399" s="83"/>
      <c r="N399" s="81"/>
      <c r="O399" s="81"/>
      <c r="P399" s="81"/>
      <c r="Q399" s="84"/>
      <c r="R399" s="81"/>
      <c r="S399" s="84"/>
      <c r="T399" s="81"/>
      <c r="U399" s="195">
        <f t="shared" si="124"/>
        <v>3650.7633315388944</v>
      </c>
      <c r="V399" s="146">
        <f>BDS!$V$3*(COS(($U399*V$4)-PI()))*BL399*BP399</f>
        <v>-0.34242505748083307</v>
      </c>
      <c r="W399" s="146">
        <f>BDS!$W$3*(COS(($U399*W$4)-PI()))*BL399*BP399</f>
        <v>-0.42721024367649885</v>
      </c>
      <c r="X399" s="146">
        <f>BDS!$X$3*(COS(($U399*X$4)-PI()))*BL399*BP399</f>
        <v>-0.24898211716888216</v>
      </c>
      <c r="Y399" s="146">
        <f>BDS!$Y$3*(COS(($U399*Y$4)-PI()))*BL399*BP399</f>
        <v>-0.22254792071226748</v>
      </c>
      <c r="Z399" s="146">
        <f>BDS!$Z$3*(COS(($U399*Z$4)-PI()))*BL399*BP399</f>
        <v>-0.19551884687511867</v>
      </c>
      <c r="AA399" s="146">
        <f>BDS!$AA$3*(COS(($U399*AA$4)-PI()))*BL399*BP399</f>
        <v>-0.18527091468387535</v>
      </c>
      <c r="AB399" s="146">
        <f>BDS!$AB$3*(COS(($U399*AB$4)-PI()))*BL399*BP399</f>
        <v>0.36557715064152679</v>
      </c>
      <c r="AC399" s="146">
        <f>BDS!$AC$3*(COS(($U399*AC$4)-PI()))*BL399*BP399</f>
        <v>0.44751067717461013</v>
      </c>
      <c r="AD399" s="146">
        <f>BDS!$AD$3*(COS(($U399*AD$4)-PI()))*BL399*BP399</f>
        <v>0.3727667100427654</v>
      </c>
      <c r="AE399" s="146">
        <f>BDS!$AE$3*(COS(($U399*AE$4)-PI()))*BL399*BP399</f>
        <v>0.33368065535718205</v>
      </c>
      <c r="AF399" s="146">
        <f>BDS!$AF$3*(COS(($U399*AF$4)-PI()))*BL399*BP399</f>
        <v>0.3727667100427654</v>
      </c>
      <c r="AG399" s="146">
        <f>BDS!$AG$3*(COS(($U399*AG$4)-PI()))*BL399*BP399</f>
        <v>0.44751067717461013</v>
      </c>
      <c r="AH399" s="146">
        <f>BDS!$AH$3*(COS(($U399*AH$4)-PI()))*BL399*BP399</f>
        <v>0.36557715064152679</v>
      </c>
      <c r="AI399" s="146">
        <f>BDS!$AI$3*(COS(($U399*AI$4)-PI()))*BL399*BP399</f>
        <v>-0.18527091468387535</v>
      </c>
      <c r="AJ399" s="146">
        <f>BDS!$AJ$3*(COS(($U399*AJ$4)-PI()))*BL399*BP399</f>
        <v>7.5877119122319078E-2</v>
      </c>
      <c r="AK399" s="146">
        <f>BDS!$AK$3*(COS(($U399*AK$4)-PI()))*BL399*BP399</f>
        <v>0.45115477020597339</v>
      </c>
      <c r="AL399" s="146">
        <f>BDS!$AL$3*(COS(($U399*AL$4)-PI()))*BL399*BP399</f>
        <v>0.36216091365236386</v>
      </c>
      <c r="AM399" s="146">
        <f>BDS!$AM$3*(COS(($U399*AM$4)-PI()))*BL399*BP399</f>
        <v>0.22196856510420945</v>
      </c>
      <c r="AN399" s="146">
        <f>BDS!$AN$3*(COS(($U399*AN$4)-PI()))*BL399*BP399</f>
        <v>0.16861492945213055</v>
      </c>
      <c r="AO399" s="146">
        <f>BDS!$AO$3*(COS(($U399*AO$4)-PI()))*BL399*BP399</f>
        <v>0.22196856510420945</v>
      </c>
      <c r="AP399" s="146">
        <f>BDS!$AP$3*(COS(($U399*AP$4)-PI()))*BL399*BP399</f>
        <v>0.36216091365236386</v>
      </c>
      <c r="AQ399" s="146">
        <f>BDS!$AQ$3*(COS(($U399*AQ$4)-PI()))*BL399*BP399</f>
        <v>0.45115477020597339</v>
      </c>
      <c r="AR399" s="146">
        <f>BDS!$AR$3*(COS(($U399*AR$4)-PI()))*BL399*BP399</f>
        <v>7.5877119122319078E-2</v>
      </c>
      <c r="AS399" s="146">
        <f>BDS!$AS$3*(COS(($U399*AS$4)-PI()))*BL399*BP399</f>
        <v>-0.18527091468387535</v>
      </c>
      <c r="AT399" s="146">
        <f>BDS!$AT$3*(COS(($U399*AT$4)-PI()))*BL399*BP399</f>
        <v>0.36557715064152679</v>
      </c>
      <c r="AU399" s="146">
        <f>BDS!$AU$3*(COS(($U399*AU$4)-PI()))*BL399*BP399</f>
        <v>0.44751067717461013</v>
      </c>
      <c r="AV399" s="146">
        <f>BDS!$AV$3*(COS(($U399*AV$4)-PI()))*BL399*BP399</f>
        <v>0.3727667100427654</v>
      </c>
      <c r="AW399" s="146">
        <f>BDS!$AW$3*(COS(($U399*AW$4)-PI()))*BL399*BP399</f>
        <v>0.33368065535718205</v>
      </c>
      <c r="AX399" s="146">
        <f>BDS!$AX$3*(COS(($U399*AX$4)-PI()))*BL399*BP399</f>
        <v>0.3727667100427654</v>
      </c>
      <c r="AY399" s="146">
        <f>BDS!$AY$3*(COS(($U399*AY$4)-PI()))*BL399*BP399</f>
        <v>0.44751067717461013</v>
      </c>
      <c r="AZ399" s="146">
        <f>BDS!$AZ$3*(COS(($U399*AZ$4)-PI()))*BL399*BP399</f>
        <v>0.36557715064152679</v>
      </c>
      <c r="BA399" s="146">
        <f>BDS!$BA$3*(COS(($U399*BA$4)-PI()))*BL399*BP399</f>
        <v>-0.18527091468387535</v>
      </c>
      <c r="BB399" s="146">
        <f>BDS!$BB$3*(COS(($U399*BB$4)-PI()))*BL399*BP399</f>
        <v>-0.19551884687511867</v>
      </c>
      <c r="BC399" s="146">
        <f>BDS!$BC$3*(COS(($U399*BC$4)-PI()))*BL399*BP399</f>
        <v>-0.22254792071226748</v>
      </c>
      <c r="BD399" s="146">
        <f>BDS!$BD$3*(COS(($U399*BD$4)-PI()))*BL399*BP399</f>
        <v>-0.24898211716888216</v>
      </c>
      <c r="BE399" s="146">
        <f>BDS!$BE$3*(COS(($U399*BE$4)-PI()))*BL399*BP399</f>
        <v>-0.42721024367649885</v>
      </c>
      <c r="BF399" s="153">
        <f t="shared" si="125"/>
        <v>0.12582472651916576</v>
      </c>
      <c r="BG399" s="153">
        <f>(((BF399)+1)/(BDS!$BG$4)+1)</f>
        <v>2.1186897024960389</v>
      </c>
      <c r="BH399" s="196">
        <f t="shared" si="126"/>
        <v>6.5213471157015057</v>
      </c>
      <c r="BI399" s="154"/>
      <c r="BJ399" s="152">
        <f t="shared" si="127"/>
        <v>3650.7633315388944</v>
      </c>
      <c r="BK399" s="152">
        <f t="shared" si="128"/>
        <v>-0.51580741169061983</v>
      </c>
      <c r="BL399" s="155">
        <f t="shared" si="129"/>
        <v>0.94234434654717114</v>
      </c>
      <c r="BM399" s="155"/>
      <c r="BN399" s="152">
        <f t="shared" si="130"/>
        <v>3650.7633315388944</v>
      </c>
      <c r="BO399" s="152">
        <f t="shared" si="131"/>
        <v>-6.3636109628536852</v>
      </c>
      <c r="BP399" s="155">
        <f t="shared" si="132"/>
        <v>0.48063949187362187</v>
      </c>
      <c r="BQ399" s="156"/>
      <c r="BR399" s="157">
        <f t="shared" si="133"/>
        <v>3650.7633315388944</v>
      </c>
      <c r="BS399" s="158">
        <f t="shared" si="134"/>
        <v>0</v>
      </c>
      <c r="BT399" s="158">
        <f t="shared" si="135"/>
        <v>0</v>
      </c>
      <c r="BU399" s="158">
        <f t="shared" si="136"/>
        <v>0</v>
      </c>
      <c r="BV399" s="158"/>
      <c r="BW399" s="206">
        <f t="shared" si="137"/>
        <v>3650.7633315388944</v>
      </c>
      <c r="BX399" s="207">
        <f t="shared" si="138"/>
        <v>-3.3365730342744374E-13</v>
      </c>
      <c r="BY399" s="208">
        <f t="shared" si="139"/>
        <v>0.99999999999996159</v>
      </c>
      <c r="BZ399" s="158"/>
      <c r="CA399" s="157">
        <f>BDS!BH399</f>
        <v>6.5213471157015057</v>
      </c>
      <c r="CB399" s="157">
        <f t="shared" si="140"/>
        <v>0.52134711570150571</v>
      </c>
      <c r="CC399" s="157"/>
      <c r="CD399" s="157">
        <f t="shared" si="141"/>
        <v>0.52134711570150571</v>
      </c>
      <c r="CE399" s="192"/>
      <c r="CF399" s="192"/>
      <c r="CG399" s="208"/>
      <c r="CH399" s="208">
        <f t="shared" si="142"/>
        <v>0</v>
      </c>
    </row>
    <row r="400" spans="2:86" x14ac:dyDescent="0.2">
      <c r="B400" s="81"/>
      <c r="C400" s="81"/>
      <c r="D400" s="81"/>
      <c r="E400" s="81"/>
      <c r="F400" s="81"/>
      <c r="G400" s="81"/>
      <c r="H400" s="81"/>
      <c r="I400" s="81"/>
      <c r="J400" s="81"/>
      <c r="K400" s="81"/>
      <c r="L400" s="82"/>
      <c r="M400" s="83"/>
      <c r="N400" s="81"/>
      <c r="O400" s="81"/>
      <c r="P400" s="81"/>
      <c r="Q400" s="84"/>
      <c r="R400" s="81"/>
      <c r="S400" s="84"/>
      <c r="T400" s="81"/>
      <c r="U400" s="195">
        <f t="shared" si="124"/>
        <v>3706.1276434857959</v>
      </c>
      <c r="V400" s="146">
        <f>BDS!$V$3*(COS(($U400*V$4)-PI()))*BL400*BP400</f>
        <v>-0.41592709144258322</v>
      </c>
      <c r="W400" s="146">
        <f>BDS!$W$3*(COS(($U400*W$4)-PI()))*BL400*BP400</f>
        <v>-0.43757262095341448</v>
      </c>
      <c r="X400" s="146">
        <f>BDS!$X$3*(COS(($U400*X$4)-PI()))*BL400*BP400</f>
        <v>-8.55992177904948E-2</v>
      </c>
      <c r="Y400" s="146">
        <f>BDS!$Y$3*(COS(($U400*Y$4)-PI()))*BL400*BP400</f>
        <v>-0.31356527768382464</v>
      </c>
      <c r="Z400" s="146">
        <f>BDS!$Z$3*(COS(($U400*Z$4)-PI()))*BL400*BP400</f>
        <v>-0.1052822670021199</v>
      </c>
      <c r="AA400" s="146">
        <f>BDS!$AA$3*(COS(($U400*AA$4)-PI()))*BL400*BP400</f>
        <v>-0.24948665087480962</v>
      </c>
      <c r="AB400" s="146">
        <f>BDS!$AB$3*(COS(($U400*AB$4)-PI()))*BL400*BP400</f>
        <v>0.31487209999663301</v>
      </c>
      <c r="AC400" s="146">
        <f>BDS!$AC$3*(COS(($U400*AC$4)-PI()))*BL400*BP400</f>
        <v>0.44634850951412391</v>
      </c>
      <c r="AD400" s="146">
        <f>BDS!$AD$3*(COS(($U400*AD$4)-PI()))*BL400*BP400</f>
        <v>0.39716728019725861</v>
      </c>
      <c r="AE400" s="146">
        <f>BDS!$AE$3*(COS(($U400*AE$4)-PI()))*BL400*BP400</f>
        <v>0.3649268207319904</v>
      </c>
      <c r="AF400" s="146">
        <f>BDS!$AF$3*(COS(($U400*AF$4)-PI()))*BL400*BP400</f>
        <v>0.39716728019725861</v>
      </c>
      <c r="AG400" s="146">
        <f>BDS!$AG$3*(COS(($U400*AG$4)-PI()))*BL400*BP400</f>
        <v>0.44634850951412391</v>
      </c>
      <c r="AH400" s="146">
        <f>BDS!$AH$3*(COS(($U400*AH$4)-PI()))*BL400*BP400</f>
        <v>0.31487209999663301</v>
      </c>
      <c r="AI400" s="146">
        <f>BDS!$AI$3*(COS(($U400*AI$4)-PI()))*BL400*BP400</f>
        <v>-0.24948665087480962</v>
      </c>
      <c r="AJ400" s="146">
        <f>BDS!$AJ$3*(COS(($U400*AJ$4)-PI()))*BL400*BP400</f>
        <v>1.6707286927610363E-3</v>
      </c>
      <c r="AK400" s="146">
        <f>BDS!$AK$3*(COS(($U400*AK$4)-PI()))*BL400*BP400</f>
        <v>0.43116661014128049</v>
      </c>
      <c r="AL400" s="146">
        <f>BDS!$AL$3*(COS(($U400*AL$4)-PI()))*BL400*BP400</f>
        <v>0.3886158893770445</v>
      </c>
      <c r="AM400" s="146">
        <f>BDS!$AM$3*(COS(($U400*AM$4)-PI()))*BL400*BP400</f>
        <v>0.26573602730146306</v>
      </c>
      <c r="AN400" s="146">
        <f>BDS!$AN$3*(COS(($U400*AN$4)-PI()))*BL400*BP400</f>
        <v>0.21611668168110851</v>
      </c>
      <c r="AO400" s="146">
        <f>BDS!$AO$3*(COS(($U400*AO$4)-PI()))*BL400*BP400</f>
        <v>0.26573602730146306</v>
      </c>
      <c r="AP400" s="146">
        <f>BDS!$AP$3*(COS(($U400*AP$4)-PI()))*BL400*BP400</f>
        <v>0.3886158893770445</v>
      </c>
      <c r="AQ400" s="146">
        <f>BDS!$AQ$3*(COS(($U400*AQ$4)-PI()))*BL400*BP400</f>
        <v>0.43116661014128049</v>
      </c>
      <c r="AR400" s="146">
        <f>BDS!$AR$3*(COS(($U400*AR$4)-PI()))*BL400*BP400</f>
        <v>1.6707286927610363E-3</v>
      </c>
      <c r="AS400" s="146">
        <f>BDS!$AS$3*(COS(($U400*AS$4)-PI()))*BL400*BP400</f>
        <v>-0.24948665087480962</v>
      </c>
      <c r="AT400" s="146">
        <f>BDS!$AT$3*(COS(($U400*AT$4)-PI()))*BL400*BP400</f>
        <v>0.31487209999663301</v>
      </c>
      <c r="AU400" s="146">
        <f>BDS!$AU$3*(COS(($U400*AU$4)-PI()))*BL400*BP400</f>
        <v>0.44634850951412391</v>
      </c>
      <c r="AV400" s="146">
        <f>BDS!$AV$3*(COS(($U400*AV$4)-PI()))*BL400*BP400</f>
        <v>0.39716728019725861</v>
      </c>
      <c r="AW400" s="146">
        <f>BDS!$AW$3*(COS(($U400*AW$4)-PI()))*BL400*BP400</f>
        <v>0.3649268207319904</v>
      </c>
      <c r="AX400" s="146">
        <f>BDS!$AX$3*(COS(($U400*AX$4)-PI()))*BL400*BP400</f>
        <v>0.39716728019725861</v>
      </c>
      <c r="AY400" s="146">
        <f>BDS!$AY$3*(COS(($U400*AY$4)-PI()))*BL400*BP400</f>
        <v>0.44634850951412391</v>
      </c>
      <c r="AZ400" s="146">
        <f>BDS!$AZ$3*(COS(($U400*AZ$4)-PI()))*BL400*BP400</f>
        <v>0.31487209999663301</v>
      </c>
      <c r="BA400" s="146">
        <f>BDS!$BA$3*(COS(($U400*BA$4)-PI()))*BL400*BP400</f>
        <v>-0.24948665087480962</v>
      </c>
      <c r="BB400" s="146">
        <f>BDS!$BB$3*(COS(($U400*BB$4)-PI()))*BL400*BP400</f>
        <v>-0.1052822670021199</v>
      </c>
      <c r="BC400" s="146">
        <f>BDS!$BC$3*(COS(($U400*BC$4)-PI()))*BL400*BP400</f>
        <v>-0.31356527768382464</v>
      </c>
      <c r="BD400" s="146">
        <f>BDS!$BD$3*(COS(($U400*BD$4)-PI()))*BL400*BP400</f>
        <v>-8.55992177904948E-2</v>
      </c>
      <c r="BE400" s="146">
        <f>BDS!$BE$3*(COS(($U400*BE$4)-PI()))*BL400*BP400</f>
        <v>-0.43757262095341448</v>
      </c>
      <c r="BF400" s="153">
        <f t="shared" si="125"/>
        <v>0.12377744253335332</v>
      </c>
      <c r="BG400" s="153">
        <f>(((BF400)+1)/(BDS!$BG$4)+1)</f>
        <v>2.1166553933721892</v>
      </c>
      <c r="BH400" s="196">
        <f t="shared" si="126"/>
        <v>6.5130031505707429</v>
      </c>
      <c r="BI400" s="154"/>
      <c r="BJ400" s="152">
        <f t="shared" si="127"/>
        <v>3706.1276434857959</v>
      </c>
      <c r="BK400" s="152">
        <f t="shared" si="128"/>
        <v>-0.54012154142747937</v>
      </c>
      <c r="BL400" s="155">
        <f t="shared" si="129"/>
        <v>0.93971016113282846</v>
      </c>
      <c r="BM400" s="155"/>
      <c r="BN400" s="152">
        <f t="shared" si="130"/>
        <v>3706.1276434857959</v>
      </c>
      <c r="BO400" s="152">
        <f t="shared" si="131"/>
        <v>-6.4898190413156982</v>
      </c>
      <c r="BP400" s="155">
        <f t="shared" si="132"/>
        <v>0.47370617709505286</v>
      </c>
      <c r="BQ400" s="156"/>
      <c r="BR400" s="157">
        <f t="shared" si="133"/>
        <v>3706.1276434857959</v>
      </c>
      <c r="BS400" s="158">
        <f t="shared" si="134"/>
        <v>0</v>
      </c>
      <c r="BT400" s="158">
        <f t="shared" si="135"/>
        <v>0</v>
      </c>
      <c r="BU400" s="158">
        <f t="shared" si="136"/>
        <v>0</v>
      </c>
      <c r="BV400" s="158"/>
      <c r="BW400" s="206">
        <f t="shared" si="137"/>
        <v>3706.1276434857959</v>
      </c>
      <c r="BX400" s="207">
        <f t="shared" si="138"/>
        <v>-3.5101519782540357E-13</v>
      </c>
      <c r="BY400" s="208">
        <f t="shared" si="139"/>
        <v>0.99999999999995959</v>
      </c>
      <c r="BZ400" s="158"/>
      <c r="CA400" s="157">
        <f>BDS!BH400</f>
        <v>6.5130031505707429</v>
      </c>
      <c r="CB400" s="157">
        <f t="shared" si="140"/>
        <v>0.51300315057074286</v>
      </c>
      <c r="CC400" s="157"/>
      <c r="CD400" s="157">
        <f t="shared" si="141"/>
        <v>0.51300315057074286</v>
      </c>
      <c r="CE400" s="192"/>
      <c r="CF400" s="192"/>
      <c r="CG400" s="208"/>
      <c r="CH400" s="208">
        <f t="shared" si="142"/>
        <v>0</v>
      </c>
    </row>
    <row r="401" spans="2:86" x14ac:dyDescent="0.2">
      <c r="B401" s="81"/>
      <c r="C401" s="81"/>
      <c r="D401" s="81"/>
      <c r="E401" s="81"/>
      <c r="F401" s="81"/>
      <c r="G401" s="81"/>
      <c r="H401" s="81"/>
      <c r="I401" s="81"/>
      <c r="J401" s="81"/>
      <c r="K401" s="81"/>
      <c r="L401" s="82"/>
      <c r="M401" s="83"/>
      <c r="N401" s="81"/>
      <c r="O401" s="81"/>
      <c r="P401" s="81"/>
      <c r="Q401" s="84"/>
      <c r="R401" s="81"/>
      <c r="S401" s="84"/>
      <c r="T401" s="81"/>
      <c r="U401" s="195">
        <f t="shared" si="124"/>
        <v>3762.3315625939927</v>
      </c>
      <c r="V401" s="146">
        <f>BDS!$V$3*(COS(($U401*V$4)-PI()))*BL401*BP401</f>
        <v>-0.43109325226727685</v>
      </c>
      <c r="W401" s="146">
        <f>BDS!$W$3*(COS(($U401*W$4)-PI()))*BL401*BP401</f>
        <v>-0.3859720096871132</v>
      </c>
      <c r="X401" s="146">
        <f>BDS!$X$3*(COS(($U401*X$4)-PI()))*BL401*BP401</f>
        <v>8.777417598372847E-2</v>
      </c>
      <c r="Y401" s="146">
        <f>BDS!$Y$3*(COS(($U401*Y$4)-PI()))*BL401*BP401</f>
        <v>-0.37986303884198325</v>
      </c>
      <c r="Z401" s="146">
        <f>BDS!$Z$3*(COS(($U401*Z$4)-PI()))*BL401*BP401</f>
        <v>-1.2264459396303504E-2</v>
      </c>
      <c r="AA401" s="146">
        <f>BDS!$AA$3*(COS(($U401*AA$4)-PI()))*BL401*BP401</f>
        <v>-0.30486233878774111</v>
      </c>
      <c r="AB401" s="146">
        <f>BDS!$AB$3*(COS(($U401*AB$4)-PI()))*BL401*BP401</f>
        <v>0.25772843569088688</v>
      </c>
      <c r="AC401" s="146">
        <f>BDS!$AC$3*(COS(($U401*AC$4)-PI()))*BL401*BP401</f>
        <v>0.43626828585299138</v>
      </c>
      <c r="AD401" s="146">
        <f>BDS!$AD$3*(COS(($U401*AD$4)-PI()))*BL401*BP401</f>
        <v>0.41384868531180763</v>
      </c>
      <c r="AE401" s="146">
        <f>BDS!$AE$3*(COS(($U401*AE$4)-PI()))*BL401*BP401</f>
        <v>0.38910823916327253</v>
      </c>
      <c r="AF401" s="146">
        <f>BDS!$AF$3*(COS(($U401*AF$4)-PI()))*BL401*BP401</f>
        <v>0.41384868531180763</v>
      </c>
      <c r="AG401" s="146">
        <f>BDS!$AG$3*(COS(($U401*AG$4)-PI()))*BL401*BP401</f>
        <v>0.43626828585299138</v>
      </c>
      <c r="AH401" s="146">
        <f>BDS!$AH$3*(COS(($U401*AH$4)-PI()))*BL401*BP401</f>
        <v>0.25772843569088688</v>
      </c>
      <c r="AI401" s="146">
        <f>BDS!$AI$3*(COS(($U401*AI$4)-PI()))*BL401*BP401</f>
        <v>-0.30486233878774111</v>
      </c>
      <c r="AJ401" s="146">
        <f>BDS!$AJ$3*(COS(($U401*AJ$4)-PI()))*BL401*BP401</f>
        <v>-7.1112501871401862E-2</v>
      </c>
      <c r="AK401" s="146">
        <f>BDS!$AK$3*(COS(($U401*AK$4)-PI()))*BL401*BP401</f>
        <v>0.40238987998906495</v>
      </c>
      <c r="AL401" s="146">
        <f>BDS!$AL$3*(COS(($U401*AL$4)-PI()))*BL401*BP401</f>
        <v>0.40752950550093081</v>
      </c>
      <c r="AM401" s="146">
        <f>BDS!$AM$3*(COS(($U401*AM$4)-PI()))*BL401*BP401</f>
        <v>0.30427234319549729</v>
      </c>
      <c r="AN401" s="146">
        <f>BDS!$AN$3*(COS(($U401*AN$4)-PI()))*BL401*BP401</f>
        <v>0.25923676322144923</v>
      </c>
      <c r="AO401" s="146">
        <f>BDS!$AO$3*(COS(($U401*AO$4)-PI()))*BL401*BP401</f>
        <v>0.30427234319549729</v>
      </c>
      <c r="AP401" s="146">
        <f>BDS!$AP$3*(COS(($U401*AP$4)-PI()))*BL401*BP401</f>
        <v>0.40752950550093081</v>
      </c>
      <c r="AQ401" s="146">
        <f>BDS!$AQ$3*(COS(($U401*AQ$4)-PI()))*BL401*BP401</f>
        <v>0.40238987998906495</v>
      </c>
      <c r="AR401" s="146">
        <f>BDS!$AR$3*(COS(($U401*AR$4)-PI()))*BL401*BP401</f>
        <v>-7.1112501871401862E-2</v>
      </c>
      <c r="AS401" s="146">
        <f>BDS!$AS$3*(COS(($U401*AS$4)-PI()))*BL401*BP401</f>
        <v>-0.30486233878774111</v>
      </c>
      <c r="AT401" s="146">
        <f>BDS!$AT$3*(COS(($U401*AT$4)-PI()))*BL401*BP401</f>
        <v>0.25772843569088688</v>
      </c>
      <c r="AU401" s="146">
        <f>BDS!$AU$3*(COS(($U401*AU$4)-PI()))*BL401*BP401</f>
        <v>0.43626828585299138</v>
      </c>
      <c r="AV401" s="146">
        <f>BDS!$AV$3*(COS(($U401*AV$4)-PI()))*BL401*BP401</f>
        <v>0.41384868531180763</v>
      </c>
      <c r="AW401" s="146">
        <f>BDS!$AW$3*(COS(($U401*AW$4)-PI()))*BL401*BP401</f>
        <v>0.38910823916327253</v>
      </c>
      <c r="AX401" s="146">
        <f>BDS!$AX$3*(COS(($U401*AX$4)-PI()))*BL401*BP401</f>
        <v>0.41384868531180763</v>
      </c>
      <c r="AY401" s="146">
        <f>BDS!$AY$3*(COS(($U401*AY$4)-PI()))*BL401*BP401</f>
        <v>0.43626828585299138</v>
      </c>
      <c r="AZ401" s="146">
        <f>BDS!$AZ$3*(COS(($U401*AZ$4)-PI()))*BL401*BP401</f>
        <v>0.25772843569088688</v>
      </c>
      <c r="BA401" s="146">
        <f>BDS!$BA$3*(COS(($U401*BA$4)-PI()))*BL401*BP401</f>
        <v>-0.30486233878774111</v>
      </c>
      <c r="BB401" s="146">
        <f>BDS!$BB$3*(COS(($U401*BB$4)-PI()))*BL401*BP401</f>
        <v>-1.2264459396303504E-2</v>
      </c>
      <c r="BC401" s="146">
        <f>BDS!$BC$3*(COS(($U401*BC$4)-PI()))*BL401*BP401</f>
        <v>-0.37986303884198325</v>
      </c>
      <c r="BD401" s="146">
        <f>BDS!$BD$3*(COS(($U401*BD$4)-PI()))*BL401*BP401</f>
        <v>8.777417598372847E-2</v>
      </c>
      <c r="BE401" s="146">
        <f>BDS!$BE$3*(COS(($U401*BE$4)-PI()))*BL401*BP401</f>
        <v>-0.3859720096871132</v>
      </c>
      <c r="BF401" s="153">
        <f t="shared" si="125"/>
        <v>0.12566111253603712</v>
      </c>
      <c r="BG401" s="153">
        <f>(((BF401)+1)/(BDS!$BG$4)+1)</f>
        <v>2.1185271254324882</v>
      </c>
      <c r="BH401" s="196">
        <f t="shared" si="126"/>
        <v>6.5206805808085351</v>
      </c>
      <c r="BI401" s="154"/>
      <c r="BJ401" s="152">
        <f t="shared" si="127"/>
        <v>3762.3315625939927</v>
      </c>
      <c r="BK401" s="152">
        <f t="shared" si="128"/>
        <v>-0.56550891978812978</v>
      </c>
      <c r="BL401" s="155">
        <f t="shared" si="129"/>
        <v>0.93696755816480326</v>
      </c>
      <c r="BM401" s="155"/>
      <c r="BN401" s="152">
        <f t="shared" si="130"/>
        <v>3762.3315625939927</v>
      </c>
      <c r="BO401" s="152">
        <f t="shared" si="131"/>
        <v>-6.6170973245770934</v>
      </c>
      <c r="BP401" s="155">
        <f t="shared" si="132"/>
        <v>0.46681535594042017</v>
      </c>
      <c r="BQ401" s="156"/>
      <c r="BR401" s="157">
        <f t="shared" si="133"/>
        <v>3762.3315625939927</v>
      </c>
      <c r="BS401" s="158">
        <f t="shared" si="134"/>
        <v>0</v>
      </c>
      <c r="BT401" s="158">
        <f t="shared" si="135"/>
        <v>0</v>
      </c>
      <c r="BU401" s="158">
        <f t="shared" si="136"/>
        <v>0</v>
      </c>
      <c r="BV401" s="158"/>
      <c r="BW401" s="206">
        <f t="shared" si="137"/>
        <v>3762.3315625939927</v>
      </c>
      <c r="BX401" s="207">
        <f t="shared" si="138"/>
        <v>-3.6837309222336345E-13</v>
      </c>
      <c r="BY401" s="208">
        <f t="shared" si="139"/>
        <v>0.99999999999995759</v>
      </c>
      <c r="BZ401" s="158"/>
      <c r="CA401" s="157">
        <f>BDS!BH401</f>
        <v>6.5206805808085351</v>
      </c>
      <c r="CB401" s="157">
        <f t="shared" si="140"/>
        <v>0.52068058080853508</v>
      </c>
      <c r="CC401" s="157"/>
      <c r="CD401" s="157">
        <f t="shared" si="141"/>
        <v>0.52068058080853508</v>
      </c>
      <c r="CE401" s="192"/>
      <c r="CF401" s="192"/>
      <c r="CG401" s="208"/>
      <c r="CH401" s="208">
        <f t="shared" si="142"/>
        <v>0</v>
      </c>
    </row>
    <row r="402" spans="2:86" x14ac:dyDescent="0.2">
      <c r="B402" s="81"/>
      <c r="C402" s="81"/>
      <c r="D402" s="81"/>
      <c r="E402" s="81"/>
      <c r="F402" s="81"/>
      <c r="G402" s="81"/>
      <c r="H402" s="81"/>
      <c r="I402" s="81"/>
      <c r="J402" s="81"/>
      <c r="K402" s="81"/>
      <c r="L402" s="82"/>
      <c r="M402" s="83"/>
      <c r="N402" s="81"/>
      <c r="O402" s="81"/>
      <c r="P402" s="81"/>
      <c r="Q402" s="84"/>
      <c r="R402" s="81"/>
      <c r="S402" s="84"/>
      <c r="T402" s="81"/>
      <c r="U402" s="195">
        <f t="shared" si="124"/>
        <v>3819.3878216178623</v>
      </c>
      <c r="V402" s="146">
        <f>BDS!$V$3*(COS(($U402*V$4)-PI()))*BL402*BP402</f>
        <v>-0.38526801716113729</v>
      </c>
      <c r="W402" s="146">
        <f>BDS!$W$3*(COS(($U402*W$4)-PI()))*BL402*BP402</f>
        <v>-0.27935024067898323</v>
      </c>
      <c r="X402" s="146">
        <f>BDS!$X$3*(COS(($U402*X$4)-PI()))*BL402*BP402</f>
        <v>0.24343512012420221</v>
      </c>
      <c r="Y402" s="146">
        <f>BDS!$Y$3*(COS(($U402*Y$4)-PI()))*BL402*BP402</f>
        <v>-0.41622764234937626</v>
      </c>
      <c r="Z402" s="146">
        <f>BDS!$Z$3*(COS(($U402*Z$4)-PI()))*BL402*BP402</f>
        <v>7.9407838634435055E-2</v>
      </c>
      <c r="AA402" s="146">
        <f>BDS!$AA$3*(COS(($U402*AA$4)-PI()))*BL402*BP402</f>
        <v>-0.34958716449117638</v>
      </c>
      <c r="AB402" s="146">
        <f>BDS!$AB$3*(COS(($U402*AB$4)-PI()))*BL402*BP402</f>
        <v>0.19546814622475753</v>
      </c>
      <c r="AC402" s="146">
        <f>BDS!$AC$3*(COS(($U402*AC$4)-PI()))*BL402*BP402</f>
        <v>0.41738941595673645</v>
      </c>
      <c r="AD402" s="146">
        <f>BDS!$AD$3*(COS(($U402*AD$4)-PI()))*BL402*BP402</f>
        <v>0.422423768565449</v>
      </c>
      <c r="AE402" s="146">
        <f>BDS!$AE$3*(COS(($U402*AE$4)-PI()))*BL402*BP402</f>
        <v>0.40571797425510192</v>
      </c>
      <c r="AF402" s="146">
        <f>BDS!$AF$3*(COS(($U402*AF$4)-PI()))*BL402*BP402</f>
        <v>0.422423768565449</v>
      </c>
      <c r="AG402" s="146">
        <f>BDS!$AG$3*(COS(($U402*AG$4)-PI()))*BL402*BP402</f>
        <v>0.41738941595673645</v>
      </c>
      <c r="AH402" s="146">
        <f>BDS!$AH$3*(COS(($U402*AH$4)-PI()))*BL402*BP402</f>
        <v>0.19546814622475753</v>
      </c>
      <c r="AI402" s="146">
        <f>BDS!$AI$3*(COS(($U402*AI$4)-PI()))*BL402*BP402</f>
        <v>-0.34958716449117638</v>
      </c>
      <c r="AJ402" s="146">
        <f>BDS!$AJ$3*(COS(($U402*AJ$4)-PI()))*BL402*BP402</f>
        <v>-0.14041781596958483</v>
      </c>
      <c r="AK402" s="146">
        <f>BDS!$AK$3*(COS(($U402*AK$4)-PI()))*BL402*BP402</f>
        <v>0.36536670442549485</v>
      </c>
      <c r="AL402" s="146">
        <f>BDS!$AL$3*(COS(($U402*AL$4)-PI()))*BL402*BP402</f>
        <v>0.41847781915609938</v>
      </c>
      <c r="AM402" s="146">
        <f>BDS!$AM$3*(COS(($U402*AM$4)-PI()))*BL402*BP402</f>
        <v>0.33687782614023465</v>
      </c>
      <c r="AN402" s="146">
        <f>BDS!$AN$3*(COS(($U402*AN$4)-PI()))*BL402*BP402</f>
        <v>0.29722883356499158</v>
      </c>
      <c r="AO402" s="146">
        <f>BDS!$AO$3*(COS(($U402*AO$4)-PI()))*BL402*BP402</f>
        <v>0.33687782614023465</v>
      </c>
      <c r="AP402" s="146">
        <f>BDS!$AP$3*(COS(($U402*AP$4)-PI()))*BL402*BP402</f>
        <v>0.41847781915609938</v>
      </c>
      <c r="AQ402" s="146">
        <f>BDS!$AQ$3*(COS(($U402*AQ$4)-PI()))*BL402*BP402</f>
        <v>0.36536670442549485</v>
      </c>
      <c r="AR402" s="146">
        <f>BDS!$AR$3*(COS(($U402*AR$4)-PI()))*BL402*BP402</f>
        <v>-0.14041781596958483</v>
      </c>
      <c r="AS402" s="146">
        <f>BDS!$AS$3*(COS(($U402*AS$4)-PI()))*BL402*BP402</f>
        <v>-0.34958716449117638</v>
      </c>
      <c r="AT402" s="146">
        <f>BDS!$AT$3*(COS(($U402*AT$4)-PI()))*BL402*BP402</f>
        <v>0.19546814622475753</v>
      </c>
      <c r="AU402" s="146">
        <f>BDS!$AU$3*(COS(($U402*AU$4)-PI()))*BL402*BP402</f>
        <v>0.41738941595673645</v>
      </c>
      <c r="AV402" s="146">
        <f>BDS!$AV$3*(COS(($U402*AV$4)-PI()))*BL402*BP402</f>
        <v>0.422423768565449</v>
      </c>
      <c r="AW402" s="146">
        <f>BDS!$AW$3*(COS(($U402*AW$4)-PI()))*BL402*BP402</f>
        <v>0.40571797425510192</v>
      </c>
      <c r="AX402" s="146">
        <f>BDS!$AX$3*(COS(($U402*AX$4)-PI()))*BL402*BP402</f>
        <v>0.422423768565449</v>
      </c>
      <c r="AY402" s="146">
        <f>BDS!$AY$3*(COS(($U402*AY$4)-PI()))*BL402*BP402</f>
        <v>0.41738941595673645</v>
      </c>
      <c r="AZ402" s="146">
        <f>BDS!$AZ$3*(COS(($U402*AZ$4)-PI()))*BL402*BP402</f>
        <v>0.19546814622475753</v>
      </c>
      <c r="BA402" s="146">
        <f>BDS!$BA$3*(COS(($U402*BA$4)-PI()))*BL402*BP402</f>
        <v>-0.34958716449117638</v>
      </c>
      <c r="BB402" s="146">
        <f>BDS!$BB$3*(COS(($U402*BB$4)-PI()))*BL402*BP402</f>
        <v>7.9407838634435055E-2</v>
      </c>
      <c r="BC402" s="146">
        <f>BDS!$BC$3*(COS(($U402*BC$4)-PI()))*BL402*BP402</f>
        <v>-0.41622764234937626</v>
      </c>
      <c r="BD402" s="146">
        <f>BDS!$BD$3*(COS(($U402*BD$4)-PI()))*BL402*BP402</f>
        <v>0.24343512012420221</v>
      </c>
      <c r="BE402" s="146">
        <f>BDS!$BE$3*(COS(($U402*BE$4)-PI()))*BL402*BP402</f>
        <v>-0.27935024067898323</v>
      </c>
      <c r="BF402" s="153">
        <f t="shared" si="125"/>
        <v>0.13003646246950465</v>
      </c>
      <c r="BG402" s="153">
        <f>(((BF402)+1)/(BDS!$BG$4)+1)</f>
        <v>2.1228747461589581</v>
      </c>
      <c r="BH402" s="196">
        <f t="shared" si="126"/>
        <v>6.5384874136376556</v>
      </c>
      <c r="BI402" s="154"/>
      <c r="BJ402" s="152">
        <f t="shared" si="127"/>
        <v>3819.3878216178623</v>
      </c>
      <c r="BK402" s="152">
        <f t="shared" si="128"/>
        <v>-0.59201024656910439</v>
      </c>
      <c r="BL402" s="155">
        <f t="shared" si="129"/>
        <v>0.93411315378135118</v>
      </c>
      <c r="BM402" s="155"/>
      <c r="BN402" s="152">
        <f t="shared" si="130"/>
        <v>3819.3878216178623</v>
      </c>
      <c r="BO402" s="152">
        <f t="shared" si="131"/>
        <v>-6.7454235904612663</v>
      </c>
      <c r="BP402" s="155">
        <f t="shared" si="132"/>
        <v>0.45996927267334514</v>
      </c>
      <c r="BQ402" s="156"/>
      <c r="BR402" s="157">
        <f t="shared" si="133"/>
        <v>3819.3878216178623</v>
      </c>
      <c r="BS402" s="158">
        <f t="shared" si="134"/>
        <v>0</v>
      </c>
      <c r="BT402" s="158">
        <f t="shared" si="135"/>
        <v>0</v>
      </c>
      <c r="BU402" s="158">
        <f t="shared" si="136"/>
        <v>0</v>
      </c>
      <c r="BV402" s="158"/>
      <c r="BW402" s="206">
        <f t="shared" si="137"/>
        <v>3819.3878216178623</v>
      </c>
      <c r="BX402" s="207">
        <f t="shared" si="138"/>
        <v>-3.8573098662132343E-13</v>
      </c>
      <c r="BY402" s="208">
        <f t="shared" si="139"/>
        <v>0.99999999999995559</v>
      </c>
      <c r="BZ402" s="158"/>
      <c r="CA402" s="157">
        <f>BDS!BH402</f>
        <v>6.5384874136376556</v>
      </c>
      <c r="CB402" s="157">
        <f t="shared" si="140"/>
        <v>0.53848741363765562</v>
      </c>
      <c r="CC402" s="157"/>
      <c r="CD402" s="157">
        <f t="shared" si="141"/>
        <v>0.53848741363765562</v>
      </c>
      <c r="CE402" s="192"/>
      <c r="CF402" s="192"/>
      <c r="CG402" s="208"/>
      <c r="CH402" s="208">
        <f t="shared" si="142"/>
        <v>0</v>
      </c>
    </row>
    <row r="403" spans="2:86" x14ac:dyDescent="0.2">
      <c r="B403" s="81"/>
      <c r="C403" s="81"/>
      <c r="D403" s="81"/>
      <c r="E403" s="81"/>
      <c r="F403" s="81"/>
      <c r="G403" s="81"/>
      <c r="H403" s="81"/>
      <c r="I403" s="81"/>
      <c r="J403" s="81"/>
      <c r="K403" s="81"/>
      <c r="L403" s="82"/>
      <c r="M403" s="83"/>
      <c r="N403" s="81"/>
      <c r="O403" s="81"/>
      <c r="P403" s="81"/>
      <c r="Q403" s="84"/>
      <c r="R403" s="81"/>
      <c r="S403" s="84"/>
      <c r="T403" s="81"/>
      <c r="U403" s="195">
        <f t="shared" si="124"/>
        <v>3877.3093464056974</v>
      </c>
      <c r="V403" s="146">
        <f>BDS!$V$3*(COS(($U403*V$4)-PI()))*BL403*BP403</f>
        <v>-0.28457522548212</v>
      </c>
      <c r="W403" s="146">
        <f>BDS!$W$3*(COS(($U403*W$4)-PI()))*BL403*BP403</f>
        <v>-0.13319405553042216</v>
      </c>
      <c r="X403" s="146">
        <f>BDS!$X$3*(COS(($U403*X$4)-PI()))*BL403*BP403</f>
        <v>0.35554191181284733</v>
      </c>
      <c r="Y403" s="146">
        <f>BDS!$Y$3*(COS(($U403*Y$4)-PI()))*BL403*BP403</f>
        <v>-0.41957822813733653</v>
      </c>
      <c r="Z403" s="146">
        <f>BDS!$Z$3*(COS(($U403*Z$4)-PI()))*BL403*BP403</f>
        <v>0.16550600583149477</v>
      </c>
      <c r="AA403" s="146">
        <f>BDS!$AA$3*(COS(($U403*AA$4)-PI()))*BL403*BP403</f>
        <v>-0.38212803639018644</v>
      </c>
      <c r="AB403" s="146">
        <f>BDS!$AB$3*(COS(($U403*AB$4)-PI()))*BL403*BP403</f>
        <v>0.12959784072646297</v>
      </c>
      <c r="AC403" s="146">
        <f>BDS!$AC$3*(COS(($U403*AC$4)-PI()))*BL403*BP403</f>
        <v>0.39002907570829382</v>
      </c>
      <c r="AD403" s="146">
        <f>BDS!$AD$3*(COS(($U403*AD$4)-PI()))*BL403*BP403</f>
        <v>0.42265217341866546</v>
      </c>
      <c r="AE403" s="146">
        <f>BDS!$AE$3*(COS(($U403*AE$4)-PI()))*BL403*BP403</f>
        <v>0.4143759676440395</v>
      </c>
      <c r="AF403" s="146">
        <f>BDS!$AF$3*(COS(($U403*AF$4)-PI()))*BL403*BP403</f>
        <v>0.42265217341866546</v>
      </c>
      <c r="AG403" s="146">
        <f>BDS!$AG$3*(COS(($U403*AG$4)-PI()))*BL403*BP403</f>
        <v>0.39002907570829382</v>
      </c>
      <c r="AH403" s="146">
        <f>BDS!$AH$3*(COS(($U403*AH$4)-PI()))*BL403*BP403</f>
        <v>0.12959784072646297</v>
      </c>
      <c r="AI403" s="146">
        <f>BDS!$AI$3*(COS(($U403*AI$4)-PI()))*BL403*BP403</f>
        <v>-0.38212803639018644</v>
      </c>
      <c r="AJ403" s="146">
        <f>BDS!$AJ$3*(COS(($U403*AJ$4)-PI()))*BL403*BP403</f>
        <v>-0.20421152490296327</v>
      </c>
      <c r="AK403" s="146">
        <f>BDS!$AK$3*(COS(($U403*AK$4)-PI()))*BL403*BP403</f>
        <v>0.32085284614127557</v>
      </c>
      <c r="AL403" s="146">
        <f>BDS!$AL$3*(COS(($U403*AL$4)-PI()))*BL403*BP403</f>
        <v>0.42117803880305388</v>
      </c>
      <c r="AM403" s="146">
        <f>BDS!$AM$3*(COS(($U403*AM$4)-PI()))*BL403*BP403</f>
        <v>0.36293235583742312</v>
      </c>
      <c r="AN403" s="146">
        <f>BDS!$AN$3*(COS(($U403*AN$4)-PI()))*BL403*BP403</f>
        <v>0.32940701627584595</v>
      </c>
      <c r="AO403" s="146">
        <f>BDS!$AO$3*(COS(($U403*AO$4)-PI()))*BL403*BP403</f>
        <v>0.36293235583742312</v>
      </c>
      <c r="AP403" s="146">
        <f>BDS!$AP$3*(COS(($U403*AP$4)-PI()))*BL403*BP403</f>
        <v>0.42117803880305388</v>
      </c>
      <c r="AQ403" s="146">
        <f>BDS!$AQ$3*(COS(($U403*AQ$4)-PI()))*BL403*BP403</f>
        <v>0.32085284614127557</v>
      </c>
      <c r="AR403" s="146">
        <f>BDS!$AR$3*(COS(($U403*AR$4)-PI()))*BL403*BP403</f>
        <v>-0.20421152490296327</v>
      </c>
      <c r="AS403" s="146">
        <f>BDS!$AS$3*(COS(($U403*AS$4)-PI()))*BL403*BP403</f>
        <v>-0.38212803639018644</v>
      </c>
      <c r="AT403" s="146">
        <f>BDS!$AT$3*(COS(($U403*AT$4)-PI()))*BL403*BP403</f>
        <v>0.12959784072646297</v>
      </c>
      <c r="AU403" s="146">
        <f>BDS!$AU$3*(COS(($U403*AU$4)-PI()))*BL403*BP403</f>
        <v>0.39002907570829382</v>
      </c>
      <c r="AV403" s="146">
        <f>BDS!$AV$3*(COS(($U403*AV$4)-PI()))*BL403*BP403</f>
        <v>0.42265217341866546</v>
      </c>
      <c r="AW403" s="146">
        <f>BDS!$AW$3*(COS(($U403*AW$4)-PI()))*BL403*BP403</f>
        <v>0.4143759676440395</v>
      </c>
      <c r="AX403" s="146">
        <f>BDS!$AX$3*(COS(($U403*AX$4)-PI()))*BL403*BP403</f>
        <v>0.42265217341866546</v>
      </c>
      <c r="AY403" s="146">
        <f>BDS!$AY$3*(COS(($U403*AY$4)-PI()))*BL403*BP403</f>
        <v>0.39002907570829382</v>
      </c>
      <c r="AZ403" s="146">
        <f>BDS!$AZ$3*(COS(($U403*AZ$4)-PI()))*BL403*BP403</f>
        <v>0.12959784072646297</v>
      </c>
      <c r="BA403" s="146">
        <f>BDS!$BA$3*(COS(($U403*BA$4)-PI()))*BL403*BP403</f>
        <v>-0.38212803639018644</v>
      </c>
      <c r="BB403" s="146">
        <f>BDS!$BB$3*(COS(($U403*BB$4)-PI()))*BL403*BP403</f>
        <v>0.16550600583149477</v>
      </c>
      <c r="BC403" s="146">
        <f>BDS!$BC$3*(COS(($U403*BC$4)-PI()))*BL403*BP403</f>
        <v>-0.41957822813733653</v>
      </c>
      <c r="BD403" s="146">
        <f>BDS!$BD$3*(COS(($U403*BD$4)-PI()))*BL403*BP403</f>
        <v>0.35554191181284733</v>
      </c>
      <c r="BE403" s="146">
        <f>BDS!$BE$3*(COS(($U403*BE$4)-PI()))*BL403*BP403</f>
        <v>-0.13319405553042216</v>
      </c>
      <c r="BF403" s="153">
        <f t="shared" si="125"/>
        <v>0.13478451776793038</v>
      </c>
      <c r="BG403" s="153">
        <f>(((BF403)+1)/(BDS!$BG$4)+1)</f>
        <v>2.1275927101937797</v>
      </c>
      <c r="BH403" s="196">
        <f t="shared" si="126"/>
        <v>6.5577698724135827</v>
      </c>
      <c r="BI403" s="154"/>
      <c r="BJ403" s="152">
        <f t="shared" si="127"/>
        <v>3877.3093464056974</v>
      </c>
      <c r="BK403" s="152">
        <f t="shared" si="128"/>
        <v>-0.61966717189534037</v>
      </c>
      <c r="BL403" s="155">
        <f t="shared" si="129"/>
        <v>0.93114355457726028</v>
      </c>
      <c r="BM403" s="155"/>
      <c r="BN403" s="152">
        <f t="shared" si="130"/>
        <v>3877.3093464056974</v>
      </c>
      <c r="BO403" s="152">
        <f t="shared" si="131"/>
        <v>-6.8747755830766932</v>
      </c>
      <c r="BP403" s="155">
        <f t="shared" si="132"/>
        <v>0.45317007214273197</v>
      </c>
      <c r="BQ403" s="156"/>
      <c r="BR403" s="157">
        <f t="shared" si="133"/>
        <v>3877.3093464056974</v>
      </c>
      <c r="BS403" s="158">
        <f t="shared" si="134"/>
        <v>0</v>
      </c>
      <c r="BT403" s="158">
        <f t="shared" si="135"/>
        <v>0</v>
      </c>
      <c r="BU403" s="158">
        <f t="shared" si="136"/>
        <v>0</v>
      </c>
      <c r="BV403" s="158"/>
      <c r="BW403" s="206">
        <f t="shared" si="137"/>
        <v>3877.3093464056974</v>
      </c>
      <c r="BX403" s="207">
        <f t="shared" si="138"/>
        <v>-4.0501753595239002E-13</v>
      </c>
      <c r="BY403" s="208">
        <f t="shared" si="139"/>
        <v>0.99999999999995337</v>
      </c>
      <c r="BZ403" s="158"/>
      <c r="CA403" s="157">
        <f>BDS!BH403</f>
        <v>6.5577698724135827</v>
      </c>
      <c r="CB403" s="157">
        <f t="shared" si="140"/>
        <v>0.55776987241358267</v>
      </c>
      <c r="CC403" s="157"/>
      <c r="CD403" s="157">
        <f t="shared" si="141"/>
        <v>0.55776987241358267</v>
      </c>
      <c r="CE403" s="192"/>
      <c r="CF403" s="192"/>
      <c r="CG403" s="208"/>
      <c r="CH403" s="208">
        <f t="shared" si="142"/>
        <v>0</v>
      </c>
    </row>
    <row r="404" spans="2:86" x14ac:dyDescent="0.2">
      <c r="B404" s="81"/>
      <c r="C404" s="81"/>
      <c r="D404" s="81"/>
      <c r="E404" s="81"/>
      <c r="F404" s="81"/>
      <c r="G404" s="81"/>
      <c r="H404" s="81"/>
      <c r="I404" s="81"/>
      <c r="J404" s="81"/>
      <c r="K404" s="81"/>
      <c r="L404" s="82"/>
      <c r="M404" s="83"/>
      <c r="N404" s="81"/>
      <c r="O404" s="81"/>
      <c r="P404" s="81"/>
      <c r="Q404" s="84"/>
      <c r="R404" s="81"/>
      <c r="S404" s="84"/>
      <c r="T404" s="81"/>
      <c r="U404" s="195">
        <f t="shared" si="124"/>
        <v>3936.1092588280007</v>
      </c>
      <c r="V404" s="146">
        <f>BDS!$V$3*(COS(($U404*V$4)-PI()))*BL404*BP404</f>
        <v>-0.14360237010269503</v>
      </c>
      <c r="W404" s="146">
        <f>BDS!$W$3*(COS(($U404*W$4)-PI()))*BL404*BP404</f>
        <v>3.0292998936974132E-2</v>
      </c>
      <c r="X404" s="146">
        <f>BDS!$X$3*(COS(($U404*X$4)-PI()))*BL404*BP404</f>
        <v>0.40470130280248334</v>
      </c>
      <c r="Y404" s="146">
        <f>BDS!$Y$3*(COS(($U404*Y$4)-PI()))*BL404*BP404</f>
        <v>-0.38937002854978103</v>
      </c>
      <c r="Z404" s="146">
        <f>BDS!$Z$3*(COS(($U404*Z$4)-PI()))*BL404*BP404</f>
        <v>0.24190315235547813</v>
      </c>
      <c r="AA404" s="146">
        <f>BDS!$AA$3*(COS(($U404*AA$4)-PI()))*BL404*BP404</f>
        <v>-0.40130343666576951</v>
      </c>
      <c r="AB404" s="146">
        <f>BDS!$AB$3*(COS(($U404*AB$4)-PI()))*BL404*BP404</f>
        <v>6.1779230340569806E-2</v>
      </c>
      <c r="AC404" s="146">
        <f>BDS!$AC$3*(COS(($U404*AC$4)-PI()))*BL404*BP404</f>
        <v>0.35470825481726376</v>
      </c>
      <c r="AD404" s="146">
        <f>BDS!$AD$3*(COS(($U404*AD$4)-PI()))*BL404*BP404</f>
        <v>0.41445582318310803</v>
      </c>
      <c r="AE404" s="146">
        <f>BDS!$AE$3*(COS(($U404*AE$4)-PI()))*BL404*BP404</f>
        <v>0.41484599853891746</v>
      </c>
      <c r="AF404" s="146">
        <f>BDS!$AF$3*(COS(($U404*AF$4)-PI()))*BL404*BP404</f>
        <v>0.41445582318310803</v>
      </c>
      <c r="AG404" s="146">
        <f>BDS!$AG$3*(COS(($U404*AG$4)-PI()))*BL404*BP404</f>
        <v>0.35470825481726376</v>
      </c>
      <c r="AH404" s="146">
        <f>BDS!$AH$3*(COS(($U404*AH$4)-PI()))*BL404*BP404</f>
        <v>6.1779230340569806E-2</v>
      </c>
      <c r="AI404" s="146">
        <f>BDS!$AI$3*(COS(($U404*AI$4)-PI()))*BL404*BP404</f>
        <v>-0.40130343666576951</v>
      </c>
      <c r="AJ404" s="146">
        <f>BDS!$AJ$3*(COS(($U404*AJ$4)-PI()))*BL404*BP404</f>
        <v>-0.26054792565030632</v>
      </c>
      <c r="AK404" s="146">
        <f>BDS!$AK$3*(COS(($U404*AK$4)-PI()))*BL404*BP404</f>
        <v>0.26981322619794412</v>
      </c>
      <c r="AL404" s="146">
        <f>BDS!$AL$3*(COS(($U404*AL$4)-PI()))*BL404*BP404</f>
        <v>0.41550450134789557</v>
      </c>
      <c r="AM404" s="146">
        <f>BDS!$AM$3*(COS(($U404*AM$4)-PI()))*BL404*BP404</f>
        <v>0.38191338998822721</v>
      </c>
      <c r="AN404" s="146">
        <f>BDS!$AN$3*(COS(($U404*AN$4)-PI()))*BL404*BP404</f>
        <v>0.35516354197931682</v>
      </c>
      <c r="AO404" s="146">
        <f>BDS!$AO$3*(COS(($U404*AO$4)-PI()))*BL404*BP404</f>
        <v>0.38191338998822721</v>
      </c>
      <c r="AP404" s="146">
        <f>BDS!$AP$3*(COS(($U404*AP$4)-PI()))*BL404*BP404</f>
        <v>0.41550450134789557</v>
      </c>
      <c r="AQ404" s="146">
        <f>BDS!$AQ$3*(COS(($U404*AQ$4)-PI()))*BL404*BP404</f>
        <v>0.26981322619794412</v>
      </c>
      <c r="AR404" s="146">
        <f>BDS!$AR$3*(COS(($U404*AR$4)-PI()))*BL404*BP404</f>
        <v>-0.26054792565030632</v>
      </c>
      <c r="AS404" s="146">
        <f>BDS!$AS$3*(COS(($U404*AS$4)-PI()))*BL404*BP404</f>
        <v>-0.40130343666576951</v>
      </c>
      <c r="AT404" s="146">
        <f>BDS!$AT$3*(COS(($U404*AT$4)-PI()))*BL404*BP404</f>
        <v>6.1779230340569806E-2</v>
      </c>
      <c r="AU404" s="146">
        <f>BDS!$AU$3*(COS(($U404*AU$4)-PI()))*BL404*BP404</f>
        <v>0.35470825481726376</v>
      </c>
      <c r="AV404" s="146">
        <f>BDS!$AV$3*(COS(($U404*AV$4)-PI()))*BL404*BP404</f>
        <v>0.41445582318310803</v>
      </c>
      <c r="AW404" s="146">
        <f>BDS!$AW$3*(COS(($U404*AW$4)-PI()))*BL404*BP404</f>
        <v>0.41484599853891746</v>
      </c>
      <c r="AX404" s="146">
        <f>BDS!$AX$3*(COS(($U404*AX$4)-PI()))*BL404*BP404</f>
        <v>0.41445582318310803</v>
      </c>
      <c r="AY404" s="146">
        <f>BDS!$AY$3*(COS(($U404*AY$4)-PI()))*BL404*BP404</f>
        <v>0.35470825481726376</v>
      </c>
      <c r="AZ404" s="146">
        <f>BDS!$AZ$3*(COS(($U404*AZ$4)-PI()))*BL404*BP404</f>
        <v>6.1779230340569806E-2</v>
      </c>
      <c r="BA404" s="146">
        <f>BDS!$BA$3*(COS(($U404*BA$4)-PI()))*BL404*BP404</f>
        <v>-0.40130343666576951</v>
      </c>
      <c r="BB404" s="146">
        <f>BDS!$BB$3*(COS(($U404*BB$4)-PI()))*BL404*BP404</f>
        <v>0.24190315235547813</v>
      </c>
      <c r="BC404" s="146">
        <f>BDS!$BC$3*(COS(($U404*BC$4)-PI()))*BL404*BP404</f>
        <v>-0.38937002854978103</v>
      </c>
      <c r="BD404" s="146">
        <f>BDS!$BD$3*(COS(($U404*BD$4)-PI()))*BL404*BP404</f>
        <v>0.40470130280248334</v>
      </c>
      <c r="BE404" s="146">
        <f>BDS!$BE$3*(COS(($U404*BE$4)-PI()))*BL404*BP404</f>
        <v>3.0292998936974132E-2</v>
      </c>
      <c r="BF404" s="153">
        <f t="shared" si="125"/>
        <v>0.13745094140313824</v>
      </c>
      <c r="BG404" s="153">
        <f>(((BF404)+1)/(BDS!$BG$4)+1)</f>
        <v>2.1302422351091028</v>
      </c>
      <c r="BH404" s="196">
        <f t="shared" si="126"/>
        <v>6.5685798189116609</v>
      </c>
      <c r="BI404" s="154"/>
      <c r="BJ404" s="152">
        <f t="shared" si="127"/>
        <v>3936.1092588280007</v>
      </c>
      <c r="BK404" s="152">
        <f t="shared" si="128"/>
        <v>-0.6485222652457252</v>
      </c>
      <c r="BL404" s="155">
        <f t="shared" si="129"/>
        <v>0.92805536722151882</v>
      </c>
      <c r="BM404" s="155"/>
      <c r="BN404" s="152">
        <f t="shared" si="130"/>
        <v>3936.1092588280007</v>
      </c>
      <c r="BO404" s="152">
        <f t="shared" si="131"/>
        <v>-7.0051310450625506</v>
      </c>
      <c r="BP404" s="155">
        <f t="shared" si="132"/>
        <v>0.44641979916003055</v>
      </c>
      <c r="BQ404" s="156"/>
      <c r="BR404" s="157">
        <f t="shared" si="133"/>
        <v>3936.1092588280007</v>
      </c>
      <c r="BS404" s="158">
        <f t="shared" si="134"/>
        <v>0</v>
      </c>
      <c r="BT404" s="158">
        <f t="shared" si="135"/>
        <v>0</v>
      </c>
      <c r="BU404" s="158">
        <f t="shared" si="136"/>
        <v>0</v>
      </c>
      <c r="BV404" s="158"/>
      <c r="BW404" s="206">
        <f t="shared" si="137"/>
        <v>3936.1092588280007</v>
      </c>
      <c r="BX404" s="207">
        <f t="shared" si="138"/>
        <v>-4.2623274021656338E-13</v>
      </c>
      <c r="BY404" s="208">
        <f t="shared" si="139"/>
        <v>0.99999999999995093</v>
      </c>
      <c r="BZ404" s="158"/>
      <c r="CA404" s="157">
        <f>BDS!BH404</f>
        <v>6.5685798189116609</v>
      </c>
      <c r="CB404" s="157">
        <f t="shared" si="140"/>
        <v>0.56857981891166087</v>
      </c>
      <c r="CC404" s="157"/>
      <c r="CD404" s="157">
        <f t="shared" si="141"/>
        <v>0.56857981891166087</v>
      </c>
      <c r="CE404" s="192"/>
      <c r="CF404" s="192"/>
      <c r="CG404" s="208"/>
      <c r="CH404" s="208">
        <f t="shared" si="142"/>
        <v>0</v>
      </c>
    </row>
    <row r="405" spans="2:86" x14ac:dyDescent="0.2">
      <c r="B405" s="81"/>
      <c r="C405" s="81"/>
      <c r="D405" s="81"/>
      <c r="E405" s="81"/>
      <c r="F405" s="81"/>
      <c r="G405" s="81"/>
      <c r="H405" s="81"/>
      <c r="I405" s="81"/>
      <c r="J405" s="81"/>
      <c r="K405" s="81"/>
      <c r="L405" s="82"/>
      <c r="M405" s="83"/>
      <c r="N405" s="81"/>
      <c r="O405" s="81"/>
      <c r="P405" s="81"/>
      <c r="Q405" s="84"/>
      <c r="R405" s="81"/>
      <c r="S405" s="84"/>
      <c r="T405" s="81"/>
      <c r="U405" s="195">
        <f t="shared" si="124"/>
        <v>3995.800879750188</v>
      </c>
      <c r="V405" s="146">
        <f>BDS!$V$3*(COS(($U405*V$4)-PI()))*BL405*BP405</f>
        <v>1.6290369931693624E-2</v>
      </c>
      <c r="W405" s="146">
        <f>BDS!$W$3*(COS(($U405*W$4)-PI()))*BL405*BP405</f>
        <v>0.18530315873422429</v>
      </c>
      <c r="X405" s="146">
        <f>BDS!$X$3*(COS(($U405*X$4)-PI()))*BL405*BP405</f>
        <v>0.38185661667875637</v>
      </c>
      <c r="Y405" s="146">
        <f>BDS!$Y$3*(COS(($U405*Y$4)-PI()))*BL405*BP405</f>
        <v>-0.32781769137013844</v>
      </c>
      <c r="Z405" s="146">
        <f>BDS!$Z$3*(COS(($U405*Z$4)-PI()))*BL405*BP405</f>
        <v>0.30479273276579066</v>
      </c>
      <c r="AA405" s="146">
        <f>BDS!$AA$3*(COS(($U405*AA$4)-PI()))*BL405*BP405</f>
        <v>-0.40635095964937445</v>
      </c>
      <c r="AB405" s="146">
        <f>BDS!$AB$3*(COS(($U405*AB$4)-PI()))*BL405*BP405</f>
        <v>-6.2081312732238034E-3</v>
      </c>
      <c r="AC405" s="146">
        <f>BDS!$AC$3*(COS(($U405*AC$4)-PI()))*BL405*BP405</f>
        <v>0.3121528812280473</v>
      </c>
      <c r="AD405" s="146">
        <f>BDS!$AD$3*(COS(($U405*AD$4)-PI()))*BL405*BP405</f>
        <v>0.39793185151634225</v>
      </c>
      <c r="AE405" s="146">
        <f>BDS!$AE$3*(COS(($U405*AE$4)-PI()))*BL405*BP405</f>
        <v>0.40705078722146643</v>
      </c>
      <c r="AF405" s="146">
        <f>BDS!$AF$3*(COS(($U405*AF$4)-PI()))*BL405*BP405</f>
        <v>0.39793185151634225</v>
      </c>
      <c r="AG405" s="146">
        <f>BDS!$AG$3*(COS(($U405*AG$4)-PI()))*BL405*BP405</f>
        <v>0.3121528812280473</v>
      </c>
      <c r="AH405" s="146">
        <f>BDS!$AH$3*(COS(($U405*AH$4)-PI()))*BL405*BP405</f>
        <v>-6.2081312732238034E-3</v>
      </c>
      <c r="AI405" s="146">
        <f>BDS!$AI$3*(COS(($U405*AI$4)-PI()))*BL405*BP405</f>
        <v>-0.40635095964937445</v>
      </c>
      <c r="AJ405" s="146">
        <f>BDS!$AJ$3*(COS(($U405*AJ$4)-PI()))*BL405*BP405</f>
        <v>-0.30763972853782046</v>
      </c>
      <c r="AK405" s="146">
        <f>BDS!$AK$3*(COS(($U405*AK$4)-PI()))*BL405*BP405</f>
        <v>0.21341104302573263</v>
      </c>
      <c r="AL405" s="146">
        <f>BDS!$AL$3*(COS(($U405*AL$4)-PI()))*BL405*BP405</f>
        <v>0.40150230546843368</v>
      </c>
      <c r="AM405" s="146">
        <f>BDS!$AM$3*(COS(($U405*AM$4)-PI()))*BL405*BP405</f>
        <v>0.39341347867214388</v>
      </c>
      <c r="AN405" s="146">
        <f>BDS!$AN$3*(COS(($U405*AN$4)-PI()))*BL405*BP405</f>
        <v>0.37398634601961089</v>
      </c>
      <c r="AO405" s="146">
        <f>BDS!$AO$3*(COS(($U405*AO$4)-PI()))*BL405*BP405</f>
        <v>0.39341347867214388</v>
      </c>
      <c r="AP405" s="146">
        <f>BDS!$AP$3*(COS(($U405*AP$4)-PI()))*BL405*BP405</f>
        <v>0.40150230546843368</v>
      </c>
      <c r="AQ405" s="146">
        <f>BDS!$AQ$3*(COS(($U405*AQ$4)-PI()))*BL405*BP405</f>
        <v>0.21341104302573263</v>
      </c>
      <c r="AR405" s="146">
        <f>BDS!$AR$3*(COS(($U405*AR$4)-PI()))*BL405*BP405</f>
        <v>-0.30763972853782046</v>
      </c>
      <c r="AS405" s="146">
        <f>BDS!$AS$3*(COS(($U405*AS$4)-PI()))*BL405*BP405</f>
        <v>-0.40635095964937445</v>
      </c>
      <c r="AT405" s="146">
        <f>BDS!$AT$3*(COS(($U405*AT$4)-PI()))*BL405*BP405</f>
        <v>-6.2081312732238034E-3</v>
      </c>
      <c r="AU405" s="146">
        <f>BDS!$AU$3*(COS(($U405*AU$4)-PI()))*BL405*BP405</f>
        <v>0.3121528812280473</v>
      </c>
      <c r="AV405" s="146">
        <f>BDS!$AV$3*(COS(($U405*AV$4)-PI()))*BL405*BP405</f>
        <v>0.39793185151634225</v>
      </c>
      <c r="AW405" s="146">
        <f>BDS!$AW$3*(COS(($U405*AW$4)-PI()))*BL405*BP405</f>
        <v>0.40705078722146643</v>
      </c>
      <c r="AX405" s="146">
        <f>BDS!$AX$3*(COS(($U405*AX$4)-PI()))*BL405*BP405</f>
        <v>0.39793185151634225</v>
      </c>
      <c r="AY405" s="146">
        <f>BDS!$AY$3*(COS(($U405*AY$4)-PI()))*BL405*BP405</f>
        <v>0.3121528812280473</v>
      </c>
      <c r="AZ405" s="146">
        <f>BDS!$AZ$3*(COS(($U405*AZ$4)-PI()))*BL405*BP405</f>
        <v>-6.2081312732238034E-3</v>
      </c>
      <c r="BA405" s="146">
        <f>BDS!$BA$3*(COS(($U405*BA$4)-PI()))*BL405*BP405</f>
        <v>-0.40635095964937445</v>
      </c>
      <c r="BB405" s="146">
        <f>BDS!$BB$3*(COS(($U405*BB$4)-PI()))*BL405*BP405</f>
        <v>0.30479273276579066</v>
      </c>
      <c r="BC405" s="146">
        <f>BDS!$BC$3*(COS(($U405*BC$4)-PI()))*BL405*BP405</f>
        <v>-0.32781769137013844</v>
      </c>
      <c r="BD405" s="146">
        <f>BDS!$BD$3*(COS(($U405*BD$4)-PI()))*BL405*BP405</f>
        <v>0.38185661667875637</v>
      </c>
      <c r="BE405" s="146">
        <f>BDS!$BE$3*(COS(($U405*BE$4)-PI()))*BL405*BP405</f>
        <v>0.18530315873422429</v>
      </c>
      <c r="BF405" s="153">
        <f t="shared" si="125"/>
        <v>0.13567013023765687</v>
      </c>
      <c r="BG405" s="153">
        <f>(((BF405)+1)/(BDS!$BG$4)+1)</f>
        <v>2.1284727100080918</v>
      </c>
      <c r="BH405" s="196">
        <f t="shared" si="126"/>
        <v>6.5613617257442121</v>
      </c>
      <c r="BI405" s="154"/>
      <c r="BJ405" s="152">
        <f t="shared" si="127"/>
        <v>3995.800879750188</v>
      </c>
      <c r="BK405" s="152">
        <f t="shared" si="128"/>
        <v>-0.6786189788441287</v>
      </c>
      <c r="BL405" s="155">
        <f t="shared" si="129"/>
        <v>0.92484520887888066</v>
      </c>
      <c r="BM405" s="155"/>
      <c r="BN405" s="152">
        <f t="shared" si="130"/>
        <v>3995.800879750188</v>
      </c>
      <c r="BO405" s="152">
        <f t="shared" si="131"/>
        <v>-7.1364677484687942</v>
      </c>
      <c r="BP405" s="155">
        <f t="shared" si="132"/>
        <v>0.43972039819241787</v>
      </c>
      <c r="BQ405" s="156"/>
      <c r="BR405" s="157">
        <f t="shared" si="133"/>
        <v>3995.800879750188</v>
      </c>
      <c r="BS405" s="158">
        <f t="shared" si="134"/>
        <v>0</v>
      </c>
      <c r="BT405" s="158">
        <f t="shared" si="135"/>
        <v>0</v>
      </c>
      <c r="BU405" s="158">
        <f t="shared" si="136"/>
        <v>0</v>
      </c>
      <c r="BV405" s="158"/>
      <c r="BW405" s="206">
        <f t="shared" si="137"/>
        <v>3995.800879750188</v>
      </c>
      <c r="BX405" s="207">
        <f t="shared" si="138"/>
        <v>-4.4744794448073673E-13</v>
      </c>
      <c r="BY405" s="208">
        <f t="shared" si="139"/>
        <v>0.99999999999994849</v>
      </c>
      <c r="BZ405" s="158"/>
      <c r="CA405" s="157">
        <f>BDS!BH405</f>
        <v>6.5613617257442121</v>
      </c>
      <c r="CB405" s="157">
        <f t="shared" si="140"/>
        <v>0.56136172574421206</v>
      </c>
      <c r="CC405" s="157"/>
      <c r="CD405" s="157">
        <f t="shared" si="141"/>
        <v>0.56136172574421206</v>
      </c>
      <c r="CE405" s="192"/>
      <c r="CF405" s="192"/>
      <c r="CG405" s="208"/>
      <c r="CH405" s="208">
        <f t="shared" si="142"/>
        <v>0</v>
      </c>
    </row>
    <row r="406" spans="2:86" x14ac:dyDescent="0.2">
      <c r="B406" s="81"/>
      <c r="C406" s="81"/>
      <c r="D406" s="81"/>
      <c r="E406" s="81"/>
      <c r="F406" s="81"/>
      <c r="G406" s="81"/>
      <c r="H406" s="81"/>
      <c r="I406" s="81"/>
      <c r="J406" s="81"/>
      <c r="K406" s="81"/>
      <c r="L406" s="82"/>
      <c r="M406" s="83"/>
      <c r="N406" s="81"/>
      <c r="O406" s="81"/>
      <c r="P406" s="81"/>
      <c r="Q406" s="84"/>
      <c r="R406" s="81"/>
      <c r="S406" s="84"/>
      <c r="T406" s="81"/>
      <c r="U406" s="195">
        <f t="shared" si="124"/>
        <v>4056.3977320503732</v>
      </c>
      <c r="V406" s="146">
        <f>BDS!$V$3*(COS(($U406*V$4)-PI()))*BL406*BP406</f>
        <v>0.16993681632639279</v>
      </c>
      <c r="W406" s="146">
        <f>BDS!$W$3*(COS(($U406*W$4)-PI()))*BL406*BP406</f>
        <v>0.30645675215484114</v>
      </c>
      <c r="X406" s="146">
        <f>BDS!$X$3*(COS(($U406*X$4)-PI()))*BL406*BP406</f>
        <v>0.2906498882847417</v>
      </c>
      <c r="Y406" s="146">
        <f>BDS!$Y$3*(COS(($U406*Y$4)-PI()))*BL406*BP406</f>
        <v>-0.23989400832469981</v>
      </c>
      <c r="Z406" s="146">
        <f>BDS!$Z$3*(COS(($U406*Z$4)-PI()))*BL406*BP406</f>
        <v>0.35091136100563153</v>
      </c>
      <c r="AA406" s="146">
        <f>BDS!$AA$3*(COS(($U406*AA$4)-PI()))*BL406*BP406</f>
        <v>-0.39698483876895474</v>
      </c>
      <c r="AB406" s="146">
        <f>BDS!$AB$3*(COS(($U406*AB$4)-PI()))*BL406*BP406</f>
        <v>-7.2511528010415757E-2</v>
      </c>
      <c r="AC406" s="146">
        <f>BDS!$AC$3*(COS(($U406*AC$4)-PI()))*BL406*BP406</f>
        <v>0.26328937471760161</v>
      </c>
      <c r="AD406" s="146">
        <f>BDS!$AD$3*(COS(($U406*AD$4)-PI()))*BL406*BP406</f>
        <v>0.37336230387325908</v>
      </c>
      <c r="AE406" s="146">
        <f>BDS!$AE$3*(COS(($U406*AE$4)-PI()))*BL406*BP406</f>
        <v>0.39108459779723065</v>
      </c>
      <c r="AF406" s="146">
        <f>BDS!$AF$3*(COS(($U406*AF$4)-PI()))*BL406*BP406</f>
        <v>0.37336230387325908</v>
      </c>
      <c r="AG406" s="146">
        <f>BDS!$AG$3*(COS(($U406*AG$4)-PI()))*BL406*BP406</f>
        <v>0.26328937471760161</v>
      </c>
      <c r="AH406" s="146">
        <f>BDS!$AH$3*(COS(($U406*AH$4)-PI()))*BL406*BP406</f>
        <v>-7.2511528010415757E-2</v>
      </c>
      <c r="AI406" s="146">
        <f>BDS!$AI$3*(COS(($U406*AI$4)-PI()))*BL406*BP406</f>
        <v>-0.39698483876895474</v>
      </c>
      <c r="AJ406" s="146">
        <f>BDS!$AJ$3*(COS(($U406*AJ$4)-PI()))*BL406*BP406</f>
        <v>-0.34392967983500305</v>
      </c>
      <c r="AK406" s="146">
        <f>BDS!$AK$3*(COS(($U406*AK$4)-PI()))*BL406*BP406</f>
        <v>0.1529900368114912</v>
      </c>
      <c r="AL406" s="146">
        <f>BDS!$AL$3*(COS(($U406*AL$4)-PI()))*BL406*BP406</f>
        <v>0.37939792964169472</v>
      </c>
      <c r="AM406" s="146">
        <f>BDS!$AM$3*(COS(($U406*AM$4)-PI()))*BL406*BP406</f>
        <v>0.39715676506971936</v>
      </c>
      <c r="AN406" s="146">
        <f>BDS!$AN$3*(COS(($U406*AN$4)-PI()))*BL406*BP406</f>
        <v>0.38547616855105693</v>
      </c>
      <c r="AO406" s="146">
        <f>BDS!$AO$3*(COS(($U406*AO$4)-PI()))*BL406*BP406</f>
        <v>0.39715676506971936</v>
      </c>
      <c r="AP406" s="146">
        <f>BDS!$AP$3*(COS(($U406*AP$4)-PI()))*BL406*BP406</f>
        <v>0.37939792964169472</v>
      </c>
      <c r="AQ406" s="146">
        <f>BDS!$AQ$3*(COS(($U406*AQ$4)-PI()))*BL406*BP406</f>
        <v>0.1529900368114912</v>
      </c>
      <c r="AR406" s="146">
        <f>BDS!$AR$3*(COS(($U406*AR$4)-PI()))*BL406*BP406</f>
        <v>-0.34392967983500305</v>
      </c>
      <c r="AS406" s="146">
        <f>BDS!$AS$3*(COS(($U406*AS$4)-PI()))*BL406*BP406</f>
        <v>-0.39698483876895474</v>
      </c>
      <c r="AT406" s="146">
        <f>BDS!$AT$3*(COS(($U406*AT$4)-PI()))*BL406*BP406</f>
        <v>-7.2511528010415757E-2</v>
      </c>
      <c r="AU406" s="146">
        <f>BDS!$AU$3*(COS(($U406*AU$4)-PI()))*BL406*BP406</f>
        <v>0.26328937471760161</v>
      </c>
      <c r="AV406" s="146">
        <f>BDS!$AV$3*(COS(($U406*AV$4)-PI()))*BL406*BP406</f>
        <v>0.37336230387325908</v>
      </c>
      <c r="AW406" s="146">
        <f>BDS!$AW$3*(COS(($U406*AW$4)-PI()))*BL406*BP406</f>
        <v>0.39108459779723065</v>
      </c>
      <c r="AX406" s="146">
        <f>BDS!$AX$3*(COS(($U406*AX$4)-PI()))*BL406*BP406</f>
        <v>0.37336230387325908</v>
      </c>
      <c r="AY406" s="146">
        <f>BDS!$AY$3*(COS(($U406*AY$4)-PI()))*BL406*BP406</f>
        <v>0.26328937471760161</v>
      </c>
      <c r="AZ406" s="146">
        <f>BDS!$AZ$3*(COS(($U406*AZ$4)-PI()))*BL406*BP406</f>
        <v>-7.2511528010415757E-2</v>
      </c>
      <c r="BA406" s="146">
        <f>BDS!$BA$3*(COS(($U406*BA$4)-PI()))*BL406*BP406</f>
        <v>-0.39698483876895474</v>
      </c>
      <c r="BB406" s="146">
        <f>BDS!$BB$3*(COS(($U406*BB$4)-PI()))*BL406*BP406</f>
        <v>0.35091136100563153</v>
      </c>
      <c r="BC406" s="146">
        <f>BDS!$BC$3*(COS(($U406*BC$4)-PI()))*BL406*BP406</f>
        <v>-0.23989400832469981</v>
      </c>
      <c r="BD406" s="146">
        <f>BDS!$BD$3*(COS(($U406*BD$4)-PI()))*BL406*BP406</f>
        <v>0.2906498882847417</v>
      </c>
      <c r="BE406" s="146">
        <f>BDS!$BE$3*(COS(($U406*BE$4)-PI()))*BL406*BP406</f>
        <v>0.30645675215484114</v>
      </c>
      <c r="BF406" s="153">
        <f t="shared" si="125"/>
        <v>0.1276022643704085</v>
      </c>
      <c r="BG406" s="153">
        <f>(((BF406)+1)/(BDS!$BG$4)+1)</f>
        <v>2.1204559750277587</v>
      </c>
      <c r="BH406" s="196">
        <f t="shared" si="126"/>
        <v>6.5285852010780498</v>
      </c>
      <c r="BI406" s="154"/>
      <c r="BJ406" s="152">
        <f t="shared" si="127"/>
        <v>4056.3977320503732</v>
      </c>
      <c r="BK406" s="152">
        <f t="shared" si="128"/>
        <v>-0.7100016051300595</v>
      </c>
      <c r="BL406" s="155">
        <f t="shared" si="129"/>
        <v>0.92150971844231655</v>
      </c>
      <c r="BM406" s="155"/>
      <c r="BN406" s="152">
        <f t="shared" si="130"/>
        <v>4056.3977320503732</v>
      </c>
      <c r="BO406" s="152">
        <f t="shared" si="131"/>
        <v>-7.2687635242304207</v>
      </c>
      <c r="BP406" s="155">
        <f t="shared" si="132"/>
        <v>0.43307371335667511</v>
      </c>
      <c r="BQ406" s="156"/>
      <c r="BR406" s="157">
        <f t="shared" si="133"/>
        <v>4056.3977320503732</v>
      </c>
      <c r="BS406" s="158">
        <f t="shared" si="134"/>
        <v>0</v>
      </c>
      <c r="BT406" s="158">
        <f t="shared" si="135"/>
        <v>0</v>
      </c>
      <c r="BU406" s="158">
        <f t="shared" si="136"/>
        <v>0</v>
      </c>
      <c r="BV406" s="158"/>
      <c r="BW406" s="206">
        <f t="shared" si="137"/>
        <v>4056.3977320503732</v>
      </c>
      <c r="BX406" s="207">
        <f t="shared" si="138"/>
        <v>-4.7059180367801694E-13</v>
      </c>
      <c r="BY406" s="208">
        <f t="shared" si="139"/>
        <v>0.99999999999994582</v>
      </c>
      <c r="BZ406" s="158"/>
      <c r="CA406" s="157">
        <f>BDS!BH406</f>
        <v>6.5285852010780498</v>
      </c>
      <c r="CB406" s="157">
        <f t="shared" si="140"/>
        <v>0.52858520107804985</v>
      </c>
      <c r="CC406" s="157"/>
      <c r="CD406" s="157">
        <f t="shared" si="141"/>
        <v>0.52858520107804985</v>
      </c>
      <c r="CE406" s="192"/>
      <c r="CF406" s="192"/>
      <c r="CG406" s="208"/>
      <c r="CH406" s="208">
        <f t="shared" si="142"/>
        <v>0</v>
      </c>
    </row>
    <row r="407" spans="2:86" x14ac:dyDescent="0.2">
      <c r="B407" s="81"/>
      <c r="C407" s="81"/>
      <c r="D407" s="81"/>
      <c r="E407" s="81"/>
      <c r="F407" s="81"/>
      <c r="G407" s="81"/>
      <c r="H407" s="81"/>
      <c r="I407" s="81"/>
      <c r="J407" s="81"/>
      <c r="K407" s="81"/>
      <c r="L407" s="82"/>
      <c r="M407" s="83"/>
      <c r="N407" s="81"/>
      <c r="O407" s="81"/>
      <c r="P407" s="81"/>
      <c r="Q407" s="84"/>
      <c r="R407" s="81"/>
      <c r="S407" s="84"/>
      <c r="T407" s="81"/>
      <c r="U407" s="195">
        <f t="shared" si="124"/>
        <v>4117.9135436829165</v>
      </c>
      <c r="V407" s="146">
        <f>BDS!$V$3*(COS(($U407*V$4)-PI()))*BL407*BP407</f>
        <v>0.29226710914965159</v>
      </c>
      <c r="W407" s="146">
        <f>BDS!$W$3*(COS(($U407*W$4)-PI()))*BL407*BP407</f>
        <v>0.37316295267274324</v>
      </c>
      <c r="X407" s="146">
        <f>BDS!$X$3*(COS(($U407*X$4)-PI()))*BL407*BP407</f>
        <v>0.14759805633819903</v>
      </c>
      <c r="Y407" s="146">
        <f>BDS!$Y$3*(COS(($U407*Y$4)-PI()))*BL407*BP407</f>
        <v>-0.13307460786426745</v>
      </c>
      <c r="Z407" s="146">
        <f>BDS!$Z$3*(COS(($U407*Z$4)-PI()))*BL407*BP407</f>
        <v>0.37775304653782371</v>
      </c>
      <c r="AA407" s="146">
        <f>BDS!$AA$3*(COS(($U407*AA$4)-PI()))*BL407*BP407</f>
        <v>-0.37343966111891813</v>
      </c>
      <c r="AB407" s="146">
        <f>BDS!$AB$3*(COS(($U407*AB$4)-PI()))*BL407*BP407</f>
        <v>-0.13525652466056043</v>
      </c>
      <c r="AC407" s="146">
        <f>BDS!$AC$3*(COS(($U407*AC$4)-PI()))*BL407*BP407</f>
        <v>0.20923407503626676</v>
      </c>
      <c r="AD407" s="146">
        <f>BDS!$AD$3*(COS(($U407*AD$4)-PI()))*BL407*BP407</f>
        <v>0.34121993109490517</v>
      </c>
      <c r="AE407" s="146">
        <f>BDS!$AE$3*(COS(($U407*AE$4)-PI()))*BL407*BP407</f>
        <v>0.36722267717068413</v>
      </c>
      <c r="AF407" s="146">
        <f>BDS!$AF$3*(COS(($U407*AF$4)-PI()))*BL407*BP407</f>
        <v>0.34121993109490517</v>
      </c>
      <c r="AG407" s="146">
        <f>BDS!$AG$3*(COS(($U407*AG$4)-PI()))*BL407*BP407</f>
        <v>0.20923407503626676</v>
      </c>
      <c r="AH407" s="146">
        <f>BDS!$AH$3*(COS(($U407*AH$4)-PI()))*BL407*BP407</f>
        <v>-0.13525652466056043</v>
      </c>
      <c r="AI407" s="146">
        <f>BDS!$AI$3*(COS(($U407*AI$4)-PI()))*BL407*BP407</f>
        <v>-0.37343966111891813</v>
      </c>
      <c r="AJ407" s="146">
        <f>BDS!$AJ$3*(COS(($U407*AJ$4)-PI()))*BL407*BP407</f>
        <v>-0.36816065459059277</v>
      </c>
      <c r="AK407" s="146">
        <f>BDS!$AK$3*(COS(($U407*AK$4)-PI()))*BL407*BP407</f>
        <v>9.0049622923591061E-2</v>
      </c>
      <c r="AL407" s="146">
        <f>BDS!$AL$3*(COS(($U407*AL$4)-PI()))*BL407*BP407</f>
        <v>0.34960615841863441</v>
      </c>
      <c r="AM407" s="146">
        <f>BDS!$AM$3*(COS(($U407*AM$4)-PI()))*BL407*BP407</f>
        <v>0.39301390954655707</v>
      </c>
      <c r="AN407" s="146">
        <f>BDS!$AN$3*(COS(($U407*AN$4)-PI()))*BL407*BP407</f>
        <v>0.38936265236981898</v>
      </c>
      <c r="AO407" s="146">
        <f>BDS!$AO$3*(COS(($U407*AO$4)-PI()))*BL407*BP407</f>
        <v>0.39301390954655707</v>
      </c>
      <c r="AP407" s="146">
        <f>BDS!$AP$3*(COS(($U407*AP$4)-PI()))*BL407*BP407</f>
        <v>0.34960615841863441</v>
      </c>
      <c r="AQ407" s="146">
        <f>BDS!$AQ$3*(COS(($U407*AQ$4)-PI()))*BL407*BP407</f>
        <v>9.0049622923591061E-2</v>
      </c>
      <c r="AR407" s="146">
        <f>BDS!$AR$3*(COS(($U407*AR$4)-PI()))*BL407*BP407</f>
        <v>-0.36816065459059277</v>
      </c>
      <c r="AS407" s="146">
        <f>BDS!$AS$3*(COS(($U407*AS$4)-PI()))*BL407*BP407</f>
        <v>-0.37343966111891813</v>
      </c>
      <c r="AT407" s="146">
        <f>BDS!$AT$3*(COS(($U407*AT$4)-PI()))*BL407*BP407</f>
        <v>-0.13525652466056043</v>
      </c>
      <c r="AU407" s="146">
        <f>BDS!$AU$3*(COS(($U407*AU$4)-PI()))*BL407*BP407</f>
        <v>0.20923407503626676</v>
      </c>
      <c r="AV407" s="146">
        <f>BDS!$AV$3*(COS(($U407*AV$4)-PI()))*BL407*BP407</f>
        <v>0.34121993109490517</v>
      </c>
      <c r="AW407" s="146">
        <f>BDS!$AW$3*(COS(($U407*AW$4)-PI()))*BL407*BP407</f>
        <v>0.36722267717068413</v>
      </c>
      <c r="AX407" s="146">
        <f>BDS!$AX$3*(COS(($U407*AX$4)-PI()))*BL407*BP407</f>
        <v>0.34121993109490517</v>
      </c>
      <c r="AY407" s="146">
        <f>BDS!$AY$3*(COS(($U407*AY$4)-PI()))*BL407*BP407</f>
        <v>0.20923407503626676</v>
      </c>
      <c r="AZ407" s="146">
        <f>BDS!$AZ$3*(COS(($U407*AZ$4)-PI()))*BL407*BP407</f>
        <v>-0.13525652466056043</v>
      </c>
      <c r="BA407" s="146">
        <f>BDS!$BA$3*(COS(($U407*BA$4)-PI()))*BL407*BP407</f>
        <v>-0.37343966111891813</v>
      </c>
      <c r="BB407" s="146">
        <f>BDS!$BB$3*(COS(($U407*BB$4)-PI()))*BL407*BP407</f>
        <v>0.37775304653782371</v>
      </c>
      <c r="BC407" s="146">
        <f>BDS!$BC$3*(COS(($U407*BC$4)-PI()))*BL407*BP407</f>
        <v>-0.13307460786426745</v>
      </c>
      <c r="BD407" s="146">
        <f>BDS!$BD$3*(COS(($U407*BD$4)-PI()))*BL407*BP407</f>
        <v>0.14759805633819903</v>
      </c>
      <c r="BE407" s="146">
        <f>BDS!$BE$3*(COS(($U407*BE$4)-PI()))*BL407*BP407</f>
        <v>0.37316295267274324</v>
      </c>
      <c r="BF407" s="153">
        <f t="shared" si="125"/>
        <v>0.11230564903424968</v>
      </c>
      <c r="BG407" s="153">
        <f>(((BF407)+1)/(BDS!$BG$4)+1)</f>
        <v>2.1052563034834049</v>
      </c>
      <c r="BH407" s="196">
        <f t="shared" si="126"/>
        <v>6.4660995275424638</v>
      </c>
      <c r="BI407" s="154"/>
      <c r="BJ407" s="152">
        <f t="shared" si="127"/>
        <v>4117.9135436829165</v>
      </c>
      <c r="BK407" s="152">
        <f t="shared" si="128"/>
        <v>-0.74271522804090706</v>
      </c>
      <c r="BL407" s="155">
        <f t="shared" si="129"/>
        <v>0.91804556857655883</v>
      </c>
      <c r="BM407" s="155"/>
      <c r="BN407" s="152">
        <f t="shared" si="130"/>
        <v>4117.9135436829165</v>
      </c>
      <c r="BO407" s="152">
        <f t="shared" si="131"/>
        <v>-7.4019962902048944</v>
      </c>
      <c r="BP407" s="155">
        <f t="shared" si="132"/>
        <v>0.42648148869777414</v>
      </c>
      <c r="BQ407" s="156"/>
      <c r="BR407" s="157">
        <f t="shared" si="133"/>
        <v>4117.9135436829165</v>
      </c>
      <c r="BS407" s="158">
        <f t="shared" si="134"/>
        <v>0</v>
      </c>
      <c r="BT407" s="158">
        <f t="shared" si="135"/>
        <v>0</v>
      </c>
      <c r="BU407" s="158">
        <f t="shared" si="136"/>
        <v>0</v>
      </c>
      <c r="BV407" s="158"/>
      <c r="BW407" s="206">
        <f t="shared" si="137"/>
        <v>4117.9135436829165</v>
      </c>
      <c r="BX407" s="207">
        <f t="shared" si="138"/>
        <v>-4.9373566287529705E-13</v>
      </c>
      <c r="BY407" s="208">
        <f t="shared" si="139"/>
        <v>0.99999999999994316</v>
      </c>
      <c r="BZ407" s="158"/>
      <c r="CA407" s="157">
        <f>BDS!BH407</f>
        <v>6.4660995275424638</v>
      </c>
      <c r="CB407" s="157">
        <f t="shared" si="140"/>
        <v>0.46609952754246375</v>
      </c>
      <c r="CC407" s="157"/>
      <c r="CD407" s="157">
        <f t="shared" si="141"/>
        <v>0.46609952754246375</v>
      </c>
      <c r="CE407" s="192"/>
      <c r="CF407" s="192"/>
      <c r="CG407" s="208"/>
      <c r="CH407" s="208">
        <f t="shared" si="142"/>
        <v>0</v>
      </c>
    </row>
    <row r="408" spans="2:86" x14ac:dyDescent="0.2">
      <c r="B408" s="81"/>
      <c r="C408" s="81"/>
      <c r="D408" s="81"/>
      <c r="E408" s="81"/>
      <c r="F408" s="81"/>
      <c r="G408" s="81"/>
      <c r="H408" s="81"/>
      <c r="I408" s="81"/>
      <c r="J408" s="81"/>
      <c r="K408" s="81"/>
      <c r="L408" s="82"/>
      <c r="M408" s="83"/>
      <c r="N408" s="81"/>
      <c r="O408" s="81"/>
      <c r="P408" s="81"/>
      <c r="Q408" s="84"/>
      <c r="R408" s="81"/>
      <c r="S408" s="84"/>
      <c r="T408" s="81"/>
      <c r="U408" s="195">
        <f t="shared" si="124"/>
        <v>4180.3622507884329</v>
      </c>
      <c r="V408" s="146">
        <f>BDS!$V$3*(COS(($U408*V$4)-PI()))*BL408*BP408</f>
        <v>0.36258089217039108</v>
      </c>
      <c r="W408" s="146">
        <f>BDS!$W$3*(COS(($U408*W$4)-PI()))*BL408*BP408</f>
        <v>0.3735596712662797</v>
      </c>
      <c r="X408" s="146">
        <f>BDS!$X$3*(COS(($U408*X$4)-PI()))*BL408*BP408</f>
        <v>-2.0239022035665345E-2</v>
      </c>
      <c r="Y408" s="146">
        <f>BDS!$Y$3*(COS(($U408*Y$4)-PI()))*BL408*BP408</f>
        <v>-1.6820309563887029E-2</v>
      </c>
      <c r="Z408" s="146">
        <f>BDS!$Z$3*(COS(($U408*Z$4)-PI()))*BL408*BP408</f>
        <v>0.38376059768350695</v>
      </c>
      <c r="AA408" s="146">
        <f>BDS!$AA$3*(COS(($U408*AA$4)-PI()))*BL408*BP408</f>
        <v>-0.33649654573866028</v>
      </c>
      <c r="AB408" s="146">
        <f>BDS!$AB$3*(COS(($U408*AB$4)-PI()))*BL408*BP408</f>
        <v>-0.19260414734788578</v>
      </c>
      <c r="AC408" s="146">
        <f>BDS!$AC$3*(COS(($U408*AC$4)-PI()))*BL408*BP408</f>
        <v>0.15127612045435618</v>
      </c>
      <c r="AD408" s="146">
        <f>BDS!$AD$3*(COS(($U408*AD$4)-PI()))*BL408*BP408</f>
        <v>0.30216942200792801</v>
      </c>
      <c r="AE408" s="146">
        <f>BDS!$AE$3*(COS(($U408*AE$4)-PI()))*BL408*BP408</f>
        <v>0.33592686897847174</v>
      </c>
      <c r="AF408" s="146">
        <f>BDS!$AF$3*(COS(($U408*AF$4)-PI()))*BL408*BP408</f>
        <v>0.30216942200792801</v>
      </c>
      <c r="AG408" s="146">
        <f>BDS!$AG$3*(COS(($U408*AG$4)-PI()))*BL408*BP408</f>
        <v>0.15127612045435618</v>
      </c>
      <c r="AH408" s="146">
        <f>BDS!$AH$3*(COS(($U408*AH$4)-PI()))*BL408*BP408</f>
        <v>-0.19260414734788578</v>
      </c>
      <c r="AI408" s="146">
        <f>BDS!$AI$3*(COS(($U408*AI$4)-PI()))*BL408*BP408</f>
        <v>-0.33649654573866028</v>
      </c>
      <c r="AJ408" s="146">
        <f>BDS!$AJ$3*(COS(($U408*AJ$4)-PI()))*BL408*BP408</f>
        <v>-0.37944114236767401</v>
      </c>
      <c r="AK408" s="146">
        <f>BDS!$AK$3*(COS(($U408*AK$4)-PI()))*BL408*BP408</f>
        <v>2.6212837365619114E-2</v>
      </c>
      <c r="AL408" s="146">
        <f>BDS!$AL$3*(COS(($U408*AL$4)-PI()))*BL408*BP408</f>
        <v>0.31273265878830309</v>
      </c>
      <c r="AM408" s="146">
        <f>BDS!$AM$3*(COS(($U408*AM$4)-PI()))*BL408*BP408</f>
        <v>0.38101483824089388</v>
      </c>
      <c r="AN408" s="146">
        <f>BDS!$AN$3*(COS(($U408*AN$4)-PI()))*BL408*BP408</f>
        <v>0.38551888877512142</v>
      </c>
      <c r="AO408" s="146">
        <f>BDS!$AO$3*(COS(($U408*AO$4)-PI()))*BL408*BP408</f>
        <v>0.38101483824089388</v>
      </c>
      <c r="AP408" s="146">
        <f>BDS!$AP$3*(COS(($U408*AP$4)-PI()))*BL408*BP408</f>
        <v>0.31273265878830309</v>
      </c>
      <c r="AQ408" s="146">
        <f>BDS!$AQ$3*(COS(($U408*AQ$4)-PI()))*BL408*BP408</f>
        <v>2.6212837365619114E-2</v>
      </c>
      <c r="AR408" s="146">
        <f>BDS!$AR$3*(COS(($U408*AR$4)-PI()))*BL408*BP408</f>
        <v>-0.37944114236767401</v>
      </c>
      <c r="AS408" s="146">
        <f>BDS!$AS$3*(COS(($U408*AS$4)-PI()))*BL408*BP408</f>
        <v>-0.33649654573866028</v>
      </c>
      <c r="AT408" s="146">
        <f>BDS!$AT$3*(COS(($U408*AT$4)-PI()))*BL408*BP408</f>
        <v>-0.19260414734788578</v>
      </c>
      <c r="AU408" s="146">
        <f>BDS!$AU$3*(COS(($U408*AU$4)-PI()))*BL408*BP408</f>
        <v>0.15127612045435618</v>
      </c>
      <c r="AV408" s="146">
        <f>BDS!$AV$3*(COS(($U408*AV$4)-PI()))*BL408*BP408</f>
        <v>0.30216942200792801</v>
      </c>
      <c r="AW408" s="146">
        <f>BDS!$AW$3*(COS(($U408*AW$4)-PI()))*BL408*BP408</f>
        <v>0.33592686897847174</v>
      </c>
      <c r="AX408" s="146">
        <f>BDS!$AX$3*(COS(($U408*AX$4)-PI()))*BL408*BP408</f>
        <v>0.30216942200792801</v>
      </c>
      <c r="AY408" s="146">
        <f>BDS!$AY$3*(COS(($U408*AY$4)-PI()))*BL408*BP408</f>
        <v>0.15127612045435618</v>
      </c>
      <c r="AZ408" s="146">
        <f>BDS!$AZ$3*(COS(($U408*AZ$4)-PI()))*BL408*BP408</f>
        <v>-0.19260414734788578</v>
      </c>
      <c r="BA408" s="146">
        <f>BDS!$BA$3*(COS(($U408*BA$4)-PI()))*BL408*BP408</f>
        <v>-0.33649654573866028</v>
      </c>
      <c r="BB408" s="146">
        <f>BDS!$BB$3*(COS(($U408*BB$4)-PI()))*BL408*BP408</f>
        <v>0.38376059768350695</v>
      </c>
      <c r="BC408" s="146">
        <f>BDS!$BC$3*(COS(($U408*BC$4)-PI()))*BL408*BP408</f>
        <v>-1.6820309563887029E-2</v>
      </c>
      <c r="BD408" s="146">
        <f>BDS!$BD$3*(COS(($U408*BD$4)-PI()))*BL408*BP408</f>
        <v>-2.0239022035665345E-2</v>
      </c>
      <c r="BE408" s="146">
        <f>BDS!$BE$3*(COS(($U408*BE$4)-PI()))*BL408*BP408</f>
        <v>0.3735596712662797</v>
      </c>
      <c r="BF408" s="153">
        <f t="shared" si="125"/>
        <v>8.9969254865560025E-2</v>
      </c>
      <c r="BG408" s="153">
        <f>(((BF408)+1)/(BDS!$BG$4)+1)</f>
        <v>2.0830614683915671</v>
      </c>
      <c r="BH408" s="196">
        <f t="shared" si="126"/>
        <v>6.3740417118626311</v>
      </c>
      <c r="BI408" s="154"/>
      <c r="BJ408" s="152">
        <f t="shared" si="127"/>
        <v>4180.3622507884329</v>
      </c>
      <c r="BK408" s="152">
        <f t="shared" si="128"/>
        <v>-0.77680566786050664</v>
      </c>
      <c r="BL408" s="155">
        <f t="shared" si="129"/>
        <v>0.91444947856531178</v>
      </c>
      <c r="BM408" s="155"/>
      <c r="BN408" s="152">
        <f t="shared" si="130"/>
        <v>4180.3622507884329</v>
      </c>
      <c r="BO408" s="152">
        <f t="shared" si="131"/>
        <v>-7.5361440777506159</v>
      </c>
      <c r="BP408" s="155">
        <f t="shared" si="132"/>
        <v>0.41994536873559485</v>
      </c>
      <c r="BQ408" s="156"/>
      <c r="BR408" s="157">
        <f t="shared" si="133"/>
        <v>4180.3622507884329</v>
      </c>
      <c r="BS408" s="158">
        <f t="shared" si="134"/>
        <v>0</v>
      </c>
      <c r="BT408" s="158">
        <f t="shared" si="135"/>
        <v>0</v>
      </c>
      <c r="BU408" s="158">
        <f t="shared" si="136"/>
        <v>0</v>
      </c>
      <c r="BV408" s="158"/>
      <c r="BW408" s="206">
        <f t="shared" si="137"/>
        <v>4180.3622507884329</v>
      </c>
      <c r="BX408" s="207">
        <f t="shared" si="138"/>
        <v>-5.1880817700568392E-13</v>
      </c>
      <c r="BY408" s="208">
        <f t="shared" si="139"/>
        <v>0.99999999999994027</v>
      </c>
      <c r="BZ408" s="158"/>
      <c r="CA408" s="157">
        <f>BDS!BH408</f>
        <v>6.3740417118626311</v>
      </c>
      <c r="CB408" s="157">
        <f t="shared" si="140"/>
        <v>0.37404171186263113</v>
      </c>
      <c r="CC408" s="157"/>
      <c r="CD408" s="157">
        <f t="shared" si="141"/>
        <v>0.37404171186263113</v>
      </c>
      <c r="CE408" s="192"/>
      <c r="CF408" s="192"/>
      <c r="CG408" s="208"/>
      <c r="CH408" s="208">
        <f t="shared" si="142"/>
        <v>0</v>
      </c>
    </row>
    <row r="409" spans="2:86" x14ac:dyDescent="0.2">
      <c r="B409" s="81"/>
      <c r="C409" s="81"/>
      <c r="D409" s="81"/>
      <c r="E409" s="81"/>
      <c r="F409" s="81"/>
      <c r="G409" s="81"/>
      <c r="H409" s="81"/>
      <c r="I409" s="81"/>
      <c r="J409" s="81"/>
      <c r="K409" s="81"/>
      <c r="L409" s="82"/>
      <c r="M409" s="83"/>
      <c r="N409" s="81"/>
      <c r="O409" s="81"/>
      <c r="P409" s="81"/>
      <c r="Q409" s="84"/>
      <c r="R409" s="81"/>
      <c r="S409" s="84"/>
      <c r="T409" s="81"/>
      <c r="U409" s="195">
        <f t="shared" si="124"/>
        <v>4243.7580008509667</v>
      </c>
      <c r="V409" s="146">
        <f>BDS!$V$3*(COS(($U409*V$4)-PI()))*BL409*BP409</f>
        <v>0.36846554307056878</v>
      </c>
      <c r="W409" s="146">
        <f>BDS!$W$3*(COS(($U409*W$4)-PI()))*BL409*BP409</f>
        <v>0.30724133119193109</v>
      </c>
      <c r="X409" s="146">
        <f>BDS!$X$3*(COS(($U409*X$4)-PI()))*BL409*BP409</f>
        <v>-0.17994779610901251</v>
      </c>
      <c r="Y409" s="146">
        <f>BDS!$Y$3*(COS(($U409*Y$4)-PI()))*BL409*BP409</f>
        <v>9.8185040859714467E-2</v>
      </c>
      <c r="Z409" s="146">
        <f>BDS!$Z$3*(COS(($U409*Z$4)-PI()))*BL409*BP409</f>
        <v>0.36847919899909526</v>
      </c>
      <c r="AA409" s="146">
        <f>BDS!$AA$3*(COS(($U409*AA$4)-PI()))*BL409*BP409</f>
        <v>-0.28748835153130392</v>
      </c>
      <c r="AB409" s="146">
        <f>BDS!$AB$3*(COS(($U409*AB$4)-PI()))*BL409*BP409</f>
        <v>-0.24281238536685604</v>
      </c>
      <c r="AC409" s="146">
        <f>BDS!$AC$3*(COS(($U409*AC$4)-PI()))*BL409*BP409</f>
        <v>9.0853522712590659E-2</v>
      </c>
      <c r="AD409" s="146">
        <f>BDS!$AD$3*(COS(($U409*AD$4)-PI()))*BL409*BP409</f>
        <v>0.25706347600160157</v>
      </c>
      <c r="AE409" s="146">
        <f>BDS!$AE$3*(COS(($U409*AE$4)-PI()))*BL409*BP409</f>
        <v>0.29784676696929985</v>
      </c>
      <c r="AF409" s="146">
        <f>BDS!$AF$3*(COS(($U409*AF$4)-PI()))*BL409*BP409</f>
        <v>0.25706347600160157</v>
      </c>
      <c r="AG409" s="146">
        <f>BDS!$AG$3*(COS(($U409*AG$4)-PI()))*BL409*BP409</f>
        <v>9.0853522712590659E-2</v>
      </c>
      <c r="AH409" s="146">
        <f>BDS!$AH$3*(COS(($U409*AH$4)-PI()))*BL409*BP409</f>
        <v>-0.24281238536685604</v>
      </c>
      <c r="AI409" s="146">
        <f>BDS!$AI$3*(COS(($U409*AI$4)-PI()))*BL409*BP409</f>
        <v>-0.28748835153130392</v>
      </c>
      <c r="AJ409" s="146">
        <f>BDS!$AJ$3*(COS(($U409*AJ$4)-PI()))*BL409*BP409</f>
        <v>-0.37730278358814356</v>
      </c>
      <c r="AK409" s="146">
        <f>BDS!$AK$3*(COS(($U409*AK$4)-PI()))*BL409*BP409</f>
        <v>-3.6812702172887159E-2</v>
      </c>
      <c r="AL409" s="146">
        <f>BDS!$AL$3*(COS(($U409*AL$4)-PI()))*BL409*BP409</f>
        <v>0.2695715939098175</v>
      </c>
      <c r="AM409" s="146">
        <f>BDS!$AM$3*(COS(($U409*AM$4)-PI()))*BL409*BP409</f>
        <v>0.3613586956084705</v>
      </c>
      <c r="AN409" s="146">
        <f>BDS!$AN$3*(COS(($U409*AN$4)-PI()))*BL409*BP409</f>
        <v>0.37397382729143902</v>
      </c>
      <c r="AO409" s="146">
        <f>BDS!$AO$3*(COS(($U409*AO$4)-PI()))*BL409*BP409</f>
        <v>0.3613586956084705</v>
      </c>
      <c r="AP409" s="146">
        <f>BDS!$AP$3*(COS(($U409*AP$4)-PI()))*BL409*BP409</f>
        <v>0.2695715939098175</v>
      </c>
      <c r="AQ409" s="146">
        <f>BDS!$AQ$3*(COS(($U409*AQ$4)-PI()))*BL409*BP409</f>
        <v>-3.6812702172887159E-2</v>
      </c>
      <c r="AR409" s="146">
        <f>BDS!$AR$3*(COS(($U409*AR$4)-PI()))*BL409*BP409</f>
        <v>-0.37730278358814356</v>
      </c>
      <c r="AS409" s="146">
        <f>BDS!$AS$3*(COS(($U409*AS$4)-PI()))*BL409*BP409</f>
        <v>-0.28748835153130392</v>
      </c>
      <c r="AT409" s="146">
        <f>BDS!$AT$3*(COS(($U409*AT$4)-PI()))*BL409*BP409</f>
        <v>-0.24281238536685604</v>
      </c>
      <c r="AU409" s="146">
        <f>BDS!$AU$3*(COS(($U409*AU$4)-PI()))*BL409*BP409</f>
        <v>9.0853522712590659E-2</v>
      </c>
      <c r="AV409" s="146">
        <f>BDS!$AV$3*(COS(($U409*AV$4)-PI()))*BL409*BP409</f>
        <v>0.25706347600160157</v>
      </c>
      <c r="AW409" s="146">
        <f>BDS!$AW$3*(COS(($U409*AW$4)-PI()))*BL409*BP409</f>
        <v>0.29784676696929985</v>
      </c>
      <c r="AX409" s="146">
        <f>BDS!$AX$3*(COS(($U409*AX$4)-PI()))*BL409*BP409</f>
        <v>0.25706347600160157</v>
      </c>
      <c r="AY409" s="146">
        <f>BDS!$AY$3*(COS(($U409*AY$4)-PI()))*BL409*BP409</f>
        <v>9.0853522712590659E-2</v>
      </c>
      <c r="AZ409" s="146">
        <f>BDS!$AZ$3*(COS(($U409*AZ$4)-PI()))*BL409*BP409</f>
        <v>-0.24281238536685604</v>
      </c>
      <c r="BA409" s="146">
        <f>BDS!$BA$3*(COS(($U409*BA$4)-PI()))*BL409*BP409</f>
        <v>-0.28748835153130392</v>
      </c>
      <c r="BB409" s="146">
        <f>BDS!$BB$3*(COS(($U409*BB$4)-PI()))*BL409*BP409</f>
        <v>0.36847919899909526</v>
      </c>
      <c r="BC409" s="146">
        <f>BDS!$BC$3*(COS(($U409*BC$4)-PI()))*BL409*BP409</f>
        <v>9.8185040859714467E-2</v>
      </c>
      <c r="BD409" s="146">
        <f>BDS!$BD$3*(COS(($U409*BD$4)-PI()))*BL409*BP409</f>
        <v>-0.17994779610901251</v>
      </c>
      <c r="BE409" s="146">
        <f>BDS!$BE$3*(COS(($U409*BE$4)-PI()))*BL409*BP409</f>
        <v>0.30724133119193109</v>
      </c>
      <c r="BF409" s="153">
        <f t="shared" si="125"/>
        <v>6.1948419693408537E-2</v>
      </c>
      <c r="BG409" s="153">
        <f>(((BF409)+1)/(BDS!$BG$4)+1)</f>
        <v>2.055218217995618</v>
      </c>
      <c r="BH409" s="196">
        <f t="shared" si="126"/>
        <v>6.25715881952007</v>
      </c>
      <c r="BI409" s="154"/>
      <c r="BJ409" s="152">
        <f t="shared" si="127"/>
        <v>4243.7580008509667</v>
      </c>
      <c r="BK409" s="152">
        <f t="shared" si="128"/>
        <v>-0.81231941941672769</v>
      </c>
      <c r="BL409" s="155">
        <f t="shared" si="129"/>
        <v>0.91071822794622403</v>
      </c>
      <c r="BM409" s="155"/>
      <c r="BN409" s="152">
        <f t="shared" si="130"/>
        <v>4243.7580008509667</v>
      </c>
      <c r="BO409" s="152">
        <f t="shared" si="131"/>
        <v>-7.671185056832738</v>
      </c>
      <c r="BP409" s="155">
        <f t="shared" si="132"/>
        <v>0.41346689926276337</v>
      </c>
      <c r="BQ409" s="156"/>
      <c r="BR409" s="157">
        <f t="shared" si="133"/>
        <v>4243.7580008509667</v>
      </c>
      <c r="BS409" s="158">
        <f t="shared" si="134"/>
        <v>0</v>
      </c>
      <c r="BT409" s="158">
        <f t="shared" si="135"/>
        <v>0</v>
      </c>
      <c r="BU409" s="158">
        <f t="shared" si="136"/>
        <v>0</v>
      </c>
      <c r="BV409" s="158"/>
      <c r="BW409" s="206">
        <f t="shared" si="137"/>
        <v>4243.7580008509667</v>
      </c>
      <c r="BX409" s="207">
        <f t="shared" si="138"/>
        <v>-5.4388069113607089E-13</v>
      </c>
      <c r="BY409" s="208">
        <f t="shared" si="139"/>
        <v>0.99999999999993738</v>
      </c>
      <c r="BZ409" s="158"/>
      <c r="CA409" s="157">
        <f>BDS!BH409</f>
        <v>6.25715881952007</v>
      </c>
      <c r="CB409" s="157">
        <f t="shared" si="140"/>
        <v>0.25715881952007003</v>
      </c>
      <c r="CC409" s="157"/>
      <c r="CD409" s="157">
        <f t="shared" si="141"/>
        <v>0.25715881952007003</v>
      </c>
      <c r="CE409" s="192"/>
      <c r="CF409" s="192"/>
      <c r="CG409" s="208"/>
      <c r="CH409" s="208">
        <f t="shared" si="142"/>
        <v>0</v>
      </c>
    </row>
    <row r="410" spans="2:86" x14ac:dyDescent="0.2">
      <c r="B410" s="81"/>
      <c r="C410" s="81"/>
      <c r="D410" s="81"/>
      <c r="E410" s="81"/>
      <c r="F410" s="81"/>
      <c r="G410" s="81"/>
      <c r="H410" s="81"/>
      <c r="I410" s="81"/>
      <c r="J410" s="81"/>
      <c r="K410" s="81"/>
      <c r="L410" s="82"/>
      <c r="M410" s="83"/>
      <c r="N410" s="81"/>
      <c r="O410" s="81"/>
      <c r="P410" s="81"/>
      <c r="Q410" s="84"/>
      <c r="R410" s="81"/>
      <c r="S410" s="84"/>
      <c r="T410" s="81"/>
      <c r="U410" s="195">
        <f t="shared" si="124"/>
        <v>4308.1151559030404</v>
      </c>
      <c r="V410" s="146">
        <f>BDS!$V$3*(COS(($U410*V$4)-PI()))*BL410*BP410</f>
        <v>0.30858313439975626</v>
      </c>
      <c r="W410" s="146">
        <f>BDS!$W$3*(COS(($U410*W$4)-PI()))*BL410*BP410</f>
        <v>0.18609256918690276</v>
      </c>
      <c r="X410" s="146">
        <f>BDS!$X$3*(COS(($U410*X$4)-PI()))*BL410*BP410</f>
        <v>-0.29912414422345968</v>
      </c>
      <c r="Y410" s="146">
        <f>BDS!$Y$3*(COS(($U410*Y$4)-PI()))*BL410*BP410</f>
        <v>0.20099428561171734</v>
      </c>
      <c r="Z410" s="146">
        <f>BDS!$Z$3*(COS(($U410*Z$4)-PI()))*BL410*BP410</f>
        <v>0.33265737964802156</v>
      </c>
      <c r="AA410" s="146">
        <f>BDS!$AA$3*(COS(($U410*AA$4)-PI()))*BL410*BP410</f>
        <v>-0.22828101097499082</v>
      </c>
      <c r="AB410" s="146">
        <f>BDS!$AB$3*(COS(($U410*AB$4)-PI()))*BL410*BP410</f>
        <v>-0.2843002033822799</v>
      </c>
      <c r="AC410" s="146">
        <f>BDS!$AC$3*(COS(($U410*AC$4)-PI()))*BL410*BP410</f>
        <v>2.9522394669179008E-2</v>
      </c>
      <c r="AD410" s="146">
        <f>BDS!$AD$3*(COS(($U410*AD$4)-PI()))*BL410*BP410</f>
        <v>0.20693320248710143</v>
      </c>
      <c r="AE410" s="146">
        <f>BDS!$AE$3*(COS(($U410*AE$4)-PI()))*BL410*BP410</f>
        <v>0.25381582580140533</v>
      </c>
      <c r="AF410" s="146">
        <f>BDS!$AF$3*(COS(($U410*AF$4)-PI()))*BL410*BP410</f>
        <v>0.20693320248710143</v>
      </c>
      <c r="AG410" s="146">
        <f>BDS!$AG$3*(COS(($U410*AG$4)-PI()))*BL410*BP410</f>
        <v>2.9522394669179008E-2</v>
      </c>
      <c r="AH410" s="146">
        <f>BDS!$AH$3*(COS(($U410*AH$4)-PI()))*BL410*BP410</f>
        <v>-0.2843002033822799</v>
      </c>
      <c r="AI410" s="146">
        <f>BDS!$AI$3*(COS(($U410*AI$4)-PI()))*BL410*BP410</f>
        <v>-0.22828101097499082</v>
      </c>
      <c r="AJ410" s="146">
        <f>BDS!$AJ$3*(COS(($U410*AJ$4)-PI()))*BL410*BP410</f>
        <v>-0.36174646958640844</v>
      </c>
      <c r="AK410" s="146">
        <f>BDS!$AK$3*(COS(($U410*AK$4)-PI()))*BL410*BP410</f>
        <v>-9.7280317833846053E-2</v>
      </c>
      <c r="AL410" s="146">
        <f>BDS!$AL$3*(COS(($U410*AL$4)-PI()))*BL410*BP410</f>
        <v>0.22109773761858911</v>
      </c>
      <c r="AM410" s="146">
        <f>BDS!$AM$3*(COS(($U410*AM$4)-PI()))*BL410*BP410</f>
        <v>0.33442037650556128</v>
      </c>
      <c r="AN410" s="146">
        <f>BDS!$AN$3*(COS(($U410*AN$4)-PI()))*BL410*BP410</f>
        <v>0.3549219445561132</v>
      </c>
      <c r="AO410" s="146">
        <f>BDS!$AO$3*(COS(($U410*AO$4)-PI()))*BL410*BP410</f>
        <v>0.33442037650556128</v>
      </c>
      <c r="AP410" s="146">
        <f>BDS!$AP$3*(COS(($U410*AP$4)-PI()))*BL410*BP410</f>
        <v>0.22109773761858911</v>
      </c>
      <c r="AQ410" s="146">
        <f>BDS!$AQ$3*(COS(($U410*AQ$4)-PI()))*BL410*BP410</f>
        <v>-9.7280317833846053E-2</v>
      </c>
      <c r="AR410" s="146">
        <f>BDS!$AR$3*(COS(($U410*AR$4)-PI()))*BL410*BP410</f>
        <v>-0.36174646958640844</v>
      </c>
      <c r="AS410" s="146">
        <f>BDS!$AS$3*(COS(($U410*AS$4)-PI()))*BL410*BP410</f>
        <v>-0.22828101097499082</v>
      </c>
      <c r="AT410" s="146">
        <f>BDS!$AT$3*(COS(($U410*AT$4)-PI()))*BL410*BP410</f>
        <v>-0.2843002033822799</v>
      </c>
      <c r="AU410" s="146">
        <f>BDS!$AU$3*(COS(($U410*AU$4)-PI()))*BL410*BP410</f>
        <v>2.9522394669179008E-2</v>
      </c>
      <c r="AV410" s="146">
        <f>BDS!$AV$3*(COS(($U410*AV$4)-PI()))*BL410*BP410</f>
        <v>0.20693320248710143</v>
      </c>
      <c r="AW410" s="146">
        <f>BDS!$AW$3*(COS(($U410*AW$4)-PI()))*BL410*BP410</f>
        <v>0.25381582580140533</v>
      </c>
      <c r="AX410" s="146">
        <f>BDS!$AX$3*(COS(($U410*AX$4)-PI()))*BL410*BP410</f>
        <v>0.20693320248710143</v>
      </c>
      <c r="AY410" s="146">
        <f>BDS!$AY$3*(COS(($U410*AY$4)-PI()))*BL410*BP410</f>
        <v>2.9522394669179008E-2</v>
      </c>
      <c r="AZ410" s="146">
        <f>BDS!$AZ$3*(COS(($U410*AZ$4)-PI()))*BL410*BP410</f>
        <v>-0.2843002033822799</v>
      </c>
      <c r="BA410" s="146">
        <f>BDS!$BA$3*(COS(($U410*BA$4)-PI()))*BL410*BP410</f>
        <v>-0.22828101097499082</v>
      </c>
      <c r="BB410" s="146">
        <f>BDS!$BB$3*(COS(($U410*BB$4)-PI()))*BL410*BP410</f>
        <v>0.33265737964802156</v>
      </c>
      <c r="BC410" s="146">
        <f>BDS!$BC$3*(COS(($U410*BC$4)-PI()))*BL410*BP410</f>
        <v>0.20099428561171734</v>
      </c>
      <c r="BD410" s="146">
        <f>BDS!$BD$3*(COS(($U410*BD$4)-PI()))*BL410*BP410</f>
        <v>-0.29912414422345968</v>
      </c>
      <c r="BE410" s="146">
        <f>BDS!$BE$3*(COS(($U410*BE$4)-PI()))*BL410*BP410</f>
        <v>0.18609256918690276</v>
      </c>
      <c r="BF410" s="153">
        <f t="shared" si="125"/>
        <v>3.0579363766913177E-2</v>
      </c>
      <c r="BG410" s="153">
        <f>(((BF410)+1)/(BDS!$BG$4)+1)</f>
        <v>2.0240479665209579</v>
      </c>
      <c r="BH410" s="196">
        <f t="shared" si="126"/>
        <v>6.1244160067195734</v>
      </c>
      <c r="BI410" s="154"/>
      <c r="BJ410" s="152">
        <f t="shared" si="127"/>
        <v>4308.1151559030404</v>
      </c>
      <c r="BK410" s="152">
        <f t="shared" si="128"/>
        <v>-0.84930358344426304</v>
      </c>
      <c r="BL410" s="155">
        <f t="shared" si="129"/>
        <v>0.90684867090841526</v>
      </c>
      <c r="BM410" s="155"/>
      <c r="BN410" s="152">
        <f t="shared" si="130"/>
        <v>4308.1151559030404</v>
      </c>
      <c r="BO410" s="152">
        <f t="shared" si="131"/>
        <v>-7.807097559650459</v>
      </c>
      <c r="BP410" s="155">
        <f t="shared" si="132"/>
        <v>0.40704752837632896</v>
      </c>
      <c r="BQ410" s="156"/>
      <c r="BR410" s="157">
        <f t="shared" si="133"/>
        <v>4308.1151559030404</v>
      </c>
      <c r="BS410" s="158">
        <f t="shared" si="134"/>
        <v>0</v>
      </c>
      <c r="BT410" s="158">
        <f t="shared" si="135"/>
        <v>0</v>
      </c>
      <c r="BU410" s="158">
        <f t="shared" si="136"/>
        <v>0</v>
      </c>
      <c r="BV410" s="158"/>
      <c r="BW410" s="206">
        <f t="shared" si="137"/>
        <v>4308.1151559030404</v>
      </c>
      <c r="BX410" s="207">
        <f t="shared" si="138"/>
        <v>-5.7088186019956472E-13</v>
      </c>
      <c r="BY410" s="208">
        <f t="shared" si="139"/>
        <v>0.99999999999993427</v>
      </c>
      <c r="BZ410" s="158"/>
      <c r="CA410" s="157">
        <f>BDS!BH410</f>
        <v>6.1244160067195734</v>
      </c>
      <c r="CB410" s="157">
        <f t="shared" si="140"/>
        <v>0.12441600671957342</v>
      </c>
      <c r="CC410" s="157"/>
      <c r="CD410" s="157">
        <f t="shared" si="141"/>
        <v>0.12441600671957342</v>
      </c>
      <c r="CE410" s="192"/>
      <c r="CF410" s="192"/>
      <c r="CG410" s="208"/>
      <c r="CH410" s="208">
        <f t="shared" si="142"/>
        <v>0</v>
      </c>
    </row>
    <row r="411" spans="2:86" x14ac:dyDescent="0.2">
      <c r="B411" s="81"/>
      <c r="C411" s="81"/>
      <c r="D411" s="81"/>
      <c r="E411" s="81"/>
      <c r="F411" s="81"/>
      <c r="G411" s="81"/>
      <c r="H411" s="81"/>
      <c r="I411" s="81"/>
      <c r="J411" s="81"/>
      <c r="K411" s="81"/>
      <c r="L411" s="82"/>
      <c r="M411" s="83"/>
      <c r="N411" s="81"/>
      <c r="O411" s="81"/>
      <c r="P411" s="81"/>
      <c r="Q411" s="84"/>
      <c r="R411" s="81"/>
      <c r="S411" s="84"/>
      <c r="T411" s="81"/>
      <c r="U411" s="195">
        <f t="shared" si="124"/>
        <v>4373.4482957793116</v>
      </c>
      <c r="V411" s="146">
        <f>BDS!$V$3*(COS(($U411*V$4)-PI()))*BL411*BP411</f>
        <v>0.1936454892320707</v>
      </c>
      <c r="W411" s="146">
        <f>BDS!$W$3*(COS(($U411*W$4)-PI()))*BL411*BP411</f>
        <v>3.2817644416950405E-2</v>
      </c>
      <c r="X411" s="146">
        <f>BDS!$X$3*(COS(($U411*X$4)-PI()))*BL411*BP411</f>
        <v>-0.35274566420304471</v>
      </c>
      <c r="Y411" s="146">
        <f>BDS!$Y$3*(COS(($U411*Y$4)-PI()))*BL411*BP411</f>
        <v>0.28147789614978497</v>
      </c>
      <c r="Z411" s="146">
        <f>BDS!$Z$3*(COS(($U411*Z$4)-PI()))*BL411*BP411</f>
        <v>0.2782819374524943</v>
      </c>
      <c r="AA411" s="146">
        <f>BDS!$AA$3*(COS(($U411*AA$4)-PI()))*BL411*BP411</f>
        <v>-0.16122887490683857</v>
      </c>
      <c r="AB411" s="146">
        <f>BDS!$AB$3*(COS(($U411*AB$4)-PI()))*BL411*BP411</f>
        <v>-0.31571187048389049</v>
      </c>
      <c r="AC411" s="146">
        <f>BDS!$AC$3*(COS(($U411*AC$4)-PI()))*BL411*BP411</f>
        <v>-3.1080463911517E-2</v>
      </c>
      <c r="AD411" s="146">
        <f>BDS!$AD$3*(COS(($U411*AD$4)-PI()))*BL411*BP411</f>
        <v>0.15297245467795656</v>
      </c>
      <c r="AE411" s="146">
        <f>BDS!$AE$3*(COS(($U411*AE$4)-PI()))*BL411*BP411</f>
        <v>0.2048419317572249</v>
      </c>
      <c r="AF411" s="146">
        <f>BDS!$AF$3*(COS(($U411*AF$4)-PI()))*BL411*BP411</f>
        <v>0.15297245467795656</v>
      </c>
      <c r="AG411" s="146">
        <f>BDS!$AG$3*(COS(($U411*AG$4)-PI()))*BL411*BP411</f>
        <v>-3.1080463911517E-2</v>
      </c>
      <c r="AH411" s="146">
        <f>BDS!$AH$3*(COS(($U411*AH$4)-PI()))*BL411*BP411</f>
        <v>-0.31571187048389049</v>
      </c>
      <c r="AI411" s="146">
        <f>BDS!$AI$3*(COS(($U411*AI$4)-PI()))*BL411*BP411</f>
        <v>-0.16122887490683857</v>
      </c>
      <c r="AJ411" s="146">
        <f>BDS!$AJ$3*(COS(($U411*AJ$4)-PI()))*BL411*BP411</f>
        <v>-0.33327352822534728</v>
      </c>
      <c r="AK411" s="146">
        <f>BDS!$AK$3*(COS(($U411*AK$4)-PI()))*BL411*BP411</f>
        <v>-0.15345544414164791</v>
      </c>
      <c r="AL411" s="146">
        <f>BDS!$AL$3*(COS(($U411*AL$4)-PI()))*BL411*BP411</f>
        <v>0.16845266288031346</v>
      </c>
      <c r="AM411" s="146">
        <f>BDS!$AM$3*(COS(($U411*AM$4)-PI()))*BL411*BP411</f>
        <v>0.30075303099921646</v>
      </c>
      <c r="AN411" s="146">
        <f>BDS!$AN$3*(COS(($U411*AN$4)-PI()))*BL411*BP411</f>
        <v>0.3287295646050914</v>
      </c>
      <c r="AO411" s="146">
        <f>BDS!$AO$3*(COS(($U411*AO$4)-PI()))*BL411*BP411</f>
        <v>0.30075303099921646</v>
      </c>
      <c r="AP411" s="146">
        <f>BDS!$AP$3*(COS(($U411*AP$4)-PI()))*BL411*BP411</f>
        <v>0.16845266288031346</v>
      </c>
      <c r="AQ411" s="146">
        <f>BDS!$AQ$3*(COS(($U411*AQ$4)-PI()))*BL411*BP411</f>
        <v>-0.15345544414164791</v>
      </c>
      <c r="AR411" s="146">
        <f>BDS!$AR$3*(COS(($U411*AR$4)-PI()))*BL411*BP411</f>
        <v>-0.33327352822534728</v>
      </c>
      <c r="AS411" s="146">
        <f>BDS!$AS$3*(COS(($U411*AS$4)-PI()))*BL411*BP411</f>
        <v>-0.16122887490683857</v>
      </c>
      <c r="AT411" s="146">
        <f>BDS!$AT$3*(COS(($U411*AT$4)-PI()))*BL411*BP411</f>
        <v>-0.31571187048389049</v>
      </c>
      <c r="AU411" s="146">
        <f>BDS!$AU$3*(COS(($U411*AU$4)-PI()))*BL411*BP411</f>
        <v>-3.1080463911517E-2</v>
      </c>
      <c r="AV411" s="146">
        <f>BDS!$AV$3*(COS(($U411*AV$4)-PI()))*BL411*BP411</f>
        <v>0.15297245467795656</v>
      </c>
      <c r="AW411" s="146">
        <f>BDS!$AW$3*(COS(($U411*AW$4)-PI()))*BL411*BP411</f>
        <v>0.2048419317572249</v>
      </c>
      <c r="AX411" s="146">
        <f>BDS!$AX$3*(COS(($U411*AX$4)-PI()))*BL411*BP411</f>
        <v>0.15297245467795656</v>
      </c>
      <c r="AY411" s="146">
        <f>BDS!$AY$3*(COS(($U411*AY$4)-PI()))*BL411*BP411</f>
        <v>-3.1080463911517E-2</v>
      </c>
      <c r="AZ411" s="146">
        <f>BDS!$AZ$3*(COS(($U411*AZ$4)-PI()))*BL411*BP411</f>
        <v>-0.31571187048389049</v>
      </c>
      <c r="BA411" s="146">
        <f>BDS!$BA$3*(COS(($U411*BA$4)-PI()))*BL411*BP411</f>
        <v>-0.16122887490683857</v>
      </c>
      <c r="BB411" s="146">
        <f>BDS!$BB$3*(COS(($U411*BB$4)-PI()))*BL411*BP411</f>
        <v>0.2782819374524943</v>
      </c>
      <c r="BC411" s="146">
        <f>BDS!$BC$3*(COS(($U411*BC$4)-PI()))*BL411*BP411</f>
        <v>0.28147789614978497</v>
      </c>
      <c r="BD411" s="146">
        <f>BDS!$BD$3*(COS(($U411*BD$4)-PI()))*BL411*BP411</f>
        <v>-0.35274566420304471</v>
      </c>
      <c r="BE411" s="146">
        <f>BDS!$BE$3*(COS(($U411*BE$4)-PI()))*BL411*BP411</f>
        <v>3.2817644416950405E-2</v>
      </c>
      <c r="BF411" s="153">
        <f t="shared" si="125"/>
        <v>-1.2088619580029616E-3</v>
      </c>
      <c r="BG411" s="153">
        <f>(((BF411)+1)/(BDS!$BG$4)+1)</f>
        <v>1.9924612017773624</v>
      </c>
      <c r="BH411" s="196">
        <f t="shared" si="126"/>
        <v>5.9877974669277414</v>
      </c>
      <c r="BI411" s="154"/>
      <c r="BJ411" s="152">
        <f t="shared" si="127"/>
        <v>4373.4482957793116</v>
      </c>
      <c r="BK411" s="152">
        <f t="shared" si="128"/>
        <v>-0.88780579096796486</v>
      </c>
      <c r="BL411" s="155">
        <f t="shared" si="129"/>
        <v>0.90283775141725853</v>
      </c>
      <c r="BM411" s="155"/>
      <c r="BN411" s="152">
        <f t="shared" si="130"/>
        <v>4373.4482957793116</v>
      </c>
      <c r="BO411" s="152">
        <f t="shared" si="131"/>
        <v>-7.9438601027874478</v>
      </c>
      <c r="BP411" s="155">
        <f t="shared" si="132"/>
        <v>0.40068860772585957</v>
      </c>
      <c r="BQ411" s="156"/>
      <c r="BR411" s="157">
        <f t="shared" si="133"/>
        <v>4373.4482957793116</v>
      </c>
      <c r="BS411" s="158">
        <f t="shared" si="134"/>
        <v>0</v>
      </c>
      <c r="BT411" s="158">
        <f t="shared" si="135"/>
        <v>0</v>
      </c>
      <c r="BU411" s="158">
        <f t="shared" si="136"/>
        <v>0</v>
      </c>
      <c r="BV411" s="158"/>
      <c r="BW411" s="206">
        <f t="shared" si="137"/>
        <v>4373.4482957793116</v>
      </c>
      <c r="BX411" s="207">
        <f t="shared" si="138"/>
        <v>-6.0174033912927198E-13</v>
      </c>
      <c r="BY411" s="208">
        <f t="shared" si="139"/>
        <v>0.99999999999993072</v>
      </c>
      <c r="BZ411" s="158"/>
      <c r="CA411" s="157">
        <f>BDS!BH411</f>
        <v>5.9877974669277414</v>
      </c>
      <c r="CB411" s="157">
        <f t="shared" si="140"/>
        <v>-1.2202533072258603E-2</v>
      </c>
      <c r="CC411" s="157"/>
      <c r="CD411" s="157">
        <f t="shared" si="141"/>
        <v>-1.2202533072258603E-2</v>
      </c>
      <c r="CE411" s="192"/>
      <c r="CF411" s="192"/>
      <c r="CG411" s="208"/>
      <c r="CH411" s="208">
        <f t="shared" si="142"/>
        <v>0</v>
      </c>
    </row>
    <row r="412" spans="2:86" x14ac:dyDescent="0.2">
      <c r="B412" s="81"/>
      <c r="C412" s="81"/>
      <c r="D412" s="81"/>
      <c r="E412" s="81"/>
      <c r="F412" s="81"/>
      <c r="G412" s="81"/>
      <c r="H412" s="81"/>
      <c r="I412" s="81"/>
      <c r="J412" s="81"/>
      <c r="K412" s="81"/>
      <c r="L412" s="82"/>
      <c r="M412" s="83"/>
      <c r="N412" s="81"/>
      <c r="O412" s="81"/>
      <c r="P412" s="81"/>
      <c r="Q412" s="84"/>
      <c r="R412" s="81"/>
      <c r="S412" s="84"/>
      <c r="T412" s="81"/>
      <c r="U412" s="195">
        <f t="shared" si="124"/>
        <v>4439.772221419571</v>
      </c>
      <c r="V412" s="146">
        <f>BDS!$V$3*(COS(($U412*V$4)-PI()))*BL412*BP412</f>
        <v>4.5151433618213888E-2</v>
      </c>
      <c r="W412" s="146">
        <f>BDS!$W$3*(COS(($U412*W$4)-PI()))*BL412*BP412</f>
        <v>-0.12283292693827812</v>
      </c>
      <c r="X412" s="146">
        <f>BDS!$X$3*(COS(($U412*X$4)-PI()))*BL412*BP412</f>
        <v>-0.32908449252166344</v>
      </c>
      <c r="Y412" s="146">
        <f>BDS!$Y$3*(COS(($U412*Y$4)-PI()))*BL412*BP412</f>
        <v>0.33142383930528491</v>
      </c>
      <c r="Z412" s="146">
        <f>BDS!$Z$3*(COS(($U412*Z$4)-PI()))*BL412*BP412</f>
        <v>0.2085360051829219</v>
      </c>
      <c r="AA412" s="146">
        <f>BDS!$AA$3*(COS(($U412*AA$4)-PI()))*BL412*BP412</f>
        <v>-8.9103007528059636E-2</v>
      </c>
      <c r="AB412" s="146">
        <f>BDS!$AB$3*(COS(($U412*AB$4)-PI()))*BL412*BP412</f>
        <v>-0.33597906514866405</v>
      </c>
      <c r="AC412" s="146">
        <f>BDS!$AC$3*(COS(($U412*AC$4)-PI()))*BL412*BP412</f>
        <v>-8.9281132499196225E-2</v>
      </c>
      <c r="AD412" s="146">
        <f>BDS!$AD$3*(COS(($U412*AD$4)-PI()))*BL412*BP412</f>
        <v>9.6515862014215165E-2</v>
      </c>
      <c r="AE412" s="146">
        <f>BDS!$AE$3*(COS(($U412*AE$4)-PI()))*BL412*BP412</f>
        <v>0.15209205408626725</v>
      </c>
      <c r="AF412" s="146">
        <f>BDS!$AF$3*(COS(($U412*AF$4)-PI()))*BL412*BP412</f>
        <v>9.6515862014215165E-2</v>
      </c>
      <c r="AG412" s="146">
        <f>BDS!$AG$3*(COS(($U412*AG$4)-PI()))*BL412*BP412</f>
        <v>-8.9281132499196225E-2</v>
      </c>
      <c r="AH412" s="146">
        <f>BDS!$AH$3*(COS(($U412*AH$4)-PI()))*BL412*BP412</f>
        <v>-0.33597906514866405</v>
      </c>
      <c r="AI412" s="146">
        <f>BDS!$AI$3*(COS(($U412*AI$4)-PI()))*BL412*BP412</f>
        <v>-8.9103007528059636E-2</v>
      </c>
      <c r="AJ412" s="146">
        <f>BDS!$AJ$3*(COS(($U412*AJ$4)-PI()))*BL412*BP412</f>
        <v>-0.29289871038539539</v>
      </c>
      <c r="AK412" s="146">
        <f>BDS!$AK$3*(COS(($U412*AK$4)-PI()))*BL412*BP412</f>
        <v>-0.20367126822519233</v>
      </c>
      <c r="AL412" s="146">
        <f>BDS!$AL$3*(COS(($U412*AL$4)-PI()))*BL412*BP412</f>
        <v>0.11292472281544585</v>
      </c>
      <c r="AM412" s="146">
        <f>BDS!$AM$3*(COS(($U412*AM$4)-PI()))*BL412*BP412</f>
        <v>0.26108597771821845</v>
      </c>
      <c r="AN412" s="146">
        <f>BDS!$AN$3*(COS(($U412*AN$4)-PI()))*BL412*BP412</f>
        <v>0.2959372407240955</v>
      </c>
      <c r="AO412" s="146">
        <f>BDS!$AO$3*(COS(($U412*AO$4)-PI()))*BL412*BP412</f>
        <v>0.26108597771821845</v>
      </c>
      <c r="AP412" s="146">
        <f>BDS!$AP$3*(COS(($U412*AP$4)-PI()))*BL412*BP412</f>
        <v>0.11292472281544585</v>
      </c>
      <c r="AQ412" s="146">
        <f>BDS!$AQ$3*(COS(($U412*AQ$4)-PI()))*BL412*BP412</f>
        <v>-0.20367126822519233</v>
      </c>
      <c r="AR412" s="146">
        <f>BDS!$AR$3*(COS(($U412*AR$4)-PI()))*BL412*BP412</f>
        <v>-0.29289871038539539</v>
      </c>
      <c r="AS412" s="146">
        <f>BDS!$AS$3*(COS(($U412*AS$4)-PI()))*BL412*BP412</f>
        <v>-8.9103007528059636E-2</v>
      </c>
      <c r="AT412" s="146">
        <f>BDS!$AT$3*(COS(($U412*AT$4)-PI()))*BL412*BP412</f>
        <v>-0.33597906514866405</v>
      </c>
      <c r="AU412" s="146">
        <f>BDS!$AU$3*(COS(($U412*AU$4)-PI()))*BL412*BP412</f>
        <v>-8.9281132499196225E-2</v>
      </c>
      <c r="AV412" s="146">
        <f>BDS!$AV$3*(COS(($U412*AV$4)-PI()))*BL412*BP412</f>
        <v>9.6515862014215165E-2</v>
      </c>
      <c r="AW412" s="146">
        <f>BDS!$AW$3*(COS(($U412*AW$4)-PI()))*BL412*BP412</f>
        <v>0.15209205408626725</v>
      </c>
      <c r="AX412" s="146">
        <f>BDS!$AX$3*(COS(($U412*AX$4)-PI()))*BL412*BP412</f>
        <v>9.6515862014215165E-2</v>
      </c>
      <c r="AY412" s="146">
        <f>BDS!$AY$3*(COS(($U412*AY$4)-PI()))*BL412*BP412</f>
        <v>-8.9281132499196225E-2</v>
      </c>
      <c r="AZ412" s="146">
        <f>BDS!$AZ$3*(COS(($U412*AZ$4)-PI()))*BL412*BP412</f>
        <v>-0.33597906514866405</v>
      </c>
      <c r="BA412" s="146">
        <f>BDS!$BA$3*(COS(($U412*BA$4)-PI()))*BL412*BP412</f>
        <v>-8.9103007528059636E-2</v>
      </c>
      <c r="BB412" s="146">
        <f>BDS!$BB$3*(COS(($U412*BB$4)-PI()))*BL412*BP412</f>
        <v>0.2085360051829219</v>
      </c>
      <c r="BC412" s="146">
        <f>BDS!$BC$3*(COS(($U412*BC$4)-PI()))*BL412*BP412</f>
        <v>0.33142383930528491</v>
      </c>
      <c r="BD412" s="146">
        <f>BDS!$BD$3*(COS(($U412*BD$4)-PI()))*BL412*BP412</f>
        <v>-0.32908449252166344</v>
      </c>
      <c r="BE412" s="146">
        <f>BDS!$BE$3*(COS(($U412*BE$4)-PI()))*BL412*BP412</f>
        <v>-0.12283292693827812</v>
      </c>
      <c r="BF412" s="153">
        <f t="shared" si="125"/>
        <v>-3.0420841561924768E-2</v>
      </c>
      <c r="BG412" s="153">
        <f>(((BF412)+1)/(BDS!$BG$4)+1)</f>
        <v>1.9634343559436693</v>
      </c>
      <c r="BH412" s="196">
        <f t="shared" si="126"/>
        <v>5.8603277191767367</v>
      </c>
      <c r="BI412" s="154"/>
      <c r="BJ412" s="152">
        <f t="shared" si="127"/>
        <v>4439.772221419571</v>
      </c>
      <c r="BK412" s="152">
        <f t="shared" si="128"/>
        <v>-0.92787412060714625</v>
      </c>
      <c r="BL412" s="155">
        <f t="shared" si="129"/>
        <v>0.89868251902029694</v>
      </c>
      <c r="BM412" s="155"/>
      <c r="BN412" s="152">
        <f t="shared" si="130"/>
        <v>4439.772221419571</v>
      </c>
      <c r="BO412" s="152">
        <f t="shared" si="131"/>
        <v>-8.0814514078937485</v>
      </c>
      <c r="BP412" s="155">
        <f t="shared" si="132"/>
        <v>0.39439139396054035</v>
      </c>
      <c r="BQ412" s="156"/>
      <c r="BR412" s="157">
        <f t="shared" si="133"/>
        <v>4439.772221419571</v>
      </c>
      <c r="BS412" s="158">
        <f t="shared" si="134"/>
        <v>0</v>
      </c>
      <c r="BT412" s="158">
        <f t="shared" si="135"/>
        <v>0</v>
      </c>
      <c r="BU412" s="158">
        <f t="shared" si="136"/>
        <v>0</v>
      </c>
      <c r="BV412" s="158"/>
      <c r="BW412" s="206">
        <f t="shared" si="137"/>
        <v>4439.772221419571</v>
      </c>
      <c r="BX412" s="207">
        <f t="shared" si="138"/>
        <v>-6.3067016312587267E-13</v>
      </c>
      <c r="BY412" s="208">
        <f t="shared" si="139"/>
        <v>0.99999999999992739</v>
      </c>
      <c r="BZ412" s="158"/>
      <c r="CA412" s="157">
        <f>BDS!BH412</f>
        <v>5.8603277191767367</v>
      </c>
      <c r="CB412" s="157">
        <f t="shared" si="140"/>
        <v>-0.13967228082326333</v>
      </c>
      <c r="CC412" s="157"/>
      <c r="CD412" s="157">
        <f t="shared" si="141"/>
        <v>-0.13967228082326333</v>
      </c>
      <c r="CE412" s="192"/>
      <c r="CF412" s="192"/>
      <c r="CG412" s="208"/>
      <c r="CH412" s="208">
        <f t="shared" si="142"/>
        <v>0</v>
      </c>
    </row>
    <row r="413" spans="2:86" x14ac:dyDescent="0.2">
      <c r="B413" s="81"/>
      <c r="C413" s="81"/>
      <c r="D413" s="81"/>
      <c r="E413" s="81"/>
      <c r="F413" s="81"/>
      <c r="G413" s="81"/>
      <c r="H413" s="81"/>
      <c r="I413" s="81"/>
      <c r="J413" s="81"/>
      <c r="K413" s="81"/>
      <c r="L413" s="82"/>
      <c r="M413" s="83"/>
      <c r="N413" s="81"/>
      <c r="O413" s="81"/>
      <c r="P413" s="81"/>
      <c r="Q413" s="84"/>
      <c r="R413" s="81"/>
      <c r="S413" s="84"/>
      <c r="T413" s="81"/>
      <c r="U413" s="195">
        <f t="shared" si="124"/>
        <v>4507.1019582218323</v>
      </c>
      <c r="V413" s="146">
        <f>BDS!$V$3*(COS(($U413*V$4)-PI()))*BL413*BP413</f>
        <v>-0.10814529130773917</v>
      </c>
      <c r="W413" s="146">
        <f>BDS!$W$3*(COS(($U413*W$4)-PI()))*BL413*BP413</f>
        <v>-0.24964581246576328</v>
      </c>
      <c r="X413" s="146">
        <f>BDS!$X$3*(COS(($U413*X$4)-PI()))*BL413*BP413</f>
        <v>-0.2331802951167935</v>
      </c>
      <c r="Y413" s="146">
        <f>BDS!$Y$3*(COS(($U413*Y$4)-PI()))*BL413*BP413</f>
        <v>0.34553548487502356</v>
      </c>
      <c r="Z413" s="146">
        <f>BDS!$Z$3*(COS(($U413*Z$4)-PI()))*BL413*BP413</f>
        <v>0.12767339970272717</v>
      </c>
      <c r="AA413" s="146">
        <f>BDS!$AA$3*(COS(($U413*AA$4)-PI()))*BL413*BP413</f>
        <v>-1.4992678774937736E-2</v>
      </c>
      <c r="AB413" s="146">
        <f>BDS!$AB$3*(COS(($U413*AB$4)-PI()))*BL413*BP413</f>
        <v>-0.34437792809497564</v>
      </c>
      <c r="AC413" s="146">
        <f>BDS!$AC$3*(COS(($U413*AC$4)-PI()))*BL413*BP413</f>
        <v>-0.14341748422927564</v>
      </c>
      <c r="AD413" s="146">
        <f>BDS!$AD$3*(COS(($U413*AD$4)-PI()))*BL413*BP413</f>
        <v>3.9010519200835279E-2</v>
      </c>
      <c r="AE413" s="146">
        <f>BDS!$AE$3*(COS(($U413*AE$4)-PI()))*BL413*BP413</f>
        <v>9.6870751233725336E-2</v>
      </c>
      <c r="AF413" s="146">
        <f>BDS!$AF$3*(COS(($U413*AF$4)-PI()))*BL413*BP413</f>
        <v>3.9010519200835279E-2</v>
      </c>
      <c r="AG413" s="146">
        <f>BDS!$AG$3*(COS(($U413*AG$4)-PI()))*BL413*BP413</f>
        <v>-0.14341748422927564</v>
      </c>
      <c r="AH413" s="146">
        <f>BDS!$AH$3*(COS(($U413*AH$4)-PI()))*BL413*BP413</f>
        <v>-0.34437792809497564</v>
      </c>
      <c r="AI413" s="146">
        <f>BDS!$AI$3*(COS(($U413*AI$4)-PI()))*BL413*BP413</f>
        <v>-1.4992678774937736E-2</v>
      </c>
      <c r="AJ413" s="146">
        <f>BDS!$AJ$3*(COS(($U413*AJ$4)-PI()))*BL413*BP413</f>
        <v>-0.24214209791370664</v>
      </c>
      <c r="AK413" s="146">
        <f>BDS!$AK$3*(COS(($U413*AK$4)-PI()))*BL413*BP413</f>
        <v>-0.24638729297948472</v>
      </c>
      <c r="AL413" s="146">
        <f>BDS!$AL$3*(COS(($U413*AL$4)-PI()))*BL413*BP413</f>
        <v>5.5922724859881541E-2</v>
      </c>
      <c r="AM413" s="146">
        <f>BDS!$AM$3*(COS(($U413*AM$4)-PI()))*BL413*BP413</f>
        <v>0.21631753240045437</v>
      </c>
      <c r="AN413" s="146">
        <f>BDS!$AN$3*(COS(($U413*AN$4)-PI()))*BL413*BP413</f>
        <v>0.25725765138805184</v>
      </c>
      <c r="AO413" s="146">
        <f>BDS!$AO$3*(COS(($U413*AO$4)-PI()))*BL413*BP413</f>
        <v>0.21631753240045437</v>
      </c>
      <c r="AP413" s="146">
        <f>BDS!$AP$3*(COS(($U413*AP$4)-PI()))*BL413*BP413</f>
        <v>5.5922724859881541E-2</v>
      </c>
      <c r="AQ413" s="146">
        <f>BDS!$AQ$3*(COS(($U413*AQ$4)-PI()))*BL413*BP413</f>
        <v>-0.24638729297948472</v>
      </c>
      <c r="AR413" s="146">
        <f>BDS!$AR$3*(COS(($U413*AR$4)-PI()))*BL413*BP413</f>
        <v>-0.24214209791370664</v>
      </c>
      <c r="AS413" s="146">
        <f>BDS!$AS$3*(COS(($U413*AS$4)-PI()))*BL413*BP413</f>
        <v>-1.4992678774937736E-2</v>
      </c>
      <c r="AT413" s="146">
        <f>BDS!$AT$3*(COS(($U413*AT$4)-PI()))*BL413*BP413</f>
        <v>-0.34437792809497564</v>
      </c>
      <c r="AU413" s="146">
        <f>BDS!$AU$3*(COS(($U413*AU$4)-PI()))*BL413*BP413</f>
        <v>-0.14341748422927564</v>
      </c>
      <c r="AV413" s="146">
        <f>BDS!$AV$3*(COS(($U413*AV$4)-PI()))*BL413*BP413</f>
        <v>3.9010519200835279E-2</v>
      </c>
      <c r="AW413" s="146">
        <f>BDS!$AW$3*(COS(($U413*AW$4)-PI()))*BL413*BP413</f>
        <v>9.6870751233725336E-2</v>
      </c>
      <c r="AX413" s="146">
        <f>BDS!$AX$3*(COS(($U413*AX$4)-PI()))*BL413*BP413</f>
        <v>3.9010519200835279E-2</v>
      </c>
      <c r="AY413" s="146">
        <f>BDS!$AY$3*(COS(($U413*AY$4)-PI()))*BL413*BP413</f>
        <v>-0.14341748422927564</v>
      </c>
      <c r="AZ413" s="146">
        <f>BDS!$AZ$3*(COS(($U413*AZ$4)-PI()))*BL413*BP413</f>
        <v>-0.34437792809497564</v>
      </c>
      <c r="BA413" s="146">
        <f>BDS!$BA$3*(COS(($U413*BA$4)-PI()))*BL413*BP413</f>
        <v>-1.4992678774937736E-2</v>
      </c>
      <c r="BB413" s="146">
        <f>BDS!$BB$3*(COS(($U413*BB$4)-PI()))*BL413*BP413</f>
        <v>0.12767339970272717</v>
      </c>
      <c r="BC413" s="146">
        <f>BDS!$BC$3*(COS(($U413*BC$4)-PI()))*BL413*BP413</f>
        <v>0.34553548487502356</v>
      </c>
      <c r="BD413" s="146">
        <f>BDS!$BD$3*(COS(($U413*BD$4)-PI()))*BL413*BP413</f>
        <v>-0.2331802951167935</v>
      </c>
      <c r="BE413" s="146">
        <f>BDS!$BE$3*(COS(($U413*BE$4)-PI()))*BL413*BP413</f>
        <v>-0.24964581246576328</v>
      </c>
      <c r="BF413" s="153">
        <f t="shared" si="125"/>
        <v>-5.4557476064471526E-2</v>
      </c>
      <c r="BG413" s="153">
        <f>(((BF413)+1)/(BDS!$BG$4)+1)</f>
        <v>1.9394506897166957</v>
      </c>
      <c r="BH413" s="196">
        <f t="shared" si="126"/>
        <v>5.7535748439059207</v>
      </c>
      <c r="BI413" s="154"/>
      <c r="BJ413" s="152">
        <f t="shared" si="127"/>
        <v>4507.1019582218323</v>
      </c>
      <c r="BK413" s="152">
        <f t="shared" si="128"/>
        <v>-0.96955700875210782</v>
      </c>
      <c r="BL413" s="155">
        <f t="shared" si="129"/>
        <v>0.89438014527671927</v>
      </c>
      <c r="BM413" s="155"/>
      <c r="BN413" s="152">
        <f t="shared" si="130"/>
        <v>4507.1019582218323</v>
      </c>
      <c r="BO413" s="152">
        <f t="shared" si="131"/>
        <v>-8.2198504209138985</v>
      </c>
      <c r="BP413" s="155">
        <f t="shared" si="132"/>
        <v>0.38815705035797893</v>
      </c>
      <c r="BQ413" s="156"/>
      <c r="BR413" s="157">
        <f t="shared" si="133"/>
        <v>4507.1019582218323</v>
      </c>
      <c r="BS413" s="158">
        <f t="shared" si="134"/>
        <v>0</v>
      </c>
      <c r="BT413" s="158">
        <f t="shared" si="135"/>
        <v>0</v>
      </c>
      <c r="BU413" s="158">
        <f t="shared" si="136"/>
        <v>0</v>
      </c>
      <c r="BV413" s="158"/>
      <c r="BW413" s="206">
        <f t="shared" si="137"/>
        <v>4507.1019582218323</v>
      </c>
      <c r="BX413" s="207">
        <f t="shared" si="138"/>
        <v>-6.6345729698868688E-13</v>
      </c>
      <c r="BY413" s="208">
        <f t="shared" si="139"/>
        <v>0.99999999999992362</v>
      </c>
      <c r="BZ413" s="158"/>
      <c r="CA413" s="157">
        <f>BDS!BH413</f>
        <v>5.7535748439059207</v>
      </c>
      <c r="CB413" s="157">
        <f t="shared" si="140"/>
        <v>-0.24642515609407933</v>
      </c>
      <c r="CC413" s="157"/>
      <c r="CD413" s="157">
        <f t="shared" si="141"/>
        <v>-0.24642515609407933</v>
      </c>
      <c r="CE413" s="192"/>
      <c r="CF413" s="192"/>
      <c r="CG413" s="208"/>
      <c r="CH413" s="208">
        <f t="shared" si="142"/>
        <v>0</v>
      </c>
    </row>
    <row r="414" spans="2:86" x14ac:dyDescent="0.2">
      <c r="B414" s="81"/>
      <c r="C414" s="81"/>
      <c r="D414" s="81"/>
      <c r="E414" s="81"/>
      <c r="F414" s="81"/>
      <c r="G414" s="81"/>
      <c r="H414" s="81"/>
      <c r="I414" s="81"/>
      <c r="J414" s="81"/>
      <c r="K414" s="81"/>
      <c r="L414" s="82"/>
      <c r="M414" s="83"/>
      <c r="N414" s="81"/>
      <c r="O414" s="81"/>
      <c r="P414" s="81"/>
      <c r="Q414" s="84"/>
      <c r="R414" s="81"/>
      <c r="S414" s="84"/>
      <c r="T414" s="81"/>
      <c r="U414" s="195">
        <f t="shared" si="124"/>
        <v>4575.4527594462716</v>
      </c>
      <c r="V414" s="146">
        <f>BDS!$V$3*(COS(($U414*V$4)-PI()))*BL414*BP414</f>
        <v>-0.23559160148564171</v>
      </c>
      <c r="W414" s="146">
        <f>BDS!$W$3*(COS(($U414*W$4)-PI()))*BL414*BP414</f>
        <v>-0.32137010017466844</v>
      </c>
      <c r="X414" s="146">
        <f>BDS!$X$3*(COS(($U414*X$4)-PI()))*BL414*BP414</f>
        <v>-8.6742615336294654E-2</v>
      </c>
      <c r="Y414" s="146">
        <f>BDS!$Y$3*(COS(($U414*Y$4)-PI()))*BL414*BP414</f>
        <v>0.32219953691565162</v>
      </c>
      <c r="Z414" s="146">
        <f>BDS!$Z$3*(COS(($U414*Z$4)-PI()))*BL414*BP414</f>
        <v>4.0807633551004273E-2</v>
      </c>
      <c r="AA414" s="146">
        <f>BDS!$AA$3*(COS(($U414*AA$4)-PI()))*BL414*BP414</f>
        <v>5.7818167261707534E-2</v>
      </c>
      <c r="AB414" s="146">
        <f>BDS!$AB$3*(COS(($U414*AB$4)-PI()))*BL414*BP414</f>
        <v>-0.34057803597960506</v>
      </c>
      <c r="AC414" s="146">
        <f>BDS!$AC$3*(COS(($U414*AC$4)-PI()))*BL414*BP414</f>
        <v>-0.19189231105391941</v>
      </c>
      <c r="AD414" s="146">
        <f>BDS!$AD$3*(COS(($U414*AD$4)-PI()))*BL414*BP414</f>
        <v>-1.8018481030879156E-2</v>
      </c>
      <c r="AE414" s="146">
        <f>BDS!$AE$3*(COS(($U414*AE$4)-PI()))*BL414*BP414</f>
        <v>4.0592495435599341E-2</v>
      </c>
      <c r="AF414" s="146">
        <f>BDS!$AF$3*(COS(($U414*AF$4)-PI()))*BL414*BP414</f>
        <v>-1.8018481030879156E-2</v>
      </c>
      <c r="AG414" s="146">
        <f>BDS!$AG$3*(COS(($U414*AG$4)-PI()))*BL414*BP414</f>
        <v>-0.19189231105391941</v>
      </c>
      <c r="AH414" s="146">
        <f>BDS!$AH$3*(COS(($U414*AH$4)-PI()))*BL414*BP414</f>
        <v>-0.34057803597960506</v>
      </c>
      <c r="AI414" s="146">
        <f>BDS!$AI$3*(COS(($U414*AI$4)-PI()))*BL414*BP414</f>
        <v>5.7818167261707534E-2</v>
      </c>
      <c r="AJ414" s="146">
        <f>BDS!$AJ$3*(COS(($U414*AJ$4)-PI()))*BL414*BP414</f>
        <v>-0.18299769064608865</v>
      </c>
      <c r="AK414" s="146">
        <f>BDS!$AK$3*(COS(($U414*AK$4)-PI()))*BL414*BP414</f>
        <v>-0.28024892348891145</v>
      </c>
      <c r="AL414" s="146">
        <f>BDS!$AL$3*(COS(($U414*AL$4)-PI()))*BL414*BP414</f>
        <v>-1.0565837017055689E-3</v>
      </c>
      <c r="AM414" s="146">
        <f>BDS!$AM$3*(COS(($U414*AM$4)-PI()))*BL414*BP414</f>
        <v>0.16750235998047547</v>
      </c>
      <c r="AN414" s="146">
        <f>BDS!$AN$3*(COS(($U414*AN$4)-PI()))*BL414*BP414</f>
        <v>0.21356853266695935</v>
      </c>
      <c r="AO414" s="146">
        <f>BDS!$AO$3*(COS(($U414*AO$4)-PI()))*BL414*BP414</f>
        <v>0.16750235998047547</v>
      </c>
      <c r="AP414" s="146">
        <f>BDS!$AP$3*(COS(($U414*AP$4)-PI()))*BL414*BP414</f>
        <v>-1.0565837017055689E-3</v>
      </c>
      <c r="AQ414" s="146">
        <f>BDS!$AQ$3*(COS(($U414*AQ$4)-PI()))*BL414*BP414</f>
        <v>-0.28024892348891145</v>
      </c>
      <c r="AR414" s="146">
        <f>BDS!$AR$3*(COS(($U414*AR$4)-PI()))*BL414*BP414</f>
        <v>-0.18299769064608865</v>
      </c>
      <c r="AS414" s="146">
        <f>BDS!$AS$3*(COS(($U414*AS$4)-PI()))*BL414*BP414</f>
        <v>5.7818167261707534E-2</v>
      </c>
      <c r="AT414" s="146">
        <f>BDS!$AT$3*(COS(($U414*AT$4)-PI()))*BL414*BP414</f>
        <v>-0.34057803597960506</v>
      </c>
      <c r="AU414" s="146">
        <f>BDS!$AU$3*(COS(($U414*AU$4)-PI()))*BL414*BP414</f>
        <v>-0.19189231105391941</v>
      </c>
      <c r="AV414" s="146">
        <f>BDS!$AV$3*(COS(($U414*AV$4)-PI()))*BL414*BP414</f>
        <v>-1.8018481030879156E-2</v>
      </c>
      <c r="AW414" s="146">
        <f>BDS!$AW$3*(COS(($U414*AW$4)-PI()))*BL414*BP414</f>
        <v>4.0592495435599341E-2</v>
      </c>
      <c r="AX414" s="146">
        <f>BDS!$AX$3*(COS(($U414*AX$4)-PI()))*BL414*BP414</f>
        <v>-1.8018481030879156E-2</v>
      </c>
      <c r="AY414" s="146">
        <f>BDS!$AY$3*(COS(($U414*AY$4)-PI()))*BL414*BP414</f>
        <v>-0.19189231105391941</v>
      </c>
      <c r="AZ414" s="146">
        <f>BDS!$AZ$3*(COS(($U414*AZ$4)-PI()))*BL414*BP414</f>
        <v>-0.34057803597960506</v>
      </c>
      <c r="BA414" s="146">
        <f>BDS!$BA$3*(COS(($U414*BA$4)-PI()))*BL414*BP414</f>
        <v>5.7818167261707534E-2</v>
      </c>
      <c r="BB414" s="146">
        <f>BDS!$BB$3*(COS(($U414*BB$4)-PI()))*BL414*BP414</f>
        <v>4.0807633551004273E-2</v>
      </c>
      <c r="BC414" s="146">
        <f>BDS!$BC$3*(COS(($U414*BC$4)-PI()))*BL414*BP414</f>
        <v>0.32219953691565162</v>
      </c>
      <c r="BD414" s="146">
        <f>BDS!$BD$3*(COS(($U414*BD$4)-PI()))*BL414*BP414</f>
        <v>-8.6742615336294654E-2</v>
      </c>
      <c r="BE414" s="146">
        <f>BDS!$BE$3*(COS(($U414*BE$4)-PI()))*BL414*BP414</f>
        <v>-0.32137010017466844</v>
      </c>
      <c r="BF414" s="153">
        <f t="shared" si="125"/>
        <v>-7.209259685998172E-2</v>
      </c>
      <c r="BG414" s="153">
        <f>(((BF414)+1)/(BDS!$BG$4)+1)</f>
        <v>1.922026699459694</v>
      </c>
      <c r="BH414" s="196">
        <f t="shared" si="126"/>
        <v>5.6751883258327371</v>
      </c>
      <c r="BI414" s="154"/>
      <c r="BJ414" s="152">
        <f t="shared" si="127"/>
        <v>4575.4527594462716</v>
      </c>
      <c r="BK414" s="152">
        <f t="shared" si="128"/>
        <v>-1.0129031526210244</v>
      </c>
      <c r="BL414" s="155">
        <f t="shared" si="129"/>
        <v>0.88992794074081283</v>
      </c>
      <c r="BM414" s="155"/>
      <c r="BN414" s="152">
        <f t="shared" si="130"/>
        <v>4575.4527594462716</v>
      </c>
      <c r="BO414" s="152">
        <f t="shared" si="131"/>
        <v>-8.3590363298816435</v>
      </c>
      <c r="BP414" s="155">
        <f t="shared" si="132"/>
        <v>0.38198664861765436</v>
      </c>
      <c r="BQ414" s="156"/>
      <c r="BR414" s="157">
        <f t="shared" si="133"/>
        <v>4575.4527594462716</v>
      </c>
      <c r="BS414" s="158">
        <f t="shared" si="134"/>
        <v>0</v>
      </c>
      <c r="BT414" s="158">
        <f t="shared" si="135"/>
        <v>0</v>
      </c>
      <c r="BU414" s="158">
        <f t="shared" si="136"/>
        <v>0</v>
      </c>
      <c r="BV414" s="158"/>
      <c r="BW414" s="206">
        <f t="shared" si="137"/>
        <v>4575.4527594462716</v>
      </c>
      <c r="BX414" s="207">
        <f t="shared" si="138"/>
        <v>-6.9431577591839444E-13</v>
      </c>
      <c r="BY414" s="208">
        <f t="shared" si="139"/>
        <v>0.99999999999992006</v>
      </c>
      <c r="BZ414" s="158"/>
      <c r="CA414" s="157">
        <f>BDS!BH414</f>
        <v>5.6751883258327371</v>
      </c>
      <c r="CB414" s="157">
        <f t="shared" si="140"/>
        <v>-0.32481167416726286</v>
      </c>
      <c r="CC414" s="157"/>
      <c r="CD414" s="157">
        <f t="shared" si="141"/>
        <v>-0.32481167416726286</v>
      </c>
      <c r="CE414" s="192"/>
      <c r="CF414" s="192"/>
      <c r="CG414" s="208"/>
      <c r="CH414" s="208">
        <f t="shared" si="142"/>
        <v>0</v>
      </c>
    </row>
    <row r="415" spans="2:86" x14ac:dyDescent="0.2">
      <c r="B415" s="81"/>
      <c r="C415" s="81"/>
      <c r="D415" s="81"/>
      <c r="E415" s="81"/>
      <c r="F415" s="81"/>
      <c r="G415" s="81"/>
      <c r="H415" s="81"/>
      <c r="I415" s="81"/>
      <c r="J415" s="81"/>
      <c r="K415" s="81"/>
      <c r="L415" s="82"/>
      <c r="M415" s="83"/>
      <c r="N415" s="81"/>
      <c r="O415" s="81"/>
      <c r="P415" s="81"/>
      <c r="Q415" s="84"/>
      <c r="R415" s="81"/>
      <c r="S415" s="84"/>
      <c r="T415" s="81"/>
      <c r="U415" s="195">
        <f t="shared" si="124"/>
        <v>4644.8401096707839</v>
      </c>
      <c r="V415" s="146">
        <f>BDS!$V$3*(COS(($U415*V$4)-PI()))*BL415*BP415</f>
        <v>-0.31089865699876101</v>
      </c>
      <c r="W415" s="146">
        <f>BDS!$W$3*(COS(($U415*W$4)-PI()))*BL415*BP415</f>
        <v>-0.32267191358359892</v>
      </c>
      <c r="X415" s="146">
        <f>BDS!$X$3*(COS(($U415*X$4)-PI()))*BL415*BP415</f>
        <v>7.5946148253472595E-2</v>
      </c>
      <c r="Y415" s="146">
        <f>BDS!$Y$3*(COS(($U415*Y$4)-PI()))*BL415*BP415</f>
        <v>0.26390376637512075</v>
      </c>
      <c r="Z415" s="146">
        <f>BDS!$Z$3*(COS(($U415*Z$4)-PI()))*BL415*BP415</f>
        <v>-4.637968420532191E-2</v>
      </c>
      <c r="AA415" s="146">
        <f>BDS!$AA$3*(COS(($U415*AA$4)-PI()))*BL415*BP415</f>
        <v>0.12599598760141292</v>
      </c>
      <c r="AB415" s="146">
        <f>BDS!$AB$3*(COS(($U415*AB$4)-PI()))*BL415*BP415</f>
        <v>-0.32468018674622029</v>
      </c>
      <c r="AC415" s="146">
        <f>BDS!$AC$3*(COS(($U415*AC$4)-PI()))*BL415*BP415</f>
        <v>-0.23322917997134188</v>
      </c>
      <c r="AD415" s="146">
        <f>BDS!$AD$3*(COS(($U415*AD$4)-PI()))*BL415*BP415</f>
        <v>-7.3008223013152213E-2</v>
      </c>
      <c r="AE415" s="146">
        <f>BDS!$AE$3*(COS(($U415*AE$4)-PI()))*BL415*BP415</f>
        <v>-1.5251997248352946E-2</v>
      </c>
      <c r="AF415" s="146">
        <f>BDS!$AF$3*(COS(($U415*AF$4)-PI()))*BL415*BP415</f>
        <v>-7.3008223013152213E-2</v>
      </c>
      <c r="AG415" s="146">
        <f>BDS!$AG$3*(COS(($U415*AG$4)-PI()))*BL415*BP415</f>
        <v>-0.23322917997134188</v>
      </c>
      <c r="AH415" s="146">
        <f>BDS!$AH$3*(COS(($U415*AH$4)-PI()))*BL415*BP415</f>
        <v>-0.32468018674622029</v>
      </c>
      <c r="AI415" s="146">
        <f>BDS!$AI$3*(COS(($U415*AI$4)-PI()))*BL415*BP415</f>
        <v>0.12599598760141292</v>
      </c>
      <c r="AJ415" s="146">
        <f>BDS!$AJ$3*(COS(($U415*AJ$4)-PI()))*BL415*BP415</f>
        <v>-0.11787730838421888</v>
      </c>
      <c r="AK415" s="146">
        <f>BDS!$AK$3*(COS(($U415*AK$4)-PI()))*BL415*BP415</f>
        <v>-0.30414584775281484</v>
      </c>
      <c r="AL415" s="146">
        <f>BDS!$AL$3*(COS(($U415*AL$4)-PI()))*BL415*BP415</f>
        <v>-5.6466849886406739E-2</v>
      </c>
      <c r="AM415" s="146">
        <f>BDS!$AM$3*(COS(($U415*AM$4)-PI()))*BL415*BP415</f>
        <v>0.11583309287786249</v>
      </c>
      <c r="AN415" s="146">
        <f>BDS!$AN$3*(COS(($U415*AN$4)-PI()))*BL415*BP415</f>
        <v>0.16590026934143043</v>
      </c>
      <c r="AO415" s="146">
        <f>BDS!$AO$3*(COS(($U415*AO$4)-PI()))*BL415*BP415</f>
        <v>0.11583309287786249</v>
      </c>
      <c r="AP415" s="146">
        <f>BDS!$AP$3*(COS(($U415*AP$4)-PI()))*BL415*BP415</f>
        <v>-5.6466849886406739E-2</v>
      </c>
      <c r="AQ415" s="146">
        <f>BDS!$AQ$3*(COS(($U415*AQ$4)-PI()))*BL415*BP415</f>
        <v>-0.30414584775281484</v>
      </c>
      <c r="AR415" s="146">
        <f>BDS!$AR$3*(COS(($U415*AR$4)-PI()))*BL415*BP415</f>
        <v>-0.11787730838421888</v>
      </c>
      <c r="AS415" s="146">
        <f>BDS!$AS$3*(COS(($U415*AS$4)-PI()))*BL415*BP415</f>
        <v>0.12599598760141292</v>
      </c>
      <c r="AT415" s="146">
        <f>BDS!$AT$3*(COS(($U415*AT$4)-PI()))*BL415*BP415</f>
        <v>-0.32468018674622029</v>
      </c>
      <c r="AU415" s="146">
        <f>BDS!$AU$3*(COS(($U415*AU$4)-PI()))*BL415*BP415</f>
        <v>-0.23322917997134188</v>
      </c>
      <c r="AV415" s="146">
        <f>BDS!$AV$3*(COS(($U415*AV$4)-PI()))*BL415*BP415</f>
        <v>-7.3008223013152213E-2</v>
      </c>
      <c r="AW415" s="146">
        <f>BDS!$AW$3*(COS(($U415*AW$4)-PI()))*BL415*BP415</f>
        <v>-1.5251997248352946E-2</v>
      </c>
      <c r="AX415" s="146">
        <f>BDS!$AX$3*(COS(($U415*AX$4)-PI()))*BL415*BP415</f>
        <v>-7.3008223013152213E-2</v>
      </c>
      <c r="AY415" s="146">
        <f>BDS!$AY$3*(COS(($U415*AY$4)-PI()))*BL415*BP415</f>
        <v>-0.23322917997134188</v>
      </c>
      <c r="AZ415" s="146">
        <f>BDS!$AZ$3*(COS(($U415*AZ$4)-PI()))*BL415*BP415</f>
        <v>-0.32468018674622029</v>
      </c>
      <c r="BA415" s="146">
        <f>BDS!$BA$3*(COS(($U415*BA$4)-PI()))*BL415*BP415</f>
        <v>0.12599598760141292</v>
      </c>
      <c r="BB415" s="146">
        <f>BDS!$BB$3*(COS(($U415*BB$4)-PI()))*BL415*BP415</f>
        <v>-4.637968420532191E-2</v>
      </c>
      <c r="BC415" s="146">
        <f>BDS!$BC$3*(COS(($U415*BC$4)-PI()))*BL415*BP415</f>
        <v>0.26390376637512075</v>
      </c>
      <c r="BD415" s="146">
        <f>BDS!$BD$3*(COS(($U415*BD$4)-PI()))*BL415*BP415</f>
        <v>7.5946148253472595E-2</v>
      </c>
      <c r="BE415" s="146">
        <f>BDS!$BE$3*(COS(($U415*BE$4)-PI()))*BL415*BP415</f>
        <v>-0.32267191358359892</v>
      </c>
      <c r="BF415" s="153">
        <f t="shared" si="125"/>
        <v>-8.2747388424529264E-2</v>
      </c>
      <c r="BG415" s="153">
        <f>(((BF415)+1)/(BDS!$BG$4)+1)</f>
        <v>1.9114394336760108</v>
      </c>
      <c r="BH415" s="196">
        <f t="shared" si="126"/>
        <v>5.6272108282979625</v>
      </c>
      <c r="BI415" s="154"/>
      <c r="BJ415" s="152">
        <f t="shared" si="127"/>
        <v>4644.8401096707839</v>
      </c>
      <c r="BK415" s="152">
        <f t="shared" si="128"/>
        <v>-1.0579614062677589</v>
      </c>
      <c r="BL415" s="155">
        <f t="shared" si="129"/>
        <v>0.88532337241741854</v>
      </c>
      <c r="BM415" s="155"/>
      <c r="BN415" s="152">
        <f t="shared" si="130"/>
        <v>4644.8401096707839</v>
      </c>
      <c r="BO415" s="152">
        <f t="shared" si="131"/>
        <v>-8.4989885813068469</v>
      </c>
      <c r="BP415" s="155">
        <f t="shared" si="132"/>
        <v>0.37588117080227634</v>
      </c>
      <c r="BQ415" s="156"/>
      <c r="BR415" s="157">
        <f t="shared" si="133"/>
        <v>4644.8401096707839</v>
      </c>
      <c r="BS415" s="158">
        <f t="shared" si="134"/>
        <v>0</v>
      </c>
      <c r="BT415" s="158">
        <f t="shared" si="135"/>
        <v>0</v>
      </c>
      <c r="BU415" s="158">
        <f t="shared" si="136"/>
        <v>0</v>
      </c>
      <c r="BV415" s="158"/>
      <c r="BW415" s="206">
        <f t="shared" si="137"/>
        <v>4644.8401096707839</v>
      </c>
      <c r="BX415" s="207">
        <f t="shared" si="138"/>
        <v>-7.2903156471431572E-13</v>
      </c>
      <c r="BY415" s="208">
        <f t="shared" si="139"/>
        <v>0.99999999999991607</v>
      </c>
      <c r="BZ415" s="158"/>
      <c r="CA415" s="157">
        <f>BDS!BH415</f>
        <v>5.6272108282979625</v>
      </c>
      <c r="CB415" s="157">
        <f t="shared" si="140"/>
        <v>-0.37278917170203751</v>
      </c>
      <c r="CC415" s="157"/>
      <c r="CD415" s="157">
        <f t="shared" si="141"/>
        <v>-0.37278917170203751</v>
      </c>
      <c r="CE415" s="192"/>
      <c r="CF415" s="192"/>
      <c r="CG415" s="208"/>
      <c r="CH415" s="208">
        <f t="shared" si="142"/>
        <v>0</v>
      </c>
    </row>
    <row r="416" spans="2:86" x14ac:dyDescent="0.2">
      <c r="B416" s="81"/>
      <c r="C416" s="81"/>
      <c r="D416" s="81"/>
      <c r="E416" s="81"/>
      <c r="F416" s="81"/>
      <c r="G416" s="81"/>
      <c r="H416" s="81"/>
      <c r="I416" s="81"/>
      <c r="J416" s="81"/>
      <c r="K416" s="81"/>
      <c r="L416" s="82"/>
      <c r="M416" s="83"/>
      <c r="N416" s="81"/>
      <c r="O416" s="81"/>
      <c r="P416" s="81"/>
      <c r="Q416" s="84"/>
      <c r="R416" s="81"/>
      <c r="S416" s="84"/>
      <c r="T416" s="81"/>
      <c r="U416" s="195">
        <f t="shared" si="124"/>
        <v>4715.2797282989504</v>
      </c>
      <c r="V416" s="146">
        <f>BDS!$V$3*(COS(($U416*V$4)-PI()))*BL416*BP416</f>
        <v>-0.31804851936666578</v>
      </c>
      <c r="W416" s="146">
        <f>BDS!$W$3*(COS(($U416*W$4)-PI()))*BL416*BP416</f>
        <v>-0.25320630277583139</v>
      </c>
      <c r="X416" s="146">
        <f>BDS!$X$3*(COS(($U416*X$4)-PI()))*BL416*BP416</f>
        <v>0.21560800975691502</v>
      </c>
      <c r="Y416" s="146">
        <f>BDS!$Y$3*(COS(($U416*Y$4)-PI()))*BL416*BP416</f>
        <v>0.17720929303422572</v>
      </c>
      <c r="Z416" s="146">
        <f>BDS!$Z$3*(COS(($U416*Z$4)-PI()))*BL416*BP416</f>
        <v>-0.12799919903612014</v>
      </c>
      <c r="AA416" s="146">
        <f>BDS!$AA$3*(COS(($U416*AA$4)-PI()))*BL416*BP416</f>
        <v>0.18631898573300251</v>
      </c>
      <c r="AB416" s="146">
        <f>BDS!$AB$3*(COS(($U416*AB$4)-PI()))*BL416*BP416</f>
        <v>-0.29723995065873443</v>
      </c>
      <c r="AC416" s="146">
        <f>BDS!$AC$3*(COS(($U416*AC$4)-PI()))*BL416*BP416</f>
        <v>-0.26612920574803017</v>
      </c>
      <c r="AD416" s="146">
        <f>BDS!$AD$3*(COS(($U416*AD$4)-PI()))*BL416*BP416</f>
        <v>-0.12440311483277829</v>
      </c>
      <c r="AE416" s="146">
        <f>BDS!$AE$3*(COS(($U416*AE$4)-PI()))*BL416*BP416</f>
        <v>-6.9134989730594953E-2</v>
      </c>
      <c r="AF416" s="146">
        <f>BDS!$AF$3*(COS(($U416*AF$4)-PI()))*BL416*BP416</f>
        <v>-0.12440311483277829</v>
      </c>
      <c r="AG416" s="146">
        <f>BDS!$AG$3*(COS(($U416*AG$4)-PI()))*BL416*BP416</f>
        <v>-0.26612920574803017</v>
      </c>
      <c r="AH416" s="146">
        <f>BDS!$AH$3*(COS(($U416*AH$4)-PI()))*BL416*BP416</f>
        <v>-0.29723995065873443</v>
      </c>
      <c r="AI416" s="146">
        <f>BDS!$AI$3*(COS(($U416*AI$4)-PI()))*BL416*BP416</f>
        <v>0.18631898573300251</v>
      </c>
      <c r="AJ416" s="146">
        <f>BDS!$AJ$3*(COS(($U416*AJ$4)-PI()))*BL416*BP416</f>
        <v>-4.9529558899865156E-2</v>
      </c>
      <c r="AK416" s="146">
        <f>BDS!$AK$3*(COS(($U416*AK$4)-PI()))*BL416*BP416</f>
        <v>-0.31726670132142881</v>
      </c>
      <c r="AL416" s="146">
        <f>BDS!$AL$3*(COS(($U416*AL$4)-PI()))*BL416*BP416</f>
        <v>-0.10875562110562643</v>
      </c>
      <c r="AM416" s="146">
        <f>BDS!$AM$3*(COS(($U416*AM$4)-PI()))*BL416*BP416</f>
        <v>6.2616125733539502E-2</v>
      </c>
      <c r="AN416" s="146">
        <f>BDS!$AN$3*(COS(($U416*AN$4)-PI()))*BL416*BP416</f>
        <v>0.11541789852271846</v>
      </c>
      <c r="AO416" s="146">
        <f>BDS!$AO$3*(COS(($U416*AO$4)-PI()))*BL416*BP416</f>
        <v>6.2616125733539502E-2</v>
      </c>
      <c r="AP416" s="146">
        <f>BDS!$AP$3*(COS(($U416*AP$4)-PI()))*BL416*BP416</f>
        <v>-0.10875562110562643</v>
      </c>
      <c r="AQ416" s="146">
        <f>BDS!$AQ$3*(COS(($U416*AQ$4)-PI()))*BL416*BP416</f>
        <v>-0.31726670132142881</v>
      </c>
      <c r="AR416" s="146">
        <f>BDS!$AR$3*(COS(($U416*AR$4)-PI()))*BL416*BP416</f>
        <v>-4.9529558899865156E-2</v>
      </c>
      <c r="AS416" s="146">
        <f>BDS!$AS$3*(COS(($U416*AS$4)-PI()))*BL416*BP416</f>
        <v>0.18631898573300251</v>
      </c>
      <c r="AT416" s="146">
        <f>BDS!$AT$3*(COS(($U416*AT$4)-PI()))*BL416*BP416</f>
        <v>-0.29723995065873443</v>
      </c>
      <c r="AU416" s="146">
        <f>BDS!$AU$3*(COS(($U416*AU$4)-PI()))*BL416*BP416</f>
        <v>-0.26612920574803017</v>
      </c>
      <c r="AV416" s="146">
        <f>BDS!$AV$3*(COS(($U416*AV$4)-PI()))*BL416*BP416</f>
        <v>-0.12440311483277829</v>
      </c>
      <c r="AW416" s="146">
        <f>BDS!$AW$3*(COS(($U416*AW$4)-PI()))*BL416*BP416</f>
        <v>-6.9134989730594953E-2</v>
      </c>
      <c r="AX416" s="146">
        <f>BDS!$AX$3*(COS(($U416*AX$4)-PI()))*BL416*BP416</f>
        <v>-0.12440311483277829</v>
      </c>
      <c r="AY416" s="146">
        <f>BDS!$AY$3*(COS(($U416*AY$4)-PI()))*BL416*BP416</f>
        <v>-0.26612920574803017</v>
      </c>
      <c r="AZ416" s="146">
        <f>BDS!$AZ$3*(COS(($U416*AZ$4)-PI()))*BL416*BP416</f>
        <v>-0.29723995065873443</v>
      </c>
      <c r="BA416" s="146">
        <f>BDS!$BA$3*(COS(($U416*BA$4)-PI()))*BL416*BP416</f>
        <v>0.18631898573300251</v>
      </c>
      <c r="BB416" s="146">
        <f>BDS!$BB$3*(COS(($U416*BB$4)-PI()))*BL416*BP416</f>
        <v>-0.12799919903612014</v>
      </c>
      <c r="BC416" s="146">
        <f>BDS!$BC$3*(COS(($U416*BC$4)-PI()))*BL416*BP416</f>
        <v>0.17720929303422572</v>
      </c>
      <c r="BD416" s="146">
        <f>BDS!$BD$3*(COS(($U416*BD$4)-PI()))*BL416*BP416</f>
        <v>0.21560800975691502</v>
      </c>
      <c r="BE416" s="146">
        <f>BDS!$BE$3*(COS(($U416*BE$4)-PI()))*BL416*BP416</f>
        <v>-0.25320630277583139</v>
      </c>
      <c r="BF416" s="153">
        <f t="shared" si="125"/>
        <v>-8.7482268098880059E-2</v>
      </c>
      <c r="BG416" s="153">
        <f>(((BF416)+1)/(BDS!$BG$4)+1)</f>
        <v>1.906734561763461</v>
      </c>
      <c r="BH416" s="196">
        <f t="shared" si="126"/>
        <v>5.6058047745528539</v>
      </c>
      <c r="BI416" s="154"/>
      <c r="BJ416" s="152">
        <f t="shared" si="127"/>
        <v>4715.2797282989504</v>
      </c>
      <c r="BK416" s="152">
        <f t="shared" si="128"/>
        <v>-1.1047806696790525</v>
      </c>
      <c r="BL416" s="155">
        <f t="shared" si="129"/>
        <v>0.88056408159477839</v>
      </c>
      <c r="BM416" s="155"/>
      <c r="BN416" s="152">
        <f t="shared" si="130"/>
        <v>4715.2797282989504</v>
      </c>
      <c r="BO416" s="152">
        <f t="shared" si="131"/>
        <v>-8.6396868951848234</v>
      </c>
      <c r="BP416" s="155">
        <f t="shared" si="132"/>
        <v>0.36984151141073685</v>
      </c>
      <c r="BQ416" s="156"/>
      <c r="BR416" s="157">
        <f t="shared" si="133"/>
        <v>4715.2797282989504</v>
      </c>
      <c r="BS416" s="158">
        <f t="shared" si="134"/>
        <v>0</v>
      </c>
      <c r="BT416" s="158">
        <f t="shared" si="135"/>
        <v>0</v>
      </c>
      <c r="BU416" s="158">
        <f t="shared" si="136"/>
        <v>0</v>
      </c>
      <c r="BV416" s="158"/>
      <c r="BW416" s="206">
        <f t="shared" si="137"/>
        <v>4715.2797282989504</v>
      </c>
      <c r="BX416" s="207">
        <f t="shared" si="138"/>
        <v>-7.6760466337645051E-13</v>
      </c>
      <c r="BY416" s="208">
        <f t="shared" si="139"/>
        <v>0.99999999999991163</v>
      </c>
      <c r="BZ416" s="158"/>
      <c r="CA416" s="157">
        <f>BDS!BH416</f>
        <v>5.6058047745528539</v>
      </c>
      <c r="CB416" s="157">
        <f t="shared" si="140"/>
        <v>-0.39419522544714614</v>
      </c>
      <c r="CC416" s="157"/>
      <c r="CD416" s="157">
        <f t="shared" si="141"/>
        <v>-0.39419522544714614</v>
      </c>
      <c r="CE416" s="192"/>
      <c r="CF416" s="192"/>
      <c r="CG416" s="208"/>
      <c r="CH416" s="208">
        <f t="shared" si="142"/>
        <v>0</v>
      </c>
    </row>
    <row r="417" spans="2:86" x14ac:dyDescent="0.2">
      <c r="B417" s="81"/>
      <c r="C417" s="81"/>
      <c r="D417" s="81"/>
      <c r="E417" s="81"/>
      <c r="F417" s="81"/>
      <c r="G417" s="81"/>
      <c r="H417" s="81"/>
      <c r="I417" s="81"/>
      <c r="J417" s="81"/>
      <c r="K417" s="81"/>
      <c r="L417" s="82"/>
      <c r="M417" s="83"/>
      <c r="N417" s="81"/>
      <c r="O417" s="81"/>
      <c r="P417" s="81"/>
      <c r="Q417" s="84"/>
      <c r="R417" s="81"/>
      <c r="S417" s="84"/>
      <c r="T417" s="81"/>
      <c r="U417" s="195">
        <f t="shared" si="124"/>
        <v>4786.7875731212007</v>
      </c>
      <c r="V417" s="146">
        <f>BDS!$V$3*(COS(($U417*V$4)-PI()))*BL417*BP417</f>
        <v>-0.2554610453159622</v>
      </c>
      <c r="W417" s="146">
        <f>BDS!$W$3*(COS(($U417*W$4)-PI()))*BL417*BP417</f>
        <v>-0.12861873611093474</v>
      </c>
      <c r="X417" s="146">
        <f>BDS!$X$3*(COS(($U417*X$4)-PI()))*BL417*BP417</f>
        <v>0.29751702839300997</v>
      </c>
      <c r="Y417" s="146">
        <f>BDS!$Y$3*(COS(($U417*Y$4)-PI()))*BL417*BP417</f>
        <v>7.2224626365783098E-2</v>
      </c>
      <c r="Z417" s="146">
        <f>BDS!$Z$3*(COS(($U417*Z$4)-PI()))*BL417*BP417</f>
        <v>-0.19836361597144817</v>
      </c>
      <c r="AA417" s="146">
        <f>BDS!$AA$3*(COS(($U417*AA$4)-PI()))*BL417*BP417</f>
        <v>0.23584767191525904</v>
      </c>
      <c r="AB417" s="146">
        <f>BDS!$AB$3*(COS(($U417*AB$4)-PI()))*BL417*BP417</f>
        <v>-0.25927417576959566</v>
      </c>
      <c r="AC417" s="146">
        <f>BDS!$AC$3*(COS(($U417*AC$4)-PI()))*BL417*BP417</f>
        <v>-0.28952661604339774</v>
      </c>
      <c r="AD417" s="146">
        <f>BDS!$AD$3*(COS(($U417*AD$4)-PI()))*BL417*BP417</f>
        <v>-0.17070396433709073</v>
      </c>
      <c r="AE417" s="146">
        <f>BDS!$AE$3*(COS(($U417*AE$4)-PI()))*BL417*BP417</f>
        <v>-0.11953577764390344</v>
      </c>
      <c r="AF417" s="146">
        <f>BDS!$AF$3*(COS(($U417*AF$4)-PI()))*BL417*BP417</f>
        <v>-0.17070396433709073</v>
      </c>
      <c r="AG417" s="146">
        <f>BDS!$AG$3*(COS(($U417*AG$4)-PI()))*BL417*BP417</f>
        <v>-0.28952661604339774</v>
      </c>
      <c r="AH417" s="146">
        <f>BDS!$AH$3*(COS(($U417*AH$4)-PI()))*BL417*BP417</f>
        <v>-0.25927417576959566</v>
      </c>
      <c r="AI417" s="146">
        <f>BDS!$AI$3*(COS(($U417*AI$4)-PI()))*BL417*BP417</f>
        <v>0.23584767191525904</v>
      </c>
      <c r="AJ417" s="146">
        <f>BDS!$AJ$3*(COS(($U417*AJ$4)-PI()))*BL417*BP417</f>
        <v>1.9065046263944133E-2</v>
      </c>
      <c r="AK417" s="146">
        <f>BDS!$AK$3*(COS(($U417*AK$4)-PI()))*BL417*BP417</f>
        <v>-0.31914729636787958</v>
      </c>
      <c r="AL417" s="146">
        <f>BDS!$AL$3*(COS(($U417*AL$4)-PI()))*BL417*BP417</f>
        <v>-0.15641207604760052</v>
      </c>
      <c r="AM417" s="146">
        <f>BDS!$AM$3*(COS(($U417*AM$4)-PI()))*BL417*BP417</f>
        <v>9.2416968852624005E-3</v>
      </c>
      <c r="AN417" s="146">
        <f>BDS!$AN$3*(COS(($U417*AN$4)-PI()))*BL417*BP417</f>
        <v>6.3397443366767184E-2</v>
      </c>
      <c r="AO417" s="146">
        <f>BDS!$AO$3*(COS(($U417*AO$4)-PI()))*BL417*BP417</f>
        <v>9.2416968852624005E-3</v>
      </c>
      <c r="AP417" s="146">
        <f>BDS!$AP$3*(COS(($U417*AP$4)-PI()))*BL417*BP417</f>
        <v>-0.15641207604760052</v>
      </c>
      <c r="AQ417" s="146">
        <f>BDS!$AQ$3*(COS(($U417*AQ$4)-PI()))*BL417*BP417</f>
        <v>-0.31914729636787958</v>
      </c>
      <c r="AR417" s="146">
        <f>BDS!$AR$3*(COS(($U417*AR$4)-PI()))*BL417*BP417</f>
        <v>1.9065046263944133E-2</v>
      </c>
      <c r="AS417" s="146">
        <f>BDS!$AS$3*(COS(($U417*AS$4)-PI()))*BL417*BP417</f>
        <v>0.23584767191525904</v>
      </c>
      <c r="AT417" s="146">
        <f>BDS!$AT$3*(COS(($U417*AT$4)-PI()))*BL417*BP417</f>
        <v>-0.25927417576959566</v>
      </c>
      <c r="AU417" s="146">
        <f>BDS!$AU$3*(COS(($U417*AU$4)-PI()))*BL417*BP417</f>
        <v>-0.28952661604339774</v>
      </c>
      <c r="AV417" s="146">
        <f>BDS!$AV$3*(COS(($U417*AV$4)-PI()))*BL417*BP417</f>
        <v>-0.17070396433709073</v>
      </c>
      <c r="AW417" s="146">
        <f>BDS!$AW$3*(COS(($U417*AW$4)-PI()))*BL417*BP417</f>
        <v>-0.11953577764390344</v>
      </c>
      <c r="AX417" s="146">
        <f>BDS!$AX$3*(COS(($U417*AX$4)-PI()))*BL417*BP417</f>
        <v>-0.17070396433709073</v>
      </c>
      <c r="AY417" s="146">
        <f>BDS!$AY$3*(COS(($U417*AY$4)-PI()))*BL417*BP417</f>
        <v>-0.28952661604339774</v>
      </c>
      <c r="AZ417" s="146">
        <f>BDS!$AZ$3*(COS(($U417*AZ$4)-PI()))*BL417*BP417</f>
        <v>-0.25927417576959566</v>
      </c>
      <c r="BA417" s="146">
        <f>BDS!$BA$3*(COS(($U417*BA$4)-PI()))*BL417*BP417</f>
        <v>0.23584767191525904</v>
      </c>
      <c r="BB417" s="146">
        <f>BDS!$BB$3*(COS(($U417*BB$4)-PI()))*BL417*BP417</f>
        <v>-0.19836361597144817</v>
      </c>
      <c r="BC417" s="146">
        <f>BDS!$BC$3*(COS(($U417*BC$4)-PI()))*BL417*BP417</f>
        <v>7.2224626365783098E-2</v>
      </c>
      <c r="BD417" s="146">
        <f>BDS!$BD$3*(COS(($U417*BD$4)-PI()))*BL417*BP417</f>
        <v>0.29751702839300997</v>
      </c>
      <c r="BE417" s="146">
        <f>BDS!$BE$3*(COS(($U417*BE$4)-PI()))*BL417*BP417</f>
        <v>-0.12861873611093474</v>
      </c>
      <c r="BF417" s="153">
        <f t="shared" si="125"/>
        <v>-8.8187504093222999E-2</v>
      </c>
      <c r="BG417" s="153">
        <f>(((BF417)+1)/(BDS!$BG$4)+1)</f>
        <v>1.9060337952710245</v>
      </c>
      <c r="BH417" s="196">
        <f t="shared" si="126"/>
        <v>5.6026119341209188</v>
      </c>
      <c r="BI417" s="154"/>
      <c r="BJ417" s="152">
        <f t="shared" si="127"/>
        <v>4786.7875731212007</v>
      </c>
      <c r="BK417" s="152">
        <f t="shared" si="128"/>
        <v>-1.1534097711723776</v>
      </c>
      <c r="BL417" s="155">
        <f t="shared" si="129"/>
        <v>0.87564790194748132</v>
      </c>
      <c r="BM417" s="155"/>
      <c r="BN417" s="152">
        <f t="shared" si="130"/>
        <v>4786.7875731212007</v>
      </c>
      <c r="BO417" s="152">
        <f t="shared" si="131"/>
        <v>-8.781111278662328</v>
      </c>
      <c r="BP417" s="155">
        <f t="shared" si="132"/>
        <v>0.3638684795668326</v>
      </c>
      <c r="BQ417" s="156"/>
      <c r="BR417" s="157">
        <f t="shared" si="133"/>
        <v>4786.7875731212007</v>
      </c>
      <c r="BS417" s="158">
        <f t="shared" si="134"/>
        <v>0</v>
      </c>
      <c r="BT417" s="158">
        <f t="shared" si="135"/>
        <v>0</v>
      </c>
      <c r="BU417" s="158">
        <f t="shared" si="136"/>
        <v>0</v>
      </c>
      <c r="BV417" s="158"/>
      <c r="BW417" s="206">
        <f t="shared" si="137"/>
        <v>4786.7875731212007</v>
      </c>
      <c r="BX417" s="207">
        <f t="shared" si="138"/>
        <v>-8.0617776203858541E-13</v>
      </c>
      <c r="BY417" s="208">
        <f t="shared" si="139"/>
        <v>0.99999999999990719</v>
      </c>
      <c r="BZ417" s="158"/>
      <c r="CA417" s="157">
        <f>BDS!BH417</f>
        <v>5.6026119341209188</v>
      </c>
      <c r="CB417" s="157">
        <f t="shared" si="140"/>
        <v>-0.39738806587908115</v>
      </c>
      <c r="CC417" s="157"/>
      <c r="CD417" s="157">
        <f t="shared" si="141"/>
        <v>-0.39738806587908115</v>
      </c>
      <c r="CE417" s="192"/>
      <c r="CF417" s="192"/>
      <c r="CG417" s="208"/>
      <c r="CH417" s="208">
        <f t="shared" si="142"/>
        <v>0</v>
      </c>
    </row>
    <row r="418" spans="2:86" x14ac:dyDescent="0.2">
      <c r="B418" s="81"/>
      <c r="C418" s="81"/>
      <c r="D418" s="81"/>
      <c r="E418" s="81"/>
      <c r="F418" s="81"/>
      <c r="G418" s="81"/>
      <c r="H418" s="81"/>
      <c r="I418" s="81"/>
      <c r="J418" s="81"/>
      <c r="K418" s="81"/>
      <c r="L418" s="82"/>
      <c r="M418" s="83"/>
      <c r="N418" s="81"/>
      <c r="O418" s="81"/>
      <c r="P418" s="81"/>
      <c r="Q418" s="84"/>
      <c r="R418" s="81"/>
      <c r="S418" s="84"/>
      <c r="T418" s="81"/>
      <c r="U418" s="195">
        <f t="shared" si="124"/>
        <v>4859.3798439299808</v>
      </c>
      <c r="V418" s="146">
        <f>BDS!$V$3*(COS(($U418*V$4)-PI()))*BL418*BP418</f>
        <v>-0.13723294840304684</v>
      </c>
      <c r="W418" s="146">
        <f>BDS!$W$3*(COS(($U418*W$4)-PI()))*BL418*BP418</f>
        <v>2.214778425929265E-2</v>
      </c>
      <c r="X418" s="146">
        <f>BDS!$X$3*(COS(($U418*X$4)-PI()))*BL418*BP418</f>
        <v>0.30074109327479648</v>
      </c>
      <c r="Y418" s="146">
        <f>BDS!$Y$3*(COS(($U418*Y$4)-PI()))*BL418*BP418</f>
        <v>-3.8413578342030963E-2</v>
      </c>
      <c r="Z418" s="146">
        <f>BDS!$Z$3*(COS(($U418*Z$4)-PI()))*BL418*BP418</f>
        <v>-0.25242053823880573</v>
      </c>
      <c r="AA418" s="146">
        <f>BDS!$AA$3*(COS(($U418*AA$4)-PI()))*BL418*BP418</f>
        <v>0.27209594050133318</v>
      </c>
      <c r="AB418" s="146">
        <f>BDS!$AB$3*(COS(($U418*AB$4)-PI()))*BL418*BP418</f>
        <v>-0.21224806420026798</v>
      </c>
      <c r="AC418" s="146">
        <f>BDS!$AC$3*(COS(($U418*AC$4)-PI()))*BL418*BP418</f>
        <v>-0.30264072181019991</v>
      </c>
      <c r="AD418" s="146">
        <f>BDS!$AD$3*(COS(($U418*AD$4)-PI()))*BL418*BP418</f>
        <v>-0.21051962901961976</v>
      </c>
      <c r="AE418" s="146">
        <f>BDS!$AE$3*(COS(($U418*AE$4)-PI()))*BL418*BP418</f>
        <v>-0.16498855467648271</v>
      </c>
      <c r="AF418" s="146">
        <f>BDS!$AF$3*(COS(($U418*AF$4)-PI()))*BL418*BP418</f>
        <v>-0.21051962901961976</v>
      </c>
      <c r="AG418" s="146">
        <f>BDS!$AG$3*(COS(($U418*AG$4)-PI()))*BL418*BP418</f>
        <v>-0.30264072181019991</v>
      </c>
      <c r="AH418" s="146">
        <f>BDS!$AH$3*(COS(($U418*AH$4)-PI()))*BL418*BP418</f>
        <v>-0.21224806420026798</v>
      </c>
      <c r="AI418" s="146">
        <f>BDS!$AI$3*(COS(($U418*AI$4)-PI()))*BL418*BP418</f>
        <v>0.27209594050133318</v>
      </c>
      <c r="AJ418" s="146">
        <f>BDS!$AJ$3*(COS(($U418*AJ$4)-PI()))*BL418*BP418</f>
        <v>8.4820241553620807E-2</v>
      </c>
      <c r="AK418" s="146">
        <f>BDS!$AK$3*(COS(($U418*AK$4)-PI()))*BL418*BP418</f>
        <v>-0.30970958485502048</v>
      </c>
      <c r="AL418" s="146">
        <f>BDS!$AL$3*(COS(($U418*AL$4)-PI()))*BL418*BP418</f>
        <v>-0.19801772339324297</v>
      </c>
      <c r="AM418" s="146">
        <f>BDS!$AM$3*(COS(($U418*AM$4)-PI()))*BL418*BP418</f>
        <v>-4.2851403199928292E-2</v>
      </c>
      <c r="AN418" s="146">
        <f>BDS!$AN$3*(COS(($U418*AN$4)-PI()))*BL418*BP418</f>
        <v>1.119668964595244E-2</v>
      </c>
      <c r="AO418" s="146">
        <f>BDS!$AO$3*(COS(($U418*AO$4)-PI()))*BL418*BP418</f>
        <v>-4.2851403199928292E-2</v>
      </c>
      <c r="AP418" s="146">
        <f>BDS!$AP$3*(COS(($U418*AP$4)-PI()))*BL418*BP418</f>
        <v>-0.19801772339324297</v>
      </c>
      <c r="AQ418" s="146">
        <f>BDS!$AQ$3*(COS(($U418*AQ$4)-PI()))*BL418*BP418</f>
        <v>-0.30970958485502048</v>
      </c>
      <c r="AR418" s="146">
        <f>BDS!$AR$3*(COS(($U418*AR$4)-PI()))*BL418*BP418</f>
        <v>8.4820241553620807E-2</v>
      </c>
      <c r="AS418" s="146">
        <f>BDS!$AS$3*(COS(($U418*AS$4)-PI()))*BL418*BP418</f>
        <v>0.27209594050133318</v>
      </c>
      <c r="AT418" s="146">
        <f>BDS!$AT$3*(COS(($U418*AT$4)-PI()))*BL418*BP418</f>
        <v>-0.21224806420026798</v>
      </c>
      <c r="AU418" s="146">
        <f>BDS!$AU$3*(COS(($U418*AU$4)-PI()))*BL418*BP418</f>
        <v>-0.30264072181019991</v>
      </c>
      <c r="AV418" s="146">
        <f>BDS!$AV$3*(COS(($U418*AV$4)-PI()))*BL418*BP418</f>
        <v>-0.21051962901961976</v>
      </c>
      <c r="AW418" s="146">
        <f>BDS!$AW$3*(COS(($U418*AW$4)-PI()))*BL418*BP418</f>
        <v>-0.16498855467648271</v>
      </c>
      <c r="AX418" s="146">
        <f>BDS!$AX$3*(COS(($U418*AX$4)-PI()))*BL418*BP418</f>
        <v>-0.21051962901961976</v>
      </c>
      <c r="AY418" s="146">
        <f>BDS!$AY$3*(COS(($U418*AY$4)-PI()))*BL418*BP418</f>
        <v>-0.30264072181019991</v>
      </c>
      <c r="AZ418" s="146">
        <f>BDS!$AZ$3*(COS(($U418*AZ$4)-PI()))*BL418*BP418</f>
        <v>-0.21224806420026798</v>
      </c>
      <c r="BA418" s="146">
        <f>BDS!$BA$3*(COS(($U418*BA$4)-PI()))*BL418*BP418</f>
        <v>0.27209594050133318</v>
      </c>
      <c r="BB418" s="146">
        <f>BDS!$BB$3*(COS(($U418*BB$4)-PI()))*BL418*BP418</f>
        <v>-0.25242053823880573</v>
      </c>
      <c r="BC418" s="146">
        <f>BDS!$BC$3*(COS(($U418*BC$4)-PI()))*BL418*BP418</f>
        <v>-3.8413578342030963E-2</v>
      </c>
      <c r="BD418" s="146">
        <f>BDS!$BD$3*(COS(($U418*BD$4)-PI()))*BL418*BP418</f>
        <v>0.30074109327479648</v>
      </c>
      <c r="BE418" s="146">
        <f>BDS!$BE$3*(COS(($U418*BE$4)-PI()))*BL418*BP418</f>
        <v>2.214778425929265E-2</v>
      </c>
      <c r="BF418" s="153">
        <f t="shared" si="125"/>
        <v>-8.7129741225214302E-2</v>
      </c>
      <c r="BG418" s="153">
        <f>(((BF418)+1)/(BDS!$BG$4)+1)</f>
        <v>1.9070848544636774</v>
      </c>
      <c r="BH418" s="196">
        <f t="shared" si="126"/>
        <v>5.6074003423611041</v>
      </c>
      <c r="BI418" s="154"/>
      <c r="BJ418" s="152">
        <f t="shared" si="127"/>
        <v>4859.3798439299808</v>
      </c>
      <c r="BK418" s="152">
        <f t="shared" si="128"/>
        <v>-1.2038973433830553</v>
      </c>
      <c r="BL418" s="155">
        <f t="shared" si="129"/>
        <v>0.87057287778968961</v>
      </c>
      <c r="BM418" s="155"/>
      <c r="BN418" s="152">
        <f t="shared" si="130"/>
        <v>4859.3798439299808</v>
      </c>
      <c r="BO418" s="152">
        <f t="shared" si="131"/>
        <v>-8.9232420383980973</v>
      </c>
      <c r="BP418" s="155">
        <f t="shared" si="132"/>
        <v>0.35796280130849029</v>
      </c>
      <c r="BQ418" s="156"/>
      <c r="BR418" s="157">
        <f t="shared" si="133"/>
        <v>4859.3798439299808</v>
      </c>
      <c r="BS418" s="158">
        <f t="shared" si="134"/>
        <v>0</v>
      </c>
      <c r="BT418" s="158">
        <f t="shared" si="135"/>
        <v>0</v>
      </c>
      <c r="BU418" s="158">
        <f t="shared" si="136"/>
        <v>0</v>
      </c>
      <c r="BV418" s="158"/>
      <c r="BW418" s="206">
        <f t="shared" si="137"/>
        <v>4859.3798439299808</v>
      </c>
      <c r="BX418" s="207">
        <f t="shared" si="138"/>
        <v>-8.4475086070072061E-13</v>
      </c>
      <c r="BY418" s="208">
        <f t="shared" si="139"/>
        <v>0.99999999999990274</v>
      </c>
      <c r="BZ418" s="158"/>
      <c r="CA418" s="157">
        <f>BDS!BH418</f>
        <v>5.6074003423611041</v>
      </c>
      <c r="CB418" s="157">
        <f t="shared" si="140"/>
        <v>-0.39259965763889593</v>
      </c>
      <c r="CC418" s="157"/>
      <c r="CD418" s="157">
        <f t="shared" si="141"/>
        <v>-0.39259965763889593</v>
      </c>
      <c r="CE418" s="192"/>
      <c r="CF418" s="192"/>
      <c r="CG418" s="208"/>
      <c r="CH418" s="208">
        <f t="shared" si="142"/>
        <v>0</v>
      </c>
    </row>
    <row r="419" spans="2:86" x14ac:dyDescent="0.2">
      <c r="B419" s="81"/>
      <c r="C419" s="81"/>
      <c r="D419" s="81"/>
      <c r="E419" s="81"/>
      <c r="F419" s="81"/>
      <c r="G419" s="81"/>
      <c r="H419" s="81"/>
      <c r="I419" s="81"/>
      <c r="J419" s="81"/>
      <c r="K419" s="81"/>
      <c r="L419" s="82"/>
      <c r="M419" s="83"/>
      <c r="N419" s="81"/>
      <c r="O419" s="81"/>
      <c r="P419" s="81"/>
      <c r="Q419" s="84"/>
      <c r="R419" s="81"/>
      <c r="S419" s="84"/>
      <c r="T419" s="81"/>
      <c r="U419" s="195">
        <f t="shared" si="124"/>
        <v>4933.0729861897453</v>
      </c>
      <c r="V419" s="146">
        <f>BDS!$V$3*(COS(($U419*V$4)-PI()))*BL419*BP419</f>
        <v>9.2115186013144151E-3</v>
      </c>
      <c r="W419" s="146">
        <f>BDS!$W$3*(COS(($U419*W$4)-PI()))*BL419*BP419</f>
        <v>0.1630332155178498</v>
      </c>
      <c r="X419" s="146">
        <f>BDS!$X$3*(COS(($U419*X$4)-PI()))*BL419*BP419</f>
        <v>0.22452975740046369</v>
      </c>
      <c r="Y419" s="146">
        <f>BDS!$Y$3*(COS(($U419*Y$4)-PI()))*BL419*BP419</f>
        <v>-0.14098015058549401</v>
      </c>
      <c r="Z419" s="146">
        <f>BDS!$Z$3*(COS(($U419*Z$4)-PI()))*BL419*BP419</f>
        <v>-0.28617585746614588</v>
      </c>
      <c r="AA419" s="146">
        <f>BDS!$AA$3*(COS(($U419*AA$4)-PI()))*BL419*BP419</f>
        <v>0.29319260879291903</v>
      </c>
      <c r="AB419" s="146">
        <f>BDS!$AB$3*(COS(($U419*AB$4)-PI()))*BL419*BP419</f>
        <v>-0.15804107019565103</v>
      </c>
      <c r="AC419" s="146">
        <f>BDS!$AC$3*(COS(($U419*AC$4)-PI()))*BL419*BP419</f>
        <v>-0.30502171240983289</v>
      </c>
      <c r="AD419" s="146">
        <f>BDS!$AD$3*(COS(($U419*AD$4)-PI()))*BL419*BP419</f>
        <v>-0.24261957803994944</v>
      </c>
      <c r="AE419" s="146">
        <f>BDS!$AE$3*(COS(($U419*AE$4)-PI()))*BL419*BP419</f>
        <v>-0.20413276614432929</v>
      </c>
      <c r="AF419" s="146">
        <f>BDS!$AF$3*(COS(($U419*AF$4)-PI()))*BL419*BP419</f>
        <v>-0.24261957803994944</v>
      </c>
      <c r="AG419" s="146">
        <f>BDS!$AG$3*(COS(($U419*AG$4)-PI()))*BL419*BP419</f>
        <v>-0.30502171240983289</v>
      </c>
      <c r="AH419" s="146">
        <f>BDS!$AH$3*(COS(($U419*AH$4)-PI()))*BL419*BP419</f>
        <v>-0.15804107019565103</v>
      </c>
      <c r="AI419" s="146">
        <f>BDS!$AI$3*(COS(($U419*AI$4)-PI()))*BL419*BP419</f>
        <v>0.29319260879291903</v>
      </c>
      <c r="AJ419" s="146">
        <f>BDS!$AJ$3*(COS(($U419*AJ$4)-PI()))*BL419*BP419</f>
        <v>0.14468722033907072</v>
      </c>
      <c r="AK419" s="146">
        <f>BDS!$AK$3*(COS(($U419*AK$4)-PI()))*BL419*BP419</f>
        <v>-0.28928853872527821</v>
      </c>
      <c r="AL419" s="146">
        <f>BDS!$AL$3*(COS(($U419*AL$4)-PI()))*BL419*BP419</f>
        <v>-0.23229850425241333</v>
      </c>
      <c r="AM419" s="146">
        <f>BDS!$AM$3*(COS(($U419*AM$4)-PI()))*BL419*BP419</f>
        <v>-9.2215901136224493E-2</v>
      </c>
      <c r="AN419" s="146">
        <f>BDS!$AN$3*(COS(($U419*AN$4)-PI()))*BL419*BP419</f>
        <v>-3.9779258085525612E-2</v>
      </c>
      <c r="AO419" s="146">
        <f>BDS!$AO$3*(COS(($U419*AO$4)-PI()))*BL419*BP419</f>
        <v>-9.2215901136224493E-2</v>
      </c>
      <c r="AP419" s="146">
        <f>BDS!$AP$3*(COS(($U419*AP$4)-PI()))*BL419*BP419</f>
        <v>-0.23229850425241333</v>
      </c>
      <c r="AQ419" s="146">
        <f>BDS!$AQ$3*(COS(($U419*AQ$4)-PI()))*BL419*BP419</f>
        <v>-0.28928853872527821</v>
      </c>
      <c r="AR419" s="146">
        <f>BDS!$AR$3*(COS(($U419*AR$4)-PI()))*BL419*BP419</f>
        <v>0.14468722033907072</v>
      </c>
      <c r="AS419" s="146">
        <f>BDS!$AS$3*(COS(($U419*AS$4)-PI()))*BL419*BP419</f>
        <v>0.29319260879291903</v>
      </c>
      <c r="AT419" s="146">
        <f>BDS!$AT$3*(COS(($U419*AT$4)-PI()))*BL419*BP419</f>
        <v>-0.15804107019565103</v>
      </c>
      <c r="AU419" s="146">
        <f>BDS!$AU$3*(COS(($U419*AU$4)-PI()))*BL419*BP419</f>
        <v>-0.30502171240983289</v>
      </c>
      <c r="AV419" s="146">
        <f>BDS!$AV$3*(COS(($U419*AV$4)-PI()))*BL419*BP419</f>
        <v>-0.24261957803994944</v>
      </c>
      <c r="AW419" s="146">
        <f>BDS!$AW$3*(COS(($U419*AW$4)-PI()))*BL419*BP419</f>
        <v>-0.20413276614432929</v>
      </c>
      <c r="AX419" s="146">
        <f>BDS!$AX$3*(COS(($U419*AX$4)-PI()))*BL419*BP419</f>
        <v>-0.24261957803994944</v>
      </c>
      <c r="AY419" s="146">
        <f>BDS!$AY$3*(COS(($U419*AY$4)-PI()))*BL419*BP419</f>
        <v>-0.30502171240983289</v>
      </c>
      <c r="AZ419" s="146">
        <f>BDS!$AZ$3*(COS(($U419*AZ$4)-PI()))*BL419*BP419</f>
        <v>-0.15804107019565103</v>
      </c>
      <c r="BA419" s="146">
        <f>BDS!$BA$3*(COS(($U419*BA$4)-PI()))*BL419*BP419</f>
        <v>0.29319260879291903</v>
      </c>
      <c r="BB419" s="146">
        <f>BDS!$BB$3*(COS(($U419*BB$4)-PI()))*BL419*BP419</f>
        <v>-0.28617585746614588</v>
      </c>
      <c r="BC419" s="146">
        <f>BDS!$BC$3*(COS(($U419*BC$4)-PI()))*BL419*BP419</f>
        <v>-0.14098015058549401</v>
      </c>
      <c r="BD419" s="146">
        <f>BDS!$BD$3*(COS(($U419*BD$4)-PI()))*BL419*BP419</f>
        <v>0.22452975740046369</v>
      </c>
      <c r="BE419" s="146">
        <f>BDS!$BE$3*(COS(($U419*BE$4)-PI()))*BL419*BP419</f>
        <v>0.1630332155178498</v>
      </c>
      <c r="BF419" s="153">
        <f t="shared" si="125"/>
        <v>-8.6283605472201957E-2</v>
      </c>
      <c r="BG419" s="153">
        <f>(((BF419)+1)/(BDS!$BG$4)+1)</f>
        <v>1.9079256277488188</v>
      </c>
      <c r="BH419" s="196">
        <f t="shared" si="126"/>
        <v>5.6112288320166757</v>
      </c>
      <c r="BI419" s="154"/>
      <c r="BJ419" s="152">
        <f t="shared" si="127"/>
        <v>4933.0729861897453</v>
      </c>
      <c r="BK419" s="152">
        <f t="shared" si="128"/>
        <v>-1.256291693210019</v>
      </c>
      <c r="BL419" s="155">
        <f t="shared" si="129"/>
        <v>0.86533728234672458</v>
      </c>
      <c r="BM419" s="155"/>
      <c r="BN419" s="152">
        <f t="shared" si="130"/>
        <v>4933.0729861897453</v>
      </c>
      <c r="BO419" s="152">
        <f t="shared" si="131"/>
        <v>-9.0660597916588479</v>
      </c>
      <c r="BP419" s="155">
        <f t="shared" si="132"/>
        <v>0.35212512196283974</v>
      </c>
      <c r="BQ419" s="156"/>
      <c r="BR419" s="157">
        <f t="shared" si="133"/>
        <v>4933.0729861897453</v>
      </c>
      <c r="BS419" s="158">
        <f t="shared" si="134"/>
        <v>0</v>
      </c>
      <c r="BT419" s="158">
        <f t="shared" si="135"/>
        <v>0</v>
      </c>
      <c r="BU419" s="158">
        <f t="shared" si="136"/>
        <v>0</v>
      </c>
      <c r="BV419" s="158"/>
      <c r="BW419" s="206">
        <f t="shared" si="137"/>
        <v>4933.0729861897453</v>
      </c>
      <c r="BX419" s="207">
        <f t="shared" si="138"/>
        <v>-8.8718126922906943E-13</v>
      </c>
      <c r="BY419" s="208">
        <f t="shared" si="139"/>
        <v>0.99999999999989786</v>
      </c>
      <c r="BZ419" s="158"/>
      <c r="CA419" s="157">
        <f>BDS!BH419</f>
        <v>5.6112288320166757</v>
      </c>
      <c r="CB419" s="157">
        <f t="shared" si="140"/>
        <v>-0.38877116798332434</v>
      </c>
      <c r="CC419" s="157"/>
      <c r="CD419" s="157">
        <f t="shared" si="141"/>
        <v>-0.38877116798332434</v>
      </c>
      <c r="CE419" s="192"/>
      <c r="CF419" s="192"/>
      <c r="CG419" s="208"/>
      <c r="CH419" s="208">
        <f t="shared" si="142"/>
        <v>0</v>
      </c>
    </row>
    <row r="420" spans="2:86" x14ac:dyDescent="0.2">
      <c r="B420" s="81"/>
      <c r="C420" s="81"/>
      <c r="D420" s="81"/>
      <c r="E420" s="81"/>
      <c r="F420" s="81"/>
      <c r="G420" s="81"/>
      <c r="H420" s="81"/>
      <c r="I420" s="81"/>
      <c r="J420" s="81"/>
      <c r="K420" s="81"/>
      <c r="L420" s="82"/>
      <c r="M420" s="83"/>
      <c r="N420" s="81"/>
      <c r="O420" s="81"/>
      <c r="P420" s="81"/>
      <c r="Q420" s="84"/>
      <c r="R420" s="81"/>
      <c r="S420" s="84"/>
      <c r="T420" s="81"/>
      <c r="U420" s="195">
        <f t="shared" si="124"/>
        <v>5007.883694762606</v>
      </c>
      <c r="V420" s="146">
        <f>BDS!$V$3*(COS(($U420*V$4)-PI()))*BL420*BP420</f>
        <v>0.1489225595035264</v>
      </c>
      <c r="W420" s="146">
        <f>BDS!$W$3*(COS(($U420*W$4)-PI()))*BL420*BP420</f>
        <v>0.25938844047191278</v>
      </c>
      <c r="X420" s="146">
        <f>BDS!$X$3*(COS(($U420*X$4)-PI()))*BL420*BP420</f>
        <v>8.9712633524918692E-2</v>
      </c>
      <c r="Y420" s="146">
        <f>BDS!$Y$3*(COS(($U420*Y$4)-PI()))*BL420*BP420</f>
        <v>-0.22237834693361941</v>
      </c>
      <c r="Z420" s="146">
        <f>BDS!$Z$3*(COS(($U420*Z$4)-PI()))*BL420*BP420</f>
        <v>-0.29707102837559357</v>
      </c>
      <c r="AA420" s="146">
        <f>BDS!$AA$3*(COS(($U420*AA$4)-PI()))*BL420*BP420</f>
        <v>0.29802244820302048</v>
      </c>
      <c r="AB420" s="146">
        <f>BDS!$AB$3*(COS(($U420*AB$4)-PI()))*BL420*BP420</f>
        <v>-9.8890716272872922E-2</v>
      </c>
      <c r="AC420" s="146">
        <f>BDS!$AC$3*(COS(($U420*AC$4)-PI()))*BL420*BP420</f>
        <v>-0.29658759536593632</v>
      </c>
      <c r="AD420" s="146">
        <f>BDS!$AD$3*(COS(($U420*AD$4)-PI()))*BL420*BP420</f>
        <v>-0.26598542184936375</v>
      </c>
      <c r="AE420" s="146">
        <f>BDS!$AE$3*(COS(($U420*AE$4)-PI()))*BL420*BP420</f>
        <v>-0.23576433057099638</v>
      </c>
      <c r="AF420" s="146">
        <f>BDS!$AF$3*(COS(($U420*AF$4)-PI()))*BL420*BP420</f>
        <v>-0.26598542184936375</v>
      </c>
      <c r="AG420" s="146">
        <f>BDS!$AG$3*(COS(($U420*AG$4)-PI()))*BL420*BP420</f>
        <v>-0.29658759536593632</v>
      </c>
      <c r="AH420" s="146">
        <f>BDS!$AH$3*(COS(($U420*AH$4)-PI()))*BL420*BP420</f>
        <v>-9.8890716272872922E-2</v>
      </c>
      <c r="AI420" s="146">
        <f>BDS!$AI$3*(COS(($U420*AI$4)-PI()))*BL420*BP420</f>
        <v>0.29802244820302048</v>
      </c>
      <c r="AJ420" s="146">
        <f>BDS!$AJ$3*(COS(($U420*AJ$4)-PI()))*BL420*BP420</f>
        <v>0.19580906807167242</v>
      </c>
      <c r="AK420" s="146">
        <f>BDS!$AK$3*(COS(($U420*AK$4)-PI()))*BL420*BP420</f>
        <v>-0.2586442917515136</v>
      </c>
      <c r="AL420" s="146">
        <f>BDS!$AL$3*(COS(($U420*AL$4)-PI()))*BL420*BP420</f>
        <v>-0.25817644550197366</v>
      </c>
      <c r="AM420" s="146">
        <f>BDS!$AM$3*(COS(($U420*AM$4)-PI()))*BL420*BP420</f>
        <v>-0.13744001855704768</v>
      </c>
      <c r="AN420" s="146">
        <f>BDS!$AN$3*(COS(($U420*AN$4)-PI()))*BL420*BP420</f>
        <v>-8.8117055800902344E-2</v>
      </c>
      <c r="AO420" s="146">
        <f>BDS!$AO$3*(COS(($U420*AO$4)-PI()))*BL420*BP420</f>
        <v>-0.13744001855704768</v>
      </c>
      <c r="AP420" s="146">
        <f>BDS!$AP$3*(COS(($U420*AP$4)-PI()))*BL420*BP420</f>
        <v>-0.25817644550197366</v>
      </c>
      <c r="AQ420" s="146">
        <f>BDS!$AQ$3*(COS(($U420*AQ$4)-PI()))*BL420*BP420</f>
        <v>-0.2586442917515136</v>
      </c>
      <c r="AR420" s="146">
        <f>BDS!$AR$3*(COS(($U420*AR$4)-PI()))*BL420*BP420</f>
        <v>0.19580906807167242</v>
      </c>
      <c r="AS420" s="146">
        <f>BDS!$AS$3*(COS(($U420*AS$4)-PI()))*BL420*BP420</f>
        <v>0.29802244820302048</v>
      </c>
      <c r="AT420" s="146">
        <f>BDS!$AT$3*(COS(($U420*AT$4)-PI()))*BL420*BP420</f>
        <v>-9.8890716272872922E-2</v>
      </c>
      <c r="AU420" s="146">
        <f>BDS!$AU$3*(COS(($U420*AU$4)-PI()))*BL420*BP420</f>
        <v>-0.29658759536593632</v>
      </c>
      <c r="AV420" s="146">
        <f>BDS!$AV$3*(COS(($U420*AV$4)-PI()))*BL420*BP420</f>
        <v>-0.26598542184936375</v>
      </c>
      <c r="AW420" s="146">
        <f>BDS!$AW$3*(COS(($U420*AW$4)-PI()))*BL420*BP420</f>
        <v>-0.23576433057099638</v>
      </c>
      <c r="AX420" s="146">
        <f>BDS!$AX$3*(COS(($U420*AX$4)-PI()))*BL420*BP420</f>
        <v>-0.26598542184936375</v>
      </c>
      <c r="AY420" s="146">
        <f>BDS!$AY$3*(COS(($U420*AY$4)-PI()))*BL420*BP420</f>
        <v>-0.29658759536593632</v>
      </c>
      <c r="AZ420" s="146">
        <f>BDS!$AZ$3*(COS(($U420*AZ$4)-PI()))*BL420*BP420</f>
        <v>-9.8890716272872922E-2</v>
      </c>
      <c r="BA420" s="146">
        <f>BDS!$BA$3*(COS(($U420*BA$4)-PI()))*BL420*BP420</f>
        <v>0.29802244820302048</v>
      </c>
      <c r="BB420" s="146">
        <f>BDS!$BB$3*(COS(($U420*BB$4)-PI()))*BL420*BP420</f>
        <v>-0.29707102837559357</v>
      </c>
      <c r="BC420" s="146">
        <f>BDS!$BC$3*(COS(($U420*BC$4)-PI()))*BL420*BP420</f>
        <v>-0.22237834693361941</v>
      </c>
      <c r="BD420" s="146">
        <f>BDS!$BD$3*(COS(($U420*BD$4)-PI()))*BL420*BP420</f>
        <v>8.9712633524918692E-2</v>
      </c>
      <c r="BE420" s="146">
        <f>BDS!$BE$3*(COS(($U420*BE$4)-PI()))*BL420*BP420</f>
        <v>0.25938844047191278</v>
      </c>
      <c r="BF420" s="153">
        <f t="shared" si="125"/>
        <v>-8.6724674352290754E-2</v>
      </c>
      <c r="BG420" s="153">
        <f>(((BF420)+1)/(BDS!$BG$4)+1)</f>
        <v>1.9074873541857817</v>
      </c>
      <c r="BH420" s="196">
        <f t="shared" si="126"/>
        <v>5.6092333490455379</v>
      </c>
      <c r="BI420" s="154"/>
      <c r="BJ420" s="152">
        <f t="shared" si="127"/>
        <v>5007.883694762606</v>
      </c>
      <c r="BK420" s="152">
        <f t="shared" si="128"/>
        <v>-1.3106406661734551</v>
      </c>
      <c r="BL420" s="155">
        <f t="shared" si="129"/>
        <v>0.85993963590162392</v>
      </c>
      <c r="BM420" s="155"/>
      <c r="BN420" s="152">
        <f t="shared" si="130"/>
        <v>5007.883694762606</v>
      </c>
      <c r="BO420" s="152">
        <f t="shared" si="131"/>
        <v>-9.2095454761941546</v>
      </c>
      <c r="BP420" s="155">
        <f t="shared" si="132"/>
        <v>0.34635600859313714</v>
      </c>
      <c r="BQ420" s="156"/>
      <c r="BR420" s="157">
        <f t="shared" si="133"/>
        <v>5007.883694762606</v>
      </c>
      <c r="BS420" s="158">
        <f t="shared" si="134"/>
        <v>0</v>
      </c>
      <c r="BT420" s="158">
        <f t="shared" si="135"/>
        <v>0</v>
      </c>
      <c r="BU420" s="158">
        <f t="shared" si="136"/>
        <v>0</v>
      </c>
      <c r="BV420" s="158"/>
      <c r="BW420" s="206">
        <f t="shared" si="137"/>
        <v>5007.883694762606</v>
      </c>
      <c r="BX420" s="207">
        <f t="shared" si="138"/>
        <v>-9.3346898762363208E-13</v>
      </c>
      <c r="BY420" s="208">
        <f t="shared" si="139"/>
        <v>0.99999999999989253</v>
      </c>
      <c r="BZ420" s="158"/>
      <c r="CA420" s="157">
        <f>BDS!BH420</f>
        <v>5.6092333490455379</v>
      </c>
      <c r="CB420" s="157">
        <f t="shared" si="140"/>
        <v>-0.39076665095446206</v>
      </c>
      <c r="CC420" s="157"/>
      <c r="CD420" s="157">
        <f t="shared" si="141"/>
        <v>-0.39076665095446206</v>
      </c>
      <c r="CE420" s="192"/>
      <c r="CF420" s="192"/>
      <c r="CG420" s="208"/>
      <c r="CH420" s="208">
        <f t="shared" si="142"/>
        <v>0</v>
      </c>
    </row>
    <row r="421" spans="2:86" x14ac:dyDescent="0.2">
      <c r="B421" s="81"/>
      <c r="C421" s="81"/>
      <c r="D421" s="81"/>
      <c r="E421" s="81"/>
      <c r="F421" s="81"/>
      <c r="G421" s="81"/>
      <c r="H421" s="81"/>
      <c r="I421" s="81"/>
      <c r="J421" s="81"/>
      <c r="K421" s="81"/>
      <c r="L421" s="82"/>
      <c r="M421" s="83"/>
      <c r="N421" s="81"/>
      <c r="O421" s="81"/>
      <c r="P421" s="81"/>
      <c r="Q421" s="84"/>
      <c r="R421" s="81"/>
      <c r="S421" s="84"/>
      <c r="T421" s="81"/>
      <c r="U421" s="195">
        <f t="shared" si="124"/>
        <v>5083.8289176904827</v>
      </c>
      <c r="V421" s="146">
        <f>BDS!$V$3*(COS(($U421*V$4)-PI()))*BL421*BP421</f>
        <v>0.24763317602963256</v>
      </c>
      <c r="W421" s="146">
        <f>BDS!$W$3*(COS(($U421*W$4)-PI()))*BL421*BP421</f>
        <v>0.28691002951537953</v>
      </c>
      <c r="X421" s="146">
        <f>BDS!$X$3*(COS(($U421*X$4)-PI()))*BL421*BP421</f>
        <v>-6.5903237145119878E-2</v>
      </c>
      <c r="Y421" s="146">
        <f>BDS!$Y$3*(COS(($U421*Y$4)-PI()))*BL421*BP421</f>
        <v>-0.27192892961277837</v>
      </c>
      <c r="Z421" s="146">
        <f>BDS!$Z$3*(COS(($U421*Z$4)-PI()))*BL421*BP421</f>
        <v>-0.28427606989942333</v>
      </c>
      <c r="AA421" s="146">
        <f>BDS!$AA$3*(COS(($U421*AA$4)-PI()))*BL421*BP421</f>
        <v>0.28633542931043682</v>
      </c>
      <c r="AB421" s="146">
        <f>BDS!$AB$3*(COS(($U421*AB$4)-PI()))*BL421*BP421</f>
        <v>-3.7314470628895716E-2</v>
      </c>
      <c r="AC421" s="146">
        <f>BDS!$AC$3*(COS(($U421*AC$4)-PI()))*BL421*BP421</f>
        <v>-0.27764961933102938</v>
      </c>
      <c r="AD421" s="146">
        <f>BDS!$AD$3*(COS(($U421*AD$4)-PI()))*BL421*BP421</f>
        <v>-0.27985922474031283</v>
      </c>
      <c r="AE421" s="146">
        <f>BDS!$AE$3*(COS(($U421*AE$4)-PI()))*BL421*BP421</f>
        <v>-0.25888583550087957</v>
      </c>
      <c r="AF421" s="146">
        <f>BDS!$AF$3*(COS(($U421*AF$4)-PI()))*BL421*BP421</f>
        <v>-0.27985922474031283</v>
      </c>
      <c r="AG421" s="146">
        <f>BDS!$AG$3*(COS(($U421*AG$4)-PI()))*BL421*BP421</f>
        <v>-0.27764961933102938</v>
      </c>
      <c r="AH421" s="146">
        <f>BDS!$AH$3*(COS(($U421*AH$4)-PI()))*BL421*BP421</f>
        <v>-3.7314470628895716E-2</v>
      </c>
      <c r="AI421" s="146">
        <f>BDS!$AI$3*(COS(($U421*AI$4)-PI()))*BL421*BP421</f>
        <v>0.28633542931043682</v>
      </c>
      <c r="AJ421" s="146">
        <f>BDS!$AJ$3*(COS(($U421*AJ$4)-PI()))*BL421*BP421</f>
        <v>0.23567901529138816</v>
      </c>
      <c r="AK421" s="146">
        <f>BDS!$AK$3*(COS(($U421*AK$4)-PI()))*BL421*BP421</f>
        <v>-0.21895721850773306</v>
      </c>
      <c r="AL421" s="146">
        <f>BDS!$AL$3*(COS(($U421*AL$4)-PI()))*BL421*BP421</f>
        <v>-0.27481875925314064</v>
      </c>
      <c r="AM421" s="146">
        <f>BDS!$AM$3*(COS(($U421*AM$4)-PI()))*BL421*BP421</f>
        <v>-0.17719420740410555</v>
      </c>
      <c r="AN421" s="146">
        <f>BDS!$AN$3*(COS(($U421*AN$4)-PI()))*BL421*BP421</f>
        <v>-0.13243798423246569</v>
      </c>
      <c r="AO421" s="146">
        <f>BDS!$AO$3*(COS(($U421*AO$4)-PI()))*BL421*BP421</f>
        <v>-0.17719420740410555</v>
      </c>
      <c r="AP421" s="146">
        <f>BDS!$AP$3*(COS(($U421*AP$4)-PI()))*BL421*BP421</f>
        <v>-0.27481875925314064</v>
      </c>
      <c r="AQ421" s="146">
        <f>BDS!$AQ$3*(COS(($U421*AQ$4)-PI()))*BL421*BP421</f>
        <v>-0.21895721850773306</v>
      </c>
      <c r="AR421" s="146">
        <f>BDS!$AR$3*(COS(($U421*AR$4)-PI()))*BL421*BP421</f>
        <v>0.23567901529138816</v>
      </c>
      <c r="AS421" s="146">
        <f>BDS!$AS$3*(COS(($U421*AS$4)-PI()))*BL421*BP421</f>
        <v>0.28633542931043682</v>
      </c>
      <c r="AT421" s="146">
        <f>BDS!$AT$3*(COS(($U421*AT$4)-PI()))*BL421*BP421</f>
        <v>-3.7314470628895716E-2</v>
      </c>
      <c r="AU421" s="146">
        <f>BDS!$AU$3*(COS(($U421*AU$4)-PI()))*BL421*BP421</f>
        <v>-0.27764961933102938</v>
      </c>
      <c r="AV421" s="146">
        <f>BDS!$AV$3*(COS(($U421*AV$4)-PI()))*BL421*BP421</f>
        <v>-0.27985922474031283</v>
      </c>
      <c r="AW421" s="146">
        <f>BDS!$AW$3*(COS(($U421*AW$4)-PI()))*BL421*BP421</f>
        <v>-0.25888583550087957</v>
      </c>
      <c r="AX421" s="146">
        <f>BDS!$AX$3*(COS(($U421*AX$4)-PI()))*BL421*BP421</f>
        <v>-0.27985922474031283</v>
      </c>
      <c r="AY421" s="146">
        <f>BDS!$AY$3*(COS(($U421*AY$4)-PI()))*BL421*BP421</f>
        <v>-0.27764961933102938</v>
      </c>
      <c r="AZ421" s="146">
        <f>BDS!$AZ$3*(COS(($U421*AZ$4)-PI()))*BL421*BP421</f>
        <v>-3.7314470628895716E-2</v>
      </c>
      <c r="BA421" s="146">
        <f>BDS!$BA$3*(COS(($U421*BA$4)-PI()))*BL421*BP421</f>
        <v>0.28633542931043682</v>
      </c>
      <c r="BB421" s="146">
        <f>BDS!$BB$3*(COS(($U421*BB$4)-PI()))*BL421*BP421</f>
        <v>-0.28427606989942333</v>
      </c>
      <c r="BC421" s="146">
        <f>BDS!$BC$3*(COS(($U421*BC$4)-PI()))*BL421*BP421</f>
        <v>-0.27192892961277837</v>
      </c>
      <c r="BD421" s="146">
        <f>BDS!$BD$3*(COS(($U421*BD$4)-PI()))*BL421*BP421</f>
        <v>-6.5903237145119878E-2</v>
      </c>
      <c r="BE421" s="146">
        <f>BDS!$BE$3*(COS(($U421*BE$4)-PI()))*BL421*BP421</f>
        <v>0.28691002951537953</v>
      </c>
      <c r="BF421" s="153">
        <f t="shared" si="125"/>
        <v>-8.8264077077635075E-2</v>
      </c>
      <c r="BG421" s="153">
        <f>(((BF421)+1)/(BDS!$BG$4)+1)</f>
        <v>1.9059577075753706</v>
      </c>
      <c r="BH421" s="196">
        <f t="shared" si="126"/>
        <v>5.6022651918329629</v>
      </c>
      <c r="BI421" s="154"/>
      <c r="BJ421" s="152">
        <f t="shared" si="127"/>
        <v>5083.8289176904827</v>
      </c>
      <c r="BK421" s="152">
        <f t="shared" si="128"/>
        <v>-1.3669915057228152</v>
      </c>
      <c r="BL421" s="155">
        <f t="shared" si="129"/>
        <v>0.85437872366278533</v>
      </c>
      <c r="BM421" s="155"/>
      <c r="BN421" s="152">
        <f t="shared" si="130"/>
        <v>5083.8289176904827</v>
      </c>
      <c r="BO421" s="152">
        <f t="shared" si="131"/>
        <v>-9.3536803589359341</v>
      </c>
      <c r="BP421" s="155">
        <f t="shared" si="132"/>
        <v>0.34065595250422664</v>
      </c>
      <c r="BQ421" s="156"/>
      <c r="BR421" s="157">
        <f t="shared" si="133"/>
        <v>5083.8289176904827</v>
      </c>
      <c r="BS421" s="158">
        <f t="shared" si="134"/>
        <v>0</v>
      </c>
      <c r="BT421" s="158">
        <f t="shared" si="135"/>
        <v>0</v>
      </c>
      <c r="BU421" s="158">
        <f t="shared" si="136"/>
        <v>0</v>
      </c>
      <c r="BV421" s="158"/>
      <c r="BW421" s="206">
        <f t="shared" si="137"/>
        <v>5083.8289176904827</v>
      </c>
      <c r="BX421" s="207">
        <f t="shared" si="138"/>
        <v>-9.7975670601819493E-13</v>
      </c>
      <c r="BY421" s="208">
        <f t="shared" si="139"/>
        <v>0.9999999999998872</v>
      </c>
      <c r="BZ421" s="158"/>
      <c r="CA421" s="157">
        <f>BDS!BH421</f>
        <v>5.6022651918329629</v>
      </c>
      <c r="CB421" s="157">
        <f t="shared" si="140"/>
        <v>-0.3977348081670371</v>
      </c>
      <c r="CC421" s="157"/>
      <c r="CD421" s="157">
        <f t="shared" si="141"/>
        <v>-0.3977348081670371</v>
      </c>
      <c r="CE421" s="192"/>
      <c r="CF421" s="192"/>
      <c r="CG421" s="208"/>
      <c r="CH421" s="208">
        <f t="shared" si="142"/>
        <v>0</v>
      </c>
    </row>
    <row r="422" spans="2:86" x14ac:dyDescent="0.2">
      <c r="B422" s="81"/>
      <c r="C422" s="81"/>
      <c r="D422" s="81"/>
      <c r="E422" s="81"/>
      <c r="F422" s="81"/>
      <c r="G422" s="81"/>
      <c r="H422" s="81"/>
      <c r="I422" s="81"/>
      <c r="J422" s="81"/>
      <c r="K422" s="81"/>
      <c r="L422" s="82"/>
      <c r="M422" s="83"/>
      <c r="N422" s="81"/>
      <c r="O422" s="81"/>
      <c r="P422" s="81"/>
      <c r="Q422" s="84"/>
      <c r="R422" s="81"/>
      <c r="S422" s="84"/>
      <c r="T422" s="81"/>
      <c r="U422" s="195">
        <f t="shared" si="124"/>
        <v>5160.9258600346066</v>
      </c>
      <c r="V422" s="146">
        <f>BDS!$V$3*(COS(($U422*V$4)-PI()))*BL422*BP422</f>
        <v>0.28052843443381348</v>
      </c>
      <c r="W422" s="146">
        <f>BDS!$W$3*(COS(($U422*W$4)-PI()))*BL422*BP422</f>
        <v>0.23863015459612105</v>
      </c>
      <c r="X422" s="146">
        <f>BDS!$X$3*(COS(($U422*X$4)-PI()))*BL422*BP422</f>
        <v>-0.19750577172580319</v>
      </c>
      <c r="Y422" s="146">
        <f>BDS!$Y$3*(COS(($U422*Y$4)-PI()))*BL422*BP422</f>
        <v>-0.28298375080777982</v>
      </c>
      <c r="Z422" s="146">
        <f>BDS!$Z$3*(COS(($U422*Z$4)-PI()))*BL422*BP422</f>
        <v>-0.24886206438424643</v>
      </c>
      <c r="AA422" s="146">
        <f>BDS!$AA$3*(COS(($U422*AA$4)-PI()))*BL422*BP422</f>
        <v>0.25881334705427966</v>
      </c>
      <c r="AB422" s="146">
        <f>BDS!$AB$3*(COS(($U422*AB$4)-PI()))*BL422*BP422</f>
        <v>2.3988947755372247E-2</v>
      </c>
      <c r="AC422" s="146">
        <f>BDS!$AC$3*(COS(($U422*AC$4)-PI()))*BL422*BP422</f>
        <v>-0.24892367825236866</v>
      </c>
      <c r="AD422" s="146">
        <f>BDS!$AD$3*(COS(($U422*AD$4)-PI()))*BL422*BP422</f>
        <v>-0.28378623906107736</v>
      </c>
      <c r="AE422" s="146">
        <f>BDS!$AE$3*(COS(($U422*AE$4)-PI()))*BL422*BP422</f>
        <v>-0.27275358210338063</v>
      </c>
      <c r="AF422" s="146">
        <f>BDS!$AF$3*(COS(($U422*AF$4)-PI()))*BL422*BP422</f>
        <v>-0.28378623906107736</v>
      </c>
      <c r="AG422" s="146">
        <f>BDS!$AG$3*(COS(($U422*AG$4)-PI()))*BL422*BP422</f>
        <v>-0.24892367825236866</v>
      </c>
      <c r="AH422" s="146">
        <f>BDS!$AH$3*(COS(($U422*AH$4)-PI()))*BL422*BP422</f>
        <v>2.3988947755372247E-2</v>
      </c>
      <c r="AI422" s="146">
        <f>BDS!$AI$3*(COS(($U422*AI$4)-PI()))*BL422*BP422</f>
        <v>0.25881334705427966</v>
      </c>
      <c r="AJ422" s="146">
        <f>BDS!$AJ$3*(COS(($U422*AJ$4)-PI()))*BL422*BP422</f>
        <v>0.26229376265271914</v>
      </c>
      <c r="AK422" s="146">
        <f>BDS!$AK$3*(COS(($U422*AK$4)-PI()))*BL422*BP422</f>
        <v>-0.17180414057911544</v>
      </c>
      <c r="AL422" s="146">
        <f>BDS!$AL$3*(COS(($U422*AL$4)-PI()))*BL422*BP422</f>
        <v>-0.28168208878160927</v>
      </c>
      <c r="AM422" s="146">
        <f>BDS!$AM$3*(COS(($U422*AM$4)-PI()))*BL422*BP422</f>
        <v>-0.21027921170154182</v>
      </c>
      <c r="AN422" s="146">
        <f>BDS!$AN$3*(COS(($U422*AN$4)-PI()))*BL422*BP422</f>
        <v>-0.17144347360743428</v>
      </c>
      <c r="AO422" s="146">
        <f>BDS!$AO$3*(COS(($U422*AO$4)-PI()))*BL422*BP422</f>
        <v>-0.21027921170154182</v>
      </c>
      <c r="AP422" s="146">
        <f>BDS!$AP$3*(COS(($U422*AP$4)-PI()))*BL422*BP422</f>
        <v>-0.28168208878160927</v>
      </c>
      <c r="AQ422" s="146">
        <f>BDS!$AQ$3*(COS(($U422*AQ$4)-PI()))*BL422*BP422</f>
        <v>-0.17180414057911544</v>
      </c>
      <c r="AR422" s="146">
        <f>BDS!$AR$3*(COS(($U422*AR$4)-PI()))*BL422*BP422</f>
        <v>0.26229376265271914</v>
      </c>
      <c r="AS422" s="146">
        <f>BDS!$AS$3*(COS(($U422*AS$4)-PI()))*BL422*BP422</f>
        <v>0.25881334705427966</v>
      </c>
      <c r="AT422" s="146">
        <f>BDS!$AT$3*(COS(($U422*AT$4)-PI()))*BL422*BP422</f>
        <v>2.3988947755372247E-2</v>
      </c>
      <c r="AU422" s="146">
        <f>BDS!$AU$3*(COS(($U422*AU$4)-PI()))*BL422*BP422</f>
        <v>-0.24892367825236866</v>
      </c>
      <c r="AV422" s="146">
        <f>BDS!$AV$3*(COS(($U422*AV$4)-PI()))*BL422*BP422</f>
        <v>-0.28378623906107736</v>
      </c>
      <c r="AW422" s="146">
        <f>BDS!$AW$3*(COS(($U422*AW$4)-PI()))*BL422*BP422</f>
        <v>-0.27275358210338063</v>
      </c>
      <c r="AX422" s="146">
        <f>BDS!$AX$3*(COS(($U422*AX$4)-PI()))*BL422*BP422</f>
        <v>-0.28378623906107736</v>
      </c>
      <c r="AY422" s="146">
        <f>BDS!$AY$3*(COS(($U422*AY$4)-PI()))*BL422*BP422</f>
        <v>-0.24892367825236866</v>
      </c>
      <c r="AZ422" s="146">
        <f>BDS!$AZ$3*(COS(($U422*AZ$4)-PI()))*BL422*BP422</f>
        <v>2.3988947755372247E-2</v>
      </c>
      <c r="BA422" s="146">
        <f>BDS!$BA$3*(COS(($U422*BA$4)-PI()))*BL422*BP422</f>
        <v>0.25881334705427966</v>
      </c>
      <c r="BB422" s="146">
        <f>BDS!$BB$3*(COS(($U422*BB$4)-PI()))*BL422*BP422</f>
        <v>-0.24886206438424643</v>
      </c>
      <c r="BC422" s="146">
        <f>BDS!$BC$3*(COS(($U422*BC$4)-PI()))*BL422*BP422</f>
        <v>-0.28298375080777982</v>
      </c>
      <c r="BD422" s="146">
        <f>BDS!$BD$3*(COS(($U422*BD$4)-PI()))*BL422*BP422</f>
        <v>-0.19750577172580319</v>
      </c>
      <c r="BE422" s="146">
        <f>BDS!$BE$3*(COS(($U422*BE$4)-PI()))*BL422*BP422</f>
        <v>0.23863015459612105</v>
      </c>
      <c r="BF422" s="153">
        <f t="shared" si="125"/>
        <v>-8.9456636523835273E-2</v>
      </c>
      <c r="BG422" s="153">
        <f>(((BF422)+1)/(BDS!$BG$4)+1)</f>
        <v>1.9047727060909891</v>
      </c>
      <c r="BH422" s="196">
        <f t="shared" si="126"/>
        <v>5.5968631867951721</v>
      </c>
      <c r="BI422" s="154"/>
      <c r="BJ422" s="152">
        <f t="shared" si="127"/>
        <v>5160.9258600346066</v>
      </c>
      <c r="BK422" s="152">
        <f t="shared" si="128"/>
        <v>-1.425390708119751</v>
      </c>
      <c r="BL422" s="155">
        <f t="shared" si="129"/>
        <v>0.84865361318951471</v>
      </c>
      <c r="BM422" s="155"/>
      <c r="BN422" s="152">
        <f t="shared" si="130"/>
        <v>5160.9258600346066</v>
      </c>
      <c r="BO422" s="152">
        <f t="shared" si="131"/>
        <v>-9.4984460435697429</v>
      </c>
      <c r="BP422" s="155">
        <f t="shared" si="132"/>
        <v>0.3350253717939477</v>
      </c>
      <c r="BQ422" s="156"/>
      <c r="BR422" s="157">
        <f t="shared" si="133"/>
        <v>5160.9258600346066</v>
      </c>
      <c r="BS422" s="158">
        <f t="shared" si="134"/>
        <v>0</v>
      </c>
      <c r="BT422" s="158">
        <f t="shared" si="135"/>
        <v>0</v>
      </c>
      <c r="BU422" s="158">
        <f t="shared" si="136"/>
        <v>0</v>
      </c>
      <c r="BV422" s="158"/>
      <c r="BW422" s="206">
        <f t="shared" si="137"/>
        <v>5160.9258600346066</v>
      </c>
      <c r="BX422" s="207">
        <f t="shared" si="138"/>
        <v>-1.0299017342789717E-12</v>
      </c>
      <c r="BY422" s="208">
        <f t="shared" si="139"/>
        <v>0.99999999999988143</v>
      </c>
      <c r="BZ422" s="158"/>
      <c r="CA422" s="157">
        <f>BDS!BH422</f>
        <v>5.5968631867951721</v>
      </c>
      <c r="CB422" s="157">
        <f t="shared" si="140"/>
        <v>-0.40313681320482786</v>
      </c>
      <c r="CC422" s="157"/>
      <c r="CD422" s="157">
        <f t="shared" si="141"/>
        <v>-0.40313681320482786</v>
      </c>
      <c r="CE422" s="192"/>
      <c r="CF422" s="192"/>
      <c r="CG422" s="208"/>
      <c r="CH422" s="208">
        <f t="shared" si="142"/>
        <v>0</v>
      </c>
    </row>
    <row r="423" spans="2:86" x14ac:dyDescent="0.2">
      <c r="B423" s="81"/>
      <c r="C423" s="81"/>
      <c r="D423" s="81"/>
      <c r="E423" s="81"/>
      <c r="F423" s="81"/>
      <c r="G423" s="81"/>
      <c r="H423" s="81"/>
      <c r="I423" s="81"/>
      <c r="J423" s="81"/>
      <c r="K423" s="81"/>
      <c r="L423" s="82"/>
      <c r="M423" s="83"/>
      <c r="N423" s="81"/>
      <c r="O423" s="81"/>
      <c r="P423" s="81"/>
      <c r="Q423" s="84"/>
      <c r="R423" s="81"/>
      <c r="S423" s="84"/>
      <c r="T423" s="81"/>
      <c r="U423" s="195">
        <f t="shared" si="124"/>
        <v>5239.1919877732525</v>
      </c>
      <c r="V423" s="146">
        <f>BDS!$V$3*(COS(($U423*V$4)-PI()))*BL423*BP423</f>
        <v>0.2392936084135259</v>
      </c>
      <c r="W423" s="146">
        <f>BDS!$W$3*(COS(($U423*W$4)-PI()))*BL423*BP423</f>
        <v>0.12779428527610728</v>
      </c>
      <c r="X423" s="146">
        <f>BDS!$X$3*(COS(($U423*X$4)-PI()))*BL423*BP423</f>
        <v>-0.26623721460243721</v>
      </c>
      <c r="Y423" s="146">
        <f>BDS!$Y$3*(COS(($U423*Y$4)-PI()))*BL423*BP423</f>
        <v>-0.25410456082889105</v>
      </c>
      <c r="Z423" s="146">
        <f>BDS!$Z$3*(COS(($U423*Z$4)-PI()))*BL423*BP423</f>
        <v>-0.19382280450490963</v>
      </c>
      <c r="AA423" s="146">
        <f>BDS!$AA$3*(COS(($U423*AA$4)-PI()))*BL423*BP423</f>
        <v>0.21708431265683786</v>
      </c>
      <c r="AB423" s="146">
        <f>BDS!$AB$3*(COS(($U423*AB$4)-PI()))*BL423*BP423</f>
        <v>8.2256113155403751E-2</v>
      </c>
      <c r="AC423" s="146">
        <f>BDS!$AC$3*(COS(($U423*AC$4)-PI()))*BL423*BP423</f>
        <v>-0.21152551393031085</v>
      </c>
      <c r="AD423" s="146">
        <f>BDS!$AD$3*(COS(($U423*AD$4)-PI()))*BL423*BP423</f>
        <v>-0.27764960878736944</v>
      </c>
      <c r="AE423" s="146">
        <f>BDS!$AE$3*(COS(($U423*AE$4)-PI()))*BL423*BP423</f>
        <v>-0.27691918361891193</v>
      </c>
      <c r="AF423" s="146">
        <f>BDS!$AF$3*(COS(($U423*AF$4)-PI()))*BL423*BP423</f>
        <v>-0.27764960878736944</v>
      </c>
      <c r="AG423" s="146">
        <f>BDS!$AG$3*(COS(($U423*AG$4)-PI()))*BL423*BP423</f>
        <v>-0.21152551393031085</v>
      </c>
      <c r="AH423" s="146">
        <f>BDS!$AH$3*(COS(($U423*AH$4)-PI()))*BL423*BP423</f>
        <v>8.2256113155403751E-2</v>
      </c>
      <c r="AI423" s="146">
        <f>BDS!$AI$3*(COS(($U423*AI$4)-PI()))*BL423*BP423</f>
        <v>0.21708431265683786</v>
      </c>
      <c r="AJ423" s="146">
        <f>BDS!$AJ$3*(COS(($U423*AJ$4)-PI()))*BL423*BP423</f>
        <v>0.27429213287073823</v>
      </c>
      <c r="AK423" s="146">
        <f>BDS!$AK$3*(COS(($U423*AK$4)-PI()))*BL423*BP423</f>
        <v>-0.11911455491405505</v>
      </c>
      <c r="AL423" s="146">
        <f>BDS!$AL$3*(COS(($U423*AL$4)-PI()))*BL423*BP423</f>
        <v>-0.27854948497730109</v>
      </c>
      <c r="AM423" s="146">
        <f>BDS!$AM$3*(COS(($U423*AM$4)-PI()))*BL423*BP423</f>
        <v>-0.23567376279981811</v>
      </c>
      <c r="AN423" s="146">
        <f>BDS!$AN$3*(COS(($U423*AN$4)-PI()))*BL423*BP423</f>
        <v>-0.20396189397333483</v>
      </c>
      <c r="AO423" s="146">
        <f>BDS!$AO$3*(COS(($U423*AO$4)-PI()))*BL423*BP423</f>
        <v>-0.23567376279981811</v>
      </c>
      <c r="AP423" s="146">
        <f>BDS!$AP$3*(COS(($U423*AP$4)-PI()))*BL423*BP423</f>
        <v>-0.27854948497730109</v>
      </c>
      <c r="AQ423" s="146">
        <f>BDS!$AQ$3*(COS(($U423*AQ$4)-PI()))*BL423*BP423</f>
        <v>-0.11911455491405505</v>
      </c>
      <c r="AR423" s="146">
        <f>BDS!$AR$3*(COS(($U423*AR$4)-PI()))*BL423*BP423</f>
        <v>0.27429213287073823</v>
      </c>
      <c r="AS423" s="146">
        <f>BDS!$AS$3*(COS(($U423*AS$4)-PI()))*BL423*BP423</f>
        <v>0.21708431265683786</v>
      </c>
      <c r="AT423" s="146">
        <f>BDS!$AT$3*(COS(($U423*AT$4)-PI()))*BL423*BP423</f>
        <v>8.2256113155403751E-2</v>
      </c>
      <c r="AU423" s="146">
        <f>BDS!$AU$3*(COS(($U423*AU$4)-PI()))*BL423*BP423</f>
        <v>-0.21152551393031085</v>
      </c>
      <c r="AV423" s="146">
        <f>BDS!$AV$3*(COS(($U423*AV$4)-PI()))*BL423*BP423</f>
        <v>-0.27764960878736944</v>
      </c>
      <c r="AW423" s="146">
        <f>BDS!$AW$3*(COS(($U423*AW$4)-PI()))*BL423*BP423</f>
        <v>-0.27691918361891193</v>
      </c>
      <c r="AX423" s="146">
        <f>BDS!$AX$3*(COS(($U423*AX$4)-PI()))*BL423*BP423</f>
        <v>-0.27764960878736944</v>
      </c>
      <c r="AY423" s="146">
        <f>BDS!$AY$3*(COS(($U423*AY$4)-PI()))*BL423*BP423</f>
        <v>-0.21152551393031085</v>
      </c>
      <c r="AZ423" s="146">
        <f>BDS!$AZ$3*(COS(($U423*AZ$4)-PI()))*BL423*BP423</f>
        <v>8.2256113155403751E-2</v>
      </c>
      <c r="BA423" s="146">
        <f>BDS!$BA$3*(COS(($U423*BA$4)-PI()))*BL423*BP423</f>
        <v>0.21708431265683786</v>
      </c>
      <c r="BB423" s="146">
        <f>BDS!$BB$3*(COS(($U423*BB$4)-PI()))*BL423*BP423</f>
        <v>-0.19382280450490963</v>
      </c>
      <c r="BC423" s="146">
        <f>BDS!$BC$3*(COS(($U423*BC$4)-PI()))*BL423*BP423</f>
        <v>-0.25410456082889105</v>
      </c>
      <c r="BD423" s="146">
        <f>BDS!$BD$3*(COS(($U423*BD$4)-PI()))*BL423*BP423</f>
        <v>-0.26623721460243721</v>
      </c>
      <c r="BE423" s="146">
        <f>BDS!$BE$3*(COS(($U423*BE$4)-PI()))*BL423*BP423</f>
        <v>0.12779428527610728</v>
      </c>
      <c r="BF423" s="153">
        <f t="shared" si="125"/>
        <v>-8.801881581612557E-2</v>
      </c>
      <c r="BG423" s="153">
        <f>(((BF423)+1)/(BDS!$BG$4)+1)</f>
        <v>1.9062014144697113</v>
      </c>
      <c r="BH423" s="196">
        <f t="shared" si="126"/>
        <v>5.6033757494582881</v>
      </c>
      <c r="BI423" s="154"/>
      <c r="BJ423" s="152">
        <f t="shared" si="127"/>
        <v>5239.1919877732525</v>
      </c>
      <c r="BK423" s="152">
        <f t="shared" si="128"/>
        <v>-1.4858838736056221</v>
      </c>
      <c r="BL423" s="155">
        <f t="shared" si="129"/>
        <v>0.8427636712045381</v>
      </c>
      <c r="BM423" s="155"/>
      <c r="BN423" s="152">
        <f t="shared" si="130"/>
        <v>5239.1919877732525</v>
      </c>
      <c r="BO423" s="152">
        <f t="shared" si="131"/>
        <v>-9.64382447702652</v>
      </c>
      <c r="BP423" s="155">
        <f t="shared" si="132"/>
        <v>0.32946461393862969</v>
      </c>
      <c r="BQ423" s="156"/>
      <c r="BR423" s="157">
        <f t="shared" si="133"/>
        <v>5239.1919877732525</v>
      </c>
      <c r="BS423" s="158">
        <f t="shared" si="134"/>
        <v>0</v>
      </c>
      <c r="BT423" s="158">
        <f t="shared" si="135"/>
        <v>0</v>
      </c>
      <c r="BU423" s="158">
        <f t="shared" si="136"/>
        <v>0</v>
      </c>
      <c r="BV423" s="158"/>
      <c r="BW423" s="206">
        <f t="shared" si="137"/>
        <v>5239.1919877732525</v>
      </c>
      <c r="BX423" s="207">
        <f t="shared" si="138"/>
        <v>-1.0800467625397489E-12</v>
      </c>
      <c r="BY423" s="208">
        <f t="shared" si="139"/>
        <v>0.99999999999987566</v>
      </c>
      <c r="BZ423" s="158"/>
      <c r="CA423" s="157">
        <f>BDS!BH423</f>
        <v>5.6033757494582881</v>
      </c>
      <c r="CB423" s="157">
        <f t="shared" si="140"/>
        <v>-0.39662425054171191</v>
      </c>
      <c r="CC423" s="157"/>
      <c r="CD423" s="157">
        <f t="shared" si="141"/>
        <v>-0.39662425054171191</v>
      </c>
      <c r="CE423" s="192"/>
      <c r="CF423" s="192"/>
      <c r="CG423" s="208"/>
      <c r="CH423" s="208">
        <f t="shared" si="142"/>
        <v>0</v>
      </c>
    </row>
    <row r="424" spans="2:86" x14ac:dyDescent="0.2">
      <c r="B424" s="81"/>
      <c r="C424" s="81"/>
      <c r="D424" s="81"/>
      <c r="E424" s="81"/>
      <c r="F424" s="81"/>
      <c r="G424" s="81"/>
      <c r="H424" s="81"/>
      <c r="I424" s="81"/>
      <c r="J424" s="81"/>
      <c r="K424" s="81"/>
      <c r="L424" s="82"/>
      <c r="M424" s="83"/>
      <c r="N424" s="81"/>
      <c r="O424" s="81"/>
      <c r="P424" s="81"/>
      <c r="Q424" s="84"/>
      <c r="R424" s="81"/>
      <c r="S424" s="84"/>
      <c r="T424" s="81"/>
      <c r="U424" s="195">
        <f t="shared" si="124"/>
        <v>5318.6450317585814</v>
      </c>
      <c r="V424" s="146">
        <f>BDS!$V$3*(COS(($U424*V$4)-PI()))*BL424*BP424</f>
        <v>0.13529153391536711</v>
      </c>
      <c r="W424" s="146">
        <f>BDS!$W$3*(COS(($U424*W$4)-PI()))*BL424*BP424</f>
        <v>-1.4685772951699712E-2</v>
      </c>
      <c r="X424" s="146">
        <f>BDS!$X$3*(COS(($U424*X$4)-PI()))*BL424*BP424</f>
        <v>-0.25144807219894005</v>
      </c>
      <c r="Y424" s="146">
        <f>BDS!$Y$3*(COS(($U424*Y$4)-PI()))*BL424*BP424</f>
        <v>-0.18957555018510061</v>
      </c>
      <c r="Z424" s="146">
        <f>BDS!$Z$3*(COS(($U424*Z$4)-PI()))*BL424*BP424</f>
        <v>-0.12392527572448721</v>
      </c>
      <c r="AA424" s="146">
        <f>BDS!$AA$3*(COS(($U424*AA$4)-PI()))*BL424*BP424</f>
        <v>0.16367787099518802</v>
      </c>
      <c r="AB424" s="146">
        <f>BDS!$AB$3*(COS(($U424*AB$4)-PI()))*BL424*BP424</f>
        <v>0.13478913518245644</v>
      </c>
      <c r="AC424" s="146">
        <f>BDS!$AC$3*(COS(($U424*AC$4)-PI()))*BL424*BP424</f>
        <v>-0.16694802647933032</v>
      </c>
      <c r="AD424" s="146">
        <f>BDS!$AD$3*(COS(($U424*AD$4)-PI()))*BL424*BP424</f>
        <v>-0.26169460643592518</v>
      </c>
      <c r="AE424" s="146">
        <f>BDS!$AE$3*(COS(($U424*AE$4)-PI()))*BL424*BP424</f>
        <v>-0.27126333656425816</v>
      </c>
      <c r="AF424" s="146">
        <f>BDS!$AF$3*(COS(($U424*AF$4)-PI()))*BL424*BP424</f>
        <v>-0.26169460643592518</v>
      </c>
      <c r="AG424" s="146">
        <f>BDS!$AG$3*(COS(($U424*AG$4)-PI()))*BL424*BP424</f>
        <v>-0.16694802647933032</v>
      </c>
      <c r="AH424" s="146">
        <f>BDS!$AH$3*(COS(($U424*AH$4)-PI()))*BL424*BP424</f>
        <v>0.13478913518245644</v>
      </c>
      <c r="AI424" s="146">
        <f>BDS!$AI$3*(COS(($U424*AI$4)-PI()))*BL424*BP424</f>
        <v>0.16367787099518802</v>
      </c>
      <c r="AJ424" s="146">
        <f>BDS!$AJ$3*(COS(($U424*AJ$4)-PI()))*BL424*BP424</f>
        <v>0.27106880275205347</v>
      </c>
      <c r="AK424" s="146">
        <f>BDS!$AK$3*(COS(($U424*AK$4)-PI()))*BL424*BP424</f>
        <v>-6.3106669405102095E-2</v>
      </c>
      <c r="AL424" s="146">
        <f>BDS!$AL$3*(COS(($U424*AL$4)-PI()))*BL424*BP424</f>
        <v>-0.26555768147498054</v>
      </c>
      <c r="AM424" s="146">
        <f>BDS!$AM$3*(COS(($U424*AM$4)-PI()))*BL424*BP424</f>
        <v>-0.25257998683351712</v>
      </c>
      <c r="AN424" s="146">
        <f>BDS!$AN$3*(COS(($U424*AN$4)-PI()))*BL424*BP424</f>
        <v>-0.22899496303574585</v>
      </c>
      <c r="AO424" s="146">
        <f>BDS!$AO$3*(COS(($U424*AO$4)-PI()))*BL424*BP424</f>
        <v>-0.25257998683351712</v>
      </c>
      <c r="AP424" s="146">
        <f>BDS!$AP$3*(COS(($U424*AP$4)-PI()))*BL424*BP424</f>
        <v>-0.26555768147498054</v>
      </c>
      <c r="AQ424" s="146">
        <f>BDS!$AQ$3*(COS(($U424*AQ$4)-PI()))*BL424*BP424</f>
        <v>-6.3106669405102095E-2</v>
      </c>
      <c r="AR424" s="146">
        <f>BDS!$AR$3*(COS(($U424*AR$4)-PI()))*BL424*BP424</f>
        <v>0.27106880275205347</v>
      </c>
      <c r="AS424" s="146">
        <f>BDS!$AS$3*(COS(($U424*AS$4)-PI()))*BL424*BP424</f>
        <v>0.16367787099518802</v>
      </c>
      <c r="AT424" s="146">
        <f>BDS!$AT$3*(COS(($U424*AT$4)-PI()))*BL424*BP424</f>
        <v>0.13478913518245644</v>
      </c>
      <c r="AU424" s="146">
        <f>BDS!$AU$3*(COS(($U424*AU$4)-PI()))*BL424*BP424</f>
        <v>-0.16694802647933032</v>
      </c>
      <c r="AV424" s="146">
        <f>BDS!$AV$3*(COS(($U424*AV$4)-PI()))*BL424*BP424</f>
        <v>-0.26169460643592518</v>
      </c>
      <c r="AW424" s="146">
        <f>BDS!$AW$3*(COS(($U424*AW$4)-PI()))*BL424*BP424</f>
        <v>-0.27126333656425816</v>
      </c>
      <c r="AX424" s="146">
        <f>BDS!$AX$3*(COS(($U424*AX$4)-PI()))*BL424*BP424</f>
        <v>-0.26169460643592518</v>
      </c>
      <c r="AY424" s="146">
        <f>BDS!$AY$3*(COS(($U424*AY$4)-PI()))*BL424*BP424</f>
        <v>-0.16694802647933032</v>
      </c>
      <c r="AZ424" s="146">
        <f>BDS!$AZ$3*(COS(($U424*AZ$4)-PI()))*BL424*BP424</f>
        <v>0.13478913518245644</v>
      </c>
      <c r="BA424" s="146">
        <f>BDS!$BA$3*(COS(($U424*BA$4)-PI()))*BL424*BP424</f>
        <v>0.16367787099518802</v>
      </c>
      <c r="BB424" s="146">
        <f>BDS!$BB$3*(COS(($U424*BB$4)-PI()))*BL424*BP424</f>
        <v>-0.12392527572448721</v>
      </c>
      <c r="BC424" s="146">
        <f>BDS!$BC$3*(COS(($U424*BC$4)-PI()))*BL424*BP424</f>
        <v>-0.18957555018510061</v>
      </c>
      <c r="BD424" s="146">
        <f>BDS!$BD$3*(COS(($U424*BD$4)-PI()))*BL424*BP424</f>
        <v>-0.25144807219894005</v>
      </c>
      <c r="BE424" s="146">
        <f>BDS!$BE$3*(COS(($U424*BE$4)-PI()))*BL424*BP424</f>
        <v>-1.4685772951699712E-2</v>
      </c>
      <c r="BF424" s="153">
        <f t="shared" si="125"/>
        <v>-8.1570917256746867E-2</v>
      </c>
      <c r="BG424" s="153">
        <f>(((BF424)+1)/(BDS!$BG$4)+1)</f>
        <v>1.9126084488430082</v>
      </c>
      <c r="BH424" s="196">
        <f t="shared" si="126"/>
        <v>5.6325213983291134</v>
      </c>
      <c r="BI424" s="154"/>
      <c r="BJ424" s="152">
        <f t="shared" si="127"/>
        <v>5318.6450317585814</v>
      </c>
      <c r="BK424" s="152">
        <f t="shared" si="128"/>
        <v>-1.5485155546461906</v>
      </c>
      <c r="BL424" s="155">
        <f t="shared" si="129"/>
        <v>0.83670857961657374</v>
      </c>
      <c r="BM424" s="155"/>
      <c r="BN424" s="152">
        <f t="shared" si="130"/>
        <v>5318.6450317585814</v>
      </c>
      <c r="BO424" s="152">
        <f t="shared" si="131"/>
        <v>-9.7897979549442695</v>
      </c>
      <c r="BP424" s="155">
        <f t="shared" si="132"/>
        <v>0.32397395840155646</v>
      </c>
      <c r="BQ424" s="156"/>
      <c r="BR424" s="157">
        <f t="shared" si="133"/>
        <v>5318.6450317585814</v>
      </c>
      <c r="BS424" s="158">
        <f t="shared" si="134"/>
        <v>0</v>
      </c>
      <c r="BT424" s="158">
        <f t="shared" si="135"/>
        <v>0</v>
      </c>
      <c r="BU424" s="158">
        <f t="shared" si="136"/>
        <v>0</v>
      </c>
      <c r="BV424" s="158"/>
      <c r="BW424" s="206">
        <f t="shared" si="137"/>
        <v>5318.6450317585814</v>
      </c>
      <c r="BX424" s="207">
        <f t="shared" si="138"/>
        <v>-1.1340491006667398E-12</v>
      </c>
      <c r="BY424" s="208">
        <f t="shared" si="139"/>
        <v>0.99999999999986944</v>
      </c>
      <c r="BZ424" s="158"/>
      <c r="CA424" s="157">
        <f>BDS!BH424</f>
        <v>5.6325213983291134</v>
      </c>
      <c r="CB424" s="157">
        <f t="shared" si="140"/>
        <v>-0.36747860167088664</v>
      </c>
      <c r="CC424" s="157"/>
      <c r="CD424" s="157">
        <f t="shared" si="141"/>
        <v>-0.36747860167088664</v>
      </c>
      <c r="CE424" s="192"/>
      <c r="CF424" s="192"/>
      <c r="CG424" s="208"/>
      <c r="CH424" s="208">
        <f t="shared" si="142"/>
        <v>0</v>
      </c>
    </row>
    <row r="425" spans="2:86" x14ac:dyDescent="0.2">
      <c r="B425" s="81"/>
      <c r="C425" s="81"/>
      <c r="D425" s="81"/>
      <c r="E425" s="81"/>
      <c r="F425" s="81"/>
      <c r="G425" s="81"/>
      <c r="H425" s="81"/>
      <c r="I425" s="81"/>
      <c r="J425" s="81"/>
      <c r="K425" s="81"/>
      <c r="L425" s="82"/>
      <c r="M425" s="83"/>
      <c r="N425" s="81"/>
      <c r="O425" s="81"/>
      <c r="P425" s="81"/>
      <c r="Q425" s="84"/>
      <c r="R425" s="81"/>
      <c r="S425" s="84"/>
      <c r="T425" s="81"/>
      <c r="U425" s="195">
        <f t="shared" si="124"/>
        <v>5399.3029917334879</v>
      </c>
      <c r="V425" s="146">
        <f>BDS!$V$3*(COS(($U425*V$4)-PI()))*BL425*BP425</f>
        <v>-2.4941940180884018E-3</v>
      </c>
      <c r="W425" s="146">
        <f>BDS!$W$3*(COS(($U425*W$4)-PI()))*BL425*BP425</f>
        <v>-0.14810671622390478</v>
      </c>
      <c r="X425" s="146">
        <f>BDS!$X$3*(COS(($U425*X$4)-PI()))*BL425*BP425</f>
        <v>-0.15822296036673453</v>
      </c>
      <c r="Y425" s="146">
        <f>BDS!$Y$3*(COS(($U425*Y$4)-PI()))*BL425*BP425</f>
        <v>-9.908920246072056E-2</v>
      </c>
      <c r="Z425" s="146">
        <f>BDS!$Z$3*(COS(($U425*Z$4)-PI()))*BL425*BP425</f>
        <v>-4.5382646215171532E-2</v>
      </c>
      <c r="AA425" s="146">
        <f>BDS!$AA$3*(COS(($U425*AA$4)-PI()))*BL425*BP425</f>
        <v>0.10191673753371616</v>
      </c>
      <c r="AB425" s="146">
        <f>BDS!$AB$3*(COS(($U425*AB$4)-PI()))*BL425*BP425</f>
        <v>0.17909403019830367</v>
      </c>
      <c r="AC425" s="146">
        <f>BDS!$AC$3*(COS(($U425*AC$4)-PI()))*BL425*BP425</f>
        <v>-0.11701967288855021</v>
      </c>
      <c r="AD425" s="146">
        <f>BDS!$AD$3*(COS(($U425*AD$4)-PI()))*BL425*BP425</f>
        <v>-0.23654011119173526</v>
      </c>
      <c r="AE425" s="146">
        <f>BDS!$AE$3*(COS(($U425*AE$4)-PI()))*BL425*BP425</f>
        <v>-0.25601940188188715</v>
      </c>
      <c r="AF425" s="146">
        <f>BDS!$AF$3*(COS(($U425*AF$4)-PI()))*BL425*BP425</f>
        <v>-0.23654011119173526</v>
      </c>
      <c r="AG425" s="146">
        <f>BDS!$AG$3*(COS(($U425*AG$4)-PI()))*BL425*BP425</f>
        <v>-0.11701967288855021</v>
      </c>
      <c r="AH425" s="146">
        <f>BDS!$AH$3*(COS(($U425*AH$4)-PI()))*BL425*BP425</f>
        <v>0.17909403019830367</v>
      </c>
      <c r="AI425" s="146">
        <f>BDS!$AI$3*(COS(($U425*AI$4)-PI()))*BL425*BP425</f>
        <v>0.10191673753371616</v>
      </c>
      <c r="AJ425" s="146">
        <f>BDS!$AJ$3*(COS(($U425*AJ$4)-PI()))*BL425*BP425</f>
        <v>0.25285300168033381</v>
      </c>
      <c r="AK425" s="146">
        <f>BDS!$AK$3*(COS(($U425*AK$4)-PI()))*BL425*BP425</f>
        <v>-6.2040882241036514E-3</v>
      </c>
      <c r="AL425" s="146">
        <f>BDS!$AL$3*(COS(($U425*AL$4)-PI()))*BL425*BP425</f>
        <v>-0.24321234174550058</v>
      </c>
      <c r="AM425" s="146">
        <f>BDS!$AM$3*(COS(($U425*AM$4)-PI()))*BL425*BP425</f>
        <v>-0.26046442711460044</v>
      </c>
      <c r="AN425" s="146">
        <f>BDS!$AN$3*(COS(($U425*AN$4)-PI()))*BL425*BP425</f>
        <v>-0.2457619036660984</v>
      </c>
      <c r="AO425" s="146">
        <f>BDS!$AO$3*(COS(($U425*AO$4)-PI()))*BL425*BP425</f>
        <v>-0.26046442711460044</v>
      </c>
      <c r="AP425" s="146">
        <f>BDS!$AP$3*(COS(($U425*AP$4)-PI()))*BL425*BP425</f>
        <v>-0.24321234174550058</v>
      </c>
      <c r="AQ425" s="146">
        <f>BDS!$AQ$3*(COS(($U425*AQ$4)-PI()))*BL425*BP425</f>
        <v>-6.2040882241036514E-3</v>
      </c>
      <c r="AR425" s="146">
        <f>BDS!$AR$3*(COS(($U425*AR$4)-PI()))*BL425*BP425</f>
        <v>0.25285300168033381</v>
      </c>
      <c r="AS425" s="146">
        <f>BDS!$AS$3*(COS(($U425*AS$4)-PI()))*BL425*BP425</f>
        <v>0.10191673753371616</v>
      </c>
      <c r="AT425" s="146">
        <f>BDS!$AT$3*(COS(($U425*AT$4)-PI()))*BL425*BP425</f>
        <v>0.17909403019830367</v>
      </c>
      <c r="AU425" s="146">
        <f>BDS!$AU$3*(COS(($U425*AU$4)-PI()))*BL425*BP425</f>
        <v>-0.11701967288855021</v>
      </c>
      <c r="AV425" s="146">
        <f>BDS!$AV$3*(COS(($U425*AV$4)-PI()))*BL425*BP425</f>
        <v>-0.23654011119173526</v>
      </c>
      <c r="AW425" s="146">
        <f>BDS!$AW$3*(COS(($U425*AW$4)-PI()))*BL425*BP425</f>
        <v>-0.25601940188188715</v>
      </c>
      <c r="AX425" s="146">
        <f>BDS!$AX$3*(COS(($U425*AX$4)-PI()))*BL425*BP425</f>
        <v>-0.23654011119173526</v>
      </c>
      <c r="AY425" s="146">
        <f>BDS!$AY$3*(COS(($U425*AY$4)-PI()))*BL425*BP425</f>
        <v>-0.11701967288855021</v>
      </c>
      <c r="AZ425" s="146">
        <f>BDS!$AZ$3*(COS(($U425*AZ$4)-PI()))*BL425*BP425</f>
        <v>0.17909403019830367</v>
      </c>
      <c r="BA425" s="146">
        <f>BDS!$BA$3*(COS(($U425*BA$4)-PI()))*BL425*BP425</f>
        <v>0.10191673753371616</v>
      </c>
      <c r="BB425" s="146">
        <f>BDS!$BB$3*(COS(($U425*BB$4)-PI()))*BL425*BP425</f>
        <v>-4.5382646215171532E-2</v>
      </c>
      <c r="BC425" s="146">
        <f>BDS!$BC$3*(COS(($U425*BC$4)-PI()))*BL425*BP425</f>
        <v>-9.908920246072056E-2</v>
      </c>
      <c r="BD425" s="146">
        <f>BDS!$BD$3*(COS(($U425*BD$4)-PI()))*BL425*BP425</f>
        <v>-0.15822296036673453</v>
      </c>
      <c r="BE425" s="146">
        <f>BDS!$BE$3*(COS(($U425*BE$4)-PI()))*BL425*BP425</f>
        <v>-0.14810671622390478</v>
      </c>
      <c r="BF425" s="153">
        <f t="shared" si="125"/>
        <v>-6.8504159116161895E-2</v>
      </c>
      <c r="BG425" s="153">
        <f>(((BF425)+1)/(BDS!$BG$4)+1)</f>
        <v>1.9255923951292775</v>
      </c>
      <c r="BH425" s="196">
        <f t="shared" si="126"/>
        <v>5.6912872416416418</v>
      </c>
      <c r="BI425" s="154"/>
      <c r="BJ425" s="152">
        <f t="shared" si="127"/>
        <v>5399.3029917334879</v>
      </c>
      <c r="BK425" s="152">
        <f t="shared" si="128"/>
        <v>-1.6133291021251748</v>
      </c>
      <c r="BL425" s="155">
        <f t="shared" si="129"/>
        <v>0.83048835057219972</v>
      </c>
      <c r="BM425" s="155"/>
      <c r="BN425" s="152">
        <f t="shared" si="130"/>
        <v>5399.3029917334879</v>
      </c>
      <c r="BO425" s="152">
        <f t="shared" si="131"/>
        <v>-9.9363491261498407</v>
      </c>
      <c r="BP425" s="155">
        <f t="shared" si="132"/>
        <v>0.31855361925403153</v>
      </c>
      <c r="BQ425" s="156"/>
      <c r="BR425" s="157">
        <f t="shared" si="133"/>
        <v>5399.3029917334879</v>
      </c>
      <c r="BS425" s="158">
        <f t="shared" si="134"/>
        <v>0</v>
      </c>
      <c r="BT425" s="158">
        <f t="shared" si="135"/>
        <v>0</v>
      </c>
      <c r="BU425" s="158">
        <f t="shared" si="136"/>
        <v>0</v>
      </c>
      <c r="BV425" s="158"/>
      <c r="BW425" s="206">
        <f t="shared" si="137"/>
        <v>5399.3029917334879</v>
      </c>
      <c r="BX425" s="207">
        <f t="shared" si="138"/>
        <v>-1.1919087486599446E-12</v>
      </c>
      <c r="BY425" s="208">
        <f t="shared" si="139"/>
        <v>0.99999999999986278</v>
      </c>
      <c r="BZ425" s="158"/>
      <c r="CA425" s="157">
        <f>BDS!BH425</f>
        <v>5.6912872416416418</v>
      </c>
      <c r="CB425" s="157">
        <f t="shared" si="140"/>
        <v>-0.30871275835835821</v>
      </c>
      <c r="CC425" s="157"/>
      <c r="CD425" s="157">
        <f t="shared" si="141"/>
        <v>-0.30871275835835821</v>
      </c>
      <c r="CE425" s="192"/>
      <c r="CF425" s="192"/>
      <c r="CG425" s="208"/>
      <c r="CH425" s="208">
        <f t="shared" si="142"/>
        <v>0</v>
      </c>
    </row>
    <row r="426" spans="2:86" x14ac:dyDescent="0.2">
      <c r="B426" s="81"/>
      <c r="C426" s="81"/>
      <c r="D426" s="81"/>
      <c r="E426" s="81"/>
      <c r="F426" s="81"/>
      <c r="G426" s="81"/>
      <c r="H426" s="81"/>
      <c r="I426" s="81"/>
      <c r="J426" s="81"/>
      <c r="K426" s="81"/>
      <c r="L426" s="82"/>
      <c r="M426" s="83"/>
      <c r="N426" s="81"/>
      <c r="O426" s="81"/>
      <c r="P426" s="81"/>
      <c r="Q426" s="84"/>
      <c r="R426" s="81"/>
      <c r="S426" s="84"/>
      <c r="T426" s="81"/>
      <c r="U426" s="195">
        <f t="shared" si="124"/>
        <v>5481.1841404093639</v>
      </c>
      <c r="V426" s="146">
        <f>BDS!$V$3*(COS(($U426*V$4)-PI()))*BL426*BP426</f>
        <v>-0.13477206033267097</v>
      </c>
      <c r="W426" s="146">
        <f>BDS!$W$3*(COS(($U426*W$4)-PI()))*BL426*BP426</f>
        <v>-0.23344063036047172</v>
      </c>
      <c r="X426" s="146">
        <f>BDS!$X$3*(COS(($U426*X$4)-PI()))*BL426*BP426</f>
        <v>-1.7132150769786986E-2</v>
      </c>
      <c r="Y426" s="146">
        <f>BDS!$Y$3*(COS(($U426*Y$4)-PI()))*BL426*BP426</f>
        <v>3.4436632814009633E-3</v>
      </c>
      <c r="Z426" s="146">
        <f>BDS!$Z$3*(COS(($U426*Z$4)-PI()))*BL426*BP426</f>
        <v>3.4639363593740875E-2</v>
      </c>
      <c r="AA426" s="146">
        <f>BDS!$AA$3*(COS(($U426*AA$4)-PI()))*BL426*BP426</f>
        <v>3.5745276427844766E-2</v>
      </c>
      <c r="AB426" s="146">
        <f>BDS!$AB$3*(COS(($U426*AB$4)-PI()))*BL426*BP426</f>
        <v>0.21302034555613902</v>
      </c>
      <c r="AC426" s="146">
        <f>BDS!$AC$3*(COS(($U426*AC$4)-PI()))*BL426*BP426</f>
        <v>-6.3843777774681781E-2</v>
      </c>
      <c r="AD426" s="146">
        <f>BDS!$AD$3*(COS(($U426*AD$4)-PI()))*BL426*BP426</f>
        <v>-0.20317532457947285</v>
      </c>
      <c r="AE426" s="146">
        <f>BDS!$AE$3*(COS(($U426*AE$4)-PI()))*BL426*BP426</f>
        <v>-0.23178457534150651</v>
      </c>
      <c r="AF426" s="146">
        <f>BDS!$AF$3*(COS(($U426*AF$4)-PI()))*BL426*BP426</f>
        <v>-0.20317532457947285</v>
      </c>
      <c r="AG426" s="146">
        <f>BDS!$AG$3*(COS(($U426*AG$4)-PI()))*BL426*BP426</f>
        <v>-6.3843777774681781E-2</v>
      </c>
      <c r="AH426" s="146">
        <f>BDS!$AH$3*(COS(($U426*AH$4)-PI()))*BL426*BP426</f>
        <v>0.21302034555613902</v>
      </c>
      <c r="AI426" s="146">
        <f>BDS!$AI$3*(COS(($U426*AI$4)-PI()))*BL426*BP426</f>
        <v>3.5745276427844766E-2</v>
      </c>
      <c r="AJ426" s="146">
        <f>BDS!$AJ$3*(COS(($U426*AJ$4)-PI()))*BL426*BP426</f>
        <v>0.22074295088790613</v>
      </c>
      <c r="AK426" s="146">
        <f>BDS!$AK$3*(COS(($U426*AK$4)-PI()))*BL426*BP426</f>
        <v>4.9064819483558723E-2</v>
      </c>
      <c r="AL426" s="146">
        <f>BDS!$AL$3*(COS(($U426*AL$4)-PI()))*BL426*BP426</f>
        <v>-0.21238919544740209</v>
      </c>
      <c r="AM426" s="146">
        <f>BDS!$AM$3*(COS(($U426*AM$4)-PI()))*BL426*BP426</f>
        <v>-0.25909247973254684</v>
      </c>
      <c r="AN426" s="146">
        <f>BDS!$AN$3*(COS(($U426*AN$4)-PI()))*BL426*BP426</f>
        <v>-0.25373931457575521</v>
      </c>
      <c r="AO426" s="146">
        <f>BDS!$AO$3*(COS(($U426*AO$4)-PI()))*BL426*BP426</f>
        <v>-0.25909247973254684</v>
      </c>
      <c r="AP426" s="146">
        <f>BDS!$AP$3*(COS(($U426*AP$4)-PI()))*BL426*BP426</f>
        <v>-0.21238919544740209</v>
      </c>
      <c r="AQ426" s="146">
        <f>BDS!$AQ$3*(COS(($U426*AQ$4)-PI()))*BL426*BP426</f>
        <v>4.9064819483558723E-2</v>
      </c>
      <c r="AR426" s="146">
        <f>BDS!$AR$3*(COS(($U426*AR$4)-PI()))*BL426*BP426</f>
        <v>0.22074295088790613</v>
      </c>
      <c r="AS426" s="146">
        <f>BDS!$AS$3*(COS(($U426*AS$4)-PI()))*BL426*BP426</f>
        <v>3.5745276427844766E-2</v>
      </c>
      <c r="AT426" s="146">
        <f>BDS!$AT$3*(COS(($U426*AT$4)-PI()))*BL426*BP426</f>
        <v>0.21302034555613902</v>
      </c>
      <c r="AU426" s="146">
        <f>BDS!$AU$3*(COS(($U426*AU$4)-PI()))*BL426*BP426</f>
        <v>-6.3843777774681781E-2</v>
      </c>
      <c r="AV426" s="146">
        <f>BDS!$AV$3*(COS(($U426*AV$4)-PI()))*BL426*BP426</f>
        <v>-0.20317532457947285</v>
      </c>
      <c r="AW426" s="146">
        <f>BDS!$AW$3*(COS(($U426*AW$4)-PI()))*BL426*BP426</f>
        <v>-0.23178457534150651</v>
      </c>
      <c r="AX426" s="146">
        <f>BDS!$AX$3*(COS(($U426*AX$4)-PI()))*BL426*BP426</f>
        <v>-0.20317532457947285</v>
      </c>
      <c r="AY426" s="146">
        <f>BDS!$AY$3*(COS(($U426*AY$4)-PI()))*BL426*BP426</f>
        <v>-6.3843777774681781E-2</v>
      </c>
      <c r="AZ426" s="146">
        <f>BDS!$AZ$3*(COS(($U426*AZ$4)-PI()))*BL426*BP426</f>
        <v>0.21302034555613902</v>
      </c>
      <c r="BA426" s="146">
        <f>BDS!$BA$3*(COS(($U426*BA$4)-PI()))*BL426*BP426</f>
        <v>3.5745276427844766E-2</v>
      </c>
      <c r="BB426" s="146">
        <f>BDS!$BB$3*(COS(($U426*BB$4)-PI()))*BL426*BP426</f>
        <v>3.4639363593740875E-2</v>
      </c>
      <c r="BC426" s="146">
        <f>BDS!$BC$3*(COS(($U426*BC$4)-PI()))*BL426*BP426</f>
        <v>3.4436632814009633E-3</v>
      </c>
      <c r="BD426" s="146">
        <f>BDS!$BD$3*(COS(($U426*BD$4)-PI()))*BL426*BP426</f>
        <v>-1.7132150769786986E-2</v>
      </c>
      <c r="BE426" s="146">
        <f>BDS!$BE$3*(COS(($U426*BE$4)-PI()))*BL426*BP426</f>
        <v>-0.23344063036047172</v>
      </c>
      <c r="BF426" s="153">
        <f t="shared" si="125"/>
        <v>-4.8706160144425664E-2</v>
      </c>
      <c r="BG426" s="153">
        <f>(((BF426)+1)/(BDS!$BG$4)+1)</f>
        <v>1.9452649223513303</v>
      </c>
      <c r="BH426" s="196">
        <f t="shared" si="126"/>
        <v>5.7795751104613862</v>
      </c>
      <c r="BI426" s="154"/>
      <c r="BJ426" s="152">
        <f t="shared" si="127"/>
        <v>5481.1841404093639</v>
      </c>
      <c r="BK426" s="152">
        <f t="shared" si="128"/>
        <v>-1.6803665104321035</v>
      </c>
      <c r="BL426" s="155">
        <f t="shared" si="129"/>
        <v>0.82410334035472887</v>
      </c>
      <c r="BM426" s="155"/>
      <c r="BN426" s="152">
        <f t="shared" si="130"/>
        <v>5481.1841404093639</v>
      </c>
      <c r="BO426" s="152">
        <f t="shared" si="131"/>
        <v>-10.083460996210993</v>
      </c>
      <c r="BP426" s="155">
        <f t="shared" si="132"/>
        <v>0.31320374779942239</v>
      </c>
      <c r="BQ426" s="156"/>
      <c r="BR426" s="157">
        <f t="shared" si="133"/>
        <v>5481.1841404093639</v>
      </c>
      <c r="BS426" s="158">
        <f t="shared" si="134"/>
        <v>0</v>
      </c>
      <c r="BT426" s="158">
        <f t="shared" si="135"/>
        <v>0</v>
      </c>
      <c r="BU426" s="158">
        <f t="shared" si="136"/>
        <v>0</v>
      </c>
      <c r="BV426" s="158"/>
      <c r="BW426" s="206">
        <f t="shared" si="137"/>
        <v>5481.1841404093639</v>
      </c>
      <c r="BX426" s="207">
        <f t="shared" si="138"/>
        <v>-1.24976839665315E-12</v>
      </c>
      <c r="BY426" s="208">
        <f t="shared" si="139"/>
        <v>0.99999999999985612</v>
      </c>
      <c r="BZ426" s="158"/>
      <c r="CA426" s="157">
        <f>BDS!BH426</f>
        <v>5.7795751104613862</v>
      </c>
      <c r="CB426" s="157">
        <f t="shared" si="140"/>
        <v>-0.22042488953861383</v>
      </c>
      <c r="CC426" s="157"/>
      <c r="CD426" s="157">
        <f t="shared" si="141"/>
        <v>-0.22042488953861383</v>
      </c>
      <c r="CE426" s="192"/>
      <c r="CF426" s="192"/>
      <c r="CG426" s="208"/>
      <c r="CH426" s="208">
        <f t="shared" si="142"/>
        <v>0</v>
      </c>
    </row>
    <row r="427" spans="2:86" x14ac:dyDescent="0.2">
      <c r="B427" s="81"/>
      <c r="C427" s="81"/>
      <c r="D427" s="81"/>
      <c r="E427" s="81"/>
      <c r="F427" s="81"/>
      <c r="G427" s="81"/>
      <c r="H427" s="81"/>
      <c r="I427" s="81"/>
      <c r="J427" s="81"/>
      <c r="K427" s="81"/>
      <c r="L427" s="82"/>
      <c r="M427" s="83"/>
      <c r="N427" s="81"/>
      <c r="O427" s="81"/>
      <c r="P427" s="81"/>
      <c r="Q427" s="84"/>
      <c r="R427" s="81"/>
      <c r="S427" s="84"/>
      <c r="T427" s="81"/>
      <c r="U427" s="195">
        <f t="shared" si="124"/>
        <v>5564.3070276057015</v>
      </c>
      <c r="V427" s="146">
        <f>BDS!$V$3*(COS(($U427*V$4)-PI()))*BL427*BP427</f>
        <v>-0.22293877788908076</v>
      </c>
      <c r="W427" s="146">
        <f>BDS!$W$3*(COS(($U427*W$4)-PI()))*BL427*BP427</f>
        <v>-0.24527117186514361</v>
      </c>
      <c r="X427" s="146">
        <f>BDS!$X$3*(COS(($U427*X$4)-PI()))*BL427*BP427</f>
        <v>0.1246181125554025</v>
      </c>
      <c r="Y427" s="146">
        <f>BDS!$Y$3*(COS(($U427*Y$4)-PI()))*BL427*BP427</f>
        <v>0.10186849405069938</v>
      </c>
      <c r="Z427" s="146">
        <f>BDS!$Z$3*(COS(($U427*Z$4)-PI()))*BL427*BP427</f>
        <v>0.10865273539059217</v>
      </c>
      <c r="AA427" s="146">
        <f>BDS!$AA$3*(COS(($U427*AA$4)-PI()))*BL427*BP427</f>
        <v>-3.050030751337187E-2</v>
      </c>
      <c r="AB427" s="146">
        <f>BDS!$AB$3*(COS(($U427*AB$4)-PI()))*BL427*BP427</f>
        <v>0.23489407605606663</v>
      </c>
      <c r="AC427" s="146">
        <f>BDS!$AC$3*(COS(($U427*AC$4)-PI()))*BL427*BP427</f>
        <v>-9.7195797258375124E-3</v>
      </c>
      <c r="AD427" s="146">
        <f>BDS!$AD$3*(COS(($U427*AD$4)-PI()))*BL427*BP427</f>
        <v>-0.16294016482029477</v>
      </c>
      <c r="AE427" s="146">
        <f>BDS!$AE$3*(COS(($U427*AE$4)-PI()))*BL427*BP427</f>
        <v>-0.19951670871888585</v>
      </c>
      <c r="AF427" s="146">
        <f>BDS!$AF$3*(COS(($U427*AF$4)-PI()))*BL427*BP427</f>
        <v>-0.16294016482029477</v>
      </c>
      <c r="AG427" s="146">
        <f>BDS!$AG$3*(COS(($U427*AG$4)-PI()))*BL427*BP427</f>
        <v>-9.7195797258375124E-3</v>
      </c>
      <c r="AH427" s="146">
        <f>BDS!$AH$3*(COS(($U427*AH$4)-PI()))*BL427*BP427</f>
        <v>0.23489407605606663</v>
      </c>
      <c r="AI427" s="146">
        <f>BDS!$AI$3*(COS(($U427*AI$4)-PI()))*BL427*BP427</f>
        <v>-3.050030751337187E-2</v>
      </c>
      <c r="AJ427" s="146">
        <f>BDS!$AJ$3*(COS(($U427*AJ$4)-PI()))*BL427*BP427</f>
        <v>0.17668854509924714</v>
      </c>
      <c r="AK427" s="146">
        <f>BDS!$AK$3*(COS(($U427*AK$4)-PI()))*BL427*BP427</f>
        <v>0.10018155967720967</v>
      </c>
      <c r="AL427" s="146">
        <f>BDS!$AL$3*(COS(($U427*AL$4)-PI()))*BL427*BP427</f>
        <v>-0.17431937754933718</v>
      </c>
      <c r="AM427" s="146">
        <f>BDS!$AM$3*(COS(($U427*AM$4)-PI()))*BL427*BP427</f>
        <v>-0.24855402720974307</v>
      </c>
      <c r="AN427" s="146">
        <f>BDS!$AN$3*(COS(($U427*AN$4)-PI()))*BL427*BP427</f>
        <v>-0.25269461876596977</v>
      </c>
      <c r="AO427" s="146">
        <f>BDS!$AO$3*(COS(($U427*AO$4)-PI()))*BL427*BP427</f>
        <v>-0.24855402720974307</v>
      </c>
      <c r="AP427" s="146">
        <f>BDS!$AP$3*(COS(($U427*AP$4)-PI()))*BL427*BP427</f>
        <v>-0.17431937754933718</v>
      </c>
      <c r="AQ427" s="146">
        <f>BDS!$AQ$3*(COS(($U427*AQ$4)-PI()))*BL427*BP427</f>
        <v>0.10018155967720967</v>
      </c>
      <c r="AR427" s="146">
        <f>BDS!$AR$3*(COS(($U427*AR$4)-PI()))*BL427*BP427</f>
        <v>0.17668854509924714</v>
      </c>
      <c r="AS427" s="146">
        <f>BDS!$AS$3*(COS(($U427*AS$4)-PI()))*BL427*BP427</f>
        <v>-3.050030751337187E-2</v>
      </c>
      <c r="AT427" s="146">
        <f>BDS!$AT$3*(COS(($U427*AT$4)-PI()))*BL427*BP427</f>
        <v>0.23489407605606663</v>
      </c>
      <c r="AU427" s="146">
        <f>BDS!$AU$3*(COS(($U427*AU$4)-PI()))*BL427*BP427</f>
        <v>-9.7195797258375124E-3</v>
      </c>
      <c r="AV427" s="146">
        <f>BDS!$AV$3*(COS(($U427*AV$4)-PI()))*BL427*BP427</f>
        <v>-0.16294016482029477</v>
      </c>
      <c r="AW427" s="146">
        <f>BDS!$AW$3*(COS(($U427*AW$4)-PI()))*BL427*BP427</f>
        <v>-0.19951670871888585</v>
      </c>
      <c r="AX427" s="146">
        <f>BDS!$AX$3*(COS(($U427*AX$4)-PI()))*BL427*BP427</f>
        <v>-0.16294016482029477</v>
      </c>
      <c r="AY427" s="146">
        <f>BDS!$AY$3*(COS(($U427*AY$4)-PI()))*BL427*BP427</f>
        <v>-9.7195797258375124E-3</v>
      </c>
      <c r="AZ427" s="146">
        <f>BDS!$AZ$3*(COS(($U427*AZ$4)-PI()))*BL427*BP427</f>
        <v>0.23489407605606663</v>
      </c>
      <c r="BA427" s="146">
        <f>BDS!$BA$3*(COS(($U427*BA$4)-PI()))*BL427*BP427</f>
        <v>-3.050030751337187E-2</v>
      </c>
      <c r="BB427" s="146">
        <f>BDS!$BB$3*(COS(($U427*BB$4)-PI()))*BL427*BP427</f>
        <v>0.10865273539059217</v>
      </c>
      <c r="BC427" s="146">
        <f>BDS!$BC$3*(COS(($U427*BC$4)-PI()))*BL427*BP427</f>
        <v>0.10186849405069938</v>
      </c>
      <c r="BD427" s="146">
        <f>BDS!$BD$3*(COS(($U427*BD$4)-PI()))*BL427*BP427</f>
        <v>0.1246181125554025</v>
      </c>
      <c r="BE427" s="146">
        <f>BDS!$BE$3*(COS(($U427*BE$4)-PI()))*BL427*BP427</f>
        <v>-0.24527117186514361</v>
      </c>
      <c r="BF427" s="153">
        <f t="shared" si="125"/>
        <v>-2.3888916050242185E-2</v>
      </c>
      <c r="BG427" s="153">
        <f>(((BF427)+1)/(BDS!$BG$4)+1)</f>
        <v>1.9699248847402635</v>
      </c>
      <c r="BH427" s="196">
        <f t="shared" si="126"/>
        <v>5.8889933276492217</v>
      </c>
      <c r="BI427" s="154"/>
      <c r="BJ427" s="152">
        <f t="shared" si="127"/>
        <v>5564.3070276057015</v>
      </c>
      <c r="BK427" s="152">
        <f t="shared" si="128"/>
        <v>-1.7496682624565076</v>
      </c>
      <c r="BL427" s="155">
        <f t="shared" si="129"/>
        <v>0.81755426194887126</v>
      </c>
      <c r="BM427" s="155"/>
      <c r="BN427" s="152">
        <f t="shared" si="130"/>
        <v>5564.3070276057015</v>
      </c>
      <c r="BO427" s="152">
        <f t="shared" si="131"/>
        <v>-10.231116930109192</v>
      </c>
      <c r="BP427" s="155">
        <f t="shared" si="132"/>
        <v>0.30792443519129381</v>
      </c>
      <c r="BQ427" s="156"/>
      <c r="BR427" s="157">
        <f t="shared" si="133"/>
        <v>5564.3070276057015</v>
      </c>
      <c r="BS427" s="158">
        <f t="shared" si="134"/>
        <v>0</v>
      </c>
      <c r="BT427" s="158">
        <f t="shared" si="135"/>
        <v>0</v>
      </c>
      <c r="BU427" s="158">
        <f t="shared" si="136"/>
        <v>0</v>
      </c>
      <c r="BV427" s="158"/>
      <c r="BW427" s="206">
        <f t="shared" si="137"/>
        <v>5564.3070276057015</v>
      </c>
      <c r="BX427" s="207">
        <f t="shared" si="138"/>
        <v>-1.3134140094456764E-12</v>
      </c>
      <c r="BY427" s="208">
        <f t="shared" si="139"/>
        <v>0.99999999999984879</v>
      </c>
      <c r="BZ427" s="158"/>
      <c r="CA427" s="157">
        <f>BDS!BH427</f>
        <v>5.8889933276492217</v>
      </c>
      <c r="CB427" s="157">
        <f t="shared" si="140"/>
        <v>-0.11100667235077832</v>
      </c>
      <c r="CC427" s="157"/>
      <c r="CD427" s="157">
        <f t="shared" si="141"/>
        <v>-0.11100667235077832</v>
      </c>
      <c r="CE427" s="192"/>
      <c r="CF427" s="192"/>
      <c r="CG427" s="208"/>
      <c r="CH427" s="208">
        <f t="shared" si="142"/>
        <v>0</v>
      </c>
    </row>
    <row r="428" spans="2:86" x14ac:dyDescent="0.2">
      <c r="B428" s="81"/>
      <c r="C428" s="81"/>
      <c r="D428" s="81"/>
      <c r="E428" s="81"/>
      <c r="F428" s="81"/>
      <c r="G428" s="81"/>
      <c r="H428" s="81"/>
      <c r="I428" s="81"/>
      <c r="J428" s="81"/>
      <c r="K428" s="81"/>
      <c r="L428" s="82"/>
      <c r="M428" s="83"/>
      <c r="N428" s="81"/>
      <c r="O428" s="81"/>
      <c r="P428" s="81"/>
      <c r="Q428" s="84"/>
      <c r="R428" s="81"/>
      <c r="S428" s="84"/>
      <c r="T428" s="81"/>
      <c r="U428" s="195">
        <f t="shared" si="124"/>
        <v>5648.6904844524761</v>
      </c>
      <c r="V428" s="146">
        <f>BDS!$V$3*(COS(($U428*V$4)-PI()))*BL428*BP428</f>
        <v>-0.24079946956181583</v>
      </c>
      <c r="W428" s="146">
        <f>BDS!$W$3*(COS(($U428*W$4)-PI()))*BL428*BP428</f>
        <v>-0.18045812072576981</v>
      </c>
      <c r="X428" s="146">
        <f>BDS!$X$3*(COS(($U428*X$4)-PI()))*BL428*BP428</f>
        <v>0.21854306543620974</v>
      </c>
      <c r="Y428" s="146">
        <f>BDS!$Y$3*(COS(($U428*Y$4)-PI()))*BL428*BP428</f>
        <v>0.18030534458518743</v>
      </c>
      <c r="Z428" s="146">
        <f>BDS!$Z$3*(COS(($U428*Z$4)-PI()))*BL428*BP428</f>
        <v>0.16956482622568245</v>
      </c>
      <c r="AA428" s="146">
        <f>BDS!$AA$3*(COS(($U428*AA$4)-PI()))*BL428*BP428</f>
        <v>-9.2369790475683375E-2</v>
      </c>
      <c r="AB428" s="146">
        <f>BDS!$AB$3*(COS(($U428*AB$4)-PI()))*BL428*BP428</f>
        <v>0.24363517437138943</v>
      </c>
      <c r="AC428" s="146">
        <f>BDS!$AC$3*(COS(($U428*AC$4)-PI()))*BL428*BP428</f>
        <v>4.2953040934920937E-2</v>
      </c>
      <c r="AD428" s="146">
        <f>BDS!$AD$3*(COS(($U428*AD$4)-PI()))*BL428*BP428</f>
        <v>-0.1174883866891137</v>
      </c>
      <c r="AE428" s="146">
        <f>BDS!$AE$3*(COS(($U428*AE$4)-PI()))*BL428*BP428</f>
        <v>-0.16051527674507501</v>
      </c>
      <c r="AF428" s="146">
        <f>BDS!$AF$3*(COS(($U428*AF$4)-PI()))*BL428*BP428</f>
        <v>-0.1174883866891137</v>
      </c>
      <c r="AG428" s="146">
        <f>BDS!$AG$3*(COS(($U428*AG$4)-PI()))*BL428*BP428</f>
        <v>4.2953040934920937E-2</v>
      </c>
      <c r="AH428" s="146">
        <f>BDS!$AH$3*(COS(($U428*AH$4)-PI()))*BL428*BP428</f>
        <v>0.24363517437138943</v>
      </c>
      <c r="AI428" s="146">
        <f>BDS!$AI$3*(COS(($U428*AI$4)-PI()))*BL428*BP428</f>
        <v>-9.2369790475683375E-2</v>
      </c>
      <c r="AJ428" s="146">
        <f>BDS!$AJ$3*(COS(($U428*AJ$4)-PI()))*BL428*BP428</f>
        <v>0.12341737718220726</v>
      </c>
      <c r="AK428" s="146">
        <f>BDS!$AK$3*(COS(($U428*AK$4)-PI()))*BL428*BP428</f>
        <v>0.1447615646560646</v>
      </c>
      <c r="AL428" s="146">
        <f>BDS!$AL$3*(COS(($U428*AL$4)-PI()))*BL428*BP428</f>
        <v>-0.13055783881070077</v>
      </c>
      <c r="AM428" s="146">
        <f>BDS!$AM$3*(COS(($U428*AM$4)-PI()))*BL428*BP428</f>
        <v>-0.22927815101810942</v>
      </c>
      <c r="AN428" s="146">
        <f>BDS!$AN$3*(COS(($U428*AN$4)-PI()))*BL428*BP428</f>
        <v>-0.24271094396711662</v>
      </c>
      <c r="AO428" s="146">
        <f>BDS!$AO$3*(COS(($U428*AO$4)-PI()))*BL428*BP428</f>
        <v>-0.22927815101810942</v>
      </c>
      <c r="AP428" s="146">
        <f>BDS!$AP$3*(COS(($U428*AP$4)-PI()))*BL428*BP428</f>
        <v>-0.13055783881070077</v>
      </c>
      <c r="AQ428" s="146">
        <f>BDS!$AQ$3*(COS(($U428*AQ$4)-PI()))*BL428*BP428</f>
        <v>0.1447615646560646</v>
      </c>
      <c r="AR428" s="146">
        <f>BDS!$AR$3*(COS(($U428*AR$4)-PI()))*BL428*BP428</f>
        <v>0.12341737718220726</v>
      </c>
      <c r="AS428" s="146">
        <f>BDS!$AS$3*(COS(($U428*AS$4)-PI()))*BL428*BP428</f>
        <v>-9.2369790475683375E-2</v>
      </c>
      <c r="AT428" s="146">
        <f>BDS!$AT$3*(COS(($U428*AT$4)-PI()))*BL428*BP428</f>
        <v>0.24363517437138943</v>
      </c>
      <c r="AU428" s="146">
        <f>BDS!$AU$3*(COS(($U428*AU$4)-PI()))*BL428*BP428</f>
        <v>4.2953040934920937E-2</v>
      </c>
      <c r="AV428" s="146">
        <f>BDS!$AV$3*(COS(($U428*AV$4)-PI()))*BL428*BP428</f>
        <v>-0.1174883866891137</v>
      </c>
      <c r="AW428" s="146">
        <f>BDS!$AW$3*(COS(($U428*AW$4)-PI()))*BL428*BP428</f>
        <v>-0.16051527674507501</v>
      </c>
      <c r="AX428" s="146">
        <f>BDS!$AX$3*(COS(($U428*AX$4)-PI()))*BL428*BP428</f>
        <v>-0.1174883866891137</v>
      </c>
      <c r="AY428" s="146">
        <f>BDS!$AY$3*(COS(($U428*AY$4)-PI()))*BL428*BP428</f>
        <v>4.2953040934920937E-2</v>
      </c>
      <c r="AZ428" s="146">
        <f>BDS!$AZ$3*(COS(($U428*AZ$4)-PI()))*BL428*BP428</f>
        <v>0.24363517437138943</v>
      </c>
      <c r="BA428" s="146">
        <f>BDS!$BA$3*(COS(($U428*BA$4)-PI()))*BL428*BP428</f>
        <v>-9.2369790475683375E-2</v>
      </c>
      <c r="BB428" s="146">
        <f>BDS!$BB$3*(COS(($U428*BB$4)-PI()))*BL428*BP428</f>
        <v>0.16956482622568245</v>
      </c>
      <c r="BC428" s="146">
        <f>BDS!$BC$3*(COS(($U428*BC$4)-PI()))*BL428*BP428</f>
        <v>0.18030534458518743</v>
      </c>
      <c r="BD428" s="146">
        <f>BDS!$BD$3*(COS(($U428*BD$4)-PI()))*BL428*BP428</f>
        <v>0.21854306543620974</v>
      </c>
      <c r="BE428" s="146">
        <f>BDS!$BE$3*(COS(($U428*BE$4)-PI()))*BL428*BP428</f>
        <v>-0.18045812072576981</v>
      </c>
      <c r="BF428" s="153">
        <f t="shared" si="125"/>
        <v>2.6382033502364882E-3</v>
      </c>
      <c r="BG428" s="153">
        <f>(((BF428)+1)/(BDS!$BG$4)+1)</f>
        <v>1.9962838859339485</v>
      </c>
      <c r="BH428" s="196">
        <f t="shared" si="126"/>
        <v>6.0044460228715471</v>
      </c>
      <c r="BI428" s="154"/>
      <c r="BJ428" s="152">
        <f t="shared" si="127"/>
        <v>5648.6904844524761</v>
      </c>
      <c r="BK428" s="152">
        <f t="shared" si="128"/>
        <v>-1.8212731755584053</v>
      </c>
      <c r="BL428" s="155">
        <f t="shared" si="129"/>
        <v>0.8108421960938017</v>
      </c>
      <c r="BM428" s="155"/>
      <c r="BN428" s="152">
        <f t="shared" si="130"/>
        <v>5648.6904844524761</v>
      </c>
      <c r="BO428" s="152">
        <f t="shared" si="131"/>
        <v>-10.379300654083043</v>
      </c>
      <c r="BP428" s="155">
        <f t="shared" si="132"/>
        <v>0.30271571503746803</v>
      </c>
      <c r="BQ428" s="156"/>
      <c r="BR428" s="157">
        <f t="shared" si="133"/>
        <v>5648.6904844524761</v>
      </c>
      <c r="BS428" s="158">
        <f t="shared" si="134"/>
        <v>0</v>
      </c>
      <c r="BT428" s="158">
        <f t="shared" si="135"/>
        <v>0</v>
      </c>
      <c r="BU428" s="158">
        <f t="shared" si="136"/>
        <v>0</v>
      </c>
      <c r="BV428" s="158"/>
      <c r="BW428" s="206">
        <f t="shared" si="137"/>
        <v>5648.6904844524761</v>
      </c>
      <c r="BX428" s="207">
        <f t="shared" si="138"/>
        <v>-1.3789882771713099E-12</v>
      </c>
      <c r="BY428" s="208">
        <f t="shared" si="139"/>
        <v>0.99999999999984124</v>
      </c>
      <c r="BZ428" s="158"/>
      <c r="CA428" s="157">
        <f>BDS!BH428</f>
        <v>6.0044460228715471</v>
      </c>
      <c r="CB428" s="157">
        <f t="shared" si="140"/>
        <v>4.4460228715470507E-3</v>
      </c>
      <c r="CC428" s="157"/>
      <c r="CD428" s="157">
        <f t="shared" si="141"/>
        <v>4.4460228715470507E-3</v>
      </c>
      <c r="CE428" s="192"/>
      <c r="CF428" s="192"/>
      <c r="CG428" s="208"/>
      <c r="CH428" s="208">
        <f t="shared" si="142"/>
        <v>0</v>
      </c>
    </row>
    <row r="429" spans="2:86" x14ac:dyDescent="0.2">
      <c r="B429" s="81"/>
      <c r="C429" s="81"/>
      <c r="D429" s="81"/>
      <c r="E429" s="81"/>
      <c r="F429" s="81"/>
      <c r="G429" s="81"/>
      <c r="H429" s="81"/>
      <c r="I429" s="81"/>
      <c r="J429" s="81"/>
      <c r="K429" s="81"/>
      <c r="L429" s="82"/>
      <c r="M429" s="83"/>
      <c r="N429" s="81"/>
      <c r="O429" s="81"/>
      <c r="P429" s="81"/>
      <c r="Q429" s="84"/>
      <c r="R429" s="81"/>
      <c r="S429" s="84"/>
      <c r="T429" s="81"/>
      <c r="U429" s="195">
        <f t="shared" si="124"/>
        <v>5734.3536276562554</v>
      </c>
      <c r="V429" s="146">
        <f>BDS!$V$3*(COS(($U429*V$4)-PI()))*BL429*BP429</f>
        <v>-0.18337963708770039</v>
      </c>
      <c r="W429" s="146">
        <f>BDS!$W$3*(COS(($U429*W$4)-PI()))*BL429*BP429</f>
        <v>-6.0317029854112851E-2</v>
      </c>
      <c r="X429" s="146">
        <f>BDS!$X$3*(COS(($U429*X$4)-PI()))*BL429*BP429</f>
        <v>0.23197374792149206</v>
      </c>
      <c r="Y429" s="146">
        <f>BDS!$Y$3*(COS(($U429*Y$4)-PI()))*BL429*BP429</f>
        <v>0.22583706492052191</v>
      </c>
      <c r="Z429" s="146">
        <f>BDS!$Z$3*(COS(($U429*Z$4)-PI()))*BL429*BP429</f>
        <v>0.21141725491495211</v>
      </c>
      <c r="AA429" s="146">
        <f>BDS!$AA$3*(COS(($U429*AA$4)-PI()))*BL429*BP429</f>
        <v>-0.14560912511398713</v>
      </c>
      <c r="AB429" s="146">
        <f>BDS!$AB$3*(COS(($U429*AB$4)-PI()))*BL429*BP429</f>
        <v>0.23885068971695742</v>
      </c>
      <c r="AC429" s="146">
        <f>BDS!$AC$3*(COS(($U429*AC$4)-PI()))*BL429*BP429</f>
        <v>9.1782009560466726E-2</v>
      </c>
      <c r="AD429" s="146">
        <f>BDS!$AD$3*(COS(($U429*AD$4)-PI()))*BL429*BP429</f>
        <v>-6.8733235382934049E-2</v>
      </c>
      <c r="AE429" s="146">
        <f>BDS!$AE$3*(COS(($U429*AE$4)-PI()))*BL429*BP429</f>
        <v>-0.11638557363262625</v>
      </c>
      <c r="AF429" s="146">
        <f>BDS!$AF$3*(COS(($U429*AF$4)-PI()))*BL429*BP429</f>
        <v>-6.8733235382934049E-2</v>
      </c>
      <c r="AG429" s="146">
        <f>BDS!$AG$3*(COS(($U429*AG$4)-PI()))*BL429*BP429</f>
        <v>9.1782009560466726E-2</v>
      </c>
      <c r="AH429" s="146">
        <f>BDS!$AH$3*(COS(($U429*AH$4)-PI()))*BL429*BP429</f>
        <v>0.23885068971695742</v>
      </c>
      <c r="AI429" s="146">
        <f>BDS!$AI$3*(COS(($U429*AI$4)-PI()))*BL429*BP429</f>
        <v>-0.14560912511398713</v>
      </c>
      <c r="AJ429" s="146">
        <f>BDS!$AJ$3*(COS(($U429*AJ$4)-PI()))*BL429*BP429</f>
        <v>6.4302641350239859E-2</v>
      </c>
      <c r="AK429" s="146">
        <f>BDS!$AK$3*(COS(($U429*AK$4)-PI()))*BL429*BP429</f>
        <v>0.18068183664377302</v>
      </c>
      <c r="AL429" s="146">
        <f>BDS!$AL$3*(COS(($U429*AL$4)-PI()))*BL429*BP429</f>
        <v>-8.2934408142402341E-2</v>
      </c>
      <c r="AM429" s="146">
        <f>BDS!$AM$3*(COS(($U429*AM$4)-PI()))*BL429*BP429</f>
        <v>-0.20203502491338296</v>
      </c>
      <c r="AN429" s="146">
        <f>BDS!$AN$3*(COS(($U429*AN$4)-PI()))*BL429*BP429</f>
        <v>-0.22420138497194994</v>
      </c>
      <c r="AO429" s="146">
        <f>BDS!$AO$3*(COS(($U429*AO$4)-PI()))*BL429*BP429</f>
        <v>-0.20203502491338296</v>
      </c>
      <c r="AP429" s="146">
        <f>BDS!$AP$3*(COS(($U429*AP$4)-PI()))*BL429*BP429</f>
        <v>-8.2934408142402341E-2</v>
      </c>
      <c r="AQ429" s="146">
        <f>BDS!$AQ$3*(COS(($U429*AQ$4)-PI()))*BL429*BP429</f>
        <v>0.18068183664377302</v>
      </c>
      <c r="AR429" s="146">
        <f>BDS!$AR$3*(COS(($U429*AR$4)-PI()))*BL429*BP429</f>
        <v>6.4302641350239859E-2</v>
      </c>
      <c r="AS429" s="146">
        <f>BDS!$AS$3*(COS(($U429*AS$4)-PI()))*BL429*BP429</f>
        <v>-0.14560912511398713</v>
      </c>
      <c r="AT429" s="146">
        <f>BDS!$AT$3*(COS(($U429*AT$4)-PI()))*BL429*BP429</f>
        <v>0.23885068971695742</v>
      </c>
      <c r="AU429" s="146">
        <f>BDS!$AU$3*(COS(($U429*AU$4)-PI()))*BL429*BP429</f>
        <v>9.1782009560466726E-2</v>
      </c>
      <c r="AV429" s="146">
        <f>BDS!$AV$3*(COS(($U429*AV$4)-PI()))*BL429*BP429</f>
        <v>-6.8733235382934049E-2</v>
      </c>
      <c r="AW429" s="146">
        <f>BDS!$AW$3*(COS(($U429*AW$4)-PI()))*BL429*BP429</f>
        <v>-0.11638557363262625</v>
      </c>
      <c r="AX429" s="146">
        <f>BDS!$AX$3*(COS(($U429*AX$4)-PI()))*BL429*BP429</f>
        <v>-6.8733235382934049E-2</v>
      </c>
      <c r="AY429" s="146">
        <f>BDS!$AY$3*(COS(($U429*AY$4)-PI()))*BL429*BP429</f>
        <v>9.1782009560466726E-2</v>
      </c>
      <c r="AZ429" s="146">
        <f>BDS!$AZ$3*(COS(($U429*AZ$4)-PI()))*BL429*BP429</f>
        <v>0.23885068971695742</v>
      </c>
      <c r="BA429" s="146">
        <f>BDS!$BA$3*(COS(($U429*BA$4)-PI()))*BL429*BP429</f>
        <v>-0.14560912511398713</v>
      </c>
      <c r="BB429" s="146">
        <f>BDS!$BB$3*(COS(($U429*BB$4)-PI()))*BL429*BP429</f>
        <v>0.21141725491495211</v>
      </c>
      <c r="BC429" s="146">
        <f>BDS!$BC$3*(COS(($U429*BC$4)-PI()))*BL429*BP429</f>
        <v>0.22583706492052191</v>
      </c>
      <c r="BD429" s="146">
        <f>BDS!$BD$3*(COS(($U429*BD$4)-PI()))*BL429*BP429</f>
        <v>0.23197374792149206</v>
      </c>
      <c r="BE429" s="146">
        <f>BDS!$BE$3*(COS(($U429*BE$4)-PI()))*BL429*BP429</f>
        <v>-6.0317029854112851E-2</v>
      </c>
      <c r="BF429" s="153">
        <f t="shared" si="125"/>
        <v>2.6740593096646403E-2</v>
      </c>
      <c r="BG429" s="153">
        <f>(((BF429)+1)/(BDS!$BG$4)+1)</f>
        <v>2.0202335244342677</v>
      </c>
      <c r="BH429" s="196">
        <f t="shared" si="126"/>
        <v>6.1080314732018159</v>
      </c>
      <c r="BI429" s="154"/>
      <c r="BJ429" s="152">
        <f t="shared" si="127"/>
        <v>5734.3536276562554</v>
      </c>
      <c r="BK429" s="152">
        <f t="shared" si="128"/>
        <v>-1.8952182496326488</v>
      </c>
      <c r="BL429" s="155">
        <f t="shared" si="129"/>
        <v>0.80396860065400777</v>
      </c>
      <c r="BM429" s="155"/>
      <c r="BN429" s="152">
        <f t="shared" si="130"/>
        <v>5734.3536276562554</v>
      </c>
      <c r="BO429" s="152">
        <f t="shared" si="131"/>
        <v>-10.527996256691827</v>
      </c>
      <c r="BP429" s="155">
        <f t="shared" si="132"/>
        <v>0.29757756598255503</v>
      </c>
      <c r="BQ429" s="156"/>
      <c r="BR429" s="157">
        <f t="shared" si="133"/>
        <v>5734.3536276562554</v>
      </c>
      <c r="BS429" s="158">
        <f t="shared" si="134"/>
        <v>0</v>
      </c>
      <c r="BT429" s="158">
        <f t="shared" si="135"/>
        <v>0</v>
      </c>
      <c r="BU429" s="158">
        <f t="shared" si="136"/>
        <v>0</v>
      </c>
      <c r="BV429" s="158"/>
      <c r="BW429" s="206">
        <f t="shared" si="137"/>
        <v>5734.3536276562554</v>
      </c>
      <c r="BX429" s="207">
        <f t="shared" si="138"/>
        <v>-1.4484198547631581E-12</v>
      </c>
      <c r="BY429" s="208">
        <f t="shared" si="139"/>
        <v>0.99999999999983324</v>
      </c>
      <c r="BZ429" s="158"/>
      <c r="CA429" s="157">
        <f>BDS!BH429</f>
        <v>6.1080314732018159</v>
      </c>
      <c r="CB429" s="157">
        <f t="shared" si="140"/>
        <v>0.10803147320181594</v>
      </c>
      <c r="CC429" s="157"/>
      <c r="CD429" s="157">
        <f t="shared" si="141"/>
        <v>0.10803147320181594</v>
      </c>
      <c r="CE429" s="192"/>
      <c r="CF429" s="192"/>
      <c r="CG429" s="208"/>
      <c r="CH429" s="208">
        <f t="shared" si="142"/>
        <v>0</v>
      </c>
    </row>
    <row r="430" spans="2:86" x14ac:dyDescent="0.2">
      <c r="B430" s="81"/>
      <c r="C430" s="81"/>
      <c r="D430" s="81"/>
      <c r="E430" s="81"/>
      <c r="F430" s="81"/>
      <c r="G430" s="81"/>
      <c r="H430" s="81"/>
      <c r="I430" s="81"/>
      <c r="J430" s="81"/>
      <c r="K430" s="81"/>
      <c r="L430" s="82"/>
      <c r="M430" s="83"/>
      <c r="N430" s="81"/>
      <c r="O430" s="81"/>
      <c r="P430" s="81"/>
      <c r="Q430" s="84"/>
      <c r="R430" s="81"/>
      <c r="S430" s="84"/>
      <c r="T430" s="81"/>
      <c r="U430" s="195">
        <f t="shared" si="124"/>
        <v>5821.3158638310069</v>
      </c>
      <c r="V430" s="146">
        <f>BDS!$V$3*(COS(($U430*V$4)-PI()))*BL430*BP430</f>
        <v>-6.9619969249060151E-2</v>
      </c>
      <c r="W430" s="146">
        <f>BDS!$W$3*(COS(($U430*W$4)-PI()))*BL430*BP430</f>
        <v>7.5165728127141257E-2</v>
      </c>
      <c r="X430" s="146">
        <f>BDS!$X$3*(COS(($U430*X$4)-PI()))*BL430*BP430</f>
        <v>0.16076566439629777</v>
      </c>
      <c r="Y430" s="146">
        <f>BDS!$Y$3*(COS(($U430*Y$4)-PI()))*BL430*BP430</f>
        <v>0.23090649794012444</v>
      </c>
      <c r="Z430" s="146">
        <f>BDS!$Z$3*(COS(($U430*Z$4)-PI()))*BL430*BP430</f>
        <v>0.23006756070765938</v>
      </c>
      <c r="AA430" s="146">
        <f>BDS!$AA$3*(COS(($U430*AA$4)-PI()))*BL430*BP430</f>
        <v>-0.18648241213989339</v>
      </c>
      <c r="AB430" s="146">
        <f>BDS!$AB$3*(COS(($U430*AB$4)-PI()))*BL430*BP430</f>
        <v>0.22089488604222388</v>
      </c>
      <c r="AC430" s="146">
        <f>BDS!$AC$3*(COS(($U430*AC$4)-PI()))*BL430*BP430</f>
        <v>0.13450032758960748</v>
      </c>
      <c r="AD430" s="146">
        <f>BDS!$AD$3*(COS(($U430*AD$4)-PI()))*BL430*BP430</f>
        <v>-1.8776344490305512E-2</v>
      </c>
      <c r="AE430" s="146">
        <f>BDS!$AE$3*(COS(($U430*AE$4)-PI()))*BL430*BP430</f>
        <v>-6.8985962177704765E-2</v>
      </c>
      <c r="AF430" s="146">
        <f>BDS!$AF$3*(COS(($U430*AF$4)-PI()))*BL430*BP430</f>
        <v>-1.8776344490305512E-2</v>
      </c>
      <c r="AG430" s="146">
        <f>BDS!$AG$3*(COS(($U430*AG$4)-PI()))*BL430*BP430</f>
        <v>0.13450032758960748</v>
      </c>
      <c r="AH430" s="146">
        <f>BDS!$AH$3*(COS(($U430*AH$4)-PI()))*BL430*BP430</f>
        <v>0.22089488604222388</v>
      </c>
      <c r="AI430" s="146">
        <f>BDS!$AI$3*(COS(($U430*AI$4)-PI()))*BL430*BP430</f>
        <v>-0.18648241213989339</v>
      </c>
      <c r="AJ430" s="146">
        <f>BDS!$AJ$3*(COS(($U430*AJ$4)-PI()))*BL430*BP430</f>
        <v>3.1756026119651275E-3</v>
      </c>
      <c r="AK430" s="146">
        <f>BDS!$AK$3*(COS(($U430*AK$4)-PI()))*BL430*BP430</f>
        <v>0.20620531013875332</v>
      </c>
      <c r="AL430" s="146">
        <f>BDS!$AL$3*(COS(($U430*AL$4)-PI()))*BL430*BP430</f>
        <v>-3.3487943493621594E-2</v>
      </c>
      <c r="AM430" s="146">
        <f>BDS!$AM$3*(COS(($U430*AM$4)-PI()))*BL430*BP430</f>
        <v>-0.16792344901693679</v>
      </c>
      <c r="AN430" s="146">
        <f>BDS!$AN$3*(COS(($U430*AN$4)-PI()))*BL430*BP430</f>
        <v>-0.19791081463569324</v>
      </c>
      <c r="AO430" s="146">
        <f>BDS!$AO$3*(COS(($U430*AO$4)-PI()))*BL430*BP430</f>
        <v>-0.16792344901693679</v>
      </c>
      <c r="AP430" s="146">
        <f>BDS!$AP$3*(COS(($U430*AP$4)-PI()))*BL430*BP430</f>
        <v>-3.3487943493621594E-2</v>
      </c>
      <c r="AQ430" s="146">
        <f>BDS!$AQ$3*(COS(($U430*AQ$4)-PI()))*BL430*BP430</f>
        <v>0.20620531013875332</v>
      </c>
      <c r="AR430" s="146">
        <f>BDS!$AR$3*(COS(($U430*AR$4)-PI()))*BL430*BP430</f>
        <v>3.1756026119651275E-3</v>
      </c>
      <c r="AS430" s="146">
        <f>BDS!$AS$3*(COS(($U430*AS$4)-PI()))*BL430*BP430</f>
        <v>-0.18648241213989339</v>
      </c>
      <c r="AT430" s="146">
        <f>BDS!$AT$3*(COS(($U430*AT$4)-PI()))*BL430*BP430</f>
        <v>0.22089488604222388</v>
      </c>
      <c r="AU430" s="146">
        <f>BDS!$AU$3*(COS(($U430*AU$4)-PI()))*BL430*BP430</f>
        <v>0.13450032758960748</v>
      </c>
      <c r="AV430" s="146">
        <f>BDS!$AV$3*(COS(($U430*AV$4)-PI()))*BL430*BP430</f>
        <v>-1.8776344490305512E-2</v>
      </c>
      <c r="AW430" s="146">
        <f>BDS!$AW$3*(COS(($U430*AW$4)-PI()))*BL430*BP430</f>
        <v>-6.8985962177704765E-2</v>
      </c>
      <c r="AX430" s="146">
        <f>BDS!$AX$3*(COS(($U430*AX$4)-PI()))*BL430*BP430</f>
        <v>-1.8776344490305512E-2</v>
      </c>
      <c r="AY430" s="146">
        <f>BDS!$AY$3*(COS(($U430*AY$4)-PI()))*BL430*BP430</f>
        <v>0.13450032758960748</v>
      </c>
      <c r="AZ430" s="146">
        <f>BDS!$AZ$3*(COS(($U430*AZ$4)-PI()))*BL430*BP430</f>
        <v>0.22089488604222388</v>
      </c>
      <c r="BA430" s="146">
        <f>BDS!$BA$3*(COS(($U430*BA$4)-PI()))*BL430*BP430</f>
        <v>-0.18648241213989339</v>
      </c>
      <c r="BB430" s="146">
        <f>BDS!$BB$3*(COS(($U430*BB$4)-PI()))*BL430*BP430</f>
        <v>0.23006756070765938</v>
      </c>
      <c r="BC430" s="146">
        <f>BDS!$BC$3*(COS(($U430*BC$4)-PI()))*BL430*BP430</f>
        <v>0.23090649794012444</v>
      </c>
      <c r="BD430" s="146">
        <f>BDS!$BD$3*(COS(($U430*BD$4)-PI()))*BL430*BP430</f>
        <v>0.16076566439629777</v>
      </c>
      <c r="BE430" s="146">
        <f>BDS!$BE$3*(COS(($U430*BE$4)-PI()))*BL430*BP430</f>
        <v>7.5165728127141257E-2</v>
      </c>
      <c r="BF430" s="153">
        <f t="shared" si="125"/>
        <v>4.4577585071920361E-2</v>
      </c>
      <c r="BG430" s="153">
        <f>(((BF430)+1)/(BDS!$BG$4)+1)</f>
        <v>2.0379574727329848</v>
      </c>
      <c r="BH430" s="196">
        <f t="shared" si="126"/>
        <v>6.1839023416882881</v>
      </c>
      <c r="BI430" s="154"/>
      <c r="BJ430" s="152">
        <f t="shared" si="127"/>
        <v>5821.3158638310069</v>
      </c>
      <c r="BK430" s="152">
        <f t="shared" si="128"/>
        <v>-1.9715385184204344</v>
      </c>
      <c r="BL430" s="155">
        <f t="shared" si="129"/>
        <v>0.79693531814706364</v>
      </c>
      <c r="BM430" s="155"/>
      <c r="BN430" s="152">
        <f t="shared" si="130"/>
        <v>5821.3158638310069</v>
      </c>
      <c r="BO430" s="152">
        <f t="shared" si="131"/>
        <v>-10.677188189147877</v>
      </c>
      <c r="BP430" s="155">
        <f t="shared" si="132"/>
        <v>0.29250991426218292</v>
      </c>
      <c r="BQ430" s="156"/>
      <c r="BR430" s="157">
        <f t="shared" si="133"/>
        <v>5821.3158638310069</v>
      </c>
      <c r="BS430" s="158">
        <f t="shared" si="134"/>
        <v>0</v>
      </c>
      <c r="BT430" s="158">
        <f t="shared" si="135"/>
        <v>0</v>
      </c>
      <c r="BU430" s="158">
        <f t="shared" si="136"/>
        <v>0</v>
      </c>
      <c r="BV430" s="158"/>
      <c r="BW430" s="206">
        <f t="shared" si="137"/>
        <v>5821.3158638310069</v>
      </c>
      <c r="BX430" s="207">
        <f t="shared" si="138"/>
        <v>-1.5197800872881136E-12</v>
      </c>
      <c r="BY430" s="208">
        <f t="shared" si="139"/>
        <v>0.99999999999982503</v>
      </c>
      <c r="BZ430" s="158"/>
      <c r="CA430" s="157">
        <f>BDS!BH430</f>
        <v>6.1839023416882881</v>
      </c>
      <c r="CB430" s="157">
        <f t="shared" si="140"/>
        <v>0.18390234168828812</v>
      </c>
      <c r="CC430" s="157"/>
      <c r="CD430" s="157">
        <f t="shared" si="141"/>
        <v>0.18390234168828812</v>
      </c>
      <c r="CE430" s="192"/>
      <c r="CF430" s="192"/>
      <c r="CG430" s="208"/>
      <c r="CH430" s="208">
        <f t="shared" si="142"/>
        <v>0</v>
      </c>
    </row>
    <row r="431" spans="2:86" x14ac:dyDescent="0.2">
      <c r="B431" s="81"/>
      <c r="C431" s="81"/>
      <c r="D431" s="81"/>
      <c r="E431" s="81"/>
      <c r="F431" s="81"/>
      <c r="G431" s="81"/>
      <c r="H431" s="81"/>
      <c r="I431" s="81"/>
      <c r="J431" s="81"/>
      <c r="K431" s="81"/>
      <c r="L431" s="82"/>
      <c r="M431" s="83"/>
      <c r="N431" s="81"/>
      <c r="O431" s="81"/>
      <c r="P431" s="81"/>
      <c r="Q431" s="84"/>
      <c r="R431" s="81"/>
      <c r="S431" s="84"/>
      <c r="T431" s="81"/>
      <c r="U431" s="195">
        <f t="shared" si="124"/>
        <v>5909.5968938945834</v>
      </c>
      <c r="V431" s="146">
        <f>BDS!$V$3*(COS(($U431*V$4)-PI()))*BL431*BP431</f>
        <v>6.2649633069026503E-2</v>
      </c>
      <c r="W431" s="146">
        <f>BDS!$W$3*(COS(($U431*W$4)-PI()))*BL431*BP431</f>
        <v>0.17999124453033044</v>
      </c>
      <c r="X431" s="146">
        <f>BDS!$X$3*(COS(($U431*X$4)-PI()))*BL431*BP431</f>
        <v>3.229025037509603E-2</v>
      </c>
      <c r="Y431" s="146">
        <f>BDS!$Y$3*(COS(($U431*Y$4)-PI()))*BL431*BP431</f>
        <v>0.19494803016724904</v>
      </c>
      <c r="Z431" s="146">
        <f>BDS!$Z$3*(COS(($U431*Z$4)-PI()))*BL431*BP431</f>
        <v>0.22373026500511209</v>
      </c>
      <c r="AA431" s="146">
        <f>BDS!$AA$3*(COS(($U431*AA$4)-PI()))*BL431*BP431</f>
        <v>-0.21208104900565156</v>
      </c>
      <c r="AB431" s="146">
        <f>BDS!$AB$3*(COS(($U431*AB$4)-PI()))*BL431*BP431</f>
        <v>0.19088868533336256</v>
      </c>
      <c r="AC431" s="146">
        <f>BDS!$AC$3*(COS(($U431*AC$4)-PI()))*BL431*BP431</f>
        <v>0.16908667280763826</v>
      </c>
      <c r="AD431" s="146">
        <f>BDS!$AD$3*(COS(($U431*AD$4)-PI()))*BL431*BP431</f>
        <v>3.0178399419046199E-2</v>
      </c>
      <c r="AE431" s="146">
        <f>BDS!$AE$3*(COS(($U431*AE$4)-PI()))*BL431*BP431</f>
        <v>-2.0358872129700743E-2</v>
      </c>
      <c r="AF431" s="146">
        <f>BDS!$AF$3*(COS(($U431*AF$4)-PI()))*BL431*BP431</f>
        <v>3.0178399419046199E-2</v>
      </c>
      <c r="AG431" s="146">
        <f>BDS!$AG$3*(COS(($U431*AG$4)-PI()))*BL431*BP431</f>
        <v>0.16908667280763826</v>
      </c>
      <c r="AH431" s="146">
        <f>BDS!$AH$3*(COS(($U431*AH$4)-PI()))*BL431*BP431</f>
        <v>0.19088868533336256</v>
      </c>
      <c r="AI431" s="146">
        <f>BDS!$AI$3*(COS(($U431*AI$4)-PI()))*BL431*BP431</f>
        <v>-0.21208104900565156</v>
      </c>
      <c r="AJ431" s="146">
        <f>BDS!$AJ$3*(COS(($U431*AJ$4)-PI()))*BL431*BP431</f>
        <v>-5.5910021576052571E-2</v>
      </c>
      <c r="AK431" s="146">
        <f>BDS!$AK$3*(COS(($U431*AK$4)-PI()))*BL431*BP431</f>
        <v>0.22009427839177556</v>
      </c>
      <c r="AL431" s="146">
        <f>BDS!$AL$3*(COS(($U431*AL$4)-PI()))*BL431*BP431</f>
        <v>1.5615016800261687E-2</v>
      </c>
      <c r="AM431" s="146">
        <f>BDS!$AM$3*(COS(($U431*AM$4)-PI()))*BL431*BP431</f>
        <v>-0.12834298504544506</v>
      </c>
      <c r="AN431" s="146">
        <f>BDS!$AN$3*(COS(($U431*AN$4)-PI()))*BL431*BP431</f>
        <v>-0.16490375936403623</v>
      </c>
      <c r="AO431" s="146">
        <f>BDS!$AO$3*(COS(($U431*AO$4)-PI()))*BL431*BP431</f>
        <v>-0.12834298504544506</v>
      </c>
      <c r="AP431" s="146">
        <f>BDS!$AP$3*(COS(($U431*AP$4)-PI()))*BL431*BP431</f>
        <v>1.5615016800261687E-2</v>
      </c>
      <c r="AQ431" s="146">
        <f>BDS!$AQ$3*(COS(($U431*AQ$4)-PI()))*BL431*BP431</f>
        <v>0.22009427839177556</v>
      </c>
      <c r="AR431" s="146">
        <f>BDS!$AR$3*(COS(($U431*AR$4)-PI()))*BL431*BP431</f>
        <v>-5.5910021576052571E-2</v>
      </c>
      <c r="AS431" s="146">
        <f>BDS!$AS$3*(COS(($U431*AS$4)-PI()))*BL431*BP431</f>
        <v>-0.21208104900565156</v>
      </c>
      <c r="AT431" s="146">
        <f>BDS!$AT$3*(COS(($U431*AT$4)-PI()))*BL431*BP431</f>
        <v>0.19088868533336256</v>
      </c>
      <c r="AU431" s="146">
        <f>BDS!$AU$3*(COS(($U431*AU$4)-PI()))*BL431*BP431</f>
        <v>0.16908667280763826</v>
      </c>
      <c r="AV431" s="146">
        <f>BDS!$AV$3*(COS(($U431*AV$4)-PI()))*BL431*BP431</f>
        <v>3.0178399419046199E-2</v>
      </c>
      <c r="AW431" s="146">
        <f>BDS!$AW$3*(COS(($U431*AW$4)-PI()))*BL431*BP431</f>
        <v>-2.0358872129700743E-2</v>
      </c>
      <c r="AX431" s="146">
        <f>BDS!$AX$3*(COS(($U431*AX$4)-PI()))*BL431*BP431</f>
        <v>3.0178399419046199E-2</v>
      </c>
      <c r="AY431" s="146">
        <f>BDS!$AY$3*(COS(($U431*AY$4)-PI()))*BL431*BP431</f>
        <v>0.16908667280763826</v>
      </c>
      <c r="AZ431" s="146">
        <f>BDS!$AZ$3*(COS(($U431*AZ$4)-PI()))*BL431*BP431</f>
        <v>0.19088868533336256</v>
      </c>
      <c r="BA431" s="146">
        <f>BDS!$BA$3*(COS(($U431*BA$4)-PI()))*BL431*BP431</f>
        <v>-0.21208104900565156</v>
      </c>
      <c r="BB431" s="146">
        <f>BDS!$BB$3*(COS(($U431*BB$4)-PI()))*BL431*BP431</f>
        <v>0.22373026500511209</v>
      </c>
      <c r="BC431" s="146">
        <f>BDS!$BC$3*(COS(($U431*BC$4)-PI()))*BL431*BP431</f>
        <v>0.19494803016724904</v>
      </c>
      <c r="BD431" s="146">
        <f>BDS!$BD$3*(COS(($U431*BD$4)-PI()))*BL431*BP431</f>
        <v>3.229025037509603E-2</v>
      </c>
      <c r="BE431" s="146">
        <f>BDS!$BE$3*(COS(($U431*BE$4)-PI()))*BL431*BP431</f>
        <v>0.17999124453033044</v>
      </c>
      <c r="BF431" s="153">
        <f t="shared" si="125"/>
        <v>5.3726420026661809E-2</v>
      </c>
      <c r="BG431" s="153">
        <f>(((BF431)+1)/(BDS!$BG$4)+1)</f>
        <v>2.0470483260537757</v>
      </c>
      <c r="BH431" s="196">
        <f t="shared" si="126"/>
        <v>6.2225619093379079</v>
      </c>
      <c r="BI431" s="154"/>
      <c r="BJ431" s="152">
        <f t="shared" si="127"/>
        <v>5909.5968938945834</v>
      </c>
      <c r="BK431" s="152">
        <f t="shared" si="128"/>
        <v>-2.0502669052438098</v>
      </c>
      <c r="BL431" s="155">
        <f t="shared" si="129"/>
        <v>0.78974458128027725</v>
      </c>
      <c r="BM431" s="155"/>
      <c r="BN431" s="152">
        <f t="shared" si="130"/>
        <v>5909.5968938945834</v>
      </c>
      <c r="BO431" s="152">
        <f t="shared" si="131"/>
        <v>-10.826861264965576</v>
      </c>
      <c r="BP431" s="155">
        <f t="shared" si="132"/>
        <v>0.28751263622282081</v>
      </c>
      <c r="BQ431" s="156"/>
      <c r="BR431" s="157">
        <f t="shared" si="133"/>
        <v>5909.5968938945834</v>
      </c>
      <c r="BS431" s="158">
        <f t="shared" si="134"/>
        <v>0</v>
      </c>
      <c r="BT431" s="158">
        <f t="shared" si="135"/>
        <v>0</v>
      </c>
      <c r="BU431" s="158">
        <f t="shared" si="136"/>
        <v>0</v>
      </c>
      <c r="BV431" s="158"/>
      <c r="BW431" s="206">
        <f t="shared" si="137"/>
        <v>5909.5968938945834</v>
      </c>
      <c r="BX431" s="207">
        <f t="shared" si="138"/>
        <v>-1.5969262846123903E-12</v>
      </c>
      <c r="BY431" s="208">
        <f t="shared" si="139"/>
        <v>0.99999999999981615</v>
      </c>
      <c r="BZ431" s="158"/>
      <c r="CA431" s="157">
        <f>BDS!BH431</f>
        <v>6.2225619093379079</v>
      </c>
      <c r="CB431" s="157">
        <f t="shared" si="140"/>
        <v>0.22256190933790787</v>
      </c>
      <c r="CC431" s="157"/>
      <c r="CD431" s="157">
        <f t="shared" si="141"/>
        <v>0.22256190933790787</v>
      </c>
      <c r="CE431" s="192"/>
      <c r="CF431" s="192"/>
      <c r="CG431" s="208"/>
      <c r="CH431" s="208">
        <f t="shared" si="142"/>
        <v>0</v>
      </c>
    </row>
    <row r="432" spans="2:86" x14ac:dyDescent="0.2">
      <c r="B432" s="81"/>
      <c r="C432" s="81"/>
      <c r="D432" s="81"/>
      <c r="E432" s="81"/>
      <c r="F432" s="81"/>
      <c r="G432" s="81"/>
      <c r="H432" s="81"/>
      <c r="I432" s="81"/>
      <c r="J432" s="81"/>
      <c r="K432" s="81"/>
      <c r="L432" s="82"/>
      <c r="M432" s="83"/>
      <c r="N432" s="81"/>
      <c r="O432" s="81"/>
      <c r="P432" s="81"/>
      <c r="Q432" s="84"/>
      <c r="R432" s="81"/>
      <c r="S432" s="84"/>
      <c r="T432" s="81"/>
      <c r="U432" s="195">
        <f t="shared" si="124"/>
        <v>5999.2167175318791</v>
      </c>
      <c r="V432" s="146">
        <f>BDS!$V$3*(COS(($U432*V$4)-PI()))*BL432*BP432</f>
        <v>0.16859966842228666</v>
      </c>
      <c r="W432" s="146">
        <f>BDS!$W$3*(COS(($U432*W$4)-PI()))*BL432*BP432</f>
        <v>0.21795555277579162</v>
      </c>
      <c r="X432" s="146">
        <f>BDS!$X$3*(COS(($U432*X$4)-PI()))*BL432*BP432</f>
        <v>-0.10355597812308175</v>
      </c>
      <c r="Y432" s="146">
        <f>BDS!$Y$3*(COS(($U432*Y$4)-PI()))*BL432*BP432</f>
        <v>0.12485649904157156</v>
      </c>
      <c r="Z432" s="146">
        <f>BDS!$Z$3*(COS(($U432*Z$4)-PI()))*BL432*BP432</f>
        <v>0.19329850793200698</v>
      </c>
      <c r="AA432" s="146">
        <f>BDS!$AA$3*(COS(($U432*AA$4)-PI()))*BL432*BP432</f>
        <v>-0.22059298997708576</v>
      </c>
      <c r="AB432" s="146">
        <f>BDS!$AB$3*(COS(($U432*AB$4)-PI()))*BL432*BP432</f>
        <v>0.15069251082863858</v>
      </c>
      <c r="AC432" s="146">
        <f>BDS!$AC$3*(COS(($U432*AC$4)-PI()))*BL432*BP432</f>
        <v>0.19388285471534905</v>
      </c>
      <c r="AD432" s="146">
        <f>BDS!$AD$3*(COS(($U432*AD$4)-PI()))*BL432*BP432</f>
        <v>7.592322274772699E-2</v>
      </c>
      <c r="AE432" s="146">
        <f>BDS!$AE$3*(COS(($U432*AE$4)-PI()))*BL432*BP432</f>
        <v>2.7352775592449106E-2</v>
      </c>
      <c r="AF432" s="146">
        <f>BDS!$AF$3*(COS(($U432*AF$4)-PI()))*BL432*BP432</f>
        <v>7.592322274772699E-2</v>
      </c>
      <c r="AG432" s="146">
        <f>BDS!$AG$3*(COS(($U432*AG$4)-PI()))*BL432*BP432</f>
        <v>0.19388285471534905</v>
      </c>
      <c r="AH432" s="146">
        <f>BDS!$AH$3*(COS(($U432*AH$4)-PI()))*BL432*BP432</f>
        <v>0.15069251082863858</v>
      </c>
      <c r="AI432" s="146">
        <f>BDS!$AI$3*(COS(($U432*AI$4)-PI()))*BL432*BP432</f>
        <v>-0.22059298997708576</v>
      </c>
      <c r="AJ432" s="146">
        <f>BDS!$AJ$3*(COS(($U432*AJ$4)-PI()))*BL432*BP432</f>
        <v>-0.10894956384449889</v>
      </c>
      <c r="AK432" s="146">
        <f>BDS!$AK$3*(COS(($U432*AK$4)-PI()))*BL432*BP432</f>
        <v>0.22170483239500055</v>
      </c>
      <c r="AL432" s="146">
        <f>BDS!$AL$3*(COS(($U432*AL$4)-PI()))*BL432*BP432</f>
        <v>6.2174634395227822E-2</v>
      </c>
      <c r="AM432" s="146">
        <f>BDS!$AM$3*(COS(($U432*AM$4)-PI()))*BL432*BP432</f>
        <v>-8.4950293963955023E-2</v>
      </c>
      <c r="AN432" s="146">
        <f>BDS!$AN$3*(COS(($U432*AN$4)-PI()))*BL432*BP432</f>
        <v>-0.12653734135634237</v>
      </c>
      <c r="AO432" s="146">
        <f>BDS!$AO$3*(COS(($U432*AO$4)-PI()))*BL432*BP432</f>
        <v>-8.4950293963955023E-2</v>
      </c>
      <c r="AP432" s="146">
        <f>BDS!$AP$3*(COS(($U432*AP$4)-PI()))*BL432*BP432</f>
        <v>6.2174634395227822E-2</v>
      </c>
      <c r="AQ432" s="146">
        <f>BDS!$AQ$3*(COS(($U432*AQ$4)-PI()))*BL432*BP432</f>
        <v>0.22170483239500055</v>
      </c>
      <c r="AR432" s="146">
        <f>BDS!$AR$3*(COS(($U432*AR$4)-PI()))*BL432*BP432</f>
        <v>-0.10894956384449889</v>
      </c>
      <c r="AS432" s="146">
        <f>BDS!$AS$3*(COS(($U432*AS$4)-PI()))*BL432*BP432</f>
        <v>-0.22059298997708576</v>
      </c>
      <c r="AT432" s="146">
        <f>BDS!$AT$3*(COS(($U432*AT$4)-PI()))*BL432*BP432</f>
        <v>0.15069251082863858</v>
      </c>
      <c r="AU432" s="146">
        <f>BDS!$AU$3*(COS(($U432*AU$4)-PI()))*BL432*BP432</f>
        <v>0.19388285471534905</v>
      </c>
      <c r="AV432" s="146">
        <f>BDS!$AV$3*(COS(($U432*AV$4)-PI()))*BL432*BP432</f>
        <v>7.592322274772699E-2</v>
      </c>
      <c r="AW432" s="146">
        <f>BDS!$AW$3*(COS(($U432*AW$4)-PI()))*BL432*BP432</f>
        <v>2.7352775592449106E-2</v>
      </c>
      <c r="AX432" s="146">
        <f>BDS!$AX$3*(COS(($U432*AX$4)-PI()))*BL432*BP432</f>
        <v>7.592322274772699E-2</v>
      </c>
      <c r="AY432" s="146">
        <f>BDS!$AY$3*(COS(($U432*AY$4)-PI()))*BL432*BP432</f>
        <v>0.19388285471534905</v>
      </c>
      <c r="AZ432" s="146">
        <f>BDS!$AZ$3*(COS(($U432*AZ$4)-PI()))*BL432*BP432</f>
        <v>0.15069251082863858</v>
      </c>
      <c r="BA432" s="146">
        <f>BDS!$BA$3*(COS(($U432*BA$4)-PI()))*BL432*BP432</f>
        <v>-0.22059298997708576</v>
      </c>
      <c r="BB432" s="146">
        <f>BDS!$BB$3*(COS(($U432*BB$4)-PI()))*BL432*BP432</f>
        <v>0.19329850793200698</v>
      </c>
      <c r="BC432" s="146">
        <f>BDS!$BC$3*(COS(($U432*BC$4)-PI()))*BL432*BP432</f>
        <v>0.12485649904157156</v>
      </c>
      <c r="BD432" s="146">
        <f>BDS!$BD$3*(COS(($U432*BD$4)-PI()))*BL432*BP432</f>
        <v>-0.10355597812308175</v>
      </c>
      <c r="BE432" s="146">
        <f>BDS!$BE$3*(COS(($U432*BE$4)-PI()))*BL432*BP432</f>
        <v>0.21795555277579162</v>
      </c>
      <c r="BF432" s="153">
        <f t="shared" si="125"/>
        <v>5.392940702015233E-2</v>
      </c>
      <c r="BG432" s="153">
        <f>(((BF432)+1)/(BDS!$BG$4)+1)</f>
        <v>2.0472500265973945</v>
      </c>
      <c r="BH432" s="196">
        <f t="shared" si="126"/>
        <v>6.2234177085553375</v>
      </c>
      <c r="BI432" s="154"/>
      <c r="BJ432" s="152">
        <f t="shared" si="127"/>
        <v>5999.2167175318791</v>
      </c>
      <c r="BK432" s="152">
        <f t="shared" si="128"/>
        <v>-2.1314340843471298</v>
      </c>
      <c r="BL432" s="155">
        <f t="shared" si="129"/>
        <v>0.78239901636395348</v>
      </c>
      <c r="BM432" s="155"/>
      <c r="BN432" s="152">
        <f t="shared" si="130"/>
        <v>5999.2167175318791</v>
      </c>
      <c r="BO432" s="152">
        <f t="shared" si="131"/>
        <v>-10.977000658973635</v>
      </c>
      <c r="BP432" s="155">
        <f t="shared" si="132"/>
        <v>0.28258556080172575</v>
      </c>
      <c r="BQ432" s="156"/>
      <c r="BR432" s="157">
        <f t="shared" si="133"/>
        <v>5999.2167175318791</v>
      </c>
      <c r="BS432" s="158">
        <f t="shared" si="134"/>
        <v>0</v>
      </c>
      <c r="BT432" s="158">
        <f t="shared" si="135"/>
        <v>0</v>
      </c>
      <c r="BU432" s="158">
        <f t="shared" si="136"/>
        <v>0</v>
      </c>
      <c r="BV432" s="158"/>
      <c r="BW432" s="206">
        <f t="shared" si="137"/>
        <v>5999.2167175318791</v>
      </c>
      <c r="BX432" s="207">
        <f t="shared" si="138"/>
        <v>-1.6779297918028818E-12</v>
      </c>
      <c r="BY432" s="208">
        <f t="shared" si="139"/>
        <v>0.99999999999980682</v>
      </c>
      <c r="BZ432" s="158"/>
      <c r="CA432" s="157">
        <f>BDS!BH432</f>
        <v>6.2234177085553375</v>
      </c>
      <c r="CB432" s="157">
        <f t="shared" si="140"/>
        <v>0.22341770855533749</v>
      </c>
      <c r="CC432" s="157"/>
      <c r="CD432" s="157">
        <f t="shared" si="141"/>
        <v>0.22341770855533749</v>
      </c>
      <c r="CE432" s="192"/>
      <c r="CF432" s="192"/>
      <c r="CG432" s="208"/>
      <c r="CH432" s="208">
        <f t="shared" si="142"/>
        <v>0</v>
      </c>
    </row>
    <row r="433" spans="2:86" x14ac:dyDescent="0.2">
      <c r="B433" s="81"/>
      <c r="C433" s="81"/>
      <c r="D433" s="81"/>
      <c r="E433" s="81"/>
      <c r="F433" s="81"/>
      <c r="G433" s="81"/>
      <c r="H433" s="81"/>
      <c r="I433" s="81"/>
      <c r="J433" s="81"/>
      <c r="K433" s="81"/>
      <c r="L433" s="82"/>
      <c r="M433" s="83"/>
      <c r="N433" s="81"/>
      <c r="O433" s="81"/>
      <c r="P433" s="81"/>
      <c r="Q433" s="84"/>
      <c r="R433" s="81"/>
      <c r="S433" s="84"/>
      <c r="T433" s="81"/>
      <c r="U433" s="195">
        <f t="shared" si="124"/>
        <v>6090.195637725672</v>
      </c>
      <c r="V433" s="146">
        <f>BDS!$V$3*(COS(($U433*V$4)-PI()))*BL433*BP433</f>
        <v>0.21170974287744282</v>
      </c>
      <c r="W433" s="146">
        <f>BDS!$W$3*(COS(($U433*W$4)-PI()))*BL433*BP433</f>
        <v>0.17617721826288102</v>
      </c>
      <c r="X433" s="146">
        <f>BDS!$X$3*(COS(($U433*X$4)-PI()))*BL433*BP433</f>
        <v>-0.19304760836477278</v>
      </c>
      <c r="Y433" s="146">
        <f>BDS!$Y$3*(COS(($U433*Y$4)-PI()))*BL433*BP433</f>
        <v>3.4068763393077045E-2</v>
      </c>
      <c r="Z433" s="146">
        <f>BDS!$Z$3*(COS(($U433*Z$4)-PI()))*BL433*BP433</f>
        <v>0.14238281183030879</v>
      </c>
      <c r="AA433" s="146">
        <f>BDS!$AA$3*(COS(($U433*AA$4)-PI()))*BL433*BP433</f>
        <v>-0.21150467369726772</v>
      </c>
      <c r="AB433" s="146">
        <f>BDS!$AB$3*(COS(($U433*AB$4)-PI()))*BL433*BP433</f>
        <v>0.10282907750502933</v>
      </c>
      <c r="AC433" s="146">
        <f>BDS!$AC$3*(COS(($U433*AC$4)-PI()))*BL433*BP433</f>
        <v>0.20770092806598442</v>
      </c>
      <c r="AD433" s="146">
        <f>BDS!$AD$3*(COS(($U433*AD$4)-PI()))*BL433*BP433</f>
        <v>0.11635316741901053</v>
      </c>
      <c r="AE433" s="146">
        <f>BDS!$AE$3*(COS(($U433*AE$4)-PI()))*BL433*BP433</f>
        <v>7.2000997868541222E-2</v>
      </c>
      <c r="AF433" s="146">
        <f>BDS!$AF$3*(COS(($U433*AF$4)-PI()))*BL433*BP433</f>
        <v>0.11635316741901053</v>
      </c>
      <c r="AG433" s="146">
        <f>BDS!$AG$3*(COS(($U433*AG$4)-PI()))*BL433*BP433</f>
        <v>0.20770092806598442</v>
      </c>
      <c r="AH433" s="146">
        <f>BDS!$AH$3*(COS(($U433*AH$4)-PI()))*BL433*BP433</f>
        <v>0.10282907750502933</v>
      </c>
      <c r="AI433" s="146">
        <f>BDS!$AI$3*(COS(($U433*AI$4)-PI()))*BL433*BP433</f>
        <v>-0.21150467369726772</v>
      </c>
      <c r="AJ433" s="146">
        <f>BDS!$AJ$3*(COS(($U433*AJ$4)-PI()))*BL433*BP433</f>
        <v>-0.15227792906587581</v>
      </c>
      <c r="AK433" s="146">
        <f>BDS!$AK$3*(COS(($U433*AK$4)-PI()))*BL433*BP433</f>
        <v>0.21105435286755353</v>
      </c>
      <c r="AL433" s="146">
        <f>BDS!$AL$3*(COS(($U433*AL$4)-PI()))*BL433*BP433</f>
        <v>0.10406163134547002</v>
      </c>
      <c r="AM433" s="146">
        <f>BDS!$AM$3*(COS(($U433*AM$4)-PI()))*BL433*BP433</f>
        <v>-3.9600047044605222E-2</v>
      </c>
      <c r="AN433" s="146">
        <f>BDS!$AN$3*(COS(($U433*AN$4)-PI()))*BL433*BP433</f>
        <v>-8.4418911419109177E-2</v>
      </c>
      <c r="AO433" s="146">
        <f>BDS!$AO$3*(COS(($U433*AO$4)-PI()))*BL433*BP433</f>
        <v>-3.9600047044605222E-2</v>
      </c>
      <c r="AP433" s="146">
        <f>BDS!$AP$3*(COS(($U433*AP$4)-PI()))*BL433*BP433</f>
        <v>0.10406163134547002</v>
      </c>
      <c r="AQ433" s="146">
        <f>BDS!$AQ$3*(COS(($U433*AQ$4)-PI()))*BL433*BP433</f>
        <v>0.21105435286755353</v>
      </c>
      <c r="AR433" s="146">
        <f>BDS!$AR$3*(COS(($U433*AR$4)-PI()))*BL433*BP433</f>
        <v>-0.15227792906587581</v>
      </c>
      <c r="AS433" s="146">
        <f>BDS!$AS$3*(COS(($U433*AS$4)-PI()))*BL433*BP433</f>
        <v>-0.21150467369726772</v>
      </c>
      <c r="AT433" s="146">
        <f>BDS!$AT$3*(COS(($U433*AT$4)-PI()))*BL433*BP433</f>
        <v>0.10282907750502933</v>
      </c>
      <c r="AU433" s="146">
        <f>BDS!$AU$3*(COS(($U433*AU$4)-PI()))*BL433*BP433</f>
        <v>0.20770092806598442</v>
      </c>
      <c r="AV433" s="146">
        <f>BDS!$AV$3*(COS(($U433*AV$4)-PI()))*BL433*BP433</f>
        <v>0.11635316741901053</v>
      </c>
      <c r="AW433" s="146">
        <f>BDS!$AW$3*(COS(($U433*AW$4)-PI()))*BL433*BP433</f>
        <v>7.2000997868541222E-2</v>
      </c>
      <c r="AX433" s="146">
        <f>BDS!$AX$3*(COS(($U433*AX$4)-PI()))*BL433*BP433</f>
        <v>0.11635316741901053</v>
      </c>
      <c r="AY433" s="146">
        <f>BDS!$AY$3*(COS(($U433*AY$4)-PI()))*BL433*BP433</f>
        <v>0.20770092806598442</v>
      </c>
      <c r="AZ433" s="146">
        <f>BDS!$AZ$3*(COS(($U433*AZ$4)-PI()))*BL433*BP433</f>
        <v>0.10282907750502933</v>
      </c>
      <c r="BA433" s="146">
        <f>BDS!$BA$3*(COS(($U433*BA$4)-PI()))*BL433*BP433</f>
        <v>-0.21150467369726772</v>
      </c>
      <c r="BB433" s="146">
        <f>BDS!$BB$3*(COS(($U433*BB$4)-PI()))*BL433*BP433</f>
        <v>0.14238281183030879</v>
      </c>
      <c r="BC433" s="146">
        <f>BDS!$BC$3*(COS(($U433*BC$4)-PI()))*BL433*BP433</f>
        <v>3.4068763393077045E-2</v>
      </c>
      <c r="BD433" s="146">
        <f>BDS!$BD$3*(COS(($U433*BD$4)-PI()))*BL433*BP433</f>
        <v>-0.19304760836477278</v>
      </c>
      <c r="BE433" s="146">
        <f>BDS!$BE$3*(COS(($U433*BE$4)-PI()))*BL433*BP433</f>
        <v>0.17617721826288102</v>
      </c>
      <c r="BF433" s="153">
        <f t="shared" si="125"/>
        <v>4.7179033633736558E-2</v>
      </c>
      <c r="BG433" s="153">
        <f>(((BF433)+1)/(BDS!$BG$4)+1)</f>
        <v>2.0405424343607819</v>
      </c>
      <c r="BH433" s="196">
        <f t="shared" si="126"/>
        <v>6.1949126125894018</v>
      </c>
      <c r="BI433" s="154"/>
      <c r="BJ433" s="152">
        <f t="shared" si="127"/>
        <v>6090.195637725672</v>
      </c>
      <c r="BK433" s="152">
        <f t="shared" si="128"/>
        <v>-2.2150683490222018</v>
      </c>
      <c r="BL433" s="155">
        <f t="shared" si="129"/>
        <v>0.77490164448767473</v>
      </c>
      <c r="BM433" s="155"/>
      <c r="BN433" s="152">
        <f t="shared" si="130"/>
        <v>6090.195637725672</v>
      </c>
      <c r="BO433" s="152">
        <f t="shared" si="131"/>
        <v>-11.127591905736196</v>
      </c>
      <c r="BP433" s="155">
        <f t="shared" si="132"/>
        <v>0.27772847196215317</v>
      </c>
      <c r="BQ433" s="156"/>
      <c r="BR433" s="157">
        <f t="shared" si="133"/>
        <v>6090.195637725672</v>
      </c>
      <c r="BS433" s="158">
        <f t="shared" si="134"/>
        <v>0</v>
      </c>
      <c r="BT433" s="158">
        <f t="shared" si="135"/>
        <v>0</v>
      </c>
      <c r="BU433" s="158">
        <f t="shared" si="136"/>
        <v>0</v>
      </c>
      <c r="BV433" s="158"/>
      <c r="BW433" s="206">
        <f t="shared" si="137"/>
        <v>6090.195637725672</v>
      </c>
      <c r="BX433" s="207">
        <f t="shared" si="138"/>
        <v>-1.7627906088595878E-12</v>
      </c>
      <c r="BY433" s="208">
        <f t="shared" si="139"/>
        <v>0.99999999999979705</v>
      </c>
      <c r="BZ433" s="158"/>
      <c r="CA433" s="157">
        <f>BDS!BH433</f>
        <v>6.1949126125894018</v>
      </c>
      <c r="CB433" s="157">
        <f t="shared" si="140"/>
        <v>0.19491261258940185</v>
      </c>
      <c r="CC433" s="157"/>
      <c r="CD433" s="157">
        <f t="shared" si="141"/>
        <v>0.19491261258940185</v>
      </c>
      <c r="CE433" s="192"/>
      <c r="CF433" s="192"/>
      <c r="CG433" s="208"/>
      <c r="CH433" s="208">
        <f t="shared" si="142"/>
        <v>0</v>
      </c>
    </row>
    <row r="434" spans="2:86" x14ac:dyDescent="0.2">
      <c r="B434" s="81"/>
      <c r="C434" s="81"/>
      <c r="D434" s="81"/>
      <c r="E434" s="81"/>
      <c r="F434" s="81"/>
      <c r="G434" s="81"/>
      <c r="H434" s="81"/>
      <c r="I434" s="81"/>
      <c r="J434" s="81"/>
      <c r="K434" s="81"/>
      <c r="L434" s="82"/>
      <c r="M434" s="83"/>
      <c r="N434" s="81"/>
      <c r="O434" s="81"/>
      <c r="P434" s="81"/>
      <c r="Q434" s="84"/>
      <c r="R434" s="81"/>
      <c r="S434" s="84"/>
      <c r="T434" s="81"/>
      <c r="U434" s="195">
        <f t="shared" si="124"/>
        <v>6182.5542653561779</v>
      </c>
      <c r="V434" s="146">
        <f>BDS!$V$3*(COS(($U434*V$4)-PI()))*BL434*BP434</f>
        <v>0.17729383057814893</v>
      </c>
      <c r="W434" s="146">
        <f>BDS!$W$3*(COS(($U434*W$4)-PI()))*BL434*BP434</f>
        <v>7.1001389350060187E-2</v>
      </c>
      <c r="X434" s="146">
        <f>BDS!$X$3*(COS(($U434*X$4)-PI()))*BL434*BP434</f>
        <v>-0.20037437909748412</v>
      </c>
      <c r="Y434" s="146">
        <f>BDS!$Y$3*(COS(($U434*Y$4)-PI()))*BL434*BP434</f>
        <v>-5.9716755862861397E-2</v>
      </c>
      <c r="Z434" s="146">
        <f>BDS!$Z$3*(COS(($U434*Z$4)-PI()))*BL434*BP434</f>
        <v>7.7029906206817447E-2</v>
      </c>
      <c r="AA434" s="146">
        <f>BDS!$AA$3*(COS(($U434*AA$4)-PI()))*BL434*BP434</f>
        <v>-0.18571034674931894</v>
      </c>
      <c r="AB434" s="146">
        <f>BDS!$AB$3*(COS(($U434*AB$4)-PI()))*BL434*BP434</f>
        <v>5.0355839110176243E-2</v>
      </c>
      <c r="AC434" s="146">
        <f>BDS!$AC$3*(COS(($U434*AC$4)-PI()))*BL434*BP434</f>
        <v>0.20991240726222357</v>
      </c>
      <c r="AD434" s="146">
        <f>BDS!$AD$3*(COS(($U434*AD$4)-PI()))*BL434*BP434</f>
        <v>0.14957620452441667</v>
      </c>
      <c r="AE434" s="146">
        <f>BDS!$AE$3*(COS(($U434*AE$4)-PI()))*BL434*BP434</f>
        <v>0.11153625691536627</v>
      </c>
      <c r="AF434" s="146">
        <f>BDS!$AF$3*(COS(($U434*AF$4)-PI()))*BL434*BP434</f>
        <v>0.14957620452441667</v>
      </c>
      <c r="AG434" s="146">
        <f>BDS!$AG$3*(COS(($U434*AG$4)-PI()))*BL434*BP434</f>
        <v>0.20991240726222357</v>
      </c>
      <c r="AH434" s="146">
        <f>BDS!$AH$3*(COS(($U434*AH$4)-PI()))*BL434*BP434</f>
        <v>5.0355839110176243E-2</v>
      </c>
      <c r="AI434" s="146">
        <f>BDS!$AI$3*(COS(($U434*AI$4)-PI()))*BL434*BP434</f>
        <v>-0.18571034674931894</v>
      </c>
      <c r="AJ434" s="146">
        <f>BDS!$AJ$3*(COS(($U434*AJ$4)-PI()))*BL434*BP434</f>
        <v>-0.1828582751579883</v>
      </c>
      <c r="AK434" s="146">
        <f>BDS!$AK$3*(COS(($U434*AK$4)-PI()))*BL434*BP434</f>
        <v>0.18885476632202738</v>
      </c>
      <c r="AL434" s="146">
        <f>BDS!$AL$3*(COS(($U434*AL$4)-PI()))*BL434*BP434</f>
        <v>0.13932603300829344</v>
      </c>
      <c r="AM434" s="146">
        <f>BDS!$AM$3*(COS(($U434*AM$4)-PI()))*BL434*BP434</f>
        <v>5.7283426616201562E-3</v>
      </c>
      <c r="AN434" s="146">
        <f>BDS!$AN$3*(COS(($U434*AN$4)-PI()))*BL434*BP434</f>
        <v>-4.0348741372549179E-2</v>
      </c>
      <c r="AO434" s="146">
        <f>BDS!$AO$3*(COS(($U434*AO$4)-PI()))*BL434*BP434</f>
        <v>5.7283426616201562E-3</v>
      </c>
      <c r="AP434" s="146">
        <f>BDS!$AP$3*(COS(($U434*AP$4)-PI()))*BL434*BP434</f>
        <v>0.13932603300829344</v>
      </c>
      <c r="AQ434" s="146">
        <f>BDS!$AQ$3*(COS(($U434*AQ$4)-PI()))*BL434*BP434</f>
        <v>0.18885476632202738</v>
      </c>
      <c r="AR434" s="146">
        <f>BDS!$AR$3*(COS(($U434*AR$4)-PI()))*BL434*BP434</f>
        <v>-0.1828582751579883</v>
      </c>
      <c r="AS434" s="146">
        <f>BDS!$AS$3*(COS(($U434*AS$4)-PI()))*BL434*BP434</f>
        <v>-0.18571034674931894</v>
      </c>
      <c r="AT434" s="146">
        <f>BDS!$AT$3*(COS(($U434*AT$4)-PI()))*BL434*BP434</f>
        <v>5.0355839110176243E-2</v>
      </c>
      <c r="AU434" s="146">
        <f>BDS!$AU$3*(COS(($U434*AU$4)-PI()))*BL434*BP434</f>
        <v>0.20991240726222357</v>
      </c>
      <c r="AV434" s="146">
        <f>BDS!$AV$3*(COS(($U434*AV$4)-PI()))*BL434*BP434</f>
        <v>0.14957620452441667</v>
      </c>
      <c r="AW434" s="146">
        <f>BDS!$AW$3*(COS(($U434*AW$4)-PI()))*BL434*BP434</f>
        <v>0.11153625691536627</v>
      </c>
      <c r="AX434" s="146">
        <f>BDS!$AX$3*(COS(($U434*AX$4)-PI()))*BL434*BP434</f>
        <v>0.14957620452441667</v>
      </c>
      <c r="AY434" s="146">
        <f>BDS!$AY$3*(COS(($U434*AY$4)-PI()))*BL434*BP434</f>
        <v>0.20991240726222357</v>
      </c>
      <c r="AZ434" s="146">
        <f>BDS!$AZ$3*(COS(($U434*AZ$4)-PI()))*BL434*BP434</f>
        <v>5.0355839110176243E-2</v>
      </c>
      <c r="BA434" s="146">
        <f>BDS!$BA$3*(COS(($U434*BA$4)-PI()))*BL434*BP434</f>
        <v>-0.18571034674931894</v>
      </c>
      <c r="BB434" s="146">
        <f>BDS!$BB$3*(COS(($U434*BB$4)-PI()))*BL434*BP434</f>
        <v>7.7029906206817447E-2</v>
      </c>
      <c r="BC434" s="146">
        <f>BDS!$BC$3*(COS(($U434*BC$4)-PI()))*BL434*BP434</f>
        <v>-5.9716755862861397E-2</v>
      </c>
      <c r="BD434" s="146">
        <f>BDS!$BD$3*(COS(($U434*BD$4)-PI()))*BL434*BP434</f>
        <v>-0.20037437909748412</v>
      </c>
      <c r="BE434" s="146">
        <f>BDS!$BE$3*(COS(($U434*BE$4)-PI()))*BL434*BP434</f>
        <v>7.1001389350060187E-2</v>
      </c>
      <c r="BF434" s="153">
        <f t="shared" si="125"/>
        <v>3.7070446513535894E-2</v>
      </c>
      <c r="BG434" s="153">
        <f>(((BF434)+1)/(BDS!$BG$4)+1)</f>
        <v>2.0304979113974997</v>
      </c>
      <c r="BH434" s="196">
        <f t="shared" si="126"/>
        <v>6.1520509420794003</v>
      </c>
      <c r="BI434" s="154"/>
      <c r="BJ434" s="152">
        <f t="shared" si="127"/>
        <v>6182.5542653561779</v>
      </c>
      <c r="BK434" s="152">
        <f t="shared" si="128"/>
        <v>-2.3011954876704896</v>
      </c>
      <c r="BL434" s="155">
        <f t="shared" si="129"/>
        <v>0.76725588036734738</v>
      </c>
      <c r="BM434" s="155"/>
      <c r="BN434" s="152">
        <f t="shared" si="130"/>
        <v>6182.5542653561779</v>
      </c>
      <c r="BO434" s="152">
        <f t="shared" si="131"/>
        <v>-11.278620897426785</v>
      </c>
      <c r="BP434" s="155">
        <f t="shared" si="132"/>
        <v>0.27294111107955377</v>
      </c>
      <c r="BQ434" s="156"/>
      <c r="BR434" s="157">
        <f t="shared" si="133"/>
        <v>6182.5542653561779</v>
      </c>
      <c r="BS434" s="158">
        <f t="shared" si="134"/>
        <v>0</v>
      </c>
      <c r="BT434" s="158">
        <f t="shared" si="135"/>
        <v>0</v>
      </c>
      <c r="BU434" s="158">
        <f t="shared" si="136"/>
        <v>0</v>
      </c>
      <c r="BV434" s="158"/>
      <c r="BW434" s="206">
        <f t="shared" si="137"/>
        <v>6182.5542653561779</v>
      </c>
      <c r="BX434" s="207">
        <f t="shared" si="138"/>
        <v>-1.8495800808494016E-12</v>
      </c>
      <c r="BY434" s="208">
        <f t="shared" si="139"/>
        <v>0.99999999999978706</v>
      </c>
      <c r="BZ434" s="158"/>
      <c r="CA434" s="157">
        <f>BDS!BH434</f>
        <v>6.1520509420794003</v>
      </c>
      <c r="CB434" s="157">
        <f t="shared" si="140"/>
        <v>0.15205094207940029</v>
      </c>
      <c r="CC434" s="157"/>
      <c r="CD434" s="157">
        <f t="shared" si="141"/>
        <v>0.15205094207940029</v>
      </c>
      <c r="CE434" s="192"/>
      <c r="CF434" s="192"/>
      <c r="CG434" s="208"/>
      <c r="CH434" s="208">
        <f t="shared" si="142"/>
        <v>0</v>
      </c>
    </row>
    <row r="435" spans="2:86" x14ac:dyDescent="0.2">
      <c r="B435" s="81"/>
      <c r="C435" s="81"/>
      <c r="D435" s="81"/>
      <c r="E435" s="81"/>
      <c r="F435" s="81"/>
      <c r="G435" s="81"/>
      <c r="H435" s="81"/>
      <c r="I435" s="81"/>
      <c r="J435" s="81"/>
      <c r="K435" s="81"/>
      <c r="L435" s="82"/>
      <c r="M435" s="83"/>
      <c r="N435" s="81"/>
      <c r="O435" s="81"/>
      <c r="P435" s="81"/>
      <c r="Q435" s="84"/>
      <c r="R435" s="81"/>
      <c r="S435" s="84"/>
      <c r="T435" s="81"/>
      <c r="U435" s="195">
        <f t="shared" si="124"/>
        <v>6276.3135238703535</v>
      </c>
      <c r="V435" s="146">
        <f>BDS!$V$3*(COS(($U435*V$4)-PI()))*BL435*BP435</f>
        <v>7.8970720738231928E-2</v>
      </c>
      <c r="W435" s="146">
        <f>BDS!$W$3*(COS(($U435*W$4)-PI()))*BL435*BP435</f>
        <v>-5.6846671404545926E-2</v>
      </c>
      <c r="X435" s="146">
        <f>BDS!$X$3*(COS(($U435*X$4)-PI()))*BL435*BP435</f>
        <v>-0.12351948516151191</v>
      </c>
      <c r="Y435" s="146">
        <f>BDS!$Y$3*(COS(($U435*Y$4)-PI()))*BL435*BP435</f>
        <v>-0.13786820172056471</v>
      </c>
      <c r="Z435" s="146">
        <f>BDS!$Z$3*(COS(($U435*Z$4)-PI()))*BL435*BP435</f>
        <v>5.1205418538089759E-3</v>
      </c>
      <c r="AA435" s="146">
        <f>BDS!$AA$3*(COS(($U435*AA$4)-PI()))*BL435*BP435</f>
        <v>-0.14550852891023563</v>
      </c>
      <c r="AB435" s="146">
        <f>BDS!$AB$3*(COS(($U435*AB$4)-PI()))*BL435*BP435</f>
        <v>-3.3094747375904971E-3</v>
      </c>
      <c r="AC435" s="146">
        <f>BDS!$AC$3*(COS(($U435*AC$4)-PI()))*BL435*BP435</f>
        <v>0.20051212277523306</v>
      </c>
      <c r="AD435" s="146">
        <f>BDS!$AD$3*(COS(($U435*AD$4)-PI()))*BL435*BP435</f>
        <v>0.17402094303112994</v>
      </c>
      <c r="AE435" s="146">
        <f>BDS!$AE$3*(COS(($U435*AE$4)-PI()))*BL435*BP435</f>
        <v>0.14411427680470962</v>
      </c>
      <c r="AF435" s="146">
        <f>BDS!$AF$3*(COS(($U435*AF$4)-PI()))*BL435*BP435</f>
        <v>0.17402094303112994</v>
      </c>
      <c r="AG435" s="146">
        <f>BDS!$AG$3*(COS(($U435*AG$4)-PI()))*BL435*BP435</f>
        <v>0.20051212277523306</v>
      </c>
      <c r="AH435" s="146">
        <f>BDS!$AH$3*(COS(($U435*AH$4)-PI()))*BL435*BP435</f>
        <v>-3.3094747375904971E-3</v>
      </c>
      <c r="AI435" s="146">
        <f>BDS!$AI$3*(COS(($U435*AI$4)-PI()))*BL435*BP435</f>
        <v>-0.14550852891023563</v>
      </c>
      <c r="AJ435" s="146">
        <f>BDS!$AJ$3*(COS(($U435*AJ$4)-PI()))*BL435*BP435</f>
        <v>-0.19854516889788892</v>
      </c>
      <c r="AK435" s="146">
        <f>BDS!$AK$3*(COS(($U435*AK$4)-PI()))*BL435*BP435</f>
        <v>0.15650558764242495</v>
      </c>
      <c r="AL435" s="146">
        <f>BDS!$AL$3*(COS(($U435*AL$4)-PI()))*BL435*BP435</f>
        <v>0.16630526587563568</v>
      </c>
      <c r="AM435" s="146">
        <f>BDS!$AM$3*(COS(($U435*AM$4)-PI()))*BL435*BP435</f>
        <v>4.9015973553851691E-2</v>
      </c>
      <c r="AN435" s="146">
        <f>BDS!$AN$3*(COS(($U435*AN$4)-PI()))*BL435*BP435</f>
        <v>3.7510080237049873E-3</v>
      </c>
      <c r="AO435" s="146">
        <f>BDS!$AO$3*(COS(($U435*AO$4)-PI()))*BL435*BP435</f>
        <v>4.9015973553851691E-2</v>
      </c>
      <c r="AP435" s="146">
        <f>BDS!$AP$3*(COS(($U435*AP$4)-PI()))*BL435*BP435</f>
        <v>0.16630526587563568</v>
      </c>
      <c r="AQ435" s="146">
        <f>BDS!$AQ$3*(COS(($U435*AQ$4)-PI()))*BL435*BP435</f>
        <v>0.15650558764242495</v>
      </c>
      <c r="AR435" s="146">
        <f>BDS!$AR$3*(COS(($U435*AR$4)-PI()))*BL435*BP435</f>
        <v>-0.19854516889788892</v>
      </c>
      <c r="AS435" s="146">
        <f>BDS!$AS$3*(COS(($U435*AS$4)-PI()))*BL435*BP435</f>
        <v>-0.14550852891023563</v>
      </c>
      <c r="AT435" s="146">
        <f>BDS!$AT$3*(COS(($U435*AT$4)-PI()))*BL435*BP435</f>
        <v>-3.3094747375904971E-3</v>
      </c>
      <c r="AU435" s="146">
        <f>BDS!$AU$3*(COS(($U435*AU$4)-PI()))*BL435*BP435</f>
        <v>0.20051212277523306</v>
      </c>
      <c r="AV435" s="146">
        <f>BDS!$AV$3*(COS(($U435*AV$4)-PI()))*BL435*BP435</f>
        <v>0.17402094303112994</v>
      </c>
      <c r="AW435" s="146">
        <f>BDS!$AW$3*(COS(($U435*AW$4)-PI()))*BL435*BP435</f>
        <v>0.14411427680470962</v>
      </c>
      <c r="AX435" s="146">
        <f>BDS!$AX$3*(COS(($U435*AX$4)-PI()))*BL435*BP435</f>
        <v>0.17402094303112994</v>
      </c>
      <c r="AY435" s="146">
        <f>BDS!$AY$3*(COS(($U435*AY$4)-PI()))*BL435*BP435</f>
        <v>0.20051212277523306</v>
      </c>
      <c r="AZ435" s="146">
        <f>BDS!$AZ$3*(COS(($U435*AZ$4)-PI()))*BL435*BP435</f>
        <v>-3.3094747375904971E-3</v>
      </c>
      <c r="BA435" s="146">
        <f>BDS!$BA$3*(COS(($U435*BA$4)-PI()))*BL435*BP435</f>
        <v>-0.14550852891023563</v>
      </c>
      <c r="BB435" s="146">
        <f>BDS!$BB$3*(COS(($U435*BB$4)-PI()))*BL435*BP435</f>
        <v>5.1205418538089759E-3</v>
      </c>
      <c r="BC435" s="146">
        <f>BDS!$BC$3*(COS(($U435*BC$4)-PI()))*BL435*BP435</f>
        <v>-0.13786820172056471</v>
      </c>
      <c r="BD435" s="146">
        <f>BDS!$BD$3*(COS(($U435*BD$4)-PI()))*BL435*BP435</f>
        <v>-0.12351948516151191</v>
      </c>
      <c r="BE435" s="146">
        <f>BDS!$BE$3*(COS(($U435*BE$4)-PI()))*BL435*BP435</f>
        <v>-5.6846671404545926E-2</v>
      </c>
      <c r="BF435" s="153">
        <f t="shared" si="125"/>
        <v>2.7615172624664525E-2</v>
      </c>
      <c r="BG435" s="153">
        <f>(((BF435)+1)/(BDS!$BG$4)+1)</f>
        <v>2.0211025612292159</v>
      </c>
      <c r="BH435" s="196">
        <f t="shared" si="126"/>
        <v>6.1117670485896003</v>
      </c>
      <c r="BI435" s="154"/>
      <c r="BJ435" s="152">
        <f t="shared" si="127"/>
        <v>6276.3135238703535</v>
      </c>
      <c r="BK435" s="152">
        <f t="shared" si="128"/>
        <v>-2.3898386689160467</v>
      </c>
      <c r="BL435" s="155">
        <f t="shared" si="129"/>
        <v>0.75946552879449647</v>
      </c>
      <c r="BM435" s="155"/>
      <c r="BN435" s="152">
        <f t="shared" si="130"/>
        <v>6276.3135238703535</v>
      </c>
      <c r="BO435" s="152">
        <f t="shared" si="131"/>
        <v>-11.430073881197895</v>
      </c>
      <c r="BP435" s="155">
        <f t="shared" si="132"/>
        <v>0.26822317927502659</v>
      </c>
      <c r="BQ435" s="156"/>
      <c r="BR435" s="157">
        <f t="shared" si="133"/>
        <v>6276.3135238703535</v>
      </c>
      <c r="BS435" s="158">
        <f t="shared" si="134"/>
        <v>0</v>
      </c>
      <c r="BT435" s="158">
        <f t="shared" si="135"/>
        <v>0</v>
      </c>
      <c r="BU435" s="158">
        <f t="shared" si="136"/>
        <v>0</v>
      </c>
      <c r="BV435" s="158"/>
      <c r="BW435" s="206">
        <f t="shared" si="137"/>
        <v>6276.3135238703535</v>
      </c>
      <c r="BX435" s="207">
        <f t="shared" si="138"/>
        <v>-1.9440841725716444E-12</v>
      </c>
      <c r="BY435" s="208">
        <f t="shared" si="139"/>
        <v>0.99999999999977618</v>
      </c>
      <c r="BZ435" s="158"/>
      <c r="CA435" s="157">
        <f>BDS!BH435</f>
        <v>6.1117670485896003</v>
      </c>
      <c r="CB435" s="157">
        <f t="shared" si="140"/>
        <v>0.11176704858960029</v>
      </c>
      <c r="CC435" s="157"/>
      <c r="CD435" s="157">
        <f t="shared" si="141"/>
        <v>0.11176704858960029</v>
      </c>
      <c r="CE435" s="192"/>
      <c r="CF435" s="192"/>
      <c r="CG435" s="208"/>
      <c r="CH435" s="208">
        <f t="shared" si="142"/>
        <v>0</v>
      </c>
    </row>
    <row r="436" spans="2:86" x14ac:dyDescent="0.2">
      <c r="B436" s="81"/>
      <c r="C436" s="81"/>
      <c r="D436" s="81"/>
      <c r="E436" s="81"/>
      <c r="F436" s="81"/>
      <c r="G436" s="81"/>
      <c r="H436" s="81"/>
      <c r="I436" s="81"/>
      <c r="J436" s="81"/>
      <c r="K436" s="81"/>
      <c r="L436" s="82"/>
      <c r="M436" s="83"/>
      <c r="N436" s="81"/>
      <c r="O436" s="81"/>
      <c r="P436" s="81"/>
      <c r="Q436" s="84"/>
      <c r="R436" s="81"/>
      <c r="S436" s="84"/>
      <c r="T436" s="81"/>
      <c r="U436" s="195">
        <f t="shared" si="124"/>
        <v>6371.4946540220153</v>
      </c>
      <c r="V436" s="146">
        <f>BDS!$V$3*(COS(($U436*V$4)-PI()))*BL436*BP436</f>
        <v>-4.5191152395170305E-2</v>
      </c>
      <c r="W436" s="146">
        <f>BDS!$W$3*(COS(($U436*W$4)-PI()))*BL436*BP436</f>
        <v>-0.15710828748030076</v>
      </c>
      <c r="X436" s="146">
        <f>BDS!$X$3*(COS(($U436*X$4)-PI()))*BL436*BP436</f>
        <v>3.3112170855949959E-3</v>
      </c>
      <c r="Y436" s="146">
        <f>BDS!$Y$3*(COS(($U436*Y$4)-PI()))*BL436*BP436</f>
        <v>-0.18461066095079748</v>
      </c>
      <c r="Z436" s="146">
        <f>BDS!$Z$3*(COS(($U436*Z$4)-PI()))*BL436*BP436</f>
        <v>-6.4512320328148104E-2</v>
      </c>
      <c r="AA436" s="146">
        <f>BDS!$AA$3*(COS(($U436*AA$4)-PI()))*BL436*BP436</f>
        <v>-9.4473276504202661E-2</v>
      </c>
      <c r="AB436" s="146">
        <f>BDS!$AB$3*(COS(($U436*AB$4)-PI()))*BL436*BP436</f>
        <v>-5.4602717642322433E-2</v>
      </c>
      <c r="AC436" s="146">
        <f>BDS!$AC$3*(COS(($U436*AC$4)-PI()))*BL436*BP436</f>
        <v>0.18014990014343152</v>
      </c>
      <c r="AD436" s="146">
        <f>BDS!$AD$3*(COS(($U436*AD$4)-PI()))*BL436*BP436</f>
        <v>0.18853545680556971</v>
      </c>
      <c r="AE436" s="146">
        <f>BDS!$AE$3*(COS(($U436*AE$4)-PI()))*BL436*BP436</f>
        <v>0.16820054154255751</v>
      </c>
      <c r="AF436" s="146">
        <f>BDS!$AF$3*(COS(($U436*AF$4)-PI()))*BL436*BP436</f>
        <v>0.18853545680556971</v>
      </c>
      <c r="AG436" s="146">
        <f>BDS!$AG$3*(COS(($U436*AG$4)-PI()))*BL436*BP436</f>
        <v>0.18014990014343152</v>
      </c>
      <c r="AH436" s="146">
        <f>BDS!$AH$3*(COS(($U436*AH$4)-PI()))*BL436*BP436</f>
        <v>-5.4602717642322433E-2</v>
      </c>
      <c r="AI436" s="146">
        <f>BDS!$AI$3*(COS(($U436*AI$4)-PI()))*BL436*BP436</f>
        <v>-9.4473276504202661E-2</v>
      </c>
      <c r="AJ436" s="146">
        <f>BDS!$AJ$3*(COS(($U436*AJ$4)-PI()))*BL436*BP436</f>
        <v>-0.19829739094713919</v>
      </c>
      <c r="AK436" s="146">
        <f>BDS!$AK$3*(COS(($U436*AK$4)-PI()))*BL436*BP436</f>
        <v>0.11604274654704931</v>
      </c>
      <c r="AL436" s="146">
        <f>BDS!$AL$3*(COS(($U436*AL$4)-PI()))*BL436*BP436</f>
        <v>0.18372535474807927</v>
      </c>
      <c r="AM436" s="146">
        <f>BDS!$AM$3*(COS(($U436*AM$4)-PI()))*BL436*BP436</f>
        <v>8.8298525565851091E-2</v>
      </c>
      <c r="AN436" s="146">
        <f>BDS!$AN$3*(COS(($U436*AN$4)-PI()))*BL436*BP436</f>
        <v>4.5918912534344131E-2</v>
      </c>
      <c r="AO436" s="146">
        <f>BDS!$AO$3*(COS(($U436*AO$4)-PI()))*BL436*BP436</f>
        <v>8.8298525565851091E-2</v>
      </c>
      <c r="AP436" s="146">
        <f>BDS!$AP$3*(COS(($U436*AP$4)-PI()))*BL436*BP436</f>
        <v>0.18372535474807927</v>
      </c>
      <c r="AQ436" s="146">
        <f>BDS!$AQ$3*(COS(($U436*AQ$4)-PI()))*BL436*BP436</f>
        <v>0.11604274654704931</v>
      </c>
      <c r="AR436" s="146">
        <f>BDS!$AR$3*(COS(($U436*AR$4)-PI()))*BL436*BP436</f>
        <v>-0.19829739094713919</v>
      </c>
      <c r="AS436" s="146">
        <f>BDS!$AS$3*(COS(($U436*AS$4)-PI()))*BL436*BP436</f>
        <v>-9.4473276504202661E-2</v>
      </c>
      <c r="AT436" s="146">
        <f>BDS!$AT$3*(COS(($U436*AT$4)-PI()))*BL436*BP436</f>
        <v>-5.4602717642322433E-2</v>
      </c>
      <c r="AU436" s="146">
        <f>BDS!$AU$3*(COS(($U436*AU$4)-PI()))*BL436*BP436</f>
        <v>0.18014990014343152</v>
      </c>
      <c r="AV436" s="146">
        <f>BDS!$AV$3*(COS(($U436*AV$4)-PI()))*BL436*BP436</f>
        <v>0.18853545680556971</v>
      </c>
      <c r="AW436" s="146">
        <f>BDS!$AW$3*(COS(($U436*AW$4)-PI()))*BL436*BP436</f>
        <v>0.16820054154255751</v>
      </c>
      <c r="AX436" s="146">
        <f>BDS!$AX$3*(COS(($U436*AX$4)-PI()))*BL436*BP436</f>
        <v>0.18853545680556971</v>
      </c>
      <c r="AY436" s="146">
        <f>BDS!$AY$3*(COS(($U436*AY$4)-PI()))*BL436*BP436</f>
        <v>0.18014990014343152</v>
      </c>
      <c r="AZ436" s="146">
        <f>BDS!$AZ$3*(COS(($U436*AZ$4)-PI()))*BL436*BP436</f>
        <v>-5.4602717642322433E-2</v>
      </c>
      <c r="BA436" s="146">
        <f>BDS!$BA$3*(COS(($U436*BA$4)-PI()))*BL436*BP436</f>
        <v>-9.4473276504202661E-2</v>
      </c>
      <c r="BB436" s="146">
        <f>BDS!$BB$3*(COS(($U436*BB$4)-PI()))*BL436*BP436</f>
        <v>-6.4512320328148104E-2</v>
      </c>
      <c r="BC436" s="146">
        <f>BDS!$BC$3*(COS(($U436*BC$4)-PI()))*BL436*BP436</f>
        <v>-0.18461066095079748</v>
      </c>
      <c r="BD436" s="146">
        <f>BDS!$BD$3*(COS(($U436*BD$4)-PI()))*BL436*BP436</f>
        <v>3.3112170855949959E-3</v>
      </c>
      <c r="BE436" s="146">
        <f>BDS!$BE$3*(COS(($U436*BE$4)-PI()))*BL436*BP436</f>
        <v>-0.15710828748030076</v>
      </c>
      <c r="BF436" s="153">
        <f t="shared" si="125"/>
        <v>2.1924018414293651E-2</v>
      </c>
      <c r="BG436" s="153">
        <f>(((BF436)+1)/(BDS!$BG$4)+1)</f>
        <v>2.0154474752637981</v>
      </c>
      <c r="BH436" s="196">
        <f t="shared" si="126"/>
        <v>6.087429689071489</v>
      </c>
      <c r="BI436" s="154"/>
      <c r="BJ436" s="152">
        <f t="shared" si="127"/>
        <v>6371.4946540220153</v>
      </c>
      <c r="BK436" s="152">
        <f t="shared" si="128"/>
        <v>-2.4810183368265841</v>
      </c>
      <c r="BL436" s="155">
        <f t="shared" si="129"/>
        <v>0.75153477864509655</v>
      </c>
      <c r="BM436" s="155"/>
      <c r="BN436" s="152">
        <f t="shared" si="130"/>
        <v>6371.4946540220153</v>
      </c>
      <c r="BO436" s="152">
        <f t="shared" si="131"/>
        <v>-11.581937456087324</v>
      </c>
      <c r="BP436" s="155">
        <f t="shared" si="132"/>
        <v>0.26357433969282174</v>
      </c>
      <c r="BQ436" s="156"/>
      <c r="BR436" s="157">
        <f t="shared" si="133"/>
        <v>6371.4946540220153</v>
      </c>
      <c r="BS436" s="158">
        <f t="shared" si="134"/>
        <v>0</v>
      </c>
      <c r="BT436" s="158">
        <f t="shared" si="135"/>
        <v>0</v>
      </c>
      <c r="BU436" s="158">
        <f t="shared" si="136"/>
        <v>0</v>
      </c>
      <c r="BV436" s="158"/>
      <c r="BW436" s="206">
        <f t="shared" si="137"/>
        <v>6371.4946540220153</v>
      </c>
      <c r="BX436" s="207">
        <f t="shared" si="138"/>
        <v>-2.0405169192269951E-12</v>
      </c>
      <c r="BY436" s="208">
        <f t="shared" si="139"/>
        <v>0.99999999999976508</v>
      </c>
      <c r="BZ436" s="158"/>
      <c r="CA436" s="157">
        <f>BDS!BH436</f>
        <v>6.087429689071489</v>
      </c>
      <c r="CB436" s="157">
        <f t="shared" si="140"/>
        <v>8.7429689071488959E-2</v>
      </c>
      <c r="CC436" s="157"/>
      <c r="CD436" s="157">
        <f t="shared" si="141"/>
        <v>8.7429689071488959E-2</v>
      </c>
      <c r="CE436" s="192"/>
      <c r="CF436" s="192"/>
      <c r="CG436" s="208"/>
      <c r="CH436" s="208">
        <f t="shared" si="142"/>
        <v>0</v>
      </c>
    </row>
    <row r="437" spans="2:86" x14ac:dyDescent="0.2">
      <c r="B437" s="81"/>
      <c r="C437" s="81"/>
      <c r="D437" s="81"/>
      <c r="E437" s="81"/>
      <c r="F437" s="81"/>
      <c r="G437" s="81"/>
      <c r="H437" s="81"/>
      <c r="I437" s="81"/>
      <c r="J437" s="81"/>
      <c r="K437" s="81"/>
      <c r="L437" s="82"/>
      <c r="M437" s="83"/>
      <c r="N437" s="81"/>
      <c r="O437" s="81"/>
      <c r="P437" s="81"/>
      <c r="Q437" s="84"/>
      <c r="R437" s="81"/>
      <c r="S437" s="84"/>
      <c r="T437" s="81"/>
      <c r="U437" s="195">
        <f t="shared" si="124"/>
        <v>6468.119218683838</v>
      </c>
      <c r="V437" s="146">
        <f>BDS!$V$3*(COS(($U437*V$4)-PI()))*BL437*BP437</f>
        <v>-0.14644891361382065</v>
      </c>
      <c r="W437" s="146">
        <f>BDS!$W$3*(COS(($U437*W$4)-PI()))*BL437*BP437</f>
        <v>-0.18984973748195647</v>
      </c>
      <c r="X437" s="146">
        <f>BDS!$X$3*(COS(($U437*X$4)-PI()))*BL437*BP437</f>
        <v>0.12325248806978174</v>
      </c>
      <c r="Y437" s="146">
        <f>BDS!$Y$3*(COS(($U437*Y$4)-PI()))*BL437*BP437</f>
        <v>-0.1905068994920156</v>
      </c>
      <c r="Z437" s="146">
        <f>BDS!$Z$3*(COS(($U437*Z$4)-PI()))*BL437*BP437</f>
        <v>-0.12315950935661832</v>
      </c>
      <c r="AA437" s="146">
        <f>BDS!$AA$3*(COS(($U437*AA$4)-PI()))*BL437*BP437</f>
        <v>-3.7198438626902072E-2</v>
      </c>
      <c r="AB437" s="146">
        <f>BDS!$AB$3*(COS(($U437*AB$4)-PI()))*BL437*BP437</f>
        <v>-0.10005491737429725</v>
      </c>
      <c r="AC437" s="146">
        <f>BDS!$AC$3*(COS(($U437*AC$4)-PI()))*BL437*BP437</f>
        <v>0.15012447889637995</v>
      </c>
      <c r="AD437" s="146">
        <f>BDS!$AD$3*(COS(($U437*AD$4)-PI()))*BL437*BP437</f>
        <v>0.1924704132883707</v>
      </c>
      <c r="AE437" s="146">
        <f>BDS!$AE$3*(COS(($U437*AE$4)-PI()))*BL437*BP437</f>
        <v>0.18266621207109768</v>
      </c>
      <c r="AF437" s="146">
        <f>BDS!$AF$3*(COS(($U437*AF$4)-PI()))*BL437*BP437</f>
        <v>0.1924704132883707</v>
      </c>
      <c r="AG437" s="146">
        <f>BDS!$AG$3*(COS(($U437*AG$4)-PI()))*BL437*BP437</f>
        <v>0.15012447889637995</v>
      </c>
      <c r="AH437" s="146">
        <f>BDS!$AH$3*(COS(($U437*AH$4)-PI()))*BL437*BP437</f>
        <v>-0.10005491737429725</v>
      </c>
      <c r="AI437" s="146">
        <f>BDS!$AI$3*(COS(($U437*AI$4)-PI()))*BL437*BP437</f>
        <v>-3.7198438626902072E-2</v>
      </c>
      <c r="AJ437" s="146">
        <f>BDS!$AJ$3*(COS(($U437*AJ$4)-PI()))*BL437*BP437</f>
        <v>-0.18231655122159973</v>
      </c>
      <c r="AK437" s="146">
        <f>BDS!$AK$3*(COS(($U437*AK$4)-PI()))*BL437*BP437</f>
        <v>7.0041805475250005E-2</v>
      </c>
      <c r="AL437" s="146">
        <f>BDS!$AL$3*(COS(($U437*AL$4)-PI()))*BL437*BP437</f>
        <v>0.19078852762526979</v>
      </c>
      <c r="AM437" s="146">
        <f>BDS!$AM$3*(COS(($U437*AM$4)-PI()))*BL437*BP437</f>
        <v>0.12176503979205662</v>
      </c>
      <c r="AN437" s="146">
        <f>BDS!$AN$3*(COS(($U437*AN$4)-PI()))*BL437*BP437</f>
        <v>8.4245433996989375E-2</v>
      </c>
      <c r="AO437" s="146">
        <f>BDS!$AO$3*(COS(($U437*AO$4)-PI()))*BL437*BP437</f>
        <v>0.12176503979205662</v>
      </c>
      <c r="AP437" s="146">
        <f>BDS!$AP$3*(COS(($U437*AP$4)-PI()))*BL437*BP437</f>
        <v>0.19078852762526979</v>
      </c>
      <c r="AQ437" s="146">
        <f>BDS!$AQ$3*(COS(($U437*AQ$4)-PI()))*BL437*BP437</f>
        <v>7.0041805475250005E-2</v>
      </c>
      <c r="AR437" s="146">
        <f>BDS!$AR$3*(COS(($U437*AR$4)-PI()))*BL437*BP437</f>
        <v>-0.18231655122159973</v>
      </c>
      <c r="AS437" s="146">
        <f>BDS!$AS$3*(COS(($U437*AS$4)-PI()))*BL437*BP437</f>
        <v>-3.7198438626902072E-2</v>
      </c>
      <c r="AT437" s="146">
        <f>BDS!$AT$3*(COS(($U437*AT$4)-PI()))*BL437*BP437</f>
        <v>-0.10005491737429725</v>
      </c>
      <c r="AU437" s="146">
        <f>BDS!$AU$3*(COS(($U437*AU$4)-PI()))*BL437*BP437</f>
        <v>0.15012447889637995</v>
      </c>
      <c r="AV437" s="146">
        <f>BDS!$AV$3*(COS(($U437*AV$4)-PI()))*BL437*BP437</f>
        <v>0.1924704132883707</v>
      </c>
      <c r="AW437" s="146">
        <f>BDS!$AW$3*(COS(($U437*AW$4)-PI()))*BL437*BP437</f>
        <v>0.18266621207109768</v>
      </c>
      <c r="AX437" s="146">
        <f>BDS!$AX$3*(COS(($U437*AX$4)-PI()))*BL437*BP437</f>
        <v>0.1924704132883707</v>
      </c>
      <c r="AY437" s="146">
        <f>BDS!$AY$3*(COS(($U437*AY$4)-PI()))*BL437*BP437</f>
        <v>0.15012447889637995</v>
      </c>
      <c r="AZ437" s="146">
        <f>BDS!$AZ$3*(COS(($U437*AZ$4)-PI()))*BL437*BP437</f>
        <v>-0.10005491737429725</v>
      </c>
      <c r="BA437" s="146">
        <f>BDS!$BA$3*(COS(($U437*BA$4)-PI()))*BL437*BP437</f>
        <v>-3.7198438626902072E-2</v>
      </c>
      <c r="BB437" s="146">
        <f>BDS!$BB$3*(COS(($U437*BB$4)-PI()))*BL437*BP437</f>
        <v>-0.12315950935661832</v>
      </c>
      <c r="BC437" s="146">
        <f>BDS!$BC$3*(COS(($U437*BC$4)-PI()))*BL437*BP437</f>
        <v>-0.1905068994920156</v>
      </c>
      <c r="BD437" s="146">
        <f>BDS!$BD$3*(COS(($U437*BD$4)-PI()))*BL437*BP437</f>
        <v>0.12325248806978174</v>
      </c>
      <c r="BE437" s="146">
        <f>BDS!$BE$3*(COS(($U437*BE$4)-PI()))*BL437*BP437</f>
        <v>-0.18984973748195647</v>
      </c>
      <c r="BF437" s="153">
        <f t="shared" si="125"/>
        <v>2.1236817113330711E-2</v>
      </c>
      <c r="BG437" s="153">
        <f>(((BF437)+1)/(BDS!$BG$4)+1)</f>
        <v>2.0147646291681132</v>
      </c>
      <c r="BH437" s="196">
        <f t="shared" si="126"/>
        <v>6.0844863571920857</v>
      </c>
      <c r="BI437" s="154"/>
      <c r="BJ437" s="152">
        <f t="shared" si="127"/>
        <v>6468.119218683838</v>
      </c>
      <c r="BK437" s="152">
        <f t="shared" si="128"/>
        <v>-2.5747521172276606</v>
      </c>
      <c r="BL437" s="155">
        <f t="shared" si="129"/>
        <v>0.74346819443266876</v>
      </c>
      <c r="BM437" s="155"/>
      <c r="BN437" s="152">
        <f t="shared" si="130"/>
        <v>6468.119218683838</v>
      </c>
      <c r="BO437" s="152">
        <f t="shared" si="131"/>
        <v>-11.734198569500853</v>
      </c>
      <c r="BP437" s="155">
        <f t="shared" si="132"/>
        <v>0.2589942197191723</v>
      </c>
      <c r="BQ437" s="156"/>
      <c r="BR437" s="157">
        <f t="shared" si="133"/>
        <v>6468.119218683838</v>
      </c>
      <c r="BS437" s="158">
        <f t="shared" si="134"/>
        <v>0</v>
      </c>
      <c r="BT437" s="158">
        <f t="shared" si="135"/>
        <v>0</v>
      </c>
      <c r="BU437" s="158">
        <f t="shared" si="136"/>
        <v>0</v>
      </c>
      <c r="BV437" s="158"/>
      <c r="BW437" s="206">
        <f t="shared" si="137"/>
        <v>6468.119218683838</v>
      </c>
      <c r="BX437" s="207">
        <f t="shared" si="138"/>
        <v>-2.1427356306816683E-12</v>
      </c>
      <c r="BY437" s="208">
        <f t="shared" si="139"/>
        <v>0.99999999999975331</v>
      </c>
      <c r="BZ437" s="158"/>
      <c r="CA437" s="157">
        <f>BDS!BH437</f>
        <v>6.0844863571920857</v>
      </c>
      <c r="CB437" s="157">
        <f t="shared" si="140"/>
        <v>8.4486357192085748E-2</v>
      </c>
      <c r="CC437" s="157"/>
      <c r="CD437" s="157">
        <f t="shared" si="141"/>
        <v>8.4486357192085748E-2</v>
      </c>
      <c r="CE437" s="192"/>
      <c r="CF437" s="192"/>
      <c r="CG437" s="208"/>
      <c r="CH437" s="208">
        <f t="shared" si="142"/>
        <v>0</v>
      </c>
    </row>
    <row r="438" spans="2:86" x14ac:dyDescent="0.2">
      <c r="B438" s="81"/>
      <c r="C438" s="81"/>
      <c r="D438" s="81"/>
      <c r="E438" s="81"/>
      <c r="F438" s="81"/>
      <c r="G438" s="81"/>
      <c r="H438" s="81"/>
      <c r="I438" s="81"/>
      <c r="J438" s="81"/>
      <c r="K438" s="81"/>
      <c r="L438" s="82"/>
      <c r="M438" s="83"/>
      <c r="N438" s="81"/>
      <c r="O438" s="81"/>
      <c r="P438" s="81"/>
      <c r="Q438" s="84"/>
      <c r="R438" s="81"/>
      <c r="S438" s="84"/>
      <c r="T438" s="81"/>
      <c r="U438" s="195">
        <f t="shared" si="124"/>
        <v>6566.2091077323321</v>
      </c>
      <c r="V438" s="146">
        <f>BDS!$V$3*(COS(($U438*V$4)-PI()))*BL438*BP438</f>
        <v>-0.18453069285353219</v>
      </c>
      <c r="W438" s="146">
        <f>BDS!$W$3*(COS(($U438*W$4)-PI()))*BL438*BP438</f>
        <v>-0.14251613117110745</v>
      </c>
      <c r="X438" s="146">
        <f>BDS!$X$3*(COS(($U438*X$4)-PI()))*BL438*BP438</f>
        <v>0.18177204501175256</v>
      </c>
      <c r="Y438" s="146">
        <f>BDS!$Y$3*(COS(($U438*Y$4)-PI()))*BL438*BP438</f>
        <v>-0.15481657743712063</v>
      </c>
      <c r="Z438" s="146">
        <f>BDS!$Z$3*(COS(($U438*Z$4)-PI()))*BL438*BP438</f>
        <v>-0.16338102120704315</v>
      </c>
      <c r="AA438" s="146">
        <f>BDS!$AA$3*(COS(($U438*AA$4)-PI()))*BL438*BP438</f>
        <v>2.1074362659948991E-2</v>
      </c>
      <c r="AB438" s="146">
        <f>BDS!$AB$3*(COS(($U438*AB$4)-PI()))*BL438*BP438</f>
        <v>-0.13654606968840388</v>
      </c>
      <c r="AC438" s="146">
        <f>BDS!$AC$3*(COS(($U438*AC$4)-PI()))*BL438*BP438</f>
        <v>0.11233594254225056</v>
      </c>
      <c r="AD438" s="146">
        <f>BDS!$AD$3*(COS(($U438*AD$4)-PI()))*BL438*BP438</f>
        <v>0.18573975419052774</v>
      </c>
      <c r="AE438" s="146">
        <f>BDS!$AE$3*(COS(($U438*AE$4)-PI()))*BL438*BP438</f>
        <v>0.18686887429101628</v>
      </c>
      <c r="AF438" s="146">
        <f>BDS!$AF$3*(COS(($U438*AF$4)-PI()))*BL438*BP438</f>
        <v>0.18573975419052774</v>
      </c>
      <c r="AG438" s="146">
        <f>BDS!$AG$3*(COS(($U438*AG$4)-PI()))*BL438*BP438</f>
        <v>0.11233594254225056</v>
      </c>
      <c r="AH438" s="146">
        <f>BDS!$AH$3*(COS(($U438*AH$4)-PI()))*BL438*BP438</f>
        <v>-0.13654606968840388</v>
      </c>
      <c r="AI438" s="146">
        <f>BDS!$AI$3*(COS(($U438*AI$4)-PI()))*BL438*BP438</f>
        <v>2.1074362659948991E-2</v>
      </c>
      <c r="AJ438" s="146">
        <f>BDS!$AJ$3*(COS(($U438*AJ$4)-PI()))*BL438*BP438</f>
        <v>-0.1520911174233576</v>
      </c>
      <c r="AK438" s="146">
        <f>BDS!$AK$3*(COS(($U438*AK$4)-PI()))*BL438*BP438</f>
        <v>2.1477332123446734E-2</v>
      </c>
      <c r="AL438" s="146">
        <f>BDS!$AL$3*(COS(($U438*AL$4)-PI()))*BL438*BP438</f>
        <v>0.18724047990875831</v>
      </c>
      <c r="AM438" s="146">
        <f>BDS!$AM$3*(COS(($U438*AM$4)-PI()))*BL438*BP438</f>
        <v>0.14785646314286552</v>
      </c>
      <c r="AN438" s="146">
        <f>BDS!$AN$3*(COS(($U438*AN$4)-PI()))*BL438*BP438</f>
        <v>0.11696861986418673</v>
      </c>
      <c r="AO438" s="146">
        <f>BDS!$AO$3*(COS(($U438*AO$4)-PI()))*BL438*BP438</f>
        <v>0.14785646314286552</v>
      </c>
      <c r="AP438" s="146">
        <f>BDS!$AP$3*(COS(($U438*AP$4)-PI()))*BL438*BP438</f>
        <v>0.18724047990875831</v>
      </c>
      <c r="AQ438" s="146">
        <f>BDS!$AQ$3*(COS(($U438*AQ$4)-PI()))*BL438*BP438</f>
        <v>2.1477332123446734E-2</v>
      </c>
      <c r="AR438" s="146">
        <f>BDS!$AR$3*(COS(($U438*AR$4)-PI()))*BL438*BP438</f>
        <v>-0.1520911174233576</v>
      </c>
      <c r="AS438" s="146">
        <f>BDS!$AS$3*(COS(($U438*AS$4)-PI()))*BL438*BP438</f>
        <v>2.1074362659948991E-2</v>
      </c>
      <c r="AT438" s="146">
        <f>BDS!$AT$3*(COS(($U438*AT$4)-PI()))*BL438*BP438</f>
        <v>-0.13654606968840388</v>
      </c>
      <c r="AU438" s="146">
        <f>BDS!$AU$3*(COS(($U438*AU$4)-PI()))*BL438*BP438</f>
        <v>0.11233594254225056</v>
      </c>
      <c r="AV438" s="146">
        <f>BDS!$AV$3*(COS(($U438*AV$4)-PI()))*BL438*BP438</f>
        <v>0.18573975419052774</v>
      </c>
      <c r="AW438" s="146">
        <f>BDS!$AW$3*(COS(($U438*AW$4)-PI()))*BL438*BP438</f>
        <v>0.18686887429101628</v>
      </c>
      <c r="AX438" s="146">
        <f>BDS!$AX$3*(COS(($U438*AX$4)-PI()))*BL438*BP438</f>
        <v>0.18573975419052774</v>
      </c>
      <c r="AY438" s="146">
        <f>BDS!$AY$3*(COS(($U438*AY$4)-PI()))*BL438*BP438</f>
        <v>0.11233594254225056</v>
      </c>
      <c r="AZ438" s="146">
        <f>BDS!$AZ$3*(COS(($U438*AZ$4)-PI()))*BL438*BP438</f>
        <v>-0.13654606968840388</v>
      </c>
      <c r="BA438" s="146">
        <f>BDS!$BA$3*(COS(($U438*BA$4)-PI()))*BL438*BP438</f>
        <v>2.1074362659948991E-2</v>
      </c>
      <c r="BB438" s="146">
        <f>BDS!$BB$3*(COS(($U438*BB$4)-PI()))*BL438*BP438</f>
        <v>-0.16338102120704315</v>
      </c>
      <c r="BC438" s="146">
        <f>BDS!$BC$3*(COS(($U438*BC$4)-PI()))*BL438*BP438</f>
        <v>-0.15481657743712063</v>
      </c>
      <c r="BD438" s="146">
        <f>BDS!$BD$3*(COS(($U438*BD$4)-PI()))*BL438*BP438</f>
        <v>0.18177204501175256</v>
      </c>
      <c r="BE438" s="146">
        <f>BDS!$BE$3*(COS(($U438*BE$4)-PI()))*BL438*BP438</f>
        <v>-0.14251613117110745</v>
      </c>
      <c r="BF438" s="153">
        <f t="shared" si="125"/>
        <v>2.465762723073248E-2</v>
      </c>
      <c r="BG438" s="153">
        <f>(((BF438)+1)/(BDS!$BG$4)+1)</f>
        <v>2.0181637595677122</v>
      </c>
      <c r="BH438" s="196">
        <f t="shared" si="126"/>
        <v>6.0991280644883643</v>
      </c>
      <c r="BI438" s="154"/>
      <c r="BJ438" s="152">
        <f t="shared" si="127"/>
        <v>6566.2091077323321</v>
      </c>
      <c r="BK438" s="152">
        <f t="shared" si="128"/>
        <v>-2.671054736007024</v>
      </c>
      <c r="BL438" s="155">
        <f t="shared" si="129"/>
        <v>0.73527070541899875</v>
      </c>
      <c r="BM438" s="155"/>
      <c r="BN438" s="152">
        <f t="shared" si="130"/>
        <v>6566.2091077323321</v>
      </c>
      <c r="BO438" s="152">
        <f t="shared" si="131"/>
        <v>-11.886844513309274</v>
      </c>
      <c r="BP438" s="155">
        <f t="shared" si="132"/>
        <v>0.25448241314019354</v>
      </c>
      <c r="BQ438" s="156"/>
      <c r="BR438" s="157">
        <f t="shared" si="133"/>
        <v>6566.2091077323321</v>
      </c>
      <c r="BS438" s="158">
        <f t="shared" si="134"/>
        <v>0</v>
      </c>
      <c r="BT438" s="158">
        <f t="shared" si="135"/>
        <v>0</v>
      </c>
      <c r="BU438" s="158">
        <f t="shared" si="136"/>
        <v>0</v>
      </c>
      <c r="BV438" s="158"/>
      <c r="BW438" s="206">
        <f t="shared" si="137"/>
        <v>6566.2091077323321</v>
      </c>
      <c r="BX438" s="207">
        <f t="shared" si="138"/>
        <v>-2.2488116520025567E-12</v>
      </c>
      <c r="BY438" s="208">
        <f t="shared" si="139"/>
        <v>0.9999999999997411</v>
      </c>
      <c r="BZ438" s="158"/>
      <c r="CA438" s="157">
        <f>BDS!BH438</f>
        <v>6.0991280644883643</v>
      </c>
      <c r="CB438" s="157">
        <f t="shared" si="140"/>
        <v>9.9128064488364309E-2</v>
      </c>
      <c r="CC438" s="157"/>
      <c r="CD438" s="157">
        <f t="shared" si="141"/>
        <v>9.9128064488364309E-2</v>
      </c>
      <c r="CE438" s="192"/>
      <c r="CF438" s="192"/>
      <c r="CG438" s="208"/>
      <c r="CH438" s="208">
        <f t="shared" si="142"/>
        <v>0</v>
      </c>
    </row>
    <row r="439" spans="2:86" x14ac:dyDescent="0.2">
      <c r="B439" s="81"/>
      <c r="C439" s="81"/>
      <c r="D439" s="81"/>
      <c r="E439" s="81"/>
      <c r="F439" s="81"/>
      <c r="G439" s="81"/>
      <c r="H439" s="81"/>
      <c r="I439" s="81"/>
      <c r="J439" s="81"/>
      <c r="K439" s="81"/>
      <c r="L439" s="82"/>
      <c r="M439" s="83"/>
      <c r="N439" s="81"/>
      <c r="O439" s="81"/>
      <c r="P439" s="81"/>
      <c r="Q439" s="84"/>
      <c r="R439" s="81"/>
      <c r="S439" s="84"/>
      <c r="T439" s="81"/>
      <c r="U439" s="195">
        <f t="shared" si="124"/>
        <v>6665.7865430068996</v>
      </c>
      <c r="V439" s="146">
        <f>BDS!$V$3*(COS(($U439*V$4)-PI()))*BL439*BP439</f>
        <v>-0.14469318013604057</v>
      </c>
      <c r="W439" s="146">
        <f>BDS!$W$3*(COS(($U439*W$4)-PI()))*BL439*BP439</f>
        <v>-3.6502754655192933E-2</v>
      </c>
      <c r="X439" s="146">
        <f>BDS!$X$3*(COS(($U439*X$4)-PI()))*BL439*BP439</f>
        <v>0.15241700200403976</v>
      </c>
      <c r="Y439" s="146">
        <f>BDS!$Y$3*(COS(($U439*Y$4)-PI()))*BL439*BP439</f>
        <v>-8.6068731793485315E-2</v>
      </c>
      <c r="Z439" s="146">
        <f>BDS!$Z$3*(COS(($U439*Z$4)-PI()))*BL439*BP439</f>
        <v>-0.18006826111779625</v>
      </c>
      <c r="AA439" s="146">
        <f>BDS!$AA$3*(COS(($U439*AA$4)-PI()))*BL439*BP439</f>
        <v>7.491977239837927E-2</v>
      </c>
      <c r="AB439" s="146">
        <f>BDS!$AB$3*(COS(($U439*AB$4)-PI()))*BL439*BP439</f>
        <v>-0.16155243618679252</v>
      </c>
      <c r="AC439" s="146">
        <f>BDS!$AC$3*(COS(($U439*AC$4)-PI()))*BL439*BP439</f>
        <v>6.9195373511141772E-2</v>
      </c>
      <c r="AD439" s="146">
        <f>BDS!$AD$3*(COS(($U439*AD$4)-PI()))*BL439*BP439</f>
        <v>0.16885272567781215</v>
      </c>
      <c r="AE439" s="146">
        <f>BDS!$AE$3*(COS(($U439*AE$4)-PI()))*BL439*BP439</f>
        <v>0.1807115975167958</v>
      </c>
      <c r="AF439" s="146">
        <f>BDS!$AF$3*(COS(($U439*AF$4)-PI()))*BL439*BP439</f>
        <v>0.16885272567781215</v>
      </c>
      <c r="AG439" s="146">
        <f>BDS!$AG$3*(COS(($U439*AG$4)-PI()))*BL439*BP439</f>
        <v>6.9195373511141772E-2</v>
      </c>
      <c r="AH439" s="146">
        <f>BDS!$AH$3*(COS(($U439*AH$4)-PI()))*BL439*BP439</f>
        <v>-0.16155243618679252</v>
      </c>
      <c r="AI439" s="146">
        <f>BDS!$AI$3*(COS(($U439*AI$4)-PI()))*BL439*BP439</f>
        <v>7.491977239837927E-2</v>
      </c>
      <c r="AJ439" s="146">
        <f>BDS!$AJ$3*(COS(($U439*AJ$4)-PI()))*BL439*BP439</f>
        <v>-0.11033149036558169</v>
      </c>
      <c r="AK439" s="146">
        <f>BDS!$AK$3*(COS(($U439*AK$4)-PI()))*BL439*BP439</f>
        <v>-2.6456266782574522E-2</v>
      </c>
      <c r="AL439" s="146">
        <f>BDS!$AL$3*(COS(($U439*AL$4)-PI()))*BL439*BP439</f>
        <v>0.17341094882019337</v>
      </c>
      <c r="AM439" s="146">
        <f>BDS!$AM$3*(COS(($U439*AM$4)-PI()))*BL439*BP439</f>
        <v>0.16535835475196786</v>
      </c>
      <c r="AN439" s="146">
        <f>BDS!$AN$3*(COS(($U439*AN$4)-PI()))*BL439*BP439</f>
        <v>0.14256957347068339</v>
      </c>
      <c r="AO439" s="146">
        <f>BDS!$AO$3*(COS(($U439*AO$4)-PI()))*BL439*BP439</f>
        <v>0.16535835475196786</v>
      </c>
      <c r="AP439" s="146">
        <f>BDS!$AP$3*(COS(($U439*AP$4)-PI()))*BL439*BP439</f>
        <v>0.17341094882019337</v>
      </c>
      <c r="AQ439" s="146">
        <f>BDS!$AQ$3*(COS(($U439*AQ$4)-PI()))*BL439*BP439</f>
        <v>-2.6456266782574522E-2</v>
      </c>
      <c r="AR439" s="146">
        <f>BDS!$AR$3*(COS(($U439*AR$4)-PI()))*BL439*BP439</f>
        <v>-0.11033149036558169</v>
      </c>
      <c r="AS439" s="146">
        <f>BDS!$AS$3*(COS(($U439*AS$4)-PI()))*BL439*BP439</f>
        <v>7.491977239837927E-2</v>
      </c>
      <c r="AT439" s="146">
        <f>BDS!$AT$3*(COS(($U439*AT$4)-PI()))*BL439*BP439</f>
        <v>-0.16155243618679252</v>
      </c>
      <c r="AU439" s="146">
        <f>BDS!$AU$3*(COS(($U439*AU$4)-PI()))*BL439*BP439</f>
        <v>6.9195373511141772E-2</v>
      </c>
      <c r="AV439" s="146">
        <f>BDS!$AV$3*(COS(($U439*AV$4)-PI()))*BL439*BP439</f>
        <v>0.16885272567781215</v>
      </c>
      <c r="AW439" s="146">
        <f>BDS!$AW$3*(COS(($U439*AW$4)-PI()))*BL439*BP439</f>
        <v>0.1807115975167958</v>
      </c>
      <c r="AX439" s="146">
        <f>BDS!$AX$3*(COS(($U439*AX$4)-PI()))*BL439*BP439</f>
        <v>0.16885272567781215</v>
      </c>
      <c r="AY439" s="146">
        <f>BDS!$AY$3*(COS(($U439*AY$4)-PI()))*BL439*BP439</f>
        <v>6.9195373511141772E-2</v>
      </c>
      <c r="AZ439" s="146">
        <f>BDS!$AZ$3*(COS(($U439*AZ$4)-PI()))*BL439*BP439</f>
        <v>-0.16155243618679252</v>
      </c>
      <c r="BA439" s="146">
        <f>BDS!$BA$3*(COS(($U439*BA$4)-PI()))*BL439*BP439</f>
        <v>7.491977239837927E-2</v>
      </c>
      <c r="BB439" s="146">
        <f>BDS!$BB$3*(COS(($U439*BB$4)-PI()))*BL439*BP439</f>
        <v>-0.18006826111779625</v>
      </c>
      <c r="BC439" s="146">
        <f>BDS!$BC$3*(COS(($U439*BC$4)-PI()))*BL439*BP439</f>
        <v>-8.6068731793485315E-2</v>
      </c>
      <c r="BD439" s="146">
        <f>BDS!$BD$3*(COS(($U439*BD$4)-PI()))*BL439*BP439</f>
        <v>0.15241700200403976</v>
      </c>
      <c r="BE439" s="146">
        <f>BDS!$BE$3*(COS(($U439*BE$4)-PI()))*BL439*BP439</f>
        <v>-3.6502754655192933E-2</v>
      </c>
      <c r="BF439" s="153">
        <f t="shared" si="125"/>
        <v>2.9679970324820486E-2</v>
      </c>
      <c r="BG439" s="153">
        <f>(((BF439)+1)/(BDS!$BG$4)+1)</f>
        <v>2.023154273072536</v>
      </c>
      <c r="BH439" s="196">
        <f t="shared" si="126"/>
        <v>6.1205800122060765</v>
      </c>
      <c r="BI439" s="154"/>
      <c r="BJ439" s="152">
        <f t="shared" si="127"/>
        <v>6665.7865430068996</v>
      </c>
      <c r="BK439" s="152">
        <f t="shared" si="128"/>
        <v>-2.7699379502037895</v>
      </c>
      <c r="BL439" s="155">
        <f t="shared" si="129"/>
        <v>0.72694759232509876</v>
      </c>
      <c r="BM439" s="155"/>
      <c r="BN439" s="152">
        <f t="shared" si="130"/>
        <v>6665.7865430068996</v>
      </c>
      <c r="BO439" s="152">
        <f t="shared" si="131"/>
        <v>-12.039862919596034</v>
      </c>
      <c r="BP439" s="155">
        <f t="shared" si="132"/>
        <v>0.25003848223701391</v>
      </c>
      <c r="BQ439" s="156"/>
      <c r="BR439" s="157">
        <f t="shared" si="133"/>
        <v>6665.7865430068996</v>
      </c>
      <c r="BS439" s="158">
        <f t="shared" si="134"/>
        <v>0</v>
      </c>
      <c r="BT439" s="158">
        <f t="shared" si="135"/>
        <v>0</v>
      </c>
      <c r="BU439" s="158">
        <f t="shared" si="136"/>
        <v>0</v>
      </c>
      <c r="BV439" s="158"/>
      <c r="BW439" s="206">
        <f t="shared" si="137"/>
        <v>6665.7865430068996</v>
      </c>
      <c r="BX439" s="207">
        <f t="shared" si="138"/>
        <v>-2.3626022930558751E-12</v>
      </c>
      <c r="BY439" s="208">
        <f t="shared" si="139"/>
        <v>0.999999999999728</v>
      </c>
      <c r="BZ439" s="158"/>
      <c r="CA439" s="157">
        <f>BDS!BH439</f>
        <v>6.1205800122060765</v>
      </c>
      <c r="CB439" s="157">
        <f t="shared" si="140"/>
        <v>0.1205800122060765</v>
      </c>
      <c r="CC439" s="157"/>
      <c r="CD439" s="157">
        <f t="shared" si="141"/>
        <v>0.1205800122060765</v>
      </c>
      <c r="CE439" s="192"/>
      <c r="CF439" s="192"/>
      <c r="CG439" s="208"/>
      <c r="CH439" s="208">
        <f t="shared" si="142"/>
        <v>0</v>
      </c>
    </row>
    <row r="440" spans="2:86" x14ac:dyDescent="0.2">
      <c r="B440" s="81"/>
      <c r="C440" s="81"/>
      <c r="D440" s="81"/>
      <c r="E440" s="81"/>
      <c r="F440" s="81"/>
      <c r="G440" s="81"/>
      <c r="H440" s="81"/>
      <c r="I440" s="81"/>
      <c r="J440" s="81"/>
      <c r="K440" s="81"/>
      <c r="L440" s="82"/>
      <c r="M440" s="83"/>
      <c r="N440" s="81"/>
      <c r="O440" s="81"/>
      <c r="P440" s="81"/>
      <c r="Q440" s="84"/>
      <c r="R440" s="81"/>
      <c r="S440" s="84"/>
      <c r="T440" s="81"/>
      <c r="U440" s="195">
        <f t="shared" si="124"/>
        <v>6766.8740833440952</v>
      </c>
      <c r="V440" s="146">
        <f>BDS!$V$3*(COS(($U440*V$4)-PI()))*BL440*BP440</f>
        <v>-4.5111100405221385E-2</v>
      </c>
      <c r="W440" s="146">
        <f>BDS!$W$3*(COS(($U440*W$4)-PI()))*BL440*BP440</f>
        <v>8.0787745778027539E-2</v>
      </c>
      <c r="X440" s="146">
        <f>BDS!$X$3*(COS(($U440*X$4)-PI()))*BL440*BP440</f>
        <v>5.080416512465654E-2</v>
      </c>
      <c r="Y440" s="146">
        <f>BDS!$Y$3*(COS(($U440*Y$4)-PI()))*BL440*BP440</f>
        <v>-5.1742578897430674E-4</v>
      </c>
      <c r="Z440" s="146">
        <f>BDS!$Z$3*(COS(($U440*Z$4)-PI()))*BL440*BP440</f>
        <v>-0.17126135492046277</v>
      </c>
      <c r="AA440" s="146">
        <f>BDS!$AA$3*(COS(($U440*AA$4)-PI()))*BL440*BP440</f>
        <v>0.11924735445636914</v>
      </c>
      <c r="AB440" s="146">
        <f>BDS!$AB$3*(COS(($U440*AB$4)-PI()))*BL440*BP440</f>
        <v>-0.17336660448110716</v>
      </c>
      <c r="AC440" s="146">
        <f>BDS!$AC$3*(COS(($U440*AC$4)-PI()))*BL440*BP440</f>
        <v>2.3493393800000255E-2</v>
      </c>
      <c r="AD440" s="146">
        <f>BDS!$AD$3*(COS(($U440*AD$4)-PI()))*BL440*BP440</f>
        <v>0.14291213337485417</v>
      </c>
      <c r="AE440" s="146">
        <f>BDS!$AE$3*(COS(($U440*AE$4)-PI()))*BL440*BP440</f>
        <v>0.16467431262123194</v>
      </c>
      <c r="AF440" s="146">
        <f>BDS!$AF$3*(COS(($U440*AF$4)-PI()))*BL440*BP440</f>
        <v>0.14291213337485417</v>
      </c>
      <c r="AG440" s="146">
        <f>BDS!$AG$3*(COS(($U440*AG$4)-PI()))*BL440*BP440</f>
        <v>2.3493393800000255E-2</v>
      </c>
      <c r="AH440" s="146">
        <f>BDS!$AH$3*(COS(($U440*AH$4)-PI()))*BL440*BP440</f>
        <v>-0.17336660448110716</v>
      </c>
      <c r="AI440" s="146">
        <f>BDS!$AI$3*(COS(($U440*AI$4)-PI()))*BL440*BP440</f>
        <v>0.11924735445636914</v>
      </c>
      <c r="AJ440" s="146">
        <f>BDS!$AJ$3*(COS(($U440*AJ$4)-PI()))*BL440*BP440</f>
        <v>-6.0790258388797445E-2</v>
      </c>
      <c r="AK440" s="146">
        <f>BDS!$AK$3*(COS(($U440*AK$4)-PI()))*BL440*BP440</f>
        <v>-7.055344068173329E-2</v>
      </c>
      <c r="AL440" s="146">
        <f>BDS!$AL$3*(COS(($U440*AL$4)-PI()))*BL440*BP440</f>
        <v>0.15022216170201602</v>
      </c>
      <c r="AM440" s="146">
        <f>BDS!$AM$3*(COS(($U440*AM$4)-PI()))*BL440*BP440</f>
        <v>0.17348174989498458</v>
      </c>
      <c r="AN440" s="146">
        <f>BDS!$AN$3*(COS(($U440*AN$4)-PI()))*BL440*BP440</f>
        <v>0.15986228335041308</v>
      </c>
      <c r="AO440" s="146">
        <f>BDS!$AO$3*(COS(($U440*AO$4)-PI()))*BL440*BP440</f>
        <v>0.17348174989498458</v>
      </c>
      <c r="AP440" s="146">
        <f>BDS!$AP$3*(COS(($U440*AP$4)-PI()))*BL440*BP440</f>
        <v>0.15022216170201602</v>
      </c>
      <c r="AQ440" s="146">
        <f>BDS!$AQ$3*(COS(($U440*AQ$4)-PI()))*BL440*BP440</f>
        <v>-7.055344068173329E-2</v>
      </c>
      <c r="AR440" s="146">
        <f>BDS!$AR$3*(COS(($U440*AR$4)-PI()))*BL440*BP440</f>
        <v>-6.0790258388797445E-2</v>
      </c>
      <c r="AS440" s="146">
        <f>BDS!$AS$3*(COS(($U440*AS$4)-PI()))*BL440*BP440</f>
        <v>0.11924735445636914</v>
      </c>
      <c r="AT440" s="146">
        <f>BDS!$AT$3*(COS(($U440*AT$4)-PI()))*BL440*BP440</f>
        <v>-0.17336660448110716</v>
      </c>
      <c r="AU440" s="146">
        <f>BDS!$AU$3*(COS(($U440*AU$4)-PI()))*BL440*BP440</f>
        <v>2.3493393800000255E-2</v>
      </c>
      <c r="AV440" s="146">
        <f>BDS!$AV$3*(COS(($U440*AV$4)-PI()))*BL440*BP440</f>
        <v>0.14291213337485417</v>
      </c>
      <c r="AW440" s="146">
        <f>BDS!$AW$3*(COS(($U440*AW$4)-PI()))*BL440*BP440</f>
        <v>0.16467431262123194</v>
      </c>
      <c r="AX440" s="146">
        <f>BDS!$AX$3*(COS(($U440*AX$4)-PI()))*BL440*BP440</f>
        <v>0.14291213337485417</v>
      </c>
      <c r="AY440" s="146">
        <f>BDS!$AY$3*(COS(($U440*AY$4)-PI()))*BL440*BP440</f>
        <v>2.3493393800000255E-2</v>
      </c>
      <c r="AZ440" s="146">
        <f>BDS!$AZ$3*(COS(($U440*AZ$4)-PI()))*BL440*BP440</f>
        <v>-0.17336660448110716</v>
      </c>
      <c r="BA440" s="146">
        <f>BDS!$BA$3*(COS(($U440*BA$4)-PI()))*BL440*BP440</f>
        <v>0.11924735445636914</v>
      </c>
      <c r="BB440" s="146">
        <f>BDS!$BB$3*(COS(($U440*BB$4)-PI()))*BL440*BP440</f>
        <v>-0.17126135492046277</v>
      </c>
      <c r="BC440" s="146">
        <f>BDS!$BC$3*(COS(($U440*BC$4)-PI()))*BL440*BP440</f>
        <v>-5.1742578897430674E-4</v>
      </c>
      <c r="BD440" s="146">
        <f>BDS!$BD$3*(COS(($U440*BD$4)-PI()))*BL440*BP440</f>
        <v>5.080416512465654E-2</v>
      </c>
      <c r="BE440" s="146">
        <f>BDS!$BE$3*(COS(($U440*BE$4)-PI()))*BL440*BP440</f>
        <v>8.0787745778027539E-2</v>
      </c>
      <c r="BF440" s="153">
        <f t="shared" si="125"/>
        <v>3.3266433395209849E-2</v>
      </c>
      <c r="BG440" s="153">
        <f>(((BF440)+1)/(BDS!$BG$4)+1)</f>
        <v>2.0267180065833745</v>
      </c>
      <c r="BH440" s="196">
        <f t="shared" si="126"/>
        <v>6.1358665209285839</v>
      </c>
      <c r="BI440" s="154"/>
      <c r="BJ440" s="152">
        <f t="shared" si="127"/>
        <v>6766.8740833440952</v>
      </c>
      <c r="BK440" s="152">
        <f t="shared" si="128"/>
        <v>-2.8714104925615347</v>
      </c>
      <c r="BL440" s="155">
        <f t="shared" si="129"/>
        <v>0.71850447171442522</v>
      </c>
      <c r="BM440" s="155"/>
      <c r="BN440" s="152">
        <f t="shared" si="130"/>
        <v>6766.8740833440952</v>
      </c>
      <c r="BO440" s="152">
        <f t="shared" si="131"/>
        <v>-12.193241756090181</v>
      </c>
      <c r="BP440" s="155">
        <f t="shared" si="132"/>
        <v>0.2456619598166988</v>
      </c>
      <c r="BQ440" s="156"/>
      <c r="BR440" s="157">
        <f t="shared" si="133"/>
        <v>6766.8740833440952</v>
      </c>
      <c r="BS440" s="158">
        <f t="shared" si="134"/>
        <v>0</v>
      </c>
      <c r="BT440" s="158">
        <f t="shared" si="135"/>
        <v>0</v>
      </c>
      <c r="BU440" s="158">
        <f t="shared" si="136"/>
        <v>0</v>
      </c>
      <c r="BV440" s="158"/>
      <c r="BW440" s="206">
        <f t="shared" si="137"/>
        <v>6766.8740833440952</v>
      </c>
      <c r="BX440" s="207">
        <f t="shared" si="138"/>
        <v>-2.4802502439754083E-12</v>
      </c>
      <c r="BY440" s="208">
        <f t="shared" si="139"/>
        <v>0.99999999999971445</v>
      </c>
      <c r="BZ440" s="158"/>
      <c r="CA440" s="157">
        <f>BDS!BH440</f>
        <v>6.1358665209285839</v>
      </c>
      <c r="CB440" s="157">
        <f t="shared" si="140"/>
        <v>0.13586652092858387</v>
      </c>
      <c r="CC440" s="157"/>
      <c r="CD440" s="157">
        <f t="shared" si="141"/>
        <v>0.13586652092858387</v>
      </c>
      <c r="CE440" s="192"/>
      <c r="CF440" s="192"/>
      <c r="CG440" s="208"/>
      <c r="CH440" s="208">
        <f t="shared" si="142"/>
        <v>0</v>
      </c>
    </row>
    <row r="441" spans="2:86" x14ac:dyDescent="0.2">
      <c r="B441" s="81"/>
      <c r="C441" s="81"/>
      <c r="D441" s="81"/>
      <c r="E441" s="81"/>
      <c r="F441" s="81"/>
      <c r="G441" s="81"/>
      <c r="H441" s="81"/>
      <c r="I441" s="81"/>
      <c r="J441" s="81"/>
      <c r="K441" s="81"/>
      <c r="L441" s="82"/>
      <c r="M441" s="83"/>
      <c r="N441" s="81"/>
      <c r="O441" s="81"/>
      <c r="P441" s="81"/>
      <c r="Q441" s="84"/>
      <c r="R441" s="81"/>
      <c r="S441" s="84"/>
      <c r="T441" s="81"/>
      <c r="U441" s="195">
        <f t="shared" si="124"/>
        <v>6869.4946296882335</v>
      </c>
      <c r="V441" s="146">
        <f>BDS!$V$3*(COS(($U441*V$4)-PI()))*BL441*BP441</f>
        <v>6.969427790889339E-2</v>
      </c>
      <c r="W441" s="146">
        <f>BDS!$W$3*(COS(($U441*W$4)-PI()))*BL441*BP441</f>
        <v>0.15628793661323287</v>
      </c>
      <c r="X441" s="146">
        <f>BDS!$X$3*(COS(($U441*X$4)-PI()))*BL441*BP441</f>
        <v>-7.1400380865954502E-2</v>
      </c>
      <c r="Y441" s="146">
        <f>BDS!$Y$3*(COS(($U441*Y$4)-PI()))*BL441*BP441</f>
        <v>8.1373392492157123E-2</v>
      </c>
      <c r="Z441" s="146">
        <f>BDS!$Z$3*(COS(($U441*Z$4)-PI()))*BL441*BP441</f>
        <v>-0.13857410688598981</v>
      </c>
      <c r="AA441" s="146">
        <f>BDS!$AA$3*(COS(($U441*AA$4)-PI()))*BL441*BP441</f>
        <v>0.14982629087235394</v>
      </c>
      <c r="AB441" s="146">
        <f>BDS!$AB$3*(COS(($U441*AB$4)-PI()))*BL441*BP441</f>
        <v>-0.17126906868732392</v>
      </c>
      <c r="AC441" s="146">
        <f>BDS!$AC$3*(COS(($U441*AC$4)-PI()))*BL441*BP441</f>
        <v>-2.1767444748225777E-2</v>
      </c>
      <c r="AD441" s="146">
        <f>BDS!$AD$3*(COS(($U441*AD$4)-PI()))*BL441*BP441</f>
        <v>0.10957532465945172</v>
      </c>
      <c r="AE441" s="146">
        <f>BDS!$AE$3*(COS(($U441*AE$4)-PI()))*BL441*BP441</f>
        <v>0.13981255983644778</v>
      </c>
      <c r="AF441" s="146">
        <f>BDS!$AF$3*(COS(($U441*AF$4)-PI()))*BL441*BP441</f>
        <v>0.10957532465945172</v>
      </c>
      <c r="AG441" s="146">
        <f>BDS!$AG$3*(COS(($U441*AG$4)-PI()))*BL441*BP441</f>
        <v>-2.1767444748225777E-2</v>
      </c>
      <c r="AH441" s="146">
        <f>BDS!$AH$3*(COS(($U441*AH$4)-PI()))*BL441*BP441</f>
        <v>-0.17126906868732392</v>
      </c>
      <c r="AI441" s="146">
        <f>BDS!$AI$3*(COS(($U441*AI$4)-PI()))*BL441*BP441</f>
        <v>0.14982629087235394</v>
      </c>
      <c r="AJ441" s="146">
        <f>BDS!$AJ$3*(COS(($U441*AJ$4)-PI()))*BL441*BP441</f>
        <v>-7.9723019900326004E-3</v>
      </c>
      <c r="AK441" s="146">
        <f>BDS!$AK$3*(COS(($U441*AK$4)-PI()))*BL441*BP441</f>
        <v>-0.10782313946032453</v>
      </c>
      <c r="AL441" s="146">
        <f>BDS!$AL$3*(COS(($U441*AL$4)-PI()))*BL441*BP441</f>
        <v>0.1191611764028207</v>
      </c>
      <c r="AM441" s="146">
        <f>BDS!$AM$3*(COS(($U441*AM$4)-PI()))*BL441*BP441</f>
        <v>0.17192611104849481</v>
      </c>
      <c r="AN441" s="146">
        <f>BDS!$AN$3*(COS(($U441*AN$4)-PI()))*BL441*BP441</f>
        <v>0.1680720164034322</v>
      </c>
      <c r="AO441" s="146">
        <f>BDS!$AO$3*(COS(($U441*AO$4)-PI()))*BL441*BP441</f>
        <v>0.17192611104849481</v>
      </c>
      <c r="AP441" s="146">
        <f>BDS!$AP$3*(COS(($U441*AP$4)-PI()))*BL441*BP441</f>
        <v>0.1191611764028207</v>
      </c>
      <c r="AQ441" s="146">
        <f>BDS!$AQ$3*(COS(($U441*AQ$4)-PI()))*BL441*BP441</f>
        <v>-0.10782313946032453</v>
      </c>
      <c r="AR441" s="146">
        <f>BDS!$AR$3*(COS(($U441*AR$4)-PI()))*BL441*BP441</f>
        <v>-7.9723019900326004E-3</v>
      </c>
      <c r="AS441" s="146">
        <f>BDS!$AS$3*(COS(($U441*AS$4)-PI()))*BL441*BP441</f>
        <v>0.14982629087235394</v>
      </c>
      <c r="AT441" s="146">
        <f>BDS!$AT$3*(COS(($U441*AT$4)-PI()))*BL441*BP441</f>
        <v>-0.17126906868732392</v>
      </c>
      <c r="AU441" s="146">
        <f>BDS!$AU$3*(COS(($U441*AU$4)-PI()))*BL441*BP441</f>
        <v>-2.1767444748225777E-2</v>
      </c>
      <c r="AV441" s="146">
        <f>BDS!$AV$3*(COS(($U441*AV$4)-PI()))*BL441*BP441</f>
        <v>0.10957532465945172</v>
      </c>
      <c r="AW441" s="146">
        <f>BDS!$AW$3*(COS(($U441*AW$4)-PI()))*BL441*BP441</f>
        <v>0.13981255983644778</v>
      </c>
      <c r="AX441" s="146">
        <f>BDS!$AX$3*(COS(($U441*AX$4)-PI()))*BL441*BP441</f>
        <v>0.10957532465945172</v>
      </c>
      <c r="AY441" s="146">
        <f>BDS!$AY$3*(COS(($U441*AY$4)-PI()))*BL441*BP441</f>
        <v>-2.1767444748225777E-2</v>
      </c>
      <c r="AZ441" s="146">
        <f>BDS!$AZ$3*(COS(($U441*AZ$4)-PI()))*BL441*BP441</f>
        <v>-0.17126906868732392</v>
      </c>
      <c r="BA441" s="146">
        <f>BDS!$BA$3*(COS(($U441*BA$4)-PI()))*BL441*BP441</f>
        <v>0.14982629087235394</v>
      </c>
      <c r="BB441" s="146">
        <f>BDS!$BB$3*(COS(($U441*BB$4)-PI()))*BL441*BP441</f>
        <v>-0.13857410688598981</v>
      </c>
      <c r="BC441" s="146">
        <f>BDS!$BC$3*(COS(($U441*BC$4)-PI()))*BL441*BP441</f>
        <v>8.1373392492157123E-2</v>
      </c>
      <c r="BD441" s="146">
        <f>BDS!$BD$3*(COS(($U441*BD$4)-PI()))*BL441*BP441</f>
        <v>-7.1400380865954502E-2</v>
      </c>
      <c r="BE441" s="146">
        <f>BDS!$BE$3*(COS(($U441*BE$4)-PI()))*BL441*BP441</f>
        <v>0.15628793661323287</v>
      </c>
      <c r="BF441" s="153">
        <f t="shared" si="125"/>
        <v>3.3022477696640365E-2</v>
      </c>
      <c r="BG441" s="153">
        <f>(((BF441)+1)/(BDS!$BG$4)+1)</f>
        <v>2.026475596977841</v>
      </c>
      <c r="BH441" s="196">
        <f t="shared" si="126"/>
        <v>6.1348275658281981</v>
      </c>
      <c r="BI441" s="154"/>
      <c r="BJ441" s="152">
        <f t="shared" si="127"/>
        <v>6869.4946296882335</v>
      </c>
      <c r="BK441" s="152">
        <f t="shared" si="128"/>
        <v>-2.9754780300976567</v>
      </c>
      <c r="BL441" s="155">
        <f t="shared" si="129"/>
        <v>0.70994727814925562</v>
      </c>
      <c r="BM441" s="155"/>
      <c r="BN441" s="152">
        <f t="shared" si="130"/>
        <v>6869.4946296882335</v>
      </c>
      <c r="BO441" s="152">
        <f t="shared" si="131"/>
        <v>-12.346969321317523</v>
      </c>
      <c r="BP441" s="155">
        <f t="shared" si="132"/>
        <v>0.24135235117789322</v>
      </c>
      <c r="BQ441" s="156"/>
      <c r="BR441" s="157">
        <f t="shared" si="133"/>
        <v>6869.4946296882335</v>
      </c>
      <c r="BS441" s="158">
        <f t="shared" si="134"/>
        <v>0</v>
      </c>
      <c r="BT441" s="158">
        <f t="shared" si="135"/>
        <v>0</v>
      </c>
      <c r="BU441" s="158">
        <f t="shared" si="136"/>
        <v>0</v>
      </c>
      <c r="BV441" s="158"/>
      <c r="BW441" s="206">
        <f t="shared" si="137"/>
        <v>6869.4946296882335</v>
      </c>
      <c r="BX441" s="207">
        <f t="shared" si="138"/>
        <v>-2.6056128146273727E-12</v>
      </c>
      <c r="BY441" s="208">
        <f t="shared" si="139"/>
        <v>0.99999999999970002</v>
      </c>
      <c r="BZ441" s="158"/>
      <c r="CA441" s="157">
        <f>BDS!BH441</f>
        <v>6.1348275658281981</v>
      </c>
      <c r="CB441" s="157">
        <f t="shared" si="140"/>
        <v>0.1348275658281981</v>
      </c>
      <c r="CC441" s="157"/>
      <c r="CD441" s="157">
        <f t="shared" si="141"/>
        <v>0.1348275658281981</v>
      </c>
      <c r="CE441" s="192"/>
      <c r="CF441" s="192"/>
      <c r="CG441" s="208"/>
      <c r="CH441" s="208">
        <f t="shared" si="142"/>
        <v>0</v>
      </c>
    </row>
    <row r="442" spans="2:86" x14ac:dyDescent="0.2">
      <c r="B442" s="81"/>
      <c r="C442" s="81"/>
      <c r="D442" s="81"/>
      <c r="E442" s="81"/>
      <c r="F442" s="81"/>
      <c r="G442" s="81"/>
      <c r="H442" s="81"/>
      <c r="I442" s="81"/>
      <c r="J442" s="81"/>
      <c r="K442" s="81"/>
      <c r="L442" s="82"/>
      <c r="M442" s="83"/>
      <c r="N442" s="81"/>
      <c r="O442" s="81"/>
      <c r="P442" s="81"/>
      <c r="Q442" s="84"/>
      <c r="R442" s="81"/>
      <c r="S442" s="84"/>
      <c r="T442" s="81"/>
      <c r="U442" s="195">
        <f t="shared" si="124"/>
        <v>6973.6714302794971</v>
      </c>
      <c r="V442" s="146">
        <f>BDS!$V$3*(COS(($U442*V$4)-PI()))*BL442*BP442</f>
        <v>0.14784116333147651</v>
      </c>
      <c r="W442" s="146">
        <f>BDS!$W$3*(COS(($U442*W$4)-PI()))*BL442*BP442</f>
        <v>0.15572365403369051</v>
      </c>
      <c r="X442" s="146">
        <f>BDS!$X$3*(COS(($U442*X$4)-PI()))*BL442*BP442</f>
        <v>-0.15145735772746524</v>
      </c>
      <c r="Y442" s="146">
        <f>BDS!$Y$3*(COS(($U442*Y$4)-PI()))*BL442*BP442</f>
        <v>0.13974940915060771</v>
      </c>
      <c r="Z442" s="146">
        <f>BDS!$Z$3*(COS(($U442*Z$4)-PI()))*BL442*BP442</f>
        <v>-8.7119632871996991E-2</v>
      </c>
      <c r="AA442" s="146">
        <f>BDS!$AA$3*(COS(($U442*AA$4)-PI()))*BL442*BP442</f>
        <v>0.16376015193273316</v>
      </c>
      <c r="AB442" s="146">
        <f>BDS!$AB$3*(COS(($U442*AB$4)-PI()))*BL442*BP442</f>
        <v>-0.15563148118678638</v>
      </c>
      <c r="AC442" s="146">
        <f>BDS!$AC$3*(COS(($U442*AC$4)-PI()))*BL442*BP442</f>
        <v>-6.3568009223862132E-2</v>
      </c>
      <c r="AD442" s="146">
        <f>BDS!$AD$3*(COS(($U442*AD$4)-PI()))*BL442*BP442</f>
        <v>7.0976554018050822E-2</v>
      </c>
      <c r="AE442" s="146">
        <f>BDS!$AE$3*(COS(($U442*AE$4)-PI()))*BL442*BP442</f>
        <v>0.10772022513297048</v>
      </c>
      <c r="AF442" s="146">
        <f>BDS!$AF$3*(COS(($U442*AF$4)-PI()))*BL442*BP442</f>
        <v>7.0976554018050822E-2</v>
      </c>
      <c r="AG442" s="146">
        <f>BDS!$AG$3*(COS(($U442*AG$4)-PI()))*BL442*BP442</f>
        <v>-6.3568009223862132E-2</v>
      </c>
      <c r="AH442" s="146">
        <f>BDS!$AH$3*(COS(($U442*AH$4)-PI()))*BL442*BP442</f>
        <v>-0.15563148118678638</v>
      </c>
      <c r="AI442" s="146">
        <f>BDS!$AI$3*(COS(($U442*AI$4)-PI()))*BL442*BP442</f>
        <v>0.16376015193273316</v>
      </c>
      <c r="AJ442" s="146">
        <f>BDS!$AJ$3*(COS(($U442*AJ$4)-PI()))*BL442*BP442</f>
        <v>4.3248761599274294E-2</v>
      </c>
      <c r="AK442" s="146">
        <f>BDS!$AK$3*(COS(($U442*AK$4)-PI()))*BL442*BP442</f>
        <v>-0.13571573517789495</v>
      </c>
      <c r="AL442" s="146">
        <f>BDS!$AL$3*(COS(($U442*AL$4)-PI()))*BL442*BP442</f>
        <v>8.221411801010832E-2</v>
      </c>
      <c r="AM442" s="146">
        <f>BDS!$AM$3*(COS(($U442*AM$4)-PI()))*BL442*BP442</f>
        <v>0.16091863232424936</v>
      </c>
      <c r="AN442" s="146">
        <f>BDS!$AN$3*(COS(($U442*AN$4)-PI()))*BL442*BP442</f>
        <v>0.16689641882646253</v>
      </c>
      <c r="AO442" s="146">
        <f>BDS!$AO$3*(COS(($U442*AO$4)-PI()))*BL442*BP442</f>
        <v>0.16091863232424936</v>
      </c>
      <c r="AP442" s="146">
        <f>BDS!$AP$3*(COS(($U442*AP$4)-PI()))*BL442*BP442</f>
        <v>8.221411801010832E-2</v>
      </c>
      <c r="AQ442" s="146">
        <f>BDS!$AQ$3*(COS(($U442*AQ$4)-PI()))*BL442*BP442</f>
        <v>-0.13571573517789495</v>
      </c>
      <c r="AR442" s="146">
        <f>BDS!$AR$3*(COS(($U442*AR$4)-PI()))*BL442*BP442</f>
        <v>4.3248761599274294E-2</v>
      </c>
      <c r="AS442" s="146">
        <f>BDS!$AS$3*(COS(($U442*AS$4)-PI()))*BL442*BP442</f>
        <v>0.16376015193273316</v>
      </c>
      <c r="AT442" s="146">
        <f>BDS!$AT$3*(COS(($U442*AT$4)-PI()))*BL442*BP442</f>
        <v>-0.15563148118678638</v>
      </c>
      <c r="AU442" s="146">
        <f>BDS!$AU$3*(COS(($U442*AU$4)-PI()))*BL442*BP442</f>
        <v>-6.3568009223862132E-2</v>
      </c>
      <c r="AV442" s="146">
        <f>BDS!$AV$3*(COS(($U442*AV$4)-PI()))*BL442*BP442</f>
        <v>7.0976554018050822E-2</v>
      </c>
      <c r="AW442" s="146">
        <f>BDS!$AW$3*(COS(($U442*AW$4)-PI()))*BL442*BP442</f>
        <v>0.10772022513297048</v>
      </c>
      <c r="AX442" s="146">
        <f>BDS!$AX$3*(COS(($U442*AX$4)-PI()))*BL442*BP442</f>
        <v>7.0976554018050822E-2</v>
      </c>
      <c r="AY442" s="146">
        <f>BDS!$AY$3*(COS(($U442*AY$4)-PI()))*BL442*BP442</f>
        <v>-6.3568009223862132E-2</v>
      </c>
      <c r="AZ442" s="146">
        <f>BDS!$AZ$3*(COS(($U442*AZ$4)-PI()))*BL442*BP442</f>
        <v>-0.15563148118678638</v>
      </c>
      <c r="BA442" s="146">
        <f>BDS!$BA$3*(COS(($U442*BA$4)-PI()))*BL442*BP442</f>
        <v>0.16376015193273316</v>
      </c>
      <c r="BB442" s="146">
        <f>BDS!$BB$3*(COS(($U442*BB$4)-PI()))*BL442*BP442</f>
        <v>-8.7119632871996991E-2</v>
      </c>
      <c r="BC442" s="146">
        <f>BDS!$BC$3*(COS(($U442*BC$4)-PI()))*BL442*BP442</f>
        <v>0.13974940915060771</v>
      </c>
      <c r="BD442" s="146">
        <f>BDS!$BD$3*(COS(($U442*BD$4)-PI()))*BL442*BP442</f>
        <v>-0.15145735772746524</v>
      </c>
      <c r="BE442" s="146">
        <f>BDS!$BE$3*(COS(($U442*BE$4)-PI()))*BL442*BP442</f>
        <v>0.15572365403369051</v>
      </c>
      <c r="BF442" s="153">
        <f t="shared" si="125"/>
        <v>2.7984738701821325E-2</v>
      </c>
      <c r="BG442" s="153">
        <f>(((BF442)+1)/(BDS!$BG$4)+1)</f>
        <v>2.0214697851453094</v>
      </c>
      <c r="BH442" s="196">
        <f t="shared" si="126"/>
        <v>6.1133450866017993</v>
      </c>
      <c r="BI442" s="154"/>
      <c r="BJ442" s="152">
        <f t="shared" si="127"/>
        <v>6973.6714302794971</v>
      </c>
      <c r="BK442" s="152">
        <f t="shared" si="128"/>
        <v>-3.0821431371049881</v>
      </c>
      <c r="BL442" s="155">
        <f t="shared" si="129"/>
        <v>0.70128224424899566</v>
      </c>
      <c r="BM442" s="155"/>
      <c r="BN442" s="152">
        <f t="shared" si="130"/>
        <v>6973.6714302794971</v>
      </c>
      <c r="BO442" s="152">
        <f t="shared" si="131"/>
        <v>-12.501034239501346</v>
      </c>
      <c r="BP442" s="155">
        <f t="shared" si="132"/>
        <v>0.23710913601044728</v>
      </c>
      <c r="BQ442" s="156"/>
      <c r="BR442" s="157">
        <f t="shared" si="133"/>
        <v>6973.6714302794971</v>
      </c>
      <c r="BS442" s="158">
        <f t="shared" si="134"/>
        <v>0</v>
      </c>
      <c r="BT442" s="158">
        <f t="shared" si="135"/>
        <v>0</v>
      </c>
      <c r="BU442" s="158">
        <f t="shared" si="136"/>
        <v>0</v>
      </c>
      <c r="BV442" s="158"/>
      <c r="BW442" s="206">
        <f t="shared" si="137"/>
        <v>6973.6714302794971</v>
      </c>
      <c r="BX442" s="207">
        <f t="shared" si="138"/>
        <v>-2.7348326951455528E-12</v>
      </c>
      <c r="BY442" s="208">
        <f t="shared" si="139"/>
        <v>0.99999999999968514</v>
      </c>
      <c r="BZ442" s="158"/>
      <c r="CA442" s="157">
        <f>BDS!BH442</f>
        <v>6.1133450866017993</v>
      </c>
      <c r="CB442" s="157">
        <f t="shared" si="140"/>
        <v>0.11334508660179932</v>
      </c>
      <c r="CC442" s="157"/>
      <c r="CD442" s="157">
        <f t="shared" si="141"/>
        <v>0.11334508660179932</v>
      </c>
      <c r="CE442" s="192"/>
      <c r="CF442" s="192"/>
      <c r="CG442" s="208"/>
      <c r="CH442" s="208">
        <f t="shared" si="142"/>
        <v>0</v>
      </c>
    </row>
    <row r="443" spans="2:86" x14ac:dyDescent="0.2">
      <c r="B443" s="81"/>
      <c r="C443" s="81"/>
      <c r="D443" s="81"/>
      <c r="E443" s="81"/>
      <c r="F443" s="81"/>
      <c r="G443" s="81"/>
      <c r="H443" s="81"/>
      <c r="I443" s="81"/>
      <c r="J443" s="81"/>
      <c r="K443" s="81"/>
      <c r="L443" s="82"/>
      <c r="M443" s="83"/>
      <c r="N443" s="81"/>
      <c r="O443" s="81"/>
      <c r="P443" s="81"/>
      <c r="Q443" s="84"/>
      <c r="R443" s="81"/>
      <c r="S443" s="84"/>
      <c r="T443" s="81"/>
      <c r="U443" s="195">
        <f t="shared" si="124"/>
        <v>7079.4280859207274</v>
      </c>
      <c r="V443" s="146">
        <f>BDS!$V$3*(COS(($U443*V$4)-PI()))*BL443*BP443</f>
        <v>0.15386008446284979</v>
      </c>
      <c r="W443" s="146">
        <f>BDS!$W$3*(COS(($U443*W$4)-PI()))*BL443*BP443</f>
        <v>8.0779041847190383E-2</v>
      </c>
      <c r="X443" s="146">
        <f>BDS!$X$3*(COS(($U443*X$4)-PI()))*BL443*BP443</f>
        <v>-0.1481403620964124</v>
      </c>
      <c r="Y443" s="146">
        <f>BDS!$Y$3*(COS(($U443*Y$4)-PI()))*BL443*BP443</f>
        <v>0.16039084726762831</v>
      </c>
      <c r="Z443" s="146">
        <f>BDS!$Z$3*(COS(($U443*Z$4)-PI()))*BL443*BP443</f>
        <v>-2.4894637078042028E-2</v>
      </c>
      <c r="AA443" s="146">
        <f>BDS!$AA$3*(COS(($U443*AA$4)-PI()))*BL443*BP443</f>
        <v>0.15985375006928176</v>
      </c>
      <c r="AB443" s="146">
        <f>BDS!$AB$3*(COS(($U443*AB$4)-PI()))*BL443*BP443</f>
        <v>-0.12793524279509941</v>
      </c>
      <c r="AC443" s="146">
        <f>BDS!$AC$3*(COS(($U443*AC$4)-PI()))*BL443*BP443</f>
        <v>-9.9083942481955248E-2</v>
      </c>
      <c r="AD443" s="146">
        <f>BDS!$AD$3*(COS(($U443*AD$4)-PI()))*BL443*BP443</f>
        <v>2.9611993943188614E-2</v>
      </c>
      <c r="AE443" s="146">
        <f>BDS!$AE$3*(COS(($U443*AE$4)-PI()))*BL443*BP443</f>
        <v>7.0454958720403207E-2</v>
      </c>
      <c r="AF443" s="146">
        <f>BDS!$AF$3*(COS(($U443*AF$4)-PI()))*BL443*BP443</f>
        <v>2.9611993943188614E-2</v>
      </c>
      <c r="AG443" s="146">
        <f>BDS!$AG$3*(COS(($U443*AG$4)-PI()))*BL443*BP443</f>
        <v>-9.9083942481955248E-2</v>
      </c>
      <c r="AH443" s="146">
        <f>BDS!$AH$3*(COS(($U443*AH$4)-PI()))*BL443*BP443</f>
        <v>-0.12793524279509941</v>
      </c>
      <c r="AI443" s="146">
        <f>BDS!$AI$3*(COS(($U443*AI$4)-PI()))*BL443*BP443</f>
        <v>0.15985375006928176</v>
      </c>
      <c r="AJ443" s="146">
        <f>BDS!$AJ$3*(COS(($U443*AJ$4)-PI()))*BL443*BP443</f>
        <v>8.8079289342017753E-2</v>
      </c>
      <c r="AK443" s="146">
        <f>BDS!$AK$3*(COS(($U443*AK$4)-PI()))*BL443*BP443</f>
        <v>-0.15233331147878207</v>
      </c>
      <c r="AL443" s="146">
        <f>BDS!$AL$3*(COS(($U443*AL$4)-PI()))*BL443*BP443</f>
        <v>4.1762776554476258E-2</v>
      </c>
      <c r="AM443" s="146">
        <f>BDS!$AM$3*(COS(($U443*AM$4)-PI()))*BL443*BP443</f>
        <v>0.14122495384512807</v>
      </c>
      <c r="AN443" s="146">
        <f>BDS!$AN$3*(COS(($U443*AN$4)-PI()))*BL443*BP443</f>
        <v>0.15654379536437857</v>
      </c>
      <c r="AO443" s="146">
        <f>BDS!$AO$3*(COS(($U443*AO$4)-PI()))*BL443*BP443</f>
        <v>0.14122495384512807</v>
      </c>
      <c r="AP443" s="146">
        <f>BDS!$AP$3*(COS(($U443*AP$4)-PI()))*BL443*BP443</f>
        <v>4.1762776554476258E-2</v>
      </c>
      <c r="AQ443" s="146">
        <f>BDS!$AQ$3*(COS(($U443*AQ$4)-PI()))*BL443*BP443</f>
        <v>-0.15233331147878207</v>
      </c>
      <c r="AR443" s="146">
        <f>BDS!$AR$3*(COS(($U443*AR$4)-PI()))*BL443*BP443</f>
        <v>8.8079289342017753E-2</v>
      </c>
      <c r="AS443" s="146">
        <f>BDS!$AS$3*(COS(($U443*AS$4)-PI()))*BL443*BP443</f>
        <v>0.15985375006928176</v>
      </c>
      <c r="AT443" s="146">
        <f>BDS!$AT$3*(COS(($U443*AT$4)-PI()))*BL443*BP443</f>
        <v>-0.12793524279509941</v>
      </c>
      <c r="AU443" s="146">
        <f>BDS!$AU$3*(COS(($U443*AU$4)-PI()))*BL443*BP443</f>
        <v>-9.9083942481955248E-2</v>
      </c>
      <c r="AV443" s="146">
        <f>BDS!$AV$3*(COS(($U443*AV$4)-PI()))*BL443*BP443</f>
        <v>2.9611993943188614E-2</v>
      </c>
      <c r="AW443" s="146">
        <f>BDS!$AW$3*(COS(($U443*AW$4)-PI()))*BL443*BP443</f>
        <v>7.0454958720403207E-2</v>
      </c>
      <c r="AX443" s="146">
        <f>BDS!$AX$3*(COS(($U443*AX$4)-PI()))*BL443*BP443</f>
        <v>2.9611993943188614E-2</v>
      </c>
      <c r="AY443" s="146">
        <f>BDS!$AY$3*(COS(($U443*AY$4)-PI()))*BL443*BP443</f>
        <v>-9.9083942481955248E-2</v>
      </c>
      <c r="AZ443" s="146">
        <f>BDS!$AZ$3*(COS(($U443*AZ$4)-PI()))*BL443*BP443</f>
        <v>-0.12793524279509941</v>
      </c>
      <c r="BA443" s="146">
        <f>BDS!$BA$3*(COS(($U443*BA$4)-PI()))*BL443*BP443</f>
        <v>0.15985375006928176</v>
      </c>
      <c r="BB443" s="146">
        <f>BDS!$BB$3*(COS(($U443*BB$4)-PI()))*BL443*BP443</f>
        <v>-2.4894637078042028E-2</v>
      </c>
      <c r="BC443" s="146">
        <f>BDS!$BC$3*(COS(($U443*BC$4)-PI()))*BL443*BP443</f>
        <v>0.16039084726762831</v>
      </c>
      <c r="BD443" s="146">
        <f>BDS!$BD$3*(COS(($U443*BD$4)-PI()))*BL443*BP443</f>
        <v>-0.1481403620964124</v>
      </c>
      <c r="BE443" s="146">
        <f>BDS!$BE$3*(COS(($U443*BE$4)-PI()))*BL443*BP443</f>
        <v>8.0779041847190383E-2</v>
      </c>
      <c r="BF443" s="153">
        <f t="shared" si="125"/>
        <v>1.874547857266962E-2</v>
      </c>
      <c r="BG443" s="153">
        <f>(((BF443)+1)/(BDS!$BG$4)+1)</f>
        <v>2.0122890797284718</v>
      </c>
      <c r="BH443" s="196">
        <f t="shared" si="126"/>
        <v>6.0738074075228567</v>
      </c>
      <c r="BI443" s="154"/>
      <c r="BJ443" s="152">
        <f t="shared" si="127"/>
        <v>7079.4280859207274</v>
      </c>
      <c r="BK443" s="152">
        <f t="shared" si="128"/>
        <v>-3.1914052828582933</v>
      </c>
      <c r="BL443" s="155">
        <f t="shared" si="129"/>
        <v>0.69251587880542698</v>
      </c>
      <c r="BM443" s="155"/>
      <c r="BN443" s="152">
        <f t="shared" si="130"/>
        <v>7079.4280859207274</v>
      </c>
      <c r="BO443" s="152">
        <f t="shared" si="131"/>
        <v>-12.655425455242266</v>
      </c>
      <c r="BP443" s="155">
        <f t="shared" si="132"/>
        <v>0.23293177022859787</v>
      </c>
      <c r="BQ443" s="156"/>
      <c r="BR443" s="157">
        <f t="shared" si="133"/>
        <v>7079.4280859207274</v>
      </c>
      <c r="BS443" s="158">
        <f t="shared" si="134"/>
        <v>0</v>
      </c>
      <c r="BT443" s="158">
        <f t="shared" si="135"/>
        <v>0</v>
      </c>
      <c r="BU443" s="158">
        <f t="shared" si="136"/>
        <v>0</v>
      </c>
      <c r="BV443" s="158"/>
      <c r="BW443" s="206">
        <f t="shared" si="137"/>
        <v>7079.4280859207274</v>
      </c>
      <c r="BX443" s="207">
        <f t="shared" si="138"/>
        <v>-2.873695850329271E-12</v>
      </c>
      <c r="BY443" s="208">
        <f t="shared" si="139"/>
        <v>0.99999999999966915</v>
      </c>
      <c r="BZ443" s="158"/>
      <c r="CA443" s="157">
        <f>BDS!BH443</f>
        <v>6.0738074075228567</v>
      </c>
      <c r="CB443" s="157">
        <f t="shared" si="140"/>
        <v>7.3807407522856749E-2</v>
      </c>
      <c r="CC443" s="157"/>
      <c r="CD443" s="157">
        <f t="shared" si="141"/>
        <v>7.3807407522856749E-2</v>
      </c>
      <c r="CE443" s="192"/>
      <c r="CF443" s="192"/>
      <c r="CG443" s="208"/>
      <c r="CH443" s="208">
        <f t="shared" si="142"/>
        <v>0</v>
      </c>
    </row>
    <row r="444" spans="2:86" x14ac:dyDescent="0.2">
      <c r="B444" s="81"/>
      <c r="C444" s="81"/>
      <c r="D444" s="81"/>
      <c r="E444" s="81"/>
      <c r="F444" s="81"/>
      <c r="G444" s="81"/>
      <c r="H444" s="81"/>
      <c r="I444" s="81"/>
      <c r="J444" s="81"/>
      <c r="K444" s="81"/>
      <c r="L444" s="82"/>
      <c r="M444" s="83"/>
      <c r="N444" s="81"/>
      <c r="O444" s="81"/>
      <c r="P444" s="81"/>
      <c r="Q444" s="84"/>
      <c r="R444" s="81"/>
      <c r="S444" s="84"/>
      <c r="T444" s="81"/>
      <c r="U444" s="195">
        <f t="shared" si="124"/>
        <v>7186.7885553240831</v>
      </c>
      <c r="V444" s="146">
        <f>BDS!$V$3*(COS(($U444*V$4)-PI()))*BL444*BP444</f>
        <v>8.6275317912208452E-2</v>
      </c>
      <c r="W444" s="146">
        <f>BDS!$W$3*(COS(($U444*W$4)-PI()))*BL444*BP444</f>
        <v>-3.0310474413691991E-2</v>
      </c>
      <c r="X444" s="146">
        <f>BDS!$X$3*(COS(($U444*X$4)-PI()))*BL444*BP444</f>
        <v>-6.4891817801277299E-2</v>
      </c>
      <c r="Y444" s="146">
        <f>BDS!$Y$3*(COS(($U444*Y$4)-PI()))*BL444*BP444</f>
        <v>0.13863718771914757</v>
      </c>
      <c r="Z444" s="146">
        <f>BDS!$Z$3*(COS(($U444*Z$4)-PI()))*BL444*BP444</f>
        <v>3.8336631015031132E-2</v>
      </c>
      <c r="AA444" s="146">
        <f>BDS!$AA$3*(COS(($U444*AA$4)-PI()))*BL444*BP444</f>
        <v>0.13881880842786981</v>
      </c>
      <c r="AB444" s="146">
        <f>BDS!$AB$3*(COS(($U444*AB$4)-PI()))*BL444*BP444</f>
        <v>-9.0694791958079418E-2</v>
      </c>
      <c r="AC444" s="146">
        <f>BDS!$AC$3*(COS(($U444*AC$4)-PI()))*BL444*BP444</f>
        <v>-0.12589842447258265</v>
      </c>
      <c r="AD444" s="146">
        <f>BDS!$AD$3*(COS(($U444*AD$4)-PI()))*BL444*BP444</f>
        <v>-1.1808413803922214E-2</v>
      </c>
      <c r="AE444" s="146">
        <f>BDS!$AE$3*(COS(($U444*AE$4)-PI()))*BL444*BP444</f>
        <v>3.0427479347680992E-2</v>
      </c>
      <c r="AF444" s="146">
        <f>BDS!$AF$3*(COS(($U444*AF$4)-PI()))*BL444*BP444</f>
        <v>-1.1808413803922214E-2</v>
      </c>
      <c r="AG444" s="146">
        <f>BDS!$AG$3*(COS(($U444*AG$4)-PI()))*BL444*BP444</f>
        <v>-0.12589842447258265</v>
      </c>
      <c r="AH444" s="146">
        <f>BDS!$AH$3*(COS(($U444*AH$4)-PI()))*BL444*BP444</f>
        <v>-9.0694791958079418E-2</v>
      </c>
      <c r="AI444" s="146">
        <f>BDS!$AI$3*(COS(($U444*AI$4)-PI()))*BL444*BP444</f>
        <v>0.13881880842786981</v>
      </c>
      <c r="AJ444" s="146">
        <f>BDS!$AJ$3*(COS(($U444*AJ$4)-PI()))*BL444*BP444</f>
        <v>0.12228011528525677</v>
      </c>
      <c r="AK444" s="146">
        <f>BDS!$AK$3*(COS(($U444*AK$4)-PI()))*BL444*BP444</f>
        <v>-0.15660440063112546</v>
      </c>
      <c r="AL444" s="146">
        <f>BDS!$AL$3*(COS(($U444*AL$4)-PI()))*BL444*BP444</f>
        <v>4.4685458419408975E-4</v>
      </c>
      <c r="AM444" s="146">
        <f>BDS!$AM$3*(COS(($U444*AM$4)-PI()))*BL444*BP444</f>
        <v>0.11412761243739276</v>
      </c>
      <c r="AN444" s="146">
        <f>BDS!$AN$3*(COS(($U444*AN$4)-PI()))*BL444*BP444</f>
        <v>0.13774380021009619</v>
      </c>
      <c r="AO444" s="146">
        <f>BDS!$AO$3*(COS(($U444*AO$4)-PI()))*BL444*BP444</f>
        <v>0.11412761243739276</v>
      </c>
      <c r="AP444" s="146">
        <f>BDS!$AP$3*(COS(($U444*AP$4)-PI()))*BL444*BP444</f>
        <v>4.4685458419408975E-4</v>
      </c>
      <c r="AQ444" s="146">
        <f>BDS!$AQ$3*(COS(($U444*AQ$4)-PI()))*BL444*BP444</f>
        <v>-0.15660440063112546</v>
      </c>
      <c r="AR444" s="146">
        <f>BDS!$AR$3*(COS(($U444*AR$4)-PI()))*BL444*BP444</f>
        <v>0.12228011528525677</v>
      </c>
      <c r="AS444" s="146">
        <f>BDS!$AS$3*(COS(($U444*AS$4)-PI()))*BL444*BP444</f>
        <v>0.13881880842786981</v>
      </c>
      <c r="AT444" s="146">
        <f>BDS!$AT$3*(COS(($U444*AT$4)-PI()))*BL444*BP444</f>
        <v>-9.0694791958079418E-2</v>
      </c>
      <c r="AU444" s="146">
        <f>BDS!$AU$3*(COS(($U444*AU$4)-PI()))*BL444*BP444</f>
        <v>-0.12589842447258265</v>
      </c>
      <c r="AV444" s="146">
        <f>BDS!$AV$3*(COS(($U444*AV$4)-PI()))*BL444*BP444</f>
        <v>-1.1808413803922214E-2</v>
      </c>
      <c r="AW444" s="146">
        <f>BDS!$AW$3*(COS(($U444*AW$4)-PI()))*BL444*BP444</f>
        <v>3.0427479347680992E-2</v>
      </c>
      <c r="AX444" s="146">
        <f>BDS!$AX$3*(COS(($U444*AX$4)-PI()))*BL444*BP444</f>
        <v>-1.1808413803922214E-2</v>
      </c>
      <c r="AY444" s="146">
        <f>BDS!$AY$3*(COS(($U444*AY$4)-PI()))*BL444*BP444</f>
        <v>-0.12589842447258265</v>
      </c>
      <c r="AZ444" s="146">
        <f>BDS!$AZ$3*(COS(($U444*AZ$4)-PI()))*BL444*BP444</f>
        <v>-9.0694791958079418E-2</v>
      </c>
      <c r="BA444" s="146">
        <f>BDS!$BA$3*(COS(($U444*BA$4)-PI()))*BL444*BP444</f>
        <v>0.13881880842786981</v>
      </c>
      <c r="BB444" s="146">
        <f>BDS!$BB$3*(COS(($U444*BB$4)-PI()))*BL444*BP444</f>
        <v>3.8336631015031132E-2</v>
      </c>
      <c r="BC444" s="146">
        <f>BDS!$BC$3*(COS(($U444*BC$4)-PI()))*BL444*BP444</f>
        <v>0.13863718771914757</v>
      </c>
      <c r="BD444" s="146">
        <f>BDS!$BD$3*(COS(($U444*BD$4)-PI()))*BL444*BP444</f>
        <v>-6.4891817801277299E-2</v>
      </c>
      <c r="BE444" s="146">
        <f>BDS!$BE$3*(COS(($U444*BE$4)-PI()))*BL444*BP444</f>
        <v>-3.0310474413691991E-2</v>
      </c>
      <c r="BF444" s="153">
        <f t="shared" si="125"/>
        <v>6.9607279439073307E-3</v>
      </c>
      <c r="BG444" s="153">
        <f>(((BF444)+1)/(BDS!$BG$4)+1)</f>
        <v>2.0005790161063652</v>
      </c>
      <c r="BH444" s="196">
        <f t="shared" si="126"/>
        <v>6.0231141843425808</v>
      </c>
      <c r="BI444" s="154"/>
      <c r="BJ444" s="152">
        <f t="shared" si="127"/>
        <v>7186.7885553240831</v>
      </c>
      <c r="BK444" s="152">
        <f t="shared" si="128"/>
        <v>-3.303260834150251</v>
      </c>
      <c r="BL444" s="155">
        <f t="shared" si="129"/>
        <v>0.68365494313400088</v>
      </c>
      <c r="BM444" s="155"/>
      <c r="BN444" s="152">
        <f t="shared" si="130"/>
        <v>7186.7885553240831</v>
      </c>
      <c r="BO444" s="152">
        <f t="shared" si="131"/>
        <v>-12.810132228005223</v>
      </c>
      <c r="BP444" s="155">
        <f t="shared" si="132"/>
        <v>0.22881968773756045</v>
      </c>
      <c r="BQ444" s="156"/>
      <c r="BR444" s="157">
        <f t="shared" si="133"/>
        <v>7186.7885553240831</v>
      </c>
      <c r="BS444" s="158">
        <f t="shared" si="134"/>
        <v>0</v>
      </c>
      <c r="BT444" s="158">
        <f t="shared" si="135"/>
        <v>0</v>
      </c>
      <c r="BU444" s="158">
        <f t="shared" si="136"/>
        <v>0</v>
      </c>
      <c r="BV444" s="158"/>
      <c r="BW444" s="206">
        <f t="shared" si="137"/>
        <v>7186.7885553240831</v>
      </c>
      <c r="BX444" s="207">
        <f t="shared" si="138"/>
        <v>-3.0164163153792058E-12</v>
      </c>
      <c r="BY444" s="208">
        <f t="shared" si="139"/>
        <v>0.99999999999965272</v>
      </c>
      <c r="BZ444" s="158"/>
      <c r="CA444" s="157">
        <f>BDS!BH444</f>
        <v>6.0231141843425808</v>
      </c>
      <c r="CB444" s="157">
        <f t="shared" si="140"/>
        <v>2.3114184342580835E-2</v>
      </c>
      <c r="CC444" s="157"/>
      <c r="CD444" s="157">
        <f t="shared" si="141"/>
        <v>2.3114184342580835E-2</v>
      </c>
      <c r="CE444" s="192"/>
      <c r="CF444" s="192"/>
      <c r="CG444" s="208"/>
      <c r="CH444" s="208">
        <f t="shared" si="142"/>
        <v>0</v>
      </c>
    </row>
    <row r="445" spans="2:86" x14ac:dyDescent="0.2">
      <c r="B445" s="81"/>
      <c r="C445" s="81"/>
      <c r="D445" s="81"/>
      <c r="E445" s="81"/>
      <c r="F445" s="81"/>
      <c r="G445" s="81"/>
      <c r="H445" s="81"/>
      <c r="I445" s="81"/>
      <c r="J445" s="81"/>
      <c r="K445" s="81"/>
      <c r="L445" s="82"/>
      <c r="M445" s="83"/>
      <c r="N445" s="81"/>
      <c r="O445" s="81"/>
      <c r="P445" s="81"/>
      <c r="Q445" s="84"/>
      <c r="R445" s="81"/>
      <c r="S445" s="84"/>
      <c r="T445" s="81"/>
      <c r="U445" s="195">
        <f t="shared" si="124"/>
        <v>7295.7771605387807</v>
      </c>
      <c r="V445" s="146">
        <f>BDS!$V$3*(COS(($U445*V$4)-PI()))*BL445*BP445</f>
        <v>-2.034944064927046E-2</v>
      </c>
      <c r="W445" s="146">
        <f>BDS!$W$3*(COS(($U445*W$4)-PI()))*BL445*BP445</f>
        <v>-0.12070848658280732</v>
      </c>
      <c r="X445" s="146">
        <f>BDS!$X$3*(COS(($U445*X$4)-PI()))*BL445*BP445</f>
        <v>5.0400090876771615E-2</v>
      </c>
      <c r="Y445" s="146">
        <f>BDS!$Y$3*(COS(($U445*Y$4)-PI()))*BL445*BP445</f>
        <v>8.1030350328825843E-2</v>
      </c>
      <c r="Z445" s="146">
        <f>BDS!$Z$3*(COS(($U445*Z$4)-PI()))*BL445*BP445</f>
        <v>9.2527680198483717E-2</v>
      </c>
      <c r="AA445" s="146">
        <f>BDS!$AA$3*(COS(($U445*AA$4)-PI()))*BL445*BP445</f>
        <v>0.10327733751394871</v>
      </c>
      <c r="AB445" s="146">
        <f>BDS!$AB$3*(COS(($U445*AB$4)-PI()))*BL445*BP445</f>
        <v>-4.7282651783049627E-2</v>
      </c>
      <c r="AC445" s="146">
        <f>BDS!$AC$3*(COS(($U445*AC$4)-PI()))*BL445*BP445</f>
        <v>-0.1421996557944458</v>
      </c>
      <c r="AD445" s="146">
        <f>BDS!$AD$3*(COS(($U445*AD$4)-PI()))*BL445*BP445</f>
        <v>-5.0534998004795766E-2</v>
      </c>
      <c r="AE445" s="146">
        <f>BDS!$AE$3*(COS(($U445*AE$4)-PI()))*BL445*BP445</f>
        <v>-9.7412091149482408E-3</v>
      </c>
      <c r="AF445" s="146">
        <f>BDS!$AF$3*(COS(($U445*AF$4)-PI()))*BL445*BP445</f>
        <v>-5.0534998004795766E-2</v>
      </c>
      <c r="AG445" s="146">
        <f>BDS!$AG$3*(COS(($U445*AG$4)-PI()))*BL445*BP445</f>
        <v>-0.1421996557944458</v>
      </c>
      <c r="AH445" s="146">
        <f>BDS!$AH$3*(COS(($U445*AH$4)-PI()))*BL445*BP445</f>
        <v>-4.7282651783049627E-2</v>
      </c>
      <c r="AI445" s="146">
        <f>BDS!$AI$3*(COS(($U445*AI$4)-PI()))*BL445*BP445</f>
        <v>0.10327733751394871</v>
      </c>
      <c r="AJ445" s="146">
        <f>BDS!$AJ$3*(COS(($U445*AJ$4)-PI()))*BL445*BP445</f>
        <v>0.14261929254284625</v>
      </c>
      <c r="AK445" s="146">
        <f>BDS!$AK$3*(COS(($U445*AK$4)-PI()))*BL445*BP445</f>
        <v>-0.14840479882590768</v>
      </c>
      <c r="AL445" s="146">
        <f>BDS!$AL$3*(COS(($U445*AL$4)-PI()))*BL445*BP445</f>
        <v>-3.9001824512520017E-2</v>
      </c>
      <c r="AM445" s="146">
        <f>BDS!$AM$3*(COS(($U445*AM$4)-PI()))*BL445*BP445</f>
        <v>8.1370296569883552E-2</v>
      </c>
      <c r="AN445" s="146">
        <f>BDS!$AN$3*(COS(($U445*AN$4)-PI()))*BL445*BP445</f>
        <v>0.11172699613324802</v>
      </c>
      <c r="AO445" s="146">
        <f>BDS!$AO$3*(COS(($U445*AO$4)-PI()))*BL445*BP445</f>
        <v>8.1370296569883552E-2</v>
      </c>
      <c r="AP445" s="146">
        <f>BDS!$AP$3*(COS(($U445*AP$4)-PI()))*BL445*BP445</f>
        <v>-3.9001824512520017E-2</v>
      </c>
      <c r="AQ445" s="146">
        <f>BDS!$AQ$3*(COS(($U445*AQ$4)-PI()))*BL445*BP445</f>
        <v>-0.14840479882590768</v>
      </c>
      <c r="AR445" s="146">
        <f>BDS!$AR$3*(COS(($U445*AR$4)-PI()))*BL445*BP445</f>
        <v>0.14261929254284625</v>
      </c>
      <c r="AS445" s="146">
        <f>BDS!$AS$3*(COS(($U445*AS$4)-PI()))*BL445*BP445</f>
        <v>0.10327733751394871</v>
      </c>
      <c r="AT445" s="146">
        <f>BDS!$AT$3*(COS(($U445*AT$4)-PI()))*BL445*BP445</f>
        <v>-4.7282651783049627E-2</v>
      </c>
      <c r="AU445" s="146">
        <f>BDS!$AU$3*(COS(($U445*AU$4)-PI()))*BL445*BP445</f>
        <v>-0.1421996557944458</v>
      </c>
      <c r="AV445" s="146">
        <f>BDS!$AV$3*(COS(($U445*AV$4)-PI()))*BL445*BP445</f>
        <v>-5.0534998004795766E-2</v>
      </c>
      <c r="AW445" s="146">
        <f>BDS!$AW$3*(COS(($U445*AW$4)-PI()))*BL445*BP445</f>
        <v>-9.7412091149482408E-3</v>
      </c>
      <c r="AX445" s="146">
        <f>BDS!$AX$3*(COS(($U445*AX$4)-PI()))*BL445*BP445</f>
        <v>-5.0534998004795766E-2</v>
      </c>
      <c r="AY445" s="146">
        <f>BDS!$AY$3*(COS(($U445*AY$4)-PI()))*BL445*BP445</f>
        <v>-0.1421996557944458</v>
      </c>
      <c r="AZ445" s="146">
        <f>BDS!$AZ$3*(COS(($U445*AZ$4)-PI()))*BL445*BP445</f>
        <v>-4.7282651783049627E-2</v>
      </c>
      <c r="BA445" s="146">
        <f>BDS!$BA$3*(COS(($U445*BA$4)-PI()))*BL445*BP445</f>
        <v>0.10327733751394871</v>
      </c>
      <c r="BB445" s="146">
        <f>BDS!$BB$3*(COS(($U445*BB$4)-PI()))*BL445*BP445</f>
        <v>9.2527680198483717E-2</v>
      </c>
      <c r="BC445" s="146">
        <f>BDS!$BC$3*(COS(($U445*BC$4)-PI()))*BL445*BP445</f>
        <v>8.1030350328825843E-2</v>
      </c>
      <c r="BD445" s="146">
        <f>BDS!$BD$3*(COS(($U445*BD$4)-PI()))*BL445*BP445</f>
        <v>5.0400090876771615E-2</v>
      </c>
      <c r="BE445" s="146">
        <f>BDS!$BE$3*(COS(($U445*BE$4)-PI()))*BL445*BP445</f>
        <v>-0.12070848658280732</v>
      </c>
      <c r="BF445" s="153">
        <f t="shared" si="125"/>
        <v>-5.4277648285593599E-3</v>
      </c>
      <c r="BG445" s="153">
        <f>(((BF445)+1)/(BDS!$BG$4)+1)</f>
        <v>1.9882690366152822</v>
      </c>
      <c r="BH445" s="196">
        <f t="shared" si="126"/>
        <v>5.9695029856501769</v>
      </c>
      <c r="BI445" s="154"/>
      <c r="BJ445" s="152">
        <f t="shared" si="127"/>
        <v>7295.7771605387807</v>
      </c>
      <c r="BK445" s="152">
        <f t="shared" si="128"/>
        <v>-3.4177030726311397</v>
      </c>
      <c r="BL445" s="155">
        <f t="shared" si="129"/>
        <v>0.67470642586175245</v>
      </c>
      <c r="BM445" s="155"/>
      <c r="BN445" s="152">
        <f t="shared" si="130"/>
        <v>7295.7771605387807</v>
      </c>
      <c r="BO445" s="152">
        <f t="shared" si="131"/>
        <v>-12.965144126439936</v>
      </c>
      <c r="BP445" s="155">
        <f t="shared" si="132"/>
        <v>0.22477230213364252</v>
      </c>
      <c r="BQ445" s="156"/>
      <c r="BR445" s="157">
        <f t="shared" si="133"/>
        <v>7295.7771605387807</v>
      </c>
      <c r="BS445" s="158">
        <f t="shared" si="134"/>
        <v>0</v>
      </c>
      <c r="BT445" s="158">
        <f t="shared" si="135"/>
        <v>0</v>
      </c>
      <c r="BU445" s="158">
        <f t="shared" si="136"/>
        <v>0</v>
      </c>
      <c r="BV445" s="158"/>
      <c r="BW445" s="206">
        <f t="shared" si="137"/>
        <v>7295.7771605387807</v>
      </c>
      <c r="BX445" s="207">
        <f t="shared" si="138"/>
        <v>-3.1687800550946795E-12</v>
      </c>
      <c r="BY445" s="208">
        <f t="shared" si="139"/>
        <v>0.99999999999963518</v>
      </c>
      <c r="BZ445" s="158"/>
      <c r="CA445" s="157">
        <f>BDS!BH445</f>
        <v>5.9695029856501769</v>
      </c>
      <c r="CB445" s="157">
        <f t="shared" si="140"/>
        <v>-3.0497014349823104E-2</v>
      </c>
      <c r="CC445" s="157"/>
      <c r="CD445" s="157">
        <f t="shared" si="141"/>
        <v>-3.0497014349823104E-2</v>
      </c>
      <c r="CE445" s="192"/>
      <c r="CF445" s="192"/>
      <c r="CG445" s="208"/>
      <c r="CH445" s="208">
        <f t="shared" si="142"/>
        <v>0</v>
      </c>
    </row>
    <row r="446" spans="2:86" x14ac:dyDescent="0.2">
      <c r="B446" s="81"/>
      <c r="C446" s="81"/>
      <c r="D446" s="81"/>
      <c r="E446" s="81"/>
      <c r="F446" s="81"/>
      <c r="G446" s="81"/>
      <c r="H446" s="81"/>
      <c r="I446" s="81"/>
      <c r="J446" s="81"/>
      <c r="K446" s="81"/>
      <c r="L446" s="82"/>
      <c r="M446" s="83"/>
      <c r="N446" s="81"/>
      <c r="O446" s="81"/>
      <c r="P446" s="81"/>
      <c r="Q446" s="84"/>
      <c r="R446" s="81"/>
      <c r="S446" s="84"/>
      <c r="T446" s="81"/>
      <c r="U446" s="195">
        <f t="shared" si="124"/>
        <v>7406.418592461152</v>
      </c>
      <c r="V446" s="146">
        <f>BDS!$V$3*(COS(($U446*V$4)-PI()))*BL446*BP446</f>
        <v>-0.11149680641996883</v>
      </c>
      <c r="W446" s="146">
        <f>BDS!$W$3*(COS(($U446*W$4)-PI()))*BL446*BP446</f>
        <v>-0.1438799876904622</v>
      </c>
      <c r="X446" s="146">
        <f>BDS!$X$3*(COS(($U446*X$4)-PI()))*BL446*BP446</f>
        <v>0.1311799167201235</v>
      </c>
      <c r="Y446" s="146">
        <f>BDS!$Y$3*(COS(($U446*Y$4)-PI()))*BL446*BP446</f>
        <v>3.9802092297993906E-3</v>
      </c>
      <c r="Z446" s="146">
        <f>BDS!$Z$3*(COS(($U446*Z$4)-PI()))*BL446*BP446</f>
        <v>0.12899138018274781</v>
      </c>
      <c r="AA446" s="146">
        <f>BDS!$AA$3*(COS(($U446*AA$4)-PI()))*BL446*BP446</f>
        <v>5.7541070632165937E-2</v>
      </c>
      <c r="AB446" s="146">
        <f>BDS!$AB$3*(COS(($U446*AB$4)-PI()))*BL446*BP446</f>
        <v>-1.6625611070821161E-3</v>
      </c>
      <c r="AC446" s="146">
        <f>BDS!$AC$3*(COS(($U446*AC$4)-PI()))*BL446*BP446</f>
        <v>-0.14694544128172318</v>
      </c>
      <c r="AD446" s="146">
        <f>BDS!$AD$3*(COS(($U446*AD$4)-PI()))*BL446*BP446</f>
        <v>-8.3968042050076366E-2</v>
      </c>
      <c r="AE446" s="146">
        <f>BDS!$AE$3*(COS(($U446*AE$4)-PI()))*BL446*BP446</f>
        <v>-4.7387703717205312E-2</v>
      </c>
      <c r="AF446" s="146">
        <f>BDS!$AF$3*(COS(($U446*AF$4)-PI()))*BL446*BP446</f>
        <v>-8.3968042050076366E-2</v>
      </c>
      <c r="AG446" s="146">
        <f>BDS!$AG$3*(COS(($U446*AG$4)-PI()))*BL446*BP446</f>
        <v>-0.14694544128172318</v>
      </c>
      <c r="AH446" s="146">
        <f>BDS!$AH$3*(COS(($U446*AH$4)-PI()))*BL446*BP446</f>
        <v>-1.6625611070821161E-3</v>
      </c>
      <c r="AI446" s="146">
        <f>BDS!$AI$3*(COS(($U446*AI$4)-PI()))*BL446*BP446</f>
        <v>5.7541070632165937E-2</v>
      </c>
      <c r="AJ446" s="146">
        <f>BDS!$AJ$3*(COS(($U446*AJ$4)-PI()))*BL446*BP446</f>
        <v>0.14725151868669487</v>
      </c>
      <c r="AK446" s="146">
        <f>BDS!$AK$3*(COS(($U446*AK$4)-PI()))*BL446*BP446</f>
        <v>-0.12860844820594369</v>
      </c>
      <c r="AL446" s="146">
        <f>BDS!$AL$3*(COS(($U446*AL$4)-PI()))*BL446*BP446</f>
        <v>-7.3943836743662825E-2</v>
      </c>
      <c r="AM446" s="146">
        <f>BDS!$AM$3*(COS(($U446*AM$4)-PI()))*BL446*BP446</f>
        <v>4.5068138243078169E-2</v>
      </c>
      <c r="AN446" s="146">
        <f>BDS!$AN$3*(COS(($U446*AN$4)-PI()))*BL446*BP446</f>
        <v>8.0171414422938292E-2</v>
      </c>
      <c r="AO446" s="146">
        <f>BDS!$AO$3*(COS(($U446*AO$4)-PI()))*BL446*BP446</f>
        <v>4.5068138243078169E-2</v>
      </c>
      <c r="AP446" s="146">
        <f>BDS!$AP$3*(COS(($U446*AP$4)-PI()))*BL446*BP446</f>
        <v>-7.3943836743662825E-2</v>
      </c>
      <c r="AQ446" s="146">
        <f>BDS!$AQ$3*(COS(($U446*AQ$4)-PI()))*BL446*BP446</f>
        <v>-0.12860844820594369</v>
      </c>
      <c r="AR446" s="146">
        <f>BDS!$AR$3*(COS(($U446*AR$4)-PI()))*BL446*BP446</f>
        <v>0.14725151868669487</v>
      </c>
      <c r="AS446" s="146">
        <f>BDS!$AS$3*(COS(($U446*AS$4)-PI()))*BL446*BP446</f>
        <v>5.7541070632165937E-2</v>
      </c>
      <c r="AT446" s="146">
        <f>BDS!$AT$3*(COS(($U446*AT$4)-PI()))*BL446*BP446</f>
        <v>-1.6625611070821161E-3</v>
      </c>
      <c r="AU446" s="146">
        <f>BDS!$AU$3*(COS(($U446*AU$4)-PI()))*BL446*BP446</f>
        <v>-0.14694544128172318</v>
      </c>
      <c r="AV446" s="146">
        <f>BDS!$AV$3*(COS(($U446*AV$4)-PI()))*BL446*BP446</f>
        <v>-8.3968042050076366E-2</v>
      </c>
      <c r="AW446" s="146">
        <f>BDS!$AW$3*(COS(($U446*AW$4)-PI()))*BL446*BP446</f>
        <v>-4.7387703717205312E-2</v>
      </c>
      <c r="AX446" s="146">
        <f>BDS!$AX$3*(COS(($U446*AX$4)-PI()))*BL446*BP446</f>
        <v>-8.3968042050076366E-2</v>
      </c>
      <c r="AY446" s="146">
        <f>BDS!$AY$3*(COS(($U446*AY$4)-PI()))*BL446*BP446</f>
        <v>-0.14694544128172318</v>
      </c>
      <c r="AZ446" s="146">
        <f>BDS!$AZ$3*(COS(($U446*AZ$4)-PI()))*BL446*BP446</f>
        <v>-1.6625611070821161E-3</v>
      </c>
      <c r="BA446" s="146">
        <f>BDS!$BA$3*(COS(($U446*BA$4)-PI()))*BL446*BP446</f>
        <v>5.7541070632165937E-2</v>
      </c>
      <c r="BB446" s="146">
        <f>BDS!$BB$3*(COS(($U446*BB$4)-PI()))*BL446*BP446</f>
        <v>0.12899138018274781</v>
      </c>
      <c r="BC446" s="146">
        <f>BDS!$BC$3*(COS(($U446*BC$4)-PI()))*BL446*BP446</f>
        <v>3.9802092297993906E-3</v>
      </c>
      <c r="BD446" s="146">
        <f>BDS!$BD$3*(COS(($U446*BD$4)-PI()))*BL446*BP446</f>
        <v>0.1311799167201235</v>
      </c>
      <c r="BE446" s="146">
        <f>BDS!$BE$3*(COS(($U446*BE$4)-PI()))*BL446*BP446</f>
        <v>-0.1438799876904622</v>
      </c>
      <c r="BF446" s="153">
        <f t="shared" si="125"/>
        <v>-1.6837858717043169E-2</v>
      </c>
      <c r="BG446" s="153">
        <f>(((BF446)+1)/(BDS!$BG$4)+1)</f>
        <v>1.9769312553098166</v>
      </c>
      <c r="BH446" s="196">
        <f t="shared" si="126"/>
        <v>5.9198313533041214</v>
      </c>
      <c r="BI446" s="154"/>
      <c r="BJ446" s="152">
        <f t="shared" si="127"/>
        <v>7406.418592461152</v>
      </c>
      <c r="BK446" s="152">
        <f t="shared" si="128"/>
        <v>-3.5347222267767546</v>
      </c>
      <c r="BL446" s="155">
        <f t="shared" si="129"/>
        <v>0.66567751637080541</v>
      </c>
      <c r="BM446" s="155"/>
      <c r="BN446" s="152">
        <f t="shared" si="130"/>
        <v>7406.418592461152</v>
      </c>
      <c r="BO446" s="152">
        <f t="shared" si="131"/>
        <v>-13.120451022559701</v>
      </c>
      <c r="BP446" s="155">
        <f t="shared" si="132"/>
        <v>0.22078900833821899</v>
      </c>
      <c r="BQ446" s="156"/>
      <c r="BR446" s="157">
        <f t="shared" si="133"/>
        <v>7406.418592461152</v>
      </c>
      <c r="BS446" s="158">
        <f t="shared" si="134"/>
        <v>0</v>
      </c>
      <c r="BT446" s="158">
        <f t="shared" si="135"/>
        <v>0</v>
      </c>
      <c r="BU446" s="158">
        <f t="shared" si="136"/>
        <v>0</v>
      </c>
      <c r="BV446" s="158"/>
      <c r="BW446" s="206">
        <f t="shared" si="137"/>
        <v>7406.418592461152</v>
      </c>
      <c r="BX446" s="207">
        <f t="shared" si="138"/>
        <v>-3.3269297596094776E-12</v>
      </c>
      <c r="BY446" s="208">
        <f t="shared" si="139"/>
        <v>0.99999999999961697</v>
      </c>
      <c r="BZ446" s="158"/>
      <c r="CA446" s="157">
        <f>BDS!BH446</f>
        <v>5.9198313533041214</v>
      </c>
      <c r="CB446" s="157">
        <f t="shared" si="140"/>
        <v>-8.0168646695878643E-2</v>
      </c>
      <c r="CC446" s="157"/>
      <c r="CD446" s="157">
        <f t="shared" si="141"/>
        <v>-8.0168646695878643E-2</v>
      </c>
      <c r="CE446" s="192"/>
      <c r="CF446" s="192"/>
      <c r="CG446" s="208"/>
      <c r="CH446" s="208">
        <f t="shared" si="142"/>
        <v>0</v>
      </c>
    </row>
    <row r="447" spans="2:86" x14ac:dyDescent="0.2">
      <c r="B447" s="81"/>
      <c r="C447" s="81"/>
      <c r="D447" s="81"/>
      <c r="E447" s="81"/>
      <c r="F447" s="81"/>
      <c r="G447" s="81"/>
      <c r="H447" s="81"/>
      <c r="I447" s="81"/>
      <c r="J447" s="81"/>
      <c r="K447" s="81"/>
      <c r="L447" s="82"/>
      <c r="M447" s="83"/>
      <c r="N447" s="81"/>
      <c r="O447" s="81"/>
      <c r="P447" s="81"/>
      <c r="Q447" s="84"/>
      <c r="R447" s="81"/>
      <c r="S447" s="84"/>
      <c r="T447" s="81"/>
      <c r="U447" s="195">
        <f t="shared" si="124"/>
        <v>7518.7379164282593</v>
      </c>
      <c r="V447" s="146">
        <f>BDS!$V$3*(COS(($U447*V$4)-PI()))*BL447*BP447</f>
        <v>-0.14027253961188421</v>
      </c>
      <c r="W447" s="146">
        <f>BDS!$W$3*(COS(($U447*W$4)-PI()))*BL447*BP447</f>
        <v>-8.8900570102538018E-2</v>
      </c>
      <c r="X447" s="146">
        <f>BDS!$X$3*(COS(($U447*X$4)-PI()))*BL447*BP447</f>
        <v>0.13074509680401147</v>
      </c>
      <c r="Y447" s="146">
        <f>BDS!$Y$3*(COS(($U447*Y$4)-PI()))*BL447*BP447</f>
        <v>-7.0471123657136106E-2</v>
      </c>
      <c r="Z447" s="146">
        <f>BDS!$Z$3*(COS(($U447*Z$4)-PI()))*BL447*BP447</f>
        <v>0.14192810878476239</v>
      </c>
      <c r="AA447" s="146">
        <f>BDS!$AA$3*(COS(($U447*AA$4)-PI()))*BL447*BP447</f>
        <v>7.1708439577146468E-3</v>
      </c>
      <c r="AB447" s="146">
        <f>BDS!$AB$3*(COS(($U447*AB$4)-PI()))*BL447*BP447</f>
        <v>4.1952859620885352E-2</v>
      </c>
      <c r="AC447" s="146">
        <f>BDS!$AC$3*(COS(($U447*AC$4)-PI()))*BL447*BP447</f>
        <v>-0.13997775707012458</v>
      </c>
      <c r="AD447" s="146">
        <f>BDS!$AD$3*(COS(($U447*AD$4)-PI()))*BL447*BP447</f>
        <v>-0.10985026196261564</v>
      </c>
      <c r="AE447" s="146">
        <f>BDS!$AE$3*(COS(($U447*AE$4)-PI()))*BL447*BP447</f>
        <v>-7.998933876874352E-2</v>
      </c>
      <c r="AF447" s="146">
        <f>BDS!$AF$3*(COS(($U447*AF$4)-PI()))*BL447*BP447</f>
        <v>-0.10985026196261564</v>
      </c>
      <c r="AG447" s="146">
        <f>BDS!$AG$3*(COS(($U447*AG$4)-PI()))*BL447*BP447</f>
        <v>-0.13997775707012458</v>
      </c>
      <c r="AH447" s="146">
        <f>BDS!$AH$3*(COS(($U447*AH$4)-PI()))*BL447*BP447</f>
        <v>4.1952859620885352E-2</v>
      </c>
      <c r="AI447" s="146">
        <f>BDS!$AI$3*(COS(($U447*AI$4)-PI()))*BL447*BP447</f>
        <v>7.1708439577146468E-3</v>
      </c>
      <c r="AJ447" s="146">
        <f>BDS!$AJ$3*(COS(($U447*AJ$4)-PI()))*BL447*BP447</f>
        <v>0.13597418819600951</v>
      </c>
      <c r="AK447" s="146">
        <f>BDS!$AK$3*(COS(($U447*AK$4)-PI()))*BL447*BP447</f>
        <v>-9.9056649588599041E-2</v>
      </c>
      <c r="AL447" s="146">
        <f>BDS!$AL$3*(COS(($U447*AL$4)-PI()))*BL447*BP447</f>
        <v>-0.10202338330086834</v>
      </c>
      <c r="AM447" s="146">
        <f>BDS!$AM$3*(COS(($U447*AM$4)-PI()))*BL447*BP447</f>
        <v>7.5867677564423492E-3</v>
      </c>
      <c r="AN447" s="146">
        <f>BDS!$AN$3*(COS(($U447*AN$4)-PI()))*BL447*BP447</f>
        <v>4.5116330200982088E-2</v>
      </c>
      <c r="AO447" s="146">
        <f>BDS!$AO$3*(COS(($U447*AO$4)-PI()))*BL447*BP447</f>
        <v>7.5867677564423492E-3</v>
      </c>
      <c r="AP447" s="146">
        <f>BDS!$AP$3*(COS(($U447*AP$4)-PI()))*BL447*BP447</f>
        <v>-0.10202338330086834</v>
      </c>
      <c r="AQ447" s="146">
        <f>BDS!$AQ$3*(COS(($U447*AQ$4)-PI()))*BL447*BP447</f>
        <v>-9.9056649588599041E-2</v>
      </c>
      <c r="AR447" s="146">
        <f>BDS!$AR$3*(COS(($U447*AR$4)-PI()))*BL447*BP447</f>
        <v>0.13597418819600951</v>
      </c>
      <c r="AS447" s="146">
        <f>BDS!$AS$3*(COS(($U447*AS$4)-PI()))*BL447*BP447</f>
        <v>7.1708439577146468E-3</v>
      </c>
      <c r="AT447" s="146">
        <f>BDS!$AT$3*(COS(($U447*AT$4)-PI()))*BL447*BP447</f>
        <v>4.1952859620885352E-2</v>
      </c>
      <c r="AU447" s="146">
        <f>BDS!$AU$3*(COS(($U447*AU$4)-PI()))*BL447*BP447</f>
        <v>-0.13997775707012458</v>
      </c>
      <c r="AV447" s="146">
        <f>BDS!$AV$3*(COS(($U447*AV$4)-PI()))*BL447*BP447</f>
        <v>-0.10985026196261564</v>
      </c>
      <c r="AW447" s="146">
        <f>BDS!$AW$3*(COS(($U447*AW$4)-PI()))*BL447*BP447</f>
        <v>-7.998933876874352E-2</v>
      </c>
      <c r="AX447" s="146">
        <f>BDS!$AX$3*(COS(($U447*AX$4)-PI()))*BL447*BP447</f>
        <v>-0.10985026196261564</v>
      </c>
      <c r="AY447" s="146">
        <f>BDS!$AY$3*(COS(($U447*AY$4)-PI()))*BL447*BP447</f>
        <v>-0.13997775707012458</v>
      </c>
      <c r="AZ447" s="146">
        <f>BDS!$AZ$3*(COS(($U447*AZ$4)-PI()))*BL447*BP447</f>
        <v>4.1952859620885352E-2</v>
      </c>
      <c r="BA447" s="146">
        <f>BDS!$BA$3*(COS(($U447*BA$4)-PI()))*BL447*BP447</f>
        <v>7.1708439577146468E-3</v>
      </c>
      <c r="BB447" s="146">
        <f>BDS!$BB$3*(COS(($U447*BB$4)-PI()))*BL447*BP447</f>
        <v>0.14192810878476239</v>
      </c>
      <c r="BC447" s="146">
        <f>BDS!$BC$3*(COS(($U447*BC$4)-PI()))*BL447*BP447</f>
        <v>-7.0471123657136106E-2</v>
      </c>
      <c r="BD447" s="146">
        <f>BDS!$BD$3*(COS(($U447*BD$4)-PI()))*BL447*BP447</f>
        <v>0.13074509680401147</v>
      </c>
      <c r="BE447" s="146">
        <f>BDS!$BE$3*(COS(($U447*BE$4)-PI()))*BL447*BP447</f>
        <v>-8.8900570102538018E-2</v>
      </c>
      <c r="BF447" s="153">
        <f t="shared" si="125"/>
        <v>-2.6288535527243934E-2</v>
      </c>
      <c r="BG447" s="153">
        <f>(((BF447)+1)/(BDS!$BG$4)+1)</f>
        <v>1.9675404730857686</v>
      </c>
      <c r="BH447" s="196">
        <f t="shared" si="126"/>
        <v>5.8784734946417085</v>
      </c>
      <c r="BI447" s="154"/>
      <c r="BJ447" s="152">
        <f t="shared" si="127"/>
        <v>7518.7379164282593</v>
      </c>
      <c r="BK447" s="152">
        <f t="shared" si="128"/>
        <v>-3.6543055181622353</v>
      </c>
      <c r="BL447" s="155">
        <f t="shared" si="129"/>
        <v>0.65657557713142922</v>
      </c>
      <c r="BM447" s="155"/>
      <c r="BN447" s="152">
        <f t="shared" si="130"/>
        <v>7518.7379164282593</v>
      </c>
      <c r="BO447" s="152">
        <f t="shared" si="131"/>
        <v>-13.276043085801657</v>
      </c>
      <c r="BP447" s="155">
        <f t="shared" si="132"/>
        <v>0.21686918416611992</v>
      </c>
      <c r="BQ447" s="156"/>
      <c r="BR447" s="157">
        <f t="shared" si="133"/>
        <v>7518.7379164282593</v>
      </c>
      <c r="BS447" s="158">
        <f t="shared" si="134"/>
        <v>0</v>
      </c>
      <c r="BT447" s="158">
        <f t="shared" si="135"/>
        <v>0</v>
      </c>
      <c r="BU447" s="158">
        <f t="shared" si="136"/>
        <v>0</v>
      </c>
      <c r="BV447" s="158"/>
      <c r="BW447" s="206">
        <f t="shared" si="137"/>
        <v>7518.7379164282593</v>
      </c>
      <c r="BX447" s="207">
        <f t="shared" si="138"/>
        <v>-3.4947227387898155E-12</v>
      </c>
      <c r="BY447" s="208">
        <f t="shared" si="139"/>
        <v>0.99999999999959766</v>
      </c>
      <c r="BZ447" s="158"/>
      <c r="CA447" s="157">
        <f>BDS!BH447</f>
        <v>5.8784734946417085</v>
      </c>
      <c r="CB447" s="157">
        <f t="shared" si="140"/>
        <v>-0.12152650535829146</v>
      </c>
      <c r="CC447" s="157"/>
      <c r="CD447" s="157">
        <f t="shared" si="141"/>
        <v>-0.12152650535829146</v>
      </c>
      <c r="CE447" s="192"/>
      <c r="CF447" s="192"/>
      <c r="CG447" s="208"/>
      <c r="CH447" s="208">
        <f t="shared" si="142"/>
        <v>0</v>
      </c>
    </row>
    <row r="448" spans="2:86" x14ac:dyDescent="0.2">
      <c r="B448" s="81"/>
      <c r="C448" s="81"/>
      <c r="D448" s="81"/>
      <c r="E448" s="81"/>
      <c r="F448" s="81"/>
      <c r="G448" s="81"/>
      <c r="H448" s="81"/>
      <c r="I448" s="81"/>
      <c r="J448" s="81"/>
      <c r="K448" s="81"/>
      <c r="L448" s="82"/>
      <c r="M448" s="83"/>
      <c r="N448" s="81"/>
      <c r="O448" s="81"/>
      <c r="P448" s="81"/>
      <c r="Q448" s="84"/>
      <c r="R448" s="81"/>
      <c r="S448" s="84"/>
      <c r="T448" s="81"/>
      <c r="U448" s="195">
        <f t="shared" si="124"/>
        <v>7632.7605778963371</v>
      </c>
      <c r="V448" s="146">
        <f>BDS!$V$3*(COS(($U448*V$4)-PI()))*BL448*BP448</f>
        <v>-9.2732809891443516E-2</v>
      </c>
      <c r="W448" s="146">
        <f>BDS!$W$3*(COS(($U448*W$4)-PI()))*BL448*BP448</f>
        <v>1.2245409356168647E-2</v>
      </c>
      <c r="X448" s="146">
        <f>BDS!$X$3*(COS(($U448*X$4)-PI()))*BL448*BP448</f>
        <v>5.1224422374863271E-2</v>
      </c>
      <c r="Y448" s="146">
        <f>BDS!$Y$3*(COS(($U448*Y$4)-PI()))*BL448*BP448</f>
        <v>-0.12083146669114328</v>
      </c>
      <c r="Z448" s="146">
        <f>BDS!$Z$3*(COS(($U448*Z$4)-PI()))*BL448*BP448</f>
        <v>0.12955493135938104</v>
      </c>
      <c r="AA448" s="146">
        <f>BDS!$AA$3*(COS(($U448*AA$4)-PI()))*BL448*BP448</f>
        <v>-4.1650953353358187E-2</v>
      </c>
      <c r="AB448" s="146">
        <f>BDS!$AB$3*(COS(($U448*AB$4)-PI()))*BL448*BP448</f>
        <v>7.949344556770975E-2</v>
      </c>
      <c r="AC448" s="146">
        <f>BDS!$AC$3*(COS(($U448*AC$4)-PI()))*BL448*BP448</f>
        <v>-0.12207236207272905</v>
      </c>
      <c r="AD448" s="146">
        <f>BDS!$AD$3*(COS(($U448*AD$4)-PI()))*BL448*BP448</f>
        <v>-0.12644730373442681</v>
      </c>
      <c r="AE448" s="146">
        <f>BDS!$AE$3*(COS(($U448*AE$4)-PI()))*BL448*BP448</f>
        <v>-0.10535021205040535</v>
      </c>
      <c r="AF448" s="146">
        <f>BDS!$AF$3*(COS(($U448*AF$4)-PI()))*BL448*BP448</f>
        <v>-0.12644730373442681</v>
      </c>
      <c r="AG448" s="146">
        <f>BDS!$AG$3*(COS(($U448*AG$4)-PI()))*BL448*BP448</f>
        <v>-0.12207236207272905</v>
      </c>
      <c r="AH448" s="146">
        <f>BDS!$AH$3*(COS(($U448*AH$4)-PI()))*BL448*BP448</f>
        <v>7.949344556770975E-2</v>
      </c>
      <c r="AI448" s="146">
        <f>BDS!$AI$3*(COS(($U448*AI$4)-PI()))*BL448*BP448</f>
        <v>-4.1650953353358187E-2</v>
      </c>
      <c r="AJ448" s="146">
        <f>BDS!$AJ$3*(COS(($U448*AJ$4)-PI()))*BL448*BP448</f>
        <v>0.1103178988040051</v>
      </c>
      <c r="AK448" s="146">
        <f>BDS!$AK$3*(COS(($U448*AK$4)-PI()))*BL448*BP448</f>
        <v>-6.2439991888514075E-2</v>
      </c>
      <c r="AL448" s="146">
        <f>BDS!$AL$3*(COS(($U448*AL$4)-PI()))*BL448*BP448</f>
        <v>-0.12135206983009447</v>
      </c>
      <c r="AM448" s="146">
        <f>BDS!$AM$3*(COS(($U448*AM$4)-PI()))*BL448*BP448</f>
        <v>-2.8604464467499181E-2</v>
      </c>
      <c r="AN448" s="146">
        <f>BDS!$AN$3*(COS(($U448*AN$4)-PI()))*BL448*BP448</f>
        <v>8.8458646065835925E-3</v>
      </c>
      <c r="AO448" s="146">
        <f>BDS!$AO$3*(COS(($U448*AO$4)-PI()))*BL448*BP448</f>
        <v>-2.8604464467499181E-2</v>
      </c>
      <c r="AP448" s="146">
        <f>BDS!$AP$3*(COS(($U448*AP$4)-PI()))*BL448*BP448</f>
        <v>-0.12135206983009447</v>
      </c>
      <c r="AQ448" s="146">
        <f>BDS!$AQ$3*(COS(($U448*AQ$4)-PI()))*BL448*BP448</f>
        <v>-6.2439991888514075E-2</v>
      </c>
      <c r="AR448" s="146">
        <f>BDS!$AR$3*(COS(($U448*AR$4)-PI()))*BL448*BP448</f>
        <v>0.1103178988040051</v>
      </c>
      <c r="AS448" s="146">
        <f>BDS!$AS$3*(COS(($U448*AS$4)-PI()))*BL448*BP448</f>
        <v>-4.1650953353358187E-2</v>
      </c>
      <c r="AT448" s="146">
        <f>BDS!$AT$3*(COS(($U448*AT$4)-PI()))*BL448*BP448</f>
        <v>7.949344556770975E-2</v>
      </c>
      <c r="AU448" s="146">
        <f>BDS!$AU$3*(COS(($U448*AU$4)-PI()))*BL448*BP448</f>
        <v>-0.12207236207272905</v>
      </c>
      <c r="AV448" s="146">
        <f>BDS!$AV$3*(COS(($U448*AV$4)-PI()))*BL448*BP448</f>
        <v>-0.12644730373442681</v>
      </c>
      <c r="AW448" s="146">
        <f>BDS!$AW$3*(COS(($U448*AW$4)-PI()))*BL448*BP448</f>
        <v>-0.10535021205040535</v>
      </c>
      <c r="AX448" s="146">
        <f>BDS!$AX$3*(COS(($U448*AX$4)-PI()))*BL448*BP448</f>
        <v>-0.12644730373442681</v>
      </c>
      <c r="AY448" s="146">
        <f>BDS!$AY$3*(COS(($U448*AY$4)-PI()))*BL448*BP448</f>
        <v>-0.12207236207272905</v>
      </c>
      <c r="AZ448" s="146">
        <f>BDS!$AZ$3*(COS(($U448*AZ$4)-PI()))*BL448*BP448</f>
        <v>7.949344556770975E-2</v>
      </c>
      <c r="BA448" s="146">
        <f>BDS!$BA$3*(COS(($U448*BA$4)-PI()))*BL448*BP448</f>
        <v>-4.1650953353358187E-2</v>
      </c>
      <c r="BB448" s="146">
        <f>BDS!$BB$3*(COS(($U448*BB$4)-PI()))*BL448*BP448</f>
        <v>0.12955493135938104</v>
      </c>
      <c r="BC448" s="146">
        <f>BDS!$BC$3*(COS(($U448*BC$4)-PI()))*BL448*BP448</f>
        <v>-0.12083146669114328</v>
      </c>
      <c r="BD448" s="146">
        <f>BDS!$BD$3*(COS(($U448*BD$4)-PI()))*BL448*BP448</f>
        <v>5.1224422374863271E-2</v>
      </c>
      <c r="BE448" s="146">
        <f>BDS!$BE$3*(COS(($U448*BE$4)-PI()))*BL448*BP448</f>
        <v>1.2245409356168647E-2</v>
      </c>
      <c r="BF448" s="153">
        <f t="shared" si="125"/>
        <v>-3.3251853492293169E-2</v>
      </c>
      <c r="BG448" s="153">
        <f>(((BF448)+1)/(BDS!$BG$4)+1)</f>
        <v>1.9606212858275613</v>
      </c>
      <c r="BH448" s="196">
        <f t="shared" si="126"/>
        <v>5.8478742664253636</v>
      </c>
      <c r="BI448" s="154"/>
      <c r="BJ448" s="152">
        <f t="shared" si="127"/>
        <v>7632.7605778963371</v>
      </c>
      <c r="BK448" s="152">
        <f t="shared" si="128"/>
        <v>-3.7764372215783331</v>
      </c>
      <c r="BL448" s="155">
        <f t="shared" si="129"/>
        <v>0.64740811516990848</v>
      </c>
      <c r="BM448" s="155"/>
      <c r="BN448" s="152">
        <f t="shared" si="130"/>
        <v>7632.7605778963371</v>
      </c>
      <c r="BO448" s="152">
        <f t="shared" si="131"/>
        <v>-13.431910776990341</v>
      </c>
      <c r="BP448" s="155">
        <f t="shared" si="132"/>
        <v>0.21301219182916525</v>
      </c>
      <c r="BQ448" s="156"/>
      <c r="BR448" s="157">
        <f t="shared" si="133"/>
        <v>7632.7605778963371</v>
      </c>
      <c r="BS448" s="158">
        <f t="shared" si="134"/>
        <v>0</v>
      </c>
      <c r="BT448" s="158">
        <f t="shared" si="135"/>
        <v>0</v>
      </c>
      <c r="BU448" s="158">
        <f t="shared" si="136"/>
        <v>0</v>
      </c>
      <c r="BV448" s="158"/>
      <c r="BW448" s="206">
        <f t="shared" si="137"/>
        <v>7632.7605778963371</v>
      </c>
      <c r="BX448" s="207">
        <f t="shared" si="138"/>
        <v>-3.6683016827694787E-12</v>
      </c>
      <c r="BY448" s="208">
        <f t="shared" si="139"/>
        <v>0.99999999999957767</v>
      </c>
      <c r="BZ448" s="158"/>
      <c r="CA448" s="157">
        <f>BDS!BH448</f>
        <v>5.8478742664253636</v>
      </c>
      <c r="CB448" s="157">
        <f t="shared" si="140"/>
        <v>-0.15212573357463643</v>
      </c>
      <c r="CC448" s="157"/>
      <c r="CD448" s="157">
        <f t="shared" si="141"/>
        <v>-0.15212573357463643</v>
      </c>
      <c r="CE448" s="192"/>
      <c r="CF448" s="192"/>
      <c r="CG448" s="208"/>
      <c r="CH448" s="208">
        <f t="shared" si="142"/>
        <v>0</v>
      </c>
    </row>
    <row r="449" spans="2:86" x14ac:dyDescent="0.2">
      <c r="B449" s="81"/>
      <c r="C449" s="81"/>
      <c r="D449" s="81"/>
      <c r="E449" s="81"/>
      <c r="F449" s="81"/>
      <c r="G449" s="81"/>
      <c r="H449" s="81"/>
      <c r="I449" s="81"/>
      <c r="J449" s="81"/>
      <c r="K449" s="81"/>
      <c r="L449" s="82"/>
      <c r="M449" s="83"/>
      <c r="N449" s="81"/>
      <c r="O449" s="81"/>
      <c r="P449" s="81"/>
      <c r="Q449" s="84"/>
      <c r="R449" s="81"/>
      <c r="S449" s="84"/>
      <c r="T449" s="81"/>
      <c r="U449" s="195">
        <f t="shared" si="124"/>
        <v>7748.5124082053526</v>
      </c>
      <c r="V449" s="146">
        <f>BDS!$V$3*(COS(($U449*V$4)-PI()))*BL449*BP449</f>
        <v>3.2928914103773762E-3</v>
      </c>
      <c r="W449" s="146">
        <f>BDS!$W$3*(COS(($U449*W$4)-PI()))*BL449*BP449</f>
        <v>0.10128651391669195</v>
      </c>
      <c r="X449" s="146">
        <f>BDS!$X$3*(COS(($U449*X$4)-PI()))*BL449*BP449</f>
        <v>-5.6078357479331188E-2</v>
      </c>
      <c r="Y449" s="146">
        <f>BDS!$Y$3*(COS(($U449*Y$4)-PI()))*BL449*BP449</f>
        <v>-0.13260623750932773</v>
      </c>
      <c r="Z449" s="146">
        <f>BDS!$Z$3*(COS(($U449*Z$4)-PI()))*BL449*BP449</f>
        <v>9.4586826508514993E-2</v>
      </c>
      <c r="AA449" s="146">
        <f>BDS!$AA$3*(COS(($U449*AA$4)-PI()))*BL449*BP449</f>
        <v>-8.2872248886287789E-2</v>
      </c>
      <c r="AB449" s="146">
        <f>BDS!$AB$3*(COS(($U449*AB$4)-PI()))*BL449*BP449</f>
        <v>0.10743663974012475</v>
      </c>
      <c r="AC449" s="146">
        <f>BDS!$AC$3*(COS(($U449*AC$4)-PI()))*BL449*BP449</f>
        <v>-9.4912465496244963E-2</v>
      </c>
      <c r="AD449" s="146">
        <f>BDS!$AD$3*(COS(($U449*AD$4)-PI()))*BL449*BP449</f>
        <v>-0.1327005448420544</v>
      </c>
      <c r="AE449" s="146">
        <f>BDS!$AE$3*(COS(($U449*AE$4)-PI()))*BL449*BP449</f>
        <v>-0.12177588319214644</v>
      </c>
      <c r="AF449" s="146">
        <f>BDS!$AF$3*(COS(($U449*AF$4)-PI()))*BL449*BP449</f>
        <v>-0.1327005448420544</v>
      </c>
      <c r="AG449" s="146">
        <f>BDS!$AG$3*(COS(($U449*AG$4)-PI()))*BL449*BP449</f>
        <v>-9.4912465496244963E-2</v>
      </c>
      <c r="AH449" s="146">
        <f>BDS!$AH$3*(COS(($U449*AH$4)-PI()))*BL449*BP449</f>
        <v>0.10743663974012475</v>
      </c>
      <c r="AI449" s="146">
        <f>BDS!$AI$3*(COS(($U449*AI$4)-PI()))*BL449*BP449</f>
        <v>-8.2872248886287789E-2</v>
      </c>
      <c r="AJ449" s="146">
        <f>BDS!$AJ$3*(COS(($U449*AJ$4)-PI()))*BL449*BP449</f>
        <v>7.3443718865112251E-2</v>
      </c>
      <c r="AK449" s="146">
        <f>BDS!$AK$3*(COS(($U449*AK$4)-PI()))*BL449*BP449</f>
        <v>-2.2095063368461485E-2</v>
      </c>
      <c r="AL449" s="146">
        <f>BDS!$AL$3*(COS(($U449*AL$4)-PI()))*BL449*BP449</f>
        <v>-0.13066984514759805</v>
      </c>
      <c r="AM449" s="146">
        <f>BDS!$AM$3*(COS(($U449*AM$4)-PI()))*BL449*BP449</f>
        <v>-6.1097021969677527E-2</v>
      </c>
      <c r="AN449" s="146">
        <f>BDS!$AN$3*(COS(($U449*AN$4)-PI()))*BL449*BP449</f>
        <v>-2.6252400225557446E-2</v>
      </c>
      <c r="AO449" s="146">
        <f>BDS!$AO$3*(COS(($U449*AO$4)-PI()))*BL449*BP449</f>
        <v>-6.1097021969677527E-2</v>
      </c>
      <c r="AP449" s="146">
        <f>BDS!$AP$3*(COS(($U449*AP$4)-PI()))*BL449*BP449</f>
        <v>-0.13066984514759805</v>
      </c>
      <c r="AQ449" s="146">
        <f>BDS!$AQ$3*(COS(($U449*AQ$4)-PI()))*BL449*BP449</f>
        <v>-2.2095063368461485E-2</v>
      </c>
      <c r="AR449" s="146">
        <f>BDS!$AR$3*(COS(($U449*AR$4)-PI()))*BL449*BP449</f>
        <v>7.3443718865112251E-2</v>
      </c>
      <c r="AS449" s="146">
        <f>BDS!$AS$3*(COS(($U449*AS$4)-PI()))*BL449*BP449</f>
        <v>-8.2872248886287789E-2</v>
      </c>
      <c r="AT449" s="146">
        <f>BDS!$AT$3*(COS(($U449*AT$4)-PI()))*BL449*BP449</f>
        <v>0.10743663974012475</v>
      </c>
      <c r="AU449" s="146">
        <f>BDS!$AU$3*(COS(($U449*AU$4)-PI()))*BL449*BP449</f>
        <v>-9.4912465496244963E-2</v>
      </c>
      <c r="AV449" s="146">
        <f>BDS!$AV$3*(COS(($U449*AV$4)-PI()))*BL449*BP449</f>
        <v>-0.1327005448420544</v>
      </c>
      <c r="AW449" s="146">
        <f>BDS!$AW$3*(COS(($U449*AW$4)-PI()))*BL449*BP449</f>
        <v>-0.12177588319214644</v>
      </c>
      <c r="AX449" s="146">
        <f>BDS!$AX$3*(COS(($U449*AX$4)-PI()))*BL449*BP449</f>
        <v>-0.1327005448420544</v>
      </c>
      <c r="AY449" s="146">
        <f>BDS!$AY$3*(COS(($U449*AY$4)-PI()))*BL449*BP449</f>
        <v>-9.4912465496244963E-2</v>
      </c>
      <c r="AZ449" s="146">
        <f>BDS!$AZ$3*(COS(($U449*AZ$4)-PI()))*BL449*BP449</f>
        <v>0.10743663974012475</v>
      </c>
      <c r="BA449" s="146">
        <f>BDS!$BA$3*(COS(($U449*BA$4)-PI()))*BL449*BP449</f>
        <v>-8.2872248886287789E-2</v>
      </c>
      <c r="BB449" s="146">
        <f>BDS!$BB$3*(COS(($U449*BB$4)-PI()))*BL449*BP449</f>
        <v>9.4586826508514993E-2</v>
      </c>
      <c r="BC449" s="146">
        <f>BDS!$BC$3*(COS(($U449*BC$4)-PI()))*BL449*BP449</f>
        <v>-0.13260623750932773</v>
      </c>
      <c r="BD449" s="146">
        <f>BDS!$BD$3*(COS(($U449*BD$4)-PI()))*BL449*BP449</f>
        <v>-5.6078357479331188E-2</v>
      </c>
      <c r="BE449" s="146">
        <f>BDS!$BE$3*(COS(($U449*BE$4)-PI()))*BL449*BP449</f>
        <v>0.10128651391669195</v>
      </c>
      <c r="BF449" s="153">
        <f t="shared" si="125"/>
        <v>-3.7365685708485447E-2</v>
      </c>
      <c r="BG449" s="153">
        <f>(((BF449)+1)/(BDS!$BG$4)+1)</f>
        <v>1.9565335254243239</v>
      </c>
      <c r="BH449" s="196">
        <f t="shared" si="126"/>
        <v>5.829745879711405</v>
      </c>
      <c r="BI449" s="154"/>
      <c r="BJ449" s="152">
        <f t="shared" si="127"/>
        <v>7748.5124082053526</v>
      </c>
      <c r="BK449" s="152">
        <f t="shared" si="128"/>
        <v>-3.9010987383932658</v>
      </c>
      <c r="BL449" s="155">
        <f t="shared" si="129"/>
        <v>0.63818275292392745</v>
      </c>
      <c r="BM449" s="155"/>
      <c r="BN449" s="152">
        <f t="shared" si="130"/>
        <v>7748.5124082053526</v>
      </c>
      <c r="BO449" s="152">
        <f t="shared" si="131"/>
        <v>-13.588044842224811</v>
      </c>
      <c r="BP449" s="155">
        <f t="shared" si="132"/>
        <v>0.20921737937574394</v>
      </c>
      <c r="BQ449" s="156"/>
      <c r="BR449" s="157">
        <f t="shared" si="133"/>
        <v>7748.5124082053526</v>
      </c>
      <c r="BS449" s="158">
        <f t="shared" si="134"/>
        <v>0</v>
      </c>
      <c r="BT449" s="158">
        <f t="shared" si="135"/>
        <v>0</v>
      </c>
      <c r="BU449" s="158">
        <f t="shared" si="136"/>
        <v>0</v>
      </c>
      <c r="BV449" s="158"/>
      <c r="BW449" s="206">
        <f t="shared" si="137"/>
        <v>7748.5124082053526</v>
      </c>
      <c r="BX449" s="207">
        <f t="shared" si="138"/>
        <v>-3.8534525563477898E-12</v>
      </c>
      <c r="BY449" s="208">
        <f t="shared" si="139"/>
        <v>0.99999999999955635</v>
      </c>
      <c r="BZ449" s="158"/>
      <c r="CA449" s="157">
        <f>BDS!BH449</f>
        <v>5.829745879711405</v>
      </c>
      <c r="CB449" s="157">
        <f t="shared" si="140"/>
        <v>-0.17025412028859499</v>
      </c>
      <c r="CC449" s="157"/>
      <c r="CD449" s="157">
        <f t="shared" si="141"/>
        <v>-0.17025412028859499</v>
      </c>
      <c r="CE449" s="192"/>
      <c r="CF449" s="192"/>
      <c r="CG449" s="208"/>
      <c r="CH449" s="208">
        <f t="shared" si="142"/>
        <v>0</v>
      </c>
    </row>
    <row r="450" spans="2:86" x14ac:dyDescent="0.2">
      <c r="B450" s="81"/>
      <c r="C450" s="81"/>
      <c r="D450" s="81"/>
      <c r="E450" s="81"/>
      <c r="F450" s="81"/>
      <c r="G450" s="81"/>
      <c r="H450" s="81"/>
      <c r="I450" s="81"/>
      <c r="J450" s="81"/>
      <c r="K450" s="81"/>
      <c r="L450" s="82"/>
      <c r="M450" s="83"/>
      <c r="N450" s="81"/>
      <c r="O450" s="81"/>
      <c r="P450" s="81"/>
      <c r="Q450" s="84"/>
      <c r="R450" s="81"/>
      <c r="S450" s="84"/>
      <c r="T450" s="81"/>
      <c r="U450" s="195">
        <f t="shared" si="124"/>
        <v>7866.019630430982</v>
      </c>
      <c r="V450" s="146">
        <f>BDS!$V$3*(COS(($U450*V$4)-PI()))*BL450*BP450</f>
        <v>9.2492034584861646E-2</v>
      </c>
      <c r="W450" s="146">
        <f>BDS!$W$3*(COS(($U450*W$4)-PI()))*BL450*BP450</f>
        <v>0.12672483259490289</v>
      </c>
      <c r="X450" s="146">
        <f>BDS!$X$3*(COS(($U450*X$4)-PI()))*BL450*BP450</f>
        <v>-0.12189792427700548</v>
      </c>
      <c r="Y450" s="146">
        <f>BDS!$Y$3*(COS(($U450*Y$4)-PI()))*BL450*BP450</f>
        <v>-0.10302374051101897</v>
      </c>
      <c r="Z450" s="146">
        <f>BDS!$Z$3*(COS(($U450*Z$4)-PI()))*BL450*BP450</f>
        <v>4.3912716245564865E-2</v>
      </c>
      <c r="AA450" s="146">
        <f>BDS!$AA$3*(COS(($U450*AA$4)-PI()))*BL450*BP450</f>
        <v>-0.11135941311479694</v>
      </c>
      <c r="AB450" s="146">
        <f>BDS!$AB$3*(COS(($U450*AB$4)-PI()))*BL450*BP450</f>
        <v>0.123185105175442</v>
      </c>
      <c r="AC450" s="146">
        <f>BDS!$AC$3*(COS(($U450*AC$4)-PI()))*BL450*BP450</f>
        <v>-6.0981120365798919E-2</v>
      </c>
      <c r="AD450" s="146">
        <f>BDS!$AD$3*(COS(($U450*AD$4)-PI()))*BL450*BP450</f>
        <v>-0.12833680185509638</v>
      </c>
      <c r="AE450" s="146">
        <f>BDS!$AE$3*(COS(($U450*AE$4)-PI()))*BL450*BP450</f>
        <v>-0.12822161213792366</v>
      </c>
      <c r="AF450" s="146">
        <f>BDS!$AF$3*(COS(($U450*AF$4)-PI()))*BL450*BP450</f>
        <v>-0.12833680185509638</v>
      </c>
      <c r="AG450" s="146">
        <f>BDS!$AG$3*(COS(($U450*AG$4)-PI()))*BL450*BP450</f>
        <v>-6.0981120365798919E-2</v>
      </c>
      <c r="AH450" s="146">
        <f>BDS!$AH$3*(COS(($U450*AH$4)-PI()))*BL450*BP450</f>
        <v>0.123185105175442</v>
      </c>
      <c r="AI450" s="146">
        <f>BDS!$AI$3*(COS(($U450*AI$4)-PI()))*BL450*BP450</f>
        <v>-0.11135941311479694</v>
      </c>
      <c r="AJ450" s="146">
        <f>BDS!$AJ$3*(COS(($U450*AJ$4)-PI()))*BL450*BP450</f>
        <v>2.9839944879323909E-2</v>
      </c>
      <c r="AK450" s="146">
        <f>BDS!$AK$3*(COS(($U450*AK$4)-PI()))*BL450*BP450</f>
        <v>1.8273281798427285E-2</v>
      </c>
      <c r="AL450" s="146">
        <f>BDS!$AL$3*(COS(($U450*AL$4)-PI()))*BL450*BP450</f>
        <v>-0.12946763321914986</v>
      </c>
      <c r="AM450" s="146">
        <f>BDS!$AM$3*(COS(($U450*AM$4)-PI()))*BL450*BP450</f>
        <v>-8.7714958369542892E-2</v>
      </c>
      <c r="AN450" s="146">
        <f>BDS!$AN$3*(COS(($U450*AN$4)-PI()))*BL450*BP450</f>
        <v>-5.7846037957544949E-2</v>
      </c>
      <c r="AO450" s="146">
        <f>BDS!$AO$3*(COS(($U450*AO$4)-PI()))*BL450*BP450</f>
        <v>-8.7714958369542892E-2</v>
      </c>
      <c r="AP450" s="146">
        <f>BDS!$AP$3*(COS(($U450*AP$4)-PI()))*BL450*BP450</f>
        <v>-0.12946763321914986</v>
      </c>
      <c r="AQ450" s="146">
        <f>BDS!$AQ$3*(COS(($U450*AQ$4)-PI()))*BL450*BP450</f>
        <v>1.8273281798427285E-2</v>
      </c>
      <c r="AR450" s="146">
        <f>BDS!$AR$3*(COS(($U450*AR$4)-PI()))*BL450*BP450</f>
        <v>2.9839944879323909E-2</v>
      </c>
      <c r="AS450" s="146">
        <f>BDS!$AS$3*(COS(($U450*AS$4)-PI()))*BL450*BP450</f>
        <v>-0.11135941311479694</v>
      </c>
      <c r="AT450" s="146">
        <f>BDS!$AT$3*(COS(($U450*AT$4)-PI()))*BL450*BP450</f>
        <v>0.123185105175442</v>
      </c>
      <c r="AU450" s="146">
        <f>BDS!$AU$3*(COS(($U450*AU$4)-PI()))*BL450*BP450</f>
        <v>-6.0981120365798919E-2</v>
      </c>
      <c r="AV450" s="146">
        <f>BDS!$AV$3*(COS(($U450*AV$4)-PI()))*BL450*BP450</f>
        <v>-0.12833680185509638</v>
      </c>
      <c r="AW450" s="146">
        <f>BDS!$AW$3*(COS(($U450*AW$4)-PI()))*BL450*BP450</f>
        <v>-0.12822161213792366</v>
      </c>
      <c r="AX450" s="146">
        <f>BDS!$AX$3*(COS(($U450*AX$4)-PI()))*BL450*BP450</f>
        <v>-0.12833680185509638</v>
      </c>
      <c r="AY450" s="146">
        <f>BDS!$AY$3*(COS(($U450*AY$4)-PI()))*BL450*BP450</f>
        <v>-6.0981120365798919E-2</v>
      </c>
      <c r="AZ450" s="146">
        <f>BDS!$AZ$3*(COS(($U450*AZ$4)-PI()))*BL450*BP450</f>
        <v>0.123185105175442</v>
      </c>
      <c r="BA450" s="146">
        <f>BDS!$BA$3*(COS(($U450*BA$4)-PI()))*BL450*BP450</f>
        <v>-0.11135941311479694</v>
      </c>
      <c r="BB450" s="146">
        <f>BDS!$BB$3*(COS(($U450*BB$4)-PI()))*BL450*BP450</f>
        <v>4.3912716245564865E-2</v>
      </c>
      <c r="BC450" s="146">
        <f>BDS!$BC$3*(COS(($U450*BC$4)-PI()))*BL450*BP450</f>
        <v>-0.10302374051101897</v>
      </c>
      <c r="BD450" s="146">
        <f>BDS!$BD$3*(COS(($U450*BD$4)-PI()))*BL450*BP450</f>
        <v>-0.12189792427700548</v>
      </c>
      <c r="BE450" s="146">
        <f>BDS!$BE$3*(COS(($U450*BE$4)-PI()))*BL450*BP450</f>
        <v>0.12672483259490289</v>
      </c>
      <c r="BF450" s="153">
        <f t="shared" si="125"/>
        <v>-3.829091972240356E-2</v>
      </c>
      <c r="BG450" s="153">
        <f>(((BF450)+1)/(BDS!$BG$4)+1)</f>
        <v>1.9556141551712209</v>
      </c>
      <c r="BH450" s="196">
        <f t="shared" si="126"/>
        <v>5.8256634424649985</v>
      </c>
      <c r="BI450" s="154"/>
      <c r="BJ450" s="152">
        <f t="shared" si="127"/>
        <v>7866.019630430982</v>
      </c>
      <c r="BK450" s="152">
        <f t="shared" si="128"/>
        <v>-4.0282686824402463</v>
      </c>
      <c r="BL450" s="155">
        <f t="shared" si="129"/>
        <v>0.62890719874165124</v>
      </c>
      <c r="BM450" s="155"/>
      <c r="BN450" s="152">
        <f t="shared" si="130"/>
        <v>7866.019630430982</v>
      </c>
      <c r="BO450" s="152">
        <f t="shared" si="131"/>
        <v>-13.744436306708208</v>
      </c>
      <c r="BP450" s="155">
        <f t="shared" si="132"/>
        <v>0.20548408206748284</v>
      </c>
      <c r="BQ450" s="156"/>
      <c r="BR450" s="157">
        <f t="shared" si="133"/>
        <v>7866.019630430982</v>
      </c>
      <c r="BS450" s="158">
        <f t="shared" si="134"/>
        <v>0</v>
      </c>
      <c r="BT450" s="158">
        <f t="shared" si="135"/>
        <v>0</v>
      </c>
      <c r="BU450" s="158">
        <f t="shared" si="136"/>
        <v>0</v>
      </c>
      <c r="BV450" s="158"/>
      <c r="BW450" s="206">
        <f t="shared" si="137"/>
        <v>7866.019630430982</v>
      </c>
      <c r="BX450" s="207">
        <f t="shared" si="138"/>
        <v>-4.0463180496585357E-12</v>
      </c>
      <c r="BY450" s="208">
        <f t="shared" si="139"/>
        <v>0.99999999999953415</v>
      </c>
      <c r="BZ450" s="158"/>
      <c r="CA450" s="157">
        <f>BDS!BH450</f>
        <v>5.8256634424649985</v>
      </c>
      <c r="CB450" s="157">
        <f t="shared" si="140"/>
        <v>-0.17433655753500155</v>
      </c>
      <c r="CC450" s="157"/>
      <c r="CD450" s="157">
        <f t="shared" si="141"/>
        <v>-0.17433655753500155</v>
      </c>
      <c r="CE450" s="192"/>
      <c r="CF450" s="192"/>
      <c r="CG450" s="208"/>
      <c r="CH450" s="208">
        <f t="shared" si="142"/>
        <v>0</v>
      </c>
    </row>
    <row r="451" spans="2:86" x14ac:dyDescent="0.2">
      <c r="B451" s="81"/>
      <c r="C451" s="81"/>
      <c r="D451" s="81"/>
      <c r="E451" s="81"/>
      <c r="F451" s="81"/>
      <c r="G451" s="81"/>
      <c r="H451" s="81"/>
      <c r="I451" s="81"/>
      <c r="J451" s="81"/>
      <c r="K451" s="81"/>
      <c r="L451" s="82"/>
      <c r="M451" s="83"/>
      <c r="N451" s="81"/>
      <c r="O451" s="81"/>
      <c r="P451" s="81"/>
      <c r="Q451" s="84"/>
      <c r="R451" s="81"/>
      <c r="S451" s="84"/>
      <c r="T451" s="81"/>
      <c r="U451" s="195">
        <f t="shared" si="124"/>
        <v>7985.3088653253353</v>
      </c>
      <c r="V451" s="146">
        <f>BDS!$V$3*(COS(($U451*V$4)-PI()))*BL451*BP451</f>
        <v>0.12329244872582035</v>
      </c>
      <c r="W451" s="146">
        <f>BDS!$W$3*(COS(($U451*W$4)-PI()))*BL451*BP451</f>
        <v>7.492134818031089E-2</v>
      </c>
      <c r="X451" s="146">
        <f>BDS!$X$3*(COS(($U451*X$4)-PI()))*BL451*BP451</f>
        <v>-0.10402558117996155</v>
      </c>
      <c r="Y451" s="146">
        <f>BDS!$Y$3*(COS(($U451*Y$4)-PI()))*BL451*BP451</f>
        <v>-4.2348067579745158E-2</v>
      </c>
      <c r="Z451" s="146">
        <f>BDS!$Z$3*(COS(($U451*Z$4)-PI()))*BL451*BP451</f>
        <v>-1.2552173391902007E-2</v>
      </c>
      <c r="AA451" s="146">
        <f>BDS!$AA$3*(COS(($U451*AA$4)-PI()))*BL451*BP451</f>
        <v>-0.12361676836149643</v>
      </c>
      <c r="AB451" s="146">
        <f>BDS!$AB$3*(COS(($U451*AB$4)-PI()))*BL451*BP451</f>
        <v>0.12537306871557052</v>
      </c>
      <c r="AC451" s="146">
        <f>BDS!$AC$3*(COS(($U451*AC$4)-PI()))*BL451*BP451</f>
        <v>-2.3374112923992385E-2</v>
      </c>
      <c r="AD451" s="146">
        <f>BDS!$AD$3*(COS(($U451*AD$4)-PI()))*BL451*BP451</f>
        <v>-0.11392132688847008</v>
      </c>
      <c r="AE451" s="146">
        <f>BDS!$AE$3*(COS(($U451*AE$4)-PI()))*BL451*BP451</f>
        <v>-0.1243992966464019</v>
      </c>
      <c r="AF451" s="146">
        <f>BDS!$AF$3*(COS(($U451*AF$4)-PI()))*BL451*BP451</f>
        <v>-0.11392132688847008</v>
      </c>
      <c r="AG451" s="146">
        <f>BDS!$AG$3*(COS(($U451*AG$4)-PI()))*BL451*BP451</f>
        <v>-2.3374112923992385E-2</v>
      </c>
      <c r="AH451" s="146">
        <f>BDS!$AH$3*(COS(($U451*AH$4)-PI()))*BL451*BP451</f>
        <v>0.12537306871557052</v>
      </c>
      <c r="AI451" s="146">
        <f>BDS!$AI$3*(COS(($U451*AI$4)-PI()))*BL451*BP451</f>
        <v>-0.12361676836149643</v>
      </c>
      <c r="AJ451" s="146">
        <f>BDS!$AJ$3*(COS(($U451*AJ$4)-PI()))*BL451*BP451</f>
        <v>-1.5164204903891523E-2</v>
      </c>
      <c r="AK451" s="146">
        <f>BDS!$AK$3*(COS(($U451*AK$4)-PI()))*BL451*BP451</f>
        <v>5.4924352418088178E-2</v>
      </c>
      <c r="AL451" s="146">
        <f>BDS!$AL$3*(COS(($U451*AL$4)-PI()))*BL451*BP451</f>
        <v>-0.11805751679270711</v>
      </c>
      <c r="AM451" s="146">
        <f>BDS!$AM$3*(COS(($U451*AM$4)-PI()))*BL451*BP451</f>
        <v>-0.10668147888056714</v>
      </c>
      <c r="AN451" s="146">
        <f>BDS!$AN$3*(COS(($U451*AN$4)-PI()))*BL451*BP451</f>
        <v>-8.3823527337817727E-2</v>
      </c>
      <c r="AO451" s="146">
        <f>BDS!$AO$3*(COS(($U451*AO$4)-PI()))*BL451*BP451</f>
        <v>-0.10668147888056714</v>
      </c>
      <c r="AP451" s="146">
        <f>BDS!$AP$3*(COS(($U451*AP$4)-PI()))*BL451*BP451</f>
        <v>-0.11805751679270711</v>
      </c>
      <c r="AQ451" s="146">
        <f>BDS!$AQ$3*(COS(($U451*AQ$4)-PI()))*BL451*BP451</f>
        <v>5.4924352418088178E-2</v>
      </c>
      <c r="AR451" s="146">
        <f>BDS!$AR$3*(COS(($U451*AR$4)-PI()))*BL451*BP451</f>
        <v>-1.5164204903891523E-2</v>
      </c>
      <c r="AS451" s="146">
        <f>BDS!$AS$3*(COS(($U451*AS$4)-PI()))*BL451*BP451</f>
        <v>-0.12361676836149643</v>
      </c>
      <c r="AT451" s="146">
        <f>BDS!$AT$3*(COS(($U451*AT$4)-PI()))*BL451*BP451</f>
        <v>0.12537306871557052</v>
      </c>
      <c r="AU451" s="146">
        <f>BDS!$AU$3*(COS(($U451*AU$4)-PI()))*BL451*BP451</f>
        <v>-2.3374112923992385E-2</v>
      </c>
      <c r="AV451" s="146">
        <f>BDS!$AV$3*(COS(($U451*AV$4)-PI()))*BL451*BP451</f>
        <v>-0.11392132688847008</v>
      </c>
      <c r="AW451" s="146">
        <f>BDS!$AW$3*(COS(($U451*AW$4)-PI()))*BL451*BP451</f>
        <v>-0.1243992966464019</v>
      </c>
      <c r="AX451" s="146">
        <f>BDS!$AX$3*(COS(($U451*AX$4)-PI()))*BL451*BP451</f>
        <v>-0.11392132688847008</v>
      </c>
      <c r="AY451" s="146">
        <f>BDS!$AY$3*(COS(($U451*AY$4)-PI()))*BL451*BP451</f>
        <v>-2.3374112923992385E-2</v>
      </c>
      <c r="AZ451" s="146">
        <f>BDS!$AZ$3*(COS(($U451*AZ$4)-PI()))*BL451*BP451</f>
        <v>0.12537306871557052</v>
      </c>
      <c r="BA451" s="146">
        <f>BDS!$BA$3*(COS(($U451*BA$4)-PI()))*BL451*BP451</f>
        <v>-0.12361676836149643</v>
      </c>
      <c r="BB451" s="146">
        <f>BDS!$BB$3*(COS(($U451*BB$4)-PI()))*BL451*BP451</f>
        <v>-1.2552173391902007E-2</v>
      </c>
      <c r="BC451" s="146">
        <f>BDS!$BC$3*(COS(($U451*BC$4)-PI()))*BL451*BP451</f>
        <v>-4.2348067579745158E-2</v>
      </c>
      <c r="BD451" s="146">
        <f>BDS!$BD$3*(COS(($U451*BD$4)-PI()))*BL451*BP451</f>
        <v>-0.10402558117996155</v>
      </c>
      <c r="BE451" s="146">
        <f>BDS!$BE$3*(COS(($U451*BE$4)-PI()))*BL451*BP451</f>
        <v>7.492134818031089E-2</v>
      </c>
      <c r="BF451" s="153">
        <f t="shared" si="125"/>
        <v>-3.5818135388864046E-2</v>
      </c>
      <c r="BG451" s="153">
        <f>(((BF451)+1)/(BDS!$BG$4)+1)</f>
        <v>1.9580712679928385</v>
      </c>
      <c r="BH451" s="196">
        <f t="shared" si="126"/>
        <v>5.8365698957400873</v>
      </c>
      <c r="BI451" s="154"/>
      <c r="BJ451" s="152">
        <f t="shared" si="127"/>
        <v>7985.3088653253353</v>
      </c>
      <c r="BK451" s="152">
        <f t="shared" si="128"/>
        <v>-4.1579229775994548</v>
      </c>
      <c r="BL451" s="155">
        <f t="shared" si="129"/>
        <v>0.61958921728023741</v>
      </c>
      <c r="BM451" s="155"/>
      <c r="BN451" s="152">
        <f t="shared" si="130"/>
        <v>7985.3088653253353</v>
      </c>
      <c r="BO451" s="152">
        <f t="shared" si="131"/>
        <v>-13.901076468537317</v>
      </c>
      <c r="BP451" s="155">
        <f t="shared" si="132"/>
        <v>0.2018116236941728</v>
      </c>
      <c r="BQ451" s="156"/>
      <c r="BR451" s="157">
        <f t="shared" si="133"/>
        <v>7985.3088653253353</v>
      </c>
      <c r="BS451" s="158">
        <f t="shared" si="134"/>
        <v>0</v>
      </c>
      <c r="BT451" s="158">
        <f t="shared" si="135"/>
        <v>0</v>
      </c>
      <c r="BU451" s="158">
        <f t="shared" si="136"/>
        <v>0</v>
      </c>
      <c r="BV451" s="158"/>
      <c r="BW451" s="206">
        <f t="shared" si="137"/>
        <v>7985.3088653253353</v>
      </c>
      <c r="BX451" s="207">
        <f t="shared" si="138"/>
        <v>-4.2488268176348222E-12</v>
      </c>
      <c r="BY451" s="208">
        <f t="shared" si="139"/>
        <v>0.99999999999951084</v>
      </c>
      <c r="BZ451" s="158"/>
      <c r="CA451" s="157">
        <f>BDS!BH451</f>
        <v>5.8365698957400873</v>
      </c>
      <c r="CB451" s="157">
        <f t="shared" si="140"/>
        <v>-0.16343010425991267</v>
      </c>
      <c r="CC451" s="157"/>
      <c r="CD451" s="157">
        <f t="shared" si="141"/>
        <v>-0.16343010425991267</v>
      </c>
      <c r="CE451" s="192"/>
      <c r="CF451" s="192"/>
      <c r="CG451" s="208"/>
      <c r="CH451" s="208">
        <f t="shared" si="142"/>
        <v>0</v>
      </c>
    </row>
    <row r="452" spans="2:86" x14ac:dyDescent="0.2">
      <c r="B452" s="81"/>
      <c r="C452" s="81"/>
      <c r="D452" s="81"/>
      <c r="E452" s="81"/>
      <c r="F452" s="81"/>
      <c r="G452" s="81"/>
      <c r="H452" s="81"/>
      <c r="I452" s="81"/>
      <c r="J452" s="81"/>
      <c r="K452" s="81"/>
      <c r="L452" s="82"/>
      <c r="M452" s="83"/>
      <c r="N452" s="81"/>
      <c r="O452" s="81"/>
      <c r="P452" s="81"/>
      <c r="Q452" s="84"/>
      <c r="R452" s="81"/>
      <c r="S452" s="84"/>
      <c r="T452" s="81"/>
      <c r="U452" s="195">
        <f t="shared" si="124"/>
        <v>8106.4071373477718</v>
      </c>
      <c r="V452" s="146">
        <f>BDS!$V$3*(COS(($U452*V$4)-PI()))*BL452*BP452</f>
        <v>7.8803223524865934E-2</v>
      </c>
      <c r="W452" s="146">
        <f>BDS!$W$3*(COS(($U452*W$4)-PI()))*BL452*BP452</f>
        <v>-2.0277600270918569E-2</v>
      </c>
      <c r="X452" s="146">
        <f>BDS!$X$3*(COS(($U452*X$4)-PI()))*BL452*BP452</f>
        <v>-1.6726375713511134E-2</v>
      </c>
      <c r="Y452" s="146">
        <f>BDS!$Y$3*(COS(($U452*Y$4)-PI()))*BL452*BP452</f>
        <v>2.8991377585962898E-2</v>
      </c>
      <c r="Z452" s="146">
        <f>BDS!$Z$3*(COS(($U452*Z$4)-PI()))*BL452*BP452</f>
        <v>-6.3690673799496778E-2</v>
      </c>
      <c r="AA452" s="146">
        <f>BDS!$AA$3*(COS(($U452*AA$4)-PI()))*BL452*BP452</f>
        <v>-0.11832870937544149</v>
      </c>
      <c r="AB452" s="146">
        <f>BDS!$AB$3*(COS(($U452*AB$4)-PI()))*BL452*BP452</f>
        <v>0.11406010810389075</v>
      </c>
      <c r="AC452" s="146">
        <f>BDS!$AC$3*(COS(($U452*AC$4)-PI()))*BL452*BP452</f>
        <v>1.4456825629395478E-2</v>
      </c>
      <c r="AD452" s="146">
        <f>BDS!$AD$3*(COS(($U452*AD$4)-PI()))*BL452*BP452</f>
        <v>-9.0843820415379722E-2</v>
      </c>
      <c r="AE452" s="146">
        <f>BDS!$AE$3*(COS(($U452*AE$4)-PI()))*BL452*BP452</f>
        <v>-0.11082996237714163</v>
      </c>
      <c r="AF452" s="146">
        <f>BDS!$AF$3*(COS(($U452*AF$4)-PI()))*BL452*BP452</f>
        <v>-9.0843820415379722E-2</v>
      </c>
      <c r="AG452" s="146">
        <f>BDS!$AG$3*(COS(($U452*AG$4)-PI()))*BL452*BP452</f>
        <v>1.4456825629395478E-2</v>
      </c>
      <c r="AH452" s="146">
        <f>BDS!$AH$3*(COS(($U452*AH$4)-PI()))*BL452*BP452</f>
        <v>0.11406010810389075</v>
      </c>
      <c r="AI452" s="146">
        <f>BDS!$AI$3*(COS(($U452*AI$4)-PI()))*BL452*BP452</f>
        <v>-0.11832870937544149</v>
      </c>
      <c r="AJ452" s="146">
        <f>BDS!$AJ$3*(COS(($U452*AJ$4)-PI()))*BL452*BP452</f>
        <v>-5.6024143613558286E-2</v>
      </c>
      <c r="AK452" s="146">
        <f>BDS!$AK$3*(COS(($U452*AK$4)-PI()))*BL452*BP452</f>
        <v>8.4440712462275025E-2</v>
      </c>
      <c r="AL452" s="146">
        <f>BDS!$AL$3*(COS(($U452*AL$4)-PI()))*BL452*BP452</f>
        <v>-9.7579185550738051E-2</v>
      </c>
      <c r="AM452" s="146">
        <f>BDS!$AM$3*(COS(($U452*AM$4)-PI()))*BL452*BP452</f>
        <v>-0.11676664860330302</v>
      </c>
      <c r="AN452" s="146">
        <f>BDS!$AN$3*(COS(($U452*AN$4)-PI()))*BL452*BP452</f>
        <v>-0.10245516359925652</v>
      </c>
      <c r="AO452" s="146">
        <f>BDS!$AO$3*(COS(($U452*AO$4)-PI()))*BL452*BP452</f>
        <v>-0.11676664860330302</v>
      </c>
      <c r="AP452" s="146">
        <f>BDS!$AP$3*(COS(($U452*AP$4)-PI()))*BL452*BP452</f>
        <v>-9.7579185550738051E-2</v>
      </c>
      <c r="AQ452" s="146">
        <f>BDS!$AQ$3*(COS(($U452*AQ$4)-PI()))*BL452*BP452</f>
        <v>8.4440712462275025E-2</v>
      </c>
      <c r="AR452" s="146">
        <f>BDS!$AR$3*(COS(($U452*AR$4)-PI()))*BL452*BP452</f>
        <v>-5.6024143613558286E-2</v>
      </c>
      <c r="AS452" s="146">
        <f>BDS!$AS$3*(COS(($U452*AS$4)-PI()))*BL452*BP452</f>
        <v>-0.11832870937544149</v>
      </c>
      <c r="AT452" s="146">
        <f>BDS!$AT$3*(COS(($U452*AT$4)-PI()))*BL452*BP452</f>
        <v>0.11406010810389075</v>
      </c>
      <c r="AU452" s="146">
        <f>BDS!$AU$3*(COS(($U452*AU$4)-PI()))*BL452*BP452</f>
        <v>1.4456825629395478E-2</v>
      </c>
      <c r="AV452" s="146">
        <f>BDS!$AV$3*(COS(($U452*AV$4)-PI()))*BL452*BP452</f>
        <v>-9.0843820415379722E-2</v>
      </c>
      <c r="AW452" s="146">
        <f>BDS!$AW$3*(COS(($U452*AW$4)-PI()))*BL452*BP452</f>
        <v>-0.11082996237714163</v>
      </c>
      <c r="AX452" s="146">
        <f>BDS!$AX$3*(COS(($U452*AX$4)-PI()))*BL452*BP452</f>
        <v>-9.0843820415379722E-2</v>
      </c>
      <c r="AY452" s="146">
        <f>BDS!$AY$3*(COS(($U452*AY$4)-PI()))*BL452*BP452</f>
        <v>1.4456825629395478E-2</v>
      </c>
      <c r="AZ452" s="146">
        <f>BDS!$AZ$3*(COS(($U452*AZ$4)-PI()))*BL452*BP452</f>
        <v>0.11406010810389075</v>
      </c>
      <c r="BA452" s="146">
        <f>BDS!$BA$3*(COS(($U452*BA$4)-PI()))*BL452*BP452</f>
        <v>-0.11832870937544149</v>
      </c>
      <c r="BB452" s="146">
        <f>BDS!$BB$3*(COS(($U452*BB$4)-PI()))*BL452*BP452</f>
        <v>-6.3690673799496778E-2</v>
      </c>
      <c r="BC452" s="146">
        <f>BDS!$BC$3*(COS(($U452*BC$4)-PI()))*BL452*BP452</f>
        <v>2.8991377585962898E-2</v>
      </c>
      <c r="BD452" s="146">
        <f>BDS!$BD$3*(COS(($U452*BD$4)-PI()))*BL452*BP452</f>
        <v>-1.6726375713511134E-2</v>
      </c>
      <c r="BE452" s="146">
        <f>BDS!$BE$3*(COS(($U452*BE$4)-PI()))*BL452*BP452</f>
        <v>-2.0277600270918569E-2</v>
      </c>
      <c r="BF452" s="153">
        <f t="shared" si="125"/>
        <v>-3.0088870112927484E-2</v>
      </c>
      <c r="BG452" s="153">
        <f>(((BF452)+1)/(BDS!$BG$4)+1)</f>
        <v>1.9637642234912263</v>
      </c>
      <c r="BH452" s="196">
        <f t="shared" si="126"/>
        <v>5.8617868728479952</v>
      </c>
      <c r="BI452" s="154"/>
      <c r="BJ452" s="152">
        <f t="shared" si="127"/>
        <v>8106.4071373477718</v>
      </c>
      <c r="BK452" s="152">
        <f t="shared" si="128"/>
        <v>-4.2900349661456856</v>
      </c>
      <c r="BL452" s="155">
        <f t="shared" si="129"/>
        <v>0.61023660005521785</v>
      </c>
      <c r="BM452" s="155"/>
      <c r="BN452" s="152">
        <f t="shared" si="130"/>
        <v>8106.4071373477718</v>
      </c>
      <c r="BO452" s="152">
        <f t="shared" si="131"/>
        <v>-14.057956892468388</v>
      </c>
      <c r="BP452" s="155">
        <f t="shared" si="132"/>
        <v>0.19819931782823205</v>
      </c>
      <c r="BQ452" s="156"/>
      <c r="BR452" s="157">
        <f t="shared" si="133"/>
        <v>8106.4071373477718</v>
      </c>
      <c r="BS452" s="158">
        <f t="shared" si="134"/>
        <v>0</v>
      </c>
      <c r="BT452" s="158">
        <f t="shared" si="135"/>
        <v>0</v>
      </c>
      <c r="BU452" s="158">
        <f t="shared" si="136"/>
        <v>0</v>
      </c>
      <c r="BV452" s="158"/>
      <c r="BW452" s="206">
        <f t="shared" si="137"/>
        <v>8106.4071373477718</v>
      </c>
      <c r="BX452" s="207">
        <f t="shared" si="138"/>
        <v>-4.4629075152097591E-12</v>
      </c>
      <c r="BY452" s="208">
        <f t="shared" si="139"/>
        <v>0.99999999999948619</v>
      </c>
      <c r="BZ452" s="158"/>
      <c r="CA452" s="157">
        <f>BDS!BH452</f>
        <v>5.8617868728479952</v>
      </c>
      <c r="CB452" s="157">
        <f t="shared" si="140"/>
        <v>-0.13821312715200484</v>
      </c>
      <c r="CC452" s="157"/>
      <c r="CD452" s="157">
        <f t="shared" si="141"/>
        <v>-0.13821312715200484</v>
      </c>
      <c r="CE452" s="192"/>
      <c r="CF452" s="192"/>
      <c r="CG452" s="208"/>
      <c r="CH452" s="208">
        <f t="shared" si="142"/>
        <v>0</v>
      </c>
    </row>
    <row r="453" spans="2:86" x14ac:dyDescent="0.2">
      <c r="B453" s="81"/>
      <c r="C453" s="81"/>
      <c r="D453" s="81"/>
      <c r="E453" s="81"/>
      <c r="F453" s="81"/>
      <c r="G453" s="81"/>
      <c r="H453" s="81"/>
      <c r="I453" s="81"/>
      <c r="J453" s="81"/>
      <c r="K453" s="81"/>
      <c r="L453" s="82"/>
      <c r="M453" s="83"/>
      <c r="N453" s="81"/>
      <c r="O453" s="81"/>
      <c r="P453" s="81"/>
      <c r="Q453" s="84"/>
      <c r="R453" s="81"/>
      <c r="S453" s="84"/>
      <c r="T453" s="81"/>
      <c r="U453" s="195">
        <f t="shared" si="124"/>
        <v>8229.3418807871749</v>
      </c>
      <c r="V453" s="146">
        <f>BDS!$V$3*(COS(($U453*V$4)-PI()))*BL453*BP453</f>
        <v>-1.170808797397512E-2</v>
      </c>
      <c r="W453" s="146">
        <f>BDS!$W$3*(COS(($U453*W$4)-PI()))*BL453*BP453</f>
        <v>-9.7497705528794956E-2</v>
      </c>
      <c r="X453" s="146">
        <f>BDS!$X$3*(COS(($U453*X$4)-PI()))*BL453*BP453</f>
        <v>7.7469011512364877E-2</v>
      </c>
      <c r="Y453" s="146">
        <f>BDS!$Y$3*(COS(($U453*Y$4)-PI()))*BL453*BP453</f>
        <v>8.6887884496931175E-2</v>
      </c>
      <c r="Z453" s="146">
        <f>BDS!$Z$3*(COS(($U453*Z$4)-PI()))*BL453*BP453</f>
        <v>-9.9376735887670958E-2</v>
      </c>
      <c r="AA453" s="146">
        <f>BDS!$AA$3*(COS(($U453*AA$4)-PI()))*BL453*BP453</f>
        <v>-9.6627796868847787E-2</v>
      </c>
      <c r="AB453" s="146">
        <f>BDS!$AB$3*(COS(($U453*AB$4)-PI()))*BL453*BP453</f>
        <v>9.0778959842066492E-2</v>
      </c>
      <c r="AC453" s="146">
        <f>BDS!$AC$3*(COS(($U453*AC$4)-PI()))*BL453*BP453</f>
        <v>4.9012344957555361E-2</v>
      </c>
      <c r="AD453" s="146">
        <f>BDS!$AD$3*(COS(($U453*AD$4)-PI()))*BL453*BP453</f>
        <v>-6.1232053824433579E-2</v>
      </c>
      <c r="AE453" s="146">
        <f>BDS!$AE$3*(COS(($U453*AE$4)-PI()))*BL453*BP453</f>
        <v>-8.8831854224491483E-2</v>
      </c>
      <c r="AF453" s="146">
        <f>BDS!$AF$3*(COS(($U453*AF$4)-PI()))*BL453*BP453</f>
        <v>-6.1232053824433579E-2</v>
      </c>
      <c r="AG453" s="146">
        <f>BDS!$AG$3*(COS(($U453*AG$4)-PI()))*BL453*BP453</f>
        <v>4.9012344957555361E-2</v>
      </c>
      <c r="AH453" s="146">
        <f>BDS!$AH$3*(COS(($U453*AH$4)-PI()))*BL453*BP453</f>
        <v>9.0778959842066492E-2</v>
      </c>
      <c r="AI453" s="146">
        <f>BDS!$AI$3*(COS(($U453*AI$4)-PI()))*BL453*BP453</f>
        <v>-9.6627796868847787E-2</v>
      </c>
      <c r="AJ453" s="146">
        <f>BDS!$AJ$3*(COS(($U453*AJ$4)-PI()))*BL453*BP453</f>
        <v>-8.7676348741183158E-2</v>
      </c>
      <c r="AK453" s="146">
        <f>BDS!$AK$3*(COS(($U453*AK$4)-PI()))*BL453*BP453</f>
        <v>0.10407940157285338</v>
      </c>
      <c r="AL453" s="146">
        <f>BDS!$AL$3*(COS(($U453*AL$4)-PI()))*BL453*BP453</f>
        <v>-6.9935748144225429E-2</v>
      </c>
      <c r="AM453" s="146">
        <f>BDS!$AM$3*(COS(($U453*AM$4)-PI()))*BL453*BP453</f>
        <v>-0.11740243802226823</v>
      </c>
      <c r="AN453" s="146">
        <f>BDS!$AN$3*(COS(($U453*AN$4)-PI()))*BL453*BP453</f>
        <v>-0.1125360184505175</v>
      </c>
      <c r="AO453" s="146">
        <f>BDS!$AO$3*(COS(($U453*AO$4)-PI()))*BL453*BP453</f>
        <v>-0.11740243802226823</v>
      </c>
      <c r="AP453" s="146">
        <f>BDS!$AP$3*(COS(($U453*AP$4)-PI()))*BL453*BP453</f>
        <v>-6.9935748144225429E-2</v>
      </c>
      <c r="AQ453" s="146">
        <f>BDS!$AQ$3*(COS(($U453*AQ$4)-PI()))*BL453*BP453</f>
        <v>0.10407940157285338</v>
      </c>
      <c r="AR453" s="146">
        <f>BDS!$AR$3*(COS(($U453*AR$4)-PI()))*BL453*BP453</f>
        <v>-8.7676348741183158E-2</v>
      </c>
      <c r="AS453" s="146">
        <f>BDS!$AS$3*(COS(($U453*AS$4)-PI()))*BL453*BP453</f>
        <v>-9.6627796868847787E-2</v>
      </c>
      <c r="AT453" s="146">
        <f>BDS!$AT$3*(COS(($U453*AT$4)-PI()))*BL453*BP453</f>
        <v>9.0778959842066492E-2</v>
      </c>
      <c r="AU453" s="146">
        <f>BDS!$AU$3*(COS(($U453*AU$4)-PI()))*BL453*BP453</f>
        <v>4.9012344957555361E-2</v>
      </c>
      <c r="AV453" s="146">
        <f>BDS!$AV$3*(COS(($U453*AV$4)-PI()))*BL453*BP453</f>
        <v>-6.1232053824433579E-2</v>
      </c>
      <c r="AW453" s="146">
        <f>BDS!$AW$3*(COS(($U453*AW$4)-PI()))*BL453*BP453</f>
        <v>-8.8831854224491483E-2</v>
      </c>
      <c r="AX453" s="146">
        <f>BDS!$AX$3*(COS(($U453*AX$4)-PI()))*BL453*BP453</f>
        <v>-6.1232053824433579E-2</v>
      </c>
      <c r="AY453" s="146">
        <f>BDS!$AY$3*(COS(($U453*AY$4)-PI()))*BL453*BP453</f>
        <v>4.9012344957555361E-2</v>
      </c>
      <c r="AZ453" s="146">
        <f>BDS!$AZ$3*(COS(($U453*AZ$4)-PI()))*BL453*BP453</f>
        <v>9.0778959842066492E-2</v>
      </c>
      <c r="BA453" s="146">
        <f>BDS!$BA$3*(COS(($U453*BA$4)-PI()))*BL453*BP453</f>
        <v>-9.6627796868847787E-2</v>
      </c>
      <c r="BB453" s="146">
        <f>BDS!$BB$3*(COS(($U453*BB$4)-PI()))*BL453*BP453</f>
        <v>-9.9376735887670958E-2</v>
      </c>
      <c r="BC453" s="146">
        <f>BDS!$BC$3*(COS(($U453*BC$4)-PI()))*BL453*BP453</f>
        <v>8.6887884496931175E-2</v>
      </c>
      <c r="BD453" s="146">
        <f>BDS!$BD$3*(COS(($U453*BD$4)-PI()))*BL453*BP453</f>
        <v>7.7469011512364877E-2</v>
      </c>
      <c r="BE453" s="146">
        <f>BDS!$BE$3*(COS(($U453*BE$4)-PI()))*BL453*BP453</f>
        <v>-9.7497705528794956E-2</v>
      </c>
      <c r="BF453" s="153">
        <f t="shared" si="125"/>
        <v>-2.1696870998113894E-2</v>
      </c>
      <c r="BG453" s="153">
        <f>(((BF453)+1)/(BDS!$BG$4)+1)</f>
        <v>1.9721030374930506</v>
      </c>
      <c r="BH453" s="196">
        <f t="shared" si="126"/>
        <v>5.8985920401482348</v>
      </c>
      <c r="BI453" s="154"/>
      <c r="BJ453" s="152">
        <f t="shared" si="127"/>
        <v>8229.3418807871749</v>
      </c>
      <c r="BK453" s="152">
        <f t="shared" si="128"/>
        <v>-4.4245755268501687</v>
      </c>
      <c r="BL453" s="155">
        <f t="shared" si="129"/>
        <v>0.60085713638424798</v>
      </c>
      <c r="BM453" s="155"/>
      <c r="BN453" s="152">
        <f t="shared" si="130"/>
        <v>8229.3418807871749</v>
      </c>
      <c r="BO453" s="152">
        <f t="shared" si="131"/>
        <v>-14.215069403674169</v>
      </c>
      <c r="BP453" s="155">
        <f t="shared" si="132"/>
        <v>0.19464646902007729</v>
      </c>
      <c r="BQ453" s="156"/>
      <c r="BR453" s="157">
        <f t="shared" si="133"/>
        <v>8229.3418807871749</v>
      </c>
      <c r="BS453" s="158">
        <f t="shared" si="134"/>
        <v>0</v>
      </c>
      <c r="BT453" s="158">
        <f t="shared" si="135"/>
        <v>0</v>
      </c>
      <c r="BU453" s="158">
        <f t="shared" si="136"/>
        <v>0</v>
      </c>
      <c r="BV453" s="158"/>
      <c r="BW453" s="206">
        <f t="shared" si="137"/>
        <v>8229.3418807871749</v>
      </c>
      <c r="BX453" s="207">
        <f t="shared" si="138"/>
        <v>-4.6866314874502398E-12</v>
      </c>
      <c r="BY453" s="208">
        <f t="shared" si="139"/>
        <v>0.99999999999946043</v>
      </c>
      <c r="BZ453" s="158"/>
      <c r="CA453" s="157">
        <f>BDS!BH453</f>
        <v>5.8985920401482348</v>
      </c>
      <c r="CB453" s="157">
        <f t="shared" si="140"/>
        <v>-0.10140795985176521</v>
      </c>
      <c r="CC453" s="157"/>
      <c r="CD453" s="157">
        <f t="shared" si="141"/>
        <v>-0.10140795985176521</v>
      </c>
      <c r="CE453" s="192"/>
      <c r="CF453" s="192"/>
      <c r="CG453" s="208"/>
      <c r="CH453" s="208">
        <f t="shared" si="142"/>
        <v>0</v>
      </c>
    </row>
    <row r="454" spans="2:86" x14ac:dyDescent="0.2">
      <c r="B454" s="81"/>
      <c r="C454" s="81"/>
      <c r="D454" s="81"/>
      <c r="E454" s="81"/>
      <c r="F454" s="81"/>
      <c r="G454" s="81"/>
      <c r="H454" s="81"/>
      <c r="I454" s="81"/>
      <c r="J454" s="81"/>
      <c r="K454" s="81"/>
      <c r="L454" s="82"/>
      <c r="M454" s="83"/>
      <c r="N454" s="81"/>
      <c r="O454" s="81"/>
      <c r="P454" s="81"/>
      <c r="Q454" s="84"/>
      <c r="R454" s="81"/>
      <c r="S454" s="84"/>
      <c r="T454" s="81"/>
      <c r="U454" s="195">
        <f t="shared" si="124"/>
        <v>8354.1409459770712</v>
      </c>
      <c r="V454" s="146">
        <f>BDS!$V$3*(COS(($U454*V$4)-PI()))*BL454*BP454</f>
        <v>-8.9890465427573812E-2</v>
      </c>
      <c r="W454" s="146">
        <f>BDS!$W$3*(COS(($U454*W$4)-PI()))*BL454*BP454</f>
        <v>-0.10698543482452262</v>
      </c>
      <c r="X454" s="146">
        <f>BDS!$X$3*(COS(($U454*X$4)-PI()))*BL454*BP454</f>
        <v>0.11107287672648623</v>
      </c>
      <c r="Y454" s="146">
        <f>BDS!$Y$3*(COS(($U454*Y$4)-PI()))*BL454*BP454</f>
        <v>0.11174642836562801</v>
      </c>
      <c r="Z454" s="146">
        <f>BDS!$Z$3*(COS(($U454*Z$4)-PI()))*BL454*BP454</f>
        <v>-0.11260949049374608</v>
      </c>
      <c r="AA454" s="146">
        <f>BDS!$AA$3*(COS(($U454*AA$4)-PI()))*BL454*BP454</f>
        <v>-6.2021479715088826E-2</v>
      </c>
      <c r="AB454" s="146">
        <f>BDS!$AB$3*(COS(($U454*AB$4)-PI()))*BL454*BP454</f>
        <v>5.8417233113186119E-2</v>
      </c>
      <c r="AC454" s="146">
        <f>BDS!$AC$3*(COS(($U454*AC$4)-PI()))*BL454*BP454</f>
        <v>7.7079510291258715E-2</v>
      </c>
      <c r="AD454" s="146">
        <f>BDS!$AD$3*(COS(($U454*AD$4)-PI()))*BL454*BP454</f>
        <v>-2.7793866229011619E-2</v>
      </c>
      <c r="AE454" s="146">
        <f>BDS!$AE$3*(COS(($U454*AE$4)-PI()))*BL454*BP454</f>
        <v>-6.0438833658738818E-2</v>
      </c>
      <c r="AF454" s="146">
        <f>BDS!$AF$3*(COS(($U454*AF$4)-PI()))*BL454*BP454</f>
        <v>-2.7793866229011619E-2</v>
      </c>
      <c r="AG454" s="146">
        <f>BDS!$AG$3*(COS(($U454*AG$4)-PI()))*BL454*BP454</f>
        <v>7.7079510291258715E-2</v>
      </c>
      <c r="AH454" s="146">
        <f>BDS!$AH$3*(COS(($U454*AH$4)-PI()))*BL454*BP454</f>
        <v>5.8417233113186119E-2</v>
      </c>
      <c r="AI454" s="146">
        <f>BDS!$AI$3*(COS(($U454*AI$4)-PI()))*BL454*BP454</f>
        <v>-6.2021479715088826E-2</v>
      </c>
      <c r="AJ454" s="146">
        <f>BDS!$AJ$3*(COS(($U454*AJ$4)-PI()))*BL454*BP454</f>
        <v>-0.1062185522237513</v>
      </c>
      <c r="AK454" s="146">
        <f>BDS!$AK$3*(COS(($U454*AK$4)-PI()))*BL454*BP454</f>
        <v>0.11207713237190574</v>
      </c>
      <c r="AL454" s="146">
        <f>BDS!$AL$3*(COS(($U454*AL$4)-PI()))*BL454*BP454</f>
        <v>-3.7657764867941465E-2</v>
      </c>
      <c r="AM454" s="146">
        <f>BDS!$AM$3*(COS(($U454*AM$4)-PI()))*BL454*BP454</f>
        <v>-0.10875234036020696</v>
      </c>
      <c r="AN454" s="146">
        <f>BDS!$AN$3*(COS(($U454*AN$4)-PI()))*BL454*BP454</f>
        <v>-0.11349765976337238</v>
      </c>
      <c r="AO454" s="146">
        <f>BDS!$AO$3*(COS(($U454*AO$4)-PI()))*BL454*BP454</f>
        <v>-0.10875234036020696</v>
      </c>
      <c r="AP454" s="146">
        <f>BDS!$AP$3*(COS(($U454*AP$4)-PI()))*BL454*BP454</f>
        <v>-3.7657764867941465E-2</v>
      </c>
      <c r="AQ454" s="146">
        <f>BDS!$AQ$3*(COS(($U454*AQ$4)-PI()))*BL454*BP454</f>
        <v>0.11207713237190574</v>
      </c>
      <c r="AR454" s="146">
        <f>BDS!$AR$3*(COS(($U454*AR$4)-PI()))*BL454*BP454</f>
        <v>-0.1062185522237513</v>
      </c>
      <c r="AS454" s="146">
        <f>BDS!$AS$3*(COS(($U454*AS$4)-PI()))*BL454*BP454</f>
        <v>-6.2021479715088826E-2</v>
      </c>
      <c r="AT454" s="146">
        <f>BDS!$AT$3*(COS(($U454*AT$4)-PI()))*BL454*BP454</f>
        <v>5.8417233113186119E-2</v>
      </c>
      <c r="AU454" s="146">
        <f>BDS!$AU$3*(COS(($U454*AU$4)-PI()))*BL454*BP454</f>
        <v>7.7079510291258715E-2</v>
      </c>
      <c r="AV454" s="146">
        <f>BDS!$AV$3*(COS(($U454*AV$4)-PI()))*BL454*BP454</f>
        <v>-2.7793866229011619E-2</v>
      </c>
      <c r="AW454" s="146">
        <f>BDS!$AW$3*(COS(($U454*AW$4)-PI()))*BL454*BP454</f>
        <v>-6.0438833658738818E-2</v>
      </c>
      <c r="AX454" s="146">
        <f>BDS!$AX$3*(COS(($U454*AX$4)-PI()))*BL454*BP454</f>
        <v>-2.7793866229011619E-2</v>
      </c>
      <c r="AY454" s="146">
        <f>BDS!$AY$3*(COS(($U454*AY$4)-PI()))*BL454*BP454</f>
        <v>7.7079510291258715E-2</v>
      </c>
      <c r="AZ454" s="146">
        <f>BDS!$AZ$3*(COS(($U454*AZ$4)-PI()))*BL454*BP454</f>
        <v>5.8417233113186119E-2</v>
      </c>
      <c r="BA454" s="146">
        <f>BDS!$BA$3*(COS(($U454*BA$4)-PI()))*BL454*BP454</f>
        <v>-6.2021479715088826E-2</v>
      </c>
      <c r="BB454" s="146">
        <f>BDS!$BB$3*(COS(($U454*BB$4)-PI()))*BL454*BP454</f>
        <v>-0.11260949049374608</v>
      </c>
      <c r="BC454" s="146">
        <f>BDS!$BC$3*(COS(($U454*BC$4)-PI()))*BL454*BP454</f>
        <v>0.11174642836562801</v>
      </c>
      <c r="BD454" s="146">
        <f>BDS!$BD$3*(COS(($U454*BD$4)-PI()))*BL454*BP454</f>
        <v>0.11107287672648623</v>
      </c>
      <c r="BE454" s="146">
        <f>BDS!$BE$3*(COS(($U454*BE$4)-PI()))*BL454*BP454</f>
        <v>-0.10698543482452262</v>
      </c>
      <c r="BF454" s="153">
        <f t="shared" si="125"/>
        <v>-1.1560958146648422E-2</v>
      </c>
      <c r="BG454" s="153">
        <f>(((BF454)+1)/(BDS!$BG$4)+1)</f>
        <v>1.98217471300811</v>
      </c>
      <c r="BH454" s="196">
        <f t="shared" si="126"/>
        <v>5.9428386291282083</v>
      </c>
      <c r="BI454" s="154"/>
      <c r="BJ454" s="152">
        <f t="shared" si="127"/>
        <v>8354.1409459770712</v>
      </c>
      <c r="BK454" s="152">
        <f t="shared" si="128"/>
        <v>-4.5615132017580526</v>
      </c>
      <c r="BL454" s="155">
        <f t="shared" si="129"/>
        <v>0.59145858495740478</v>
      </c>
      <c r="BM454" s="155"/>
      <c r="BN454" s="152">
        <f t="shared" si="130"/>
        <v>8354.1409459770712</v>
      </c>
      <c r="BO454" s="152">
        <f t="shared" si="131"/>
        <v>-14.372406081506018</v>
      </c>
      <c r="BP454" s="155">
        <f t="shared" si="132"/>
        <v>0.19115237393585222</v>
      </c>
      <c r="BQ454" s="156"/>
      <c r="BR454" s="157">
        <f t="shared" si="133"/>
        <v>8354.1409459770712</v>
      </c>
      <c r="BS454" s="158">
        <f t="shared" si="134"/>
        <v>0</v>
      </c>
      <c r="BT454" s="158">
        <f t="shared" si="135"/>
        <v>0</v>
      </c>
      <c r="BU454" s="158">
        <f t="shared" si="136"/>
        <v>0</v>
      </c>
      <c r="BV454" s="158"/>
      <c r="BW454" s="206">
        <f t="shared" si="137"/>
        <v>8354.1409459770712</v>
      </c>
      <c r="BX454" s="207">
        <f t="shared" si="138"/>
        <v>-4.9219273892893717E-12</v>
      </c>
      <c r="BY454" s="208">
        <f t="shared" si="139"/>
        <v>0.99999999999943334</v>
      </c>
      <c r="BZ454" s="158"/>
      <c r="CA454" s="157">
        <f>BDS!BH454</f>
        <v>5.9428386291282083</v>
      </c>
      <c r="CB454" s="157">
        <f t="shared" si="140"/>
        <v>-5.7161370871791739E-2</v>
      </c>
      <c r="CC454" s="157"/>
      <c r="CD454" s="157">
        <f t="shared" si="141"/>
        <v>-5.7161370871791739E-2</v>
      </c>
      <c r="CE454" s="192"/>
      <c r="CF454" s="192"/>
      <c r="CG454" s="208"/>
      <c r="CH454" s="208">
        <f t="shared" si="142"/>
        <v>0</v>
      </c>
    </row>
    <row r="455" spans="2:86" x14ac:dyDescent="0.2">
      <c r="B455" s="81"/>
      <c r="C455" s="81"/>
      <c r="D455" s="81"/>
      <c r="E455" s="81"/>
      <c r="F455" s="81"/>
      <c r="G455" s="81"/>
      <c r="H455" s="81"/>
      <c r="I455" s="81"/>
      <c r="J455" s="81"/>
      <c r="K455" s="81"/>
      <c r="L455" s="82"/>
      <c r="M455" s="83"/>
      <c r="N455" s="81"/>
      <c r="O455" s="81"/>
      <c r="P455" s="81"/>
      <c r="Q455" s="84"/>
      <c r="R455" s="81"/>
      <c r="S455" s="84"/>
      <c r="T455" s="81"/>
      <c r="U455" s="195">
        <f t="shared" si="124"/>
        <v>8480.8326056050028</v>
      </c>
      <c r="V455" s="146">
        <f>BDS!$V$3*(COS(($U455*V$4)-PI()))*BL455*BP455</f>
        <v>-0.10535415898254578</v>
      </c>
      <c r="W455" s="146">
        <f>BDS!$W$3*(COS(($U455*W$4)-PI()))*BL455*BP455</f>
        <v>-4.4280271150097736E-2</v>
      </c>
      <c r="X455" s="146">
        <f>BDS!$X$3*(COS(($U455*X$4)-PI()))*BL455*BP455</f>
        <v>6.1127476585589688E-2</v>
      </c>
      <c r="Y455" s="146">
        <f>BDS!$Y$3*(COS(($U455*Y$4)-PI()))*BL455*BP455</f>
        <v>9.5593577399127591E-2</v>
      </c>
      <c r="Z455" s="146">
        <f>BDS!$Z$3*(COS(($U455*Z$4)-PI()))*BL455*BP455</f>
        <v>-0.10111797561120507</v>
      </c>
      <c r="AA455" s="146">
        <f>BDS!$AA$3*(COS(($U455*AA$4)-PI()))*BL455*BP455</f>
        <v>-1.9954997349725574E-2</v>
      </c>
      <c r="AB455" s="146">
        <f>BDS!$AB$3*(COS(($U455*AB$4)-PI()))*BL455*BP455</f>
        <v>2.093093498328346E-2</v>
      </c>
      <c r="AC455" s="146">
        <f>BDS!$AC$3*(COS(($U455*AC$4)-PI()))*BL455*BP455</f>
        <v>9.605965331965384E-2</v>
      </c>
      <c r="AD455" s="146">
        <f>BDS!$AD$3*(COS(($U455*AD$4)-PI()))*BL455*BP455</f>
        <v>6.4046298080442923E-3</v>
      </c>
      <c r="AE455" s="146">
        <f>BDS!$AE$3*(COS(($U455*AE$4)-PI()))*BL455*BP455</f>
        <v>-2.8249699160454365E-2</v>
      </c>
      <c r="AF455" s="146">
        <f>BDS!$AF$3*(COS(($U455*AF$4)-PI()))*BL455*BP455</f>
        <v>6.4046298080442923E-3</v>
      </c>
      <c r="AG455" s="146">
        <f>BDS!$AG$3*(COS(($U455*AG$4)-PI()))*BL455*BP455</f>
        <v>9.605965331965384E-2</v>
      </c>
      <c r="AH455" s="146">
        <f>BDS!$AH$3*(COS(($U455*AH$4)-PI()))*BL455*BP455</f>
        <v>2.093093498328346E-2</v>
      </c>
      <c r="AI455" s="146">
        <f>BDS!$AI$3*(COS(($U455*AI$4)-PI()))*BL455*BP455</f>
        <v>-1.9954997349725574E-2</v>
      </c>
      <c r="AJ455" s="146">
        <f>BDS!$AJ$3*(COS(($U455*AJ$4)-PI()))*BL455*BP455</f>
        <v>-0.10947755210992345</v>
      </c>
      <c r="AK455" s="146">
        <f>BDS!$AK$3*(COS(($U455*AK$4)-PI()))*BL455*BP455</f>
        <v>0.10787156745976216</v>
      </c>
      <c r="AL455" s="146">
        <f>BDS!$AL$3*(COS(($U455*AL$4)-PI()))*BL455*BP455</f>
        <v>-3.7011402946128804E-3</v>
      </c>
      <c r="AM455" s="146">
        <f>BDS!$AM$3*(COS(($U455*AM$4)-PI()))*BL455*BP455</f>
        <v>-9.1725180129358361E-2</v>
      </c>
      <c r="AN455" s="146">
        <f>BDS!$AN$3*(COS(($U455*AN$4)-PI()))*BL455*BP455</f>
        <v>-0.10547633026149229</v>
      </c>
      <c r="AO455" s="146">
        <f>BDS!$AO$3*(COS(($U455*AO$4)-PI()))*BL455*BP455</f>
        <v>-9.1725180129358361E-2</v>
      </c>
      <c r="AP455" s="146">
        <f>BDS!$AP$3*(COS(($U455*AP$4)-PI()))*BL455*BP455</f>
        <v>-3.7011402946128804E-3</v>
      </c>
      <c r="AQ455" s="146">
        <f>BDS!$AQ$3*(COS(($U455*AQ$4)-PI()))*BL455*BP455</f>
        <v>0.10787156745976216</v>
      </c>
      <c r="AR455" s="146">
        <f>BDS!$AR$3*(COS(($U455*AR$4)-PI()))*BL455*BP455</f>
        <v>-0.10947755210992345</v>
      </c>
      <c r="AS455" s="146">
        <f>BDS!$AS$3*(COS(($U455*AS$4)-PI()))*BL455*BP455</f>
        <v>-1.9954997349725574E-2</v>
      </c>
      <c r="AT455" s="146">
        <f>BDS!$AT$3*(COS(($U455*AT$4)-PI()))*BL455*BP455</f>
        <v>2.093093498328346E-2</v>
      </c>
      <c r="AU455" s="146">
        <f>BDS!$AU$3*(COS(($U455*AU$4)-PI()))*BL455*BP455</f>
        <v>9.605965331965384E-2</v>
      </c>
      <c r="AV455" s="146">
        <f>BDS!$AV$3*(COS(($U455*AV$4)-PI()))*BL455*BP455</f>
        <v>6.4046298080442923E-3</v>
      </c>
      <c r="AW455" s="146">
        <f>BDS!$AW$3*(COS(($U455*AW$4)-PI()))*BL455*BP455</f>
        <v>-2.8249699160454365E-2</v>
      </c>
      <c r="AX455" s="146">
        <f>BDS!$AX$3*(COS(($U455*AX$4)-PI()))*BL455*BP455</f>
        <v>6.4046298080442923E-3</v>
      </c>
      <c r="AY455" s="146">
        <f>BDS!$AY$3*(COS(($U455*AY$4)-PI()))*BL455*BP455</f>
        <v>9.605965331965384E-2</v>
      </c>
      <c r="AZ455" s="146">
        <f>BDS!$AZ$3*(COS(($U455*AZ$4)-PI()))*BL455*BP455</f>
        <v>2.093093498328346E-2</v>
      </c>
      <c r="BA455" s="146">
        <f>BDS!$BA$3*(COS(($U455*BA$4)-PI()))*BL455*BP455</f>
        <v>-1.9954997349725574E-2</v>
      </c>
      <c r="BB455" s="146">
        <f>BDS!$BB$3*(COS(($U455*BB$4)-PI()))*BL455*BP455</f>
        <v>-0.10111797561120507</v>
      </c>
      <c r="BC455" s="146">
        <f>BDS!$BC$3*(COS(($U455*BC$4)-PI()))*BL455*BP455</f>
        <v>9.5593577399127591E-2</v>
      </c>
      <c r="BD455" s="146">
        <f>BDS!$BD$3*(COS(($U455*BD$4)-PI()))*BL455*BP455</f>
        <v>6.1127476585589688E-2</v>
      </c>
      <c r="BE455" s="146">
        <f>BDS!$BE$3*(COS(($U455*BE$4)-PI()))*BL455*BP455</f>
        <v>-4.4280271150097736E-2</v>
      </c>
      <c r="BF455" s="153">
        <f t="shared" si="125"/>
        <v>-6.9411111725996787E-4</v>
      </c>
      <c r="BG455" s="153">
        <f>(((BF455)+1)/(BDS!$BG$4)+1)</f>
        <v>1.9929726903344409</v>
      </c>
      <c r="BH455" s="196">
        <f t="shared" si="126"/>
        <v>5.9900269522452634</v>
      </c>
      <c r="BI455" s="154"/>
      <c r="BJ455" s="152">
        <f t="shared" si="127"/>
        <v>8480.8326056050028</v>
      </c>
      <c r="BK455" s="152">
        <f t="shared" si="128"/>
        <v>-4.700814330512511</v>
      </c>
      <c r="BL455" s="155">
        <f t="shared" si="129"/>
        <v>0.58204864625184005</v>
      </c>
      <c r="BM455" s="155"/>
      <c r="BN455" s="152">
        <f t="shared" si="130"/>
        <v>8480.8326056050028</v>
      </c>
      <c r="BO455" s="152">
        <f t="shared" si="131"/>
        <v>-14.529959253273734</v>
      </c>
      <c r="BP455" s="155">
        <f t="shared" si="132"/>
        <v>0.18771632243902775</v>
      </c>
      <c r="BQ455" s="156"/>
      <c r="BR455" s="157">
        <f t="shared" si="133"/>
        <v>8480.8326056050028</v>
      </c>
      <c r="BS455" s="158">
        <f t="shared" si="134"/>
        <v>0</v>
      </c>
      <c r="BT455" s="158">
        <f t="shared" si="135"/>
        <v>0</v>
      </c>
      <c r="BU455" s="158">
        <f t="shared" si="136"/>
        <v>0</v>
      </c>
      <c r="BV455" s="158"/>
      <c r="BW455" s="206">
        <f t="shared" si="137"/>
        <v>8480.8326056050028</v>
      </c>
      <c r="BX455" s="207">
        <f t="shared" si="138"/>
        <v>-5.1687952207271566E-12</v>
      </c>
      <c r="BY455" s="208">
        <f t="shared" si="139"/>
        <v>0.99999999999940492</v>
      </c>
      <c r="BZ455" s="158"/>
      <c r="CA455" s="157">
        <f>BDS!BH455</f>
        <v>5.9900269522452634</v>
      </c>
      <c r="CB455" s="157">
        <f t="shared" si="140"/>
        <v>-9.9730477547366192E-3</v>
      </c>
      <c r="CC455" s="157"/>
      <c r="CD455" s="157">
        <f t="shared" si="141"/>
        <v>-9.9730477547366192E-3</v>
      </c>
      <c r="CE455" s="192"/>
      <c r="CF455" s="192"/>
      <c r="CG455" s="208"/>
      <c r="CH455" s="208">
        <f t="shared" si="142"/>
        <v>0</v>
      </c>
    </row>
    <row r="456" spans="2:86" x14ac:dyDescent="0.2">
      <c r="B456" s="81"/>
      <c r="C456" s="81"/>
      <c r="D456" s="81"/>
      <c r="E456" s="81"/>
      <c r="F456" s="81"/>
      <c r="G456" s="81"/>
      <c r="H456" s="81"/>
      <c r="I456" s="81"/>
      <c r="J456" s="81"/>
      <c r="K456" s="81"/>
      <c r="L456" s="82"/>
      <c r="M456" s="83"/>
      <c r="N456" s="81"/>
      <c r="O456" s="81"/>
      <c r="P456" s="81"/>
      <c r="Q456" s="84"/>
      <c r="R456" s="81"/>
      <c r="S456" s="84"/>
      <c r="T456" s="81"/>
      <c r="U456" s="195">
        <f t="shared" si="124"/>
        <v>8609.4455611175836</v>
      </c>
      <c r="V456" s="146">
        <f>BDS!$V$3*(COS(($U456*V$4)-PI()))*BL456*BP456</f>
        <v>-4.9563807989289152E-2</v>
      </c>
      <c r="W456" s="146">
        <f>BDS!$W$3*(COS(($U456*W$4)-PI()))*BL456*BP456</f>
        <v>4.5416462466008202E-2</v>
      </c>
      <c r="X456" s="146">
        <f>BDS!$X$3*(COS(($U456*X$4)-PI()))*BL456*BP456</f>
        <v>-3.2211983638927896E-2</v>
      </c>
      <c r="Y456" s="146">
        <f>BDS!$Y$3*(COS(($U456*Y$4)-PI()))*BL456*BP456</f>
        <v>4.537672439704158E-2</v>
      </c>
      <c r="Z456" s="146">
        <f>BDS!$Z$3*(COS(($U456*Z$4)-PI()))*BL456*BP456</f>
        <v>-6.8025655936639909E-2</v>
      </c>
      <c r="AA456" s="146">
        <f>BDS!$AA$3*(COS(($U456*AA$4)-PI()))*BL456*BP456</f>
        <v>2.2956142085171452E-2</v>
      </c>
      <c r="AB456" s="146">
        <f>BDS!$AB$3*(COS(($U456*AB$4)-PI()))*BL456*BP456</f>
        <v>-1.7091112383020246E-2</v>
      </c>
      <c r="AC456" s="146">
        <f>BDS!$AC$3*(COS(($U456*AC$4)-PI()))*BL456*BP456</f>
        <v>0.10425472550918018</v>
      </c>
      <c r="AD456" s="146">
        <f>BDS!$AD$3*(COS(($U456*AD$4)-PI()))*BL456*BP456</f>
        <v>3.8209425087623358E-2</v>
      </c>
      <c r="AE456" s="146">
        <f>BDS!$AE$3*(COS(($U456*AE$4)-PI()))*BL456*BP456</f>
        <v>4.7841713462557743E-3</v>
      </c>
      <c r="AF456" s="146">
        <f>BDS!$AF$3*(COS(($U456*AF$4)-PI()))*BL456*BP456</f>
        <v>3.8209425087623358E-2</v>
      </c>
      <c r="AG456" s="146">
        <f>BDS!$AG$3*(COS(($U456*AG$4)-PI()))*BL456*BP456</f>
        <v>0.10425472550918018</v>
      </c>
      <c r="AH456" s="146">
        <f>BDS!$AH$3*(COS(($U456*AH$4)-PI()))*BL456*BP456</f>
        <v>-1.7091112383020246E-2</v>
      </c>
      <c r="AI456" s="146">
        <f>BDS!$AI$3*(COS(($U456*AI$4)-PI()))*BL456*BP456</f>
        <v>2.2956142085171452E-2</v>
      </c>
      <c r="AJ456" s="146">
        <f>BDS!$AJ$3*(COS(($U456*AJ$4)-PI()))*BL456*BP456</f>
        <v>-9.7372505214585917E-2</v>
      </c>
      <c r="AK456" s="146">
        <f>BDS!$AK$3*(COS(($U456*AK$4)-PI()))*BL456*BP456</f>
        <v>9.2205605004933452E-2</v>
      </c>
      <c r="AL456" s="146">
        <f>BDS!$AL$3*(COS(($U456*AL$4)-PI()))*BL456*BP456</f>
        <v>2.8808212123454736E-2</v>
      </c>
      <c r="AM456" s="146">
        <f>BDS!$AM$3*(COS(($U456*AM$4)-PI()))*BL456*BP456</f>
        <v>-6.7926471210963874E-2</v>
      </c>
      <c r="AN456" s="146">
        <f>BDS!$AN$3*(COS(($U456*AN$4)-PI()))*BL456*BP456</f>
        <v>-8.9327557047448145E-2</v>
      </c>
      <c r="AO456" s="146">
        <f>BDS!$AO$3*(COS(($U456*AO$4)-PI()))*BL456*BP456</f>
        <v>-6.7926471210963874E-2</v>
      </c>
      <c r="AP456" s="146">
        <f>BDS!$AP$3*(COS(($U456*AP$4)-PI()))*BL456*BP456</f>
        <v>2.8808212123454736E-2</v>
      </c>
      <c r="AQ456" s="146">
        <f>BDS!$AQ$3*(COS(($U456*AQ$4)-PI()))*BL456*BP456</f>
        <v>9.2205605004933452E-2</v>
      </c>
      <c r="AR456" s="146">
        <f>BDS!$AR$3*(COS(($U456*AR$4)-PI()))*BL456*BP456</f>
        <v>-9.7372505214585917E-2</v>
      </c>
      <c r="AS456" s="146">
        <f>BDS!$AS$3*(COS(($U456*AS$4)-PI()))*BL456*BP456</f>
        <v>2.2956142085171452E-2</v>
      </c>
      <c r="AT456" s="146">
        <f>BDS!$AT$3*(COS(($U456*AT$4)-PI()))*BL456*BP456</f>
        <v>-1.7091112383020246E-2</v>
      </c>
      <c r="AU456" s="146">
        <f>BDS!$AU$3*(COS(($U456*AU$4)-PI()))*BL456*BP456</f>
        <v>0.10425472550918018</v>
      </c>
      <c r="AV456" s="146">
        <f>BDS!$AV$3*(COS(($U456*AV$4)-PI()))*BL456*BP456</f>
        <v>3.8209425087623358E-2</v>
      </c>
      <c r="AW456" s="146">
        <f>BDS!$AW$3*(COS(($U456*AW$4)-PI()))*BL456*BP456</f>
        <v>4.7841713462557743E-3</v>
      </c>
      <c r="AX456" s="146">
        <f>BDS!$AX$3*(COS(($U456*AX$4)-PI()))*BL456*BP456</f>
        <v>3.8209425087623358E-2</v>
      </c>
      <c r="AY456" s="146">
        <f>BDS!$AY$3*(COS(($U456*AY$4)-PI()))*BL456*BP456</f>
        <v>0.10425472550918018</v>
      </c>
      <c r="AZ456" s="146">
        <f>BDS!$AZ$3*(COS(($U456*AZ$4)-PI()))*BL456*BP456</f>
        <v>-1.7091112383020246E-2</v>
      </c>
      <c r="BA456" s="146">
        <f>BDS!$BA$3*(COS(($U456*BA$4)-PI()))*BL456*BP456</f>
        <v>2.2956142085171452E-2</v>
      </c>
      <c r="BB456" s="146">
        <f>BDS!$BB$3*(COS(($U456*BB$4)-PI()))*BL456*BP456</f>
        <v>-6.8025655936639909E-2</v>
      </c>
      <c r="BC456" s="146">
        <f>BDS!$BC$3*(COS(($U456*BC$4)-PI()))*BL456*BP456</f>
        <v>4.537672439704158E-2</v>
      </c>
      <c r="BD456" s="146">
        <f>BDS!$BD$3*(COS(($U456*BD$4)-PI()))*BL456*BP456</f>
        <v>-3.2211983638927896E-2</v>
      </c>
      <c r="BE456" s="146">
        <f>BDS!$BE$3*(COS(($U456*BE$4)-PI()))*BL456*BP456</f>
        <v>4.5416462466008202E-2</v>
      </c>
      <c r="BF456" s="153">
        <f t="shared" si="125"/>
        <v>9.9037354120065021E-3</v>
      </c>
      <c r="BG456" s="153">
        <f>(((BF456)+1)/(BDS!$BG$4)+1)</f>
        <v>2.0035033719775588</v>
      </c>
      <c r="BH456" s="196">
        <f t="shared" si="126"/>
        <v>6.0358015540863343</v>
      </c>
      <c r="BI456" s="154"/>
      <c r="BJ456" s="152">
        <f t="shared" si="127"/>
        <v>8609.4455611175836</v>
      </c>
      <c r="BK456" s="152">
        <f t="shared" si="128"/>
        <v>-4.8424431910622134</v>
      </c>
      <c r="BL456" s="155">
        <f t="shared" si="129"/>
        <v>0.57263493599158788</v>
      </c>
      <c r="BM456" s="155"/>
      <c r="BN456" s="152">
        <f t="shared" si="130"/>
        <v>8609.4455611175836</v>
      </c>
      <c r="BO456" s="152">
        <f t="shared" si="131"/>
        <v>-14.687721488054814</v>
      </c>
      <c r="BP456" s="155">
        <f t="shared" si="132"/>
        <v>0.1843375986174387</v>
      </c>
      <c r="BQ456" s="156"/>
      <c r="BR456" s="157">
        <f t="shared" si="133"/>
        <v>8609.4455611175836</v>
      </c>
      <c r="BS456" s="158">
        <f t="shared" si="134"/>
        <v>0</v>
      </c>
      <c r="BT456" s="158">
        <f t="shared" si="135"/>
        <v>0</v>
      </c>
      <c r="BU456" s="158">
        <f t="shared" si="136"/>
        <v>0</v>
      </c>
      <c r="BV456" s="158"/>
      <c r="BW456" s="206">
        <f t="shared" si="137"/>
        <v>8609.4455611175836</v>
      </c>
      <c r="BX456" s="207">
        <f t="shared" si="138"/>
        <v>-5.4272349817635951E-12</v>
      </c>
      <c r="BY456" s="208">
        <f t="shared" si="139"/>
        <v>0.99999999999937517</v>
      </c>
      <c r="BZ456" s="158"/>
      <c r="CA456" s="157">
        <f>BDS!BH456</f>
        <v>6.0358015540863343</v>
      </c>
      <c r="CB456" s="157">
        <f t="shared" si="140"/>
        <v>3.5801554086334342E-2</v>
      </c>
      <c r="CC456" s="157"/>
      <c r="CD456" s="157">
        <f t="shared" si="141"/>
        <v>3.5801554086334342E-2</v>
      </c>
      <c r="CE456" s="192"/>
      <c r="CF456" s="192"/>
      <c r="CG456" s="208"/>
      <c r="CH456" s="208">
        <f t="shared" si="142"/>
        <v>0</v>
      </c>
    </row>
    <row r="457" spans="2:86" x14ac:dyDescent="0.2">
      <c r="B457" s="81"/>
      <c r="C457" s="81"/>
      <c r="D457" s="81"/>
      <c r="E457" s="81"/>
      <c r="F457" s="81"/>
      <c r="G457" s="81"/>
      <c r="H457" s="81"/>
      <c r="I457" s="81"/>
      <c r="J457" s="81"/>
      <c r="K457" s="81"/>
      <c r="L457" s="82"/>
      <c r="M457" s="83"/>
      <c r="N457" s="81"/>
      <c r="O457" s="81"/>
      <c r="P457" s="81"/>
      <c r="Q457" s="84"/>
      <c r="R457" s="81"/>
      <c r="S457" s="84"/>
      <c r="T457" s="81"/>
      <c r="U457" s="195">
        <f t="shared" ref="U457:U512" si="143">U456*$U$6</f>
        <v>8740.0089492226834</v>
      </c>
      <c r="V457" s="146">
        <f>BDS!$V$3*(COS(($U457*V$4)-PI()))*BL457*BP457</f>
        <v>3.7125293484042955E-2</v>
      </c>
      <c r="W457" s="146">
        <f>BDS!$W$3*(COS(($U457*W$4)-PI()))*BL457*BP457</f>
        <v>9.7869880550696897E-2</v>
      </c>
      <c r="X457" s="146">
        <f>BDS!$X$3*(COS(($U457*X$4)-PI()))*BL457*BP457</f>
        <v>-9.5193914029986421E-2</v>
      </c>
      <c r="Y457" s="146">
        <f>BDS!$Y$3*(COS(($U457*Y$4)-PI()))*BL457*BP457</f>
        <v>-1.9162262159925017E-2</v>
      </c>
      <c r="Z457" s="146">
        <f>BDS!$Z$3*(COS(($U457*Z$4)-PI()))*BL457*BP457</f>
        <v>-2.1330681271489453E-2</v>
      </c>
      <c r="AA457" s="146">
        <f>BDS!$AA$3*(COS(($U457*AA$4)-PI()))*BL457*BP457</f>
        <v>5.9931585897843621E-2</v>
      </c>
      <c r="AB457" s="146">
        <f>BDS!$AB$3*(COS(($U457*AB$4)-PI()))*BL457*BP457</f>
        <v>-5.0970906165603784E-2</v>
      </c>
      <c r="AC457" s="146">
        <f>BDS!$AC$3*(COS(($U457*AC$4)-PI()))*BL457*BP457</f>
        <v>0.10107697115176015</v>
      </c>
      <c r="AD457" s="146">
        <f>BDS!$AD$3*(COS(($U457*AD$4)-PI()))*BL457*BP457</f>
        <v>6.4675445904735923E-2</v>
      </c>
      <c r="AE457" s="146">
        <f>BDS!$AE$3*(COS(($U457*AE$4)-PI()))*BL457*BP457</f>
        <v>3.5618373560342725E-2</v>
      </c>
      <c r="AF457" s="146">
        <f>BDS!$AF$3*(COS(($U457*AF$4)-PI()))*BL457*BP457</f>
        <v>6.4675445904735923E-2</v>
      </c>
      <c r="AG457" s="146">
        <f>BDS!$AG$3*(COS(($U457*AG$4)-PI()))*BL457*BP457</f>
        <v>0.10107697115176015</v>
      </c>
      <c r="AH457" s="146">
        <f>BDS!$AH$3*(COS(($U457*AH$4)-PI()))*BL457*BP457</f>
        <v>-5.0970906165603784E-2</v>
      </c>
      <c r="AI457" s="146">
        <f>BDS!$AI$3*(COS(($U457*AI$4)-PI()))*BL457*BP457</f>
        <v>5.9931585897843621E-2</v>
      </c>
      <c r="AJ457" s="146">
        <f>BDS!$AJ$3*(COS(($U457*AJ$4)-PI()))*BL457*BP457</f>
        <v>-7.2000414295500817E-2</v>
      </c>
      <c r="AK457" s="146">
        <f>BDS!$AK$3*(COS(($U457*AK$4)-PI()))*BL457*BP457</f>
        <v>6.7091249565287933E-2</v>
      </c>
      <c r="AL457" s="146">
        <f>BDS!$AL$3*(COS(($U457*AL$4)-PI()))*BL457*BP457</f>
        <v>5.6862965279432895E-2</v>
      </c>
      <c r="AM457" s="146">
        <f>BDS!$AM$3*(COS(($U457*AM$4)-PI()))*BL457*BP457</f>
        <v>-3.9545650007517655E-2</v>
      </c>
      <c r="AN457" s="146">
        <f>BDS!$AN$3*(COS(($U457*AN$4)-PI()))*BL457*BP457</f>
        <v>-6.658073521296555E-2</v>
      </c>
      <c r="AO457" s="146">
        <f>BDS!$AO$3*(COS(($U457*AO$4)-PI()))*BL457*BP457</f>
        <v>-3.9545650007517655E-2</v>
      </c>
      <c r="AP457" s="146">
        <f>BDS!$AP$3*(COS(($U457*AP$4)-PI()))*BL457*BP457</f>
        <v>5.6862965279432895E-2</v>
      </c>
      <c r="AQ457" s="146">
        <f>BDS!$AQ$3*(COS(($U457*AQ$4)-PI()))*BL457*BP457</f>
        <v>6.7091249565287933E-2</v>
      </c>
      <c r="AR457" s="146">
        <f>BDS!$AR$3*(COS(($U457*AR$4)-PI()))*BL457*BP457</f>
        <v>-7.2000414295500817E-2</v>
      </c>
      <c r="AS457" s="146">
        <f>BDS!$AS$3*(COS(($U457*AS$4)-PI()))*BL457*BP457</f>
        <v>5.9931585897843621E-2</v>
      </c>
      <c r="AT457" s="146">
        <f>BDS!$AT$3*(COS(($U457*AT$4)-PI()))*BL457*BP457</f>
        <v>-5.0970906165603784E-2</v>
      </c>
      <c r="AU457" s="146">
        <f>BDS!$AU$3*(COS(($U457*AU$4)-PI()))*BL457*BP457</f>
        <v>0.10107697115176015</v>
      </c>
      <c r="AV457" s="146">
        <f>BDS!$AV$3*(COS(($U457*AV$4)-PI()))*BL457*BP457</f>
        <v>6.4675445904735923E-2</v>
      </c>
      <c r="AW457" s="146">
        <f>BDS!$AW$3*(COS(($U457*AW$4)-PI()))*BL457*BP457</f>
        <v>3.5618373560342725E-2</v>
      </c>
      <c r="AX457" s="146">
        <f>BDS!$AX$3*(COS(($U457*AX$4)-PI()))*BL457*BP457</f>
        <v>6.4675445904735923E-2</v>
      </c>
      <c r="AY457" s="146">
        <f>BDS!$AY$3*(COS(($U457*AY$4)-PI()))*BL457*BP457</f>
        <v>0.10107697115176015</v>
      </c>
      <c r="AZ457" s="146">
        <f>BDS!$AZ$3*(COS(($U457*AZ$4)-PI()))*BL457*BP457</f>
        <v>-5.0970906165603784E-2</v>
      </c>
      <c r="BA457" s="146">
        <f>BDS!$BA$3*(COS(($U457*BA$4)-PI()))*BL457*BP457</f>
        <v>5.9931585897843621E-2</v>
      </c>
      <c r="BB457" s="146">
        <f>BDS!$BB$3*(COS(($U457*BB$4)-PI()))*BL457*BP457</f>
        <v>-2.1330681271489453E-2</v>
      </c>
      <c r="BC457" s="146">
        <f>BDS!$BC$3*(COS(($U457*BC$4)-PI()))*BL457*BP457</f>
        <v>-1.9162262159925017E-2</v>
      </c>
      <c r="BD457" s="146">
        <f>BDS!$BD$3*(COS(($U457*BD$4)-PI()))*BL457*BP457</f>
        <v>-9.5193914029986421E-2</v>
      </c>
      <c r="BE457" s="146">
        <f>BDS!$BE$3*(COS(($U457*BE$4)-PI()))*BL457*BP457</f>
        <v>9.7869880550696897E-2</v>
      </c>
      <c r="BF457" s="153">
        <f t="shared" ref="BF457:BF512" si="144">AVERAGE(V457:BE457)</f>
        <v>1.9161556661352875E-2</v>
      </c>
      <c r="BG457" s="153">
        <f>(((BF457)+1)/(BDS!$BG$4)+1)</f>
        <v>2.0127025208816813</v>
      </c>
      <c r="BH457" s="196">
        <f t="shared" ref="BH457:BH512" si="145">LOG10(BG457)*20+BX457</f>
        <v>6.0755918108667117</v>
      </c>
      <c r="BI457" s="154"/>
      <c r="BJ457" s="152">
        <f t="shared" ref="BJ457:BJ512" si="146">U457</f>
        <v>8740.0089492226834</v>
      </c>
      <c r="BK457" s="152">
        <f t="shared" ref="BK457:BK512" si="147">20*LOG(1/SQRT(1+(BJ457/$BK$3)^3.25))</f>
        <v>-4.9863621455712286</v>
      </c>
      <c r="BL457" s="155">
        <f t="shared" ref="BL457:BL512" si="148">(1/SQRT(1+(BJ457/$BK$3)^3.25))</f>
        <v>0.56322495983407506</v>
      </c>
      <c r="BM457" s="155"/>
      <c r="BN457" s="152">
        <f t="shared" ref="BN457:BN512" si="149">U457</f>
        <v>8740.0089492226834</v>
      </c>
      <c r="BO457" s="152">
        <f t="shared" ref="BO457:BO512" si="150">20*LOG(1/SQRT(1+(BN457/$BO$3)^$BN$3))</f>
        <v>-14.845685590543539</v>
      </c>
      <c r="BP457" s="155">
        <f t="shared" ref="BP457:BP512" si="151">(1/SQRT(1+(BN457/$BO$3)^$BN$3))</f>
        <v>0.18101548175736573</v>
      </c>
      <c r="BQ457" s="156"/>
      <c r="BR457" s="157">
        <f t="shared" ref="BR457:BR512" si="152">U457</f>
        <v>8740.0089492226834</v>
      </c>
      <c r="BS457" s="158">
        <f t="shared" ref="BS457:BS512" si="153">IF($CB$2=2,((20*LOG(1/(SQRT(1+(($BT$3/BR457)^2))))-CA457+6))+BU457,((20*LOG(1/(SQRT(1+(($BT$3/BR457)^2))))+CA457-6)*$BT$2)+BU457)</f>
        <v>0</v>
      </c>
      <c r="BT457" s="158">
        <f t="shared" ref="BT457:BT512" si="154">IF($CD$2&lt;0,((ATAN2(1,($BT$3/BR457)))*$BT$2),0)</f>
        <v>0</v>
      </c>
      <c r="BU457" s="158">
        <f t="shared" ref="BU457:BU512" si="155">-IF($BT$2=0,0,(20*LOG(1/(SQRT(1+(($BU$3/BR457)^2))))))</f>
        <v>0</v>
      </c>
      <c r="BV457" s="158"/>
      <c r="BW457" s="206">
        <f t="shared" ref="BW457:BW512" si="156">U457</f>
        <v>8740.0089492226834</v>
      </c>
      <c r="BX457" s="207">
        <f t="shared" ref="BX457:BX512" si="157">IF($BW$2,20*LOG(1/SQRT(1+(BW457/$BX$3)^3.25)),0)</f>
        <v>-5.6972466723986889E-12</v>
      </c>
      <c r="BY457" s="208">
        <f t="shared" ref="BY457:BY512" si="158">(1/SQRT(1+(BW457/$BX$3)^3.25))</f>
        <v>0.99999999999934408</v>
      </c>
      <c r="BZ457" s="158"/>
      <c r="CA457" s="157">
        <f>BDS!BH457</f>
        <v>6.0755918108667117</v>
      </c>
      <c r="CB457" s="157">
        <f t="shared" ref="CB457:CB512" si="159">IF($CB$2=0,CA457,(IF($CB$2=1,CA457-6,-(CA457-6))))</f>
        <v>7.5591810866711739E-2</v>
      </c>
      <c r="CC457" s="157"/>
      <c r="CD457" s="157">
        <f t="shared" ref="CD457:CD512" si="160">CB457+BS457</f>
        <v>7.5591810866711739E-2</v>
      </c>
      <c r="CE457" s="192"/>
      <c r="CF457" s="192"/>
      <c r="CG457" s="208"/>
      <c r="CH457" s="208">
        <f t="shared" ref="CH457:CH512" si="161">IF($CH$2,CG457,-100)</f>
        <v>0</v>
      </c>
    </row>
    <row r="458" spans="2:86" x14ac:dyDescent="0.2">
      <c r="B458" s="81"/>
      <c r="C458" s="81"/>
      <c r="D458" s="81"/>
      <c r="E458" s="81"/>
      <c r="F458" s="81"/>
      <c r="G458" s="81"/>
      <c r="H458" s="81"/>
      <c r="I458" s="81"/>
      <c r="J458" s="81"/>
      <c r="K458" s="81"/>
      <c r="L458" s="82"/>
      <c r="M458" s="83"/>
      <c r="N458" s="81"/>
      <c r="O458" s="81"/>
      <c r="P458" s="81"/>
      <c r="Q458" s="84"/>
      <c r="R458" s="81"/>
      <c r="S458" s="84"/>
      <c r="T458" s="81"/>
      <c r="U458" s="195">
        <f t="shared" si="143"/>
        <v>8872.5523484902296</v>
      </c>
      <c r="V458" s="146">
        <f>BDS!$V$3*(COS(($U458*V$4)-PI()))*BL458*BP458</f>
        <v>9.2636063793814394E-2</v>
      </c>
      <c r="W458" s="146">
        <f>BDS!$W$3*(COS(($U458*W$4)-PI()))*BL458*BP458</f>
        <v>7.6057423772691896E-2</v>
      </c>
      <c r="X458" s="146">
        <f>BDS!$X$3*(COS(($U458*X$4)-PI()))*BL458*BP458</f>
        <v>-7.8501994425054442E-2</v>
      </c>
      <c r="Y458" s="146">
        <f>BDS!$Y$3*(COS(($U458*Y$4)-PI()))*BL458*BP458</f>
        <v>-7.2716078984985777E-2</v>
      </c>
      <c r="Z458" s="146">
        <f>BDS!$Z$3*(COS(($U458*Z$4)-PI()))*BL458*BP458</f>
        <v>2.7788935647723098E-2</v>
      </c>
      <c r="AA458" s="146">
        <f>BDS!$AA$3*(COS(($U458*AA$4)-PI()))*BL458*BP458</f>
        <v>8.5124513155314815E-2</v>
      </c>
      <c r="AB458" s="146">
        <f>BDS!$AB$3*(COS(($U458*AB$4)-PI()))*BL458*BP458</f>
        <v>-7.6532109367644416E-2</v>
      </c>
      <c r="AC458" s="146">
        <f>BDS!$AC$3*(COS(($U458*AC$4)-PI()))*BL458*BP458</f>
        <v>8.7151072221885159E-2</v>
      </c>
      <c r="AD458" s="146">
        <f>BDS!$AD$3*(COS(($U458*AD$4)-PI()))*BL458*BP458</f>
        <v>8.3362119975078336E-2</v>
      </c>
      <c r="AE458" s="146">
        <f>BDS!$AE$3*(COS(($U458*AE$4)-PI()))*BL458*BP458</f>
        <v>6.1401082256333395E-2</v>
      </c>
      <c r="AF458" s="146">
        <f>BDS!$AF$3*(COS(($U458*AF$4)-PI()))*BL458*BP458</f>
        <v>8.3362119975078336E-2</v>
      </c>
      <c r="AG458" s="146">
        <f>BDS!$AG$3*(COS(($U458*AG$4)-PI()))*BL458*BP458</f>
        <v>8.7151072221885159E-2</v>
      </c>
      <c r="AH458" s="146">
        <f>BDS!$AH$3*(COS(($U458*AH$4)-PI()))*BL458*BP458</f>
        <v>-7.6532109367644416E-2</v>
      </c>
      <c r="AI458" s="146">
        <f>BDS!$AI$3*(COS(($U458*AI$4)-PI()))*BL458*BP458</f>
        <v>8.5124513155314815E-2</v>
      </c>
      <c r="AJ458" s="146">
        <f>BDS!$AJ$3*(COS(($U458*AJ$4)-PI()))*BL458*BP458</f>
        <v>-3.7403995816138493E-2</v>
      </c>
      <c r="AK458" s="146">
        <f>BDS!$AK$3*(COS(($U458*AK$4)-PI()))*BL458*BP458</f>
        <v>3.5623766750114097E-2</v>
      </c>
      <c r="AL458" s="146">
        <f>BDS!$AL$3*(COS(($U458*AL$4)-PI()))*BL458*BP458</f>
        <v>7.7870259376404544E-2</v>
      </c>
      <c r="AM458" s="146">
        <f>BDS!$AM$3*(COS(($U458*AM$4)-PI()))*BL458*BP458</f>
        <v>-9.1834189484832247E-3</v>
      </c>
      <c r="AN458" s="146">
        <f>BDS!$AN$3*(COS(($U458*AN$4)-PI()))*BL458*BP458</f>
        <v>-3.9331980157618275E-2</v>
      </c>
      <c r="AO458" s="146">
        <f>BDS!$AO$3*(COS(($U458*AO$4)-PI()))*BL458*BP458</f>
        <v>-9.1834189484832247E-3</v>
      </c>
      <c r="AP458" s="146">
        <f>BDS!$AP$3*(COS(($U458*AP$4)-PI()))*BL458*BP458</f>
        <v>7.7870259376404544E-2</v>
      </c>
      <c r="AQ458" s="146">
        <f>BDS!$AQ$3*(COS(($U458*AQ$4)-PI()))*BL458*BP458</f>
        <v>3.5623766750114097E-2</v>
      </c>
      <c r="AR458" s="146">
        <f>BDS!$AR$3*(COS(($U458*AR$4)-PI()))*BL458*BP458</f>
        <v>-3.7403995816138493E-2</v>
      </c>
      <c r="AS458" s="146">
        <f>BDS!$AS$3*(COS(($U458*AS$4)-PI()))*BL458*BP458</f>
        <v>8.5124513155314815E-2</v>
      </c>
      <c r="AT458" s="146">
        <f>BDS!$AT$3*(COS(($U458*AT$4)-PI()))*BL458*BP458</f>
        <v>-7.6532109367644416E-2</v>
      </c>
      <c r="AU458" s="146">
        <f>BDS!$AU$3*(COS(($U458*AU$4)-PI()))*BL458*BP458</f>
        <v>8.7151072221885159E-2</v>
      </c>
      <c r="AV458" s="146">
        <f>BDS!$AV$3*(COS(($U458*AV$4)-PI()))*BL458*BP458</f>
        <v>8.3362119975078336E-2</v>
      </c>
      <c r="AW458" s="146">
        <f>BDS!$AW$3*(COS(($U458*AW$4)-PI()))*BL458*BP458</f>
        <v>6.1401082256333395E-2</v>
      </c>
      <c r="AX458" s="146">
        <f>BDS!$AX$3*(COS(($U458*AX$4)-PI()))*BL458*BP458</f>
        <v>8.3362119975078336E-2</v>
      </c>
      <c r="AY458" s="146">
        <f>BDS!$AY$3*(COS(($U458*AY$4)-PI()))*BL458*BP458</f>
        <v>8.7151072221885159E-2</v>
      </c>
      <c r="AZ458" s="146">
        <f>BDS!$AZ$3*(COS(($U458*AZ$4)-PI()))*BL458*BP458</f>
        <v>-7.6532109367644416E-2</v>
      </c>
      <c r="BA458" s="146">
        <f>BDS!$BA$3*(COS(($U458*BA$4)-PI()))*BL458*BP458</f>
        <v>8.5124513155314815E-2</v>
      </c>
      <c r="BB458" s="146">
        <f>BDS!$BB$3*(COS(($U458*BB$4)-PI()))*BL458*BP458</f>
        <v>2.7788935647723098E-2</v>
      </c>
      <c r="BC458" s="146">
        <f>BDS!$BC$3*(COS(($U458*BC$4)-PI()))*BL458*BP458</f>
        <v>-7.2716078984985777E-2</v>
      </c>
      <c r="BD458" s="146">
        <f>BDS!$BD$3*(COS(($U458*BD$4)-PI()))*BL458*BP458</f>
        <v>-7.8501994425054442E-2</v>
      </c>
      <c r="BE458" s="146">
        <f>BDS!$BE$3*(COS(($U458*BE$4)-PI()))*BL458*BP458</f>
        <v>7.6057423772691896E-2</v>
      </c>
      <c r="BF458" s="153">
        <f t="shared" si="144"/>
        <v>2.5877734078665046E-2</v>
      </c>
      <c r="BG458" s="153">
        <f>(((BF458)+1)/(BDS!$BG$4)+1)</f>
        <v>2.0193761338694802</v>
      </c>
      <c r="BH458" s="196">
        <f t="shared" si="145"/>
        <v>6.1043443843128475</v>
      </c>
      <c r="BI458" s="154"/>
      <c r="BJ458" s="152">
        <f t="shared" si="146"/>
        <v>8872.5523484902296</v>
      </c>
      <c r="BK458" s="152">
        <f t="shared" si="147"/>
        <v>-5.1325317903484873</v>
      </c>
      <c r="BL458" s="155">
        <f t="shared" si="148"/>
        <v>0.55382608944389444</v>
      </c>
      <c r="BM458" s="155"/>
      <c r="BN458" s="152">
        <f t="shared" si="149"/>
        <v>8872.5523484902296</v>
      </c>
      <c r="BO458" s="152">
        <f t="shared" si="150"/>
        <v>-15.003844594949722</v>
      </c>
      <c r="BP458" s="155">
        <f t="shared" si="151"/>
        <v>0.17774924726629571</v>
      </c>
      <c r="BQ458" s="156"/>
      <c r="BR458" s="157">
        <f t="shared" si="152"/>
        <v>8872.5523484902296</v>
      </c>
      <c r="BS458" s="158">
        <f t="shared" si="153"/>
        <v>0</v>
      </c>
      <c r="BT458" s="158">
        <f t="shared" si="154"/>
        <v>0</v>
      </c>
      <c r="BU458" s="158">
        <f t="shared" si="155"/>
        <v>0</v>
      </c>
      <c r="BV458" s="158"/>
      <c r="BW458" s="206">
        <f t="shared" si="156"/>
        <v>8872.5523484902296</v>
      </c>
      <c r="BX458" s="207">
        <f t="shared" si="157"/>
        <v>-5.9846162574317613E-12</v>
      </c>
      <c r="BY458" s="208">
        <f t="shared" si="158"/>
        <v>0.999999999999311</v>
      </c>
      <c r="BZ458" s="158"/>
      <c r="CA458" s="157">
        <f>BDS!BH458</f>
        <v>6.1043443843128475</v>
      </c>
      <c r="CB458" s="157">
        <f t="shared" si="159"/>
        <v>0.10434438431284754</v>
      </c>
      <c r="CC458" s="157"/>
      <c r="CD458" s="157">
        <f t="shared" si="160"/>
        <v>0.10434438431284754</v>
      </c>
      <c r="CE458" s="192"/>
      <c r="CF458" s="192"/>
      <c r="CG458" s="208"/>
      <c r="CH458" s="208">
        <f t="shared" si="161"/>
        <v>0</v>
      </c>
    </row>
    <row r="459" spans="2:86" x14ac:dyDescent="0.2">
      <c r="B459" s="81"/>
      <c r="C459" s="81"/>
      <c r="D459" s="81"/>
      <c r="E459" s="81"/>
      <c r="F459" s="81"/>
      <c r="G459" s="81"/>
      <c r="H459" s="81"/>
      <c r="I459" s="81"/>
      <c r="J459" s="81"/>
      <c r="K459" s="81"/>
      <c r="L459" s="82"/>
      <c r="M459" s="83"/>
      <c r="N459" s="81"/>
      <c r="O459" s="81"/>
      <c r="P459" s="81"/>
      <c r="Q459" s="84"/>
      <c r="R459" s="81"/>
      <c r="S459" s="84"/>
      <c r="T459" s="81"/>
      <c r="U459" s="195">
        <f t="shared" si="143"/>
        <v>9007.1057860530982</v>
      </c>
      <c r="V459" s="146">
        <f>BDS!$V$3*(COS(($U459*V$4)-PI()))*BL459*BP459</f>
        <v>7.766285810168945E-2</v>
      </c>
      <c r="W459" s="146">
        <f>BDS!$W$3*(COS(($U459*W$4)-PI()))*BL459*BP459</f>
        <v>-1.4238049264876215E-3</v>
      </c>
      <c r="X459" s="146">
        <f>BDS!$X$3*(COS(($U459*X$4)-PI()))*BL459*BP459</f>
        <v>1.6642301042839387E-3</v>
      </c>
      <c r="Y459" s="146">
        <f>BDS!$Y$3*(COS(($U459*Y$4)-PI()))*BL459*BP459</f>
        <v>-9.43104001899846E-2</v>
      </c>
      <c r="Z459" s="146">
        <f>BDS!$Z$3*(COS(($U459*Z$4)-PI()))*BL459*BP459</f>
        <v>6.7544695773235283E-2</v>
      </c>
      <c r="AA459" s="146">
        <f>BDS!$AA$3*(COS(($U459*AA$4)-PI()))*BL459*BP459</f>
        <v>9.4633214905300314E-2</v>
      </c>
      <c r="AB459" s="146">
        <f>BDS!$AB$3*(COS(($U459*AB$4)-PI()))*BL459*BP459</f>
        <v>-9.0662996103077306E-2</v>
      </c>
      <c r="AC459" s="146">
        <f>BDS!$AC$3*(COS(($U459*AC$4)-PI()))*BL459*BP459</f>
        <v>6.4286697058416581E-2</v>
      </c>
      <c r="AD459" s="146">
        <f>BDS!$AD$3*(COS(($U459*AD$4)-PI()))*BL459*BP459</f>
        <v>9.259658159281528E-2</v>
      </c>
      <c r="AE459" s="146">
        <f>BDS!$AE$3*(COS(($U459*AE$4)-PI()))*BL459*BP459</f>
        <v>7.9758159594616893E-2</v>
      </c>
      <c r="AF459" s="146">
        <f>BDS!$AF$3*(COS(($U459*AF$4)-PI()))*BL459*BP459</f>
        <v>9.259658159281528E-2</v>
      </c>
      <c r="AG459" s="146">
        <f>BDS!$AG$3*(COS(($U459*AG$4)-PI()))*BL459*BP459</f>
        <v>6.4286697058416581E-2</v>
      </c>
      <c r="AH459" s="146">
        <f>BDS!$AH$3*(COS(($U459*AH$4)-PI()))*BL459*BP459</f>
        <v>-9.0662996103077306E-2</v>
      </c>
      <c r="AI459" s="146">
        <f>BDS!$AI$3*(COS(($U459*AI$4)-PI()))*BL459*BP459</f>
        <v>9.4633214905300314E-2</v>
      </c>
      <c r="AJ459" s="146">
        <f>BDS!$AJ$3*(COS(($U459*AJ$4)-PI()))*BL459*BP459</f>
        <v>9.7261289296188356E-4</v>
      </c>
      <c r="AK459" s="146">
        <f>BDS!$AK$3*(COS(($U459*AK$4)-PI()))*BL459*BP459</f>
        <v>1.6543732213464139E-3</v>
      </c>
      <c r="AL459" s="146">
        <f>BDS!$AL$3*(COS(($U459*AL$4)-PI()))*BL459*BP459</f>
        <v>8.9924826865636603E-2</v>
      </c>
      <c r="AM459" s="146">
        <f>BDS!$AM$3*(COS(($U459*AM$4)-PI()))*BL459*BP459</f>
        <v>2.0370163184587245E-2</v>
      </c>
      <c r="AN459" s="146">
        <f>BDS!$AN$3*(COS(($U459*AN$4)-PI()))*BL459*BP459</f>
        <v>-1.0079203314977558E-2</v>
      </c>
      <c r="AO459" s="146">
        <f>BDS!$AO$3*(COS(($U459*AO$4)-PI()))*BL459*BP459</f>
        <v>2.0370163184587245E-2</v>
      </c>
      <c r="AP459" s="146">
        <f>BDS!$AP$3*(COS(($U459*AP$4)-PI()))*BL459*BP459</f>
        <v>8.9924826865636603E-2</v>
      </c>
      <c r="AQ459" s="146">
        <f>BDS!$AQ$3*(COS(($U459*AQ$4)-PI()))*BL459*BP459</f>
        <v>1.6543732213464139E-3</v>
      </c>
      <c r="AR459" s="146">
        <f>BDS!$AR$3*(COS(($U459*AR$4)-PI()))*BL459*BP459</f>
        <v>9.7261289296188356E-4</v>
      </c>
      <c r="AS459" s="146">
        <f>BDS!$AS$3*(COS(($U459*AS$4)-PI()))*BL459*BP459</f>
        <v>9.4633214905300314E-2</v>
      </c>
      <c r="AT459" s="146">
        <f>BDS!$AT$3*(COS(($U459*AT$4)-PI()))*BL459*BP459</f>
        <v>-9.0662996103077306E-2</v>
      </c>
      <c r="AU459" s="146">
        <f>BDS!$AU$3*(COS(($U459*AU$4)-PI()))*BL459*BP459</f>
        <v>6.4286697058416581E-2</v>
      </c>
      <c r="AV459" s="146">
        <f>BDS!$AV$3*(COS(($U459*AV$4)-PI()))*BL459*BP459</f>
        <v>9.259658159281528E-2</v>
      </c>
      <c r="AW459" s="146">
        <f>BDS!$AW$3*(COS(($U459*AW$4)-PI()))*BL459*BP459</f>
        <v>7.9758159594616893E-2</v>
      </c>
      <c r="AX459" s="146">
        <f>BDS!$AX$3*(COS(($U459*AX$4)-PI()))*BL459*BP459</f>
        <v>9.259658159281528E-2</v>
      </c>
      <c r="AY459" s="146">
        <f>BDS!$AY$3*(COS(($U459*AY$4)-PI()))*BL459*BP459</f>
        <v>6.4286697058416581E-2</v>
      </c>
      <c r="AZ459" s="146">
        <f>BDS!$AZ$3*(COS(($U459*AZ$4)-PI()))*BL459*BP459</f>
        <v>-9.0662996103077306E-2</v>
      </c>
      <c r="BA459" s="146">
        <f>BDS!$BA$3*(COS(($U459*BA$4)-PI()))*BL459*BP459</f>
        <v>9.4633214905300314E-2</v>
      </c>
      <c r="BB459" s="146">
        <f>BDS!$BB$3*(COS(($U459*BB$4)-PI()))*BL459*BP459</f>
        <v>6.7544695773235283E-2</v>
      </c>
      <c r="BC459" s="146">
        <f>BDS!$BC$3*(COS(($U459*BC$4)-PI()))*BL459*BP459</f>
        <v>-9.43104001899846E-2</v>
      </c>
      <c r="BD459" s="146">
        <f>BDS!$BD$3*(COS(($U459*BD$4)-PI()))*BL459*BP459</f>
        <v>1.6642301042839387E-3</v>
      </c>
      <c r="BE459" s="146">
        <f>BDS!$BE$3*(COS(($U459*BE$4)-PI()))*BL459*BP459</f>
        <v>-1.4238049264876215E-3</v>
      </c>
      <c r="BF459" s="153">
        <f t="shared" si="144"/>
        <v>2.8980759934470104E-2</v>
      </c>
      <c r="BG459" s="153">
        <f>(((BF459)+1)/(BDS!$BG$4)+1)</f>
        <v>2.022459493996239</v>
      </c>
      <c r="BH459" s="196">
        <f t="shared" si="145"/>
        <v>6.1175966456296935</v>
      </c>
      <c r="BI459" s="154"/>
      <c r="BJ459" s="152">
        <f t="shared" si="146"/>
        <v>9007.1057860530982</v>
      </c>
      <c r="BK459" s="152">
        <f t="shared" si="147"/>
        <v>-5.2809111086270741</v>
      </c>
      <c r="BL459" s="155">
        <f t="shared" si="148"/>
        <v>0.54444554009211854</v>
      </c>
      <c r="BM459" s="155"/>
      <c r="BN459" s="152">
        <f t="shared" si="149"/>
        <v>9007.1057860530982</v>
      </c>
      <c r="BO459" s="152">
        <f t="shared" si="150"/>
        <v>-15.1621917589557</v>
      </c>
      <c r="BP459" s="155">
        <f t="shared" si="151"/>
        <v>0.17453816754602047</v>
      </c>
      <c r="BQ459" s="156"/>
      <c r="BR459" s="157">
        <f t="shared" si="152"/>
        <v>9007.1057860530982</v>
      </c>
      <c r="BS459" s="158">
        <f t="shared" si="153"/>
        <v>0</v>
      </c>
      <c r="BT459" s="158">
        <f t="shared" si="154"/>
        <v>0</v>
      </c>
      <c r="BU459" s="158">
        <f t="shared" si="155"/>
        <v>0</v>
      </c>
      <c r="BV459" s="158"/>
      <c r="BW459" s="206">
        <f t="shared" si="156"/>
        <v>9007.1057860530982</v>
      </c>
      <c r="BX459" s="207">
        <f t="shared" si="157"/>
        <v>-6.2835577720634913E-12</v>
      </c>
      <c r="BY459" s="208">
        <f t="shared" si="158"/>
        <v>0.99999999999927658</v>
      </c>
      <c r="BZ459" s="158"/>
      <c r="CA459" s="157">
        <f>BDS!BH459</f>
        <v>6.1175966456296935</v>
      </c>
      <c r="CB459" s="157">
        <f t="shared" si="159"/>
        <v>0.11759664562969352</v>
      </c>
      <c r="CC459" s="157"/>
      <c r="CD459" s="157">
        <f t="shared" si="160"/>
        <v>0.11759664562969352</v>
      </c>
      <c r="CE459" s="192"/>
      <c r="CF459" s="192"/>
      <c r="CG459" s="208"/>
      <c r="CH459" s="208">
        <f t="shared" si="161"/>
        <v>0</v>
      </c>
    </row>
    <row r="460" spans="2:86" x14ac:dyDescent="0.2">
      <c r="B460" s="81"/>
      <c r="C460" s="81"/>
      <c r="D460" s="81"/>
      <c r="E460" s="81"/>
      <c r="F460" s="81"/>
      <c r="G460" s="81"/>
      <c r="H460" s="81"/>
      <c r="I460" s="81"/>
      <c r="J460" s="81"/>
      <c r="K460" s="81"/>
      <c r="L460" s="82"/>
      <c r="M460" s="83"/>
      <c r="N460" s="81"/>
      <c r="O460" s="81"/>
      <c r="P460" s="81"/>
      <c r="Q460" s="84"/>
      <c r="R460" s="81"/>
      <c r="S460" s="84"/>
      <c r="T460" s="81"/>
      <c r="U460" s="195">
        <f t="shared" si="143"/>
        <v>9143.6997444096323</v>
      </c>
      <c r="V460" s="146">
        <f>BDS!$V$3*(COS(($U460*V$4)-PI()))*BL460*BP460</f>
        <v>5.5804454191479523E-3</v>
      </c>
      <c r="W460" s="146">
        <f>BDS!$W$3*(COS(($U460*W$4)-PI()))*BL460*BP460</f>
        <v>-7.3269764684786048E-2</v>
      </c>
      <c r="X460" s="146">
        <f>BDS!$X$3*(COS(($U460*X$4)-PI()))*BL460*BP460</f>
        <v>7.5690731293609925E-2</v>
      </c>
      <c r="Y460" s="146">
        <f>BDS!$Y$3*(COS(($U460*Y$4)-PI()))*BL460*BP460</f>
        <v>-7.6023098050861423E-2</v>
      </c>
      <c r="Z460" s="146">
        <f>BDS!$Z$3*(COS(($U460*Z$4)-PI()))*BL460*BP460</f>
        <v>8.8420936196275932E-2</v>
      </c>
      <c r="AA460" s="146">
        <f>BDS!$AA$3*(COS(($U460*AA$4)-PI()))*BL460*BP460</f>
        <v>8.7238896409892144E-2</v>
      </c>
      <c r="AB460" s="146">
        <f>BDS!$AB$3*(COS(($U460*AB$4)-PI()))*BL460*BP460</f>
        <v>-9.1770807525742515E-2</v>
      </c>
      <c r="AC460" s="146">
        <f>BDS!$AC$3*(COS(($U460*AC$4)-PI()))*BL460*BP460</f>
        <v>3.5312306141441367E-2</v>
      </c>
      <c r="AD460" s="146">
        <f>BDS!$AD$3*(COS(($U460*AD$4)-PI()))*BL460*BP460</f>
        <v>9.1673085430448165E-2</v>
      </c>
      <c r="AE460" s="146">
        <f>BDS!$AE$3*(COS(($U460*AE$4)-PI()))*BL460*BP460</f>
        <v>8.9047923870055848E-2</v>
      </c>
      <c r="AF460" s="146">
        <f>BDS!$AF$3*(COS(($U460*AF$4)-PI()))*BL460*BP460</f>
        <v>9.1673085430448165E-2</v>
      </c>
      <c r="AG460" s="146">
        <f>BDS!$AG$3*(COS(($U460*AG$4)-PI()))*BL460*BP460</f>
        <v>3.5312306141441367E-2</v>
      </c>
      <c r="AH460" s="146">
        <f>BDS!$AH$3*(COS(($U460*AH$4)-PI()))*BL460*BP460</f>
        <v>-9.1770807525742515E-2</v>
      </c>
      <c r="AI460" s="146">
        <f>BDS!$AI$3*(COS(($U460*AI$4)-PI()))*BL460*BP460</f>
        <v>8.7238896409892144E-2</v>
      </c>
      <c r="AJ460" s="146">
        <f>BDS!$AJ$3*(COS(($U460*AJ$4)-PI()))*BL460*BP460</f>
        <v>3.708330578537699E-2</v>
      </c>
      <c r="AK460" s="146">
        <f>BDS!$AK$3*(COS(($U460*AK$4)-PI()))*BL460*BP460</f>
        <v>-3.0651060819548444E-2</v>
      </c>
      <c r="AL460" s="146">
        <f>BDS!$AL$3*(COS(($U460*AL$4)-PI()))*BL460*BP460</f>
        <v>9.202803170593872E-2</v>
      </c>
      <c r="AM460" s="146">
        <f>BDS!$AM$3*(COS(($U460*AM$4)-PI()))*BL460*BP460</f>
        <v>4.6389918390519189E-2</v>
      </c>
      <c r="AN460" s="146">
        <f>BDS!$AN$3*(COS(($U460*AN$4)-PI()))*BL460*BP460</f>
        <v>1.8490494617583893E-2</v>
      </c>
      <c r="AO460" s="146">
        <f>BDS!$AO$3*(COS(($U460*AO$4)-PI()))*BL460*BP460</f>
        <v>4.6389918390519189E-2</v>
      </c>
      <c r="AP460" s="146">
        <f>BDS!$AP$3*(COS(($U460*AP$4)-PI()))*BL460*BP460</f>
        <v>9.202803170593872E-2</v>
      </c>
      <c r="AQ460" s="146">
        <f>BDS!$AQ$3*(COS(($U460*AQ$4)-PI()))*BL460*BP460</f>
        <v>-3.0651060819548444E-2</v>
      </c>
      <c r="AR460" s="146">
        <f>BDS!$AR$3*(COS(($U460*AR$4)-PI()))*BL460*BP460</f>
        <v>3.708330578537699E-2</v>
      </c>
      <c r="AS460" s="146">
        <f>BDS!$AS$3*(COS(($U460*AS$4)-PI()))*BL460*BP460</f>
        <v>8.7238896409892144E-2</v>
      </c>
      <c r="AT460" s="146">
        <f>BDS!$AT$3*(COS(($U460*AT$4)-PI()))*BL460*BP460</f>
        <v>-9.1770807525742515E-2</v>
      </c>
      <c r="AU460" s="146">
        <f>BDS!$AU$3*(COS(($U460*AU$4)-PI()))*BL460*BP460</f>
        <v>3.5312306141441367E-2</v>
      </c>
      <c r="AV460" s="146">
        <f>BDS!$AV$3*(COS(($U460*AV$4)-PI()))*BL460*BP460</f>
        <v>9.1673085430448165E-2</v>
      </c>
      <c r="AW460" s="146">
        <f>BDS!$AW$3*(COS(($U460*AW$4)-PI()))*BL460*BP460</f>
        <v>8.9047923870055848E-2</v>
      </c>
      <c r="AX460" s="146">
        <f>BDS!$AX$3*(COS(($U460*AX$4)-PI()))*BL460*BP460</f>
        <v>9.1673085430448165E-2</v>
      </c>
      <c r="AY460" s="146">
        <f>BDS!$AY$3*(COS(($U460*AY$4)-PI()))*BL460*BP460</f>
        <v>3.5312306141441367E-2</v>
      </c>
      <c r="AZ460" s="146">
        <f>BDS!$AZ$3*(COS(($U460*AZ$4)-PI()))*BL460*BP460</f>
        <v>-9.1770807525742515E-2</v>
      </c>
      <c r="BA460" s="146">
        <f>BDS!$BA$3*(COS(($U460*BA$4)-PI()))*BL460*BP460</f>
        <v>8.7238896409892144E-2</v>
      </c>
      <c r="BB460" s="146">
        <f>BDS!$BB$3*(COS(($U460*BB$4)-PI()))*BL460*BP460</f>
        <v>8.8420936196275932E-2</v>
      </c>
      <c r="BC460" s="146">
        <f>BDS!$BC$3*(COS(($U460*BC$4)-PI()))*BL460*BP460</f>
        <v>-7.6023098050861423E-2</v>
      </c>
      <c r="BD460" s="146">
        <f>BDS!$BD$3*(COS(($U460*BD$4)-PI()))*BL460*BP460</f>
        <v>7.5690731293609925E-2</v>
      </c>
      <c r="BE460" s="146">
        <f>BDS!$BE$3*(COS(($U460*BE$4)-PI()))*BL460*BP460</f>
        <v>-7.3269764684786048E-2</v>
      </c>
      <c r="BF460" s="153">
        <f t="shared" si="144"/>
        <v>2.8092186367612501E-2</v>
      </c>
      <c r="BG460" s="153">
        <f>(((BF460)+1)/(BDS!$BG$4)+1)</f>
        <v>2.0215765518510374</v>
      </c>
      <c r="BH460" s="196">
        <f t="shared" si="145"/>
        <v>6.113803831685618</v>
      </c>
      <c r="BI460" s="154"/>
      <c r="BJ460" s="152">
        <f t="shared" si="146"/>
        <v>9143.6997444096323</v>
      </c>
      <c r="BK460" s="152">
        <f t="shared" si="147"/>
        <v>-5.4314576250508848</v>
      </c>
      <c r="BL460" s="155">
        <f t="shared" si="148"/>
        <v>0.53509034989634041</v>
      </c>
      <c r="BM460" s="155"/>
      <c r="BN460" s="152">
        <f t="shared" si="149"/>
        <v>9143.6997444096323</v>
      </c>
      <c r="BO460" s="152">
        <f t="shared" si="150"/>
        <v>-15.320720557739387</v>
      </c>
      <c r="BP460" s="155">
        <f t="shared" si="151"/>
        <v>0.1713815128177413</v>
      </c>
      <c r="BQ460" s="156"/>
      <c r="BR460" s="157">
        <f t="shared" si="152"/>
        <v>9143.6997444096323</v>
      </c>
      <c r="BS460" s="158">
        <f t="shared" si="153"/>
        <v>0</v>
      </c>
      <c r="BT460" s="158">
        <f t="shared" si="154"/>
        <v>0</v>
      </c>
      <c r="BU460" s="158">
        <f t="shared" si="155"/>
        <v>0</v>
      </c>
      <c r="BV460" s="158"/>
      <c r="BW460" s="206">
        <f t="shared" si="156"/>
        <v>9143.6997444096323</v>
      </c>
      <c r="BX460" s="207">
        <f t="shared" si="157"/>
        <v>-6.5998571810932039E-12</v>
      </c>
      <c r="BY460" s="208">
        <f t="shared" si="158"/>
        <v>0.99999999999924016</v>
      </c>
      <c r="BZ460" s="158"/>
      <c r="CA460" s="157">
        <f>BDS!BH460</f>
        <v>6.113803831685618</v>
      </c>
      <c r="CB460" s="157">
        <f t="shared" si="159"/>
        <v>0.11380383168561803</v>
      </c>
      <c r="CC460" s="157"/>
      <c r="CD460" s="157">
        <f t="shared" si="160"/>
        <v>0.11380383168561803</v>
      </c>
      <c r="CE460" s="192"/>
      <c r="CF460" s="192"/>
      <c r="CG460" s="208"/>
      <c r="CH460" s="208">
        <f t="shared" si="161"/>
        <v>0</v>
      </c>
    </row>
    <row r="461" spans="2:86" x14ac:dyDescent="0.2">
      <c r="B461" s="81"/>
      <c r="C461" s="81"/>
      <c r="D461" s="81"/>
      <c r="E461" s="81"/>
      <c r="F461" s="81"/>
      <c r="G461" s="81"/>
      <c r="H461" s="81"/>
      <c r="I461" s="81"/>
      <c r="J461" s="81"/>
      <c r="K461" s="81"/>
      <c r="L461" s="82"/>
      <c r="M461" s="83"/>
      <c r="N461" s="81"/>
      <c r="O461" s="81"/>
      <c r="P461" s="81"/>
      <c r="Q461" s="84"/>
      <c r="R461" s="81"/>
      <c r="S461" s="84"/>
      <c r="T461" s="81"/>
      <c r="U461" s="195">
        <f t="shared" si="143"/>
        <v>9282.3651683293228</v>
      </c>
      <c r="V461" s="146">
        <f>BDS!$V$3*(COS(($U461*V$4)-PI()))*BL461*BP461</f>
        <v>-6.6526281268565954E-2</v>
      </c>
      <c r="W461" s="146">
        <f>BDS!$W$3*(COS(($U461*W$4)-PI()))*BL461*BP461</f>
        <v>-8.2904256379384034E-2</v>
      </c>
      <c r="X461" s="146">
        <f>BDS!$X$3*(COS(($U461*X$4)-PI()))*BL461*BP461</f>
        <v>7.9662094934378827E-2</v>
      </c>
      <c r="Y461" s="146">
        <f>BDS!$Y$3*(COS(($U461*Y$4)-PI()))*BL461*BP461</f>
        <v>-2.6707318169403856E-2</v>
      </c>
      <c r="Z461" s="146">
        <f>BDS!$Z$3*(COS(($U461*Z$4)-PI()))*BL461*BP461</f>
        <v>8.5658924437638964E-2</v>
      </c>
      <c r="AA461" s="146">
        <f>BDS!$AA$3*(COS(($U461*AA$4)-PI()))*BL461*BP461</f>
        <v>6.4709694379918747E-2</v>
      </c>
      <c r="AB461" s="146">
        <f>BDS!$AB$3*(COS(($U461*AB$4)-PI()))*BL461*BP461</f>
        <v>-8.0052455901277977E-2</v>
      </c>
      <c r="AC461" s="146">
        <f>BDS!$AC$3*(COS(($U461*AC$4)-PI()))*BL461*BP461</f>
        <v>3.7771903367500759E-3</v>
      </c>
      <c r="AD461" s="146">
        <f>BDS!$AD$3*(COS(($U461*AD$4)-PI()))*BL461*BP461</f>
        <v>8.0960506470236837E-2</v>
      </c>
      <c r="AE461" s="146">
        <f>BDS!$AE$3*(COS(($U461*AE$4)-PI()))*BL461*BP461</f>
        <v>8.8555340785423833E-2</v>
      </c>
      <c r="AF461" s="146">
        <f>BDS!$AF$3*(COS(($U461*AF$4)-PI()))*BL461*BP461</f>
        <v>8.0960506470236837E-2</v>
      </c>
      <c r="AG461" s="146">
        <f>BDS!$AG$3*(COS(($U461*AG$4)-PI()))*BL461*BP461</f>
        <v>3.7771903367500759E-3</v>
      </c>
      <c r="AH461" s="146">
        <f>BDS!$AH$3*(COS(($U461*AH$4)-PI()))*BL461*BP461</f>
        <v>-8.0052455901277977E-2</v>
      </c>
      <c r="AI461" s="146">
        <f>BDS!$AI$3*(COS(($U461*AI$4)-PI()))*BL461*BP461</f>
        <v>6.4709694379918747E-2</v>
      </c>
      <c r="AJ461" s="146">
        <f>BDS!$AJ$3*(COS(($U461*AJ$4)-PI()))*BL461*BP461</f>
        <v>6.5227696773718993E-2</v>
      </c>
      <c r="AK461" s="146">
        <f>BDS!$AK$3*(COS(($U461*AK$4)-PI()))*BL461*BP461</f>
        <v>-5.7321306360496774E-2</v>
      </c>
      <c r="AL461" s="146">
        <f>BDS!$AL$3*(COS(($U461*AL$4)-PI()))*BL461*BP461</f>
        <v>8.4223658910714386E-2</v>
      </c>
      <c r="AM461" s="146">
        <f>BDS!$AM$3*(COS(($U461*AM$4)-PI()))*BL461*BP461</f>
        <v>6.6479730832221917E-2</v>
      </c>
      <c r="AN461" s="146">
        <f>BDS!$AN$3*(COS(($U461*AN$4)-PI()))*BL461*BP461</f>
        <v>4.3744975425126974E-2</v>
      </c>
      <c r="AO461" s="146">
        <f>BDS!$AO$3*(COS(($U461*AO$4)-PI()))*BL461*BP461</f>
        <v>6.6479730832221917E-2</v>
      </c>
      <c r="AP461" s="146">
        <f>BDS!$AP$3*(COS(($U461*AP$4)-PI()))*BL461*BP461</f>
        <v>8.4223658910714386E-2</v>
      </c>
      <c r="AQ461" s="146">
        <f>BDS!$AQ$3*(COS(($U461*AQ$4)-PI()))*BL461*BP461</f>
        <v>-5.7321306360496774E-2</v>
      </c>
      <c r="AR461" s="146">
        <f>BDS!$AR$3*(COS(($U461*AR$4)-PI()))*BL461*BP461</f>
        <v>6.5227696773718993E-2</v>
      </c>
      <c r="AS461" s="146">
        <f>BDS!$AS$3*(COS(($U461*AS$4)-PI()))*BL461*BP461</f>
        <v>6.4709694379918747E-2</v>
      </c>
      <c r="AT461" s="146">
        <f>BDS!$AT$3*(COS(($U461*AT$4)-PI()))*BL461*BP461</f>
        <v>-8.0052455901277977E-2</v>
      </c>
      <c r="AU461" s="146">
        <f>BDS!$AU$3*(COS(($U461*AU$4)-PI()))*BL461*BP461</f>
        <v>3.7771903367500759E-3</v>
      </c>
      <c r="AV461" s="146">
        <f>BDS!$AV$3*(COS(($U461*AV$4)-PI()))*BL461*BP461</f>
        <v>8.0960506470236837E-2</v>
      </c>
      <c r="AW461" s="146">
        <f>BDS!$AW$3*(COS(($U461*AW$4)-PI()))*BL461*BP461</f>
        <v>8.8555340785423833E-2</v>
      </c>
      <c r="AX461" s="146">
        <f>BDS!$AX$3*(COS(($U461*AX$4)-PI()))*BL461*BP461</f>
        <v>8.0960506470236837E-2</v>
      </c>
      <c r="AY461" s="146">
        <f>BDS!$AY$3*(COS(($U461*AY$4)-PI()))*BL461*BP461</f>
        <v>3.7771903367500759E-3</v>
      </c>
      <c r="AZ461" s="146">
        <f>BDS!$AZ$3*(COS(($U461*AZ$4)-PI()))*BL461*BP461</f>
        <v>-8.0052455901277977E-2</v>
      </c>
      <c r="BA461" s="146">
        <f>BDS!$BA$3*(COS(($U461*BA$4)-PI()))*BL461*BP461</f>
        <v>6.4709694379918747E-2</v>
      </c>
      <c r="BB461" s="146">
        <f>BDS!$BB$3*(COS(($U461*BB$4)-PI()))*BL461*BP461</f>
        <v>8.5658924437638964E-2</v>
      </c>
      <c r="BC461" s="146">
        <f>BDS!$BC$3*(COS(($U461*BC$4)-PI()))*BL461*BP461</f>
        <v>-2.6707318169403856E-2</v>
      </c>
      <c r="BD461" s="146">
        <f>BDS!$BD$3*(COS(($U461*BD$4)-PI()))*BL461*BP461</f>
        <v>7.9662094934378827E-2</v>
      </c>
      <c r="BE461" s="146">
        <f>BDS!$BE$3*(COS(($U461*BE$4)-PI()))*BL461*BP461</f>
        <v>-8.2904256379384034E-2</v>
      </c>
      <c r="BF461" s="153">
        <f t="shared" si="144"/>
        <v>2.3904099078574891E-2</v>
      </c>
      <c r="BG461" s="153">
        <f>(((BF461)+1)/(BDS!$BG$4)+1)</f>
        <v>2.0174150069737218</v>
      </c>
      <c r="BH461" s="196">
        <f t="shared" si="145"/>
        <v>6.0959049419287892</v>
      </c>
      <c r="BI461" s="154"/>
      <c r="BJ461" s="152">
        <f t="shared" si="146"/>
        <v>9282.3651683293228</v>
      </c>
      <c r="BK461" s="152">
        <f t="shared" si="147"/>
        <v>-5.584127560766059</v>
      </c>
      <c r="BL461" s="155">
        <f t="shared" si="148"/>
        <v>0.52576736079319619</v>
      </c>
      <c r="BM461" s="155"/>
      <c r="BN461" s="152">
        <f t="shared" si="149"/>
        <v>9282.3651683293228</v>
      </c>
      <c r="BO461" s="152">
        <f t="shared" si="150"/>
        <v>-15.479424678070552</v>
      </c>
      <c r="BP461" s="155">
        <f t="shared" si="151"/>
        <v>0.16827855190085175</v>
      </c>
      <c r="BQ461" s="156"/>
      <c r="BR461" s="157">
        <f t="shared" si="152"/>
        <v>9282.3651683293228</v>
      </c>
      <c r="BS461" s="158">
        <f t="shared" si="153"/>
        <v>0</v>
      </c>
      <c r="BT461" s="158">
        <f t="shared" si="154"/>
        <v>0</v>
      </c>
      <c r="BU461" s="158">
        <f t="shared" si="155"/>
        <v>0</v>
      </c>
      <c r="BV461" s="158"/>
      <c r="BW461" s="206">
        <f t="shared" si="156"/>
        <v>9282.3651683293228</v>
      </c>
      <c r="BX461" s="207">
        <f t="shared" si="157"/>
        <v>-6.9315858295877941E-12</v>
      </c>
      <c r="BY461" s="208">
        <f t="shared" si="158"/>
        <v>0.99999999999920197</v>
      </c>
      <c r="BZ461" s="158"/>
      <c r="CA461" s="157">
        <f>BDS!BH461</f>
        <v>6.0959049419287892</v>
      </c>
      <c r="CB461" s="157">
        <f t="shared" si="159"/>
        <v>9.5904941928789178E-2</v>
      </c>
      <c r="CC461" s="157"/>
      <c r="CD461" s="157">
        <f t="shared" si="160"/>
        <v>9.5904941928789178E-2</v>
      </c>
      <c r="CE461" s="192"/>
      <c r="CF461" s="192"/>
      <c r="CG461" s="208"/>
      <c r="CH461" s="208">
        <f t="shared" si="161"/>
        <v>0</v>
      </c>
    </row>
    <row r="462" spans="2:86" x14ac:dyDescent="0.2">
      <c r="B462" s="81"/>
      <c r="C462" s="81"/>
      <c r="D462" s="81"/>
      <c r="E462" s="81"/>
      <c r="F462" s="81"/>
      <c r="G462" s="81"/>
      <c r="H462" s="81"/>
      <c r="I462" s="81"/>
      <c r="J462" s="81"/>
      <c r="K462" s="81"/>
      <c r="L462" s="82"/>
      <c r="M462" s="83"/>
      <c r="N462" s="81"/>
      <c r="O462" s="81"/>
      <c r="P462" s="81"/>
      <c r="Q462" s="84"/>
      <c r="R462" s="81"/>
      <c r="S462" s="84"/>
      <c r="T462" s="81"/>
      <c r="U462" s="195">
        <f t="shared" si="143"/>
        <v>9423.1334718632061</v>
      </c>
      <c r="V462" s="146">
        <f>BDS!$V$3*(COS(($U462*V$4)-PI()))*BL462*BP462</f>
        <v>-8.1840176542926427E-2</v>
      </c>
      <c r="W462" s="146">
        <f>BDS!$W$3*(COS(($U462*W$4)-PI()))*BL462*BP462</f>
        <v>-2.4558224260024537E-2</v>
      </c>
      <c r="X462" s="146">
        <f>BDS!$X$3*(COS(($U462*X$4)-PI()))*BL462*BP462</f>
        <v>1.2409523108099322E-2</v>
      </c>
      <c r="Y462" s="146">
        <f>BDS!$Y$3*(COS(($U462*Y$4)-PI()))*BL462*BP462</f>
        <v>3.1362532114364218E-2</v>
      </c>
      <c r="Z462" s="146">
        <f>BDS!$Z$3*(COS(($U462*Z$4)-PI()))*BL462*BP462</f>
        <v>6.0646300973938798E-2</v>
      </c>
      <c r="AA462" s="146">
        <f>BDS!$AA$3*(COS(($U462*AA$4)-PI()))*BL462*BP462</f>
        <v>3.1573207863126083E-2</v>
      </c>
      <c r="AB462" s="146">
        <f>BDS!$AB$3*(COS(($U462*AB$4)-PI()))*BL462*BP462</f>
        <v>-5.7524560553127088E-2</v>
      </c>
      <c r="AC462" s="146">
        <f>BDS!$AC$3*(COS(($U462*AC$4)-PI()))*BL462*BP462</f>
        <v>-2.6453556877852155E-2</v>
      </c>
      <c r="AD462" s="146">
        <f>BDS!$AD$3*(COS(($U462*AD$4)-PI()))*BL462*BP462</f>
        <v>6.1897020858969823E-2</v>
      </c>
      <c r="AE462" s="146">
        <f>BDS!$AE$3*(COS(($U462*AE$4)-PI()))*BL462*BP462</f>
        <v>7.8598488049284959E-2</v>
      </c>
      <c r="AF462" s="146">
        <f>BDS!$AF$3*(COS(($U462*AF$4)-PI()))*BL462*BP462</f>
        <v>6.1897020858969823E-2</v>
      </c>
      <c r="AG462" s="146">
        <f>BDS!$AG$3*(COS(($U462*AG$4)-PI()))*BL462*BP462</f>
        <v>-2.6453556877852155E-2</v>
      </c>
      <c r="AH462" s="146">
        <f>BDS!$AH$3*(COS(($U462*AH$4)-PI()))*BL462*BP462</f>
        <v>-5.7524560553127088E-2</v>
      </c>
      <c r="AI462" s="146">
        <f>BDS!$AI$3*(COS(($U462*AI$4)-PI()))*BL462*BP462</f>
        <v>3.1573207863126083E-2</v>
      </c>
      <c r="AJ462" s="146">
        <f>BDS!$AJ$3*(COS(($U462*AJ$4)-PI()))*BL462*BP462</f>
        <v>8.1001152666635712E-2</v>
      </c>
      <c r="AK462" s="146">
        <f>BDS!$AK$3*(COS(($U462*AK$4)-PI()))*BL462*BP462</f>
        <v>-7.5096076154012703E-2</v>
      </c>
      <c r="AL462" s="146">
        <f>BDS!$AL$3*(COS(($U462*AL$4)-PI()))*BL462*BP462</f>
        <v>6.7627283781936318E-2</v>
      </c>
      <c r="AM462" s="146">
        <f>BDS!$AM$3*(COS(($U462*AM$4)-PI()))*BL462*BP462</f>
        <v>7.8820439248040469E-2</v>
      </c>
      <c r="AN462" s="146">
        <f>BDS!$AN$3*(COS(($U462*AN$4)-PI()))*BL462*BP462</f>
        <v>6.3361362530095042E-2</v>
      </c>
      <c r="AO462" s="146">
        <f>BDS!$AO$3*(COS(($U462*AO$4)-PI()))*BL462*BP462</f>
        <v>7.8820439248040469E-2</v>
      </c>
      <c r="AP462" s="146">
        <f>BDS!$AP$3*(COS(($U462*AP$4)-PI()))*BL462*BP462</f>
        <v>6.7627283781936318E-2</v>
      </c>
      <c r="AQ462" s="146">
        <f>BDS!$AQ$3*(COS(($U462*AQ$4)-PI()))*BL462*BP462</f>
        <v>-7.5096076154012703E-2</v>
      </c>
      <c r="AR462" s="146">
        <f>BDS!$AR$3*(COS(($U462*AR$4)-PI()))*BL462*BP462</f>
        <v>8.1001152666635712E-2</v>
      </c>
      <c r="AS462" s="146">
        <f>BDS!$AS$3*(COS(($U462*AS$4)-PI()))*BL462*BP462</f>
        <v>3.1573207863126083E-2</v>
      </c>
      <c r="AT462" s="146">
        <f>BDS!$AT$3*(COS(($U462*AT$4)-PI()))*BL462*BP462</f>
        <v>-5.7524560553127088E-2</v>
      </c>
      <c r="AU462" s="146">
        <f>BDS!$AU$3*(COS(($U462*AU$4)-PI()))*BL462*BP462</f>
        <v>-2.6453556877852155E-2</v>
      </c>
      <c r="AV462" s="146">
        <f>BDS!$AV$3*(COS(($U462*AV$4)-PI()))*BL462*BP462</f>
        <v>6.1897020858969823E-2</v>
      </c>
      <c r="AW462" s="146">
        <f>BDS!$AW$3*(COS(($U462*AW$4)-PI()))*BL462*BP462</f>
        <v>7.8598488049284959E-2</v>
      </c>
      <c r="AX462" s="146">
        <f>BDS!$AX$3*(COS(($U462*AX$4)-PI()))*BL462*BP462</f>
        <v>6.1897020858969823E-2</v>
      </c>
      <c r="AY462" s="146">
        <f>BDS!$AY$3*(COS(($U462*AY$4)-PI()))*BL462*BP462</f>
        <v>-2.6453556877852155E-2</v>
      </c>
      <c r="AZ462" s="146">
        <f>BDS!$AZ$3*(COS(($U462*AZ$4)-PI()))*BL462*BP462</f>
        <v>-5.7524560553127088E-2</v>
      </c>
      <c r="BA462" s="146">
        <f>BDS!$BA$3*(COS(($U462*BA$4)-PI()))*BL462*BP462</f>
        <v>3.1573207863126083E-2</v>
      </c>
      <c r="BB462" s="146">
        <f>BDS!$BB$3*(COS(($U462*BB$4)-PI()))*BL462*BP462</f>
        <v>6.0646300973938798E-2</v>
      </c>
      <c r="BC462" s="146">
        <f>BDS!$BC$3*(COS(($U462*BC$4)-PI()))*BL462*BP462</f>
        <v>3.1362532114364218E-2</v>
      </c>
      <c r="BD462" s="146">
        <f>BDS!$BD$3*(COS(($U462*BD$4)-PI()))*BL462*BP462</f>
        <v>1.2409523108099322E-2</v>
      </c>
      <c r="BE462" s="146">
        <f>BDS!$BE$3*(COS(($U462*BE$4)-PI()))*BL462*BP462</f>
        <v>-2.4558224260024537E-2</v>
      </c>
      <c r="BF462" s="153">
        <f t="shared" si="144"/>
        <v>1.7808679728004456E-2</v>
      </c>
      <c r="BG462" s="153">
        <f>(((BF462)+1)/(BDS!$BG$4)+1)</f>
        <v>2.0113582179378646</v>
      </c>
      <c r="BH462" s="196">
        <f t="shared" si="145"/>
        <v>6.069788485218556</v>
      </c>
      <c r="BI462" s="154"/>
      <c r="BJ462" s="152">
        <f t="shared" si="146"/>
        <v>9423.1334718632061</v>
      </c>
      <c r="BK462" s="152">
        <f t="shared" si="147"/>
        <v>-5.7388759880659324</v>
      </c>
      <c r="BL462" s="155">
        <f t="shared" si="148"/>
        <v>0.5164832013117806</v>
      </c>
      <c r="BM462" s="155"/>
      <c r="BN462" s="152">
        <f t="shared" si="149"/>
        <v>9423.1334718632061</v>
      </c>
      <c r="BO462" s="152">
        <f t="shared" si="150"/>
        <v>-15.63829801248648</v>
      </c>
      <c r="BP462" s="155">
        <f t="shared" si="151"/>
        <v>0.16522855294706998</v>
      </c>
      <c r="BQ462" s="156"/>
      <c r="BR462" s="157">
        <f t="shared" si="152"/>
        <v>9423.1334718632061</v>
      </c>
      <c r="BS462" s="158">
        <f t="shared" si="153"/>
        <v>0</v>
      </c>
      <c r="BT462" s="158">
        <f t="shared" si="154"/>
        <v>0</v>
      </c>
      <c r="BU462" s="158">
        <f t="shared" si="155"/>
        <v>0</v>
      </c>
      <c r="BV462" s="158"/>
      <c r="BW462" s="206">
        <f t="shared" si="156"/>
        <v>9423.1334718632061</v>
      </c>
      <c r="BX462" s="207">
        <f t="shared" si="157"/>
        <v>-7.2787437175472617E-12</v>
      </c>
      <c r="BY462" s="208">
        <f t="shared" si="158"/>
        <v>0.999999999999162</v>
      </c>
      <c r="BZ462" s="158"/>
      <c r="CA462" s="157">
        <f>BDS!BH462</f>
        <v>6.069788485218556</v>
      </c>
      <c r="CB462" s="157">
        <f t="shared" si="159"/>
        <v>6.9788485218555962E-2</v>
      </c>
      <c r="CC462" s="157"/>
      <c r="CD462" s="157">
        <f t="shared" si="160"/>
        <v>6.9788485218555962E-2</v>
      </c>
      <c r="CE462" s="192"/>
      <c r="CF462" s="192"/>
      <c r="CG462" s="208"/>
      <c r="CH462" s="208">
        <f t="shared" si="161"/>
        <v>0</v>
      </c>
    </row>
    <row r="463" spans="2:86" x14ac:dyDescent="0.2">
      <c r="B463" s="81"/>
      <c r="C463" s="81"/>
      <c r="D463" s="81"/>
      <c r="E463" s="81"/>
      <c r="F463" s="81"/>
      <c r="G463" s="81"/>
      <c r="H463" s="81"/>
      <c r="I463" s="81"/>
      <c r="J463" s="81"/>
      <c r="K463" s="81"/>
      <c r="L463" s="82"/>
      <c r="M463" s="83"/>
      <c r="N463" s="81"/>
      <c r="O463" s="81"/>
      <c r="P463" s="81"/>
      <c r="Q463" s="84"/>
      <c r="R463" s="81"/>
      <c r="S463" s="84"/>
      <c r="T463" s="81"/>
      <c r="U463" s="195">
        <f t="shared" si="143"/>
        <v>9566.0365454605871</v>
      </c>
      <c r="V463" s="146">
        <f>BDS!$V$3*(COS(($U463*V$4)-PI()))*BL463*BP463</f>
        <v>-2.9861047145227901E-2</v>
      </c>
      <c r="W463" s="146">
        <f>BDS!$W$3*(COS(($U463*W$4)-PI()))*BL463*BP463</f>
        <v>5.0779523345570787E-2</v>
      </c>
      <c r="X463" s="146">
        <f>BDS!$X$3*(COS(($U463*X$4)-PI()))*BL463*BP463</f>
        <v>-6.2100741423074764E-2</v>
      </c>
      <c r="Y463" s="146">
        <f>BDS!$Y$3*(COS(($U463*Y$4)-PI()))*BL463*BP463</f>
        <v>7.2047182246358546E-2</v>
      </c>
      <c r="Z463" s="146">
        <f>BDS!$Z$3*(COS(($U463*Z$4)-PI()))*BL463*BP463</f>
        <v>2.0731749195356593E-2</v>
      </c>
      <c r="AA463" s="146">
        <f>BDS!$AA$3*(COS(($U463*AA$4)-PI()))*BL463*BP463</f>
        <v>-5.6485615474979661E-3</v>
      </c>
      <c r="AB463" s="146">
        <f>BDS!$AB$3*(COS(($U463*AB$4)-PI()))*BL463*BP463</f>
        <v>-2.7785672134134437E-2</v>
      </c>
      <c r="AC463" s="146">
        <f>BDS!$AC$3*(COS(($U463*AC$4)-PI()))*BL463*BP463</f>
        <v>-5.1669277518797553E-2</v>
      </c>
      <c r="AD463" s="146">
        <f>BDS!$AD$3*(COS(($U463*AD$4)-PI()))*BL463*BP463</f>
        <v>3.6861991390621116E-2</v>
      </c>
      <c r="AE463" s="146">
        <f>BDS!$AE$3*(COS(($U463*AE$4)-PI()))*BL463*BP463</f>
        <v>6.0526979378042113E-2</v>
      </c>
      <c r="AF463" s="146">
        <f>BDS!$AF$3*(COS(($U463*AF$4)-PI()))*BL463*BP463</f>
        <v>3.6861991390621116E-2</v>
      </c>
      <c r="AG463" s="146">
        <f>BDS!$AG$3*(COS(($U463*AG$4)-PI()))*BL463*BP463</f>
        <v>-5.1669277518797553E-2</v>
      </c>
      <c r="AH463" s="146">
        <f>BDS!$AH$3*(COS(($U463*AH$4)-PI()))*BL463*BP463</f>
        <v>-2.7785672134134437E-2</v>
      </c>
      <c r="AI463" s="146">
        <f>BDS!$AI$3*(COS(($U463*AI$4)-PI()))*BL463*BP463</f>
        <v>-5.6485615474979661E-3</v>
      </c>
      <c r="AJ463" s="146">
        <f>BDS!$AJ$3*(COS(($U463*AJ$4)-PI()))*BL463*BP463</f>
        <v>8.2082559036369615E-2</v>
      </c>
      <c r="AK463" s="146">
        <f>BDS!$AK$3*(COS(($U463*AK$4)-PI()))*BL463*BP463</f>
        <v>-8.1879724583276359E-2</v>
      </c>
      <c r="AL463" s="146">
        <f>BDS!$AL$3*(COS(($U463*AL$4)-PI()))*BL463*BP463</f>
        <v>4.4335821409678518E-2</v>
      </c>
      <c r="AM463" s="146">
        <f>BDS!$AM$3*(COS(($U463*AM$4)-PI()))*BL463*BP463</f>
        <v>8.2373711614455114E-2</v>
      </c>
      <c r="AN463" s="146">
        <f>BDS!$AN$3*(COS(($U463*AN$4)-PI()))*BL463*BP463</f>
        <v>7.5565355385804681E-2</v>
      </c>
      <c r="AO463" s="146">
        <f>BDS!$AO$3*(COS(($U463*AO$4)-PI()))*BL463*BP463</f>
        <v>8.2373711614455114E-2</v>
      </c>
      <c r="AP463" s="146">
        <f>BDS!$AP$3*(COS(($U463*AP$4)-PI()))*BL463*BP463</f>
        <v>4.4335821409678518E-2</v>
      </c>
      <c r="AQ463" s="146">
        <f>BDS!$AQ$3*(COS(($U463*AQ$4)-PI()))*BL463*BP463</f>
        <v>-8.1879724583276359E-2</v>
      </c>
      <c r="AR463" s="146">
        <f>BDS!$AR$3*(COS(($U463*AR$4)-PI()))*BL463*BP463</f>
        <v>8.2082559036369615E-2</v>
      </c>
      <c r="AS463" s="146">
        <f>BDS!$AS$3*(COS(($U463*AS$4)-PI()))*BL463*BP463</f>
        <v>-5.6485615474979661E-3</v>
      </c>
      <c r="AT463" s="146">
        <f>BDS!$AT$3*(COS(($U463*AT$4)-PI()))*BL463*BP463</f>
        <v>-2.7785672134134437E-2</v>
      </c>
      <c r="AU463" s="146">
        <f>BDS!$AU$3*(COS(($U463*AU$4)-PI()))*BL463*BP463</f>
        <v>-5.1669277518797553E-2</v>
      </c>
      <c r="AV463" s="146">
        <f>BDS!$AV$3*(COS(($U463*AV$4)-PI()))*BL463*BP463</f>
        <v>3.6861991390621116E-2</v>
      </c>
      <c r="AW463" s="146">
        <f>BDS!$AW$3*(COS(($U463*AW$4)-PI()))*BL463*BP463</f>
        <v>6.0526979378042113E-2</v>
      </c>
      <c r="AX463" s="146">
        <f>BDS!$AX$3*(COS(($U463*AX$4)-PI()))*BL463*BP463</f>
        <v>3.6861991390621116E-2</v>
      </c>
      <c r="AY463" s="146">
        <f>BDS!$AY$3*(COS(($U463*AY$4)-PI()))*BL463*BP463</f>
        <v>-5.1669277518797553E-2</v>
      </c>
      <c r="AZ463" s="146">
        <f>BDS!$AZ$3*(COS(($U463*AZ$4)-PI()))*BL463*BP463</f>
        <v>-2.7785672134134437E-2</v>
      </c>
      <c r="BA463" s="146">
        <f>BDS!$BA$3*(COS(($U463*BA$4)-PI()))*BL463*BP463</f>
        <v>-5.6485615474979661E-3</v>
      </c>
      <c r="BB463" s="146">
        <f>BDS!$BB$3*(COS(($U463*BB$4)-PI()))*BL463*BP463</f>
        <v>2.0731749195356593E-2</v>
      </c>
      <c r="BC463" s="146">
        <f>BDS!$BC$3*(COS(($U463*BC$4)-PI()))*BL463*BP463</f>
        <v>7.2047182246358546E-2</v>
      </c>
      <c r="BD463" s="146">
        <f>BDS!$BD$3*(COS(($U463*BD$4)-PI()))*BL463*BP463</f>
        <v>-6.2100741423074764E-2</v>
      </c>
      <c r="BE463" s="146">
        <f>BDS!$BE$3*(COS(($U463*BE$4)-PI()))*BL463*BP463</f>
        <v>5.0779523345570787E-2</v>
      </c>
      <c r="BF463" s="153">
        <f t="shared" si="144"/>
        <v>1.0848120817786156E-2</v>
      </c>
      <c r="BG463" s="153">
        <f>(((BF463)+1)/(BDS!$BG$4)+1)</f>
        <v>2.0044417722487093</v>
      </c>
      <c r="BH463" s="196">
        <f t="shared" si="145"/>
        <v>6.0398688958501259</v>
      </c>
      <c r="BI463" s="154"/>
      <c r="BJ463" s="152">
        <f t="shared" si="146"/>
        <v>9566.0365454605871</v>
      </c>
      <c r="BK463" s="152">
        <f t="shared" si="147"/>
        <v>-5.8956569835993768</v>
      </c>
      <c r="BL463" s="155">
        <f t="shared" si="148"/>
        <v>0.50724427119351245</v>
      </c>
      <c r="BM463" s="155"/>
      <c r="BN463" s="152">
        <f t="shared" si="149"/>
        <v>9566.0365454605871</v>
      </c>
      <c r="BO463" s="152">
        <f t="shared" si="150"/>
        <v>-15.797334653552566</v>
      </c>
      <c r="BP463" s="155">
        <f t="shared" si="151"/>
        <v>0.16223078413158162</v>
      </c>
      <c r="BQ463" s="156"/>
      <c r="BR463" s="157">
        <f t="shared" si="152"/>
        <v>9566.0365454605871</v>
      </c>
      <c r="BS463" s="158">
        <f t="shared" si="153"/>
        <v>0</v>
      </c>
      <c r="BT463" s="158">
        <f t="shared" si="154"/>
        <v>0</v>
      </c>
      <c r="BU463" s="158">
        <f t="shared" si="155"/>
        <v>0</v>
      </c>
      <c r="BV463" s="158"/>
      <c r="BW463" s="206">
        <f t="shared" si="156"/>
        <v>9566.0365454605871</v>
      </c>
      <c r="BX463" s="207">
        <f t="shared" si="157"/>
        <v>-7.6413308449716092E-12</v>
      </c>
      <c r="BY463" s="208">
        <f t="shared" si="158"/>
        <v>0.99999999999912026</v>
      </c>
      <c r="BZ463" s="158"/>
      <c r="CA463" s="157">
        <f>BDS!BH463</f>
        <v>6.0398688958501259</v>
      </c>
      <c r="CB463" s="157">
        <f t="shared" si="159"/>
        <v>3.9868895850125874E-2</v>
      </c>
      <c r="CC463" s="157"/>
      <c r="CD463" s="157">
        <f t="shared" si="160"/>
        <v>3.9868895850125874E-2</v>
      </c>
      <c r="CE463" s="192"/>
      <c r="CF463" s="192"/>
      <c r="CG463" s="208"/>
      <c r="CH463" s="208">
        <f t="shared" si="161"/>
        <v>0</v>
      </c>
    </row>
    <row r="464" spans="2:86" x14ac:dyDescent="0.2">
      <c r="B464" s="81"/>
      <c r="C464" s="81"/>
      <c r="D464" s="81"/>
      <c r="E464" s="81"/>
      <c r="F464" s="81"/>
      <c r="G464" s="81"/>
      <c r="H464" s="81"/>
      <c r="I464" s="81"/>
      <c r="J464" s="81"/>
      <c r="K464" s="81"/>
      <c r="L464" s="82"/>
      <c r="M464" s="83"/>
      <c r="N464" s="81"/>
      <c r="O464" s="81"/>
      <c r="P464" s="81"/>
      <c r="Q464" s="84"/>
      <c r="R464" s="81"/>
      <c r="S464" s="84"/>
      <c r="T464" s="81"/>
      <c r="U464" s="195">
        <f t="shared" si="143"/>
        <v>9711.1067631936803</v>
      </c>
      <c r="V464" s="146">
        <f>BDS!$V$3*(COS(($U464*V$4)-PI()))*BL464*BP464</f>
        <v>4.3839126038459991E-2</v>
      </c>
      <c r="W464" s="146">
        <f>BDS!$W$3*(COS(($U464*W$4)-PI()))*BL464*BP464</f>
        <v>7.790351756325517E-2</v>
      </c>
      <c r="X464" s="146">
        <f>BDS!$X$3*(COS(($U464*X$4)-PI()))*BL464*BP464</f>
        <v>-7.3596060879305203E-2</v>
      </c>
      <c r="Y464" s="146">
        <f>BDS!$Y$3*(COS(($U464*Y$4)-PI()))*BL464*BP464</f>
        <v>7.7229884408389918E-2</v>
      </c>
      <c r="Z464" s="146">
        <f>BDS!$Z$3*(COS(($U464*Z$4)-PI()))*BL464*BP464</f>
        <v>-2.2628074661658459E-2</v>
      </c>
      <c r="AA464" s="146">
        <f>BDS!$AA$3*(COS(($U464*AA$4)-PI()))*BL464*BP464</f>
        <v>-3.9640752475676541E-2</v>
      </c>
      <c r="AB464" s="146">
        <f>BDS!$AB$3*(COS(($U464*AB$4)-PI()))*BL464*BP464</f>
        <v>4.4775154979031194E-3</v>
      </c>
      <c r="AC464" s="146">
        <f>BDS!$AC$3*(COS(($U464*AC$4)-PI()))*BL464*BP464</f>
        <v>-6.879332387111918E-2</v>
      </c>
      <c r="AD464" s="146">
        <f>BDS!$AD$3*(COS(($U464*AD$4)-PI()))*BL464*BP464</f>
        <v>8.9289755674367699E-3</v>
      </c>
      <c r="AE464" s="146">
        <f>BDS!$AE$3*(COS(($U464*AE$4)-PI()))*BL464*BP464</f>
        <v>3.6602437863129875E-2</v>
      </c>
      <c r="AF464" s="146">
        <f>BDS!$AF$3*(COS(($U464*AF$4)-PI()))*BL464*BP464</f>
        <v>8.9289755674367699E-3</v>
      </c>
      <c r="AG464" s="146">
        <f>BDS!$AG$3*(COS(($U464*AG$4)-PI()))*BL464*BP464</f>
        <v>-6.879332387111918E-2</v>
      </c>
      <c r="AH464" s="146">
        <f>BDS!$AH$3*(COS(($U464*AH$4)-PI()))*BL464*BP464</f>
        <v>4.4775154979031194E-3</v>
      </c>
      <c r="AI464" s="146">
        <f>BDS!$AI$3*(COS(($U464*AI$4)-PI()))*BL464*BP464</f>
        <v>-3.9640752475676541E-2</v>
      </c>
      <c r="AJ464" s="146">
        <f>BDS!$AJ$3*(COS(($U464*AJ$4)-PI()))*BL464*BP464</f>
        <v>6.8704121147004221E-2</v>
      </c>
      <c r="AK464" s="146">
        <f>BDS!$AK$3*(COS(($U464*AK$4)-PI()))*BL464*BP464</f>
        <v>-7.7063011493528386E-2</v>
      </c>
      <c r="AL464" s="146">
        <f>BDS!$AL$3*(COS(($U464*AL$4)-PI()))*BL464*BP464</f>
        <v>1.7216834132351328E-2</v>
      </c>
      <c r="AM464" s="146">
        <f>BDS!$AM$3*(COS(($U464*AM$4)-PI()))*BL464*BP464</f>
        <v>7.7015646709895774E-2</v>
      </c>
      <c r="AN464" s="146">
        <f>BDS!$AN$3*(COS(($U464*AN$4)-PI()))*BL464*BP464</f>
        <v>7.9328934200623591E-2</v>
      </c>
      <c r="AO464" s="146">
        <f>BDS!$AO$3*(COS(($U464*AO$4)-PI()))*BL464*BP464</f>
        <v>7.7015646709895774E-2</v>
      </c>
      <c r="AP464" s="146">
        <f>BDS!$AP$3*(COS(($U464*AP$4)-PI()))*BL464*BP464</f>
        <v>1.7216834132351328E-2</v>
      </c>
      <c r="AQ464" s="146">
        <f>BDS!$AQ$3*(COS(($U464*AQ$4)-PI()))*BL464*BP464</f>
        <v>-7.7063011493528386E-2</v>
      </c>
      <c r="AR464" s="146">
        <f>BDS!$AR$3*(COS(($U464*AR$4)-PI()))*BL464*BP464</f>
        <v>6.8704121147004221E-2</v>
      </c>
      <c r="AS464" s="146">
        <f>BDS!$AS$3*(COS(($U464*AS$4)-PI()))*BL464*BP464</f>
        <v>-3.9640752475676541E-2</v>
      </c>
      <c r="AT464" s="146">
        <f>BDS!$AT$3*(COS(($U464*AT$4)-PI()))*BL464*BP464</f>
        <v>4.4775154979031194E-3</v>
      </c>
      <c r="AU464" s="146">
        <f>BDS!$AU$3*(COS(($U464*AU$4)-PI()))*BL464*BP464</f>
        <v>-6.879332387111918E-2</v>
      </c>
      <c r="AV464" s="146">
        <f>BDS!$AV$3*(COS(($U464*AV$4)-PI()))*BL464*BP464</f>
        <v>8.9289755674367699E-3</v>
      </c>
      <c r="AW464" s="146">
        <f>BDS!$AW$3*(COS(($U464*AW$4)-PI()))*BL464*BP464</f>
        <v>3.6602437863129875E-2</v>
      </c>
      <c r="AX464" s="146">
        <f>BDS!$AX$3*(COS(($U464*AX$4)-PI()))*BL464*BP464</f>
        <v>8.9289755674367699E-3</v>
      </c>
      <c r="AY464" s="146">
        <f>BDS!$AY$3*(COS(($U464*AY$4)-PI()))*BL464*BP464</f>
        <v>-6.879332387111918E-2</v>
      </c>
      <c r="AZ464" s="146">
        <f>BDS!$AZ$3*(COS(($U464*AZ$4)-PI()))*BL464*BP464</f>
        <v>4.4775154979031194E-3</v>
      </c>
      <c r="BA464" s="146">
        <f>BDS!$BA$3*(COS(($U464*BA$4)-PI()))*BL464*BP464</f>
        <v>-3.9640752475676541E-2</v>
      </c>
      <c r="BB464" s="146">
        <f>BDS!$BB$3*(COS(($U464*BB$4)-PI()))*BL464*BP464</f>
        <v>-2.2628074661658459E-2</v>
      </c>
      <c r="BC464" s="146">
        <f>BDS!$BC$3*(COS(($U464*BC$4)-PI()))*BL464*BP464</f>
        <v>7.7229884408389918E-2</v>
      </c>
      <c r="BD464" s="146">
        <f>BDS!$BD$3*(COS(($U464*BD$4)-PI()))*BL464*BP464</f>
        <v>-7.3596060879305203E-2</v>
      </c>
      <c r="BE464" s="146">
        <f>BDS!$BE$3*(COS(($U464*BE$4)-PI()))*BL464*BP464</f>
        <v>7.790351756325517E-2</v>
      </c>
      <c r="BF464" s="153">
        <f t="shared" si="144"/>
        <v>2.939675241453576E-3</v>
      </c>
      <c r="BG464" s="153">
        <f>(((BF464)+1)/(BDS!$BG$4)+1)</f>
        <v>1.9965834472176476</v>
      </c>
      <c r="BH464" s="196">
        <f t="shared" si="145"/>
        <v>6.0057493249973453</v>
      </c>
      <c r="BI464" s="154"/>
      <c r="BJ464" s="152">
        <f t="shared" si="146"/>
        <v>9711.1067631936803</v>
      </c>
      <c r="BK464" s="152">
        <f t="shared" si="147"/>
        <v>-6.0544237792215245</v>
      </c>
      <c r="BL464" s="155">
        <f t="shared" si="148"/>
        <v>0.49805672788202476</v>
      </c>
      <c r="BM464" s="155"/>
      <c r="BN464" s="152">
        <f t="shared" si="149"/>
        <v>9711.1067631936803</v>
      </c>
      <c r="BO464" s="152">
        <f t="shared" si="150"/>
        <v>-15.95652888821286</v>
      </c>
      <c r="BP464" s="155">
        <f t="shared" si="151"/>
        <v>0.15928451430283846</v>
      </c>
      <c r="BQ464" s="156"/>
      <c r="BR464" s="157">
        <f t="shared" si="152"/>
        <v>9711.1067631936803</v>
      </c>
      <c r="BS464" s="158">
        <f t="shared" si="153"/>
        <v>0</v>
      </c>
      <c r="BT464" s="158">
        <f t="shared" si="154"/>
        <v>0</v>
      </c>
      <c r="BU464" s="158">
        <f t="shared" si="155"/>
        <v>0</v>
      </c>
      <c r="BV464" s="158"/>
      <c r="BW464" s="206">
        <f t="shared" si="156"/>
        <v>9711.1067631936803</v>
      </c>
      <c r="BX464" s="207">
        <f t="shared" si="157"/>
        <v>-8.0251331766601624E-12</v>
      </c>
      <c r="BY464" s="208">
        <f t="shared" si="158"/>
        <v>0.99999999999907607</v>
      </c>
      <c r="BZ464" s="158"/>
      <c r="CA464" s="157">
        <f>BDS!BH464</f>
        <v>6.0057493249973453</v>
      </c>
      <c r="CB464" s="157">
        <f t="shared" si="159"/>
        <v>5.749324997345262E-3</v>
      </c>
      <c r="CC464" s="157"/>
      <c r="CD464" s="157">
        <f t="shared" si="160"/>
        <v>5.749324997345262E-3</v>
      </c>
      <c r="CE464" s="192"/>
      <c r="CF464" s="192"/>
      <c r="CG464" s="208"/>
      <c r="CH464" s="208">
        <f t="shared" si="161"/>
        <v>0</v>
      </c>
    </row>
    <row r="465" spans="2:86" x14ac:dyDescent="0.2">
      <c r="B465" s="81"/>
      <c r="C465" s="81"/>
      <c r="D465" s="81"/>
      <c r="E465" s="81"/>
      <c r="F465" s="81"/>
      <c r="G465" s="81"/>
      <c r="H465" s="81"/>
      <c r="I465" s="81"/>
      <c r="J465" s="81"/>
      <c r="K465" s="81"/>
      <c r="L465" s="82"/>
      <c r="M465" s="83"/>
      <c r="N465" s="81"/>
      <c r="O465" s="81"/>
      <c r="P465" s="81"/>
      <c r="Q465" s="84"/>
      <c r="R465" s="81"/>
      <c r="S465" s="84"/>
      <c r="T465" s="81"/>
      <c r="U465" s="195">
        <f t="shared" si="143"/>
        <v>9858.3769900918142</v>
      </c>
      <c r="V465" s="146">
        <f>BDS!$V$3*(COS(($U465*V$4)-PI()))*BL465*BP465</f>
        <v>7.5448301436963308E-2</v>
      </c>
      <c r="W465" s="146">
        <f>BDS!$W$3*(COS(($U465*W$4)-PI()))*BL465*BP465</f>
        <v>3.4600263313485563E-2</v>
      </c>
      <c r="X465" s="146">
        <f>BDS!$X$3*(COS(($U465*X$4)-PI()))*BL465*BP465</f>
        <v>-1.3246681699236845E-2</v>
      </c>
      <c r="Y465" s="146">
        <f>BDS!$Y$3*(COS(($U465*Y$4)-PI()))*BL465*BP465</f>
        <v>4.5582319183787329E-2</v>
      </c>
      <c r="Z465" s="146">
        <f>BDS!$Z$3*(COS(($U465*Z$4)-PI()))*BL465*BP465</f>
        <v>-5.7007386725084548E-2</v>
      </c>
      <c r="AA465" s="146">
        <f>BDS!$AA$3*(COS(($U465*AA$4)-PI()))*BL465*BP465</f>
        <v>-6.3729875588200993E-2</v>
      </c>
      <c r="AB465" s="146">
        <f>BDS!$AB$3*(COS(($U465*AB$4)-PI()))*BL465*BP465</f>
        <v>3.418511165451036E-2</v>
      </c>
      <c r="AC465" s="146">
        <f>BDS!$AC$3*(COS(($U465*AC$4)-PI()))*BL465*BP465</f>
        <v>-7.5807859378116807E-2</v>
      </c>
      <c r="AD465" s="146">
        <f>BDS!$AD$3*(COS(($U465*AD$4)-PI()))*BL465*BP465</f>
        <v>-1.8480688122827452E-2</v>
      </c>
      <c r="AE465" s="146">
        <f>BDS!$AE$3*(COS(($U465*AE$4)-PI()))*BL465*BP465</f>
        <v>9.7643797174797077E-3</v>
      </c>
      <c r="AF465" s="146">
        <f>BDS!$AF$3*(COS(($U465*AF$4)-PI()))*BL465*BP465</f>
        <v>-1.8480688122827452E-2</v>
      </c>
      <c r="AG465" s="146">
        <f>BDS!$AG$3*(COS(($U465*AG$4)-PI()))*BL465*BP465</f>
        <v>-7.5807859378116807E-2</v>
      </c>
      <c r="AH465" s="146">
        <f>BDS!$AH$3*(COS(($U465*AH$4)-PI()))*BL465*BP465</f>
        <v>3.418511165451036E-2</v>
      </c>
      <c r="AI465" s="146">
        <f>BDS!$AI$3*(COS(($U465*AI$4)-PI()))*BL465*BP465</f>
        <v>-6.3729875588200993E-2</v>
      </c>
      <c r="AJ465" s="146">
        <f>BDS!$AJ$3*(COS(($U465*AJ$4)-PI()))*BL465*BP465</f>
        <v>4.3687505147345838E-2</v>
      </c>
      <c r="AK465" s="146">
        <f>BDS!$AK$3*(COS(($U465*AK$4)-PI()))*BL465*BP465</f>
        <v>-6.1654371327025746E-2</v>
      </c>
      <c r="AL465" s="146">
        <f>BDS!$AL$3*(COS(($U465*AL$4)-PI()))*BL465*BP465</f>
        <v>-1.0407782027127378E-2</v>
      </c>
      <c r="AM465" s="146">
        <f>BDS!$AM$3*(COS(($U465*AM$4)-PI()))*BL465*BP465</f>
        <v>6.3578657737674751E-2</v>
      </c>
      <c r="AN465" s="146">
        <f>BDS!$AN$3*(COS(($U465*AN$4)-PI()))*BL465*BP465</f>
        <v>7.4501171177842676E-2</v>
      </c>
      <c r="AO465" s="146">
        <f>BDS!$AO$3*(COS(($U465*AO$4)-PI()))*BL465*BP465</f>
        <v>6.3578657737674751E-2</v>
      </c>
      <c r="AP465" s="146">
        <f>BDS!$AP$3*(COS(($U465*AP$4)-PI()))*BL465*BP465</f>
        <v>-1.0407782027127378E-2</v>
      </c>
      <c r="AQ465" s="146">
        <f>BDS!$AQ$3*(COS(($U465*AQ$4)-PI()))*BL465*BP465</f>
        <v>-6.1654371327025746E-2</v>
      </c>
      <c r="AR465" s="146">
        <f>BDS!$AR$3*(COS(($U465*AR$4)-PI()))*BL465*BP465</f>
        <v>4.3687505147345838E-2</v>
      </c>
      <c r="AS465" s="146">
        <f>BDS!$AS$3*(COS(($U465*AS$4)-PI()))*BL465*BP465</f>
        <v>-6.3729875588200993E-2</v>
      </c>
      <c r="AT465" s="146">
        <f>BDS!$AT$3*(COS(($U465*AT$4)-PI()))*BL465*BP465</f>
        <v>3.418511165451036E-2</v>
      </c>
      <c r="AU465" s="146">
        <f>BDS!$AU$3*(COS(($U465*AU$4)-PI()))*BL465*BP465</f>
        <v>-7.5807859378116807E-2</v>
      </c>
      <c r="AV465" s="146">
        <f>BDS!$AV$3*(COS(($U465*AV$4)-PI()))*BL465*BP465</f>
        <v>-1.8480688122827452E-2</v>
      </c>
      <c r="AW465" s="146">
        <f>BDS!$AW$3*(COS(($U465*AW$4)-PI()))*BL465*BP465</f>
        <v>9.7643797174797077E-3</v>
      </c>
      <c r="AX465" s="146">
        <f>BDS!$AX$3*(COS(($U465*AX$4)-PI()))*BL465*BP465</f>
        <v>-1.8480688122827452E-2</v>
      </c>
      <c r="AY465" s="146">
        <f>BDS!$AY$3*(COS(($U465*AY$4)-PI()))*BL465*BP465</f>
        <v>-7.5807859378116807E-2</v>
      </c>
      <c r="AZ465" s="146">
        <f>BDS!$AZ$3*(COS(($U465*AZ$4)-PI()))*BL465*BP465</f>
        <v>3.418511165451036E-2</v>
      </c>
      <c r="BA465" s="146">
        <f>BDS!$BA$3*(COS(($U465*BA$4)-PI()))*BL465*BP465</f>
        <v>-6.3729875588200993E-2</v>
      </c>
      <c r="BB465" s="146">
        <f>BDS!$BB$3*(COS(($U465*BB$4)-PI()))*BL465*BP465</f>
        <v>-5.7007386725084548E-2</v>
      </c>
      <c r="BC465" s="146">
        <f>BDS!$BC$3*(COS(($U465*BC$4)-PI()))*BL465*BP465</f>
        <v>4.5582319183787329E-2</v>
      </c>
      <c r="BD465" s="146">
        <f>BDS!$BD$3*(COS(($U465*BD$4)-PI()))*BL465*BP465</f>
        <v>-1.3246681699236845E-2</v>
      </c>
      <c r="BE465" s="146">
        <f>BDS!$BE$3*(COS(($U465*BE$4)-PI()))*BL465*BP465</f>
        <v>3.4600263313485563E-2</v>
      </c>
      <c r="BF465" s="153">
        <f t="shared" si="144"/>
        <v>-6.5441657355871184E-3</v>
      </c>
      <c r="BG465" s="153">
        <f>(((BF465)+1)/(BDS!$BG$4)+1)</f>
        <v>1.987159711007902</v>
      </c>
      <c r="BH465" s="196">
        <f t="shared" si="145"/>
        <v>5.9646554682272113</v>
      </c>
      <c r="BI465" s="154"/>
      <c r="BJ465" s="152">
        <f t="shared" si="146"/>
        <v>9858.3769900918142</v>
      </c>
      <c r="BK465" s="152">
        <f t="shared" si="147"/>
        <v>-6.2151289096417353</v>
      </c>
      <c r="BL465" s="155">
        <f t="shared" si="148"/>
        <v>0.48892647488582786</v>
      </c>
      <c r="BM465" s="155"/>
      <c r="BN465" s="152">
        <f t="shared" si="149"/>
        <v>9858.3769900918142</v>
      </c>
      <c r="BO465" s="152">
        <f t="shared" si="150"/>
        <v>-16.11587519223465</v>
      </c>
      <c r="BP465" s="155">
        <f t="shared" si="151"/>
        <v>0.15638901359264232</v>
      </c>
      <c r="BQ465" s="156"/>
      <c r="BR465" s="157">
        <f t="shared" si="152"/>
        <v>9858.3769900918142</v>
      </c>
      <c r="BS465" s="158">
        <f t="shared" si="153"/>
        <v>0</v>
      </c>
      <c r="BT465" s="158">
        <f t="shared" si="154"/>
        <v>0</v>
      </c>
      <c r="BU465" s="158">
        <f t="shared" si="155"/>
        <v>0</v>
      </c>
      <c r="BV465" s="158"/>
      <c r="BW465" s="206">
        <f t="shared" si="156"/>
        <v>9858.3769900918142</v>
      </c>
      <c r="BX465" s="207">
        <f t="shared" si="157"/>
        <v>-8.4282220576798176E-12</v>
      </c>
      <c r="BY465" s="208">
        <f t="shared" si="158"/>
        <v>0.99999999999902967</v>
      </c>
      <c r="BZ465" s="158"/>
      <c r="CA465" s="157">
        <f>BDS!BH465</f>
        <v>5.9646554682272113</v>
      </c>
      <c r="CB465" s="157">
        <f t="shared" si="159"/>
        <v>-3.5344531772788734E-2</v>
      </c>
      <c r="CC465" s="157"/>
      <c r="CD465" s="157">
        <f t="shared" si="160"/>
        <v>-3.5344531772788734E-2</v>
      </c>
      <c r="CE465" s="192"/>
      <c r="CF465" s="192"/>
      <c r="CG465" s="208"/>
      <c r="CH465" s="208">
        <f t="shared" si="161"/>
        <v>0</v>
      </c>
    </row>
    <row r="466" spans="2:86" x14ac:dyDescent="0.2">
      <c r="B466" s="81"/>
      <c r="C466" s="81"/>
      <c r="D466" s="81"/>
      <c r="E466" s="81"/>
      <c r="F466" s="81"/>
      <c r="G466" s="81"/>
      <c r="H466" s="81"/>
      <c r="I466" s="81"/>
      <c r="J466" s="81"/>
      <c r="K466" s="81"/>
      <c r="L466" s="82"/>
      <c r="M466" s="83"/>
      <c r="N466" s="81"/>
      <c r="O466" s="81"/>
      <c r="P466" s="81"/>
      <c r="Q466" s="84"/>
      <c r="R466" s="81"/>
      <c r="S466" s="84"/>
      <c r="T466" s="81"/>
      <c r="U466" s="195">
        <f t="shared" si="143"/>
        <v>10007.880589586863</v>
      </c>
      <c r="V466" s="146">
        <f>BDS!$V$3*(COS(($U466*V$4)-PI()))*BL466*BP466</f>
        <v>3.8673816066594639E-2</v>
      </c>
      <c r="W466" s="146">
        <f>BDS!$W$3*(COS(($U466*W$4)-PI()))*BL466*BP466</f>
        <v>-3.738110349362226E-2</v>
      </c>
      <c r="X466" s="146">
        <f>BDS!$X$3*(COS(($U466*X$4)-PI()))*BL466*BP466</f>
        <v>5.6456322117350764E-2</v>
      </c>
      <c r="Y466" s="146">
        <f>BDS!$Y$3*(COS(($U466*Y$4)-PI()))*BL466*BP466</f>
        <v>-6.3540526051967736E-3</v>
      </c>
      <c r="Z466" s="146">
        <f>BDS!$Z$3*(COS(($U466*Z$4)-PI()))*BL466*BP466</f>
        <v>-7.262148763116609E-2</v>
      </c>
      <c r="AA466" s="146">
        <f>BDS!$AA$3*(COS(($U466*AA$4)-PI()))*BL466*BP466</f>
        <v>-7.3272332670558937E-2</v>
      </c>
      <c r="AB466" s="146">
        <f>BDS!$AB$3*(COS(($U466*AB$4)-PI()))*BL466*BP466</f>
        <v>5.6664898256207116E-2</v>
      </c>
      <c r="AC466" s="146">
        <f>BDS!$AC$3*(COS(($U466*AC$4)-PI()))*BL466*BP466</f>
        <v>-7.2059638187975214E-2</v>
      </c>
      <c r="AD466" s="146">
        <f>BDS!$AD$3*(COS(($U466*AD$4)-PI()))*BL466*BP466</f>
        <v>-4.2008922021774704E-2</v>
      </c>
      <c r="AE466" s="146">
        <f>BDS!$AE$3*(COS(($U466*AE$4)-PI()))*BL466*BP466</f>
        <v>-1.6700244634538841E-2</v>
      </c>
      <c r="AF466" s="146">
        <f>BDS!$AF$3*(COS(($U466*AF$4)-PI()))*BL466*BP466</f>
        <v>-4.2008922021774704E-2</v>
      </c>
      <c r="AG466" s="146">
        <f>BDS!$AG$3*(COS(($U466*AG$4)-PI()))*BL466*BP466</f>
        <v>-7.2059638187975214E-2</v>
      </c>
      <c r="AH466" s="146">
        <f>BDS!$AH$3*(COS(($U466*AH$4)-PI()))*BL466*BP466</f>
        <v>5.6664898256207116E-2</v>
      </c>
      <c r="AI466" s="146">
        <f>BDS!$AI$3*(COS(($U466*AI$4)-PI()))*BL466*BP466</f>
        <v>-7.3272332670558937E-2</v>
      </c>
      <c r="AJ466" s="146">
        <f>BDS!$AJ$3*(COS(($U466*AJ$4)-PI()))*BL466*BP466</f>
        <v>1.1999528798257292E-2</v>
      </c>
      <c r="AK466" s="146">
        <f>BDS!$AK$3*(COS(($U466*AK$4)-PI()))*BL466*BP466</f>
        <v>-3.8183653552512138E-2</v>
      </c>
      <c r="AL466" s="146">
        <f>BDS!$AL$3*(COS(($U466*AL$4)-PI()))*BL466*BP466</f>
        <v>-3.5153681020756916E-2</v>
      </c>
      <c r="AM466" s="146">
        <f>BDS!$AM$3*(COS(($U466*AM$4)-PI()))*BL466*BP466</f>
        <v>4.3788352091694849E-2</v>
      </c>
      <c r="AN466" s="146">
        <f>BDS!$AN$3*(COS(($U466*AN$4)-PI()))*BL466*BP466</f>
        <v>6.1851398166417666E-2</v>
      </c>
      <c r="AO466" s="146">
        <f>BDS!$AO$3*(COS(($U466*AO$4)-PI()))*BL466*BP466</f>
        <v>4.3788352091694849E-2</v>
      </c>
      <c r="AP466" s="146">
        <f>BDS!$AP$3*(COS(($U466*AP$4)-PI()))*BL466*BP466</f>
        <v>-3.5153681020756916E-2</v>
      </c>
      <c r="AQ466" s="146">
        <f>BDS!$AQ$3*(COS(($U466*AQ$4)-PI()))*BL466*BP466</f>
        <v>-3.8183653552512138E-2</v>
      </c>
      <c r="AR466" s="146">
        <f>BDS!$AR$3*(COS(($U466*AR$4)-PI()))*BL466*BP466</f>
        <v>1.1999528798257292E-2</v>
      </c>
      <c r="AS466" s="146">
        <f>BDS!$AS$3*(COS(($U466*AS$4)-PI()))*BL466*BP466</f>
        <v>-7.3272332670558937E-2</v>
      </c>
      <c r="AT466" s="146">
        <f>BDS!$AT$3*(COS(($U466*AT$4)-PI()))*BL466*BP466</f>
        <v>5.6664898256207116E-2</v>
      </c>
      <c r="AU466" s="146">
        <f>BDS!$AU$3*(COS(($U466*AU$4)-PI()))*BL466*BP466</f>
        <v>-7.2059638187975214E-2</v>
      </c>
      <c r="AV466" s="146">
        <f>BDS!$AV$3*(COS(($U466*AV$4)-PI()))*BL466*BP466</f>
        <v>-4.2008922021774704E-2</v>
      </c>
      <c r="AW466" s="146">
        <f>BDS!$AW$3*(COS(($U466*AW$4)-PI()))*BL466*BP466</f>
        <v>-1.6700244634538841E-2</v>
      </c>
      <c r="AX466" s="146">
        <f>BDS!$AX$3*(COS(($U466*AX$4)-PI()))*BL466*BP466</f>
        <v>-4.2008922021774704E-2</v>
      </c>
      <c r="AY466" s="146">
        <f>BDS!$AY$3*(COS(($U466*AY$4)-PI()))*BL466*BP466</f>
        <v>-7.2059638187975214E-2</v>
      </c>
      <c r="AZ466" s="146">
        <f>BDS!$AZ$3*(COS(($U466*AZ$4)-PI()))*BL466*BP466</f>
        <v>5.6664898256207116E-2</v>
      </c>
      <c r="BA466" s="146">
        <f>BDS!$BA$3*(COS(($U466*BA$4)-PI()))*BL466*BP466</f>
        <v>-7.3272332670558937E-2</v>
      </c>
      <c r="BB466" s="146">
        <f>BDS!$BB$3*(COS(($U466*BB$4)-PI()))*BL466*BP466</f>
        <v>-7.262148763116609E-2</v>
      </c>
      <c r="BC466" s="146">
        <f>BDS!$BC$3*(COS(($U466*BC$4)-PI()))*BL466*BP466</f>
        <v>-6.3540526051967736E-3</v>
      </c>
      <c r="BD466" s="146">
        <f>BDS!$BD$3*(COS(($U466*BD$4)-PI()))*BL466*BP466</f>
        <v>5.6456322117350764E-2</v>
      </c>
      <c r="BE466" s="146">
        <f>BDS!$BE$3*(COS(($U466*BE$4)-PI()))*BL466*BP466</f>
        <v>-3.738110349362226E-2</v>
      </c>
      <c r="BF466" s="153">
        <f t="shared" si="144"/>
        <v>-1.6957744559010411E-2</v>
      </c>
      <c r="BG466" s="153">
        <f>(((BF466)+1)/(BDS!$BG$4)+1)</f>
        <v>1.976812129256067</v>
      </c>
      <c r="BH466" s="196">
        <f t="shared" si="145"/>
        <v>5.9193079426188655</v>
      </c>
      <c r="BI466" s="154"/>
      <c r="BJ466" s="152">
        <f t="shared" si="146"/>
        <v>10007.880589586863</v>
      </c>
      <c r="BK466" s="152">
        <f t="shared" si="147"/>
        <v>-6.3777243561041663</v>
      </c>
      <c r="BL466" s="155">
        <f t="shared" si="148"/>
        <v>0.47985915199711743</v>
      </c>
      <c r="BM466" s="155"/>
      <c r="BN466" s="152">
        <f t="shared" si="149"/>
        <v>10007.880589586863</v>
      </c>
      <c r="BO466" s="152">
        <f t="shared" si="150"/>
        <v>-16.275368224750881</v>
      </c>
      <c r="BP466" s="155">
        <f t="shared" si="151"/>
        <v>0.153543553988116</v>
      </c>
      <c r="BQ466" s="156"/>
      <c r="BR466" s="157">
        <f t="shared" si="152"/>
        <v>10007.880589586863</v>
      </c>
      <c r="BS466" s="158">
        <f t="shared" si="153"/>
        <v>0</v>
      </c>
      <c r="BT466" s="158">
        <f t="shared" si="154"/>
        <v>0</v>
      </c>
      <c r="BU466" s="158">
        <f t="shared" si="155"/>
        <v>0</v>
      </c>
      <c r="BV466" s="158"/>
      <c r="BW466" s="206">
        <f t="shared" si="156"/>
        <v>10007.880589586863</v>
      </c>
      <c r="BX466" s="207">
        <f t="shared" si="157"/>
        <v>-8.8505974880305782E-12</v>
      </c>
      <c r="BY466" s="208">
        <f t="shared" si="158"/>
        <v>0.99999999999898104</v>
      </c>
      <c r="BZ466" s="158"/>
      <c r="CA466" s="157">
        <f>BDS!BH466</f>
        <v>5.9193079426188655</v>
      </c>
      <c r="CB466" s="157">
        <f t="shared" si="159"/>
        <v>-8.0692057381134497E-2</v>
      </c>
      <c r="CC466" s="157"/>
      <c r="CD466" s="157">
        <f t="shared" si="160"/>
        <v>-8.0692057381134497E-2</v>
      </c>
      <c r="CE466" s="192"/>
      <c r="CF466" s="192"/>
      <c r="CG466" s="208"/>
      <c r="CH466" s="208">
        <f t="shared" si="161"/>
        <v>0</v>
      </c>
    </row>
    <row r="467" spans="2:86" x14ac:dyDescent="0.2">
      <c r="B467" s="81"/>
      <c r="C467" s="81"/>
      <c r="D467" s="81"/>
      <c r="E467" s="81"/>
      <c r="F467" s="81"/>
      <c r="G467" s="81"/>
      <c r="H467" s="81"/>
      <c r="I467" s="81"/>
      <c r="J467" s="81"/>
      <c r="K467" s="81"/>
      <c r="L467" s="82"/>
      <c r="M467" s="83"/>
      <c r="N467" s="81"/>
      <c r="O467" s="81"/>
      <c r="P467" s="81"/>
      <c r="Q467" s="84"/>
      <c r="R467" s="81"/>
      <c r="S467" s="84"/>
      <c r="T467" s="81"/>
      <c r="U467" s="195">
        <f t="shared" si="143"/>
        <v>10159.651431071587</v>
      </c>
      <c r="V467" s="146">
        <f>BDS!$V$3*(COS(($U467*V$4)-PI()))*BL467*BP467</f>
        <v>-3.0776861937072457E-2</v>
      </c>
      <c r="W467" s="146">
        <f>BDS!$W$3*(COS(($U467*W$4)-PI()))*BL467*BP467</f>
        <v>-6.9999326778375309E-2</v>
      </c>
      <c r="X467" s="146">
        <f>BDS!$X$3*(COS(($U467*X$4)-PI()))*BL467*BP467</f>
        <v>6.4152689023818821E-2</v>
      </c>
      <c r="Y467" s="146">
        <f>BDS!$Y$3*(COS(($U467*Y$4)-PI()))*BL467*BP467</f>
        <v>-5.1979979724015545E-2</v>
      </c>
      <c r="Z467" s="146">
        <f>BDS!$Z$3*(COS(($U467*Z$4)-PI()))*BL467*BP467</f>
        <v>-6.534921554417987E-2</v>
      </c>
      <c r="AA467" s="146">
        <f>BDS!$AA$3*(COS(($U467*AA$4)-PI()))*BL467*BP467</f>
        <v>-6.6694496631009972E-2</v>
      </c>
      <c r="AB467" s="146">
        <f>BDS!$AB$3*(COS(($U467*AB$4)-PI()))*BL467*BP467</f>
        <v>6.8433953598420277E-2</v>
      </c>
      <c r="AC467" s="146">
        <f>BDS!$AC$3*(COS(($U467*AC$4)-PI()))*BL467*BP467</f>
        <v>-5.839200763972436E-2</v>
      </c>
      <c r="AD467" s="146">
        <f>BDS!$AD$3*(COS(($U467*AD$4)-PI()))*BL467*BP467</f>
        <v>-5.8788859475300562E-2</v>
      </c>
      <c r="AE467" s="146">
        <f>BDS!$AE$3*(COS(($U467*AE$4)-PI()))*BL467*BP467</f>
        <v>-3.9550857590651557E-2</v>
      </c>
      <c r="AF467" s="146">
        <f>BDS!$AF$3*(COS(($U467*AF$4)-PI()))*BL467*BP467</f>
        <v>-5.8788859475300562E-2</v>
      </c>
      <c r="AG467" s="146">
        <f>BDS!$AG$3*(COS(($U467*AG$4)-PI()))*BL467*BP467</f>
        <v>-5.839200763972436E-2</v>
      </c>
      <c r="AH467" s="146">
        <f>BDS!$AH$3*(COS(($U467*AH$4)-PI()))*BL467*BP467</f>
        <v>6.8433953598420277E-2</v>
      </c>
      <c r="AI467" s="146">
        <f>BDS!$AI$3*(COS(($U467*AI$4)-PI()))*BL467*BP467</f>
        <v>-6.6694496631009972E-2</v>
      </c>
      <c r="AJ467" s="146">
        <f>BDS!$AJ$3*(COS(($U467*AJ$4)-PI()))*BL467*BP467</f>
        <v>-2.0130362616696255E-2</v>
      </c>
      <c r="AK467" s="146">
        <f>BDS!$AK$3*(COS(($U467*AK$4)-PI()))*BL467*BP467</f>
        <v>-1.0372054169155312E-2</v>
      </c>
      <c r="AL467" s="146">
        <f>BDS!$AL$3*(COS(($U467*AL$4)-PI()))*BL467*BP467</f>
        <v>-5.3997752095220161E-2</v>
      </c>
      <c r="AM467" s="146">
        <f>BDS!$AM$3*(COS(($U467*AM$4)-PI()))*BL467*BP467</f>
        <v>2.0093194199073811E-2</v>
      </c>
      <c r="AN467" s="146">
        <f>BDS!$AN$3*(COS(($U467*AN$4)-PI()))*BL467*BP467</f>
        <v>4.3011726886483512E-2</v>
      </c>
      <c r="AO467" s="146">
        <f>BDS!$AO$3*(COS(($U467*AO$4)-PI()))*BL467*BP467</f>
        <v>2.0093194199073811E-2</v>
      </c>
      <c r="AP467" s="146">
        <f>BDS!$AP$3*(COS(($U467*AP$4)-PI()))*BL467*BP467</f>
        <v>-5.3997752095220161E-2</v>
      </c>
      <c r="AQ467" s="146">
        <f>BDS!$AQ$3*(COS(($U467*AQ$4)-PI()))*BL467*BP467</f>
        <v>-1.0372054169155312E-2</v>
      </c>
      <c r="AR467" s="146">
        <f>BDS!$AR$3*(COS(($U467*AR$4)-PI()))*BL467*BP467</f>
        <v>-2.0130362616696255E-2</v>
      </c>
      <c r="AS467" s="146">
        <f>BDS!$AS$3*(COS(($U467*AS$4)-PI()))*BL467*BP467</f>
        <v>-6.6694496631009972E-2</v>
      </c>
      <c r="AT467" s="146">
        <f>BDS!$AT$3*(COS(($U467*AT$4)-PI()))*BL467*BP467</f>
        <v>6.8433953598420277E-2</v>
      </c>
      <c r="AU467" s="146">
        <f>BDS!$AU$3*(COS(($U467*AU$4)-PI()))*BL467*BP467</f>
        <v>-5.839200763972436E-2</v>
      </c>
      <c r="AV467" s="146">
        <f>BDS!$AV$3*(COS(($U467*AV$4)-PI()))*BL467*BP467</f>
        <v>-5.8788859475300562E-2</v>
      </c>
      <c r="AW467" s="146">
        <f>BDS!$AW$3*(COS(($U467*AW$4)-PI()))*BL467*BP467</f>
        <v>-3.9550857590651557E-2</v>
      </c>
      <c r="AX467" s="146">
        <f>BDS!$AX$3*(COS(($U467*AX$4)-PI()))*BL467*BP467</f>
        <v>-5.8788859475300562E-2</v>
      </c>
      <c r="AY467" s="146">
        <f>BDS!$AY$3*(COS(($U467*AY$4)-PI()))*BL467*BP467</f>
        <v>-5.839200763972436E-2</v>
      </c>
      <c r="AZ467" s="146">
        <f>BDS!$AZ$3*(COS(($U467*AZ$4)-PI()))*BL467*BP467</f>
        <v>6.8433953598420277E-2</v>
      </c>
      <c r="BA467" s="146">
        <f>BDS!$BA$3*(COS(($U467*BA$4)-PI()))*BL467*BP467</f>
        <v>-6.6694496631009972E-2</v>
      </c>
      <c r="BB467" s="146">
        <f>BDS!$BB$3*(COS(($U467*BB$4)-PI()))*BL467*BP467</f>
        <v>-6.534921554417987E-2</v>
      </c>
      <c r="BC467" s="146">
        <f>BDS!$BC$3*(COS(($U467*BC$4)-PI()))*BL467*BP467</f>
        <v>-5.1979979724015545E-2</v>
      </c>
      <c r="BD467" s="146">
        <f>BDS!$BD$3*(COS(($U467*BD$4)-PI()))*BL467*BP467</f>
        <v>6.4152689023818821E-2</v>
      </c>
      <c r="BE467" s="146">
        <f>BDS!$BE$3*(COS(($U467*BE$4)-PI()))*BL467*BP467</f>
        <v>-6.9999326778375309E-2</v>
      </c>
      <c r="BF467" s="153">
        <f t="shared" si="144"/>
        <v>-2.5105502950884734E-2</v>
      </c>
      <c r="BG467" s="153">
        <f>(((BF467)+1)/(BDS!$BG$4)+1)</f>
        <v>1.9687160080777759</v>
      </c>
      <c r="BH467" s="196">
        <f t="shared" si="145"/>
        <v>5.8836614530723939</v>
      </c>
      <c r="BI467" s="154"/>
      <c r="BJ467" s="152">
        <f t="shared" si="146"/>
        <v>10159.651431071587</v>
      </c>
      <c r="BK467" s="152">
        <f t="shared" si="147"/>
        <v>-6.5421616854202238</v>
      </c>
      <c r="BL467" s="155">
        <f t="shared" si="148"/>
        <v>0.47086012733236221</v>
      </c>
      <c r="BM467" s="155"/>
      <c r="BN467" s="152">
        <f t="shared" si="149"/>
        <v>10159.651431071587</v>
      </c>
      <c r="BO467" s="152">
        <f t="shared" si="150"/>
        <v>-16.435002822903513</v>
      </c>
      <c r="BP467" s="155">
        <f t="shared" si="151"/>
        <v>0.15074740986713897</v>
      </c>
      <c r="BQ467" s="156"/>
      <c r="BR467" s="157">
        <f t="shared" si="152"/>
        <v>10159.651431071587</v>
      </c>
      <c r="BS467" s="158">
        <f t="shared" si="153"/>
        <v>0</v>
      </c>
      <c r="BT467" s="158">
        <f t="shared" si="154"/>
        <v>0</v>
      </c>
      <c r="BU467" s="158">
        <f t="shared" si="155"/>
        <v>0</v>
      </c>
      <c r="BV467" s="158"/>
      <c r="BW467" s="206">
        <f t="shared" si="156"/>
        <v>10159.651431071587</v>
      </c>
      <c r="BX467" s="207">
        <f t="shared" si="157"/>
        <v>-9.2941881226455541E-12</v>
      </c>
      <c r="BY467" s="208">
        <f t="shared" si="158"/>
        <v>0.99999999999892997</v>
      </c>
      <c r="BZ467" s="158"/>
      <c r="CA467" s="157">
        <f>BDS!BH467</f>
        <v>5.8836614530723939</v>
      </c>
      <c r="CB467" s="157">
        <f t="shared" si="159"/>
        <v>-0.11633854692760615</v>
      </c>
      <c r="CC467" s="157"/>
      <c r="CD467" s="157">
        <f t="shared" si="160"/>
        <v>-0.11633854692760615</v>
      </c>
      <c r="CE467" s="192"/>
      <c r="CF467" s="192"/>
      <c r="CG467" s="208"/>
      <c r="CH467" s="208">
        <f t="shared" si="161"/>
        <v>0</v>
      </c>
    </row>
    <row r="468" spans="2:86" x14ac:dyDescent="0.2">
      <c r="B468" s="81"/>
      <c r="C468" s="81"/>
      <c r="D468" s="81"/>
      <c r="E468" s="81"/>
      <c r="F468" s="81"/>
      <c r="G468" s="81"/>
      <c r="H468" s="81"/>
      <c r="I468" s="81"/>
      <c r="J468" s="81"/>
      <c r="K468" s="81"/>
      <c r="L468" s="82"/>
      <c r="M468" s="83"/>
      <c r="N468" s="81"/>
      <c r="O468" s="81"/>
      <c r="P468" s="81"/>
      <c r="Q468" s="84"/>
      <c r="R468" s="81"/>
      <c r="S468" s="84"/>
      <c r="T468" s="81"/>
      <c r="U468" s="195">
        <f t="shared" si="143"/>
        <v>10313.723897572594</v>
      </c>
      <c r="V468" s="146">
        <f>BDS!$V$3*(COS(($U468*V$4)-PI()))*BL468*BP468</f>
        <v>-6.7220605896246538E-2</v>
      </c>
      <c r="W468" s="146">
        <f>BDS!$W$3*(COS(($U468*W$4)-PI()))*BL468*BP468</f>
        <v>-3.3531069625143392E-2</v>
      </c>
      <c r="X468" s="146">
        <f>BDS!$X$3*(COS(($U468*X$4)-PI()))*BL468*BP468</f>
        <v>4.1566414117580322E-3</v>
      </c>
      <c r="Y468" s="146">
        <f>BDS!$Y$3*(COS(($U468*Y$4)-PI()))*BL468*BP468</f>
        <v>-6.8061539568893409E-2</v>
      </c>
      <c r="Z468" s="146">
        <f>BDS!$Z$3*(COS(($U468*Z$4)-PI()))*BL468*BP468</f>
        <v>-3.8166372548464965E-2</v>
      </c>
      <c r="AA468" s="146">
        <f>BDS!$AA$3*(COS(($U468*AA$4)-PI()))*BL468*BP468</f>
        <v>-4.5922668307052439E-2</v>
      </c>
      <c r="AB468" s="146">
        <f>BDS!$AB$3*(COS(($U468*AB$4)-PI()))*BL468*BP468</f>
        <v>6.7823860612806486E-2</v>
      </c>
      <c r="AC468" s="146">
        <f>BDS!$AC$3*(COS(($U468*AC$4)-PI()))*BL468*BP468</f>
        <v>-3.7067781650794378E-2</v>
      </c>
      <c r="AD468" s="146">
        <f>BDS!$AD$3*(COS(($U468*AD$4)-PI()))*BL468*BP468</f>
        <v>-6.6833797517184393E-2</v>
      </c>
      <c r="AE468" s="146">
        <f>BDS!$AE$3*(COS(($U468*AE$4)-PI()))*BL468*BP468</f>
        <v>-5.6004917472939925E-2</v>
      </c>
      <c r="AF468" s="146">
        <f>BDS!$AF$3*(COS(($U468*AF$4)-PI()))*BL468*BP468</f>
        <v>-6.6833797517184393E-2</v>
      </c>
      <c r="AG468" s="146">
        <f>BDS!$AG$3*(COS(($U468*AG$4)-PI()))*BL468*BP468</f>
        <v>-3.7067781650794378E-2</v>
      </c>
      <c r="AH468" s="146">
        <f>BDS!$AH$3*(COS(($U468*AH$4)-PI()))*BL468*BP468</f>
        <v>6.7823860612806486E-2</v>
      </c>
      <c r="AI468" s="146">
        <f>BDS!$AI$3*(COS(($U468*AI$4)-PI()))*BL468*BP468</f>
        <v>-4.5922668307052439E-2</v>
      </c>
      <c r="AJ468" s="146">
        <f>BDS!$AJ$3*(COS(($U468*AJ$4)-PI()))*BL468*BP468</f>
        <v>-4.6394519358580938E-2</v>
      </c>
      <c r="AK468" s="146">
        <f>BDS!$AK$3*(COS(($U468*AK$4)-PI()))*BL468*BP468</f>
        <v>1.7401506259980683E-2</v>
      </c>
      <c r="AL468" s="146">
        <f>BDS!$AL$3*(COS(($U468*AL$4)-PI()))*BL468*BP468</f>
        <v>-6.4680130369086181E-2</v>
      </c>
      <c r="AM468" s="146">
        <f>BDS!$AM$3*(COS(($U468*AM$4)-PI()))*BL468*BP468</f>
        <v>-4.6022026890363962E-3</v>
      </c>
      <c r="AN468" s="146">
        <f>BDS!$AN$3*(COS(($U468*AN$4)-PI()))*BL468*BP468</f>
        <v>2.0316472030738494E-2</v>
      </c>
      <c r="AO468" s="146">
        <f>BDS!$AO$3*(COS(($U468*AO$4)-PI()))*BL468*BP468</f>
        <v>-4.6022026890363962E-3</v>
      </c>
      <c r="AP468" s="146">
        <f>BDS!$AP$3*(COS(($U468*AP$4)-PI()))*BL468*BP468</f>
        <v>-6.4680130369086181E-2</v>
      </c>
      <c r="AQ468" s="146">
        <f>BDS!$AQ$3*(COS(($U468*AQ$4)-PI()))*BL468*BP468</f>
        <v>1.7401506259980683E-2</v>
      </c>
      <c r="AR468" s="146">
        <f>BDS!$AR$3*(COS(($U468*AR$4)-PI()))*BL468*BP468</f>
        <v>-4.6394519358580938E-2</v>
      </c>
      <c r="AS468" s="146">
        <f>BDS!$AS$3*(COS(($U468*AS$4)-PI()))*BL468*BP468</f>
        <v>-4.5922668307052439E-2</v>
      </c>
      <c r="AT468" s="146">
        <f>BDS!$AT$3*(COS(($U468*AT$4)-PI()))*BL468*BP468</f>
        <v>6.7823860612806486E-2</v>
      </c>
      <c r="AU468" s="146">
        <f>BDS!$AU$3*(COS(($U468*AU$4)-PI()))*BL468*BP468</f>
        <v>-3.7067781650794378E-2</v>
      </c>
      <c r="AV468" s="146">
        <f>BDS!$AV$3*(COS(($U468*AV$4)-PI()))*BL468*BP468</f>
        <v>-6.6833797517184393E-2</v>
      </c>
      <c r="AW468" s="146">
        <f>BDS!$AW$3*(COS(($U468*AW$4)-PI()))*BL468*BP468</f>
        <v>-5.6004917472939925E-2</v>
      </c>
      <c r="AX468" s="146">
        <f>BDS!$AX$3*(COS(($U468*AX$4)-PI()))*BL468*BP468</f>
        <v>-6.6833797517184393E-2</v>
      </c>
      <c r="AY468" s="146">
        <f>BDS!$AY$3*(COS(($U468*AY$4)-PI()))*BL468*BP468</f>
        <v>-3.7067781650794378E-2</v>
      </c>
      <c r="AZ468" s="146">
        <f>BDS!$AZ$3*(COS(($U468*AZ$4)-PI()))*BL468*BP468</f>
        <v>6.7823860612806486E-2</v>
      </c>
      <c r="BA468" s="146">
        <f>BDS!$BA$3*(COS(($U468*BA$4)-PI()))*BL468*BP468</f>
        <v>-4.5922668307052439E-2</v>
      </c>
      <c r="BB468" s="146">
        <f>BDS!$BB$3*(COS(($U468*BB$4)-PI()))*BL468*BP468</f>
        <v>-3.8166372548464965E-2</v>
      </c>
      <c r="BC468" s="146">
        <f>BDS!$BC$3*(COS(($U468*BC$4)-PI()))*BL468*BP468</f>
        <v>-6.8061539568893409E-2</v>
      </c>
      <c r="BD468" s="146">
        <f>BDS!$BD$3*(COS(($U468*BD$4)-PI()))*BL468*BP468</f>
        <v>4.1566414117580322E-3</v>
      </c>
      <c r="BE468" s="146">
        <f>BDS!$BE$3*(COS(($U468*BE$4)-PI()))*BL468*BP468</f>
        <v>-3.3531069625143392E-2</v>
      </c>
      <c r="BF468" s="153">
        <f t="shared" si="144"/>
        <v>-2.6518635812089447E-2</v>
      </c>
      <c r="BG468" s="153">
        <f>(((BF468)+1)/(BDS!$BG$4)+1)</f>
        <v>1.9673118310839235</v>
      </c>
      <c r="BH468" s="196">
        <f t="shared" si="145"/>
        <v>5.8774640746911251</v>
      </c>
      <c r="BI468" s="154"/>
      <c r="BJ468" s="152">
        <f t="shared" si="146"/>
        <v>10313.723897572594</v>
      </c>
      <c r="BK468" s="152">
        <f t="shared" si="147"/>
        <v>-6.7083921837576934</v>
      </c>
      <c r="BL468" s="155">
        <f t="shared" si="148"/>
        <v>0.46193449114437907</v>
      </c>
      <c r="BM468" s="155"/>
      <c r="BN468" s="152">
        <f t="shared" si="149"/>
        <v>10313.723897572594</v>
      </c>
      <c r="BO468" s="152">
        <f t="shared" si="150"/>
        <v>-16.594773996590423</v>
      </c>
      <c r="BP468" s="155">
        <f t="shared" si="151"/>
        <v>0.14799985849879285</v>
      </c>
      <c r="BQ468" s="156"/>
      <c r="BR468" s="157">
        <f t="shared" si="152"/>
        <v>10313.723897572594</v>
      </c>
      <c r="BS468" s="158">
        <f t="shared" si="153"/>
        <v>0</v>
      </c>
      <c r="BT468" s="158">
        <f t="shared" si="154"/>
        <v>0</v>
      </c>
      <c r="BU468" s="158">
        <f t="shared" si="155"/>
        <v>0</v>
      </c>
      <c r="BV468" s="158"/>
      <c r="BW468" s="206">
        <f t="shared" si="156"/>
        <v>10313.723897572594</v>
      </c>
      <c r="BX468" s="207">
        <f t="shared" si="157"/>
        <v>-9.7589939615247485E-12</v>
      </c>
      <c r="BY468" s="208">
        <f t="shared" si="158"/>
        <v>0.99999999999887645</v>
      </c>
      <c r="BZ468" s="158"/>
      <c r="CA468" s="157">
        <f>BDS!BH468</f>
        <v>5.8774640746911251</v>
      </c>
      <c r="CB468" s="157">
        <f t="shared" si="159"/>
        <v>-0.12253592530887492</v>
      </c>
      <c r="CC468" s="157"/>
      <c r="CD468" s="157">
        <f t="shared" si="160"/>
        <v>-0.12253592530887492</v>
      </c>
      <c r="CE468" s="192"/>
      <c r="CF468" s="192"/>
      <c r="CG468" s="208"/>
      <c r="CH468" s="208">
        <f t="shared" si="161"/>
        <v>0</v>
      </c>
    </row>
    <row r="469" spans="2:86" x14ac:dyDescent="0.2">
      <c r="B469" s="81"/>
      <c r="C469" s="81"/>
      <c r="D469" s="81"/>
      <c r="E469" s="81"/>
      <c r="F469" s="81"/>
      <c r="G469" s="81"/>
      <c r="H469" s="81"/>
      <c r="I469" s="81"/>
      <c r="J469" s="81"/>
      <c r="K469" s="81"/>
      <c r="L469" s="82"/>
      <c r="M469" s="83"/>
      <c r="N469" s="81"/>
      <c r="O469" s="81"/>
      <c r="P469" s="81"/>
      <c r="Q469" s="84"/>
      <c r="R469" s="81"/>
      <c r="S469" s="84"/>
      <c r="T469" s="81"/>
      <c r="U469" s="195">
        <f t="shared" si="143"/>
        <v>10470.132893539672</v>
      </c>
      <c r="V469" s="146">
        <f>BDS!$V$3*(COS(($U469*V$4)-PI()))*BL469*BP469</f>
        <v>-3.7139854096345834E-2</v>
      </c>
      <c r="W469" s="146">
        <f>BDS!$W$3*(COS(($U469*W$4)-PI()))*BL469*BP469</f>
        <v>3.35761840384926E-2</v>
      </c>
      <c r="X469" s="146">
        <f>BDS!$X$3*(COS(($U469*X$4)-PI()))*BL469*BP469</f>
        <v>-5.6423477109877412E-2</v>
      </c>
      <c r="Y469" s="146">
        <f>BDS!$Y$3*(COS(($U469*Y$4)-PI()))*BL469*BP469</f>
        <v>-4.7094465535819217E-2</v>
      </c>
      <c r="Z469" s="146">
        <f>BDS!$Z$3*(COS(($U469*Z$4)-PI()))*BL469*BP469</f>
        <v>-3.861883131137323E-4</v>
      </c>
      <c r="AA469" s="146">
        <f>BDS!$AA$3*(COS(($U469*AA$4)-PI()))*BL469*BP469</f>
        <v>-1.60500149613064E-2</v>
      </c>
      <c r="AB469" s="146">
        <f>BDS!$AB$3*(COS(($U469*AB$4)-PI()))*BL469*BP469</f>
        <v>5.5323881155425754E-2</v>
      </c>
      <c r="AC469" s="146">
        <f>BDS!$AC$3*(COS(($U469*AC$4)-PI()))*BL469*BP469</f>
        <v>-1.1475628039108846E-2</v>
      </c>
      <c r="AD469" s="146">
        <f>BDS!$AD$3*(COS(($U469*AD$4)-PI()))*BL469*BP469</f>
        <v>-6.5329900007933497E-2</v>
      </c>
      <c r="AE469" s="146">
        <f>BDS!$AE$3*(COS(($U469*AE$4)-PI()))*BL469*BP469</f>
        <v>-6.4113928207317691E-2</v>
      </c>
      <c r="AF469" s="146">
        <f>BDS!$AF$3*(COS(($U469*AF$4)-PI()))*BL469*BP469</f>
        <v>-6.5329900007933497E-2</v>
      </c>
      <c r="AG469" s="146">
        <f>BDS!$AG$3*(COS(($U469*AG$4)-PI()))*BL469*BP469</f>
        <v>-1.1475628039108846E-2</v>
      </c>
      <c r="AH469" s="146">
        <f>BDS!$AH$3*(COS(($U469*AH$4)-PI()))*BL469*BP469</f>
        <v>5.5323881155425754E-2</v>
      </c>
      <c r="AI469" s="146">
        <f>BDS!$AI$3*(COS(($U469*AI$4)-PI()))*BL469*BP469</f>
        <v>-1.60500149613064E-2</v>
      </c>
      <c r="AJ469" s="146">
        <f>BDS!$AJ$3*(COS(($U469*AJ$4)-PI()))*BL469*BP469</f>
        <v>-6.1677452784492479E-2</v>
      </c>
      <c r="AK469" s="146">
        <f>BDS!$AK$3*(COS(($U469*AK$4)-PI()))*BL469*BP469</f>
        <v>4.077020906978962E-2</v>
      </c>
      <c r="AL469" s="146">
        <f>BDS!$AL$3*(COS(($U469*AL$4)-PI()))*BL469*BP469</f>
        <v>-6.6027537815614212E-2</v>
      </c>
      <c r="AM469" s="146">
        <f>BDS!$AM$3*(COS(($U469*AM$4)-PI()))*BL469*BP469</f>
        <v>-2.7275671803746241E-2</v>
      </c>
      <c r="AN469" s="146">
        <f>BDS!$AN$3*(COS(($U469*AN$4)-PI()))*BL469*BP469</f>
        <v>-3.451486400681352E-3</v>
      </c>
      <c r="AO469" s="146">
        <f>BDS!$AO$3*(COS(($U469*AO$4)-PI()))*BL469*BP469</f>
        <v>-2.7275671803746241E-2</v>
      </c>
      <c r="AP469" s="146">
        <f>BDS!$AP$3*(COS(($U469*AP$4)-PI()))*BL469*BP469</f>
        <v>-6.6027537815614212E-2</v>
      </c>
      <c r="AQ469" s="146">
        <f>BDS!$AQ$3*(COS(($U469*AQ$4)-PI()))*BL469*BP469</f>
        <v>4.077020906978962E-2</v>
      </c>
      <c r="AR469" s="146">
        <f>BDS!$AR$3*(COS(($U469*AR$4)-PI()))*BL469*BP469</f>
        <v>-6.1677452784492479E-2</v>
      </c>
      <c r="AS469" s="146">
        <f>BDS!$AS$3*(COS(($U469*AS$4)-PI()))*BL469*BP469</f>
        <v>-1.60500149613064E-2</v>
      </c>
      <c r="AT469" s="146">
        <f>BDS!$AT$3*(COS(($U469*AT$4)-PI()))*BL469*BP469</f>
        <v>5.5323881155425754E-2</v>
      </c>
      <c r="AU469" s="146">
        <f>BDS!$AU$3*(COS(($U469*AU$4)-PI()))*BL469*BP469</f>
        <v>-1.1475628039108846E-2</v>
      </c>
      <c r="AV469" s="146">
        <f>BDS!$AV$3*(COS(($U469*AV$4)-PI()))*BL469*BP469</f>
        <v>-6.5329900007933497E-2</v>
      </c>
      <c r="AW469" s="146">
        <f>BDS!$AW$3*(COS(($U469*AW$4)-PI()))*BL469*BP469</f>
        <v>-6.4113928207317691E-2</v>
      </c>
      <c r="AX469" s="146">
        <f>BDS!$AX$3*(COS(($U469*AX$4)-PI()))*BL469*BP469</f>
        <v>-6.5329900007933497E-2</v>
      </c>
      <c r="AY469" s="146">
        <f>BDS!$AY$3*(COS(($U469*AY$4)-PI()))*BL469*BP469</f>
        <v>-1.1475628039108846E-2</v>
      </c>
      <c r="AZ469" s="146">
        <f>BDS!$AZ$3*(COS(($U469*AZ$4)-PI()))*BL469*BP469</f>
        <v>5.5323881155425754E-2</v>
      </c>
      <c r="BA469" s="146">
        <f>BDS!$BA$3*(COS(($U469*BA$4)-PI()))*BL469*BP469</f>
        <v>-1.60500149613064E-2</v>
      </c>
      <c r="BB469" s="146">
        <f>BDS!$BB$3*(COS(($U469*BB$4)-PI()))*BL469*BP469</f>
        <v>-3.861883131137323E-4</v>
      </c>
      <c r="BC469" s="146">
        <f>BDS!$BC$3*(COS(($U469*BC$4)-PI()))*BL469*BP469</f>
        <v>-4.7094465535819217E-2</v>
      </c>
      <c r="BD469" s="146">
        <f>BDS!$BD$3*(COS(($U469*BD$4)-PI()))*BL469*BP469</f>
        <v>-5.6423477109877412E-2</v>
      </c>
      <c r="BE469" s="146">
        <f>BDS!$BE$3*(COS(($U469*BE$4)-PI()))*BL469*BP469</f>
        <v>3.35761840384926E-2</v>
      </c>
      <c r="BF469" s="153">
        <f t="shared" si="144"/>
        <v>-1.9111740134225463E-2</v>
      </c>
      <c r="BG469" s="153">
        <f>(((BF469)+1)/(BDS!$BG$4)+1)</f>
        <v>1.9746717848379221</v>
      </c>
      <c r="BH469" s="196">
        <f t="shared" si="145"/>
        <v>5.9098984156520302</v>
      </c>
      <c r="BI469" s="154"/>
      <c r="BJ469" s="152">
        <f t="shared" si="146"/>
        <v>10470.132893539672</v>
      </c>
      <c r="BK469" s="152">
        <f t="shared" si="147"/>
        <v>-6.8763669846773556</v>
      </c>
      <c r="BL469" s="155">
        <f t="shared" si="148"/>
        <v>0.45308705134158284</v>
      </c>
      <c r="BM469" s="155"/>
      <c r="BN469" s="152">
        <f t="shared" si="149"/>
        <v>10470.132893539672</v>
      </c>
      <c r="BO469" s="152">
        <f t="shared" si="150"/>
        <v>-16.754676923318101</v>
      </c>
      <c r="BP469" s="155">
        <f t="shared" si="151"/>
        <v>0.14530018051032983</v>
      </c>
      <c r="BQ469" s="156"/>
      <c r="BR469" s="157">
        <f t="shared" si="152"/>
        <v>10470.132893539672</v>
      </c>
      <c r="BS469" s="158">
        <f t="shared" si="153"/>
        <v>0</v>
      </c>
      <c r="BT469" s="158">
        <f t="shared" si="154"/>
        <v>0</v>
      </c>
      <c r="BU469" s="158">
        <f t="shared" si="155"/>
        <v>0</v>
      </c>
      <c r="BV469" s="158"/>
      <c r="BW469" s="206">
        <f t="shared" si="156"/>
        <v>10470.132893539672</v>
      </c>
      <c r="BX469" s="207">
        <f t="shared" si="157"/>
        <v>-1.0248872314534383E-11</v>
      </c>
      <c r="BY469" s="208">
        <f t="shared" si="158"/>
        <v>0.99999999999882005</v>
      </c>
      <c r="BZ469" s="158"/>
      <c r="CA469" s="157">
        <f>BDS!BH469</f>
        <v>5.9098984156520302</v>
      </c>
      <c r="CB469" s="157">
        <f t="shared" si="159"/>
        <v>-9.0101584347969776E-2</v>
      </c>
      <c r="CC469" s="157"/>
      <c r="CD469" s="157">
        <f t="shared" si="160"/>
        <v>-9.0101584347969776E-2</v>
      </c>
      <c r="CE469" s="192"/>
      <c r="CF469" s="192"/>
      <c r="CG469" s="208"/>
      <c r="CH469" s="208">
        <f t="shared" si="161"/>
        <v>0</v>
      </c>
    </row>
    <row r="470" spans="2:86" x14ac:dyDescent="0.2">
      <c r="B470" s="81"/>
      <c r="C470" s="81"/>
      <c r="D470" s="81"/>
      <c r="E470" s="81"/>
      <c r="F470" s="81"/>
      <c r="G470" s="81"/>
      <c r="H470" s="81"/>
      <c r="I470" s="81"/>
      <c r="J470" s="81"/>
      <c r="K470" s="81"/>
      <c r="L470" s="82"/>
      <c r="M470" s="83"/>
      <c r="N470" s="81"/>
      <c r="O470" s="81"/>
      <c r="P470" s="81"/>
      <c r="Q470" s="84"/>
      <c r="R470" s="81"/>
      <c r="S470" s="84"/>
      <c r="T470" s="81"/>
      <c r="U470" s="195">
        <f t="shared" si="143"/>
        <v>10628.913852753236</v>
      </c>
      <c r="V470" s="146">
        <f>BDS!$V$3*(COS(($U470*V$4)-PI()))*BL470*BP470</f>
        <v>2.7437410458631264E-2</v>
      </c>
      <c r="W470" s="146">
        <f>BDS!$W$3*(COS(($U470*W$4)-PI()))*BL470*BP470</f>
        <v>6.2417573250457804E-2</v>
      </c>
      <c r="X470" s="146">
        <f>BDS!$X$3*(COS(($U470*X$4)-PI()))*BL470*BP470</f>
        <v>-5.070921551699107E-2</v>
      </c>
      <c r="Y470" s="146">
        <f>BDS!$Y$3*(COS(($U470*Y$4)-PI()))*BL470*BP470</f>
        <v>-1.7512978822155163E-3</v>
      </c>
      <c r="Z470" s="146">
        <f>BDS!$Z$3*(COS(($U470*Z$4)-PI()))*BL470*BP470</f>
        <v>3.5234184461173865E-2</v>
      </c>
      <c r="AA470" s="146">
        <f>BDS!$AA$3*(COS(($U470*AA$4)-PI()))*BL470*BP470</f>
        <v>1.5750002432237117E-2</v>
      </c>
      <c r="AB470" s="146">
        <f>BDS!$AB$3*(COS(($U470*AB$4)-PI()))*BL470*BP470</f>
        <v>3.3553712213033916E-2</v>
      </c>
      <c r="AC470" s="146">
        <f>BDS!$AC$3*(COS(($U470*AC$4)-PI()))*BL470*BP470</f>
        <v>1.4353888505494947E-2</v>
      </c>
      <c r="AD470" s="146">
        <f>BDS!$AD$3*(COS(($U470*AD$4)-PI()))*BL470*BP470</f>
        <v>-5.4782364686529618E-2</v>
      </c>
      <c r="AE470" s="146">
        <f>BDS!$AE$3*(COS(($U470*AE$4)-PI()))*BL470*BP470</f>
        <v>-6.3048770910388158E-2</v>
      </c>
      <c r="AF470" s="146">
        <f>BDS!$AF$3*(COS(($U470*AF$4)-PI()))*BL470*BP470</f>
        <v>-5.4782364686529618E-2</v>
      </c>
      <c r="AG470" s="146">
        <f>BDS!$AG$3*(COS(($U470*AG$4)-PI()))*BL470*BP470</f>
        <v>1.4353888505494947E-2</v>
      </c>
      <c r="AH470" s="146">
        <f>BDS!$AH$3*(COS(($U470*AH$4)-PI()))*BL470*BP470</f>
        <v>3.3553712213033916E-2</v>
      </c>
      <c r="AI470" s="146">
        <f>BDS!$AI$3*(COS(($U470*AI$4)-PI()))*BL470*BP470</f>
        <v>1.5750002432237117E-2</v>
      </c>
      <c r="AJ470" s="146">
        <f>BDS!$AJ$3*(COS(($U470*AJ$4)-PI()))*BL470*BP470</f>
        <v>-6.3151443076805175E-2</v>
      </c>
      <c r="AK470" s="146">
        <f>BDS!$AK$3*(COS(($U470*AK$4)-PI()))*BL470*BP470</f>
        <v>5.6086829820831442E-2</v>
      </c>
      <c r="AL470" s="146">
        <f>BDS!$AL$3*(COS(($U470*AL$4)-PI()))*BL470*BP470</f>
        <v>-5.8145310481282853E-2</v>
      </c>
      <c r="AM470" s="146">
        <f>BDS!$AM$3*(COS(($U470*AM$4)-PI()))*BL470*BP470</f>
        <v>-4.5161067474741273E-2</v>
      </c>
      <c r="AN470" s="146">
        <f>BDS!$AN$3*(COS(($U470*AN$4)-PI()))*BL470*BP470</f>
        <v>-2.5384282545387746E-2</v>
      </c>
      <c r="AO470" s="146">
        <f>BDS!$AO$3*(COS(($U470*AO$4)-PI()))*BL470*BP470</f>
        <v>-4.5161067474741273E-2</v>
      </c>
      <c r="AP470" s="146">
        <f>BDS!$AP$3*(COS(($U470*AP$4)-PI()))*BL470*BP470</f>
        <v>-5.8145310481282853E-2</v>
      </c>
      <c r="AQ470" s="146">
        <f>BDS!$AQ$3*(COS(($U470*AQ$4)-PI()))*BL470*BP470</f>
        <v>5.6086829820831442E-2</v>
      </c>
      <c r="AR470" s="146">
        <f>BDS!$AR$3*(COS(($U470*AR$4)-PI()))*BL470*BP470</f>
        <v>-6.3151443076805175E-2</v>
      </c>
      <c r="AS470" s="146">
        <f>BDS!$AS$3*(COS(($U470*AS$4)-PI()))*BL470*BP470</f>
        <v>1.5750002432237117E-2</v>
      </c>
      <c r="AT470" s="146">
        <f>BDS!$AT$3*(COS(($U470*AT$4)-PI()))*BL470*BP470</f>
        <v>3.3553712213033916E-2</v>
      </c>
      <c r="AU470" s="146">
        <f>BDS!$AU$3*(COS(($U470*AU$4)-PI()))*BL470*BP470</f>
        <v>1.4353888505494947E-2</v>
      </c>
      <c r="AV470" s="146">
        <f>BDS!$AV$3*(COS(($U470*AV$4)-PI()))*BL470*BP470</f>
        <v>-5.4782364686529618E-2</v>
      </c>
      <c r="AW470" s="146">
        <f>BDS!$AW$3*(COS(($U470*AW$4)-PI()))*BL470*BP470</f>
        <v>-6.3048770910388158E-2</v>
      </c>
      <c r="AX470" s="146">
        <f>BDS!$AX$3*(COS(($U470*AX$4)-PI()))*BL470*BP470</f>
        <v>-5.4782364686529618E-2</v>
      </c>
      <c r="AY470" s="146">
        <f>BDS!$AY$3*(COS(($U470*AY$4)-PI()))*BL470*BP470</f>
        <v>1.4353888505494947E-2</v>
      </c>
      <c r="AZ470" s="146">
        <f>BDS!$AZ$3*(COS(($U470*AZ$4)-PI()))*BL470*BP470</f>
        <v>3.3553712213033916E-2</v>
      </c>
      <c r="BA470" s="146">
        <f>BDS!$BA$3*(COS(($U470*BA$4)-PI()))*BL470*BP470</f>
        <v>1.5750002432237117E-2</v>
      </c>
      <c r="BB470" s="146">
        <f>BDS!$BB$3*(COS(($U470*BB$4)-PI()))*BL470*BP470</f>
        <v>3.5234184461173865E-2</v>
      </c>
      <c r="BC470" s="146">
        <f>BDS!$BC$3*(COS(($U470*BC$4)-PI()))*BL470*BP470</f>
        <v>-1.7512978822155163E-3</v>
      </c>
      <c r="BD470" s="146">
        <f>BDS!$BD$3*(COS(($U470*BD$4)-PI()))*BL470*BP470</f>
        <v>-5.070921551699107E-2</v>
      </c>
      <c r="BE470" s="146">
        <f>BDS!$BE$3*(COS(($U470*BE$4)-PI()))*BL470*BP470</f>
        <v>6.2417573250457804E-2</v>
      </c>
      <c r="BF470" s="153">
        <f t="shared" si="144"/>
        <v>-6.0806376069370248E-3</v>
      </c>
      <c r="BG470" s="153">
        <f>(((BF470)+1)/(BDS!$BG$4)+1)</f>
        <v>1.9876203014818219</v>
      </c>
      <c r="BH470" s="196">
        <f t="shared" si="145"/>
        <v>5.9666684792746194</v>
      </c>
      <c r="BI470" s="154"/>
      <c r="BJ470" s="152">
        <f t="shared" si="146"/>
        <v>10628.913852753236</v>
      </c>
      <c r="BK470" s="152">
        <f t="shared" si="147"/>
        <v>-7.0460371909927346</v>
      </c>
      <c r="BL470" s="155">
        <f t="shared" si="148"/>
        <v>0.44432233063805154</v>
      </c>
      <c r="BM470" s="155"/>
      <c r="BN470" s="152">
        <f t="shared" si="149"/>
        <v>10628.913852753236</v>
      </c>
      <c r="BO470" s="152">
        <f t="shared" si="150"/>
        <v>-16.91470694316174</v>
      </c>
      <c r="BP470" s="155">
        <f t="shared" si="151"/>
        <v>0.14264766032214199</v>
      </c>
      <c r="BQ470" s="156"/>
      <c r="BR470" s="157">
        <f t="shared" si="152"/>
        <v>10628.913852753236</v>
      </c>
      <c r="BS470" s="158">
        <f t="shared" si="153"/>
        <v>0</v>
      </c>
      <c r="BT470" s="158">
        <f t="shared" si="154"/>
        <v>0</v>
      </c>
      <c r="BU470" s="158">
        <f t="shared" si="155"/>
        <v>0</v>
      </c>
      <c r="BV470" s="158"/>
      <c r="BW470" s="206">
        <f t="shared" si="156"/>
        <v>10628.913852753236</v>
      </c>
      <c r="BX470" s="207">
        <f t="shared" si="157"/>
        <v>-1.0761894526741352E-11</v>
      </c>
      <c r="BY470" s="208">
        <f t="shared" si="158"/>
        <v>0.99999999999876099</v>
      </c>
      <c r="BZ470" s="158"/>
      <c r="CA470" s="157">
        <f>BDS!BH470</f>
        <v>5.9666684792746194</v>
      </c>
      <c r="CB470" s="157">
        <f t="shared" si="159"/>
        <v>-3.3331520725380592E-2</v>
      </c>
      <c r="CC470" s="157"/>
      <c r="CD470" s="157">
        <f t="shared" si="160"/>
        <v>-3.3331520725380592E-2</v>
      </c>
      <c r="CE470" s="192"/>
      <c r="CF470" s="192"/>
      <c r="CG470" s="208"/>
      <c r="CH470" s="208">
        <f t="shared" si="161"/>
        <v>0</v>
      </c>
    </row>
    <row r="471" spans="2:86" x14ac:dyDescent="0.2">
      <c r="B471" s="81"/>
      <c r="C471" s="81"/>
      <c r="D471" s="81"/>
      <c r="E471" s="81"/>
      <c r="F471" s="81"/>
      <c r="G471" s="81"/>
      <c r="H471" s="81"/>
      <c r="I471" s="81"/>
      <c r="J471" s="81"/>
      <c r="K471" s="81"/>
      <c r="L471" s="82"/>
      <c r="M471" s="83"/>
      <c r="N471" s="81"/>
      <c r="O471" s="81"/>
      <c r="P471" s="81"/>
      <c r="Q471" s="84"/>
      <c r="R471" s="81"/>
      <c r="S471" s="84"/>
      <c r="T471" s="81"/>
      <c r="U471" s="195">
        <f t="shared" si="143"/>
        <v>10790.102746351695</v>
      </c>
      <c r="V471" s="146">
        <f>BDS!$V$3*(COS(($U471*V$4)-PI()))*BL471*BP471</f>
        <v>6.0158541786519852E-2</v>
      </c>
      <c r="W471" s="146">
        <f>BDS!$W$3*(COS(($U471*W$4)-PI()))*BL471*BP471</f>
        <v>2.4602472768557572E-2</v>
      </c>
      <c r="X471" s="146">
        <f>BDS!$X$3*(COS(($U471*X$4)-PI()))*BL471*BP471</f>
        <v>1.2149137021337386E-2</v>
      </c>
      <c r="Y471" s="146">
        <f>BDS!$Y$3*(COS(($U471*Y$4)-PI()))*BL471*BP471</f>
        <v>4.1752161633266997E-2</v>
      </c>
      <c r="Z471" s="146">
        <f>BDS!$Z$3*(COS(($U471*Z$4)-PI()))*BL471*BP471</f>
        <v>5.6719103024346428E-2</v>
      </c>
      <c r="AA471" s="146">
        <f>BDS!$AA$3*(COS(($U471*AA$4)-PI()))*BL471*BP471</f>
        <v>4.1869254797073006E-2</v>
      </c>
      <c r="AB471" s="146">
        <f>BDS!$AB$3*(COS(($U471*AB$4)-PI()))*BL471*BP471</f>
        <v>6.8376757038937632E-3</v>
      </c>
      <c r="AC471" s="146">
        <f>BDS!$AC$3*(COS(($U471*AC$4)-PI()))*BL471*BP471</f>
        <v>3.6362194492832768E-2</v>
      </c>
      <c r="AD471" s="146">
        <f>BDS!$AD$3*(COS(($U471*AD$4)-PI()))*BL471*BP471</f>
        <v>-3.698048587700322E-2</v>
      </c>
      <c r="AE471" s="146">
        <f>BDS!$AE$3*(COS(($U471*AE$4)-PI()))*BL471*BP471</f>
        <v>-5.3245752362843186E-2</v>
      </c>
      <c r="AF471" s="146">
        <f>BDS!$AF$3*(COS(($U471*AF$4)-PI()))*BL471*BP471</f>
        <v>-3.698048587700322E-2</v>
      </c>
      <c r="AG471" s="146">
        <f>BDS!$AG$3*(COS(($U471*AG$4)-PI()))*BL471*BP471</f>
        <v>3.6362194492832768E-2</v>
      </c>
      <c r="AH471" s="146">
        <f>BDS!$AH$3*(COS(($U471*AH$4)-PI()))*BL471*BP471</f>
        <v>6.8376757038937632E-3</v>
      </c>
      <c r="AI471" s="146">
        <f>BDS!$AI$3*(COS(($U471*AI$4)-PI()))*BL471*BP471</f>
        <v>4.1869254797073006E-2</v>
      </c>
      <c r="AJ471" s="146">
        <f>BDS!$AJ$3*(COS(($U471*AJ$4)-PI()))*BL471*BP471</f>
        <v>-5.0943582687458924E-2</v>
      </c>
      <c r="AK471" s="146">
        <f>BDS!$AK$3*(COS(($U471*AK$4)-PI()))*BL471*BP471</f>
        <v>6.1051834711453944E-2</v>
      </c>
      <c r="AL471" s="146">
        <f>BDS!$AL$3*(COS(($U471*AL$4)-PI()))*BL471*BP471</f>
        <v>-4.2438463286453502E-2</v>
      </c>
      <c r="AM471" s="146">
        <f>BDS!$AM$3*(COS(($U471*AM$4)-PI()))*BL471*BP471</f>
        <v>-5.6110701727629914E-2</v>
      </c>
      <c r="AN471" s="146">
        <f>BDS!$AN$3*(COS(($U471*AN$4)-PI()))*BL471*BP471</f>
        <v>-4.2807496086026645E-2</v>
      </c>
      <c r="AO471" s="146">
        <f>BDS!$AO$3*(COS(($U471*AO$4)-PI()))*BL471*BP471</f>
        <v>-5.6110701727629914E-2</v>
      </c>
      <c r="AP471" s="146">
        <f>BDS!$AP$3*(COS(($U471*AP$4)-PI()))*BL471*BP471</f>
        <v>-4.2438463286453502E-2</v>
      </c>
      <c r="AQ471" s="146">
        <f>BDS!$AQ$3*(COS(($U471*AQ$4)-PI()))*BL471*BP471</f>
        <v>6.1051834711453944E-2</v>
      </c>
      <c r="AR471" s="146">
        <f>BDS!$AR$3*(COS(($U471*AR$4)-PI()))*BL471*BP471</f>
        <v>-5.0943582687458924E-2</v>
      </c>
      <c r="AS471" s="146">
        <f>BDS!$AS$3*(COS(($U471*AS$4)-PI()))*BL471*BP471</f>
        <v>4.1869254797073006E-2</v>
      </c>
      <c r="AT471" s="146">
        <f>BDS!$AT$3*(COS(($U471*AT$4)-PI()))*BL471*BP471</f>
        <v>6.8376757038937632E-3</v>
      </c>
      <c r="AU471" s="146">
        <f>BDS!$AU$3*(COS(($U471*AU$4)-PI()))*BL471*BP471</f>
        <v>3.6362194492832768E-2</v>
      </c>
      <c r="AV471" s="146">
        <f>BDS!$AV$3*(COS(($U471*AV$4)-PI()))*BL471*BP471</f>
        <v>-3.698048587700322E-2</v>
      </c>
      <c r="AW471" s="146">
        <f>BDS!$AW$3*(COS(($U471*AW$4)-PI()))*BL471*BP471</f>
        <v>-5.3245752362843186E-2</v>
      </c>
      <c r="AX471" s="146">
        <f>BDS!$AX$3*(COS(($U471*AX$4)-PI()))*BL471*BP471</f>
        <v>-3.698048587700322E-2</v>
      </c>
      <c r="AY471" s="146">
        <f>BDS!$AY$3*(COS(($U471*AY$4)-PI()))*BL471*BP471</f>
        <v>3.6362194492832768E-2</v>
      </c>
      <c r="AZ471" s="146">
        <f>BDS!$AZ$3*(COS(($U471*AZ$4)-PI()))*BL471*BP471</f>
        <v>6.8376757038937632E-3</v>
      </c>
      <c r="BA471" s="146">
        <f>BDS!$BA$3*(COS(($U471*BA$4)-PI()))*BL471*BP471</f>
        <v>4.1869254797073006E-2</v>
      </c>
      <c r="BB471" s="146">
        <f>BDS!$BB$3*(COS(($U471*BB$4)-PI()))*BL471*BP471</f>
        <v>5.6719103024346428E-2</v>
      </c>
      <c r="BC471" s="146">
        <f>BDS!$BC$3*(COS(($U471*BC$4)-PI()))*BL471*BP471</f>
        <v>4.1752161633266997E-2</v>
      </c>
      <c r="BD471" s="146">
        <f>BDS!$BD$3*(COS(($U471*BD$4)-PI()))*BL471*BP471</f>
        <v>1.2149137021337386E-2</v>
      </c>
      <c r="BE471" s="146">
        <f>BDS!$BE$3*(COS(($U471*BE$4)-PI()))*BL471*BP471</f>
        <v>2.4602472768557572E-2</v>
      </c>
      <c r="BF471" s="153">
        <f t="shared" si="144"/>
        <v>5.4660561210231147E-3</v>
      </c>
      <c r="BG471" s="153">
        <f>(((BF471)+1)/(BDS!$BG$4)+1)</f>
        <v>1.9990938169119565</v>
      </c>
      <c r="BH471" s="196">
        <f t="shared" si="145"/>
        <v>6.0166635182800086</v>
      </c>
      <c r="BI471" s="154"/>
      <c r="BJ471" s="152">
        <f t="shared" si="146"/>
        <v>10790.102746351695</v>
      </c>
      <c r="BK471" s="152">
        <f t="shared" si="147"/>
        <v>-7.2173539901115404</v>
      </c>
      <c r="BL471" s="155">
        <f t="shared" si="148"/>
        <v>0.43564456524797834</v>
      </c>
      <c r="BM471" s="155"/>
      <c r="BN471" s="152">
        <f t="shared" si="149"/>
        <v>10790.102746351695</v>
      </c>
      <c r="BO471" s="152">
        <f t="shared" si="150"/>
        <v>-17.074859553834209</v>
      </c>
      <c r="BP471" s="155">
        <f t="shared" si="151"/>
        <v>0.14004158655217055</v>
      </c>
      <c r="BQ471" s="156"/>
      <c r="BR471" s="157">
        <f t="shared" si="152"/>
        <v>10790.102746351695</v>
      </c>
      <c r="BS471" s="158">
        <f t="shared" si="153"/>
        <v>0</v>
      </c>
      <c r="BT471" s="158">
        <f t="shared" si="154"/>
        <v>0</v>
      </c>
      <c r="BU471" s="158">
        <f t="shared" si="155"/>
        <v>0</v>
      </c>
      <c r="BV471" s="158"/>
      <c r="BW471" s="206">
        <f t="shared" si="156"/>
        <v>10790.102746351695</v>
      </c>
      <c r="BX471" s="207">
        <f t="shared" si="157"/>
        <v>-1.1301917908011879E-11</v>
      </c>
      <c r="BY471" s="208">
        <f t="shared" si="158"/>
        <v>0.99999999999869882</v>
      </c>
      <c r="BZ471" s="158"/>
      <c r="CA471" s="157">
        <f>BDS!BH471</f>
        <v>6.0166635182800086</v>
      </c>
      <c r="CB471" s="157">
        <f t="shared" si="159"/>
        <v>1.666351828000856E-2</v>
      </c>
      <c r="CC471" s="157"/>
      <c r="CD471" s="157">
        <f t="shared" si="160"/>
        <v>1.666351828000856E-2</v>
      </c>
      <c r="CE471" s="192"/>
      <c r="CF471" s="192"/>
      <c r="CG471" s="208"/>
      <c r="CH471" s="208">
        <f t="shared" si="161"/>
        <v>0</v>
      </c>
    </row>
    <row r="472" spans="2:86" x14ac:dyDescent="0.2">
      <c r="B472" s="81"/>
      <c r="C472" s="81"/>
      <c r="D472" s="81"/>
      <c r="E472" s="81"/>
      <c r="F472" s="81"/>
      <c r="G472" s="81"/>
      <c r="H472" s="81"/>
      <c r="I472" s="81"/>
      <c r="J472" s="81"/>
      <c r="K472" s="81"/>
      <c r="L472" s="82"/>
      <c r="M472" s="83"/>
      <c r="N472" s="81"/>
      <c r="O472" s="81"/>
      <c r="P472" s="81"/>
      <c r="Q472" s="84"/>
      <c r="R472" s="81"/>
      <c r="S472" s="84"/>
      <c r="T472" s="81"/>
      <c r="U472" s="195">
        <f t="shared" si="143"/>
        <v>10953.736090980563</v>
      </c>
      <c r="V472" s="146">
        <f>BDS!$V$3*(COS(($U472*V$4)-PI()))*BL472*BP472</f>
        <v>2.8454386478813695E-2</v>
      </c>
      <c r="W472" s="146">
        <f>BDS!$W$3*(COS(($U472*W$4)-PI()))*BL472*BP472</f>
        <v>-3.6942712870317584E-2</v>
      </c>
      <c r="X472" s="146">
        <f>BDS!$X$3*(COS(($U472*X$4)-PI()))*BL472*BP472</f>
        <v>5.6670843985152583E-2</v>
      </c>
      <c r="Y472" s="146">
        <f>BDS!$Y$3*(COS(($U472*Y$4)-PI()))*BL472*BP472</f>
        <v>5.8445252245735123E-2</v>
      </c>
      <c r="Z472" s="146">
        <f>BDS!$Z$3*(COS(($U472*Z$4)-PI()))*BL472*BP472</f>
        <v>5.7062021410340967E-2</v>
      </c>
      <c r="AA472" s="146">
        <f>BDS!$AA$3*(COS(($U472*AA$4)-PI()))*BL472*BP472</f>
        <v>5.6111487179563234E-2</v>
      </c>
      <c r="AB472" s="146">
        <f>BDS!$AB$3*(COS(($U472*AB$4)-PI()))*BL472*BP472</f>
        <v>-1.9572684438550987E-2</v>
      </c>
      <c r="AC472" s="146">
        <f>BDS!$AC$3*(COS(($U472*AC$4)-PI()))*BL472*BP472</f>
        <v>5.1116965758026302E-2</v>
      </c>
      <c r="AD472" s="146">
        <f>BDS!$AD$3*(COS(($U472*AD$4)-PI()))*BL472*BP472</f>
        <v>-1.4770594847152294E-2</v>
      </c>
      <c r="AE472" s="146">
        <f>BDS!$AE$3*(COS(($U472*AE$4)-PI()))*BL472*BP472</f>
        <v>-3.6379577078902943E-2</v>
      </c>
      <c r="AF472" s="146">
        <f>BDS!$AF$3*(COS(($U472*AF$4)-PI()))*BL472*BP472</f>
        <v>-1.4770594847152294E-2</v>
      </c>
      <c r="AG472" s="146">
        <f>BDS!$AG$3*(COS(($U472*AG$4)-PI()))*BL472*BP472</f>
        <v>5.1116965758026302E-2</v>
      </c>
      <c r="AH472" s="146">
        <f>BDS!$AH$3*(COS(($U472*AH$4)-PI()))*BL472*BP472</f>
        <v>-1.9572684438550987E-2</v>
      </c>
      <c r="AI472" s="146">
        <f>BDS!$AI$3*(COS(($U472*AI$4)-PI()))*BL472*BP472</f>
        <v>5.6111487179563234E-2</v>
      </c>
      <c r="AJ472" s="146">
        <f>BDS!$AJ$3*(COS(($U472*AJ$4)-PI()))*BL472*BP472</f>
        <v>-2.8186939857570446E-2</v>
      </c>
      <c r="AK472" s="146">
        <f>BDS!$AK$3*(COS(($U472*AK$4)-PI()))*BL472*BP472</f>
        <v>5.5144964922011021E-2</v>
      </c>
      <c r="AL472" s="146">
        <f>BDS!$AL$3*(COS(($U472*AL$4)-PI()))*BL472*BP472</f>
        <v>-2.1443299715768114E-2</v>
      </c>
      <c r="AM472" s="146">
        <f>BDS!$AM$3*(COS(($U472*AM$4)-PI()))*BL472*BP472</f>
        <v>-5.8896473597712391E-2</v>
      </c>
      <c r="AN472" s="146">
        <f>BDS!$AN$3*(COS(($U472*AN$4)-PI()))*BL472*BP472</f>
        <v>-5.3629398632141528E-2</v>
      </c>
      <c r="AO472" s="146">
        <f>BDS!$AO$3*(COS(($U472*AO$4)-PI()))*BL472*BP472</f>
        <v>-5.8896473597712391E-2</v>
      </c>
      <c r="AP472" s="146">
        <f>BDS!$AP$3*(COS(($U472*AP$4)-PI()))*BL472*BP472</f>
        <v>-2.1443299715768114E-2</v>
      </c>
      <c r="AQ472" s="146">
        <f>BDS!$AQ$3*(COS(($U472*AQ$4)-PI()))*BL472*BP472</f>
        <v>5.5144964922011021E-2</v>
      </c>
      <c r="AR472" s="146">
        <f>BDS!$AR$3*(COS(($U472*AR$4)-PI()))*BL472*BP472</f>
        <v>-2.8186939857570446E-2</v>
      </c>
      <c r="AS472" s="146">
        <f>BDS!$AS$3*(COS(($U472*AS$4)-PI()))*BL472*BP472</f>
        <v>5.6111487179563234E-2</v>
      </c>
      <c r="AT472" s="146">
        <f>BDS!$AT$3*(COS(($U472*AT$4)-PI()))*BL472*BP472</f>
        <v>-1.9572684438550987E-2</v>
      </c>
      <c r="AU472" s="146">
        <f>BDS!$AU$3*(COS(($U472*AU$4)-PI()))*BL472*BP472</f>
        <v>5.1116965758026302E-2</v>
      </c>
      <c r="AV472" s="146">
        <f>BDS!$AV$3*(COS(($U472*AV$4)-PI()))*BL472*BP472</f>
        <v>-1.4770594847152294E-2</v>
      </c>
      <c r="AW472" s="146">
        <f>BDS!$AW$3*(COS(($U472*AW$4)-PI()))*BL472*BP472</f>
        <v>-3.6379577078902943E-2</v>
      </c>
      <c r="AX472" s="146">
        <f>BDS!$AX$3*(COS(($U472*AX$4)-PI()))*BL472*BP472</f>
        <v>-1.4770594847152294E-2</v>
      </c>
      <c r="AY472" s="146">
        <f>BDS!$AY$3*(COS(($U472*AY$4)-PI()))*BL472*BP472</f>
        <v>5.1116965758026302E-2</v>
      </c>
      <c r="AZ472" s="146">
        <f>BDS!$AZ$3*(COS(($U472*AZ$4)-PI()))*BL472*BP472</f>
        <v>-1.9572684438550987E-2</v>
      </c>
      <c r="BA472" s="146">
        <f>BDS!$BA$3*(COS(($U472*BA$4)-PI()))*BL472*BP472</f>
        <v>5.6111487179563234E-2</v>
      </c>
      <c r="BB472" s="146">
        <f>BDS!$BB$3*(COS(($U472*BB$4)-PI()))*BL472*BP472</f>
        <v>5.7062021410340967E-2</v>
      </c>
      <c r="BC472" s="146">
        <f>BDS!$BC$3*(COS(($U472*BC$4)-PI()))*BL472*BP472</f>
        <v>5.8445252245735123E-2</v>
      </c>
      <c r="BD472" s="146">
        <f>BDS!$BD$3*(COS(($U472*BD$4)-PI()))*BL472*BP472</f>
        <v>5.6670843985152583E-2</v>
      </c>
      <c r="BE472" s="146">
        <f>BDS!$BE$3*(COS(($U472*BE$4)-PI()))*BL472*BP472</f>
        <v>-3.6942712870317584E-2</v>
      </c>
      <c r="BF472" s="153">
        <f t="shared" si="144"/>
        <v>9.9253844816709347E-3</v>
      </c>
      <c r="BG472" s="153">
        <f>(((BF472)+1)/(BDS!$BG$4)+1)</f>
        <v>2.0035248838441326</v>
      </c>
      <c r="BH472" s="196">
        <f t="shared" si="145"/>
        <v>6.0358948150638652</v>
      </c>
      <c r="BI472" s="154"/>
      <c r="BJ472" s="152">
        <f t="shared" si="146"/>
        <v>10953.736090980563</v>
      </c>
      <c r="BK472" s="152">
        <f t="shared" si="147"/>
        <v>-7.3902687625971177</v>
      </c>
      <c r="BL472" s="155">
        <f t="shared" si="148"/>
        <v>0.42705770502996371</v>
      </c>
      <c r="BM472" s="155"/>
      <c r="BN472" s="152">
        <f t="shared" si="149"/>
        <v>10953.736090980563</v>
      </c>
      <c r="BO472" s="152">
        <f t="shared" si="150"/>
        <v>-17.235130405864776</v>
      </c>
      <c r="BP472" s="155">
        <f t="shared" si="151"/>
        <v>0.13748125239115755</v>
      </c>
      <c r="BQ472" s="156"/>
      <c r="BR472" s="157">
        <f t="shared" si="152"/>
        <v>10953.736090980563</v>
      </c>
      <c r="BS472" s="158">
        <f t="shared" si="153"/>
        <v>0</v>
      </c>
      <c r="BT472" s="158">
        <f t="shared" si="154"/>
        <v>0</v>
      </c>
      <c r="BU472" s="158">
        <f t="shared" si="155"/>
        <v>0</v>
      </c>
      <c r="BV472" s="158"/>
      <c r="BW472" s="206">
        <f t="shared" si="156"/>
        <v>10953.736090980563</v>
      </c>
      <c r="BX472" s="207">
        <f t="shared" si="157"/>
        <v>-1.1868942458345967E-11</v>
      </c>
      <c r="BY472" s="208">
        <f t="shared" si="158"/>
        <v>0.99999999999863354</v>
      </c>
      <c r="BZ472" s="158"/>
      <c r="CA472" s="157">
        <f>BDS!BH472</f>
        <v>6.0358948150638652</v>
      </c>
      <c r="CB472" s="157">
        <f t="shared" si="159"/>
        <v>3.589481506386516E-2</v>
      </c>
      <c r="CC472" s="157"/>
      <c r="CD472" s="157">
        <f t="shared" si="160"/>
        <v>3.589481506386516E-2</v>
      </c>
      <c r="CE472" s="192"/>
      <c r="CF472" s="192"/>
      <c r="CG472" s="208"/>
      <c r="CH472" s="208">
        <f t="shared" si="161"/>
        <v>0</v>
      </c>
    </row>
    <row r="473" spans="2:86" x14ac:dyDescent="0.2">
      <c r="B473" s="81"/>
      <c r="C473" s="81"/>
      <c r="D473" s="81"/>
      <c r="E473" s="81"/>
      <c r="F473" s="81"/>
      <c r="G473" s="81"/>
      <c r="H473" s="81"/>
      <c r="I473" s="81"/>
      <c r="J473" s="81"/>
      <c r="K473" s="81"/>
      <c r="L473" s="82"/>
      <c r="M473" s="83"/>
      <c r="N473" s="81"/>
      <c r="O473" s="81"/>
      <c r="P473" s="81"/>
      <c r="Q473" s="84"/>
      <c r="R473" s="81"/>
      <c r="S473" s="84"/>
      <c r="T473" s="81"/>
      <c r="U473" s="195">
        <f t="shared" si="143"/>
        <v>11119.850957065144</v>
      </c>
      <c r="V473" s="146">
        <f>BDS!$V$3*(COS(($U473*V$4)-PI()))*BL473*BP473</f>
        <v>-3.1403493915331787E-2</v>
      </c>
      <c r="W473" s="146">
        <f>BDS!$W$3*(COS(($U473*W$4)-PI()))*BL473*BP473</f>
        <v>-5.3961825308271011E-2</v>
      </c>
      <c r="X473" s="146">
        <f>BDS!$X$3*(COS(($U473*X$4)-PI()))*BL473*BP473</f>
        <v>3.0443826641339326E-2</v>
      </c>
      <c r="Y473" s="146">
        <f>BDS!$Y$3*(COS(($U473*Y$4)-PI()))*BL473*BP473</f>
        <v>3.9408352747551639E-2</v>
      </c>
      <c r="Z473" s="146">
        <f>BDS!$Z$3*(COS(($U473*Z$4)-PI()))*BL473*BP473</f>
        <v>3.6857370935083178E-2</v>
      </c>
      <c r="AA473" s="146">
        <f>BDS!$AA$3*(COS(($U473*AA$4)-PI()))*BL473*BP473</f>
        <v>5.528682003128027E-2</v>
      </c>
      <c r="AB473" s="146">
        <f>BDS!$AB$3*(COS(($U473*AB$4)-PI()))*BL473*BP473</f>
        <v>-4.0503718010894807E-2</v>
      </c>
      <c r="AC473" s="146">
        <f>BDS!$AC$3*(COS(($U473*AC$4)-PI()))*BL473*BP473</f>
        <v>5.6399392264751443E-2</v>
      </c>
      <c r="AD473" s="146">
        <f>BDS!$AD$3*(COS(($U473*AD$4)-PI()))*BL473*BP473</f>
        <v>8.3452155393036066E-3</v>
      </c>
      <c r="AE473" s="146">
        <f>BDS!$AE$3*(COS(($U473*AE$4)-PI()))*BL473*BP473</f>
        <v>-1.5151815612692901E-2</v>
      </c>
      <c r="AF473" s="146">
        <f>BDS!$AF$3*(COS(($U473*AF$4)-PI()))*BL473*BP473</f>
        <v>8.3452155393036066E-3</v>
      </c>
      <c r="AG473" s="146">
        <f>BDS!$AG$3*(COS(($U473*AG$4)-PI()))*BL473*BP473</f>
        <v>5.6399392264751443E-2</v>
      </c>
      <c r="AH473" s="146">
        <f>BDS!$AH$3*(COS(($U473*AH$4)-PI()))*BL473*BP473</f>
        <v>-4.0503718010894807E-2</v>
      </c>
      <c r="AI473" s="146">
        <f>BDS!$AI$3*(COS(($U473*AI$4)-PI()))*BL473*BP473</f>
        <v>5.528682003128027E-2</v>
      </c>
      <c r="AJ473" s="146">
        <f>BDS!$AJ$3*(COS(($U473*AJ$4)-PI()))*BL473*BP473</f>
        <v>-3.8957496580578827E-4</v>
      </c>
      <c r="AK473" s="146">
        <f>BDS!$AK$3*(COS(($U473*AK$4)-PI()))*BL473*BP473</f>
        <v>3.9765033957323274E-2</v>
      </c>
      <c r="AL473" s="146">
        <f>BDS!$AL$3*(COS(($U473*AL$4)-PI()))*BL473*BP473</f>
        <v>1.5215816307823956E-3</v>
      </c>
      <c r="AM473" s="146">
        <f>BDS!$AM$3*(COS(($U473*AM$4)-PI()))*BL473*BP473</f>
        <v>-5.340218714530752E-2</v>
      </c>
      <c r="AN473" s="146">
        <f>BDS!$AN$3*(COS(($U473*AN$4)-PI()))*BL473*BP473</f>
        <v>-5.6632920315751269E-2</v>
      </c>
      <c r="AO473" s="146">
        <f>BDS!$AO$3*(COS(($U473*AO$4)-PI()))*BL473*BP473</f>
        <v>-5.340218714530752E-2</v>
      </c>
      <c r="AP473" s="146">
        <f>BDS!$AP$3*(COS(($U473*AP$4)-PI()))*BL473*BP473</f>
        <v>1.5215816307823956E-3</v>
      </c>
      <c r="AQ473" s="146">
        <f>BDS!$AQ$3*(COS(($U473*AQ$4)-PI()))*BL473*BP473</f>
        <v>3.9765033957323274E-2</v>
      </c>
      <c r="AR473" s="146">
        <f>BDS!$AR$3*(COS(($U473*AR$4)-PI()))*BL473*BP473</f>
        <v>-3.8957496580578827E-4</v>
      </c>
      <c r="AS473" s="146">
        <f>BDS!$AS$3*(COS(($U473*AS$4)-PI()))*BL473*BP473</f>
        <v>5.528682003128027E-2</v>
      </c>
      <c r="AT473" s="146">
        <f>BDS!$AT$3*(COS(($U473*AT$4)-PI()))*BL473*BP473</f>
        <v>-4.0503718010894807E-2</v>
      </c>
      <c r="AU473" s="146">
        <f>BDS!$AU$3*(COS(($U473*AU$4)-PI()))*BL473*BP473</f>
        <v>5.6399392264751443E-2</v>
      </c>
      <c r="AV473" s="146">
        <f>BDS!$AV$3*(COS(($U473*AV$4)-PI()))*BL473*BP473</f>
        <v>8.3452155393036066E-3</v>
      </c>
      <c r="AW473" s="146">
        <f>BDS!$AW$3*(COS(($U473*AW$4)-PI()))*BL473*BP473</f>
        <v>-1.5151815612692901E-2</v>
      </c>
      <c r="AX473" s="146">
        <f>BDS!$AX$3*(COS(($U473*AX$4)-PI()))*BL473*BP473</f>
        <v>8.3452155393036066E-3</v>
      </c>
      <c r="AY473" s="146">
        <f>BDS!$AY$3*(COS(($U473*AY$4)-PI()))*BL473*BP473</f>
        <v>5.6399392264751443E-2</v>
      </c>
      <c r="AZ473" s="146">
        <f>BDS!$AZ$3*(COS(($U473*AZ$4)-PI()))*BL473*BP473</f>
        <v>-4.0503718010894807E-2</v>
      </c>
      <c r="BA473" s="146">
        <f>BDS!$BA$3*(COS(($U473*BA$4)-PI()))*BL473*BP473</f>
        <v>5.528682003128027E-2</v>
      </c>
      <c r="BB473" s="146">
        <f>BDS!$BB$3*(COS(($U473*BB$4)-PI()))*BL473*BP473</f>
        <v>3.6857370935083178E-2</v>
      </c>
      <c r="BC473" s="146">
        <f>BDS!$BC$3*(COS(($U473*BC$4)-PI()))*BL473*BP473</f>
        <v>3.9408352747551639E-2</v>
      </c>
      <c r="BD473" s="146">
        <f>BDS!$BD$3*(COS(($U473*BD$4)-PI()))*BL473*BP473</f>
        <v>3.0443826641339326E-2</v>
      </c>
      <c r="BE473" s="146">
        <f>BDS!$BE$3*(COS(($U473*BE$4)-PI()))*BL473*BP473</f>
        <v>-5.3961825308271011E-2</v>
      </c>
      <c r="BF473" s="153">
        <f t="shared" si="144"/>
        <v>7.7848875229634502E-3</v>
      </c>
      <c r="BG473" s="153">
        <f>(((BF473)+1)/(BDS!$BG$4)+1)</f>
        <v>2.0013979524936962</v>
      </c>
      <c r="BH473" s="196">
        <f t="shared" si="145"/>
        <v>6.0266690229721611</v>
      </c>
      <c r="BI473" s="154"/>
      <c r="BJ473" s="152">
        <f t="shared" si="146"/>
        <v>11119.850957065144</v>
      </c>
      <c r="BK473" s="152">
        <f t="shared" si="147"/>
        <v>-7.5647331837640088</v>
      </c>
      <c r="BL473" s="155">
        <f t="shared" si="148"/>
        <v>0.41856541498037786</v>
      </c>
      <c r="BM473" s="155"/>
      <c r="BN473" s="152">
        <f t="shared" si="149"/>
        <v>11119.850957065144</v>
      </c>
      <c r="BO473" s="152">
        <f t="shared" si="150"/>
        <v>-17.395515297888238</v>
      </c>
      <c r="BP473" s="155">
        <f t="shared" si="151"/>
        <v>0.13496595595010055</v>
      </c>
      <c r="BQ473" s="156"/>
      <c r="BR473" s="157">
        <f t="shared" si="152"/>
        <v>11119.850957065144</v>
      </c>
      <c r="BS473" s="158">
        <f t="shared" si="153"/>
        <v>0</v>
      </c>
      <c r="BT473" s="158">
        <f t="shared" si="154"/>
        <v>0</v>
      </c>
      <c r="BU473" s="158">
        <f t="shared" si="155"/>
        <v>0</v>
      </c>
      <c r="BV473" s="158"/>
      <c r="BW473" s="206">
        <f t="shared" si="156"/>
        <v>11119.850957065144</v>
      </c>
      <c r="BX473" s="207">
        <f t="shared" si="157"/>
        <v>-1.2464896832676734E-11</v>
      </c>
      <c r="BY473" s="208">
        <f t="shared" si="158"/>
        <v>0.99999999999856493</v>
      </c>
      <c r="BZ473" s="158"/>
      <c r="CA473" s="157">
        <f>BDS!BH473</f>
        <v>6.0266690229721611</v>
      </c>
      <c r="CB473" s="157">
        <f t="shared" si="159"/>
        <v>2.6669022972161116E-2</v>
      </c>
      <c r="CC473" s="157"/>
      <c r="CD473" s="157">
        <f t="shared" si="160"/>
        <v>2.6669022972161116E-2</v>
      </c>
      <c r="CE473" s="192"/>
      <c r="CF473" s="192"/>
      <c r="CG473" s="208"/>
      <c r="CH473" s="208">
        <f t="shared" si="161"/>
        <v>0</v>
      </c>
    </row>
    <row r="474" spans="2:86" x14ac:dyDescent="0.2">
      <c r="B474" s="81"/>
      <c r="C474" s="81"/>
      <c r="D474" s="81"/>
      <c r="E474" s="81"/>
      <c r="F474" s="81"/>
      <c r="G474" s="81"/>
      <c r="H474" s="81"/>
      <c r="I474" s="81"/>
      <c r="J474" s="81"/>
      <c r="K474" s="81"/>
      <c r="L474" s="82"/>
      <c r="M474" s="83"/>
      <c r="N474" s="81"/>
      <c r="O474" s="81"/>
      <c r="P474" s="81"/>
      <c r="Q474" s="84"/>
      <c r="R474" s="81"/>
      <c r="S474" s="84"/>
      <c r="T474" s="81"/>
      <c r="U474" s="195">
        <f t="shared" si="143"/>
        <v>11288.484977208678</v>
      </c>
      <c r="V474" s="146">
        <f>BDS!$V$3*(COS(($U474*V$4)-PI()))*BL474*BP474</f>
        <v>-5.2973159717395968E-2</v>
      </c>
      <c r="W474" s="146">
        <f>BDS!$W$3*(COS(($U474*W$4)-PI()))*BL474*BP474</f>
        <v>-9.1895111810290069E-3</v>
      </c>
      <c r="X474" s="146">
        <f>BDS!$X$3*(COS(($U474*X$4)-PI()))*BL474*BP474</f>
        <v>-3.1367669711649268E-2</v>
      </c>
      <c r="Y474" s="146">
        <f>BDS!$Y$3*(COS(($U474*Y$4)-PI()))*BL474*BP474</f>
        <v>-2.466185663983446E-3</v>
      </c>
      <c r="Z474" s="146">
        <f>BDS!$Z$3*(COS(($U474*Z$4)-PI()))*BL474*BP474</f>
        <v>4.2641046267264202E-3</v>
      </c>
      <c r="AA474" s="146">
        <f>BDS!$AA$3*(COS(($U474*AA$4)-PI()))*BL474*BP474</f>
        <v>4.0113979860236071E-2</v>
      </c>
      <c r="AB474" s="146">
        <f>BDS!$AB$3*(COS(($U474*AB$4)-PI()))*BL474*BP474</f>
        <v>-5.1906272448313799E-2</v>
      </c>
      <c r="AC474" s="146">
        <f>BDS!$AC$3*(COS(($U474*AC$4)-PI()))*BL474*BP474</f>
        <v>5.1616031442404141E-2</v>
      </c>
      <c r="AD474" s="146">
        <f>BDS!$AD$3*(COS(($U474*AD$4)-PI()))*BL474*BP474</f>
        <v>2.8736306826961339E-2</v>
      </c>
      <c r="AE474" s="146">
        <f>BDS!$AE$3*(COS(($U474*AE$4)-PI()))*BL474*BP474</f>
        <v>7.088944248826742E-3</v>
      </c>
      <c r="AF474" s="146">
        <f>BDS!$AF$3*(COS(($U474*AF$4)-PI()))*BL474*BP474</f>
        <v>2.8736306826961339E-2</v>
      </c>
      <c r="AG474" s="146">
        <f>BDS!$AG$3*(COS(($U474*AG$4)-PI()))*BL474*BP474</f>
        <v>5.1616031442404141E-2</v>
      </c>
      <c r="AH474" s="146">
        <f>BDS!$AH$3*(COS(($U474*AH$4)-PI()))*BL474*BP474</f>
        <v>-5.1906272448313799E-2</v>
      </c>
      <c r="AI474" s="146">
        <f>BDS!$AI$3*(COS(($U474*AI$4)-PI()))*BL474*BP474</f>
        <v>4.0113979860236071E-2</v>
      </c>
      <c r="AJ474" s="146">
        <f>BDS!$AJ$3*(COS(($U474*AJ$4)-PI()))*BL474*BP474</f>
        <v>2.5789235455013489E-2</v>
      </c>
      <c r="AK474" s="146">
        <f>BDS!$AK$3*(COS(($U474*AK$4)-PI()))*BL474*BP474</f>
        <v>1.8026147068983141E-2</v>
      </c>
      <c r="AL474" s="146">
        <f>BDS!$AL$3*(COS(($U474*AL$4)-PI()))*BL474*BP474</f>
        <v>2.284597196271396E-2</v>
      </c>
      <c r="AM474" s="146">
        <f>BDS!$AM$3*(COS(($U474*AM$4)-PI()))*BL474*BP474</f>
        <v>-4.0669760190317886E-2</v>
      </c>
      <c r="AN474" s="146">
        <f>BDS!$AN$3*(COS(($U474*AN$4)-PI()))*BL474*BP474</f>
        <v>-5.1664581845834889E-2</v>
      </c>
      <c r="AO474" s="146">
        <f>BDS!$AO$3*(COS(($U474*AO$4)-PI()))*BL474*BP474</f>
        <v>-4.0669760190317886E-2</v>
      </c>
      <c r="AP474" s="146">
        <f>BDS!$AP$3*(COS(($U474*AP$4)-PI()))*BL474*BP474</f>
        <v>2.284597196271396E-2</v>
      </c>
      <c r="AQ474" s="146">
        <f>BDS!$AQ$3*(COS(($U474*AQ$4)-PI()))*BL474*BP474</f>
        <v>1.8026147068983141E-2</v>
      </c>
      <c r="AR474" s="146">
        <f>BDS!$AR$3*(COS(($U474*AR$4)-PI()))*BL474*BP474</f>
        <v>2.5789235455013489E-2</v>
      </c>
      <c r="AS474" s="146">
        <f>BDS!$AS$3*(COS(($U474*AS$4)-PI()))*BL474*BP474</f>
        <v>4.0113979860236071E-2</v>
      </c>
      <c r="AT474" s="146">
        <f>BDS!$AT$3*(COS(($U474*AT$4)-PI()))*BL474*BP474</f>
        <v>-5.1906272448313799E-2</v>
      </c>
      <c r="AU474" s="146">
        <f>BDS!$AU$3*(COS(($U474*AU$4)-PI()))*BL474*BP474</f>
        <v>5.1616031442404141E-2</v>
      </c>
      <c r="AV474" s="146">
        <f>BDS!$AV$3*(COS(($U474*AV$4)-PI()))*BL474*BP474</f>
        <v>2.8736306826961339E-2</v>
      </c>
      <c r="AW474" s="146">
        <f>BDS!$AW$3*(COS(($U474*AW$4)-PI()))*BL474*BP474</f>
        <v>7.088944248826742E-3</v>
      </c>
      <c r="AX474" s="146">
        <f>BDS!$AX$3*(COS(($U474*AX$4)-PI()))*BL474*BP474</f>
        <v>2.8736306826961339E-2</v>
      </c>
      <c r="AY474" s="146">
        <f>BDS!$AY$3*(COS(($U474*AY$4)-PI()))*BL474*BP474</f>
        <v>5.1616031442404141E-2</v>
      </c>
      <c r="AZ474" s="146">
        <f>BDS!$AZ$3*(COS(($U474*AZ$4)-PI()))*BL474*BP474</f>
        <v>-5.1906272448313799E-2</v>
      </c>
      <c r="BA474" s="146">
        <f>BDS!$BA$3*(COS(($U474*BA$4)-PI()))*BL474*BP474</f>
        <v>4.0113979860236071E-2</v>
      </c>
      <c r="BB474" s="146">
        <f>BDS!$BB$3*(COS(($U474*BB$4)-PI()))*BL474*BP474</f>
        <v>4.2641046267264202E-3</v>
      </c>
      <c r="BC474" s="146">
        <f>BDS!$BC$3*(COS(($U474*BC$4)-PI()))*BL474*BP474</f>
        <v>-2.466185663983446E-3</v>
      </c>
      <c r="BD474" s="146">
        <f>BDS!$BD$3*(COS(($U474*BD$4)-PI()))*BL474*BP474</f>
        <v>-3.1367669711649268E-2</v>
      </c>
      <c r="BE474" s="146">
        <f>BDS!$BE$3*(COS(($U474*BE$4)-PI()))*BL474*BP474</f>
        <v>-9.1895111810290069E-3</v>
      </c>
      <c r="BF474" s="153">
        <f t="shared" si="144"/>
        <v>4.3956942886802346E-3</v>
      </c>
      <c r="BG474" s="153">
        <f>(((BF474)+1)/(BDS!$BG$4)+1)</f>
        <v>1.9980302386021349</v>
      </c>
      <c r="BH474" s="196">
        <f t="shared" si="145"/>
        <v>6.0120411328279477</v>
      </c>
      <c r="BI474" s="154"/>
      <c r="BJ474" s="152">
        <f t="shared" si="146"/>
        <v>11288.484977208678</v>
      </c>
      <c r="BK474" s="152">
        <f t="shared" si="147"/>
        <v>-7.7406993181929611</v>
      </c>
      <c r="BL474" s="155">
        <f t="shared" si="148"/>
        <v>0.41017107797059277</v>
      </c>
      <c r="BM474" s="155"/>
      <c r="BN474" s="152">
        <f t="shared" si="149"/>
        <v>11288.484977208678</v>
      </c>
      <c r="BO474" s="152">
        <f t="shared" si="150"/>
        <v>-17.556010172044854</v>
      </c>
      <c r="BP474" s="155">
        <f t="shared" si="151"/>
        <v>0.13249500058123123</v>
      </c>
      <c r="BQ474" s="156"/>
      <c r="BR474" s="157">
        <f t="shared" si="152"/>
        <v>11288.484977208678</v>
      </c>
      <c r="BS474" s="158">
        <f t="shared" si="153"/>
        <v>0</v>
      </c>
      <c r="BT474" s="158">
        <f t="shared" si="154"/>
        <v>0</v>
      </c>
      <c r="BU474" s="158">
        <f t="shared" si="155"/>
        <v>0</v>
      </c>
      <c r="BV474" s="158"/>
      <c r="BW474" s="206">
        <f t="shared" si="156"/>
        <v>11288.484977208678</v>
      </c>
      <c r="BX474" s="207">
        <f t="shared" si="157"/>
        <v>-1.3089781031004182E-11</v>
      </c>
      <c r="BY474" s="208">
        <f t="shared" si="158"/>
        <v>0.99999999999849298</v>
      </c>
      <c r="BZ474" s="158"/>
      <c r="CA474" s="157">
        <f>BDS!BH474</f>
        <v>6.0120411328279477</v>
      </c>
      <c r="CB474" s="157">
        <f t="shared" si="159"/>
        <v>1.204113282794772E-2</v>
      </c>
      <c r="CC474" s="157"/>
      <c r="CD474" s="157">
        <f t="shared" si="160"/>
        <v>1.204113282794772E-2</v>
      </c>
      <c r="CE474" s="192"/>
      <c r="CF474" s="192"/>
      <c r="CG474" s="208"/>
      <c r="CH474" s="208">
        <f t="shared" si="161"/>
        <v>0</v>
      </c>
    </row>
    <row r="475" spans="2:86" x14ac:dyDescent="0.2">
      <c r="B475" s="81"/>
      <c r="C475" s="81"/>
      <c r="D475" s="81"/>
      <c r="E475" s="81"/>
      <c r="F475" s="81"/>
      <c r="G475" s="81"/>
      <c r="H475" s="81"/>
      <c r="I475" s="81"/>
      <c r="J475" s="81"/>
      <c r="K475" s="81"/>
      <c r="L475" s="82"/>
      <c r="M475" s="83"/>
      <c r="N475" s="81"/>
      <c r="O475" s="81"/>
      <c r="P475" s="81"/>
      <c r="Q475" s="84"/>
      <c r="R475" s="81"/>
      <c r="S475" s="84"/>
      <c r="T475" s="81"/>
      <c r="U475" s="195">
        <f t="shared" si="143"/>
        <v>11459.676354717843</v>
      </c>
      <c r="V475" s="146">
        <f>BDS!$V$3*(COS(($U475*V$4)-PI()))*BL475*BP475</f>
        <v>-1.3693149442020698E-2</v>
      </c>
      <c r="W475" s="146">
        <f>BDS!$W$3*(COS(($U475*W$4)-PI()))*BL475*BP475</f>
        <v>4.3161322135319861E-2</v>
      </c>
      <c r="X475" s="146">
        <f>BDS!$X$3*(COS(($U475*X$4)-PI()))*BL475*BP475</f>
        <v>-4.9438683188534421E-2</v>
      </c>
      <c r="Y475" s="146">
        <f>BDS!$Y$3*(COS(($U475*Y$4)-PI()))*BL475*BP475</f>
        <v>-4.0110071506381684E-2</v>
      </c>
      <c r="Z475" s="146">
        <f>BDS!$Z$3*(COS(($U475*Z$4)-PI()))*BL475*BP475</f>
        <v>-2.7912196484175811E-2</v>
      </c>
      <c r="AA475" s="146">
        <f>BDS!$AA$3*(COS(($U475*AA$4)-PI()))*BL475*BP475</f>
        <v>1.5126533929326476E-2</v>
      </c>
      <c r="AB475" s="146">
        <f>BDS!$AB$3*(COS(($U475*AB$4)-PI()))*BL475*BP475</f>
        <v>-5.1726349996851599E-2</v>
      </c>
      <c r="AC475" s="146">
        <f>BDS!$AC$3*(COS(($U475*AC$4)-PI()))*BL475*BP475</f>
        <v>3.7945813877652362E-2</v>
      </c>
      <c r="AD475" s="146">
        <f>BDS!$AD$3*(COS(($U475*AD$4)-PI()))*BL475*BP475</f>
        <v>4.3221604030635061E-2</v>
      </c>
      <c r="AE475" s="146">
        <f>BDS!$AE$3*(COS(($U475*AE$4)-PI()))*BL475*BP475</f>
        <v>2.6849936368365607E-2</v>
      </c>
      <c r="AF475" s="146">
        <f>BDS!$AF$3*(COS(($U475*AF$4)-PI()))*BL475*BP475</f>
        <v>4.3221604030635061E-2</v>
      </c>
      <c r="AG475" s="146">
        <f>BDS!$AG$3*(COS(($U475*AG$4)-PI()))*BL475*BP475</f>
        <v>3.7945813877652362E-2</v>
      </c>
      <c r="AH475" s="146">
        <f>BDS!$AH$3*(COS(($U475*AH$4)-PI()))*BL475*BP475</f>
        <v>-5.1726349996851599E-2</v>
      </c>
      <c r="AI475" s="146">
        <f>BDS!$AI$3*(COS(($U475*AI$4)-PI()))*BL475*BP475</f>
        <v>1.5126533929326476E-2</v>
      </c>
      <c r="AJ475" s="146">
        <f>BDS!$AJ$3*(COS(($U475*AJ$4)-PI()))*BL475*BP475</f>
        <v>4.4109353633635877E-2</v>
      </c>
      <c r="AK475" s="146">
        <f>BDS!$AK$3*(COS(($U475*AK$4)-PI()))*BL475*BP475</f>
        <v>-5.7811165034602797E-3</v>
      </c>
      <c r="AL475" s="146">
        <f>BDS!$AL$3*(COS(($U475*AL$4)-PI()))*BL475*BP475</f>
        <v>3.9193450762652016E-2</v>
      </c>
      <c r="AM475" s="146">
        <f>BDS!$AM$3*(COS(($U475*AM$4)-PI()))*BL475*BP475</f>
        <v>-2.277953900209707E-2</v>
      </c>
      <c r="AN475" s="146">
        <f>BDS!$AN$3*(COS(($U475*AN$4)-PI()))*BL475*BP475</f>
        <v>-3.9684189403232012E-2</v>
      </c>
      <c r="AO475" s="146">
        <f>BDS!$AO$3*(COS(($U475*AO$4)-PI()))*BL475*BP475</f>
        <v>-2.277953900209707E-2</v>
      </c>
      <c r="AP475" s="146">
        <f>BDS!$AP$3*(COS(($U475*AP$4)-PI()))*BL475*BP475</f>
        <v>3.9193450762652016E-2</v>
      </c>
      <c r="AQ475" s="146">
        <f>BDS!$AQ$3*(COS(($U475*AQ$4)-PI()))*BL475*BP475</f>
        <v>-5.7811165034602797E-3</v>
      </c>
      <c r="AR475" s="146">
        <f>BDS!$AR$3*(COS(($U475*AR$4)-PI()))*BL475*BP475</f>
        <v>4.4109353633635877E-2</v>
      </c>
      <c r="AS475" s="146">
        <f>BDS!$AS$3*(COS(($U475*AS$4)-PI()))*BL475*BP475</f>
        <v>1.5126533929326476E-2</v>
      </c>
      <c r="AT475" s="146">
        <f>BDS!$AT$3*(COS(($U475*AT$4)-PI()))*BL475*BP475</f>
        <v>-5.1726349996851599E-2</v>
      </c>
      <c r="AU475" s="146">
        <f>BDS!$AU$3*(COS(($U475*AU$4)-PI()))*BL475*BP475</f>
        <v>3.7945813877652362E-2</v>
      </c>
      <c r="AV475" s="146">
        <f>BDS!$AV$3*(COS(($U475*AV$4)-PI()))*BL475*BP475</f>
        <v>4.3221604030635061E-2</v>
      </c>
      <c r="AW475" s="146">
        <f>BDS!$AW$3*(COS(($U475*AW$4)-PI()))*BL475*BP475</f>
        <v>2.6849936368365607E-2</v>
      </c>
      <c r="AX475" s="146">
        <f>BDS!$AX$3*(COS(($U475*AX$4)-PI()))*BL475*BP475</f>
        <v>4.3221604030635061E-2</v>
      </c>
      <c r="AY475" s="146">
        <f>BDS!$AY$3*(COS(($U475*AY$4)-PI()))*BL475*BP475</f>
        <v>3.7945813877652362E-2</v>
      </c>
      <c r="AZ475" s="146">
        <f>BDS!$AZ$3*(COS(($U475*AZ$4)-PI()))*BL475*BP475</f>
        <v>-5.1726349996851599E-2</v>
      </c>
      <c r="BA475" s="146">
        <f>BDS!$BA$3*(COS(($U475*BA$4)-PI()))*BL475*BP475</f>
        <v>1.5126533929326476E-2</v>
      </c>
      <c r="BB475" s="146">
        <f>BDS!$BB$3*(COS(($U475*BB$4)-PI()))*BL475*BP475</f>
        <v>-2.7912196484175811E-2</v>
      </c>
      <c r="BC475" s="146">
        <f>BDS!$BC$3*(COS(($U475*BC$4)-PI()))*BL475*BP475</f>
        <v>-4.0110071506381684E-2</v>
      </c>
      <c r="BD475" s="146">
        <f>BDS!$BD$3*(COS(($U475*BD$4)-PI()))*BL475*BP475</f>
        <v>-4.9438683188534421E-2</v>
      </c>
      <c r="BE475" s="146">
        <f>BDS!$BE$3*(COS(($U475*BE$4)-PI()))*BL475*BP475</f>
        <v>4.3161322135319861E-2</v>
      </c>
      <c r="BF475" s="153">
        <f t="shared" si="144"/>
        <v>3.8743883596790169E-3</v>
      </c>
      <c r="BG475" s="153">
        <f>(((BF475)+1)/(BDS!$BG$4)+1)</f>
        <v>1.9975122365003095</v>
      </c>
      <c r="BH475" s="196">
        <f t="shared" si="145"/>
        <v>6.0097889685006773</v>
      </c>
      <c r="BI475" s="154"/>
      <c r="BJ475" s="152">
        <f t="shared" si="146"/>
        <v>11459.676354717843</v>
      </c>
      <c r="BK475" s="152">
        <f t="shared" si="147"/>
        <v>-7.9181197071167411</v>
      </c>
      <c r="BL475" s="155">
        <f t="shared" si="148"/>
        <v>0.40187779862013839</v>
      </c>
      <c r="BM475" s="155"/>
      <c r="BN475" s="152">
        <f t="shared" si="149"/>
        <v>11459.676354717843</v>
      </c>
      <c r="BO475" s="152">
        <f t="shared" si="150"/>
        <v>-17.716611109490984</v>
      </c>
      <c r="BP475" s="155">
        <f t="shared" si="151"/>
        <v>0.13006769517379774</v>
      </c>
      <c r="BQ475" s="156"/>
      <c r="BR475" s="157">
        <f t="shared" si="152"/>
        <v>11459.676354717843</v>
      </c>
      <c r="BS475" s="158">
        <f t="shared" si="153"/>
        <v>0</v>
      </c>
      <c r="BT475" s="158">
        <f t="shared" si="154"/>
        <v>0</v>
      </c>
      <c r="BU475" s="158">
        <f t="shared" si="155"/>
        <v>0</v>
      </c>
      <c r="BV475" s="158"/>
      <c r="BW475" s="206">
        <f t="shared" si="156"/>
        <v>11459.676354717843</v>
      </c>
      <c r="BX475" s="207">
        <f t="shared" si="157"/>
        <v>-1.3745523708261431E-11</v>
      </c>
      <c r="BY475" s="208">
        <f t="shared" si="158"/>
        <v>0.99999999999841749</v>
      </c>
      <c r="BZ475" s="158"/>
      <c r="CA475" s="157">
        <f>BDS!BH475</f>
        <v>6.0097889685006773</v>
      </c>
      <c r="CB475" s="157">
        <f t="shared" si="159"/>
        <v>9.7889685006773419E-3</v>
      </c>
      <c r="CC475" s="157"/>
      <c r="CD475" s="157">
        <f t="shared" si="160"/>
        <v>9.7889685006773419E-3</v>
      </c>
      <c r="CE475" s="192"/>
      <c r="CF475" s="192"/>
      <c r="CG475" s="208"/>
      <c r="CH475" s="208">
        <f t="shared" si="161"/>
        <v>0</v>
      </c>
    </row>
    <row r="476" spans="2:86" x14ac:dyDescent="0.2">
      <c r="B476" s="81"/>
      <c r="C476" s="81"/>
      <c r="D476" s="81"/>
      <c r="E476" s="81"/>
      <c r="F476" s="81"/>
      <c r="G476" s="81"/>
      <c r="H476" s="81"/>
      <c r="I476" s="81"/>
      <c r="J476" s="81"/>
      <c r="K476" s="81"/>
      <c r="L476" s="82"/>
      <c r="M476" s="83"/>
      <c r="N476" s="81"/>
      <c r="O476" s="81"/>
      <c r="P476" s="81"/>
      <c r="Q476" s="84"/>
      <c r="R476" s="81"/>
      <c r="S476" s="84"/>
      <c r="T476" s="81"/>
      <c r="U476" s="195">
        <f t="shared" si="143"/>
        <v>11633.463872257549</v>
      </c>
      <c r="V476" s="146">
        <f>BDS!$V$3*(COS(($U476*V$4)-PI()))*BL476*BP476</f>
        <v>3.8684193384543965E-2</v>
      </c>
      <c r="W476" s="146">
        <f>BDS!$W$3*(COS(($U476*W$4)-PI()))*BL476*BP476</f>
        <v>4.0806822566200614E-2</v>
      </c>
      <c r="X476" s="146">
        <f>BDS!$X$3*(COS(($U476*X$4)-PI()))*BL476*BP476</f>
        <v>-2.3527810343921198E-3</v>
      </c>
      <c r="Y476" s="146">
        <f>BDS!$Y$3*(COS(($U476*Y$4)-PI()))*BL476*BP476</f>
        <v>-4.9434253756280987E-2</v>
      </c>
      <c r="Z476" s="146">
        <f>BDS!$Z$3*(COS(($U476*Z$4)-PI()))*BL476*BP476</f>
        <v>-4.7112976772416708E-2</v>
      </c>
      <c r="AA476" s="146">
        <f>BDS!$AA$3*(COS(($U476*AA$4)-PI()))*BL476*BP476</f>
        <v>-1.247705883862776E-2</v>
      </c>
      <c r="AB476" s="146">
        <f>BDS!$AB$3*(COS(($U476*AB$4)-PI()))*BL476*BP476</f>
        <v>-4.0395184343706945E-2</v>
      </c>
      <c r="AC476" s="146">
        <f>BDS!$AC$3*(COS(($U476*AC$4)-PI()))*BL476*BP476</f>
        <v>1.8171753148679783E-2</v>
      </c>
      <c r="AD476" s="146">
        <f>BDS!$AD$3*(COS(($U476*AD$4)-PI()))*BL476*BP476</f>
        <v>4.9605838167909061E-2</v>
      </c>
      <c r="AE476" s="146">
        <f>BDS!$AE$3*(COS(($U476*AE$4)-PI()))*BL476*BP476</f>
        <v>4.1048850397046879E-2</v>
      </c>
      <c r="AF476" s="146">
        <f>BDS!$AF$3*(COS(($U476*AF$4)-PI()))*BL476*BP476</f>
        <v>4.9605838167909061E-2</v>
      </c>
      <c r="AG476" s="146">
        <f>BDS!$AG$3*(COS(($U476*AG$4)-PI()))*BL476*BP476</f>
        <v>1.8171753148679783E-2</v>
      </c>
      <c r="AH476" s="146">
        <f>BDS!$AH$3*(COS(($U476*AH$4)-PI()))*BL476*BP476</f>
        <v>-4.0395184343706945E-2</v>
      </c>
      <c r="AI476" s="146">
        <f>BDS!$AI$3*(COS(($U476*AI$4)-PI()))*BL476*BP476</f>
        <v>-1.247705883862776E-2</v>
      </c>
      <c r="AJ476" s="146">
        <f>BDS!$AJ$3*(COS(($U476*AJ$4)-PI()))*BL476*BP476</f>
        <v>5.0303307502426002E-2</v>
      </c>
      <c r="AK476" s="146">
        <f>BDS!$AK$3*(COS(($U476*AK$4)-PI()))*BL476*BP476</f>
        <v>-2.6987258413072038E-2</v>
      </c>
      <c r="AL476" s="146">
        <f>BDS!$AL$3*(COS(($U476*AL$4)-PI()))*BL476*BP476</f>
        <v>4.8053807464399093E-2</v>
      </c>
      <c r="AM476" s="146">
        <f>BDS!$AM$3*(COS(($U476*AM$4)-PI()))*BL476*BP476</f>
        <v>-2.5682430850196159E-3</v>
      </c>
      <c r="AN476" s="146">
        <f>BDS!$AN$3*(COS(($U476*AN$4)-PI()))*BL476*BP476</f>
        <v>-2.2655665448439839E-2</v>
      </c>
      <c r="AO476" s="146">
        <f>BDS!$AO$3*(COS(($U476*AO$4)-PI()))*BL476*BP476</f>
        <v>-2.5682430850196159E-3</v>
      </c>
      <c r="AP476" s="146">
        <f>BDS!$AP$3*(COS(($U476*AP$4)-PI()))*BL476*BP476</f>
        <v>4.8053807464399093E-2</v>
      </c>
      <c r="AQ476" s="146">
        <f>BDS!$AQ$3*(COS(($U476*AQ$4)-PI()))*BL476*BP476</f>
        <v>-2.6987258413072038E-2</v>
      </c>
      <c r="AR476" s="146">
        <f>BDS!$AR$3*(COS(($U476*AR$4)-PI()))*BL476*BP476</f>
        <v>5.0303307502426002E-2</v>
      </c>
      <c r="AS476" s="146">
        <f>BDS!$AS$3*(COS(($U476*AS$4)-PI()))*BL476*BP476</f>
        <v>-1.247705883862776E-2</v>
      </c>
      <c r="AT476" s="146">
        <f>BDS!$AT$3*(COS(($U476*AT$4)-PI()))*BL476*BP476</f>
        <v>-4.0395184343706945E-2</v>
      </c>
      <c r="AU476" s="146">
        <f>BDS!$AU$3*(COS(($U476*AU$4)-PI()))*BL476*BP476</f>
        <v>1.8171753148679783E-2</v>
      </c>
      <c r="AV476" s="146">
        <f>BDS!$AV$3*(COS(($U476*AV$4)-PI()))*BL476*BP476</f>
        <v>4.9605838167909061E-2</v>
      </c>
      <c r="AW476" s="146">
        <f>BDS!$AW$3*(COS(($U476*AW$4)-PI()))*BL476*BP476</f>
        <v>4.1048850397046879E-2</v>
      </c>
      <c r="AX476" s="146">
        <f>BDS!$AX$3*(COS(($U476*AX$4)-PI()))*BL476*BP476</f>
        <v>4.9605838167909061E-2</v>
      </c>
      <c r="AY476" s="146">
        <f>BDS!$AY$3*(COS(($U476*AY$4)-PI()))*BL476*BP476</f>
        <v>1.8171753148679783E-2</v>
      </c>
      <c r="AZ476" s="146">
        <f>BDS!$AZ$3*(COS(($U476*AZ$4)-PI()))*BL476*BP476</f>
        <v>-4.0395184343706945E-2</v>
      </c>
      <c r="BA476" s="146">
        <f>BDS!$BA$3*(COS(($U476*BA$4)-PI()))*BL476*BP476</f>
        <v>-1.247705883862776E-2</v>
      </c>
      <c r="BB476" s="146">
        <f>BDS!$BB$3*(COS(($U476*BB$4)-PI()))*BL476*BP476</f>
        <v>-4.7112976772416708E-2</v>
      </c>
      <c r="BC476" s="146">
        <f>BDS!$BC$3*(COS(($U476*BC$4)-PI()))*BL476*BP476</f>
        <v>-4.9434253756280987E-2</v>
      </c>
      <c r="BD476" s="146">
        <f>BDS!$BD$3*(COS(($U476*BD$4)-PI()))*BL476*BP476</f>
        <v>-2.3527810343921198E-3</v>
      </c>
      <c r="BE476" s="146">
        <f>BDS!$BE$3*(COS(($U476*BE$4)-PI()))*BL476*BP476</f>
        <v>4.0806822566200614E-2</v>
      </c>
      <c r="BF476" s="153">
        <f t="shared" si="144"/>
        <v>4.9767908391917465E-3</v>
      </c>
      <c r="BG476" s="153">
        <f>(((BF476)+1)/(BDS!$BG$4)+1)</f>
        <v>1.9986076523965743</v>
      </c>
      <c r="BH476" s="196">
        <f t="shared" si="145"/>
        <v>6.0145509186344128</v>
      </c>
      <c r="BI476" s="154"/>
      <c r="BJ476" s="152">
        <f t="shared" si="146"/>
        <v>11633.463872257549</v>
      </c>
      <c r="BK476" s="152">
        <f t="shared" si="147"/>
        <v>-8.0969474486887787</v>
      </c>
      <c r="BL476" s="155">
        <f t="shared" si="148"/>
        <v>0.39368840819663176</v>
      </c>
      <c r="BM476" s="155"/>
      <c r="BN476" s="152">
        <f t="shared" si="149"/>
        <v>11633.463872257549</v>
      </c>
      <c r="BO476" s="152">
        <f t="shared" si="150"/>
        <v>-17.877314326020411</v>
      </c>
      <c r="BP476" s="155">
        <f t="shared" si="151"/>
        <v>0.12768335442588655</v>
      </c>
      <c r="BQ476" s="156"/>
      <c r="BR476" s="157">
        <f t="shared" si="152"/>
        <v>11633.463872257549</v>
      </c>
      <c r="BS476" s="158">
        <f t="shared" si="153"/>
        <v>0</v>
      </c>
      <c r="BT476" s="158">
        <f t="shared" si="154"/>
        <v>0</v>
      </c>
      <c r="BU476" s="158">
        <f t="shared" si="155"/>
        <v>0</v>
      </c>
      <c r="BV476" s="158"/>
      <c r="BW476" s="206">
        <f t="shared" si="156"/>
        <v>11633.463872257549</v>
      </c>
      <c r="BX476" s="207">
        <f t="shared" si="157"/>
        <v>-1.4434053519381594E-11</v>
      </c>
      <c r="BY476" s="208">
        <f t="shared" si="158"/>
        <v>0.99999999999833822</v>
      </c>
      <c r="BZ476" s="158"/>
      <c r="CA476" s="157">
        <f>BDS!BH476</f>
        <v>6.0145509186344128</v>
      </c>
      <c r="CB476" s="157">
        <f t="shared" si="159"/>
        <v>1.4550918634412824E-2</v>
      </c>
      <c r="CC476" s="157"/>
      <c r="CD476" s="157">
        <f t="shared" si="160"/>
        <v>1.4550918634412824E-2</v>
      </c>
      <c r="CE476" s="192"/>
      <c r="CF476" s="192"/>
      <c r="CG476" s="208"/>
      <c r="CH476" s="208">
        <f t="shared" si="161"/>
        <v>0</v>
      </c>
    </row>
    <row r="477" spans="2:86" x14ac:dyDescent="0.2">
      <c r="B477" s="81"/>
      <c r="C477" s="81"/>
      <c r="D477" s="81"/>
      <c r="E477" s="81"/>
      <c r="F477" s="81"/>
      <c r="G477" s="81"/>
      <c r="H477" s="81"/>
      <c r="I477" s="81"/>
      <c r="J477" s="81"/>
      <c r="K477" s="81"/>
      <c r="L477" s="82"/>
      <c r="M477" s="83"/>
      <c r="N477" s="81"/>
      <c r="O477" s="81"/>
      <c r="P477" s="81"/>
      <c r="Q477" s="84"/>
      <c r="R477" s="81"/>
      <c r="S477" s="84"/>
      <c r="T477" s="81"/>
      <c r="U477" s="195">
        <f t="shared" si="143"/>
        <v>11809.886900636982</v>
      </c>
      <c r="V477" s="146">
        <f>BDS!$V$3*(COS(($U477*V$4)-PI()))*BL477*BP477</f>
        <v>4.1751581129546488E-2</v>
      </c>
      <c r="W477" s="146">
        <f>BDS!$W$3*(COS(($U477*W$4)-PI()))*BL477*BP477</f>
        <v>-1.1016675804809908E-2</v>
      </c>
      <c r="X477" s="146">
        <f>BDS!$X$3*(COS(($U477*X$4)-PI()))*BL477*BP477</f>
        <v>4.4577157795349126E-2</v>
      </c>
      <c r="Y477" s="146">
        <f>BDS!$Y$3*(COS(($U477*Y$4)-PI()))*BL477*BP477</f>
        <v>-2.5336024244274172E-2</v>
      </c>
      <c r="Z477" s="146">
        <f>BDS!$Z$3*(COS(($U477*Z$4)-PI()))*BL477*BP477</f>
        <v>-4.6079149310124502E-2</v>
      </c>
      <c r="AA477" s="146">
        <f>BDS!$AA$3*(COS(($U477*AA$4)-PI()))*BL477*BP477</f>
        <v>-3.4801976351812071E-2</v>
      </c>
      <c r="AB477" s="146">
        <f>BDS!$AB$3*(COS(($U477*AB$4)-PI()))*BL477*BP477</f>
        <v>-2.0795999621077255E-2</v>
      </c>
      <c r="AC477" s="146">
        <f>BDS!$AC$3*(COS(($U477*AC$4)-PI()))*BL477*BP477</f>
        <v>-3.7982641442550267E-3</v>
      </c>
      <c r="AD477" s="146">
        <f>BDS!$AD$3*(COS(($U477*AD$4)-PI()))*BL477*BP477</f>
        <v>4.7077439850657286E-2</v>
      </c>
      <c r="AE477" s="146">
        <f>BDS!$AE$3*(COS(($U477*AE$4)-PI()))*BL477*BP477</f>
        <v>4.7531703192097978E-2</v>
      </c>
      <c r="AF477" s="146">
        <f>BDS!$AF$3*(COS(($U477*AF$4)-PI()))*BL477*BP477</f>
        <v>4.7077439850657286E-2</v>
      </c>
      <c r="AG477" s="146">
        <f>BDS!$AG$3*(COS(($U477*AG$4)-PI()))*BL477*BP477</f>
        <v>-3.7982641442550267E-3</v>
      </c>
      <c r="AH477" s="146">
        <f>BDS!$AH$3*(COS(($U477*AH$4)-PI()))*BL477*BP477</f>
        <v>-2.0795999621077255E-2</v>
      </c>
      <c r="AI477" s="146">
        <f>BDS!$AI$3*(COS(($U477*AI$4)-PI()))*BL477*BP477</f>
        <v>-3.4801976351812071E-2</v>
      </c>
      <c r="AJ477" s="146">
        <f>BDS!$AJ$3*(COS(($U477*AJ$4)-PI()))*BL477*BP477</f>
        <v>4.3210914253574588E-2</v>
      </c>
      <c r="AK477" s="146">
        <f>BDS!$AK$3*(COS(($U477*AK$4)-PI()))*BL477*BP477</f>
        <v>-4.1461748379121754E-2</v>
      </c>
      <c r="AL477" s="146">
        <f>BDS!$AL$3*(COS(($U477*AL$4)-PI()))*BL477*BP477</f>
        <v>4.8186573687498013E-2</v>
      </c>
      <c r="AM477" s="146">
        <f>BDS!$AM$3*(COS(($U477*AM$4)-PI()))*BL477*BP477</f>
        <v>1.6785667483388604E-2</v>
      </c>
      <c r="AN477" s="146">
        <f>BDS!$AN$3*(COS(($U477*AN$4)-PI()))*BL477*BP477</f>
        <v>-3.2815812108494247E-3</v>
      </c>
      <c r="AO477" s="146">
        <f>BDS!$AO$3*(COS(($U477*AO$4)-PI()))*BL477*BP477</f>
        <v>1.6785667483388604E-2</v>
      </c>
      <c r="AP477" s="146">
        <f>BDS!$AP$3*(COS(($U477*AP$4)-PI()))*BL477*BP477</f>
        <v>4.8186573687498013E-2</v>
      </c>
      <c r="AQ477" s="146">
        <f>BDS!$AQ$3*(COS(($U477*AQ$4)-PI()))*BL477*BP477</f>
        <v>-4.1461748379121754E-2</v>
      </c>
      <c r="AR477" s="146">
        <f>BDS!$AR$3*(COS(($U477*AR$4)-PI()))*BL477*BP477</f>
        <v>4.3210914253574588E-2</v>
      </c>
      <c r="AS477" s="146">
        <f>BDS!$AS$3*(COS(($U477*AS$4)-PI()))*BL477*BP477</f>
        <v>-3.4801976351812071E-2</v>
      </c>
      <c r="AT477" s="146">
        <f>BDS!$AT$3*(COS(($U477*AT$4)-PI()))*BL477*BP477</f>
        <v>-2.0795999621077255E-2</v>
      </c>
      <c r="AU477" s="146">
        <f>BDS!$AU$3*(COS(($U477*AU$4)-PI()))*BL477*BP477</f>
        <v>-3.7982641442550267E-3</v>
      </c>
      <c r="AV477" s="146">
        <f>BDS!$AV$3*(COS(($U477*AV$4)-PI()))*BL477*BP477</f>
        <v>4.7077439850657286E-2</v>
      </c>
      <c r="AW477" s="146">
        <f>BDS!$AW$3*(COS(($U477*AW$4)-PI()))*BL477*BP477</f>
        <v>4.7531703192097978E-2</v>
      </c>
      <c r="AX477" s="146">
        <f>BDS!$AX$3*(COS(($U477*AX$4)-PI()))*BL477*BP477</f>
        <v>4.7077439850657286E-2</v>
      </c>
      <c r="AY477" s="146">
        <f>BDS!$AY$3*(COS(($U477*AY$4)-PI()))*BL477*BP477</f>
        <v>-3.7982641442550267E-3</v>
      </c>
      <c r="AZ477" s="146">
        <f>BDS!$AZ$3*(COS(($U477*AZ$4)-PI()))*BL477*BP477</f>
        <v>-2.0795999621077255E-2</v>
      </c>
      <c r="BA477" s="146">
        <f>BDS!$BA$3*(COS(($U477*BA$4)-PI()))*BL477*BP477</f>
        <v>-3.4801976351812071E-2</v>
      </c>
      <c r="BB477" s="146">
        <f>BDS!$BB$3*(COS(($U477*BB$4)-PI()))*BL477*BP477</f>
        <v>-4.6079149310124502E-2</v>
      </c>
      <c r="BC477" s="146">
        <f>BDS!$BC$3*(COS(($U477*BC$4)-PI()))*BL477*BP477</f>
        <v>-2.5336024244274172E-2</v>
      </c>
      <c r="BD477" s="146">
        <f>BDS!$BD$3*(COS(($U477*BD$4)-PI()))*BL477*BP477</f>
        <v>4.4577157795349126E-2</v>
      </c>
      <c r="BE477" s="146">
        <f>BDS!$BE$3*(COS(($U477*BE$4)-PI()))*BL477*BP477</f>
        <v>-1.1016675804809908E-2</v>
      </c>
      <c r="BF477" s="153">
        <f t="shared" si="144"/>
        <v>3.944212116664023E-3</v>
      </c>
      <c r="BG477" s="153">
        <f>(((BF477)+1)/(BDS!$BG$4)+1)</f>
        <v>1.9975816177424237</v>
      </c>
      <c r="BH477" s="196">
        <f t="shared" si="145"/>
        <v>6.0100906574377468</v>
      </c>
      <c r="BI477" s="154"/>
      <c r="BJ477" s="152">
        <f t="shared" si="146"/>
        <v>11809.886900636982</v>
      </c>
      <c r="BK477" s="152">
        <f t="shared" si="147"/>
        <v>-8.2771362712013445</v>
      </c>
      <c r="BL477" s="155">
        <f t="shared" si="148"/>
        <v>0.38560547043353172</v>
      </c>
      <c r="BM477" s="155"/>
      <c r="BN477" s="152">
        <f t="shared" si="149"/>
        <v>11809.886900636982</v>
      </c>
      <c r="BO477" s="152">
        <f t="shared" si="150"/>
        <v>-18.038116167795721</v>
      </c>
      <c r="BP477" s="155">
        <f t="shared" si="151"/>
        <v>0.12534129909348088</v>
      </c>
      <c r="BQ477" s="156"/>
      <c r="BR477" s="157">
        <f t="shared" si="152"/>
        <v>11809.886900636982</v>
      </c>
      <c r="BS477" s="158">
        <f t="shared" si="153"/>
        <v>0</v>
      </c>
      <c r="BT477" s="158">
        <f t="shared" si="154"/>
        <v>0</v>
      </c>
      <c r="BU477" s="158">
        <f t="shared" si="155"/>
        <v>0</v>
      </c>
      <c r="BV477" s="158"/>
      <c r="BW477" s="206">
        <f t="shared" si="156"/>
        <v>11809.886900636982</v>
      </c>
      <c r="BX477" s="207">
        <f t="shared" si="157"/>
        <v>-1.5159227774230903E-11</v>
      </c>
      <c r="BY477" s="208">
        <f t="shared" si="158"/>
        <v>0.99999999999825473</v>
      </c>
      <c r="BZ477" s="158"/>
      <c r="CA477" s="157">
        <f>BDS!BH477</f>
        <v>6.0100906574377468</v>
      </c>
      <c r="CB477" s="157">
        <f t="shared" si="159"/>
        <v>1.0090657437746842E-2</v>
      </c>
      <c r="CC477" s="157"/>
      <c r="CD477" s="157">
        <f t="shared" si="160"/>
        <v>1.0090657437746842E-2</v>
      </c>
      <c r="CE477" s="192"/>
      <c r="CF477" s="192"/>
      <c r="CG477" s="208"/>
      <c r="CH477" s="208">
        <f t="shared" si="161"/>
        <v>0</v>
      </c>
    </row>
    <row r="478" spans="2:86" x14ac:dyDescent="0.2">
      <c r="B478" s="81"/>
      <c r="C478" s="81"/>
      <c r="D478" s="81"/>
      <c r="E478" s="81"/>
      <c r="F478" s="81"/>
      <c r="G478" s="81"/>
      <c r="H478" s="81"/>
      <c r="I478" s="81"/>
      <c r="J478" s="81"/>
      <c r="K478" s="81"/>
      <c r="L478" s="82"/>
      <c r="M478" s="83"/>
      <c r="N478" s="81"/>
      <c r="O478" s="81"/>
      <c r="P478" s="81"/>
      <c r="Q478" s="84"/>
      <c r="R478" s="81"/>
      <c r="S478" s="84"/>
      <c r="T478" s="81"/>
      <c r="U478" s="195">
        <f t="shared" si="143"/>
        <v>11988.985407728889</v>
      </c>
      <c r="V478" s="146">
        <f>BDS!$V$3*(COS(($U478*V$4)-PI()))*BL478*BP478</f>
        <v>-6.0532441938324225E-3</v>
      </c>
      <c r="W478" s="146">
        <f>BDS!$W$3*(COS(($U478*W$4)-PI()))*BL478*BP478</f>
        <v>-4.5496846473298429E-2</v>
      </c>
      <c r="X478" s="146">
        <f>BDS!$X$3*(COS(($U478*X$4)-PI()))*BL478*BP478</f>
        <v>2.7544647040330821E-2</v>
      </c>
      <c r="Y478" s="146">
        <f>BDS!$Y$3*(COS(($U478*Y$4)-PI()))*BL478*BP478</f>
        <v>1.4483354995196504E-2</v>
      </c>
      <c r="Z478" s="146">
        <f>BDS!$Z$3*(COS(($U478*Z$4)-PI()))*BL478*BP478</f>
        <v>-2.5969550090289846E-2</v>
      </c>
      <c r="AA478" s="146">
        <f>BDS!$AA$3*(COS(($U478*AA$4)-PI()))*BL478*BP478</f>
        <v>-4.5535549754934318E-2</v>
      </c>
      <c r="AB478" s="146">
        <f>BDS!$AB$3*(COS(($U478*AB$4)-PI()))*BL478*BP478</f>
        <v>2.3302304998941473E-3</v>
      </c>
      <c r="AC478" s="146">
        <f>BDS!$AC$3*(COS(($U478*AC$4)-PI()))*BL478*BP478</f>
        <v>-2.3655000735412164E-2</v>
      </c>
      <c r="AD478" s="146">
        <f>BDS!$AD$3*(COS(($U478*AD$4)-PI()))*BL478*BP478</f>
        <v>3.6385140503207528E-2</v>
      </c>
      <c r="AE478" s="146">
        <f>BDS!$AE$3*(COS(($U478*AE$4)-PI()))*BL478*BP478</f>
        <v>4.5461284296350268E-2</v>
      </c>
      <c r="AF478" s="146">
        <f>BDS!$AF$3*(COS(($U478*AF$4)-PI()))*BL478*BP478</f>
        <v>3.6385140503207528E-2</v>
      </c>
      <c r="AG478" s="146">
        <f>BDS!$AG$3*(COS(($U478*AG$4)-PI()))*BL478*BP478</f>
        <v>-2.3655000735412164E-2</v>
      </c>
      <c r="AH478" s="146">
        <f>BDS!$AH$3*(COS(($U478*AH$4)-PI()))*BL478*BP478</f>
        <v>2.3302304998941473E-3</v>
      </c>
      <c r="AI478" s="146">
        <f>BDS!$AI$3*(COS(($U478*AI$4)-PI()))*BL478*BP478</f>
        <v>-4.5535549754934318E-2</v>
      </c>
      <c r="AJ478" s="146">
        <f>BDS!$AJ$3*(COS(($U478*AJ$4)-PI()))*BL478*BP478</f>
        <v>2.5157878405462106E-2</v>
      </c>
      <c r="AK478" s="146">
        <f>BDS!$AK$3*(COS(($U478*AK$4)-PI()))*BL478*BP478</f>
        <v>-4.6471031766859835E-2</v>
      </c>
      <c r="AL478" s="146">
        <f>BDS!$AL$3*(COS(($U478*AL$4)-PI()))*BL478*BP478</f>
        <v>3.986785703179295E-2</v>
      </c>
      <c r="AM478" s="146">
        <f>BDS!$AM$3*(COS(($U478*AM$4)-PI()))*BL478*BP478</f>
        <v>3.2254152833396429E-2</v>
      </c>
      <c r="AN478" s="146">
        <f>BDS!$AN$3*(COS(($U478*AN$4)-PI()))*BL478*BP478</f>
        <v>1.5390909286277631E-2</v>
      </c>
      <c r="AO478" s="146">
        <f>BDS!$AO$3*(COS(($U478*AO$4)-PI()))*BL478*BP478</f>
        <v>3.2254152833396429E-2</v>
      </c>
      <c r="AP478" s="146">
        <f>BDS!$AP$3*(COS(($U478*AP$4)-PI()))*BL478*BP478</f>
        <v>3.986785703179295E-2</v>
      </c>
      <c r="AQ478" s="146">
        <f>BDS!$AQ$3*(COS(($U478*AQ$4)-PI()))*BL478*BP478</f>
        <v>-4.6471031766859835E-2</v>
      </c>
      <c r="AR478" s="146">
        <f>BDS!$AR$3*(COS(($U478*AR$4)-PI()))*BL478*BP478</f>
        <v>2.5157878405462106E-2</v>
      </c>
      <c r="AS478" s="146">
        <f>BDS!$AS$3*(COS(($U478*AS$4)-PI()))*BL478*BP478</f>
        <v>-4.5535549754934318E-2</v>
      </c>
      <c r="AT478" s="146">
        <f>BDS!$AT$3*(COS(($U478*AT$4)-PI()))*BL478*BP478</f>
        <v>2.3302304998941473E-3</v>
      </c>
      <c r="AU478" s="146">
        <f>BDS!$AU$3*(COS(($U478*AU$4)-PI()))*BL478*BP478</f>
        <v>-2.3655000735412164E-2</v>
      </c>
      <c r="AV478" s="146">
        <f>BDS!$AV$3*(COS(($U478*AV$4)-PI()))*BL478*BP478</f>
        <v>3.6385140503207528E-2</v>
      </c>
      <c r="AW478" s="146">
        <f>BDS!$AW$3*(COS(($U478*AW$4)-PI()))*BL478*BP478</f>
        <v>4.5461284296350268E-2</v>
      </c>
      <c r="AX478" s="146">
        <f>BDS!$AX$3*(COS(($U478*AX$4)-PI()))*BL478*BP478</f>
        <v>3.6385140503207528E-2</v>
      </c>
      <c r="AY478" s="146">
        <f>BDS!$AY$3*(COS(($U478*AY$4)-PI()))*BL478*BP478</f>
        <v>-2.3655000735412164E-2</v>
      </c>
      <c r="AZ478" s="146">
        <f>BDS!$AZ$3*(COS(($U478*AZ$4)-PI()))*BL478*BP478</f>
        <v>2.3302304998941473E-3</v>
      </c>
      <c r="BA478" s="146">
        <f>BDS!$BA$3*(COS(($U478*BA$4)-PI()))*BL478*BP478</f>
        <v>-4.5535549754934318E-2</v>
      </c>
      <c r="BB478" s="146">
        <f>BDS!$BB$3*(COS(($U478*BB$4)-PI()))*BL478*BP478</f>
        <v>-2.5969550090289846E-2</v>
      </c>
      <c r="BC478" s="146">
        <f>BDS!$BC$3*(COS(($U478*BC$4)-PI()))*BL478*BP478</f>
        <v>1.4483354995196504E-2</v>
      </c>
      <c r="BD478" s="146">
        <f>BDS!$BD$3*(COS(($U478*BD$4)-PI()))*BL478*BP478</f>
        <v>2.7544647040330821E-2</v>
      </c>
      <c r="BE478" s="146">
        <f>BDS!$BE$3*(COS(($U478*BE$4)-PI()))*BL478*BP478</f>
        <v>-4.5496846473298429E-2</v>
      </c>
      <c r="BF478" s="153">
        <f t="shared" si="144"/>
        <v>5.8612332465633071E-4</v>
      </c>
      <c r="BG478" s="153">
        <f>(((BF478)+1)/(BDS!$BG$4)+1)</f>
        <v>1.9942448111657005</v>
      </c>
      <c r="BH478" s="196">
        <f t="shared" si="145"/>
        <v>5.9955694146245717</v>
      </c>
      <c r="BI478" s="154"/>
      <c r="BJ478" s="152">
        <f t="shared" si="146"/>
        <v>11988.985407728889</v>
      </c>
      <c r="BK478" s="152">
        <f t="shared" si="147"/>
        <v>-8.4586405993689269</v>
      </c>
      <c r="BL478" s="155">
        <f t="shared" si="148"/>
        <v>0.37763128815821184</v>
      </c>
      <c r="BM478" s="155"/>
      <c r="BN478" s="152">
        <f t="shared" si="149"/>
        <v>11988.985407728889</v>
      </c>
      <c r="BO478" s="152">
        <f t="shared" si="150"/>
        <v>-18.199013107189177</v>
      </c>
      <c r="BP478" s="155">
        <f t="shared" si="151"/>
        <v>0.12304085621790846</v>
      </c>
      <c r="BQ478" s="156"/>
      <c r="BR478" s="157">
        <f t="shared" si="152"/>
        <v>11988.985407728889</v>
      </c>
      <c r="BS478" s="158">
        <f t="shared" si="153"/>
        <v>0</v>
      </c>
      <c r="BT478" s="158">
        <f t="shared" si="154"/>
        <v>0</v>
      </c>
      <c r="BU478" s="158">
        <f t="shared" si="155"/>
        <v>0</v>
      </c>
      <c r="BV478" s="158"/>
      <c r="BW478" s="206">
        <f t="shared" si="156"/>
        <v>11988.985407728889</v>
      </c>
      <c r="BX478" s="207">
        <f t="shared" si="157"/>
        <v>-1.5919117817876252E-11</v>
      </c>
      <c r="BY478" s="208">
        <f t="shared" si="158"/>
        <v>0.99999999999816724</v>
      </c>
      <c r="BZ478" s="158"/>
      <c r="CA478" s="157">
        <f>BDS!BH478</f>
        <v>5.9955694146245717</v>
      </c>
      <c r="CB478" s="157">
        <f t="shared" si="159"/>
        <v>-4.4305853754282865E-3</v>
      </c>
      <c r="CC478" s="157"/>
      <c r="CD478" s="157">
        <f t="shared" si="160"/>
        <v>-4.4305853754282865E-3</v>
      </c>
      <c r="CE478" s="192"/>
      <c r="CF478" s="192"/>
      <c r="CG478" s="208"/>
      <c r="CH478" s="208">
        <f t="shared" si="161"/>
        <v>0</v>
      </c>
    </row>
    <row r="479" spans="2:86" x14ac:dyDescent="0.2">
      <c r="B479" s="81"/>
      <c r="C479" s="81"/>
      <c r="D479" s="81"/>
      <c r="E479" s="81"/>
      <c r="F479" s="81"/>
      <c r="G479" s="81"/>
      <c r="H479" s="81"/>
      <c r="I479" s="81"/>
      <c r="J479" s="81"/>
      <c r="K479" s="81"/>
      <c r="L479" s="82"/>
      <c r="M479" s="83"/>
      <c r="N479" s="81"/>
      <c r="O479" s="81"/>
      <c r="P479" s="81"/>
      <c r="Q479" s="84"/>
      <c r="R479" s="81"/>
      <c r="S479" s="84"/>
      <c r="T479" s="81"/>
      <c r="U479" s="195">
        <f t="shared" si="143"/>
        <v>12170.799967524132</v>
      </c>
      <c r="V479" s="146">
        <f>BDS!$V$3*(COS(($U479*V$4)-PI()))*BL479*BP479</f>
        <v>-4.2993867677046126E-2</v>
      </c>
      <c r="W479" s="146">
        <f>BDS!$W$3*(COS(($U479*W$4)-PI()))*BL479*BP479</f>
        <v>-1.9277242098982961E-2</v>
      </c>
      <c r="X479" s="146">
        <f>BDS!$X$3*(COS(($U479*X$4)-PI()))*BL479*BP479</f>
        <v>-2.6739785826532188E-2</v>
      </c>
      <c r="Y479" s="146">
        <f>BDS!$Y$3*(COS(($U479*Y$4)-PI()))*BL479*BP479</f>
        <v>4.1516117867856236E-2</v>
      </c>
      <c r="Z479" s="146">
        <f>BDS!$Z$3*(COS(($U479*Z$4)-PI()))*BL479*BP479</f>
        <v>3.9518746368268892E-3</v>
      </c>
      <c r="AA479" s="146">
        <f>BDS!$AA$3*(COS(($U479*AA$4)-PI()))*BL479*BP479</f>
        <v>-4.1872975786781591E-2</v>
      </c>
      <c r="AB479" s="146">
        <f>BDS!$AB$3*(COS(($U479*AB$4)-PI()))*BL479*BP479</f>
        <v>2.3447657631956133E-2</v>
      </c>
      <c r="AC479" s="146">
        <f>BDS!$AC$3*(COS(($U479*AC$4)-PI()))*BL479*BP479</f>
        <v>-3.7531320240174311E-2</v>
      </c>
      <c r="AD479" s="146">
        <f>BDS!$AD$3*(COS(($U479*AD$4)-PI()))*BL479*BP479</f>
        <v>1.9741672012238861E-2</v>
      </c>
      <c r="AE479" s="146">
        <f>BDS!$AE$3*(COS(($U479*AE$4)-PI()))*BL479*BP479</f>
        <v>3.5495870979595633E-2</v>
      </c>
      <c r="AF479" s="146">
        <f>BDS!$AF$3*(COS(($U479*AF$4)-PI()))*BL479*BP479</f>
        <v>1.9741672012238861E-2</v>
      </c>
      <c r="AG479" s="146">
        <f>BDS!$AG$3*(COS(($U479*AG$4)-PI()))*BL479*BP479</f>
        <v>-3.7531320240174311E-2</v>
      </c>
      <c r="AH479" s="146">
        <f>BDS!$AH$3*(COS(($U479*AH$4)-PI()))*BL479*BP479</f>
        <v>2.3447657631956133E-2</v>
      </c>
      <c r="AI479" s="146">
        <f>BDS!$AI$3*(COS(($U479*AI$4)-PI()))*BL479*BP479</f>
        <v>-4.1872975786781591E-2</v>
      </c>
      <c r="AJ479" s="146">
        <f>BDS!$AJ$3*(COS(($U479*AJ$4)-PI()))*BL479*BP479</f>
        <v>1.4102851033317495E-3</v>
      </c>
      <c r="AK479" s="146">
        <f>BDS!$AK$3*(COS(($U479*AK$4)-PI()))*BL479*BP479</f>
        <v>-4.1288067860427345E-2</v>
      </c>
      <c r="AL479" s="146">
        <f>BDS!$AL$3*(COS(($U479*AL$4)-PI()))*BL479*BP479</f>
        <v>2.4878528457318489E-2</v>
      </c>
      <c r="AM479" s="146">
        <f>BDS!$AM$3*(COS(($U479*AM$4)-PI()))*BL479*BP479</f>
        <v>4.1454629918931091E-2</v>
      </c>
      <c r="AN479" s="146">
        <f>BDS!$AN$3*(COS(($U479*AN$4)-PI()))*BL479*BP479</f>
        <v>3.0440729199610377E-2</v>
      </c>
      <c r="AO479" s="146">
        <f>BDS!$AO$3*(COS(($U479*AO$4)-PI()))*BL479*BP479</f>
        <v>4.1454629918931091E-2</v>
      </c>
      <c r="AP479" s="146">
        <f>BDS!$AP$3*(COS(($U479*AP$4)-PI()))*BL479*BP479</f>
        <v>2.4878528457318489E-2</v>
      </c>
      <c r="AQ479" s="146">
        <f>BDS!$AQ$3*(COS(($U479*AQ$4)-PI()))*BL479*BP479</f>
        <v>-4.1288067860427345E-2</v>
      </c>
      <c r="AR479" s="146">
        <f>BDS!$AR$3*(COS(($U479*AR$4)-PI()))*BL479*BP479</f>
        <v>1.4102851033317495E-3</v>
      </c>
      <c r="AS479" s="146">
        <f>BDS!$AS$3*(COS(($U479*AS$4)-PI()))*BL479*BP479</f>
        <v>-4.1872975786781591E-2</v>
      </c>
      <c r="AT479" s="146">
        <f>BDS!$AT$3*(COS(($U479*AT$4)-PI()))*BL479*BP479</f>
        <v>2.3447657631956133E-2</v>
      </c>
      <c r="AU479" s="146">
        <f>BDS!$AU$3*(COS(($U479*AU$4)-PI()))*BL479*BP479</f>
        <v>-3.7531320240174311E-2</v>
      </c>
      <c r="AV479" s="146">
        <f>BDS!$AV$3*(COS(($U479*AV$4)-PI()))*BL479*BP479</f>
        <v>1.9741672012238861E-2</v>
      </c>
      <c r="AW479" s="146">
        <f>BDS!$AW$3*(COS(($U479*AW$4)-PI()))*BL479*BP479</f>
        <v>3.5495870979595633E-2</v>
      </c>
      <c r="AX479" s="146">
        <f>BDS!$AX$3*(COS(($U479*AX$4)-PI()))*BL479*BP479</f>
        <v>1.9741672012238861E-2</v>
      </c>
      <c r="AY479" s="146">
        <f>BDS!$AY$3*(COS(($U479*AY$4)-PI()))*BL479*BP479</f>
        <v>-3.7531320240174311E-2</v>
      </c>
      <c r="AZ479" s="146">
        <f>BDS!$AZ$3*(COS(($U479*AZ$4)-PI()))*BL479*BP479</f>
        <v>2.3447657631956133E-2</v>
      </c>
      <c r="BA479" s="146">
        <f>BDS!$BA$3*(COS(($U479*BA$4)-PI()))*BL479*BP479</f>
        <v>-4.1872975786781591E-2</v>
      </c>
      <c r="BB479" s="146">
        <f>BDS!$BB$3*(COS(($U479*BB$4)-PI()))*BL479*BP479</f>
        <v>3.9518746368268892E-3</v>
      </c>
      <c r="BC479" s="146">
        <f>BDS!$BC$3*(COS(($U479*BC$4)-PI()))*BL479*BP479</f>
        <v>4.1516117867856236E-2</v>
      </c>
      <c r="BD479" s="146">
        <f>BDS!$BD$3*(COS(($U479*BD$4)-PI()))*BL479*BP479</f>
        <v>-2.6739785826532188E-2</v>
      </c>
      <c r="BE479" s="146">
        <f>BDS!$BE$3*(COS(($U479*BE$4)-PI()))*BL479*BP479</f>
        <v>-1.9277242098982961E-2</v>
      </c>
      <c r="BF479" s="153">
        <f t="shared" si="144"/>
        <v>-9.6134949035122665E-4</v>
      </c>
      <c r="BG479" s="153">
        <f>(((BF479)+1)/(BDS!$BG$4)+1)</f>
        <v>1.9927071456106069</v>
      </c>
      <c r="BH479" s="196">
        <f t="shared" si="145"/>
        <v>5.9888695626472241</v>
      </c>
      <c r="BI479" s="154"/>
      <c r="BJ479" s="152">
        <f t="shared" si="146"/>
        <v>12170.799967524132</v>
      </c>
      <c r="BK479" s="152">
        <f t="shared" si="147"/>
        <v>-8.6414156138355516</v>
      </c>
      <c r="BL479" s="155">
        <f t="shared" si="148"/>
        <v>0.36976791062537206</v>
      </c>
      <c r="BM479" s="155"/>
      <c r="BN479" s="152">
        <f t="shared" si="149"/>
        <v>12170.799967524132</v>
      </c>
      <c r="BO479" s="152">
        <f t="shared" si="150"/>
        <v>-18.360001738732304</v>
      </c>
      <c r="BP479" s="155">
        <f t="shared" si="151"/>
        <v>0.1207813593327894</v>
      </c>
      <c r="BQ479" s="156"/>
      <c r="BR479" s="157">
        <f t="shared" si="152"/>
        <v>12170.799967524132</v>
      </c>
      <c r="BS479" s="158">
        <f t="shared" si="153"/>
        <v>0</v>
      </c>
      <c r="BT479" s="158">
        <f t="shared" si="154"/>
        <v>0</v>
      </c>
      <c r="BU479" s="158">
        <f t="shared" si="155"/>
        <v>0</v>
      </c>
      <c r="BV479" s="158"/>
      <c r="BW479" s="206">
        <f t="shared" si="156"/>
        <v>12170.799967524132</v>
      </c>
      <c r="BX479" s="207">
        <f t="shared" si="157"/>
        <v>-1.6717580960183875E-11</v>
      </c>
      <c r="BY479" s="208">
        <f t="shared" si="158"/>
        <v>0.99999999999807532</v>
      </c>
      <c r="BZ479" s="158"/>
      <c r="CA479" s="157">
        <f>BDS!BH479</f>
        <v>5.9888695626472241</v>
      </c>
      <c r="CB479" s="157">
        <f t="shared" si="159"/>
        <v>-1.1130437352775857E-2</v>
      </c>
      <c r="CC479" s="157"/>
      <c r="CD479" s="157">
        <f t="shared" si="160"/>
        <v>-1.1130437352775857E-2</v>
      </c>
      <c r="CE479" s="192"/>
      <c r="CF479" s="192"/>
      <c r="CG479" s="208"/>
      <c r="CH479" s="208">
        <f t="shared" si="161"/>
        <v>0</v>
      </c>
    </row>
    <row r="480" spans="2:86" x14ac:dyDescent="0.2">
      <c r="B480" s="81"/>
      <c r="C480" s="81"/>
      <c r="D480" s="81"/>
      <c r="E480" s="81"/>
      <c r="F480" s="81"/>
      <c r="G480" s="81"/>
      <c r="H480" s="81"/>
      <c r="I480" s="81"/>
      <c r="J480" s="81"/>
      <c r="K480" s="81"/>
      <c r="L480" s="82"/>
      <c r="M480" s="83"/>
      <c r="N480" s="81"/>
      <c r="O480" s="81"/>
      <c r="P480" s="81"/>
      <c r="Q480" s="84"/>
      <c r="R480" s="81"/>
      <c r="S480" s="84"/>
      <c r="T480" s="81"/>
      <c r="U480" s="195">
        <f t="shared" si="143"/>
        <v>12355.371769323541</v>
      </c>
      <c r="V480" s="146">
        <f>BDS!$V$3*(COS(($U480*V$4)-PI()))*BL480*BP480</f>
        <v>-2.2387744131944526E-2</v>
      </c>
      <c r="W480" s="146">
        <f>BDS!$W$3*(COS(($U480*W$4)-PI()))*BL480*BP480</f>
        <v>3.044194548920643E-2</v>
      </c>
      <c r="X480" s="146">
        <f>BDS!$X$3*(COS(($U480*X$4)-PI()))*BL480*BP480</f>
        <v>-3.8855409437584851E-2</v>
      </c>
      <c r="Y480" s="146">
        <f>BDS!$Y$3*(COS(($U480*Y$4)-PI()))*BL480*BP480</f>
        <v>3.6792172701818275E-2</v>
      </c>
      <c r="Z480" s="146">
        <f>BDS!$Z$3*(COS(($U480*Z$4)-PI()))*BL480*BP480</f>
        <v>3.0204024136008718E-2</v>
      </c>
      <c r="AA480" s="146">
        <f>BDS!$AA$3*(COS(($U480*AA$4)-PI()))*BL480*BP480</f>
        <v>-2.5461039976521629E-2</v>
      </c>
      <c r="AB480" s="146">
        <f>BDS!$AB$3*(COS(($U480*AB$4)-PI()))*BL480*BP480</f>
        <v>3.753825526791945E-2</v>
      </c>
      <c r="AC480" s="146">
        <f>BDS!$AC$3*(COS(($U480*AC$4)-PI()))*BL480*BP480</f>
        <v>-4.2801291642624598E-2</v>
      </c>
      <c r="AD480" s="146">
        <f>BDS!$AD$3*(COS(($U480*AD$4)-PI()))*BL480*BP480</f>
        <v>4.4908712469766959E-4</v>
      </c>
      <c r="AE480" s="146">
        <f>BDS!$AE$3*(COS(($U480*AE$4)-PI()))*BL480*BP480</f>
        <v>1.9707348766035554E-2</v>
      </c>
      <c r="AF480" s="146">
        <f>BDS!$AF$3*(COS(($U480*AF$4)-PI()))*BL480*BP480</f>
        <v>4.4908712469766959E-4</v>
      </c>
      <c r="AG480" s="146">
        <f>BDS!$AG$3*(COS(($U480*AG$4)-PI()))*BL480*BP480</f>
        <v>-4.2801291642624598E-2</v>
      </c>
      <c r="AH480" s="146">
        <f>BDS!$AH$3*(COS(($U480*AH$4)-PI()))*BL480*BP480</f>
        <v>3.753825526791945E-2</v>
      </c>
      <c r="AI480" s="146">
        <f>BDS!$AI$3*(COS(($U480*AI$4)-PI()))*BL480*BP480</f>
        <v>-2.5461039976521629E-2</v>
      </c>
      <c r="AJ480" s="146">
        <f>BDS!$AJ$3*(COS(($U480*AJ$4)-PI()))*BL480*BP480</f>
        <v>-2.1220397560057447E-2</v>
      </c>
      <c r="AK480" s="146">
        <f>BDS!$AK$3*(COS(($U480*AK$4)-PI()))*BL480*BP480</f>
        <v>-2.7397918726309818E-2</v>
      </c>
      <c r="AL480" s="146">
        <f>BDS!$AL$3*(COS(($U480*AL$4)-PI()))*BL480*BP480</f>
        <v>6.2135644887303249E-3</v>
      </c>
      <c r="AM480" s="146">
        <f>BDS!$AM$3*(COS(($U480*AM$4)-PI()))*BL480*BP480</f>
        <v>4.3063871968022589E-2</v>
      </c>
      <c r="AN480" s="146">
        <f>BDS!$AN$3*(COS(($U480*AN$4)-PI()))*BL480*BP480</f>
        <v>3.9549085354616112E-2</v>
      </c>
      <c r="AO480" s="146">
        <f>BDS!$AO$3*(COS(($U480*AO$4)-PI()))*BL480*BP480</f>
        <v>4.3063871968022589E-2</v>
      </c>
      <c r="AP480" s="146">
        <f>BDS!$AP$3*(COS(($U480*AP$4)-PI()))*BL480*BP480</f>
        <v>6.2135644887303249E-3</v>
      </c>
      <c r="AQ480" s="146">
        <f>BDS!$AQ$3*(COS(($U480*AQ$4)-PI()))*BL480*BP480</f>
        <v>-2.7397918726309818E-2</v>
      </c>
      <c r="AR480" s="146">
        <f>BDS!$AR$3*(COS(($U480*AR$4)-PI()))*BL480*BP480</f>
        <v>-2.1220397560057447E-2</v>
      </c>
      <c r="AS480" s="146">
        <f>BDS!$AS$3*(COS(($U480*AS$4)-PI()))*BL480*BP480</f>
        <v>-2.5461039976521629E-2</v>
      </c>
      <c r="AT480" s="146">
        <f>BDS!$AT$3*(COS(($U480*AT$4)-PI()))*BL480*BP480</f>
        <v>3.753825526791945E-2</v>
      </c>
      <c r="AU480" s="146">
        <f>BDS!$AU$3*(COS(($U480*AU$4)-PI()))*BL480*BP480</f>
        <v>-4.2801291642624598E-2</v>
      </c>
      <c r="AV480" s="146">
        <f>BDS!$AV$3*(COS(($U480*AV$4)-PI()))*BL480*BP480</f>
        <v>4.4908712469766959E-4</v>
      </c>
      <c r="AW480" s="146">
        <f>BDS!$AW$3*(COS(($U480*AW$4)-PI()))*BL480*BP480</f>
        <v>1.9707348766035554E-2</v>
      </c>
      <c r="AX480" s="146">
        <f>BDS!$AX$3*(COS(($U480*AX$4)-PI()))*BL480*BP480</f>
        <v>4.4908712469766959E-4</v>
      </c>
      <c r="AY480" s="146">
        <f>BDS!$AY$3*(COS(($U480*AY$4)-PI()))*BL480*BP480</f>
        <v>-4.2801291642624598E-2</v>
      </c>
      <c r="AZ480" s="146">
        <f>BDS!$AZ$3*(COS(($U480*AZ$4)-PI()))*BL480*BP480</f>
        <v>3.753825526791945E-2</v>
      </c>
      <c r="BA480" s="146">
        <f>BDS!$BA$3*(COS(($U480*BA$4)-PI()))*BL480*BP480</f>
        <v>-2.5461039976521629E-2</v>
      </c>
      <c r="BB480" s="146">
        <f>BDS!$BB$3*(COS(($U480*BB$4)-PI()))*BL480*BP480</f>
        <v>3.0204024136008718E-2</v>
      </c>
      <c r="BC480" s="146">
        <f>BDS!$BC$3*(COS(($U480*BC$4)-PI()))*BL480*BP480</f>
        <v>3.6792172701818275E-2</v>
      </c>
      <c r="BD480" s="146">
        <f>BDS!$BD$3*(COS(($U480*BD$4)-PI()))*BL480*BP480</f>
        <v>-3.8855409437584851E-2</v>
      </c>
      <c r="BE480" s="146">
        <f>BDS!$BE$3*(COS(($U480*BE$4)-PI()))*BL480*BP480</f>
        <v>3.044194548920643E-2</v>
      </c>
      <c r="BF480" s="153">
        <f t="shared" si="144"/>
        <v>1.4988829991192973E-3</v>
      </c>
      <c r="BG480" s="153">
        <f>(((BF480)+1)/(BDS!$BG$4)+1)</f>
        <v>1.9951517861366916</v>
      </c>
      <c r="BH480" s="196">
        <f t="shared" si="145"/>
        <v>5.9995188262425128</v>
      </c>
      <c r="BI480" s="154"/>
      <c r="BJ480" s="152">
        <f t="shared" si="146"/>
        <v>12355.371769323541</v>
      </c>
      <c r="BK480" s="152">
        <f t="shared" si="147"/>
        <v>-8.8254173041018227</v>
      </c>
      <c r="BL480" s="155">
        <f t="shared" si="148"/>
        <v>0.36201714145426783</v>
      </c>
      <c r="BM480" s="155"/>
      <c r="BN480" s="152">
        <f t="shared" si="149"/>
        <v>12355.371769323541</v>
      </c>
      <c r="BO480" s="152">
        <f t="shared" si="150"/>
        <v>-18.52107877517302</v>
      </c>
      <c r="BP480" s="155">
        <f t="shared" si="151"/>
        <v>0.11856214865155604</v>
      </c>
      <c r="BQ480" s="156"/>
      <c r="BR480" s="157">
        <f t="shared" si="152"/>
        <v>12355.371769323541</v>
      </c>
      <c r="BS480" s="158">
        <f t="shared" si="153"/>
        <v>0</v>
      </c>
      <c r="BT480" s="158">
        <f t="shared" si="154"/>
        <v>0</v>
      </c>
      <c r="BU480" s="158">
        <f t="shared" si="155"/>
        <v>0</v>
      </c>
      <c r="BV480" s="158"/>
      <c r="BW480" s="206">
        <f t="shared" si="156"/>
        <v>12355.371769323541</v>
      </c>
      <c r="BX480" s="207">
        <f t="shared" si="157"/>
        <v>-1.7554617201153778E-11</v>
      </c>
      <c r="BY480" s="208">
        <f t="shared" si="158"/>
        <v>0.99999999999797895</v>
      </c>
      <c r="BZ480" s="158"/>
      <c r="CA480" s="157">
        <f>BDS!BH480</f>
        <v>5.9995188262425128</v>
      </c>
      <c r="CB480" s="157">
        <f t="shared" si="159"/>
        <v>-4.8117375748724101E-4</v>
      </c>
      <c r="CC480" s="157"/>
      <c r="CD480" s="157">
        <f t="shared" si="160"/>
        <v>-4.8117375748724101E-4</v>
      </c>
      <c r="CE480" s="192"/>
      <c r="CF480" s="192"/>
      <c r="CG480" s="208"/>
      <c r="CH480" s="208">
        <f t="shared" si="161"/>
        <v>0</v>
      </c>
    </row>
    <row r="481" spans="2:86" x14ac:dyDescent="0.2">
      <c r="B481" s="81"/>
      <c r="C481" s="81"/>
      <c r="D481" s="81"/>
      <c r="E481" s="81"/>
      <c r="F481" s="81"/>
      <c r="G481" s="81"/>
      <c r="H481" s="81"/>
      <c r="I481" s="81"/>
      <c r="J481" s="81"/>
      <c r="K481" s="81"/>
      <c r="L481" s="82"/>
      <c r="M481" s="83"/>
      <c r="N481" s="81"/>
      <c r="O481" s="81"/>
      <c r="P481" s="81"/>
      <c r="Q481" s="84"/>
      <c r="R481" s="81"/>
      <c r="S481" s="84"/>
      <c r="T481" s="81"/>
      <c r="U481" s="195">
        <f t="shared" si="143"/>
        <v>12542.742627069181</v>
      </c>
      <c r="V481" s="146">
        <f>BDS!$V$3*(COS(($U481*V$4)-PI()))*BL481*BP481</f>
        <v>2.6129716349022492E-2</v>
      </c>
      <c r="W481" s="146">
        <f>BDS!$W$3*(COS(($U481*W$4)-PI()))*BL481*BP481</f>
        <v>3.5565935060168127E-2</v>
      </c>
      <c r="X481" s="146">
        <f>BDS!$X$3*(COS(($U481*X$4)-PI()))*BL481*BP481</f>
        <v>6.9701754490712571E-3</v>
      </c>
      <c r="Y481" s="146">
        <f>BDS!$Y$3*(COS(($U481*Y$4)-PI()))*BL481*BP481</f>
        <v>5.0768301075984719E-3</v>
      </c>
      <c r="Z481" s="146">
        <f>BDS!$Z$3*(COS(($U481*Z$4)-PI()))*BL481*BP481</f>
        <v>4.1078802269861527E-2</v>
      </c>
      <c r="AA481" s="146">
        <f>BDS!$AA$3*(COS(($U481*AA$4)-PI()))*BL481*BP481</f>
        <v>-1.9750268203739137E-3</v>
      </c>
      <c r="AB481" s="146">
        <f>BDS!$AB$3*(COS(($U481*AB$4)-PI()))*BL481*BP481</f>
        <v>4.1356479682760586E-2</v>
      </c>
      <c r="AC481" s="146">
        <f>BDS!$AC$3*(COS(($U481*AC$4)-PI()))*BL481*BP481</f>
        <v>-3.8660877853138979E-2</v>
      </c>
      <c r="AD481" s="146">
        <f>BDS!$AD$3*(COS(($U481*AD$4)-PI()))*BL481*BP481</f>
        <v>-1.7705605761422109E-2</v>
      </c>
      <c r="AE481" s="146">
        <f>BDS!$AE$3*(COS(($U481*AE$4)-PI()))*BL481*BP481</f>
        <v>1.2316530240315774E-3</v>
      </c>
      <c r="AF481" s="146">
        <f>BDS!$AF$3*(COS(($U481*AF$4)-PI()))*BL481*BP481</f>
        <v>-1.7705605761422109E-2</v>
      </c>
      <c r="AG481" s="146">
        <f>BDS!$AG$3*(COS(($U481*AG$4)-PI()))*BL481*BP481</f>
        <v>-3.8660877853138979E-2</v>
      </c>
      <c r="AH481" s="146">
        <f>BDS!$AH$3*(COS(($U481*AH$4)-PI()))*BL481*BP481</f>
        <v>4.1356479682760586E-2</v>
      </c>
      <c r="AI481" s="146">
        <f>BDS!$AI$3*(COS(($U481*AI$4)-PI()))*BL481*BP481</f>
        <v>-1.9750268203739137E-3</v>
      </c>
      <c r="AJ481" s="146">
        <f>BDS!$AJ$3*(COS(($U481*AJ$4)-PI()))*BL481*BP481</f>
        <v>-3.6290382866037418E-2</v>
      </c>
      <c r="AK481" s="146">
        <f>BDS!$AK$3*(COS(($U481*AK$4)-PI()))*BL481*BP481</f>
        <v>-8.2182221700104283E-3</v>
      </c>
      <c r="AL481" s="146">
        <f>BDS!$AL$3*(COS(($U481*AL$4)-PI()))*BL481*BP481</f>
        <v>-1.2455604759244074E-2</v>
      </c>
      <c r="AM481" s="146">
        <f>BDS!$AM$3*(COS(($U481*AM$4)-PI()))*BL481*BP481</f>
        <v>3.7071255556541109E-2</v>
      </c>
      <c r="AN481" s="146">
        <f>BDS!$AN$3*(COS(($U481*AN$4)-PI()))*BL481*BP481</f>
        <v>4.1400799362133818E-2</v>
      </c>
      <c r="AO481" s="146">
        <f>BDS!$AO$3*(COS(($U481*AO$4)-PI()))*BL481*BP481</f>
        <v>3.7071255556541109E-2</v>
      </c>
      <c r="AP481" s="146">
        <f>BDS!$AP$3*(COS(($U481*AP$4)-PI()))*BL481*BP481</f>
        <v>-1.2455604759244074E-2</v>
      </c>
      <c r="AQ481" s="146">
        <f>BDS!$AQ$3*(COS(($U481*AQ$4)-PI()))*BL481*BP481</f>
        <v>-8.2182221700104283E-3</v>
      </c>
      <c r="AR481" s="146">
        <f>BDS!$AR$3*(COS(($U481*AR$4)-PI()))*BL481*BP481</f>
        <v>-3.6290382866037418E-2</v>
      </c>
      <c r="AS481" s="146">
        <f>BDS!$AS$3*(COS(($U481*AS$4)-PI()))*BL481*BP481</f>
        <v>-1.9750268203739137E-3</v>
      </c>
      <c r="AT481" s="146">
        <f>BDS!$AT$3*(COS(($U481*AT$4)-PI()))*BL481*BP481</f>
        <v>4.1356479682760586E-2</v>
      </c>
      <c r="AU481" s="146">
        <f>BDS!$AU$3*(COS(($U481*AU$4)-PI()))*BL481*BP481</f>
        <v>-3.8660877853138979E-2</v>
      </c>
      <c r="AV481" s="146">
        <f>BDS!$AV$3*(COS(($U481*AV$4)-PI()))*BL481*BP481</f>
        <v>-1.7705605761422109E-2</v>
      </c>
      <c r="AW481" s="146">
        <f>BDS!$AW$3*(COS(($U481*AW$4)-PI()))*BL481*BP481</f>
        <v>1.2316530240315774E-3</v>
      </c>
      <c r="AX481" s="146">
        <f>BDS!$AX$3*(COS(($U481*AX$4)-PI()))*BL481*BP481</f>
        <v>-1.7705605761422109E-2</v>
      </c>
      <c r="AY481" s="146">
        <f>BDS!$AY$3*(COS(($U481*AY$4)-PI()))*BL481*BP481</f>
        <v>-3.8660877853138979E-2</v>
      </c>
      <c r="AZ481" s="146">
        <f>BDS!$AZ$3*(COS(($U481*AZ$4)-PI()))*BL481*BP481</f>
        <v>4.1356479682760586E-2</v>
      </c>
      <c r="BA481" s="146">
        <f>BDS!$BA$3*(COS(($U481*BA$4)-PI()))*BL481*BP481</f>
        <v>-1.9750268203739137E-3</v>
      </c>
      <c r="BB481" s="146">
        <f>BDS!$BB$3*(COS(($U481*BB$4)-PI()))*BL481*BP481</f>
        <v>4.1078802269861527E-2</v>
      </c>
      <c r="BC481" s="146">
        <f>BDS!$BC$3*(COS(($U481*BC$4)-PI()))*BL481*BP481</f>
        <v>5.0768301075984719E-3</v>
      </c>
      <c r="BD481" s="146">
        <f>BDS!$BD$3*(COS(($U481*BD$4)-PI()))*BL481*BP481</f>
        <v>6.9701754490712571E-3</v>
      </c>
      <c r="BE481" s="146">
        <f>BDS!$BE$3*(COS(($U481*BE$4)-PI()))*BL481*BP481</f>
        <v>3.5565935060168127E-2</v>
      </c>
      <c r="BF481" s="153">
        <f t="shared" si="144"/>
        <v>3.8792021124005277E-3</v>
      </c>
      <c r="BG481" s="153">
        <f>(((BF481)+1)/(BDS!$BG$4)+1)</f>
        <v>1.9975170197454037</v>
      </c>
      <c r="BH481" s="196">
        <f t="shared" si="145"/>
        <v>6.0098097677123823</v>
      </c>
      <c r="BI481" s="154"/>
      <c r="BJ481" s="152">
        <f t="shared" si="146"/>
        <v>12542.742627069181</v>
      </c>
      <c r="BK481" s="152">
        <f t="shared" si="147"/>
        <v>-9.0106025150992899</v>
      </c>
      <c r="BL481" s="155">
        <f t="shared" si="148"/>
        <v>0.35438054707245631</v>
      </c>
      <c r="BM481" s="155"/>
      <c r="BN481" s="152">
        <f t="shared" si="149"/>
        <v>12542.742627069181</v>
      </c>
      <c r="BO481" s="152">
        <f t="shared" si="150"/>
        <v>-18.68224104363923</v>
      </c>
      <c r="BP481" s="155">
        <f t="shared" si="151"/>
        <v>0.11638257123657328</v>
      </c>
      <c r="BQ481" s="156"/>
      <c r="BR481" s="157">
        <f t="shared" si="152"/>
        <v>12542.742627069181</v>
      </c>
      <c r="BS481" s="158">
        <f t="shared" si="153"/>
        <v>0</v>
      </c>
      <c r="BT481" s="158">
        <f t="shared" si="154"/>
        <v>0</v>
      </c>
      <c r="BU481" s="158">
        <f t="shared" si="155"/>
        <v>0</v>
      </c>
      <c r="BV481" s="158"/>
      <c r="BW481" s="206">
        <f t="shared" si="156"/>
        <v>12542.742627069181</v>
      </c>
      <c r="BX481" s="207">
        <f t="shared" si="157"/>
        <v>-1.8434083850652198E-11</v>
      </c>
      <c r="BY481" s="208">
        <f t="shared" si="158"/>
        <v>0.9999999999978777</v>
      </c>
      <c r="BZ481" s="158"/>
      <c r="CA481" s="157">
        <f>BDS!BH481</f>
        <v>6.0098097677123823</v>
      </c>
      <c r="CB481" s="157">
        <f t="shared" si="159"/>
        <v>9.8097677123822891E-3</v>
      </c>
      <c r="CC481" s="157"/>
      <c r="CD481" s="157">
        <f t="shared" si="160"/>
        <v>9.8097677123822891E-3</v>
      </c>
      <c r="CE481" s="192"/>
      <c r="CF481" s="192"/>
      <c r="CG481" s="208"/>
      <c r="CH481" s="208">
        <f t="shared" si="161"/>
        <v>0</v>
      </c>
    </row>
    <row r="482" spans="2:86" x14ac:dyDescent="0.2">
      <c r="B482" s="81"/>
      <c r="C482" s="81"/>
      <c r="D482" s="81"/>
      <c r="E482" s="81"/>
      <c r="F482" s="81"/>
      <c r="G482" s="81"/>
      <c r="H482" s="81"/>
      <c r="I482" s="81"/>
      <c r="J482" s="81"/>
      <c r="K482" s="81"/>
      <c r="L482" s="82"/>
      <c r="M482" s="83"/>
      <c r="N482" s="81"/>
      <c r="O482" s="81"/>
      <c r="P482" s="81"/>
      <c r="Q482" s="84"/>
      <c r="R482" s="81"/>
      <c r="S482" s="84"/>
      <c r="T482" s="81"/>
      <c r="U482" s="195">
        <f t="shared" si="143"/>
        <v>12732.954988817113</v>
      </c>
      <c r="V482" s="146">
        <f>BDS!$V$3*(COS(($U482*V$4)-PI()))*BL482*BP482</f>
        <v>3.6023495948264893E-2</v>
      </c>
      <c r="W482" s="146">
        <f>BDS!$W$3*(COS(($U482*W$4)-PI()))*BL482*BP482</f>
        <v>-8.9005809196822799E-3</v>
      </c>
      <c r="X482" s="146">
        <f>BDS!$X$3*(COS(($U482*X$4)-PI()))*BL482*BP482</f>
        <v>3.8972366971041408E-2</v>
      </c>
      <c r="Y482" s="146">
        <f>BDS!$Y$3*(COS(($U482*Y$4)-PI()))*BL482*BP482</f>
        <v>-2.8387460421371125E-2</v>
      </c>
      <c r="Z482" s="146">
        <f>BDS!$Z$3*(COS(($U482*Z$4)-PI()))*BL482*BP482</f>
        <v>3.2106918306864483E-2</v>
      </c>
      <c r="AA482" s="146">
        <f>BDS!$AA$3*(COS(($U482*AA$4)-PI()))*BL482*BP482</f>
        <v>2.0646048559061721E-2</v>
      </c>
      <c r="AB482" s="146">
        <f>BDS!$AB$3*(COS(($U482*AB$4)-PI()))*BL482*BP482</f>
        <v>3.4297194757408972E-2</v>
      </c>
      <c r="AC482" s="146">
        <f>BDS!$AC$3*(COS(($U482*AC$4)-PI()))*BL482*BP482</f>
        <v>-2.6344201152494529E-2</v>
      </c>
      <c r="AD482" s="146">
        <f>BDS!$AD$3*(COS(($U482*AD$4)-PI()))*BL482*BP482</f>
        <v>-3.1183538682524659E-2</v>
      </c>
      <c r="AE482" s="146">
        <f>BDS!$AE$3*(COS(($U482*AE$4)-PI()))*BL482*BP482</f>
        <v>-1.630377809010582E-2</v>
      </c>
      <c r="AF482" s="146">
        <f>BDS!$AF$3*(COS(($U482*AF$4)-PI()))*BL482*BP482</f>
        <v>-3.1183538682524659E-2</v>
      </c>
      <c r="AG482" s="146">
        <f>BDS!$AG$3*(COS(($U482*AG$4)-PI()))*BL482*BP482</f>
        <v>-2.6344201152494529E-2</v>
      </c>
      <c r="AH482" s="146">
        <f>BDS!$AH$3*(COS(($U482*AH$4)-PI()))*BL482*BP482</f>
        <v>3.4297194757408972E-2</v>
      </c>
      <c r="AI482" s="146">
        <f>BDS!$AI$3*(COS(($U482*AI$4)-PI()))*BL482*BP482</f>
        <v>2.0646048559061721E-2</v>
      </c>
      <c r="AJ482" s="146">
        <f>BDS!$AJ$3*(COS(($U482*AJ$4)-PI()))*BL482*BP482</f>
        <v>-3.9629113529981656E-2</v>
      </c>
      <c r="AK482" s="146">
        <f>BDS!$AK$3*(COS(($U482*AK$4)-PI()))*BL482*BP482</f>
        <v>1.1641726615300758E-2</v>
      </c>
      <c r="AL482" s="146">
        <f>BDS!$AL$3*(COS(($U482*AL$4)-PI()))*BL482*BP482</f>
        <v>-2.7480538914673502E-2</v>
      </c>
      <c r="AM482" s="146">
        <f>BDS!$AM$3*(COS(($U482*AM$4)-PI()))*BL482*BP482</f>
        <v>2.48118683785373E-2</v>
      </c>
      <c r="AN482" s="146">
        <f>BDS!$AN$3*(COS(($U482*AN$4)-PI()))*BL482*BP482</f>
        <v>3.5934144271340528E-2</v>
      </c>
      <c r="AO482" s="146">
        <f>BDS!$AO$3*(COS(($U482*AO$4)-PI()))*BL482*BP482</f>
        <v>2.48118683785373E-2</v>
      </c>
      <c r="AP482" s="146">
        <f>BDS!$AP$3*(COS(($U482*AP$4)-PI()))*BL482*BP482</f>
        <v>-2.7480538914673502E-2</v>
      </c>
      <c r="AQ482" s="146">
        <f>BDS!$AQ$3*(COS(($U482*AQ$4)-PI()))*BL482*BP482</f>
        <v>1.1641726615300758E-2</v>
      </c>
      <c r="AR482" s="146">
        <f>BDS!$AR$3*(COS(($U482*AR$4)-PI()))*BL482*BP482</f>
        <v>-3.9629113529981656E-2</v>
      </c>
      <c r="AS482" s="146">
        <f>BDS!$AS$3*(COS(($U482*AS$4)-PI()))*BL482*BP482</f>
        <v>2.0646048559061721E-2</v>
      </c>
      <c r="AT482" s="146">
        <f>BDS!$AT$3*(COS(($U482*AT$4)-PI()))*BL482*BP482</f>
        <v>3.4297194757408972E-2</v>
      </c>
      <c r="AU482" s="146">
        <f>BDS!$AU$3*(COS(($U482*AU$4)-PI()))*BL482*BP482</f>
        <v>-2.6344201152494529E-2</v>
      </c>
      <c r="AV482" s="146">
        <f>BDS!$AV$3*(COS(($U482*AV$4)-PI()))*BL482*BP482</f>
        <v>-3.1183538682524659E-2</v>
      </c>
      <c r="AW482" s="146">
        <f>BDS!$AW$3*(COS(($U482*AW$4)-PI()))*BL482*BP482</f>
        <v>-1.630377809010582E-2</v>
      </c>
      <c r="AX482" s="146">
        <f>BDS!$AX$3*(COS(($U482*AX$4)-PI()))*BL482*BP482</f>
        <v>-3.1183538682524659E-2</v>
      </c>
      <c r="AY482" s="146">
        <f>BDS!$AY$3*(COS(($U482*AY$4)-PI()))*BL482*BP482</f>
        <v>-2.6344201152494529E-2</v>
      </c>
      <c r="AZ482" s="146">
        <f>BDS!$AZ$3*(COS(($U482*AZ$4)-PI()))*BL482*BP482</f>
        <v>3.4297194757408972E-2</v>
      </c>
      <c r="BA482" s="146">
        <f>BDS!$BA$3*(COS(($U482*BA$4)-PI()))*BL482*BP482</f>
        <v>2.0646048559061721E-2</v>
      </c>
      <c r="BB482" s="146">
        <f>BDS!$BB$3*(COS(($U482*BB$4)-PI()))*BL482*BP482</f>
        <v>3.2106918306864483E-2</v>
      </c>
      <c r="BC482" s="146">
        <f>BDS!$BC$3*(COS(($U482*BC$4)-PI()))*BL482*BP482</f>
        <v>-2.8387460421371125E-2</v>
      </c>
      <c r="BD482" s="146">
        <f>BDS!$BD$3*(COS(($U482*BD$4)-PI()))*BL482*BP482</f>
        <v>3.8972366971041408E-2</v>
      </c>
      <c r="BE482" s="146">
        <f>BDS!$BE$3*(COS(($U482*BE$4)-PI()))*BL482*BP482</f>
        <v>-8.9005809196822799E-3</v>
      </c>
      <c r="BF482" s="153">
        <f t="shared" si="144"/>
        <v>9.8006863714640482E-4</v>
      </c>
      <c r="BG482" s="153">
        <f>(((BF482)+1)/(BDS!$BG$4)+1)</f>
        <v>1.9946362598113454</v>
      </c>
      <c r="BH482" s="196">
        <f t="shared" si="145"/>
        <v>5.997274193322454</v>
      </c>
      <c r="BI482" s="154"/>
      <c r="BJ482" s="152">
        <f t="shared" si="146"/>
        <v>12732.954988817113</v>
      </c>
      <c r="BK482" s="152">
        <f t="shared" si="147"/>
        <v>-9.1969289876656308</v>
      </c>
      <c r="BL482" s="155">
        <f t="shared" si="148"/>
        <v>0.34685946557361641</v>
      </c>
      <c r="BM482" s="155"/>
      <c r="BN482" s="152">
        <f t="shared" si="149"/>
        <v>12732.954988817113</v>
      </c>
      <c r="BO482" s="152">
        <f t="shared" si="150"/>
        <v>-18.843485481907621</v>
      </c>
      <c r="BP482" s="155">
        <f t="shared" si="151"/>
        <v>0.11424198115084806</v>
      </c>
      <c r="BQ482" s="156"/>
      <c r="BR482" s="157">
        <f t="shared" si="152"/>
        <v>12732.954988817113</v>
      </c>
      <c r="BS482" s="158">
        <f t="shared" si="153"/>
        <v>0</v>
      </c>
      <c r="BT482" s="158">
        <f t="shared" si="154"/>
        <v>0</v>
      </c>
      <c r="BU482" s="158">
        <f t="shared" si="155"/>
        <v>0</v>
      </c>
      <c r="BV482" s="158"/>
      <c r="BW482" s="206">
        <f t="shared" si="156"/>
        <v>12732.954988817113</v>
      </c>
      <c r="BX482" s="207">
        <f t="shared" si="157"/>
        <v>-1.9359838218545369E-11</v>
      </c>
      <c r="BY482" s="208">
        <f t="shared" si="158"/>
        <v>0.99999999999777112</v>
      </c>
      <c r="BZ482" s="158"/>
      <c r="CA482" s="157">
        <f>BDS!BH482</f>
        <v>5.997274193322454</v>
      </c>
      <c r="CB482" s="157">
        <f t="shared" si="159"/>
        <v>-2.7258066775459611E-3</v>
      </c>
      <c r="CC482" s="157"/>
      <c r="CD482" s="157">
        <f t="shared" si="160"/>
        <v>-2.7258066775459611E-3</v>
      </c>
      <c r="CE482" s="192"/>
      <c r="CF482" s="192"/>
      <c r="CG482" s="208"/>
      <c r="CH482" s="208">
        <f t="shared" si="161"/>
        <v>0</v>
      </c>
    </row>
    <row r="483" spans="2:86" x14ac:dyDescent="0.2">
      <c r="B483" s="81"/>
      <c r="C483" s="81"/>
      <c r="D483" s="81"/>
      <c r="E483" s="81"/>
      <c r="F483" s="81"/>
      <c r="G483" s="81"/>
      <c r="H483" s="81"/>
      <c r="I483" s="81"/>
      <c r="J483" s="81"/>
      <c r="K483" s="81"/>
      <c r="L483" s="82"/>
      <c r="M483" s="83"/>
      <c r="N483" s="81"/>
      <c r="O483" s="81"/>
      <c r="P483" s="81"/>
      <c r="Q483" s="84"/>
      <c r="R483" s="81"/>
      <c r="S483" s="84"/>
      <c r="T483" s="81"/>
      <c r="U483" s="195">
        <f t="shared" si="143"/>
        <v>12926.051946353818</v>
      </c>
      <c r="V483" s="146">
        <f>BDS!$V$3*(COS(($U483*V$4)-PI()))*BL483*BP483</f>
        <v>-4.5366353811314855E-3</v>
      </c>
      <c r="W483" s="146">
        <f>BDS!$W$3*(COS(($U483*W$4)-PI()))*BL483*BP483</f>
        <v>-3.752600070901882E-2</v>
      </c>
      <c r="X483" s="146">
        <f>BDS!$X$3*(COS(($U483*X$4)-PI()))*BL483*BP483</f>
        <v>8.451092004935273E-3</v>
      </c>
      <c r="Y483" s="146">
        <f>BDS!$Y$3*(COS(($U483*Y$4)-PI()))*BL483*BP483</f>
        <v>-3.7327903303625447E-2</v>
      </c>
      <c r="Z483" s="146">
        <f>BDS!$Z$3*(COS(($U483*Z$4)-PI()))*BL483*BP483</f>
        <v>8.3318225848094448E-3</v>
      </c>
      <c r="AA483" s="146">
        <f>BDS!$AA$3*(COS(($U483*AA$4)-PI()))*BL483*BP483</f>
        <v>3.4818979150702631E-2</v>
      </c>
      <c r="AB483" s="146">
        <f>BDS!$AB$3*(COS(($U483*AB$4)-PI()))*BL483*BP483</f>
        <v>1.8613695754257139E-2</v>
      </c>
      <c r="AC483" s="146">
        <f>BDS!$AC$3*(COS(($U483*AC$4)-PI()))*BL483*BP483</f>
        <v>-8.8955513285451319E-3</v>
      </c>
      <c r="AD483" s="146">
        <f>BDS!$AD$3*(COS(($U483*AD$4)-PI()))*BL483*BP483</f>
        <v>-3.741617376707556E-2</v>
      </c>
      <c r="AE483" s="146">
        <f>BDS!$AE$3*(COS(($U483*AE$4)-PI()))*BL483*BP483</f>
        <v>-2.9480512949552978E-2</v>
      </c>
      <c r="AF483" s="146">
        <f>BDS!$AF$3*(COS(($U483*AF$4)-PI()))*BL483*BP483</f>
        <v>-3.741617376707556E-2</v>
      </c>
      <c r="AG483" s="146">
        <f>BDS!$AG$3*(COS(($U483*AG$4)-PI()))*BL483*BP483</f>
        <v>-8.8955513285451319E-3</v>
      </c>
      <c r="AH483" s="146">
        <f>BDS!$AH$3*(COS(($U483*AH$4)-PI()))*BL483*BP483</f>
        <v>1.8613695754257139E-2</v>
      </c>
      <c r="AI483" s="146">
        <f>BDS!$AI$3*(COS(($U483*AI$4)-PI()))*BL483*BP483</f>
        <v>3.4818979150702631E-2</v>
      </c>
      <c r="AJ483" s="146">
        <f>BDS!$AJ$3*(COS(($U483*AJ$4)-PI()))*BL483*BP483</f>
        <v>-3.0653211848900602E-2</v>
      </c>
      <c r="AK483" s="146">
        <f>BDS!$AK$3*(COS(($U483*AK$4)-PI()))*BL483*BP483</f>
        <v>2.7444842955821974E-2</v>
      </c>
      <c r="AL483" s="146">
        <f>BDS!$AL$3*(COS(($U483*AL$4)-PI()))*BL483*BP483</f>
        <v>-3.5968387410094282E-2</v>
      </c>
      <c r="AM483" s="146">
        <f>BDS!$AM$3*(COS(($U483*AM$4)-PI()))*BL483*BP483</f>
        <v>8.754448603455792E-3</v>
      </c>
      <c r="AN483" s="146">
        <f>BDS!$AN$3*(COS(($U483*AN$4)-PI()))*BL483*BP483</f>
        <v>2.4381227022426365E-2</v>
      </c>
      <c r="AO483" s="146">
        <f>BDS!$AO$3*(COS(($U483*AO$4)-PI()))*BL483*BP483</f>
        <v>8.754448603455792E-3</v>
      </c>
      <c r="AP483" s="146">
        <f>BDS!$AP$3*(COS(($U483*AP$4)-PI()))*BL483*BP483</f>
        <v>-3.5968387410094282E-2</v>
      </c>
      <c r="AQ483" s="146">
        <f>BDS!$AQ$3*(COS(($U483*AQ$4)-PI()))*BL483*BP483</f>
        <v>2.7444842955821974E-2</v>
      </c>
      <c r="AR483" s="146">
        <f>BDS!$AR$3*(COS(($U483*AR$4)-PI()))*BL483*BP483</f>
        <v>-3.0653211848900602E-2</v>
      </c>
      <c r="AS483" s="146">
        <f>BDS!$AS$3*(COS(($U483*AS$4)-PI()))*BL483*BP483</f>
        <v>3.4818979150702631E-2</v>
      </c>
      <c r="AT483" s="146">
        <f>BDS!$AT$3*(COS(($U483*AT$4)-PI()))*BL483*BP483</f>
        <v>1.8613695754257139E-2</v>
      </c>
      <c r="AU483" s="146">
        <f>BDS!$AU$3*(COS(($U483*AU$4)-PI()))*BL483*BP483</f>
        <v>-8.8955513285451319E-3</v>
      </c>
      <c r="AV483" s="146">
        <f>BDS!$AV$3*(COS(($U483*AV$4)-PI()))*BL483*BP483</f>
        <v>-3.741617376707556E-2</v>
      </c>
      <c r="AW483" s="146">
        <f>BDS!$AW$3*(COS(($U483*AW$4)-PI()))*BL483*BP483</f>
        <v>-2.9480512949552978E-2</v>
      </c>
      <c r="AX483" s="146">
        <f>BDS!$AX$3*(COS(($U483*AX$4)-PI()))*BL483*BP483</f>
        <v>-3.741617376707556E-2</v>
      </c>
      <c r="AY483" s="146">
        <f>BDS!$AY$3*(COS(($U483*AY$4)-PI()))*BL483*BP483</f>
        <v>-8.8955513285451319E-3</v>
      </c>
      <c r="AZ483" s="146">
        <f>BDS!$AZ$3*(COS(($U483*AZ$4)-PI()))*BL483*BP483</f>
        <v>1.8613695754257139E-2</v>
      </c>
      <c r="BA483" s="146">
        <f>BDS!$BA$3*(COS(($U483*BA$4)-PI()))*BL483*BP483</f>
        <v>3.4818979150702631E-2</v>
      </c>
      <c r="BB483" s="146">
        <f>BDS!$BB$3*(COS(($U483*BB$4)-PI()))*BL483*BP483</f>
        <v>8.3318225848094448E-3</v>
      </c>
      <c r="BC483" s="146">
        <f>BDS!$BC$3*(COS(($U483*BC$4)-PI()))*BL483*BP483</f>
        <v>-3.7327903303625447E-2</v>
      </c>
      <c r="BD483" s="146">
        <f>BDS!$BD$3*(COS(($U483*BD$4)-PI()))*BL483*BP483</f>
        <v>8.451092004935273E-3</v>
      </c>
      <c r="BE483" s="146">
        <f>BDS!$BE$3*(COS(($U483*BE$4)-PI()))*BL483*BP483</f>
        <v>-3.752600070901882E-2</v>
      </c>
      <c r="BF483" s="153">
        <f t="shared" si="144"/>
        <v>-5.2116452573802256E-3</v>
      </c>
      <c r="BG483" s="153">
        <f>(((BF483)+1)/(BDS!$BG$4)+1)</f>
        <v>1.9884837865075973</v>
      </c>
      <c r="BH483" s="196">
        <f t="shared" si="145"/>
        <v>5.9704410846043201</v>
      </c>
      <c r="BI483" s="154"/>
      <c r="BJ483" s="152">
        <f t="shared" si="146"/>
        <v>12926.051946353818</v>
      </c>
      <c r="BK483" s="152">
        <f t="shared" si="147"/>
        <v>-9.3843553931953814</v>
      </c>
      <c r="BL483" s="155">
        <f t="shared" si="148"/>
        <v>0.33945501590232635</v>
      </c>
      <c r="BM483" s="155"/>
      <c r="BN483" s="152">
        <f t="shared" si="149"/>
        <v>12926.051946353818</v>
      </c>
      <c r="BO483" s="152">
        <f t="shared" si="150"/>
        <v>-19.004809134776124</v>
      </c>
      <c r="BP483" s="155">
        <f t="shared" si="151"/>
        <v>0.1121397395932779</v>
      </c>
      <c r="BQ483" s="156"/>
      <c r="BR483" s="157">
        <f t="shared" si="152"/>
        <v>12926.051946353818</v>
      </c>
      <c r="BS483" s="158">
        <f t="shared" si="153"/>
        <v>0</v>
      </c>
      <c r="BT483" s="158">
        <f t="shared" si="154"/>
        <v>0</v>
      </c>
      <c r="BU483" s="158">
        <f t="shared" si="155"/>
        <v>0</v>
      </c>
      <c r="BV483" s="158"/>
      <c r="BW483" s="206">
        <f t="shared" si="156"/>
        <v>12926.051946353818</v>
      </c>
      <c r="BX483" s="207">
        <f t="shared" si="157"/>
        <v>-2.032802299496708E-11</v>
      </c>
      <c r="BY483" s="208">
        <f t="shared" si="158"/>
        <v>0.99999999999765965</v>
      </c>
      <c r="BZ483" s="158"/>
      <c r="CA483" s="157">
        <f>BDS!BH483</f>
        <v>5.9704410846043201</v>
      </c>
      <c r="CB483" s="157">
        <f t="shared" si="159"/>
        <v>-2.9558915395679897E-2</v>
      </c>
      <c r="CC483" s="157"/>
      <c r="CD483" s="157">
        <f t="shared" si="160"/>
        <v>-2.9558915395679897E-2</v>
      </c>
      <c r="CE483" s="192"/>
      <c r="CF483" s="192"/>
      <c r="CG483" s="208"/>
      <c r="CH483" s="208">
        <f t="shared" si="161"/>
        <v>0</v>
      </c>
    </row>
    <row r="484" spans="2:86" x14ac:dyDescent="0.2">
      <c r="B484" s="81"/>
      <c r="C484" s="81"/>
      <c r="D484" s="81"/>
      <c r="E484" s="81"/>
      <c r="F484" s="81"/>
      <c r="G484" s="81"/>
      <c r="H484" s="81"/>
      <c r="I484" s="81"/>
      <c r="J484" s="81"/>
      <c r="K484" s="81"/>
      <c r="L484" s="82"/>
      <c r="M484" s="83"/>
      <c r="N484" s="81"/>
      <c r="O484" s="81"/>
      <c r="P484" s="81"/>
      <c r="Q484" s="84"/>
      <c r="R484" s="81"/>
      <c r="S484" s="84"/>
      <c r="T484" s="81"/>
      <c r="U484" s="195">
        <f t="shared" si="143"/>
        <v>13122.07724495846</v>
      </c>
      <c r="V484" s="146">
        <f>BDS!$V$3*(COS(($U484*V$4)-PI()))*BL484*BP484</f>
        <v>-3.5738338134300586E-2</v>
      </c>
      <c r="W484" s="146">
        <f>BDS!$W$3*(COS(($U484*W$4)-PI()))*BL484*BP484</f>
        <v>-9.4290543313116006E-3</v>
      </c>
      <c r="X484" s="146">
        <f>BDS!$X$3*(COS(($U484*X$4)-PI()))*BL484*BP484</f>
        <v>-3.3196816025242208E-2</v>
      </c>
      <c r="Y484" s="146">
        <f>BDS!$Y$3*(COS(($U484*Y$4)-PI()))*BL484*BP484</f>
        <v>-1.5560747369014723E-2</v>
      </c>
      <c r="Z484" s="146">
        <f>BDS!$Z$3*(COS(($U484*Z$4)-PI()))*BL484*BP484</f>
        <v>-1.7986664435524501E-2</v>
      </c>
      <c r="AA484" s="146">
        <f>BDS!$AA$3*(COS(($U484*AA$4)-PI()))*BL484*BP484</f>
        <v>3.5947225629179652E-2</v>
      </c>
      <c r="AB484" s="146">
        <f>BDS!$AB$3*(COS(($U484*AB$4)-PI()))*BL484*BP484</f>
        <v>-1.128386738636854E-3</v>
      </c>
      <c r="AC484" s="146">
        <f>BDS!$AC$3*(COS(($U484*AC$4)-PI()))*BL484*BP484</f>
        <v>9.487580146539807E-3</v>
      </c>
      <c r="AD484" s="146">
        <f>BDS!$AD$3*(COS(($U484*AD$4)-PI()))*BL484*BP484</f>
        <v>-3.536292964943135E-2</v>
      </c>
      <c r="AE484" s="146">
        <f>BDS!$AE$3*(COS(($U484*AE$4)-PI()))*BL484*BP484</f>
        <v>-3.5784818568465382E-2</v>
      </c>
      <c r="AF484" s="146">
        <f>BDS!$AF$3*(COS(($U484*AF$4)-PI()))*BL484*BP484</f>
        <v>-3.536292964943135E-2</v>
      </c>
      <c r="AG484" s="146">
        <f>BDS!$AG$3*(COS(($U484*AG$4)-PI()))*BL484*BP484</f>
        <v>9.487580146539807E-3</v>
      </c>
      <c r="AH484" s="146">
        <f>BDS!$AH$3*(COS(($U484*AH$4)-PI()))*BL484*BP484</f>
        <v>-1.128386738636854E-3</v>
      </c>
      <c r="AI484" s="146">
        <f>BDS!$AI$3*(COS(($U484*AI$4)-PI()))*BL484*BP484</f>
        <v>3.5947225629179652E-2</v>
      </c>
      <c r="AJ484" s="146">
        <f>BDS!$AJ$3*(COS(($U484*AJ$4)-PI()))*BL484*BP484</f>
        <v>-1.2625536858253664E-2</v>
      </c>
      <c r="AK484" s="146">
        <f>BDS!$AK$3*(COS(($U484*AK$4)-PI()))*BL484*BP484</f>
        <v>3.5477885977525277E-2</v>
      </c>
      <c r="AL484" s="146">
        <f>BDS!$AL$3*(COS(($U484*AL$4)-PI()))*BL484*BP484</f>
        <v>-3.6396894233956395E-2</v>
      </c>
      <c r="AM484" s="146">
        <f>BDS!$AM$3*(COS(($U484*AM$4)-PI()))*BL484*BP484</f>
        <v>-7.9363123524248229E-3</v>
      </c>
      <c r="AN484" s="146">
        <f>BDS!$AN$3*(COS(($U484*AN$4)-PI()))*BL484*BP484</f>
        <v>9.0735221349428283E-3</v>
      </c>
      <c r="AO484" s="146">
        <f>BDS!$AO$3*(COS(($U484*AO$4)-PI()))*BL484*BP484</f>
        <v>-7.9363123524248229E-3</v>
      </c>
      <c r="AP484" s="146">
        <f>BDS!$AP$3*(COS(($U484*AP$4)-PI()))*BL484*BP484</f>
        <v>-3.6396894233956395E-2</v>
      </c>
      <c r="AQ484" s="146">
        <f>BDS!$AQ$3*(COS(($U484*AQ$4)-PI()))*BL484*BP484</f>
        <v>3.5477885977525277E-2</v>
      </c>
      <c r="AR484" s="146">
        <f>BDS!$AR$3*(COS(($U484*AR$4)-PI()))*BL484*BP484</f>
        <v>-1.2625536858253664E-2</v>
      </c>
      <c r="AS484" s="146">
        <f>BDS!$AS$3*(COS(($U484*AS$4)-PI()))*BL484*BP484</f>
        <v>3.5947225629179652E-2</v>
      </c>
      <c r="AT484" s="146">
        <f>BDS!$AT$3*(COS(($U484*AT$4)-PI()))*BL484*BP484</f>
        <v>-1.128386738636854E-3</v>
      </c>
      <c r="AU484" s="146">
        <f>BDS!$AU$3*(COS(($U484*AU$4)-PI()))*BL484*BP484</f>
        <v>9.487580146539807E-3</v>
      </c>
      <c r="AV484" s="146">
        <f>BDS!$AV$3*(COS(($U484*AV$4)-PI()))*BL484*BP484</f>
        <v>-3.536292964943135E-2</v>
      </c>
      <c r="AW484" s="146">
        <f>BDS!$AW$3*(COS(($U484*AW$4)-PI()))*BL484*BP484</f>
        <v>-3.5784818568465382E-2</v>
      </c>
      <c r="AX484" s="146">
        <f>BDS!$AX$3*(COS(($U484*AX$4)-PI()))*BL484*BP484</f>
        <v>-3.536292964943135E-2</v>
      </c>
      <c r="AY484" s="146">
        <f>BDS!$AY$3*(COS(($U484*AY$4)-PI()))*BL484*BP484</f>
        <v>9.487580146539807E-3</v>
      </c>
      <c r="AZ484" s="146">
        <f>BDS!$AZ$3*(COS(($U484*AZ$4)-PI()))*BL484*BP484</f>
        <v>-1.128386738636854E-3</v>
      </c>
      <c r="BA484" s="146">
        <f>BDS!$BA$3*(COS(($U484*BA$4)-PI()))*BL484*BP484</f>
        <v>3.5947225629179652E-2</v>
      </c>
      <c r="BB484" s="146">
        <f>BDS!$BB$3*(COS(($U484*BB$4)-PI()))*BL484*BP484</f>
        <v>-1.7986664435524501E-2</v>
      </c>
      <c r="BC484" s="146">
        <f>BDS!$BC$3*(COS(($U484*BC$4)-PI()))*BL484*BP484</f>
        <v>-1.5560747369014723E-2</v>
      </c>
      <c r="BD484" s="146">
        <f>BDS!$BD$3*(COS(($U484*BD$4)-PI()))*BL484*BP484</f>
        <v>-3.3196816025242208E-2</v>
      </c>
      <c r="BE484" s="146">
        <f>BDS!$BE$3*(COS(($U484*BE$4)-PI()))*BL484*BP484</f>
        <v>-9.4290543313116006E-3</v>
      </c>
      <c r="BF484" s="153">
        <f t="shared" si="144"/>
        <v>-7.1602437456135771E-3</v>
      </c>
      <c r="BG484" s="153">
        <f>(((BF484)+1)/(BDS!$BG$4)+1)</f>
        <v>1.9865475374523598</v>
      </c>
      <c r="BH484" s="196">
        <f t="shared" si="145"/>
        <v>5.9619792408767545</v>
      </c>
      <c r="BI484" s="154"/>
      <c r="BJ484" s="152">
        <f t="shared" si="146"/>
        <v>13122.07724495846</v>
      </c>
      <c r="BK484" s="152">
        <f t="shared" si="147"/>
        <v>-9.5728413627571243</v>
      </c>
      <c r="BL484" s="155">
        <f t="shared" si="148"/>
        <v>0.33216810728437318</v>
      </c>
      <c r="BM484" s="155"/>
      <c r="BN484" s="152">
        <f t="shared" si="149"/>
        <v>13122.07724495846</v>
      </c>
      <c r="BO484" s="152">
        <f t="shared" si="150"/>
        <v>-19.166209150538624</v>
      </c>
      <c r="BP484" s="155">
        <f t="shared" si="151"/>
        <v>0.11007521501834884</v>
      </c>
      <c r="BQ484" s="156"/>
      <c r="BR484" s="157">
        <f t="shared" si="152"/>
        <v>13122.07724495846</v>
      </c>
      <c r="BS484" s="158">
        <f t="shared" si="153"/>
        <v>0</v>
      </c>
      <c r="BT484" s="158">
        <f t="shared" si="154"/>
        <v>0</v>
      </c>
      <c r="BU484" s="158">
        <f t="shared" si="155"/>
        <v>0</v>
      </c>
      <c r="BV484" s="158"/>
      <c r="BW484" s="206">
        <f t="shared" si="156"/>
        <v>13122.07724495846</v>
      </c>
      <c r="BX484" s="207">
        <f t="shared" si="157"/>
        <v>-2.1348281454582905E-11</v>
      </c>
      <c r="BY484" s="208">
        <f t="shared" si="158"/>
        <v>0.99999999999754219</v>
      </c>
      <c r="BZ484" s="158"/>
      <c r="CA484" s="157">
        <f>BDS!BH484</f>
        <v>5.9619792408767545</v>
      </c>
      <c r="CB484" s="157">
        <f t="shared" si="159"/>
        <v>-3.802075912324554E-2</v>
      </c>
      <c r="CC484" s="157"/>
      <c r="CD484" s="157">
        <f t="shared" si="160"/>
        <v>-3.802075912324554E-2</v>
      </c>
      <c r="CE484" s="192"/>
      <c r="CF484" s="192"/>
      <c r="CG484" s="208"/>
      <c r="CH484" s="208">
        <f t="shared" si="161"/>
        <v>0</v>
      </c>
    </row>
    <row r="485" spans="2:86" x14ac:dyDescent="0.2">
      <c r="B485" s="81"/>
      <c r="C485" s="81"/>
      <c r="D485" s="81"/>
      <c r="E485" s="81"/>
      <c r="F485" s="81"/>
      <c r="G485" s="81"/>
      <c r="H485" s="81"/>
      <c r="I485" s="81"/>
      <c r="J485" s="81"/>
      <c r="K485" s="81"/>
      <c r="L485" s="82"/>
      <c r="M485" s="83"/>
      <c r="N485" s="81"/>
      <c r="O485" s="81"/>
      <c r="P485" s="81"/>
      <c r="Q485" s="84"/>
      <c r="R485" s="81"/>
      <c r="S485" s="84"/>
      <c r="T485" s="81"/>
      <c r="U485" s="195">
        <f t="shared" si="143"/>
        <v>13321.075293313183</v>
      </c>
      <c r="V485" s="146">
        <f>BDS!$V$3*(COS(($U485*V$4)-PI()))*BL485*BP485</f>
        <v>-1.2743548057760642E-2</v>
      </c>
      <c r="W485" s="146">
        <f>BDS!$W$3*(COS(($U485*W$4)-PI()))*BL485*BP485</f>
        <v>3.0691487352656827E-2</v>
      </c>
      <c r="X485" s="146">
        <f>BDS!$X$3*(COS(($U485*X$4)-PI()))*BL485*BP485</f>
        <v>-1.7882857231628541E-2</v>
      </c>
      <c r="Y485" s="146">
        <f>BDS!$Y$3*(COS(($U485*Y$4)-PI()))*BL485*BP485</f>
        <v>1.7621286157995502E-2</v>
      </c>
      <c r="Z485" s="146">
        <f>BDS!$Z$3*(COS(($U485*Z$4)-PI()))*BL485*BP485</f>
        <v>-3.3434089536792111E-2</v>
      </c>
      <c r="AA485" s="146">
        <f>BDS!$AA$3*(COS(($U485*AA$4)-PI()))*BL485*BP485</f>
        <v>2.4119311009099031E-2</v>
      </c>
      <c r="AB485" s="146">
        <f>BDS!$AB$3*(COS(($U485*AB$4)-PI()))*BL485*BP485</f>
        <v>-1.9271618478880616E-2</v>
      </c>
      <c r="AC485" s="146">
        <f>BDS!$AC$3*(COS(($U485*AC$4)-PI()))*BL485*BP485</f>
        <v>2.441962604051624E-2</v>
      </c>
      <c r="AD485" s="146">
        <f>BDS!$AD$3*(COS(($U485*AD$4)-PI()))*BL485*BP485</f>
        <v>-2.5768927014002525E-2</v>
      </c>
      <c r="AE485" s="146">
        <f>BDS!$AE$3*(COS(($U485*AE$4)-PI()))*BL485*BP485</f>
        <v>-3.4151264220410149E-2</v>
      </c>
      <c r="AF485" s="146">
        <f>BDS!$AF$3*(COS(($U485*AF$4)-PI()))*BL485*BP485</f>
        <v>-2.5768927014002525E-2</v>
      </c>
      <c r="AG485" s="146">
        <f>BDS!$AG$3*(COS(($U485*AG$4)-PI()))*BL485*BP485</f>
        <v>2.441962604051624E-2</v>
      </c>
      <c r="AH485" s="146">
        <f>BDS!$AH$3*(COS(($U485*AH$4)-PI()))*BL485*BP485</f>
        <v>-1.9271618478880616E-2</v>
      </c>
      <c r="AI485" s="146">
        <f>BDS!$AI$3*(COS(($U485*AI$4)-PI()))*BL485*BP485</f>
        <v>2.4119311009099031E-2</v>
      </c>
      <c r="AJ485" s="146">
        <f>BDS!$AJ$3*(COS(($U485*AJ$4)-PI()))*BL485*BP485</f>
        <v>8.312059272839822E-3</v>
      </c>
      <c r="AK485" s="146">
        <f>BDS!$AK$3*(COS(($U485*AK$4)-PI()))*BL485*BP485</f>
        <v>3.4005815826604543E-2</v>
      </c>
      <c r="AL485" s="146">
        <f>BDS!$AL$3*(COS(($U485*AL$4)-PI()))*BL485*BP485</f>
        <v>-2.8969148874311922E-2</v>
      </c>
      <c r="AM485" s="146">
        <f>BDS!$AM$3*(COS(($U485*AM$4)-PI()))*BL485*BP485</f>
        <v>-2.1996312969282485E-2</v>
      </c>
      <c r="AN485" s="146">
        <f>BDS!$AN$3*(COS(($U485*AN$4)-PI()))*BL485*BP485</f>
        <v>-6.9703969577092186E-3</v>
      </c>
      <c r="AO485" s="146">
        <f>BDS!$AO$3*(COS(($U485*AO$4)-PI()))*BL485*BP485</f>
        <v>-2.1996312969282485E-2</v>
      </c>
      <c r="AP485" s="146">
        <f>BDS!$AP$3*(COS(($U485*AP$4)-PI()))*BL485*BP485</f>
        <v>-2.8969148874311922E-2</v>
      </c>
      <c r="AQ485" s="146">
        <f>BDS!$AQ$3*(COS(($U485*AQ$4)-PI()))*BL485*BP485</f>
        <v>3.4005815826604543E-2</v>
      </c>
      <c r="AR485" s="146">
        <f>BDS!$AR$3*(COS(($U485*AR$4)-PI()))*BL485*BP485</f>
        <v>8.312059272839822E-3</v>
      </c>
      <c r="AS485" s="146">
        <f>BDS!$AS$3*(COS(($U485*AS$4)-PI()))*BL485*BP485</f>
        <v>2.4119311009099031E-2</v>
      </c>
      <c r="AT485" s="146">
        <f>BDS!$AT$3*(COS(($U485*AT$4)-PI()))*BL485*BP485</f>
        <v>-1.9271618478880616E-2</v>
      </c>
      <c r="AU485" s="146">
        <f>BDS!$AU$3*(COS(($U485*AU$4)-PI()))*BL485*BP485</f>
        <v>2.441962604051624E-2</v>
      </c>
      <c r="AV485" s="146">
        <f>BDS!$AV$3*(COS(($U485*AV$4)-PI()))*BL485*BP485</f>
        <v>-2.5768927014002525E-2</v>
      </c>
      <c r="AW485" s="146">
        <f>BDS!$AW$3*(COS(($U485*AW$4)-PI()))*BL485*BP485</f>
        <v>-3.4151264220410149E-2</v>
      </c>
      <c r="AX485" s="146">
        <f>BDS!$AX$3*(COS(($U485*AX$4)-PI()))*BL485*BP485</f>
        <v>-2.5768927014002525E-2</v>
      </c>
      <c r="AY485" s="146">
        <f>BDS!$AY$3*(COS(($U485*AY$4)-PI()))*BL485*BP485</f>
        <v>2.441962604051624E-2</v>
      </c>
      <c r="AZ485" s="146">
        <f>BDS!$AZ$3*(COS(($U485*AZ$4)-PI()))*BL485*BP485</f>
        <v>-1.9271618478880616E-2</v>
      </c>
      <c r="BA485" s="146">
        <f>BDS!$BA$3*(COS(($U485*BA$4)-PI()))*BL485*BP485</f>
        <v>2.4119311009099031E-2</v>
      </c>
      <c r="BB485" s="146">
        <f>BDS!$BB$3*(COS(($U485*BB$4)-PI()))*BL485*BP485</f>
        <v>-3.3434089536792111E-2</v>
      </c>
      <c r="BC485" s="146">
        <f>BDS!$BC$3*(COS(($U485*BC$4)-PI()))*BL485*BP485</f>
        <v>1.7621286157995502E-2</v>
      </c>
      <c r="BD485" s="146">
        <f>BDS!$BD$3*(COS(($U485*BD$4)-PI()))*BL485*BP485</f>
        <v>-1.7882857231628541E-2</v>
      </c>
      <c r="BE485" s="146">
        <f>BDS!$BE$3*(COS(($U485*BE$4)-PI()))*BL485*BP485</f>
        <v>3.0691487352656827E-2</v>
      </c>
      <c r="BF485" s="153">
        <f t="shared" si="144"/>
        <v>-2.7035118675888432E-3</v>
      </c>
      <c r="BG485" s="153">
        <f>(((BF485)+1)/(BDS!$BG$4)+1)</f>
        <v>1.9909760243573746</v>
      </c>
      <c r="BH485" s="196">
        <f t="shared" si="145"/>
        <v>5.9813206043229954</v>
      </c>
      <c r="BI485" s="154"/>
      <c r="BJ485" s="152">
        <f t="shared" si="146"/>
        <v>13321.075293313183</v>
      </c>
      <c r="BK485" s="152">
        <f t="shared" si="147"/>
        <v>-9.7623475109798559</v>
      </c>
      <c r="BL485" s="155">
        <f t="shared" si="148"/>
        <v>0.32499944882708892</v>
      </c>
      <c r="BM485" s="155"/>
      <c r="BN485" s="152">
        <f t="shared" si="149"/>
        <v>13321.075293313183</v>
      </c>
      <c r="BO485" s="152">
        <f t="shared" si="150"/>
        <v>-19.32768277756016</v>
      </c>
      <c r="BP485" s="155">
        <f t="shared" si="151"/>
        <v>0.10804778324115517</v>
      </c>
      <c r="BQ485" s="156"/>
      <c r="BR485" s="157">
        <f t="shared" si="152"/>
        <v>13321.075293313183</v>
      </c>
      <c r="BS485" s="158">
        <f t="shared" si="153"/>
        <v>0</v>
      </c>
      <c r="BT485" s="158">
        <f t="shared" si="154"/>
        <v>0</v>
      </c>
      <c r="BU485" s="158">
        <f t="shared" si="155"/>
        <v>0</v>
      </c>
      <c r="BV485" s="158"/>
      <c r="BW485" s="206">
        <f t="shared" si="156"/>
        <v>13321.075293313183</v>
      </c>
      <c r="BX485" s="207">
        <f t="shared" si="157"/>
        <v>-2.2418684942459748E-11</v>
      </c>
      <c r="BY485" s="208">
        <f t="shared" si="158"/>
        <v>0.99999999999741895</v>
      </c>
      <c r="BZ485" s="158"/>
      <c r="CA485" s="157">
        <f>BDS!BH485</f>
        <v>5.9813206043229954</v>
      </c>
      <c r="CB485" s="157">
        <f t="shared" si="159"/>
        <v>-1.8679395677004607E-2</v>
      </c>
      <c r="CC485" s="157"/>
      <c r="CD485" s="157">
        <f t="shared" si="160"/>
        <v>-1.8679395677004607E-2</v>
      </c>
      <c r="CE485" s="192"/>
      <c r="CF485" s="192"/>
      <c r="CG485" s="208"/>
      <c r="CH485" s="208">
        <f t="shared" si="161"/>
        <v>0</v>
      </c>
    </row>
    <row r="486" spans="2:86" x14ac:dyDescent="0.2">
      <c r="B486" s="81"/>
      <c r="C486" s="81"/>
      <c r="D486" s="81"/>
      <c r="E486" s="81"/>
      <c r="F486" s="81"/>
      <c r="G486" s="81"/>
      <c r="H486" s="81"/>
      <c r="I486" s="81"/>
      <c r="J486" s="81"/>
      <c r="K486" s="81"/>
      <c r="L486" s="82"/>
      <c r="M486" s="83"/>
      <c r="N486" s="81"/>
      <c r="O486" s="81"/>
      <c r="P486" s="81"/>
      <c r="Q486" s="84"/>
      <c r="R486" s="81"/>
      <c r="S486" s="84"/>
      <c r="T486" s="81"/>
      <c r="U486" s="195">
        <f t="shared" si="143"/>
        <v>13523.091173563704</v>
      </c>
      <c r="V486" s="146">
        <f>BDS!$V$3*(COS(($U486*V$4)-PI()))*BL486*BP486</f>
        <v>2.7550888936456581E-2</v>
      </c>
      <c r="W486" s="146">
        <f>BDS!$W$3*(COS(($U486*W$4)-PI()))*BL486*BP486</f>
        <v>2.0859135156545996E-2</v>
      </c>
      <c r="X486" s="146">
        <f>BDS!$X$3*(COS(($U486*X$4)-PI()))*BL486*BP486</f>
        <v>2.6018100202878286E-2</v>
      </c>
      <c r="Y486" s="146">
        <f>BDS!$Y$3*(COS(($U486*Y$4)-PI()))*BL486*BP486</f>
        <v>3.351505877418319E-2</v>
      </c>
      <c r="Z486" s="146">
        <f>BDS!$Z$3*(COS(($U486*Z$4)-PI()))*BL486*BP486</f>
        <v>-3.0395280756471917E-2</v>
      </c>
      <c r="AA486" s="146">
        <f>BDS!$AA$3*(COS(($U486*AA$4)-PI()))*BL486*BP486</f>
        <v>4.1709550144298649E-3</v>
      </c>
      <c r="AB486" s="146">
        <f>BDS!$AB$3*(COS(($U486*AB$4)-PI()))*BL486*BP486</f>
        <v>-3.0664555741890191E-2</v>
      </c>
      <c r="AC486" s="146">
        <f>BDS!$AC$3*(COS(($U486*AC$4)-PI()))*BL486*BP486</f>
        <v>3.2388714779092651E-2</v>
      </c>
      <c r="AD486" s="146">
        <f>BDS!$AD$3*(COS(($U486*AD$4)-PI()))*BL486*BP486</f>
        <v>-1.1039803837380496E-2</v>
      </c>
      <c r="AE486" s="146">
        <f>BDS!$AE$3*(COS(($U486*AE$4)-PI()))*BL486*BP486</f>
        <v>-2.5223272924043198E-2</v>
      </c>
      <c r="AF486" s="146">
        <f>BDS!$AF$3*(COS(($U486*AF$4)-PI()))*BL486*BP486</f>
        <v>-1.1039803837380496E-2</v>
      </c>
      <c r="AG486" s="146">
        <f>BDS!$AG$3*(COS(($U486*AG$4)-PI()))*BL486*BP486</f>
        <v>3.2388714779092651E-2</v>
      </c>
      <c r="AH486" s="146">
        <f>BDS!$AH$3*(COS(($U486*AH$4)-PI()))*BL486*BP486</f>
        <v>-3.0664555741890191E-2</v>
      </c>
      <c r="AI486" s="146">
        <f>BDS!$AI$3*(COS(($U486*AI$4)-PI()))*BL486*BP486</f>
        <v>4.1709550144298649E-3</v>
      </c>
      <c r="AJ486" s="146">
        <f>BDS!$AJ$3*(COS(($U486*AJ$4)-PI()))*BL486*BP486</f>
        <v>2.5110584395889153E-2</v>
      </c>
      <c r="AK486" s="146">
        <f>BDS!$AK$3*(COS(($U486*AK$4)-PI()))*BL486*BP486</f>
        <v>2.3762946172974544E-2</v>
      </c>
      <c r="AL486" s="146">
        <f>BDS!$AL$3*(COS(($U486*AL$4)-PI()))*BL486*BP486</f>
        <v>-1.5607334410699517E-2</v>
      </c>
      <c r="AM486" s="146">
        <f>BDS!$AM$3*(COS(($U486*AM$4)-PI()))*BL486*BP486</f>
        <v>-3.0710268483433507E-2</v>
      </c>
      <c r="AN486" s="146">
        <f>BDS!$AN$3*(COS(($U486*AN$4)-PI()))*BL486*BP486</f>
        <v>-2.061255817686233E-2</v>
      </c>
      <c r="AO486" s="146">
        <f>BDS!$AO$3*(COS(($U486*AO$4)-PI()))*BL486*BP486</f>
        <v>-3.0710268483433507E-2</v>
      </c>
      <c r="AP486" s="146">
        <f>BDS!$AP$3*(COS(($U486*AP$4)-PI()))*BL486*BP486</f>
        <v>-1.5607334410699517E-2</v>
      </c>
      <c r="AQ486" s="146">
        <f>BDS!$AQ$3*(COS(($U486*AQ$4)-PI()))*BL486*BP486</f>
        <v>2.3762946172974544E-2</v>
      </c>
      <c r="AR486" s="146">
        <f>BDS!$AR$3*(COS(($U486*AR$4)-PI()))*BL486*BP486</f>
        <v>2.5110584395889153E-2</v>
      </c>
      <c r="AS486" s="146">
        <f>BDS!$AS$3*(COS(($U486*AS$4)-PI()))*BL486*BP486</f>
        <v>4.1709550144298649E-3</v>
      </c>
      <c r="AT486" s="146">
        <f>BDS!$AT$3*(COS(($U486*AT$4)-PI()))*BL486*BP486</f>
        <v>-3.0664555741890191E-2</v>
      </c>
      <c r="AU486" s="146">
        <f>BDS!$AU$3*(COS(($U486*AU$4)-PI()))*BL486*BP486</f>
        <v>3.2388714779092651E-2</v>
      </c>
      <c r="AV486" s="146">
        <f>BDS!$AV$3*(COS(($U486*AV$4)-PI()))*BL486*BP486</f>
        <v>-1.1039803837380496E-2</v>
      </c>
      <c r="AW486" s="146">
        <f>BDS!$AW$3*(COS(($U486*AW$4)-PI()))*BL486*BP486</f>
        <v>-2.5223272924043198E-2</v>
      </c>
      <c r="AX486" s="146">
        <f>BDS!$AX$3*(COS(($U486*AX$4)-PI()))*BL486*BP486</f>
        <v>-1.1039803837380496E-2</v>
      </c>
      <c r="AY486" s="146">
        <f>BDS!$AY$3*(COS(($U486*AY$4)-PI()))*BL486*BP486</f>
        <v>3.2388714779092651E-2</v>
      </c>
      <c r="AZ486" s="146">
        <f>BDS!$AZ$3*(COS(($U486*AZ$4)-PI()))*BL486*BP486</f>
        <v>-3.0664555741890191E-2</v>
      </c>
      <c r="BA486" s="146">
        <f>BDS!$BA$3*(COS(($U486*BA$4)-PI()))*BL486*BP486</f>
        <v>4.1709550144298649E-3</v>
      </c>
      <c r="BB486" s="146">
        <f>BDS!$BB$3*(COS(($U486*BB$4)-PI()))*BL486*BP486</f>
        <v>-3.0395280756471917E-2</v>
      </c>
      <c r="BC486" s="146">
        <f>BDS!$BC$3*(COS(($U486*BC$4)-PI()))*BL486*BP486</f>
        <v>3.351505877418319E-2</v>
      </c>
      <c r="BD486" s="146">
        <f>BDS!$BD$3*(COS(($U486*BD$4)-PI()))*BL486*BP486</f>
        <v>2.6018100202878286E-2</v>
      </c>
      <c r="BE486" s="146">
        <f>BDS!$BE$3*(COS(($U486*BE$4)-PI()))*BL486*BP486</f>
        <v>2.0859135156545996E-2</v>
      </c>
      <c r="BF486" s="153">
        <f t="shared" si="144"/>
        <v>1.1394141075624334E-3</v>
      </c>
      <c r="BG486" s="153">
        <f>(((BF486)+1)/(BDS!$BG$4)+1)</f>
        <v>1.9947945954142994</v>
      </c>
      <c r="BH486" s="196">
        <f t="shared" si="145"/>
        <v>5.9979636578678122</v>
      </c>
      <c r="BI486" s="154"/>
      <c r="BJ486" s="152">
        <f t="shared" si="146"/>
        <v>13523.091173563704</v>
      </c>
      <c r="BK486" s="152">
        <f t="shared" si="147"/>
        <v>-9.9528354550190574</v>
      </c>
      <c r="BL486" s="155">
        <f t="shared" si="148"/>
        <v>0.31794955922025764</v>
      </c>
      <c r="BM486" s="155"/>
      <c r="BN486" s="152">
        <f t="shared" si="149"/>
        <v>13523.091173563704</v>
      </c>
      <c r="BO486" s="152">
        <f t="shared" si="150"/>
        <v>-19.489227360951084</v>
      </c>
      <c r="BP486" s="155">
        <f t="shared" si="151"/>
        <v>0.10605682752857566</v>
      </c>
      <c r="BQ486" s="156"/>
      <c r="BR486" s="157">
        <f t="shared" si="152"/>
        <v>13523.091173563704</v>
      </c>
      <c r="BS486" s="158">
        <f t="shared" si="153"/>
        <v>0</v>
      </c>
      <c r="BT486" s="158">
        <f t="shared" si="154"/>
        <v>0</v>
      </c>
      <c r="BU486" s="158">
        <f t="shared" si="155"/>
        <v>0</v>
      </c>
      <c r="BV486" s="158"/>
      <c r="BW486" s="206">
        <f t="shared" si="156"/>
        <v>13523.091173563704</v>
      </c>
      <c r="BX486" s="207">
        <f t="shared" si="157"/>
        <v>-2.3541162113530748E-11</v>
      </c>
      <c r="BY486" s="208">
        <f t="shared" si="158"/>
        <v>0.99999999999728972</v>
      </c>
      <c r="BZ486" s="158"/>
      <c r="CA486" s="157">
        <f>BDS!BH486</f>
        <v>5.9979636578678122</v>
      </c>
      <c r="CB486" s="157">
        <f t="shared" si="159"/>
        <v>-2.0363421321878405E-3</v>
      </c>
      <c r="CC486" s="157"/>
      <c r="CD486" s="157">
        <f t="shared" si="160"/>
        <v>-2.0363421321878405E-3</v>
      </c>
      <c r="CE486" s="192"/>
      <c r="CF486" s="192"/>
      <c r="CG486" s="208"/>
      <c r="CH486" s="208">
        <f t="shared" si="161"/>
        <v>0</v>
      </c>
    </row>
    <row r="487" spans="2:86" x14ac:dyDescent="0.2">
      <c r="B487" s="81"/>
      <c r="C487" s="81"/>
      <c r="D487" s="81"/>
      <c r="E487" s="81"/>
      <c r="F487" s="81"/>
      <c r="G487" s="81"/>
      <c r="H487" s="81"/>
      <c r="I487" s="81"/>
      <c r="J487" s="81"/>
      <c r="K487" s="81"/>
      <c r="L487" s="82"/>
      <c r="M487" s="83"/>
      <c r="N487" s="81"/>
      <c r="O487" s="81"/>
      <c r="P487" s="81"/>
      <c r="Q487" s="84"/>
      <c r="R487" s="81"/>
      <c r="S487" s="84"/>
      <c r="T487" s="81"/>
      <c r="U487" s="195">
        <f t="shared" si="143"/>
        <v>13728.170651532488</v>
      </c>
      <c r="V487" s="146">
        <f>BDS!$V$3*(COS(($U487*V$4)-PI()))*BL487*BP487</f>
        <v>2.2773615212419353E-2</v>
      </c>
      <c r="W487" s="146">
        <f>BDS!$W$3*(COS(($U487*W$4)-PI()))*BL487*BP487</f>
        <v>-2.098555704031645E-2</v>
      </c>
      <c r="X487" s="146">
        <f>BDS!$X$3*(COS(($U487*X$4)-PI()))*BL487*BP487</f>
        <v>2.2270448575497145E-2</v>
      </c>
      <c r="Y487" s="146">
        <f>BDS!$Y$3*(COS(($U487*Y$4)-PI()))*BL487*BP487</f>
        <v>1.8964751869385635E-2</v>
      </c>
      <c r="Z487" s="146">
        <f>BDS!$Z$3*(COS(($U487*Z$4)-PI()))*BL487*BP487</f>
        <v>-1.1229940224859861E-2</v>
      </c>
      <c r="AA487" s="146">
        <f>BDS!$AA$3*(COS(($U487*AA$4)-PI()))*BL487*BP487</f>
        <v>-1.6045655626088628E-2</v>
      </c>
      <c r="AB487" s="146">
        <f>BDS!$AB$3*(COS(($U487*AB$4)-PI()))*BL487*BP487</f>
        <v>-3.2192039692887114E-2</v>
      </c>
      <c r="AC487" s="146">
        <f>BDS!$AC$3*(COS(($U487*AC$4)-PI()))*BL487*BP487</f>
        <v>3.1654358887249795E-2</v>
      </c>
      <c r="AD487" s="146">
        <f>BDS!$AD$3*(COS(($U487*AD$4)-PI()))*BL487*BP487</f>
        <v>5.269722452558025E-3</v>
      </c>
      <c r="AE487" s="146">
        <f>BDS!$AE$3*(COS(($U487*AE$4)-PI()))*BL487*BP487</f>
        <v>-1.1248530112462553E-2</v>
      </c>
      <c r="AF487" s="146">
        <f>BDS!$AF$3*(COS(($U487*AF$4)-PI()))*BL487*BP487</f>
        <v>5.269722452558025E-3</v>
      </c>
      <c r="AG487" s="146">
        <f>BDS!$AG$3*(COS(($U487*AG$4)-PI()))*BL487*BP487</f>
        <v>3.1654358887249795E-2</v>
      </c>
      <c r="AH487" s="146">
        <f>BDS!$AH$3*(COS(($U487*AH$4)-PI()))*BL487*BP487</f>
        <v>-3.2192039692887114E-2</v>
      </c>
      <c r="AI487" s="146">
        <f>BDS!$AI$3*(COS(($U487*AI$4)-PI()))*BL487*BP487</f>
        <v>-1.6045655626088628E-2</v>
      </c>
      <c r="AJ487" s="146">
        <f>BDS!$AJ$3*(COS(($U487*AJ$4)-PI()))*BL487*BP487</f>
        <v>3.2195593688366081E-2</v>
      </c>
      <c r="AK487" s="146">
        <f>BDS!$AK$3*(COS(($U487*AK$4)-PI()))*BL487*BP487</f>
        <v>7.8101732049715294E-3</v>
      </c>
      <c r="AL487" s="146">
        <f>BDS!$AL$3*(COS(($U487*AL$4)-PI()))*BL487*BP487</f>
        <v>4.4345370942088815E-4</v>
      </c>
      <c r="AM487" s="146">
        <f>BDS!$AM$3*(COS(($U487*AM$4)-PI()))*BL487*BP487</f>
        <v>-3.2481072664934614E-2</v>
      </c>
      <c r="AN487" s="146">
        <f>BDS!$AN$3*(COS(($U487*AN$4)-PI()))*BL487*BP487</f>
        <v>-2.9217266450649853E-2</v>
      </c>
      <c r="AO487" s="146">
        <f>BDS!$AO$3*(COS(($U487*AO$4)-PI()))*BL487*BP487</f>
        <v>-3.2481072664934614E-2</v>
      </c>
      <c r="AP487" s="146">
        <f>BDS!$AP$3*(COS(($U487*AP$4)-PI()))*BL487*BP487</f>
        <v>4.4345370942088815E-4</v>
      </c>
      <c r="AQ487" s="146">
        <f>BDS!$AQ$3*(COS(($U487*AQ$4)-PI()))*BL487*BP487</f>
        <v>7.8101732049715294E-3</v>
      </c>
      <c r="AR487" s="146">
        <f>BDS!$AR$3*(COS(($U487*AR$4)-PI()))*BL487*BP487</f>
        <v>3.2195593688366081E-2</v>
      </c>
      <c r="AS487" s="146">
        <f>BDS!$AS$3*(COS(($U487*AS$4)-PI()))*BL487*BP487</f>
        <v>-1.6045655626088628E-2</v>
      </c>
      <c r="AT487" s="146">
        <f>BDS!$AT$3*(COS(($U487*AT$4)-PI()))*BL487*BP487</f>
        <v>-3.2192039692887114E-2</v>
      </c>
      <c r="AU487" s="146">
        <f>BDS!$AU$3*(COS(($U487*AU$4)-PI()))*BL487*BP487</f>
        <v>3.1654358887249795E-2</v>
      </c>
      <c r="AV487" s="146">
        <f>BDS!$AV$3*(COS(($U487*AV$4)-PI()))*BL487*BP487</f>
        <v>5.269722452558025E-3</v>
      </c>
      <c r="AW487" s="146">
        <f>BDS!$AW$3*(COS(($U487*AW$4)-PI()))*BL487*BP487</f>
        <v>-1.1248530112462553E-2</v>
      </c>
      <c r="AX487" s="146">
        <f>BDS!$AX$3*(COS(($U487*AX$4)-PI()))*BL487*BP487</f>
        <v>5.269722452558025E-3</v>
      </c>
      <c r="AY487" s="146">
        <f>BDS!$AY$3*(COS(($U487*AY$4)-PI()))*BL487*BP487</f>
        <v>3.1654358887249795E-2</v>
      </c>
      <c r="AZ487" s="146">
        <f>BDS!$AZ$3*(COS(($U487*AZ$4)-PI()))*BL487*BP487</f>
        <v>-3.2192039692887114E-2</v>
      </c>
      <c r="BA487" s="146">
        <f>BDS!$BA$3*(COS(($U487*BA$4)-PI()))*BL487*BP487</f>
        <v>-1.6045655626088628E-2</v>
      </c>
      <c r="BB487" s="146">
        <f>BDS!$BB$3*(COS(($U487*BB$4)-PI()))*BL487*BP487</f>
        <v>-1.1229940224859861E-2</v>
      </c>
      <c r="BC487" s="146">
        <f>BDS!$BC$3*(COS(($U487*BC$4)-PI()))*BL487*BP487</f>
        <v>1.8964751869385635E-2</v>
      </c>
      <c r="BD487" s="146">
        <f>BDS!$BD$3*(COS(($U487*BD$4)-PI()))*BL487*BP487</f>
        <v>2.2270448575497145E-2</v>
      </c>
      <c r="BE487" s="146">
        <f>BDS!$BE$3*(COS(($U487*BE$4)-PI()))*BL487*BP487</f>
        <v>-2.098555704031645E-2</v>
      </c>
      <c r="BF487" s="153">
        <f t="shared" si="144"/>
        <v>-1.1172073651324053E-3</v>
      </c>
      <c r="BG487" s="153">
        <f>(((BF487)+1)/(BDS!$BG$4)+1)</f>
        <v>1.9925522755003104</v>
      </c>
      <c r="BH487" s="196">
        <f t="shared" si="145"/>
        <v>5.9881944825278364</v>
      </c>
      <c r="BI487" s="154"/>
      <c r="BJ487" s="152">
        <f t="shared" si="146"/>
        <v>13728.170651532488</v>
      </c>
      <c r="BK487" s="152">
        <f t="shared" si="147"/>
        <v>-10.14426782891719</v>
      </c>
      <c r="BL487" s="155">
        <f t="shared" si="148"/>
        <v>0.31101877647422121</v>
      </c>
      <c r="BM487" s="155"/>
      <c r="BN487" s="152">
        <f t="shared" si="149"/>
        <v>13728.170651532488</v>
      </c>
      <c r="BO487" s="152">
        <f t="shared" si="150"/>
        <v>-19.650840339338245</v>
      </c>
      <c r="BP487" s="155">
        <f t="shared" si="151"/>
        <v>0.1041017386774063</v>
      </c>
      <c r="BQ487" s="156"/>
      <c r="BR487" s="157">
        <f t="shared" si="152"/>
        <v>13728.170651532488</v>
      </c>
      <c r="BS487" s="158">
        <f t="shared" si="153"/>
        <v>0</v>
      </c>
      <c r="BT487" s="158">
        <f t="shared" si="154"/>
        <v>0</v>
      </c>
      <c r="BU487" s="158">
        <f t="shared" si="155"/>
        <v>0</v>
      </c>
      <c r="BV487" s="158"/>
      <c r="BW487" s="206">
        <f t="shared" si="156"/>
        <v>13728.170651532488</v>
      </c>
      <c r="BX487" s="207">
        <f t="shared" si="157"/>
        <v>-2.4721498932595248E-11</v>
      </c>
      <c r="BY487" s="208">
        <f t="shared" si="158"/>
        <v>0.99999999999715383</v>
      </c>
      <c r="BZ487" s="158"/>
      <c r="CA487" s="157">
        <f>BDS!BH487</f>
        <v>5.9881944825278364</v>
      </c>
      <c r="CB487" s="157">
        <f t="shared" si="159"/>
        <v>-1.1805517472163629E-2</v>
      </c>
      <c r="CC487" s="157"/>
      <c r="CD487" s="157">
        <f t="shared" si="160"/>
        <v>-1.1805517472163629E-2</v>
      </c>
      <c r="CE487" s="192"/>
      <c r="CF487" s="192"/>
      <c r="CG487" s="208"/>
      <c r="CH487" s="208">
        <f t="shared" si="161"/>
        <v>0</v>
      </c>
    </row>
    <row r="488" spans="2:86" x14ac:dyDescent="0.2">
      <c r="B488" s="81"/>
      <c r="C488" s="81"/>
      <c r="D488" s="81"/>
      <c r="E488" s="81"/>
      <c r="F488" s="81"/>
      <c r="G488" s="81"/>
      <c r="H488" s="81"/>
      <c r="I488" s="81"/>
      <c r="J488" s="81"/>
      <c r="K488" s="81"/>
      <c r="L488" s="82"/>
      <c r="M488" s="83"/>
      <c r="N488" s="81"/>
      <c r="O488" s="81"/>
      <c r="P488" s="81"/>
      <c r="Q488" s="84"/>
      <c r="R488" s="81"/>
      <c r="S488" s="84"/>
      <c r="T488" s="81"/>
      <c r="U488" s="195">
        <f t="shared" si="143"/>
        <v>13936.360187086786</v>
      </c>
      <c r="V488" s="146">
        <f>BDS!$V$3*(COS(($U488*V$4)-PI()))*BL488*BP488</f>
        <v>-1.7317990440225806E-2</v>
      </c>
      <c r="W488" s="146">
        <f>BDS!$W$3*(COS(($U488*W$4)-PI()))*BL488*BP488</f>
        <v>-2.5928484493260611E-2</v>
      </c>
      <c r="X488" s="146">
        <f>BDS!$X$3*(COS(($U488*X$4)-PI()))*BL488*BP488</f>
        <v>-2.0062177722892701E-2</v>
      </c>
      <c r="Y488" s="146">
        <f>BDS!$Y$3*(COS(($U488*Y$4)-PI()))*BL488*BP488</f>
        <v>-1.1644278676666424E-2</v>
      </c>
      <c r="Z488" s="146">
        <f>BDS!$Z$3*(COS(($U488*Z$4)-PI()))*BL488*BP488</f>
        <v>1.2855705461706378E-2</v>
      </c>
      <c r="AA488" s="146">
        <f>BDS!$AA$3*(COS(($U488*AA$4)-PI()))*BL488*BP488</f>
        <v>-2.8653147328003645E-2</v>
      </c>
      <c r="AB488" s="146">
        <f>BDS!$AB$3*(COS(($U488*AB$4)-PI()))*BL488*BP488</f>
        <v>-2.3763222795528383E-2</v>
      </c>
      <c r="AC488" s="146">
        <f>BDS!$AC$3*(COS(($U488*AC$4)-PI()))*BL488*BP488</f>
        <v>2.2733479104903614E-2</v>
      </c>
      <c r="AD488" s="146">
        <f>BDS!$AD$3*(COS(($U488*AD$4)-PI()))*BL488*BP488</f>
        <v>1.926450668581603E-2</v>
      </c>
      <c r="AE488" s="146">
        <f>BDS!$AE$3*(COS(($U488*AE$4)-PI()))*BL488*BP488</f>
        <v>4.3972854737155493E-3</v>
      </c>
      <c r="AF488" s="146">
        <f>BDS!$AF$3*(COS(($U488*AF$4)-PI()))*BL488*BP488</f>
        <v>1.926450668581603E-2</v>
      </c>
      <c r="AG488" s="146">
        <f>BDS!$AG$3*(COS(($U488*AG$4)-PI()))*BL488*BP488</f>
        <v>2.2733479104903614E-2</v>
      </c>
      <c r="AH488" s="146">
        <f>BDS!$AH$3*(COS(($U488*AH$4)-PI()))*BL488*BP488</f>
        <v>-2.3763222795528383E-2</v>
      </c>
      <c r="AI488" s="146">
        <f>BDS!$AI$3*(COS(($U488*AI$4)-PI()))*BL488*BP488</f>
        <v>-2.8653147328003645E-2</v>
      </c>
      <c r="AJ488" s="146">
        <f>BDS!$AJ$3*(COS(($U488*AJ$4)-PI()))*BL488*BP488</f>
        <v>2.7450466666838251E-2</v>
      </c>
      <c r="AK488" s="146">
        <f>BDS!$AK$3*(COS(($U488*AK$4)-PI()))*BL488*BP488</f>
        <v>-9.2547998329323873E-3</v>
      </c>
      <c r="AL488" s="146">
        <f>BDS!$AL$3*(COS(($U488*AL$4)-PI()))*BL488*BP488</f>
        <v>1.5340774163512519E-2</v>
      </c>
      <c r="AM488" s="146">
        <f>BDS!$AM$3*(COS(($U488*AM$4)-PI()))*BL488*BP488</f>
        <v>-2.71916935106228E-2</v>
      </c>
      <c r="AN488" s="146">
        <f>BDS!$AN$3*(COS(($U488*AN$4)-PI()))*BL488*BP488</f>
        <v>-3.1202133881367753E-2</v>
      </c>
      <c r="AO488" s="146">
        <f>BDS!$AO$3*(COS(($U488*AO$4)-PI()))*BL488*BP488</f>
        <v>-2.71916935106228E-2</v>
      </c>
      <c r="AP488" s="146">
        <f>BDS!$AP$3*(COS(($U488*AP$4)-PI()))*BL488*BP488</f>
        <v>1.5340774163512519E-2</v>
      </c>
      <c r="AQ488" s="146">
        <f>BDS!$AQ$3*(COS(($U488*AQ$4)-PI()))*BL488*BP488</f>
        <v>-9.2547998329323873E-3</v>
      </c>
      <c r="AR488" s="146">
        <f>BDS!$AR$3*(COS(($U488*AR$4)-PI()))*BL488*BP488</f>
        <v>2.7450466666838251E-2</v>
      </c>
      <c r="AS488" s="146">
        <f>BDS!$AS$3*(COS(($U488*AS$4)-PI()))*BL488*BP488</f>
        <v>-2.8653147328003645E-2</v>
      </c>
      <c r="AT488" s="146">
        <f>BDS!$AT$3*(COS(($U488*AT$4)-PI()))*BL488*BP488</f>
        <v>-2.3763222795528383E-2</v>
      </c>
      <c r="AU488" s="146">
        <f>BDS!$AU$3*(COS(($U488*AU$4)-PI()))*BL488*BP488</f>
        <v>2.2733479104903614E-2</v>
      </c>
      <c r="AV488" s="146">
        <f>BDS!$AV$3*(COS(($U488*AV$4)-PI()))*BL488*BP488</f>
        <v>1.926450668581603E-2</v>
      </c>
      <c r="AW488" s="146">
        <f>BDS!$AW$3*(COS(($U488*AW$4)-PI()))*BL488*BP488</f>
        <v>4.3972854737155493E-3</v>
      </c>
      <c r="AX488" s="146">
        <f>BDS!$AX$3*(COS(($U488*AX$4)-PI()))*BL488*BP488</f>
        <v>1.926450668581603E-2</v>
      </c>
      <c r="AY488" s="146">
        <f>BDS!$AY$3*(COS(($U488*AY$4)-PI()))*BL488*BP488</f>
        <v>2.2733479104903614E-2</v>
      </c>
      <c r="AZ488" s="146">
        <f>BDS!$AZ$3*(COS(($U488*AZ$4)-PI()))*BL488*BP488</f>
        <v>-2.3763222795528383E-2</v>
      </c>
      <c r="BA488" s="146">
        <f>BDS!$BA$3*(COS(($U488*BA$4)-PI()))*BL488*BP488</f>
        <v>-2.8653147328003645E-2</v>
      </c>
      <c r="BB488" s="146">
        <f>BDS!$BB$3*(COS(($U488*BB$4)-PI()))*BL488*BP488</f>
        <v>1.2855705461706378E-2</v>
      </c>
      <c r="BC488" s="146">
        <f>BDS!$BC$3*(COS(($U488*BC$4)-PI()))*BL488*BP488</f>
        <v>-1.1644278676666424E-2</v>
      </c>
      <c r="BD488" s="146">
        <f>BDS!$BD$3*(COS(($U488*BD$4)-PI()))*BL488*BP488</f>
        <v>-2.0062177722892701E-2</v>
      </c>
      <c r="BE488" s="146">
        <f>BDS!$BE$3*(COS(($U488*BE$4)-PI()))*BL488*BP488</f>
        <v>-2.5928484493260611E-2</v>
      </c>
      <c r="BF488" s="153">
        <f t="shared" si="144"/>
        <v>-4.3963351831679863E-3</v>
      </c>
      <c r="BG488" s="153">
        <f>(((BF488)+1)/(BDS!$BG$4)+1)</f>
        <v>1.9892939294746848</v>
      </c>
      <c r="BH488" s="196">
        <f t="shared" si="145"/>
        <v>5.9739791468047274</v>
      </c>
      <c r="BI488" s="154"/>
      <c r="BJ488" s="152">
        <f t="shared" si="146"/>
        <v>13936.360187086786</v>
      </c>
      <c r="BK488" s="152">
        <f t="shared" si="147"/>
        <v>-10.336608293674054</v>
      </c>
      <c r="BL488" s="155">
        <f t="shared" si="148"/>
        <v>0.30420726763785139</v>
      </c>
      <c r="BM488" s="155"/>
      <c r="BN488" s="152">
        <f t="shared" si="149"/>
        <v>13936.360187086786</v>
      </c>
      <c r="BO488" s="152">
        <f t="shared" si="150"/>
        <v>-19.812519241731444</v>
      </c>
      <c r="BP488" s="155">
        <f t="shared" si="151"/>
        <v>0.10218191508021256</v>
      </c>
      <c r="BQ488" s="156"/>
      <c r="BR488" s="157">
        <f t="shared" si="152"/>
        <v>13936.360187086786</v>
      </c>
      <c r="BS488" s="158">
        <f t="shared" si="153"/>
        <v>0</v>
      </c>
      <c r="BT488" s="158">
        <f t="shared" si="154"/>
        <v>0</v>
      </c>
      <c r="BU488" s="158">
        <f t="shared" si="155"/>
        <v>0</v>
      </c>
      <c r="BV488" s="158"/>
      <c r="BW488" s="206">
        <f t="shared" si="156"/>
        <v>13936.360187086786</v>
      </c>
      <c r="BX488" s="207">
        <f t="shared" si="157"/>
        <v>-2.5961624054586396E-11</v>
      </c>
      <c r="BY488" s="208">
        <f t="shared" si="158"/>
        <v>0.99999999999701106</v>
      </c>
      <c r="BZ488" s="158"/>
      <c r="CA488" s="157">
        <f>BDS!BH488</f>
        <v>5.9739791468047274</v>
      </c>
      <c r="CB488" s="157">
        <f t="shared" si="159"/>
        <v>-2.6020853195272586E-2</v>
      </c>
      <c r="CC488" s="157"/>
      <c r="CD488" s="157">
        <f t="shared" si="160"/>
        <v>-2.6020853195272586E-2</v>
      </c>
      <c r="CE488" s="192"/>
      <c r="CF488" s="192"/>
      <c r="CG488" s="208"/>
      <c r="CH488" s="208">
        <f t="shared" si="161"/>
        <v>0</v>
      </c>
    </row>
    <row r="489" spans="2:86" x14ac:dyDescent="0.2">
      <c r="B489" s="81"/>
      <c r="C489" s="81"/>
      <c r="D489" s="81"/>
      <c r="E489" s="81"/>
      <c r="F489" s="81"/>
      <c r="G489" s="81"/>
      <c r="H489" s="81"/>
      <c r="I489" s="81"/>
      <c r="J489" s="81"/>
      <c r="K489" s="81"/>
      <c r="L489" s="82"/>
      <c r="M489" s="83"/>
      <c r="N489" s="81"/>
      <c r="O489" s="81"/>
      <c r="P489" s="81"/>
      <c r="Q489" s="84"/>
      <c r="R489" s="81"/>
      <c r="S489" s="84"/>
      <c r="T489" s="81"/>
      <c r="U489" s="195">
        <f t="shared" si="143"/>
        <v>14147.706944663923</v>
      </c>
      <c r="V489" s="146">
        <f>BDS!$V$3*(COS(($U489*V$4)-PI()))*BL489*BP489</f>
        <v>-2.6593980359607763E-2</v>
      </c>
      <c r="W489" s="146">
        <f>BDS!$W$3*(COS(($U489*W$4)-PI()))*BL489*BP489</f>
        <v>1.2259413988072064E-2</v>
      </c>
      <c r="X489" s="146">
        <f>BDS!$X$3*(COS(($U489*X$4)-PI()))*BL489*BP489</f>
        <v>-2.3273075921828583E-2</v>
      </c>
      <c r="Y489" s="146">
        <f>BDS!$Y$3*(COS(($U489*Y$4)-PI()))*BL489*BP489</f>
        <v>-2.9351956837214518E-2</v>
      </c>
      <c r="Z489" s="146">
        <f>BDS!$Z$3*(COS(($U489*Z$4)-PI()))*BL489*BP489</f>
        <v>2.8007367285566225E-2</v>
      </c>
      <c r="AA489" s="146">
        <f>BDS!$AA$3*(COS(($U489*AA$4)-PI()))*BL489*BP489</f>
        <v>-2.8897707455546817E-2</v>
      </c>
      <c r="AB489" s="146">
        <f>BDS!$AB$3*(COS(($U489*AB$4)-PI()))*BL489*BP489</f>
        <v>-8.401067736557407E-3</v>
      </c>
      <c r="AC489" s="146">
        <f>BDS!$AC$3*(COS(($U489*AC$4)-PI()))*BL489*BP489</f>
        <v>8.3102809014184136E-3</v>
      </c>
      <c r="AD489" s="146">
        <f>BDS!$AD$3*(COS(($U489*AD$4)-PI()))*BL489*BP489</f>
        <v>2.7642096109572405E-2</v>
      </c>
      <c r="AE489" s="146">
        <f>BDS!$AE$3*(COS(($U489*AE$4)-PI()))*BL489*BP489</f>
        <v>1.797664494328648E-2</v>
      </c>
      <c r="AF489" s="146">
        <f>BDS!$AF$3*(COS(($U489*AF$4)-PI()))*BL489*BP489</f>
        <v>2.7642096109572405E-2</v>
      </c>
      <c r="AG489" s="146">
        <f>BDS!$AG$3*(COS(($U489*AG$4)-PI()))*BL489*BP489</f>
        <v>8.3102809014184136E-3</v>
      </c>
      <c r="AH489" s="146">
        <f>BDS!$AH$3*(COS(($U489*AH$4)-PI()))*BL489*BP489</f>
        <v>-8.401067736557407E-3</v>
      </c>
      <c r="AI489" s="146">
        <f>BDS!$AI$3*(COS(($U489*AI$4)-PI()))*BL489*BP489</f>
        <v>-2.8897707455546817E-2</v>
      </c>
      <c r="AJ489" s="146">
        <f>BDS!$AJ$3*(COS(($U489*AJ$4)-PI()))*BL489*BP489</f>
        <v>1.3047703547959911E-2</v>
      </c>
      <c r="AK489" s="146">
        <f>BDS!$AK$3*(COS(($U489*AK$4)-PI()))*BL489*BP489</f>
        <v>-2.2562663815186259E-2</v>
      </c>
      <c r="AL489" s="146">
        <f>BDS!$AL$3*(COS(($U489*AL$4)-PI()))*BL489*BP489</f>
        <v>2.5551583054978316E-2</v>
      </c>
      <c r="AM489" s="146">
        <f>BDS!$AM$3*(COS(($U489*AM$4)-PI()))*BL489*BP489</f>
        <v>-1.6262425811191954E-2</v>
      </c>
      <c r="AN489" s="146">
        <f>BDS!$AN$3*(COS(($U489*AN$4)-PI()))*BL489*BP489</f>
        <v>-2.6394694612357925E-2</v>
      </c>
      <c r="AO489" s="146">
        <f>BDS!$AO$3*(COS(($U489*AO$4)-PI()))*BL489*BP489</f>
        <v>-1.6262425811191954E-2</v>
      </c>
      <c r="AP489" s="146">
        <f>BDS!$AP$3*(COS(($U489*AP$4)-PI()))*BL489*BP489</f>
        <v>2.5551583054978316E-2</v>
      </c>
      <c r="AQ489" s="146">
        <f>BDS!$AQ$3*(COS(($U489*AQ$4)-PI()))*BL489*BP489</f>
        <v>-2.2562663815186259E-2</v>
      </c>
      <c r="AR489" s="146">
        <f>BDS!$AR$3*(COS(($U489*AR$4)-PI()))*BL489*BP489</f>
        <v>1.3047703547959911E-2</v>
      </c>
      <c r="AS489" s="146">
        <f>BDS!$AS$3*(COS(($U489*AS$4)-PI()))*BL489*BP489</f>
        <v>-2.8897707455546817E-2</v>
      </c>
      <c r="AT489" s="146">
        <f>BDS!$AT$3*(COS(($U489*AT$4)-PI()))*BL489*BP489</f>
        <v>-8.401067736557407E-3</v>
      </c>
      <c r="AU489" s="146">
        <f>BDS!$AU$3*(COS(($U489*AU$4)-PI()))*BL489*BP489</f>
        <v>8.3102809014184136E-3</v>
      </c>
      <c r="AV489" s="146">
        <f>BDS!$AV$3*(COS(($U489*AV$4)-PI()))*BL489*BP489</f>
        <v>2.7642096109572405E-2</v>
      </c>
      <c r="AW489" s="146">
        <f>BDS!$AW$3*(COS(($U489*AW$4)-PI()))*BL489*BP489</f>
        <v>1.797664494328648E-2</v>
      </c>
      <c r="AX489" s="146">
        <f>BDS!$AX$3*(COS(($U489*AX$4)-PI()))*BL489*BP489</f>
        <v>2.7642096109572405E-2</v>
      </c>
      <c r="AY489" s="146">
        <f>BDS!$AY$3*(COS(($U489*AY$4)-PI()))*BL489*BP489</f>
        <v>8.3102809014184136E-3</v>
      </c>
      <c r="AZ489" s="146">
        <f>BDS!$AZ$3*(COS(($U489*AZ$4)-PI()))*BL489*BP489</f>
        <v>-8.401067736557407E-3</v>
      </c>
      <c r="BA489" s="146">
        <f>BDS!$BA$3*(COS(($U489*BA$4)-PI()))*BL489*BP489</f>
        <v>-2.8897707455546817E-2</v>
      </c>
      <c r="BB489" s="146">
        <f>BDS!$BB$3*(COS(($U489*BB$4)-PI()))*BL489*BP489</f>
        <v>2.8007367285566225E-2</v>
      </c>
      <c r="BC489" s="146">
        <f>BDS!$BC$3*(COS(($U489*BC$4)-PI()))*BL489*BP489</f>
        <v>-2.9351956837214518E-2</v>
      </c>
      <c r="BD489" s="146">
        <f>BDS!$BD$3*(COS(($U489*BD$4)-PI()))*BL489*BP489</f>
        <v>-2.3273075921828583E-2</v>
      </c>
      <c r="BE489" s="146">
        <f>BDS!$BE$3*(COS(($U489*BE$4)-PI()))*BL489*BP489</f>
        <v>1.2259413988072064E-2</v>
      </c>
      <c r="BF489" s="153">
        <f t="shared" si="144"/>
        <v>-1.3219190785426658E-3</v>
      </c>
      <c r="BG489" s="153">
        <f>(((BF489)+1)/(BDS!$BG$4)+1)</f>
        <v>1.9923488611673525</v>
      </c>
      <c r="BH489" s="196">
        <f t="shared" si="145"/>
        <v>5.9873077180170613</v>
      </c>
      <c r="BI489" s="154"/>
      <c r="BJ489" s="152">
        <f t="shared" si="146"/>
        <v>14147.706944663923</v>
      </c>
      <c r="BK489" s="152">
        <f t="shared" si="147"/>
        <v>-10.529821543340558</v>
      </c>
      <c r="BL489" s="155">
        <f t="shared" si="148"/>
        <v>0.29751503844496907</v>
      </c>
      <c r="BM489" s="155"/>
      <c r="BN489" s="152">
        <f t="shared" si="149"/>
        <v>14147.706944663923</v>
      </c>
      <c r="BO489" s="152">
        <f t="shared" si="150"/>
        <v>-19.974261684483288</v>
      </c>
      <c r="BP489" s="155">
        <f t="shared" si="151"/>
        <v>0.10029676277963077</v>
      </c>
      <c r="BQ489" s="156"/>
      <c r="BR489" s="157">
        <f t="shared" si="152"/>
        <v>14147.706944663923</v>
      </c>
      <c r="BS489" s="158">
        <f t="shared" si="153"/>
        <v>0</v>
      </c>
      <c r="BT489" s="158">
        <f t="shared" si="154"/>
        <v>0</v>
      </c>
      <c r="BU489" s="158">
        <f t="shared" si="155"/>
        <v>0</v>
      </c>
      <c r="BV489" s="158"/>
      <c r="BW489" s="206">
        <f t="shared" si="156"/>
        <v>14147.706944663923</v>
      </c>
      <c r="BX489" s="207">
        <f t="shared" si="157"/>
        <v>-2.7263466134437318E-11</v>
      </c>
      <c r="BY489" s="208">
        <f t="shared" si="158"/>
        <v>0.99999999999686118</v>
      </c>
      <c r="BZ489" s="158"/>
      <c r="CA489" s="157">
        <f>BDS!BH489</f>
        <v>5.9873077180170613</v>
      </c>
      <c r="CB489" s="157">
        <f t="shared" si="159"/>
        <v>-1.2692281982938702E-2</v>
      </c>
      <c r="CC489" s="157"/>
      <c r="CD489" s="157">
        <f t="shared" si="160"/>
        <v>-1.2692281982938702E-2</v>
      </c>
      <c r="CE489" s="192"/>
      <c r="CF489" s="192"/>
      <c r="CG489" s="208"/>
      <c r="CH489" s="208">
        <f t="shared" si="161"/>
        <v>0</v>
      </c>
    </row>
    <row r="490" spans="2:86" x14ac:dyDescent="0.2">
      <c r="B490" s="81"/>
      <c r="C490" s="81"/>
      <c r="D490" s="81"/>
      <c r="E490" s="81"/>
      <c r="F490" s="81"/>
      <c r="G490" s="81"/>
      <c r="H490" s="81"/>
      <c r="I490" s="81"/>
      <c r="J490" s="81"/>
      <c r="K490" s="81"/>
      <c r="L490" s="82"/>
      <c r="M490" s="83"/>
      <c r="N490" s="81"/>
      <c r="O490" s="81"/>
      <c r="P490" s="81"/>
      <c r="Q490" s="84"/>
      <c r="R490" s="81"/>
      <c r="S490" s="84"/>
      <c r="T490" s="81"/>
      <c r="U490" s="195">
        <f t="shared" si="143"/>
        <v>14362.258803956196</v>
      </c>
      <c r="V490" s="146">
        <f>BDS!$V$3*(COS(($U490*V$4)-PI()))*BL490*BP490</f>
        <v>8.5926800125195549E-3</v>
      </c>
      <c r="W490" s="146">
        <f>BDS!$W$3*(COS(($U490*W$4)-PI()))*BL490*BP490</f>
        <v>2.6825124484536361E-2</v>
      </c>
      <c r="X490" s="146">
        <f>BDS!$X$3*(COS(($U490*X$4)-PI()))*BL490*BP490</f>
        <v>1.6372415576675362E-2</v>
      </c>
      <c r="Y490" s="146">
        <f>BDS!$Y$3*(COS(($U490*Y$4)-PI()))*BL490*BP490</f>
        <v>-1.7927089085280814E-2</v>
      </c>
      <c r="Z490" s="146">
        <f>BDS!$Z$3*(COS(($U490*Z$4)-PI()))*BL490*BP490</f>
        <v>2.5750489919014553E-2</v>
      </c>
      <c r="AA490" s="146">
        <f>BDS!$AA$3*(COS(($U490*AA$4)-PI()))*BL490*BP490</f>
        <v>-1.7163355260399225E-2</v>
      </c>
      <c r="AB490" s="146">
        <f>BDS!$AB$3*(COS(($U490*AB$4)-PI()))*BL490*BP490</f>
        <v>8.6690897697748147E-3</v>
      </c>
      <c r="AC490" s="146">
        <f>BDS!$AC$3*(COS(($U490*AC$4)-PI()))*BL490*BP490</f>
        <v>-7.4526973621529382E-3</v>
      </c>
      <c r="AD490" s="146">
        <f>BDS!$AD$3*(COS(($U490*AD$4)-PI()))*BL490*BP490</f>
        <v>2.8526052756433405E-2</v>
      </c>
      <c r="AE490" s="146">
        <f>BDS!$AE$3*(COS(($U490*AE$4)-PI()))*BL490*BP490</f>
        <v>2.6283462046604537E-2</v>
      </c>
      <c r="AF490" s="146">
        <f>BDS!$AF$3*(COS(($U490*AF$4)-PI()))*BL490*BP490</f>
        <v>2.8526052756433405E-2</v>
      </c>
      <c r="AG490" s="146">
        <f>BDS!$AG$3*(COS(($U490*AG$4)-PI()))*BL490*BP490</f>
        <v>-7.4526973621529382E-3</v>
      </c>
      <c r="AH490" s="146">
        <f>BDS!$AH$3*(COS(($U490*AH$4)-PI()))*BL490*BP490</f>
        <v>8.6690897697748147E-3</v>
      </c>
      <c r="AI490" s="146">
        <f>BDS!$AI$3*(COS(($U490*AI$4)-PI()))*BL490*BP490</f>
        <v>-1.7163355260399225E-2</v>
      </c>
      <c r="AJ490" s="146">
        <f>BDS!$AJ$3*(COS(($U490*AJ$4)-PI()))*BL490*BP490</f>
        <v>-5.2757984418287029E-3</v>
      </c>
      <c r="AK490" s="146">
        <f>BDS!$AK$3*(COS(($U490*AK$4)-PI()))*BL490*BP490</f>
        <v>-2.838120152726193E-2</v>
      </c>
      <c r="AL490" s="146">
        <f>BDS!$AL$3*(COS(($U490*AL$4)-PI()))*BL490*BP490</f>
        <v>2.8729225058643549E-2</v>
      </c>
      <c r="AM490" s="146">
        <f>BDS!$AM$3*(COS(($U490*AM$4)-PI()))*BL490*BP490</f>
        <v>-2.3650840005924358E-3</v>
      </c>
      <c r="AN490" s="146">
        <f>BDS!$AN$3*(COS(($U490*AN$4)-PI()))*BL490*BP490</f>
        <v>-1.6099854640880217E-2</v>
      </c>
      <c r="AO490" s="146">
        <f>BDS!$AO$3*(COS(($U490*AO$4)-PI()))*BL490*BP490</f>
        <v>-2.3650840005924358E-3</v>
      </c>
      <c r="AP490" s="146">
        <f>BDS!$AP$3*(COS(($U490*AP$4)-PI()))*BL490*BP490</f>
        <v>2.8729225058643549E-2</v>
      </c>
      <c r="AQ490" s="146">
        <f>BDS!$AQ$3*(COS(($U490*AQ$4)-PI()))*BL490*BP490</f>
        <v>-2.838120152726193E-2</v>
      </c>
      <c r="AR490" s="146">
        <f>BDS!$AR$3*(COS(($U490*AR$4)-PI()))*BL490*BP490</f>
        <v>-5.2757984418287029E-3</v>
      </c>
      <c r="AS490" s="146">
        <f>BDS!$AS$3*(COS(($U490*AS$4)-PI()))*BL490*BP490</f>
        <v>-1.7163355260399225E-2</v>
      </c>
      <c r="AT490" s="146">
        <f>BDS!$AT$3*(COS(($U490*AT$4)-PI()))*BL490*BP490</f>
        <v>8.6690897697748147E-3</v>
      </c>
      <c r="AU490" s="146">
        <f>BDS!$AU$3*(COS(($U490*AU$4)-PI()))*BL490*BP490</f>
        <v>-7.4526973621529382E-3</v>
      </c>
      <c r="AV490" s="146">
        <f>BDS!$AV$3*(COS(($U490*AV$4)-PI()))*BL490*BP490</f>
        <v>2.8526052756433405E-2</v>
      </c>
      <c r="AW490" s="146">
        <f>BDS!$AW$3*(COS(($U490*AW$4)-PI()))*BL490*BP490</f>
        <v>2.6283462046604537E-2</v>
      </c>
      <c r="AX490" s="146">
        <f>BDS!$AX$3*(COS(($U490*AX$4)-PI()))*BL490*BP490</f>
        <v>2.8526052756433405E-2</v>
      </c>
      <c r="AY490" s="146">
        <f>BDS!$AY$3*(COS(($U490*AY$4)-PI()))*BL490*BP490</f>
        <v>-7.4526973621529382E-3</v>
      </c>
      <c r="AZ490" s="146">
        <f>BDS!$AZ$3*(COS(($U490*AZ$4)-PI()))*BL490*BP490</f>
        <v>8.6690897697748147E-3</v>
      </c>
      <c r="BA490" s="146">
        <f>BDS!$BA$3*(COS(($U490*BA$4)-PI()))*BL490*BP490</f>
        <v>-1.7163355260399225E-2</v>
      </c>
      <c r="BB490" s="146">
        <f>BDS!$BB$3*(COS(($U490*BB$4)-PI()))*BL490*BP490</f>
        <v>2.5750489919014553E-2</v>
      </c>
      <c r="BC490" s="146">
        <f>BDS!$BC$3*(COS(($U490*BC$4)-PI()))*BL490*BP490</f>
        <v>-1.7927089085280814E-2</v>
      </c>
      <c r="BD490" s="146">
        <f>BDS!$BD$3*(COS(($U490*BD$4)-PI()))*BL490*BP490</f>
        <v>1.6372415576675362E-2</v>
      </c>
      <c r="BE490" s="146">
        <f>BDS!$BE$3*(COS(($U490*BE$4)-PI()))*BL490*BP490</f>
        <v>2.6825124484536361E-2</v>
      </c>
      <c r="BF490" s="153">
        <f t="shared" si="144"/>
        <v>5.0786742513134588E-3</v>
      </c>
      <c r="BG490" s="153">
        <f>(((BF490)+1)/(BDS!$BG$4)+1)</f>
        <v>1.9987088901126333</v>
      </c>
      <c r="BH490" s="196">
        <f t="shared" si="145"/>
        <v>6.0149908835915831</v>
      </c>
      <c r="BI490" s="154"/>
      <c r="BJ490" s="152">
        <f t="shared" si="146"/>
        <v>14362.258803956196</v>
      </c>
      <c r="BK490" s="152">
        <f t="shared" si="147"/>
        <v>-10.723873307444883</v>
      </c>
      <c r="BL490" s="155">
        <f t="shared" si="148"/>
        <v>0.29094194284353997</v>
      </c>
      <c r="BM490" s="155"/>
      <c r="BN490" s="152">
        <f t="shared" si="149"/>
        <v>14362.258803956196</v>
      </c>
      <c r="BO490" s="152">
        <f t="shared" si="150"/>
        <v>-20.13606536834051</v>
      </c>
      <c r="BP490" s="155">
        <f t="shared" si="151"/>
        <v>9.844569551181552E-2</v>
      </c>
      <c r="BQ490" s="156"/>
      <c r="BR490" s="157">
        <f t="shared" si="152"/>
        <v>14362.258803956196</v>
      </c>
      <c r="BS490" s="158">
        <f t="shared" si="153"/>
        <v>0</v>
      </c>
      <c r="BT490" s="158">
        <f t="shared" si="154"/>
        <v>0</v>
      </c>
      <c r="BU490" s="158">
        <f t="shared" si="155"/>
        <v>0</v>
      </c>
      <c r="BV490" s="158"/>
      <c r="BW490" s="206">
        <f t="shared" si="156"/>
        <v>14362.258803956196</v>
      </c>
      <c r="BX490" s="207">
        <f t="shared" si="157"/>
        <v>-2.863088248201428E-11</v>
      </c>
      <c r="BY490" s="208">
        <f t="shared" si="158"/>
        <v>0.99999999999670375</v>
      </c>
      <c r="BZ490" s="158"/>
      <c r="CA490" s="157">
        <f>BDS!BH490</f>
        <v>6.0149908835915831</v>
      </c>
      <c r="CB490" s="157">
        <f t="shared" si="159"/>
        <v>1.4990883591583071E-2</v>
      </c>
      <c r="CC490" s="157"/>
      <c r="CD490" s="157">
        <f t="shared" si="160"/>
        <v>1.4990883591583071E-2</v>
      </c>
      <c r="CE490" s="192"/>
      <c r="CF490" s="192"/>
      <c r="CG490" s="208"/>
      <c r="CH490" s="208">
        <f t="shared" si="161"/>
        <v>0</v>
      </c>
    </row>
    <row r="491" spans="2:86" x14ac:dyDescent="0.2">
      <c r="B491" s="81"/>
      <c r="C491" s="81"/>
      <c r="D491" s="81"/>
      <c r="E491" s="81"/>
      <c r="F491" s="81"/>
      <c r="G491" s="81"/>
      <c r="H491" s="81"/>
      <c r="I491" s="81"/>
      <c r="J491" s="81"/>
      <c r="K491" s="81"/>
      <c r="L491" s="82"/>
      <c r="M491" s="83"/>
      <c r="N491" s="81"/>
      <c r="O491" s="81"/>
      <c r="P491" s="81"/>
      <c r="Q491" s="84"/>
      <c r="R491" s="81"/>
      <c r="S491" s="84"/>
      <c r="T491" s="81"/>
      <c r="U491" s="195">
        <f t="shared" si="143"/>
        <v>14580.064370757807</v>
      </c>
      <c r="V491" s="146">
        <f>BDS!$V$3*(COS(($U491*V$4)-PI()))*BL491*BP491</f>
        <v>2.6607123396835006E-2</v>
      </c>
      <c r="W491" s="146">
        <f>BDS!$W$3*(COS(($U491*W$4)-PI()))*BL491*BP491</f>
        <v>-6.1666723112288055E-3</v>
      </c>
      <c r="X491" s="146">
        <f>BDS!$X$3*(COS(($U491*X$4)-PI()))*BL491*BP491</f>
        <v>2.222710641091645E-2</v>
      </c>
      <c r="Y491" s="146">
        <f>BDS!$Y$3*(COS(($U491*Y$4)-PI()))*BL491*BP491</f>
        <v>1.0196474811046597E-2</v>
      </c>
      <c r="Z491" s="146">
        <f>BDS!$Z$3*(COS(($U491*Z$4)-PI()))*BL491*BP491</f>
        <v>8.1531255662028283E-3</v>
      </c>
      <c r="AA491" s="146">
        <f>BDS!$AA$3*(COS(($U491*AA$4)-PI()))*BL491*BP491</f>
        <v>1.0970632918044E-3</v>
      </c>
      <c r="AB491" s="146">
        <f>BDS!$AB$3*(COS(($U491*AB$4)-PI()))*BL491*BP491</f>
        <v>2.1708571820837522E-2</v>
      </c>
      <c r="AC491" s="146">
        <f>BDS!$AC$3*(COS(($U491*AC$4)-PI()))*BL491*BP491</f>
        <v>-2.0055827368052895E-2</v>
      </c>
      <c r="AD491" s="146">
        <f>BDS!$AD$3*(COS(($U491*AD$4)-PI()))*BL491*BP491</f>
        <v>2.1975581065528521E-2</v>
      </c>
      <c r="AE491" s="146">
        <f>BDS!$AE$3*(COS(($U491*AE$4)-PI()))*BL491*BP491</f>
        <v>2.7449846640727988E-2</v>
      </c>
      <c r="AF491" s="146">
        <f>BDS!$AF$3*(COS(($U491*AF$4)-PI()))*BL491*BP491</f>
        <v>2.1975581065528521E-2</v>
      </c>
      <c r="AG491" s="146">
        <f>BDS!$AG$3*(COS(($U491*AG$4)-PI()))*BL491*BP491</f>
        <v>-2.0055827368052895E-2</v>
      </c>
      <c r="AH491" s="146">
        <f>BDS!$AH$3*(COS(($U491*AH$4)-PI()))*BL491*BP491</f>
        <v>2.1708571820837522E-2</v>
      </c>
      <c r="AI491" s="146">
        <f>BDS!$AI$3*(COS(($U491*AI$4)-PI()))*BL491*BP491</f>
        <v>1.0970632918044E-3</v>
      </c>
      <c r="AJ491" s="146">
        <f>BDS!$AJ$3*(COS(($U491*AJ$4)-PI()))*BL491*BP491</f>
        <v>-2.0345221396216695E-2</v>
      </c>
      <c r="AK491" s="146">
        <f>BDS!$AK$3*(COS(($U491*AK$4)-PI()))*BL491*BP491</f>
        <v>-2.5254045167588886E-2</v>
      </c>
      <c r="AL491" s="146">
        <f>BDS!$AL$3*(COS(($U491*AL$4)-PI()))*BL491*BP491</f>
        <v>2.4333245480056529E-2</v>
      </c>
      <c r="AM491" s="146">
        <f>BDS!$AM$3*(COS(($U491*AM$4)-PI()))*BL491*BP491</f>
        <v>1.1167612219672196E-2</v>
      </c>
      <c r="AN491" s="146">
        <f>BDS!$AN$3*(COS(($U491*AN$4)-PI()))*BL491*BP491</f>
        <v>-2.8388189316436809E-3</v>
      </c>
      <c r="AO491" s="146">
        <f>BDS!$AO$3*(COS(($U491*AO$4)-PI()))*BL491*BP491</f>
        <v>1.1167612219672196E-2</v>
      </c>
      <c r="AP491" s="146">
        <f>BDS!$AP$3*(COS(($U491*AP$4)-PI()))*BL491*BP491</f>
        <v>2.4333245480056529E-2</v>
      </c>
      <c r="AQ491" s="146">
        <f>BDS!$AQ$3*(COS(($U491*AQ$4)-PI()))*BL491*BP491</f>
        <v>-2.5254045167588886E-2</v>
      </c>
      <c r="AR491" s="146">
        <f>BDS!$AR$3*(COS(($U491*AR$4)-PI()))*BL491*BP491</f>
        <v>-2.0345221396216695E-2</v>
      </c>
      <c r="AS491" s="146">
        <f>BDS!$AS$3*(COS(($U491*AS$4)-PI()))*BL491*BP491</f>
        <v>1.0970632918044E-3</v>
      </c>
      <c r="AT491" s="146">
        <f>BDS!$AT$3*(COS(($U491*AT$4)-PI()))*BL491*BP491</f>
        <v>2.1708571820837522E-2</v>
      </c>
      <c r="AU491" s="146">
        <f>BDS!$AU$3*(COS(($U491*AU$4)-PI()))*BL491*BP491</f>
        <v>-2.0055827368052895E-2</v>
      </c>
      <c r="AV491" s="146">
        <f>BDS!$AV$3*(COS(($U491*AV$4)-PI()))*BL491*BP491</f>
        <v>2.1975581065528521E-2</v>
      </c>
      <c r="AW491" s="146">
        <f>BDS!$AW$3*(COS(($U491*AW$4)-PI()))*BL491*BP491</f>
        <v>2.7449846640727988E-2</v>
      </c>
      <c r="AX491" s="146">
        <f>BDS!$AX$3*(COS(($U491*AX$4)-PI()))*BL491*BP491</f>
        <v>2.1975581065528521E-2</v>
      </c>
      <c r="AY491" s="146">
        <f>BDS!$AY$3*(COS(($U491*AY$4)-PI()))*BL491*BP491</f>
        <v>-2.0055827368052895E-2</v>
      </c>
      <c r="AZ491" s="146">
        <f>BDS!$AZ$3*(COS(($U491*AZ$4)-PI()))*BL491*BP491</f>
        <v>2.1708571820837522E-2</v>
      </c>
      <c r="BA491" s="146">
        <f>BDS!$BA$3*(COS(($U491*BA$4)-PI()))*BL491*BP491</f>
        <v>1.0970632918044E-3</v>
      </c>
      <c r="BB491" s="146">
        <f>BDS!$BB$3*(COS(($U491*BB$4)-PI()))*BL491*BP491</f>
        <v>8.1531255662028283E-3</v>
      </c>
      <c r="BC491" s="146">
        <f>BDS!$BC$3*(COS(($U491*BC$4)-PI()))*BL491*BP491</f>
        <v>1.0196474811046597E-2</v>
      </c>
      <c r="BD491" s="146">
        <f>BDS!$BD$3*(COS(($U491*BD$4)-PI()))*BL491*BP491</f>
        <v>2.222710641091645E-2</v>
      </c>
      <c r="BE491" s="146">
        <f>BDS!$BE$3*(COS(($U491*BE$4)-PI()))*BL491*BP491</f>
        <v>-6.1666723112288055E-3</v>
      </c>
      <c r="BF491" s="153">
        <f t="shared" si="144"/>
        <v>6.2831334503566077E-3</v>
      </c>
      <c r="BG491" s="153">
        <f>(((BF491)+1)/(BDS!$BG$4)+1)</f>
        <v>1.9999057159340135</v>
      </c>
      <c r="BH491" s="196">
        <f t="shared" si="145"/>
        <v>6.0201904331017255</v>
      </c>
      <c r="BI491" s="154"/>
      <c r="BJ491" s="152">
        <f t="shared" si="146"/>
        <v>14580.064370757807</v>
      </c>
      <c r="BK491" s="152">
        <f t="shared" si="147"/>
        <v>-10.918730350053325</v>
      </c>
      <c r="BL491" s="155">
        <f t="shared" si="148"/>
        <v>0.28448769236749211</v>
      </c>
      <c r="BM491" s="155"/>
      <c r="BN491" s="152">
        <f t="shared" si="149"/>
        <v>14580.064370757807</v>
      </c>
      <c r="BO491" s="152">
        <f t="shared" si="150"/>
        <v>-20.297928075584764</v>
      </c>
      <c r="BP491" s="155">
        <f t="shared" si="151"/>
        <v>9.6628134739696794E-2</v>
      </c>
      <c r="BQ491" s="156"/>
      <c r="BR491" s="157">
        <f t="shared" si="152"/>
        <v>14580.064370757807</v>
      </c>
      <c r="BS491" s="158">
        <f t="shared" si="153"/>
        <v>0</v>
      </c>
      <c r="BT491" s="158">
        <f t="shared" si="154"/>
        <v>0</v>
      </c>
      <c r="BU491" s="158">
        <f t="shared" si="155"/>
        <v>0</v>
      </c>
      <c r="BV491" s="158"/>
      <c r="BW491" s="206">
        <f t="shared" si="156"/>
        <v>14580.064370757807</v>
      </c>
      <c r="BX491" s="207">
        <f t="shared" si="157"/>
        <v>-3.0065801752250423E-11</v>
      </c>
      <c r="BY491" s="208">
        <f t="shared" si="158"/>
        <v>0.99999999999653855</v>
      </c>
      <c r="BZ491" s="158"/>
      <c r="CA491" s="157">
        <f>BDS!BH491</f>
        <v>6.0201904331017255</v>
      </c>
      <c r="CB491" s="157">
        <f t="shared" si="159"/>
        <v>2.0190433101725525E-2</v>
      </c>
      <c r="CC491" s="157"/>
      <c r="CD491" s="157">
        <f t="shared" si="160"/>
        <v>2.0190433101725525E-2</v>
      </c>
      <c r="CE491" s="192"/>
      <c r="CF491" s="192"/>
      <c r="CG491" s="208"/>
      <c r="CH491" s="208">
        <f t="shared" si="161"/>
        <v>0</v>
      </c>
    </row>
    <row r="492" spans="2:86" x14ac:dyDescent="0.2">
      <c r="B492" s="81"/>
      <c r="C492" s="81"/>
      <c r="D492" s="81"/>
      <c r="E492" s="81"/>
      <c r="F492" s="81"/>
      <c r="G492" s="81"/>
      <c r="H492" s="81"/>
      <c r="I492" s="81"/>
      <c r="J492" s="81"/>
      <c r="K492" s="81"/>
      <c r="L492" s="82"/>
      <c r="M492" s="83"/>
      <c r="N492" s="81"/>
      <c r="O492" s="81"/>
      <c r="P492" s="81"/>
      <c r="Q492" s="84"/>
      <c r="R492" s="81"/>
      <c r="S492" s="84"/>
      <c r="T492" s="81"/>
      <c r="U492" s="195">
        <f t="shared" si="143"/>
        <v>14801.172987976301</v>
      </c>
      <c r="V492" s="146">
        <f>BDS!$V$3*(COS(($U492*V$4)-PI()))*BL492*BP492</f>
        <v>-2.7283553290371647E-3</v>
      </c>
      <c r="W492" s="146">
        <f>BDS!$W$3*(COS(($U492*W$4)-PI()))*BL492*BP492</f>
        <v>-2.5671658551215268E-2</v>
      </c>
      <c r="X492" s="146">
        <f>BDS!$X$3*(COS(($U492*X$4)-PI()))*BL492*BP492</f>
        <v>-1.5029173617597872E-2</v>
      </c>
      <c r="Y492" s="146">
        <f>BDS!$Y$3*(COS(($U492*Y$4)-PI()))*BL492*BP492</f>
        <v>2.6101509754085955E-2</v>
      </c>
      <c r="Z492" s="146">
        <f>BDS!$Z$3*(COS(($U492*Z$4)-PI()))*BL492*BP492</f>
        <v>-1.3288424533542306E-2</v>
      </c>
      <c r="AA492" s="146">
        <f>BDS!$AA$3*(COS(($U492*AA$4)-PI()))*BL492*BP492</f>
        <v>1.7648377550043417E-2</v>
      </c>
      <c r="AB492" s="146">
        <f>BDS!$AB$3*(COS(($U492*AB$4)-PI()))*BL492*BP492</f>
        <v>2.6413806256930336E-2</v>
      </c>
      <c r="AC492" s="146">
        <f>BDS!$AC$3*(COS(($U492*AC$4)-PI()))*BL492*BP492</f>
        <v>-2.5959177967150193E-2</v>
      </c>
      <c r="AD492" s="146">
        <f>BDS!$AD$3*(COS(($U492*AD$4)-PI()))*BL492*BP492</f>
        <v>1.0009066610314858E-2</v>
      </c>
      <c r="AE492" s="146">
        <f>BDS!$AE$3*(COS(($U492*AE$4)-PI()))*BL492*BP492</f>
        <v>2.1450746696634344E-2</v>
      </c>
      <c r="AF492" s="146">
        <f>BDS!$AF$3*(COS(($U492*AF$4)-PI()))*BL492*BP492</f>
        <v>1.0009066610314858E-2</v>
      </c>
      <c r="AG492" s="146">
        <f>BDS!$AG$3*(COS(($U492*AG$4)-PI()))*BL492*BP492</f>
        <v>-2.5959177967150193E-2</v>
      </c>
      <c r="AH492" s="146">
        <f>BDS!$AH$3*(COS(($U492*AH$4)-PI()))*BL492*BP492</f>
        <v>2.6413806256930336E-2</v>
      </c>
      <c r="AI492" s="146">
        <f>BDS!$AI$3*(COS(($U492*AI$4)-PI()))*BL492*BP492</f>
        <v>1.7648377550043417E-2</v>
      </c>
      <c r="AJ492" s="146">
        <f>BDS!$AJ$3*(COS(($U492*AJ$4)-PI()))*BL492*BP492</f>
        <v>-2.6345136223960952E-2</v>
      </c>
      <c r="AK492" s="146">
        <f>BDS!$AK$3*(COS(($U492*AK$4)-PI()))*BL492*BP492</f>
        <v>-1.4493741111952337E-2</v>
      </c>
      <c r="AL492" s="146">
        <f>BDS!$AL$3*(COS(($U492*AL$4)-PI()))*BL492*BP492</f>
        <v>1.380718487390015E-2</v>
      </c>
      <c r="AM492" s="146">
        <f>BDS!$AM$3*(COS(($U492*AM$4)-PI()))*BL492*BP492</f>
        <v>2.11206705294349E-2</v>
      </c>
      <c r="AN492" s="146">
        <f>BDS!$AN$3*(COS(($U492*AN$4)-PI()))*BL492*BP492</f>
        <v>1.0206857559718834E-2</v>
      </c>
      <c r="AO492" s="146">
        <f>BDS!$AO$3*(COS(($U492*AO$4)-PI()))*BL492*BP492</f>
        <v>2.11206705294349E-2</v>
      </c>
      <c r="AP492" s="146">
        <f>BDS!$AP$3*(COS(($U492*AP$4)-PI()))*BL492*BP492</f>
        <v>1.380718487390015E-2</v>
      </c>
      <c r="AQ492" s="146">
        <f>BDS!$AQ$3*(COS(($U492*AQ$4)-PI()))*BL492*BP492</f>
        <v>-1.4493741111952337E-2</v>
      </c>
      <c r="AR492" s="146">
        <f>BDS!$AR$3*(COS(($U492*AR$4)-PI()))*BL492*BP492</f>
        <v>-2.6345136223960952E-2</v>
      </c>
      <c r="AS492" s="146">
        <f>BDS!$AS$3*(COS(($U492*AS$4)-PI()))*BL492*BP492</f>
        <v>1.7648377550043417E-2</v>
      </c>
      <c r="AT492" s="146">
        <f>BDS!$AT$3*(COS(($U492*AT$4)-PI()))*BL492*BP492</f>
        <v>2.6413806256930336E-2</v>
      </c>
      <c r="AU492" s="146">
        <f>BDS!$AU$3*(COS(($U492*AU$4)-PI()))*BL492*BP492</f>
        <v>-2.5959177967150193E-2</v>
      </c>
      <c r="AV492" s="146">
        <f>BDS!$AV$3*(COS(($U492*AV$4)-PI()))*BL492*BP492</f>
        <v>1.0009066610314858E-2</v>
      </c>
      <c r="AW492" s="146">
        <f>BDS!$AW$3*(COS(($U492*AW$4)-PI()))*BL492*BP492</f>
        <v>2.1450746696634344E-2</v>
      </c>
      <c r="AX492" s="146">
        <f>BDS!$AX$3*(COS(($U492*AX$4)-PI()))*BL492*BP492</f>
        <v>1.0009066610314858E-2</v>
      </c>
      <c r="AY492" s="146">
        <f>BDS!$AY$3*(COS(($U492*AY$4)-PI()))*BL492*BP492</f>
        <v>-2.5959177967150193E-2</v>
      </c>
      <c r="AZ492" s="146">
        <f>BDS!$AZ$3*(COS(($U492*AZ$4)-PI()))*BL492*BP492</f>
        <v>2.6413806256930336E-2</v>
      </c>
      <c r="BA492" s="146">
        <f>BDS!$BA$3*(COS(($U492*BA$4)-PI()))*BL492*BP492</f>
        <v>1.7648377550043417E-2</v>
      </c>
      <c r="BB492" s="146">
        <f>BDS!$BB$3*(COS(($U492*BB$4)-PI()))*BL492*BP492</f>
        <v>-1.3288424533542306E-2</v>
      </c>
      <c r="BC492" s="146">
        <f>BDS!$BC$3*(COS(($U492*BC$4)-PI()))*BL492*BP492</f>
        <v>2.6101509754085955E-2</v>
      </c>
      <c r="BD492" s="146">
        <f>BDS!$BD$3*(COS(($U492*BD$4)-PI()))*BL492*BP492</f>
        <v>-1.5029173617597872E-2</v>
      </c>
      <c r="BE492" s="146">
        <f>BDS!$BE$3*(COS(($U492*BE$4)-PI()))*BL492*BP492</f>
        <v>-2.5671658551215268E-2</v>
      </c>
      <c r="BF492" s="153">
        <f t="shared" si="144"/>
        <v>2.6452985461891273E-3</v>
      </c>
      <c r="BG492" s="153">
        <f>(((BF492)+1)/(BDS!$BG$4)+1)</f>
        <v>1.9962909361634043</v>
      </c>
      <c r="BH492" s="196">
        <f t="shared" si="145"/>
        <v>6.0044766985419757</v>
      </c>
      <c r="BI492" s="154"/>
      <c r="BJ492" s="152">
        <f t="shared" si="146"/>
        <v>14801.172987976301</v>
      </c>
      <c r="BK492" s="152">
        <f t="shared" si="147"/>
        <v>-11.114360465759654</v>
      </c>
      <c r="BL492" s="155">
        <f t="shared" si="148"/>
        <v>0.27815186531626057</v>
      </c>
      <c r="BM492" s="155"/>
      <c r="BN492" s="152">
        <f t="shared" si="149"/>
        <v>14801.172987976301</v>
      </c>
      <c r="BO492" s="152">
        <f t="shared" si="150"/>
        <v>-20.459847667261005</v>
      </c>
      <c r="BP492" s="155">
        <f t="shared" si="151"/>
        <v>9.4843509676680038E-2</v>
      </c>
      <c r="BQ492" s="156"/>
      <c r="BR492" s="157">
        <f t="shared" si="152"/>
        <v>14801.172987976301</v>
      </c>
      <c r="BS492" s="158">
        <f t="shared" si="153"/>
        <v>0</v>
      </c>
      <c r="BT492" s="158">
        <f t="shared" si="154"/>
        <v>0</v>
      </c>
      <c r="BU492" s="158">
        <f t="shared" si="155"/>
        <v>0</v>
      </c>
      <c r="BV492" s="158"/>
      <c r="BW492" s="206">
        <f t="shared" si="156"/>
        <v>14801.172987976301</v>
      </c>
      <c r="BX492" s="207">
        <f t="shared" si="157"/>
        <v>-3.1572081255012002E-11</v>
      </c>
      <c r="BY492" s="208">
        <f t="shared" si="158"/>
        <v>0.99999999999636513</v>
      </c>
      <c r="BZ492" s="158"/>
      <c r="CA492" s="157">
        <f>BDS!BH492</f>
        <v>6.0044766985419757</v>
      </c>
      <c r="CB492" s="157">
        <f t="shared" si="159"/>
        <v>4.4766985419757432E-3</v>
      </c>
      <c r="CC492" s="157"/>
      <c r="CD492" s="157">
        <f t="shared" si="160"/>
        <v>4.4766985419757432E-3</v>
      </c>
      <c r="CE492" s="192"/>
      <c r="CF492" s="192"/>
      <c r="CG492" s="208"/>
      <c r="CH492" s="208">
        <f t="shared" si="161"/>
        <v>0</v>
      </c>
    </row>
    <row r="493" spans="2:86" x14ac:dyDescent="0.2">
      <c r="B493" s="81"/>
      <c r="C493" s="81"/>
      <c r="D493" s="81"/>
      <c r="E493" s="81"/>
      <c r="F493" s="81"/>
      <c r="G493" s="81"/>
      <c r="H493" s="81"/>
      <c r="I493" s="81"/>
      <c r="J493" s="81"/>
      <c r="K493" s="81"/>
      <c r="L493" s="82"/>
      <c r="M493" s="83"/>
      <c r="N493" s="81"/>
      <c r="O493" s="81"/>
      <c r="P493" s="81"/>
      <c r="Q493" s="84"/>
      <c r="R493" s="81"/>
      <c r="S493" s="84"/>
      <c r="T493" s="81"/>
      <c r="U493" s="195">
        <f t="shared" si="143"/>
        <v>15025.63474681098</v>
      </c>
      <c r="V493" s="146">
        <f>BDS!$V$3*(COS(($U493*V$4)-PI()))*BL493*BP493</f>
        <v>-2.4963222871537204E-2</v>
      </c>
      <c r="W493" s="146">
        <f>BDS!$W$3*(COS(($U493*W$4)-PI()))*BL493*BP493</f>
        <v>2.9675031451281116E-3</v>
      </c>
      <c r="X493" s="146">
        <f>BDS!$X$3*(COS(($U493*X$4)-PI()))*BL493*BP493</f>
        <v>-1.9805725444645803E-2</v>
      </c>
      <c r="Y493" s="146">
        <f>BDS!$Y$3*(COS(($U493*Y$4)-PI()))*BL493*BP493</f>
        <v>1.3979036512643301E-2</v>
      </c>
      <c r="Z493" s="146">
        <f>BDS!$Z$3*(COS(($U493*Z$4)-PI()))*BL493*BP493</f>
        <v>-2.4800193230744293E-2</v>
      </c>
      <c r="AA493" s="146">
        <f>BDS!$AA$3*(COS(($U493*AA$4)-PI()))*BL493*BP493</f>
        <v>2.5119120053501146E-2</v>
      </c>
      <c r="AB493" s="146">
        <f>BDS!$AB$3*(COS(($U493*AB$4)-PI()))*BL493*BP493</f>
        <v>2.1455231048146662E-2</v>
      </c>
      <c r="AC493" s="146">
        <f>BDS!$AC$3*(COS(($U493*AC$4)-PI()))*BL493*BP493</f>
        <v>-2.3657168992441059E-2</v>
      </c>
      <c r="AD493" s="146">
        <f>BDS!$AD$3*(COS(($U493*AD$4)-PI()))*BL493*BP493</f>
        <v>-3.9047756384824554E-3</v>
      </c>
      <c r="AE493" s="146">
        <f>BDS!$AE$3*(COS(($U493*AE$4)-PI()))*BL493*BP493</f>
        <v>1.0147459166717188E-2</v>
      </c>
      <c r="AF493" s="146">
        <f>BDS!$AF$3*(COS(($U493*AF$4)-PI()))*BL493*BP493</f>
        <v>-3.9047756384824554E-3</v>
      </c>
      <c r="AG493" s="146">
        <f>BDS!$AG$3*(COS(($U493*AG$4)-PI()))*BL493*BP493</f>
        <v>-2.3657168992441059E-2</v>
      </c>
      <c r="AH493" s="146">
        <f>BDS!$AH$3*(COS(($U493*AH$4)-PI()))*BL493*BP493</f>
        <v>2.1455231048146662E-2</v>
      </c>
      <c r="AI493" s="146">
        <f>BDS!$AI$3*(COS(($U493*AI$4)-PI()))*BL493*BP493</f>
        <v>2.5119120053501146E-2</v>
      </c>
      <c r="AJ493" s="146">
        <f>BDS!$AJ$3*(COS(($U493*AJ$4)-PI()))*BL493*BP493</f>
        <v>-2.1200021101178385E-2</v>
      </c>
      <c r="AK493" s="146">
        <f>BDS!$AK$3*(COS(($U493*AK$4)-PI()))*BL493*BP493</f>
        <v>1.8089658567347269E-4</v>
      </c>
      <c r="AL493" s="146">
        <f>BDS!$AL$3*(COS(($U493*AL$4)-PI()))*BL493*BP493</f>
        <v>2.2977880657121263E-4</v>
      </c>
      <c r="AM493" s="146">
        <f>BDS!$AM$3*(COS(($U493*AM$4)-PI()))*BL493*BP493</f>
        <v>2.5186245008017086E-2</v>
      </c>
      <c r="AN493" s="146">
        <f>BDS!$AN$3*(COS(($U493*AN$4)-PI()))*BL493*BP493</f>
        <v>1.9936978059110742E-2</v>
      </c>
      <c r="AO493" s="146">
        <f>BDS!$AO$3*(COS(($U493*AO$4)-PI()))*BL493*BP493</f>
        <v>2.5186245008017086E-2</v>
      </c>
      <c r="AP493" s="146">
        <f>BDS!$AP$3*(COS(($U493*AP$4)-PI()))*BL493*BP493</f>
        <v>2.2977880657121263E-4</v>
      </c>
      <c r="AQ493" s="146">
        <f>BDS!$AQ$3*(COS(($U493*AQ$4)-PI()))*BL493*BP493</f>
        <v>1.8089658567347269E-4</v>
      </c>
      <c r="AR493" s="146">
        <f>BDS!$AR$3*(COS(($U493*AR$4)-PI()))*BL493*BP493</f>
        <v>-2.1200021101178385E-2</v>
      </c>
      <c r="AS493" s="146">
        <f>BDS!$AS$3*(COS(($U493*AS$4)-PI()))*BL493*BP493</f>
        <v>2.5119120053501146E-2</v>
      </c>
      <c r="AT493" s="146">
        <f>BDS!$AT$3*(COS(($U493*AT$4)-PI()))*BL493*BP493</f>
        <v>2.1455231048146662E-2</v>
      </c>
      <c r="AU493" s="146">
        <f>BDS!$AU$3*(COS(($U493*AU$4)-PI()))*BL493*BP493</f>
        <v>-2.3657168992441059E-2</v>
      </c>
      <c r="AV493" s="146">
        <f>BDS!$AV$3*(COS(($U493*AV$4)-PI()))*BL493*BP493</f>
        <v>-3.9047756384824554E-3</v>
      </c>
      <c r="AW493" s="146">
        <f>BDS!$AW$3*(COS(($U493*AW$4)-PI()))*BL493*BP493</f>
        <v>1.0147459166717188E-2</v>
      </c>
      <c r="AX493" s="146">
        <f>BDS!$AX$3*(COS(($U493*AX$4)-PI()))*BL493*BP493</f>
        <v>-3.9047756384824554E-3</v>
      </c>
      <c r="AY493" s="146">
        <f>BDS!$AY$3*(COS(($U493*AY$4)-PI()))*BL493*BP493</f>
        <v>-2.3657168992441059E-2</v>
      </c>
      <c r="AZ493" s="146">
        <f>BDS!$AZ$3*(COS(($U493*AZ$4)-PI()))*BL493*BP493</f>
        <v>2.1455231048146662E-2</v>
      </c>
      <c r="BA493" s="146">
        <f>BDS!$BA$3*(COS(($U493*BA$4)-PI()))*BL493*BP493</f>
        <v>2.5119120053501146E-2</v>
      </c>
      <c r="BB493" s="146">
        <f>BDS!$BB$3*(COS(($U493*BB$4)-PI()))*BL493*BP493</f>
        <v>-2.4800193230744293E-2</v>
      </c>
      <c r="BC493" s="146">
        <f>BDS!$BC$3*(COS(($U493*BC$4)-PI()))*BL493*BP493</f>
        <v>1.3979036512643301E-2</v>
      </c>
      <c r="BD493" s="146">
        <f>BDS!$BD$3*(COS(($U493*BD$4)-PI()))*BL493*BP493</f>
        <v>-1.9805725444645803E-2</v>
      </c>
      <c r="BE493" s="146">
        <f>BDS!$BE$3*(COS(($U493*BE$4)-PI()))*BL493*BP493</f>
        <v>2.9675031451281116E-3</v>
      </c>
      <c r="BF493" s="153">
        <f t="shared" si="144"/>
        <v>1.2442594435231802E-3</v>
      </c>
      <c r="BG493" s="153">
        <f>(((BF493)+1)/(BDS!$BG$4)+1)</f>
        <v>1.9948987762827164</v>
      </c>
      <c r="BH493" s="196">
        <f t="shared" si="145"/>
        <v>5.9984172784457304</v>
      </c>
      <c r="BI493" s="154"/>
      <c r="BJ493" s="152">
        <f t="shared" si="146"/>
        <v>15025.63474681098</v>
      </c>
      <c r="BK493" s="152">
        <f t="shared" si="147"/>
        <v>-11.310732472886855</v>
      </c>
      <c r="BL493" s="155">
        <f t="shared" si="148"/>
        <v>0.2719339157121326</v>
      </c>
      <c r="BM493" s="155"/>
      <c r="BN493" s="152">
        <f t="shared" si="149"/>
        <v>15025.63474681098</v>
      </c>
      <c r="BO493" s="152">
        <f t="shared" si="150"/>
        <v>-20.621822080491391</v>
      </c>
      <c r="BP493" s="155">
        <f t="shared" si="151"/>
        <v>9.3091257301392616E-2</v>
      </c>
      <c r="BQ493" s="156"/>
      <c r="BR493" s="157">
        <f t="shared" si="152"/>
        <v>15025.63474681098</v>
      </c>
      <c r="BS493" s="158">
        <f t="shared" si="153"/>
        <v>0</v>
      </c>
      <c r="BT493" s="158">
        <f t="shared" si="154"/>
        <v>0</v>
      </c>
      <c r="BU493" s="158">
        <f t="shared" si="155"/>
        <v>0</v>
      </c>
      <c r="BV493" s="158"/>
      <c r="BW493" s="206">
        <f t="shared" si="156"/>
        <v>15025.63474681098</v>
      </c>
      <c r="BX493" s="207">
        <f t="shared" si="157"/>
        <v>-3.3155506955098397E-11</v>
      </c>
      <c r="BY493" s="208">
        <f t="shared" si="158"/>
        <v>0.99999999999618283</v>
      </c>
      <c r="BZ493" s="158"/>
      <c r="CA493" s="157">
        <f>BDS!BH493</f>
        <v>5.9984172784457304</v>
      </c>
      <c r="CB493" s="157">
        <f t="shared" si="159"/>
        <v>-1.5827215542696393E-3</v>
      </c>
      <c r="CC493" s="157"/>
      <c r="CD493" s="157">
        <f t="shared" si="160"/>
        <v>-1.5827215542696393E-3</v>
      </c>
      <c r="CE493" s="192"/>
      <c r="CF493" s="192"/>
      <c r="CG493" s="208"/>
      <c r="CH493" s="208">
        <f t="shared" si="161"/>
        <v>0</v>
      </c>
    </row>
    <row r="494" spans="2:86" x14ac:dyDescent="0.2">
      <c r="B494" s="81"/>
      <c r="C494" s="81"/>
      <c r="D494" s="81"/>
      <c r="E494" s="81"/>
      <c r="F494" s="81"/>
      <c r="G494" s="81"/>
      <c r="H494" s="81"/>
      <c r="I494" s="81"/>
      <c r="J494" s="81"/>
      <c r="K494" s="81"/>
      <c r="L494" s="82"/>
      <c r="M494" s="83"/>
      <c r="N494" s="81"/>
      <c r="O494" s="81"/>
      <c r="P494" s="81"/>
      <c r="Q494" s="84"/>
      <c r="R494" s="81"/>
      <c r="S494" s="84"/>
      <c r="T494" s="81"/>
      <c r="U494" s="195">
        <f t="shared" si="143"/>
        <v>15253.500498100859</v>
      </c>
      <c r="V494" s="146">
        <f>BDS!$V$3*(COS(($U494*V$4)-PI()))*BL494*BP494</f>
        <v>-2.1897242949651019E-4</v>
      </c>
      <c r="W494" s="146">
        <f>BDS!$W$3*(COS(($U494*W$4)-PI()))*BL494*BP494</f>
        <v>2.3837324061335707E-2</v>
      </c>
      <c r="X494" s="146">
        <f>BDS!$X$3*(COS(($U494*X$4)-PI()))*BL494*BP494</f>
        <v>1.5597863363599838E-2</v>
      </c>
      <c r="Y494" s="146">
        <f>BDS!$Y$3*(COS(($U494*Y$4)-PI()))*BL494*BP494</f>
        <v>-1.2072417686949792E-2</v>
      </c>
      <c r="Z494" s="146">
        <f>BDS!$Z$3*(COS(($U494*Z$4)-PI()))*BL494*BP494</f>
        <v>-1.9281562400902834E-2</v>
      </c>
      <c r="AA494" s="146">
        <f>BDS!$AA$3*(COS(($U494*AA$4)-PI()))*BL494*BP494</f>
        <v>2.0419882325257013E-2</v>
      </c>
      <c r="AB494" s="146">
        <f>BDS!$AB$3*(COS(($U494*AB$4)-PI()))*BL494*BP494</f>
        <v>9.0131511685390582E-3</v>
      </c>
      <c r="AC494" s="146">
        <f>BDS!$AC$3*(COS(($U494*AC$4)-PI()))*BL494*BP494</f>
        <v>-1.4180119256442535E-2</v>
      </c>
      <c r="AD494" s="146">
        <f>BDS!$AD$3*(COS(($U494*AD$4)-PI()))*BL494*BP494</f>
        <v>-1.5787996372697316E-2</v>
      </c>
      <c r="AE494" s="146">
        <f>BDS!$AE$3*(COS(($U494*AE$4)-PI()))*BL494*BP494</f>
        <v>-3.1796215224857696E-3</v>
      </c>
      <c r="AF494" s="146">
        <f>BDS!$AF$3*(COS(($U494*AF$4)-PI()))*BL494*BP494</f>
        <v>-1.5787996372697316E-2</v>
      </c>
      <c r="AG494" s="146">
        <f>BDS!$AG$3*(COS(($U494*AG$4)-PI()))*BL494*BP494</f>
        <v>-1.4180119256442535E-2</v>
      </c>
      <c r="AH494" s="146">
        <f>BDS!$AH$3*(COS(($U494*AH$4)-PI()))*BL494*BP494</f>
        <v>9.0131511685390582E-3</v>
      </c>
      <c r="AI494" s="146">
        <f>BDS!$AI$3*(COS(($U494*AI$4)-PI()))*BL494*BP494</f>
        <v>2.0419882325257013E-2</v>
      </c>
      <c r="AJ494" s="146">
        <f>BDS!$AJ$3*(COS(($U494*AJ$4)-PI()))*BL494*BP494</f>
        <v>-7.5060092264118685E-3</v>
      </c>
      <c r="AK494" s="146">
        <f>BDS!$AK$3*(COS(($U494*AK$4)-PI()))*BL494*BP494</f>
        <v>1.3812880081834121E-2</v>
      </c>
      <c r="AL494" s="146">
        <f>BDS!$AL$3*(COS(($U494*AL$4)-PI()))*BL494*BP494</f>
        <v>-1.2505870724962216E-2</v>
      </c>
      <c r="AM494" s="146">
        <f>BDS!$AM$3*(COS(($U494*AM$4)-PI()))*BL494*BP494</f>
        <v>2.2563577357526416E-2</v>
      </c>
      <c r="AN494" s="146">
        <f>BDS!$AN$3*(COS(($U494*AN$4)-PI()))*BL494*BP494</f>
        <v>2.4092147829130172E-2</v>
      </c>
      <c r="AO494" s="146">
        <f>BDS!$AO$3*(COS(($U494*AO$4)-PI()))*BL494*BP494</f>
        <v>2.2563577357526416E-2</v>
      </c>
      <c r="AP494" s="146">
        <f>BDS!$AP$3*(COS(($U494*AP$4)-PI()))*BL494*BP494</f>
        <v>-1.2505870724962216E-2</v>
      </c>
      <c r="AQ494" s="146">
        <f>BDS!$AQ$3*(COS(($U494*AQ$4)-PI()))*BL494*BP494</f>
        <v>1.3812880081834121E-2</v>
      </c>
      <c r="AR494" s="146">
        <f>BDS!$AR$3*(COS(($U494*AR$4)-PI()))*BL494*BP494</f>
        <v>-7.5060092264118685E-3</v>
      </c>
      <c r="AS494" s="146">
        <f>BDS!$AS$3*(COS(($U494*AS$4)-PI()))*BL494*BP494</f>
        <v>2.0419882325257013E-2</v>
      </c>
      <c r="AT494" s="146">
        <f>BDS!$AT$3*(COS(($U494*AT$4)-PI()))*BL494*BP494</f>
        <v>9.0131511685390582E-3</v>
      </c>
      <c r="AU494" s="146">
        <f>BDS!$AU$3*(COS(($U494*AU$4)-PI()))*BL494*BP494</f>
        <v>-1.4180119256442535E-2</v>
      </c>
      <c r="AV494" s="146">
        <f>BDS!$AV$3*(COS(($U494*AV$4)-PI()))*BL494*BP494</f>
        <v>-1.5787996372697316E-2</v>
      </c>
      <c r="AW494" s="146">
        <f>BDS!$AW$3*(COS(($U494*AW$4)-PI()))*BL494*BP494</f>
        <v>-3.1796215224857696E-3</v>
      </c>
      <c r="AX494" s="146">
        <f>BDS!$AX$3*(COS(($U494*AX$4)-PI()))*BL494*BP494</f>
        <v>-1.5787996372697316E-2</v>
      </c>
      <c r="AY494" s="146">
        <f>BDS!$AY$3*(COS(($U494*AY$4)-PI()))*BL494*BP494</f>
        <v>-1.4180119256442535E-2</v>
      </c>
      <c r="AZ494" s="146">
        <f>BDS!$AZ$3*(COS(($U494*AZ$4)-PI()))*BL494*BP494</f>
        <v>9.0131511685390582E-3</v>
      </c>
      <c r="BA494" s="146">
        <f>BDS!$BA$3*(COS(($U494*BA$4)-PI()))*BL494*BP494</f>
        <v>2.0419882325257013E-2</v>
      </c>
      <c r="BB494" s="146">
        <f>BDS!$BB$3*(COS(($U494*BB$4)-PI()))*BL494*BP494</f>
        <v>-1.9281562400902834E-2</v>
      </c>
      <c r="BC494" s="146">
        <f>BDS!$BC$3*(COS(($U494*BC$4)-PI()))*BL494*BP494</f>
        <v>-1.2072417686949792E-2</v>
      </c>
      <c r="BD494" s="146">
        <f>BDS!$BD$3*(COS(($U494*BD$4)-PI()))*BL494*BP494</f>
        <v>1.5597863363599838E-2</v>
      </c>
      <c r="BE494" s="146">
        <f>BDS!$BE$3*(COS(($U494*BE$4)-PI()))*BL494*BP494</f>
        <v>2.3837324061335707E-2</v>
      </c>
      <c r="BF494" s="153">
        <f t="shared" si="144"/>
        <v>1.7851437073173816E-3</v>
      </c>
      <c r="BG494" s="153">
        <f>(((BF494)+1)/(BDS!$BG$4)+1)</f>
        <v>1.9954362326397279</v>
      </c>
      <c r="BH494" s="196">
        <f t="shared" si="145"/>
        <v>6.0007570752882273</v>
      </c>
      <c r="BI494" s="154"/>
      <c r="BJ494" s="152">
        <f t="shared" si="146"/>
        <v>15253.500498100859</v>
      </c>
      <c r="BK494" s="152">
        <f t="shared" si="147"/>
        <v>-11.50781620417388</v>
      </c>
      <c r="BL494" s="155">
        <f t="shared" si="148"/>
        <v>0.26583318201012857</v>
      </c>
      <c r="BM494" s="155"/>
      <c r="BN494" s="152">
        <f t="shared" si="149"/>
        <v>15253.500498100859</v>
      </c>
      <c r="BO494" s="152">
        <f t="shared" si="150"/>
        <v>-20.783849325872769</v>
      </c>
      <c r="BP494" s="155">
        <f t="shared" si="151"/>
        <v>9.13708223640501E-2</v>
      </c>
      <c r="BQ494" s="156"/>
      <c r="BR494" s="157">
        <f t="shared" si="152"/>
        <v>15253.500498100859</v>
      </c>
      <c r="BS494" s="158">
        <f t="shared" si="153"/>
        <v>0</v>
      </c>
      <c r="BT494" s="158">
        <f t="shared" si="154"/>
        <v>0</v>
      </c>
      <c r="BU494" s="158">
        <f t="shared" si="155"/>
        <v>0</v>
      </c>
      <c r="BV494" s="158"/>
      <c r="BW494" s="206">
        <f t="shared" si="156"/>
        <v>15253.500498100859</v>
      </c>
      <c r="BX494" s="207">
        <f t="shared" si="157"/>
        <v>-3.481800750744277E-11</v>
      </c>
      <c r="BY494" s="208">
        <f t="shared" si="158"/>
        <v>0.99999999999599143</v>
      </c>
      <c r="BZ494" s="158"/>
      <c r="CA494" s="157">
        <f>BDS!BH494</f>
        <v>6.0007570752882273</v>
      </c>
      <c r="CB494" s="157">
        <f t="shared" si="159"/>
        <v>7.5707528822732684E-4</v>
      </c>
      <c r="CC494" s="157"/>
      <c r="CD494" s="157">
        <f t="shared" si="160"/>
        <v>7.5707528822732684E-4</v>
      </c>
      <c r="CE494" s="192"/>
      <c r="CF494" s="192"/>
      <c r="CG494" s="208"/>
      <c r="CH494" s="208">
        <f t="shared" si="161"/>
        <v>0</v>
      </c>
    </row>
    <row r="495" spans="2:86" x14ac:dyDescent="0.2">
      <c r="B495" s="81"/>
      <c r="C495" s="81"/>
      <c r="D495" s="81"/>
      <c r="E495" s="81"/>
      <c r="F495" s="81"/>
      <c r="G495" s="81"/>
      <c r="H495" s="81"/>
      <c r="I495" s="81"/>
      <c r="J495" s="81"/>
      <c r="K495" s="81"/>
      <c r="L495" s="82"/>
      <c r="M495" s="83"/>
      <c r="N495" s="81"/>
      <c r="O495" s="81"/>
      <c r="P495" s="81"/>
      <c r="Q495" s="84"/>
      <c r="R495" s="81"/>
      <c r="S495" s="84"/>
      <c r="T495" s="81"/>
      <c r="U495" s="195">
        <f t="shared" si="143"/>
        <v>15484.821863844691</v>
      </c>
      <c r="V495" s="146">
        <f>BDS!$V$3*(COS(($U495*V$4)-PI()))*BL495*BP495</f>
        <v>2.2983960069884502E-2</v>
      </c>
      <c r="W495" s="146">
        <f>BDS!$W$3*(COS(($U495*W$4)-PI()))*BL495*BP495</f>
        <v>-2.3275553899385956E-3</v>
      </c>
      <c r="X495" s="146">
        <f>BDS!$X$3*(COS(($U495*X$4)-PI()))*BL495*BP495</f>
        <v>1.6069796773214556E-2</v>
      </c>
      <c r="Y495" s="146">
        <f>BDS!$Y$3*(COS(($U495*Y$4)-PI()))*BL495*BP495</f>
        <v>-2.3127149743495723E-2</v>
      </c>
      <c r="Z495" s="146">
        <f>BDS!$Z$3*(COS(($U495*Z$4)-PI()))*BL495*BP495</f>
        <v>-1.1607629585779881E-3</v>
      </c>
      <c r="AA495" s="146">
        <f>BDS!$AA$3*(COS(($U495*AA$4)-PI()))*BL495*BP495</f>
        <v>6.2828896615603662E-3</v>
      </c>
      <c r="AB495" s="146">
        <f>BDS!$AB$3*(COS(($U495*AB$4)-PI()))*BL495*BP495</f>
        <v>-5.9702769133511266E-3</v>
      </c>
      <c r="AC495" s="146">
        <f>BDS!$AC$3*(COS(($U495*AC$4)-PI()))*BL495*BP495</f>
        <v>-8.1646975934704727E-4</v>
      </c>
      <c r="AD495" s="146">
        <f>BDS!$AD$3*(COS(($U495*AD$4)-PI()))*BL495*BP495</f>
        <v>-2.2288500081986188E-2</v>
      </c>
      <c r="AE495" s="146">
        <f>BDS!$AE$3*(COS(($U495*AE$4)-PI()))*BL495*BP495</f>
        <v>-1.4718963455078768E-2</v>
      </c>
      <c r="AF495" s="146">
        <f>BDS!$AF$3*(COS(($U495*AF$4)-PI()))*BL495*BP495</f>
        <v>-2.2288500081986188E-2</v>
      </c>
      <c r="AG495" s="146">
        <f>BDS!$AG$3*(COS(($U495*AG$4)-PI()))*BL495*BP495</f>
        <v>-8.1646975934704727E-4</v>
      </c>
      <c r="AH495" s="146">
        <f>BDS!$AH$3*(COS(($U495*AH$4)-PI()))*BL495*BP495</f>
        <v>-5.9702769133511266E-3</v>
      </c>
      <c r="AI495" s="146">
        <f>BDS!$AI$3*(COS(($U495*AI$4)-PI()))*BL495*BP495</f>
        <v>6.2828896615603662E-3</v>
      </c>
      <c r="AJ495" s="146">
        <f>BDS!$AJ$3*(COS(($U495*AJ$4)-PI()))*BL495*BP495</f>
        <v>8.5022611016709604E-3</v>
      </c>
      <c r="AK495" s="146">
        <f>BDS!$AK$3*(COS(($U495*AK$4)-PI()))*BL495*BP495</f>
        <v>2.1849660811821454E-2</v>
      </c>
      <c r="AL495" s="146">
        <f>BDS!$AL$3*(COS(($U495*AL$4)-PI()))*BL495*BP495</f>
        <v>-2.0787176175510007E-2</v>
      </c>
      <c r="AM495" s="146">
        <f>BDS!$AM$3*(COS(($U495*AM$4)-PI()))*BL495*BP495</f>
        <v>1.4196590977859466E-2</v>
      </c>
      <c r="AN495" s="146">
        <f>BDS!$AN$3*(COS(($U495*AN$4)-PI()))*BL495*BP495</f>
        <v>2.1839194070506641E-2</v>
      </c>
      <c r="AO495" s="146">
        <f>BDS!$AO$3*(COS(($U495*AO$4)-PI()))*BL495*BP495</f>
        <v>1.4196590977859466E-2</v>
      </c>
      <c r="AP495" s="146">
        <f>BDS!$AP$3*(COS(($U495*AP$4)-PI()))*BL495*BP495</f>
        <v>-2.0787176175510007E-2</v>
      </c>
      <c r="AQ495" s="146">
        <f>BDS!$AQ$3*(COS(($U495*AQ$4)-PI()))*BL495*BP495</f>
        <v>2.1849660811821454E-2</v>
      </c>
      <c r="AR495" s="146">
        <f>BDS!$AR$3*(COS(($U495*AR$4)-PI()))*BL495*BP495</f>
        <v>8.5022611016709604E-3</v>
      </c>
      <c r="AS495" s="146">
        <f>BDS!$AS$3*(COS(($U495*AS$4)-PI()))*BL495*BP495</f>
        <v>6.2828896615603662E-3</v>
      </c>
      <c r="AT495" s="146">
        <f>BDS!$AT$3*(COS(($U495*AT$4)-PI()))*BL495*BP495</f>
        <v>-5.9702769133511266E-3</v>
      </c>
      <c r="AU495" s="146">
        <f>BDS!$AU$3*(COS(($U495*AU$4)-PI()))*BL495*BP495</f>
        <v>-8.1646975934704727E-4</v>
      </c>
      <c r="AV495" s="146">
        <f>BDS!$AV$3*(COS(($U495*AV$4)-PI()))*BL495*BP495</f>
        <v>-2.2288500081986188E-2</v>
      </c>
      <c r="AW495" s="146">
        <f>BDS!$AW$3*(COS(($U495*AW$4)-PI()))*BL495*BP495</f>
        <v>-1.4718963455078768E-2</v>
      </c>
      <c r="AX495" s="146">
        <f>BDS!$AX$3*(COS(($U495*AX$4)-PI()))*BL495*BP495</f>
        <v>-2.2288500081986188E-2</v>
      </c>
      <c r="AY495" s="146">
        <f>BDS!$AY$3*(COS(($U495*AY$4)-PI()))*BL495*BP495</f>
        <v>-8.1646975934704727E-4</v>
      </c>
      <c r="AZ495" s="146">
        <f>BDS!$AZ$3*(COS(($U495*AZ$4)-PI()))*BL495*BP495</f>
        <v>-5.9702769133511266E-3</v>
      </c>
      <c r="BA495" s="146">
        <f>BDS!$BA$3*(COS(($U495*BA$4)-PI()))*BL495*BP495</f>
        <v>6.2828896615603662E-3</v>
      </c>
      <c r="BB495" s="146">
        <f>BDS!$BB$3*(COS(($U495*BB$4)-PI()))*BL495*BP495</f>
        <v>-1.1607629585779881E-3</v>
      </c>
      <c r="BC495" s="146">
        <f>BDS!$BC$3*(COS(($U495*BC$4)-PI()))*BL495*BP495</f>
        <v>-2.3127149743495723E-2</v>
      </c>
      <c r="BD495" s="146">
        <f>BDS!$BD$3*(COS(($U495*BD$4)-PI()))*BL495*BP495</f>
        <v>1.6069796773214556E-2</v>
      </c>
      <c r="BE495" s="146">
        <f>BDS!$BE$3*(COS(($U495*BE$4)-PI()))*BL495*BP495</f>
        <v>-2.3275553899385956E-3</v>
      </c>
      <c r="BF495" s="153">
        <f t="shared" si="144"/>
        <v>-1.3709130652270586E-3</v>
      </c>
      <c r="BG495" s="153">
        <f>(((BF495)+1)/(BDS!$BG$4)+1)</f>
        <v>1.9923001776848377</v>
      </c>
      <c r="BH495" s="196">
        <f t="shared" si="145"/>
        <v>5.9870954737914097</v>
      </c>
      <c r="BI495" s="154"/>
      <c r="BJ495" s="152">
        <f t="shared" si="146"/>
        <v>15484.821863844691</v>
      </c>
      <c r="BK495" s="152">
        <f t="shared" si="147"/>
        <v>-11.70558249520802</v>
      </c>
      <c r="BL495" s="155">
        <f t="shared" si="148"/>
        <v>0.25984889553948909</v>
      </c>
      <c r="BM495" s="155"/>
      <c r="BN495" s="152">
        <f t="shared" si="149"/>
        <v>15484.821863844691</v>
      </c>
      <c r="BO495" s="152">
        <f t="shared" si="150"/>
        <v>-20.945927484955678</v>
      </c>
      <c r="BP495" s="155">
        <f t="shared" si="151"/>
        <v>8.9681657384989316E-2</v>
      </c>
      <c r="BQ495" s="156"/>
      <c r="BR495" s="157">
        <f t="shared" si="152"/>
        <v>15484.821863844691</v>
      </c>
      <c r="BS495" s="158">
        <f t="shared" si="153"/>
        <v>0</v>
      </c>
      <c r="BT495" s="158">
        <f t="shared" si="154"/>
        <v>0</v>
      </c>
      <c r="BU495" s="158">
        <f t="shared" si="155"/>
        <v>0</v>
      </c>
      <c r="BV495" s="158"/>
      <c r="BW495" s="206">
        <f t="shared" si="156"/>
        <v>15484.821863844691</v>
      </c>
      <c r="BX495" s="207">
        <f t="shared" si="157"/>
        <v>-3.656344022191139E-11</v>
      </c>
      <c r="BY495" s="208">
        <f t="shared" si="158"/>
        <v>0.99999999999579048</v>
      </c>
      <c r="BZ495" s="158"/>
      <c r="CA495" s="157">
        <f>BDS!BH495</f>
        <v>5.9870954737914097</v>
      </c>
      <c r="CB495" s="157">
        <f t="shared" si="159"/>
        <v>-1.2904526208590283E-2</v>
      </c>
      <c r="CC495" s="157"/>
      <c r="CD495" s="157">
        <f t="shared" si="160"/>
        <v>-1.2904526208590283E-2</v>
      </c>
      <c r="CE495" s="192"/>
      <c r="CF495" s="192"/>
      <c r="CG495" s="208"/>
      <c r="CH495" s="208">
        <f t="shared" si="161"/>
        <v>0</v>
      </c>
    </row>
    <row r="496" spans="2:86" x14ac:dyDescent="0.2">
      <c r="B496" s="81"/>
      <c r="C496" s="81"/>
      <c r="D496" s="81"/>
      <c r="E496" s="81"/>
      <c r="F496" s="81"/>
      <c r="G496" s="81"/>
      <c r="H496" s="81"/>
      <c r="I496" s="81"/>
      <c r="J496" s="81"/>
      <c r="K496" s="81"/>
      <c r="L496" s="82"/>
      <c r="M496" s="83"/>
      <c r="N496" s="81"/>
      <c r="O496" s="81"/>
      <c r="P496" s="81"/>
      <c r="Q496" s="84"/>
      <c r="R496" s="81"/>
      <c r="S496" s="84"/>
      <c r="T496" s="81"/>
      <c r="U496" s="195">
        <f t="shared" si="143"/>
        <v>15719.651248895714</v>
      </c>
      <c r="V496" s="146">
        <f>BDS!$V$3*(COS(($U496*V$4)-PI()))*BL496*BP496</f>
        <v>6.7831650974552377E-4</v>
      </c>
      <c r="W496" s="146">
        <f>BDS!$W$3*(COS(($U496*W$4)-PI()))*BL496*BP496</f>
        <v>-2.1866035191675279E-2</v>
      </c>
      <c r="X496" s="146">
        <f>BDS!$X$3*(COS(($U496*X$4)-PI()))*BL496*BP496</f>
        <v>-1.7279897779806156E-2</v>
      </c>
      <c r="Y496" s="146">
        <f>BDS!$Y$3*(COS(($U496*Y$4)-PI()))*BL496*BP496</f>
        <v>-7.563151163354041E-3</v>
      </c>
      <c r="Z496" s="146">
        <f>BDS!$Z$3*(COS(($U496*Z$4)-PI()))*BL496*BP496</f>
        <v>1.6506198984644817E-2</v>
      </c>
      <c r="AA496" s="146">
        <f>BDS!$AA$3*(COS(($U496*AA$4)-PI()))*BL496*BP496</f>
        <v>-9.9789953037823353E-3</v>
      </c>
      <c r="AB496" s="146">
        <f>BDS!$AB$3*(COS(($U496*AB$4)-PI()))*BL496*BP496</f>
        <v>-1.763599318775276E-2</v>
      </c>
      <c r="AC496" s="146">
        <f>BDS!$AC$3*(COS(($U496*AC$4)-PI()))*BL496*BP496</f>
        <v>1.1915788728220791E-2</v>
      </c>
      <c r="AD496" s="146">
        <f>BDS!$AD$3*(COS(($U496*AD$4)-PI()))*BL496*BP496</f>
        <v>-2.1685411283119946E-2</v>
      </c>
      <c r="AE496" s="146">
        <f>BDS!$AE$3*(COS(($U496*AE$4)-PI()))*BL496*BP496</f>
        <v>-2.1213141669593202E-2</v>
      </c>
      <c r="AF496" s="146">
        <f>BDS!$AF$3*(COS(($U496*AF$4)-PI()))*BL496*BP496</f>
        <v>-2.1685411283119946E-2</v>
      </c>
      <c r="AG496" s="146">
        <f>BDS!$AG$3*(COS(($U496*AG$4)-PI()))*BL496*BP496</f>
        <v>1.1915788728220791E-2</v>
      </c>
      <c r="AH496" s="146">
        <f>BDS!$AH$3*(COS(($U496*AH$4)-PI()))*BL496*BP496</f>
        <v>-1.763599318775276E-2</v>
      </c>
      <c r="AI496" s="146">
        <f>BDS!$AI$3*(COS(($U496*AI$4)-PI()))*BL496*BP496</f>
        <v>-9.9789953037823353E-3</v>
      </c>
      <c r="AJ496" s="146">
        <f>BDS!$AJ$3*(COS(($U496*AJ$4)-PI()))*BL496*BP496</f>
        <v>1.9643952821702313E-2</v>
      </c>
      <c r="AK496" s="146">
        <f>BDS!$AK$3*(COS(($U496*AK$4)-PI()))*BL496*BP496</f>
        <v>2.172557139641729E-2</v>
      </c>
      <c r="AL496" s="146">
        <f>BDS!$AL$3*(COS(($U496*AL$4)-PI()))*BL496*BP496</f>
        <v>-2.2348653910086357E-2</v>
      </c>
      <c r="AM496" s="146">
        <f>BDS!$AM$3*(COS(($U496*AM$4)-PI()))*BL496*BP496</f>
        <v>2.5554460512565583E-3</v>
      </c>
      <c r="AN496" s="146">
        <f>BDS!$AN$3*(COS(($U496*AN$4)-PI()))*BL496*BP496</f>
        <v>1.4015028206392265E-2</v>
      </c>
      <c r="AO496" s="146">
        <f>BDS!$AO$3*(COS(($U496*AO$4)-PI()))*BL496*BP496</f>
        <v>2.5554460512565583E-3</v>
      </c>
      <c r="AP496" s="146">
        <f>BDS!$AP$3*(COS(($U496*AP$4)-PI()))*BL496*BP496</f>
        <v>-2.2348653910086357E-2</v>
      </c>
      <c r="AQ496" s="146">
        <f>BDS!$AQ$3*(COS(($U496*AQ$4)-PI()))*BL496*BP496</f>
        <v>2.172557139641729E-2</v>
      </c>
      <c r="AR496" s="146">
        <f>BDS!$AR$3*(COS(($U496*AR$4)-PI()))*BL496*BP496</f>
        <v>1.9643952821702313E-2</v>
      </c>
      <c r="AS496" s="146">
        <f>BDS!$AS$3*(COS(($U496*AS$4)-PI()))*BL496*BP496</f>
        <v>-9.9789953037823353E-3</v>
      </c>
      <c r="AT496" s="146">
        <f>BDS!$AT$3*(COS(($U496*AT$4)-PI()))*BL496*BP496</f>
        <v>-1.763599318775276E-2</v>
      </c>
      <c r="AU496" s="146">
        <f>BDS!$AU$3*(COS(($U496*AU$4)-PI()))*BL496*BP496</f>
        <v>1.1915788728220791E-2</v>
      </c>
      <c r="AV496" s="146">
        <f>BDS!$AV$3*(COS(($U496*AV$4)-PI()))*BL496*BP496</f>
        <v>-2.1685411283119946E-2</v>
      </c>
      <c r="AW496" s="146">
        <f>BDS!$AW$3*(COS(($U496*AW$4)-PI()))*BL496*BP496</f>
        <v>-2.1213141669593202E-2</v>
      </c>
      <c r="AX496" s="146">
        <f>BDS!$AX$3*(COS(($U496*AX$4)-PI()))*BL496*BP496</f>
        <v>-2.1685411283119946E-2</v>
      </c>
      <c r="AY496" s="146">
        <f>BDS!$AY$3*(COS(($U496*AY$4)-PI()))*BL496*BP496</f>
        <v>1.1915788728220791E-2</v>
      </c>
      <c r="AZ496" s="146">
        <f>BDS!$AZ$3*(COS(($U496*AZ$4)-PI()))*BL496*BP496</f>
        <v>-1.763599318775276E-2</v>
      </c>
      <c r="BA496" s="146">
        <f>BDS!$BA$3*(COS(($U496*BA$4)-PI()))*BL496*BP496</f>
        <v>-9.9789953037823353E-3</v>
      </c>
      <c r="BB496" s="146">
        <f>BDS!$BB$3*(COS(($U496*BB$4)-PI()))*BL496*BP496</f>
        <v>1.6506198984644817E-2</v>
      </c>
      <c r="BC496" s="146">
        <f>BDS!$BC$3*(COS(($U496*BC$4)-PI()))*BL496*BP496</f>
        <v>-7.563151163354041E-3</v>
      </c>
      <c r="BD496" s="146">
        <f>BDS!$BD$3*(COS(($U496*BD$4)-PI()))*BL496*BP496</f>
        <v>-1.7279897779806156E-2</v>
      </c>
      <c r="BE496" s="146">
        <f>BDS!$BE$3*(COS(($U496*BE$4)-PI()))*BL496*BP496</f>
        <v>-2.1866035191675279E-2</v>
      </c>
      <c r="BF496" s="153">
        <f t="shared" si="144"/>
        <v>-5.403458899738537E-3</v>
      </c>
      <c r="BG496" s="153">
        <f>(((BF496)+1)/(BDS!$BG$4)+1)</f>
        <v>1.988293188502908</v>
      </c>
      <c r="BH496" s="196">
        <f t="shared" si="145"/>
        <v>5.9696084941515171</v>
      </c>
      <c r="BI496" s="154"/>
      <c r="BJ496" s="152">
        <f t="shared" si="146"/>
        <v>15719.651248895714</v>
      </c>
      <c r="BK496" s="152">
        <f t="shared" si="147"/>
        <v>-11.904003170850618</v>
      </c>
      <c r="BL496" s="155">
        <f t="shared" si="148"/>
        <v>0.25398018865984923</v>
      </c>
      <c r="BM496" s="155"/>
      <c r="BN496" s="152">
        <f t="shared" si="149"/>
        <v>15719.651248895714</v>
      </c>
      <c r="BO496" s="152">
        <f t="shared" si="150"/>
        <v>-21.108054707802914</v>
      </c>
      <c r="BP496" s="155">
        <f t="shared" si="151"/>
        <v>8.8023222645886953E-2</v>
      </c>
      <c r="BQ496" s="156"/>
      <c r="BR496" s="157">
        <f t="shared" si="152"/>
        <v>15719.651248895714</v>
      </c>
      <c r="BS496" s="158">
        <f t="shared" si="153"/>
        <v>0</v>
      </c>
      <c r="BT496" s="158">
        <f t="shared" si="154"/>
        <v>0</v>
      </c>
      <c r="BU496" s="158">
        <f t="shared" si="155"/>
        <v>0</v>
      </c>
      <c r="BV496" s="158"/>
      <c r="BW496" s="206">
        <f t="shared" si="156"/>
        <v>15719.651248895714</v>
      </c>
      <c r="BX496" s="207">
        <f t="shared" si="157"/>
        <v>-3.8395662408370546E-11</v>
      </c>
      <c r="BY496" s="208">
        <f t="shared" si="158"/>
        <v>0.99999999999557954</v>
      </c>
      <c r="BZ496" s="158"/>
      <c r="CA496" s="157">
        <f>BDS!BH496</f>
        <v>5.9696084941515171</v>
      </c>
      <c r="CB496" s="157">
        <f t="shared" si="159"/>
        <v>-3.0391505848482936E-2</v>
      </c>
      <c r="CC496" s="157"/>
      <c r="CD496" s="157">
        <f t="shared" si="160"/>
        <v>-3.0391505848482936E-2</v>
      </c>
      <c r="CE496" s="192"/>
      <c r="CF496" s="192"/>
      <c r="CG496" s="208"/>
      <c r="CH496" s="208">
        <f t="shared" si="161"/>
        <v>0</v>
      </c>
    </row>
    <row r="497" spans="2:86" x14ac:dyDescent="0.2">
      <c r="B497" s="81"/>
      <c r="C497" s="81"/>
      <c r="D497" s="81"/>
      <c r="E497" s="81"/>
      <c r="F497" s="81"/>
      <c r="G497" s="81"/>
      <c r="H497" s="81"/>
      <c r="I497" s="81"/>
      <c r="J497" s="81"/>
      <c r="K497" s="81"/>
      <c r="L497" s="82"/>
      <c r="M497" s="83"/>
      <c r="N497" s="81"/>
      <c r="O497" s="81"/>
      <c r="P497" s="81"/>
      <c r="Q497" s="84"/>
      <c r="R497" s="81"/>
      <c r="S497" s="84"/>
      <c r="T497" s="81"/>
      <c r="U497" s="195">
        <f t="shared" si="143"/>
        <v>15958.041852833743</v>
      </c>
      <c r="V497" s="146">
        <f>BDS!$V$3*(COS(($U497*V$4)-PI()))*BL497*BP497</f>
        <v>-2.1161506979796466E-2</v>
      </c>
      <c r="W497" s="146">
        <f>BDS!$W$3*(COS(($U497*W$4)-PI()))*BL497*BP497</f>
        <v>3.7701503660534409E-3</v>
      </c>
      <c r="X497" s="146">
        <f>BDS!$X$3*(COS(($U497*X$4)-PI()))*BL497*BP497</f>
        <v>-1.0730975926015117E-2</v>
      </c>
      <c r="Y497" s="146">
        <f>BDS!$Y$3*(COS(($U497*Y$4)-PI()))*BL497*BP497</f>
        <v>1.5541221397354553E-2</v>
      </c>
      <c r="Z497" s="146">
        <f>BDS!$Z$3*(COS(($U497*Z$4)-PI()))*BL497*BP497</f>
        <v>2.1187793933326343E-2</v>
      </c>
      <c r="AA497" s="146">
        <f>BDS!$AA$3*(COS(($U497*AA$4)-PI()))*BL497*BP497</f>
        <v>-2.0079181774409614E-2</v>
      </c>
      <c r="AB497" s="146">
        <f>BDS!$AB$3*(COS(($U497*AB$4)-PI()))*BL497*BP497</f>
        <v>-2.1503644357771617E-2</v>
      </c>
      <c r="AC497" s="146">
        <f>BDS!$AC$3*(COS(($U497*AC$4)-PI()))*BL497*BP497</f>
        <v>1.9761069530906946E-2</v>
      </c>
      <c r="AD497" s="146">
        <f>BDS!$AD$3*(COS(($U497*AD$4)-PI()))*BL497*BP497</f>
        <v>-1.4444810027836182E-2</v>
      </c>
      <c r="AE497" s="146">
        <f>BDS!$AE$3*(COS(($U497*AE$4)-PI()))*BL497*BP497</f>
        <v>-2.0933285838549472E-2</v>
      </c>
      <c r="AF497" s="146">
        <f>BDS!$AF$3*(COS(($U497*AF$4)-PI()))*BL497*BP497</f>
        <v>-1.4444810027836182E-2</v>
      </c>
      <c r="AG497" s="146">
        <f>BDS!$AG$3*(COS(($U497*AG$4)-PI()))*BL497*BP497</f>
        <v>1.9761069530906946E-2</v>
      </c>
      <c r="AH497" s="146">
        <f>BDS!$AH$3*(COS(($U497*AH$4)-PI()))*BL497*BP497</f>
        <v>-2.1503644357771617E-2</v>
      </c>
      <c r="AI497" s="146">
        <f>BDS!$AI$3*(COS(($U497*AI$4)-PI()))*BL497*BP497</f>
        <v>-2.0079181774409614E-2</v>
      </c>
      <c r="AJ497" s="146">
        <f>BDS!$AJ$3*(COS(($U497*AJ$4)-PI()))*BL497*BP497</f>
        <v>2.104114394758503E-2</v>
      </c>
      <c r="AK497" s="146">
        <f>BDS!$AK$3*(COS(($U497*AK$4)-PI()))*BL497*BP497</f>
        <v>1.3811513573254627E-2</v>
      </c>
      <c r="AL497" s="146">
        <f>BDS!$AL$3*(COS(($U497*AL$4)-PI()))*BL497*BP497</f>
        <v>-1.6982503910855248E-2</v>
      </c>
      <c r="AM497" s="146">
        <f>BDS!$AM$3*(COS(($U497*AM$4)-PI()))*BL497*BP497</f>
        <v>-9.0142633176845954E-3</v>
      </c>
      <c r="AN497" s="146">
        <f>BDS!$AN$3*(COS(($U497*AN$4)-PI()))*BL497*BP497</f>
        <v>2.9354129716400806E-3</v>
      </c>
      <c r="AO497" s="146">
        <f>BDS!$AO$3*(COS(($U497*AO$4)-PI()))*BL497*BP497</f>
        <v>-9.0142633176845954E-3</v>
      </c>
      <c r="AP497" s="146">
        <f>BDS!$AP$3*(COS(($U497*AP$4)-PI()))*BL497*BP497</f>
        <v>-1.6982503910855248E-2</v>
      </c>
      <c r="AQ497" s="146">
        <f>BDS!$AQ$3*(COS(($U497*AQ$4)-PI()))*BL497*BP497</f>
        <v>1.3811513573254627E-2</v>
      </c>
      <c r="AR497" s="146">
        <f>BDS!$AR$3*(COS(($U497*AR$4)-PI()))*BL497*BP497</f>
        <v>2.104114394758503E-2</v>
      </c>
      <c r="AS497" s="146">
        <f>BDS!$AS$3*(COS(($U497*AS$4)-PI()))*BL497*BP497</f>
        <v>-2.0079181774409614E-2</v>
      </c>
      <c r="AT497" s="146">
        <f>BDS!$AT$3*(COS(($U497*AT$4)-PI()))*BL497*BP497</f>
        <v>-2.1503644357771617E-2</v>
      </c>
      <c r="AU497" s="146">
        <f>BDS!$AU$3*(COS(($U497*AU$4)-PI()))*BL497*BP497</f>
        <v>1.9761069530906946E-2</v>
      </c>
      <c r="AV497" s="146">
        <f>BDS!$AV$3*(COS(($U497*AV$4)-PI()))*BL497*BP497</f>
        <v>-1.4444810027836182E-2</v>
      </c>
      <c r="AW497" s="146">
        <f>BDS!$AW$3*(COS(($U497*AW$4)-PI()))*BL497*BP497</f>
        <v>-2.0933285838549472E-2</v>
      </c>
      <c r="AX497" s="146">
        <f>BDS!$AX$3*(COS(($U497*AX$4)-PI()))*BL497*BP497</f>
        <v>-1.4444810027836182E-2</v>
      </c>
      <c r="AY497" s="146">
        <f>BDS!$AY$3*(COS(($U497*AY$4)-PI()))*BL497*BP497</f>
        <v>1.9761069530906946E-2</v>
      </c>
      <c r="AZ497" s="146">
        <f>BDS!$AZ$3*(COS(($U497*AZ$4)-PI()))*BL497*BP497</f>
        <v>-2.1503644357771617E-2</v>
      </c>
      <c r="BA497" s="146">
        <f>BDS!$BA$3*(COS(($U497*BA$4)-PI()))*BL497*BP497</f>
        <v>-2.0079181774409614E-2</v>
      </c>
      <c r="BB497" s="146">
        <f>BDS!$BB$3*(COS(($U497*BB$4)-PI()))*BL497*BP497</f>
        <v>2.1187793933326343E-2</v>
      </c>
      <c r="BC497" s="146">
        <f>BDS!$BC$3*(COS(($U497*BC$4)-PI()))*BL497*BP497</f>
        <v>1.5541221397354553E-2</v>
      </c>
      <c r="BD497" s="146">
        <f>BDS!$BD$3*(COS(($U497*BD$4)-PI()))*BL497*BP497</f>
        <v>-1.0730975926015117E-2</v>
      </c>
      <c r="BE497" s="146">
        <f>BDS!$BE$3*(COS(($U497*BE$4)-PI()))*BL497*BP497</f>
        <v>3.7701503660534409E-3</v>
      </c>
      <c r="BF497" s="153">
        <f t="shared" si="144"/>
        <v>-3.553077002101643E-3</v>
      </c>
      <c r="BG497" s="153">
        <f>(((BF497)+1)/(BDS!$BG$4)+1)</f>
        <v>1.9901318434247728</v>
      </c>
      <c r="BH497" s="196">
        <f t="shared" si="145"/>
        <v>5.9776369751402694</v>
      </c>
      <c r="BI497" s="154"/>
      <c r="BJ497" s="152">
        <f t="shared" si="146"/>
        <v>15958.041852833743</v>
      </c>
      <c r="BK497" s="152">
        <f t="shared" si="147"/>
        <v>-12.103051029890599</v>
      </c>
      <c r="BL497" s="155">
        <f t="shared" si="148"/>
        <v>0.24822610261885783</v>
      </c>
      <c r="BM497" s="155"/>
      <c r="BN497" s="152">
        <f t="shared" si="149"/>
        <v>15958.041852833743</v>
      </c>
      <c r="BO497" s="152">
        <f t="shared" si="150"/>
        <v>-21.270229210625654</v>
      </c>
      <c r="BP497" s="155">
        <f t="shared" si="151"/>
        <v>8.6394986174157001E-2</v>
      </c>
      <c r="BQ497" s="156"/>
      <c r="BR497" s="157">
        <f t="shared" si="152"/>
        <v>15958.041852833743</v>
      </c>
      <c r="BS497" s="158">
        <f t="shared" si="153"/>
        <v>0</v>
      </c>
      <c r="BT497" s="158">
        <f t="shared" si="154"/>
        <v>0</v>
      </c>
      <c r="BU497" s="158">
        <f t="shared" si="155"/>
        <v>0</v>
      </c>
      <c r="BV497" s="158"/>
      <c r="BW497" s="206">
        <f t="shared" si="156"/>
        <v>15958.041852833743</v>
      </c>
      <c r="BX497" s="207">
        <f t="shared" si="157"/>
        <v>-4.0320460031619622E-11</v>
      </c>
      <c r="BY497" s="208">
        <f t="shared" si="158"/>
        <v>0.99999999999535794</v>
      </c>
      <c r="BZ497" s="158"/>
      <c r="CA497" s="157">
        <f>BDS!BH497</f>
        <v>5.9776369751402694</v>
      </c>
      <c r="CB497" s="157">
        <f t="shared" si="159"/>
        <v>-2.2363024859730629E-2</v>
      </c>
      <c r="CC497" s="157"/>
      <c r="CD497" s="157">
        <f t="shared" si="160"/>
        <v>-2.2363024859730629E-2</v>
      </c>
      <c r="CE497" s="192"/>
      <c r="CF497" s="192"/>
      <c r="CG497" s="208"/>
      <c r="CH497" s="208">
        <f t="shared" si="161"/>
        <v>0</v>
      </c>
    </row>
    <row r="498" spans="2:86" x14ac:dyDescent="0.2">
      <c r="B498" s="81"/>
      <c r="C498" s="81"/>
      <c r="D498" s="81"/>
      <c r="E498" s="81"/>
      <c r="F498" s="81"/>
      <c r="G498" s="81"/>
      <c r="H498" s="81"/>
      <c r="I498" s="81"/>
      <c r="J498" s="81"/>
      <c r="K498" s="81"/>
      <c r="L498" s="82"/>
      <c r="M498" s="83"/>
      <c r="N498" s="81"/>
      <c r="O498" s="81"/>
      <c r="P498" s="81"/>
      <c r="Q498" s="84"/>
      <c r="R498" s="81"/>
      <c r="S498" s="84"/>
      <c r="T498" s="81"/>
      <c r="U498" s="195">
        <f t="shared" si="143"/>
        <v>16200.047682017303</v>
      </c>
      <c r="V498" s="146">
        <f>BDS!$V$3*(COS(($U498*V$4)-PI()))*BL498*BP498</f>
        <v>8.7210679051330736E-4</v>
      </c>
      <c r="W498" s="146">
        <f>BDS!$W$3*(COS(($U498*W$4)-PI()))*BL498*BP498</f>
        <v>1.9630909977623595E-2</v>
      </c>
      <c r="X498" s="146">
        <f>BDS!$X$3*(COS(($U498*X$4)-PI()))*BL498*BP498</f>
        <v>1.8851500517814087E-2</v>
      </c>
      <c r="Y498" s="146">
        <f>BDS!$Y$3*(COS(($U498*Y$4)-PI()))*BL498*BP498</f>
        <v>1.8665031482636478E-2</v>
      </c>
      <c r="Z498" s="146">
        <f>BDS!$Z$3*(COS(($U498*Z$4)-PI()))*BL498*BP498</f>
        <v>1.0026928135545201E-2</v>
      </c>
      <c r="AA498" s="146">
        <f>BDS!$AA$3*(COS(($U498*AA$4)-PI()))*BL498*BP498</f>
        <v>-1.9033248133130454E-2</v>
      </c>
      <c r="AB498" s="146">
        <f>BDS!$AB$3*(COS(($U498*AB$4)-PI()))*BL498*BP498</f>
        <v>-1.6314908177473463E-2</v>
      </c>
      <c r="AC498" s="146">
        <f>BDS!$AC$3*(COS(($U498*AC$4)-PI()))*BL498*BP498</f>
        <v>2.019963952965247E-2</v>
      </c>
      <c r="AD498" s="146">
        <f>BDS!$AD$3*(COS(($U498*AD$4)-PI()))*BL498*BP498</f>
        <v>-3.1136656647337943E-3</v>
      </c>
      <c r="AE498" s="146">
        <f>BDS!$AE$3*(COS(($U498*AE$4)-PI()))*BL498*BP498</f>
        <v>-1.42343328205994E-2</v>
      </c>
      <c r="AF498" s="146">
        <f>BDS!$AF$3*(COS(($U498*AF$4)-PI()))*BL498*BP498</f>
        <v>-3.1136656647337943E-3</v>
      </c>
      <c r="AG498" s="146">
        <f>BDS!$AG$3*(COS(($U498*AG$4)-PI()))*BL498*BP498</f>
        <v>2.019963952965247E-2</v>
      </c>
      <c r="AH498" s="146">
        <f>BDS!$AH$3*(COS(($U498*AH$4)-PI()))*BL498*BP498</f>
        <v>-1.6314908177473463E-2</v>
      </c>
      <c r="AI498" s="146">
        <f>BDS!$AI$3*(COS(($U498*AI$4)-PI()))*BL498*BP498</f>
        <v>-1.9033248133130454E-2</v>
      </c>
      <c r="AJ498" s="146">
        <f>BDS!$AJ$3*(COS(($U498*AJ$4)-PI()))*BL498*BP498</f>
        <v>1.2438925896000666E-2</v>
      </c>
      <c r="AK498" s="146">
        <f>BDS!$AK$3*(COS(($U498*AK$4)-PI()))*BL498*BP498</f>
        <v>1.3310405941456785E-3</v>
      </c>
      <c r="AL498" s="146">
        <f>BDS!$AL$3*(COS(($U498*AL$4)-PI()))*BL498*BP498</f>
        <v>-6.641405915134564E-3</v>
      </c>
      <c r="AM498" s="146">
        <f>BDS!$AM$3*(COS(($U498*AM$4)-PI()))*BL498*BP498</f>
        <v>-1.7223441221690391E-2</v>
      </c>
      <c r="AN498" s="146">
        <f>BDS!$AN$3*(COS(($U498*AN$4)-PI()))*BL498*BP498</f>
        <v>-8.213562028353192E-3</v>
      </c>
      <c r="AO498" s="146">
        <f>BDS!$AO$3*(COS(($U498*AO$4)-PI()))*BL498*BP498</f>
        <v>-1.7223441221690391E-2</v>
      </c>
      <c r="AP498" s="146">
        <f>BDS!$AP$3*(COS(($U498*AP$4)-PI()))*BL498*BP498</f>
        <v>-6.641405915134564E-3</v>
      </c>
      <c r="AQ498" s="146">
        <f>BDS!$AQ$3*(COS(($U498*AQ$4)-PI()))*BL498*BP498</f>
        <v>1.3310405941456785E-3</v>
      </c>
      <c r="AR498" s="146">
        <f>BDS!$AR$3*(COS(($U498*AR$4)-PI()))*BL498*BP498</f>
        <v>1.2438925896000666E-2</v>
      </c>
      <c r="AS498" s="146">
        <f>BDS!$AS$3*(COS(($U498*AS$4)-PI()))*BL498*BP498</f>
        <v>-1.9033248133130454E-2</v>
      </c>
      <c r="AT498" s="146">
        <f>BDS!$AT$3*(COS(($U498*AT$4)-PI()))*BL498*BP498</f>
        <v>-1.6314908177473463E-2</v>
      </c>
      <c r="AU498" s="146">
        <f>BDS!$AU$3*(COS(($U498*AU$4)-PI()))*BL498*BP498</f>
        <v>2.019963952965247E-2</v>
      </c>
      <c r="AV498" s="146">
        <f>BDS!$AV$3*(COS(($U498*AV$4)-PI()))*BL498*BP498</f>
        <v>-3.1136656647337943E-3</v>
      </c>
      <c r="AW498" s="146">
        <f>BDS!$AW$3*(COS(($U498*AW$4)-PI()))*BL498*BP498</f>
        <v>-1.42343328205994E-2</v>
      </c>
      <c r="AX498" s="146">
        <f>BDS!$AX$3*(COS(($U498*AX$4)-PI()))*BL498*BP498</f>
        <v>-3.1136656647337943E-3</v>
      </c>
      <c r="AY498" s="146">
        <f>BDS!$AY$3*(COS(($U498*AY$4)-PI()))*BL498*BP498</f>
        <v>2.019963952965247E-2</v>
      </c>
      <c r="AZ498" s="146">
        <f>BDS!$AZ$3*(COS(($U498*AZ$4)-PI()))*BL498*BP498</f>
        <v>-1.6314908177473463E-2</v>
      </c>
      <c r="BA498" s="146">
        <f>BDS!$BA$3*(COS(($U498*BA$4)-PI()))*BL498*BP498</f>
        <v>-1.9033248133130454E-2</v>
      </c>
      <c r="BB498" s="146">
        <f>BDS!$BB$3*(COS(($U498*BB$4)-PI()))*BL498*BP498</f>
        <v>1.0026928135545201E-2</v>
      </c>
      <c r="BC498" s="146">
        <f>BDS!$BC$3*(COS(($U498*BC$4)-PI()))*BL498*BP498</f>
        <v>1.8665031482636478E-2</v>
      </c>
      <c r="BD498" s="146">
        <f>BDS!$BD$3*(COS(($U498*BD$4)-PI()))*BL498*BP498</f>
        <v>1.8851500517814087E-2</v>
      </c>
      <c r="BE498" s="146">
        <f>BDS!$BE$3*(COS(($U498*BE$4)-PI()))*BL498*BP498</f>
        <v>1.9630909977623595E-2</v>
      </c>
      <c r="BF498" s="153">
        <f t="shared" si="144"/>
        <v>1.4722578533616238E-4</v>
      </c>
      <c r="BG498" s="153">
        <f>(((BF498)+1)/(BDS!$BG$4)+1)</f>
        <v>1.9938086951823484</v>
      </c>
      <c r="BH498" s="196">
        <f t="shared" si="145"/>
        <v>5.9936697132476704</v>
      </c>
      <c r="BI498" s="154"/>
      <c r="BJ498" s="152">
        <f t="shared" si="146"/>
        <v>16200.047682017303</v>
      </c>
      <c r="BK498" s="152">
        <f t="shared" si="147"/>
        <v>-12.302699828146761</v>
      </c>
      <c r="BL498" s="155">
        <f t="shared" si="148"/>
        <v>0.24258559510135363</v>
      </c>
      <c r="BM498" s="155"/>
      <c r="BN498" s="152">
        <f t="shared" si="149"/>
        <v>16200.047682017303</v>
      </c>
      <c r="BO498" s="152">
        <f t="shared" si="150"/>
        <v>-21.432449273495134</v>
      </c>
      <c r="BP498" s="155">
        <f t="shared" si="151"/>
        <v>8.4796423720996356E-2</v>
      </c>
      <c r="BQ498" s="156"/>
      <c r="BR498" s="157">
        <f t="shared" si="152"/>
        <v>16200.047682017303</v>
      </c>
      <c r="BS498" s="158">
        <f t="shared" si="153"/>
        <v>0</v>
      </c>
      <c r="BT498" s="158">
        <f t="shared" si="154"/>
        <v>0</v>
      </c>
      <c r="BU498" s="158">
        <f t="shared" si="155"/>
        <v>0</v>
      </c>
      <c r="BV498" s="158"/>
      <c r="BW498" s="206">
        <f t="shared" si="156"/>
        <v>16200.047682017303</v>
      </c>
      <c r="BX498" s="207">
        <f t="shared" si="157"/>
        <v>-4.2341690401524933E-11</v>
      </c>
      <c r="BY498" s="208">
        <f t="shared" si="158"/>
        <v>0.99999999999512523</v>
      </c>
      <c r="BZ498" s="158"/>
      <c r="CA498" s="157">
        <f>BDS!BH498</f>
        <v>5.9936697132476704</v>
      </c>
      <c r="CB498" s="157">
        <f t="shared" si="159"/>
        <v>-6.3302867523296058E-3</v>
      </c>
      <c r="CC498" s="157"/>
      <c r="CD498" s="157">
        <f t="shared" si="160"/>
        <v>-6.3302867523296058E-3</v>
      </c>
      <c r="CE498" s="192"/>
      <c r="CF498" s="192"/>
      <c r="CG498" s="208"/>
      <c r="CH498" s="208">
        <f t="shared" si="161"/>
        <v>0</v>
      </c>
    </row>
    <row r="499" spans="2:86" x14ac:dyDescent="0.2">
      <c r="B499" s="81"/>
      <c r="C499" s="81"/>
      <c r="D499" s="81"/>
      <c r="E499" s="81"/>
      <c r="F499" s="81"/>
      <c r="G499" s="81"/>
      <c r="H499" s="81"/>
      <c r="I499" s="81"/>
      <c r="J499" s="81"/>
      <c r="K499" s="81"/>
      <c r="L499" s="82"/>
      <c r="M499" s="83"/>
      <c r="N499" s="81"/>
      <c r="O499" s="81"/>
      <c r="P499" s="81"/>
      <c r="Q499" s="84"/>
      <c r="R499" s="81"/>
      <c r="S499" s="84"/>
      <c r="T499" s="81"/>
      <c r="U499" s="195">
        <f t="shared" si="143"/>
        <v>16445.723561818533</v>
      </c>
      <c r="V499" s="146">
        <f>BDS!$V$3*(COS(($U499*V$4)-PI()))*BL499*BP499</f>
        <v>1.9336700831414921E-2</v>
      </c>
      <c r="W499" s="146">
        <f>BDS!$W$3*(COS(($U499*W$4)-PI()))*BL499*BP499</f>
        <v>-6.7699188493366815E-3</v>
      </c>
      <c r="X499" s="146">
        <f>BDS!$X$3*(COS(($U499*X$4)-PI()))*BL499*BP499</f>
        <v>3.6089892516239386E-3</v>
      </c>
      <c r="Y499" s="146">
        <f>BDS!$Y$3*(COS(($U499*Y$4)-PI()))*BL499*BP499</f>
        <v>-9.9714366466849974E-4</v>
      </c>
      <c r="Z499" s="146">
        <f>BDS!$Z$3*(COS(($U499*Z$4)-PI()))*BL499*BP499</f>
        <v>-7.8999007616294779E-3</v>
      </c>
      <c r="AA499" s="146">
        <f>BDS!$AA$3*(COS(($U499*AA$4)-PI()))*BL499*BP499</f>
        <v>-7.8650981482389897E-3</v>
      </c>
      <c r="AB499" s="146">
        <f>BDS!$AB$3*(COS(($U499*AB$4)-PI()))*BL499*BP499</f>
        <v>-4.6138670284356512E-3</v>
      </c>
      <c r="AC499" s="146">
        <f>BDS!$AC$3*(COS(($U499*AC$4)-PI()))*BL499*BP499</f>
        <v>1.3373736376960245E-2</v>
      </c>
      <c r="AD499" s="146">
        <f>BDS!$AD$3*(COS(($U499*AD$4)-PI()))*BL499*BP499</f>
        <v>8.4663500456596697E-3</v>
      </c>
      <c r="AE499" s="146">
        <f>BDS!$AE$3*(COS(($U499*AE$4)-PI()))*BL499*BP499</f>
        <v>-3.481831795582686E-3</v>
      </c>
      <c r="AF499" s="146">
        <f>BDS!$AF$3*(COS(($U499*AF$4)-PI()))*BL499*BP499</f>
        <v>8.4663500456596697E-3</v>
      </c>
      <c r="AG499" s="146">
        <f>BDS!$AG$3*(COS(($U499*AG$4)-PI()))*BL499*BP499</f>
        <v>1.3373736376960245E-2</v>
      </c>
      <c r="AH499" s="146">
        <f>BDS!$AH$3*(COS(($U499*AH$4)-PI()))*BL499*BP499</f>
        <v>-4.6138670284356512E-3</v>
      </c>
      <c r="AI499" s="146">
        <f>BDS!$AI$3*(COS(($U499*AI$4)-PI()))*BL499*BP499</f>
        <v>-7.8650981482389897E-3</v>
      </c>
      <c r="AJ499" s="146">
        <f>BDS!$AJ$3*(COS(($U499*AJ$4)-PI()))*BL499*BP499</f>
        <v>-1.5980834781403415E-3</v>
      </c>
      <c r="AK499" s="146">
        <f>BDS!$AK$3*(COS(($U499*AK$4)-PI()))*BL499*BP499</f>
        <v>-1.0806788907150771E-2</v>
      </c>
      <c r="AL499" s="146">
        <f>BDS!$AL$3*(COS(($U499*AL$4)-PI()))*BL499*BP499</f>
        <v>5.1483253059897375E-3</v>
      </c>
      <c r="AM499" s="146">
        <f>BDS!$AM$3*(COS(($U499*AM$4)-PI()))*BL499*BP499</f>
        <v>-1.9800728168659267E-2</v>
      </c>
      <c r="AN499" s="146">
        <f>BDS!$AN$3*(COS(($U499*AN$4)-PI()))*BL499*BP499</f>
        <v>-1.6261142583131095E-2</v>
      </c>
      <c r="AO499" s="146">
        <f>BDS!$AO$3*(COS(($U499*AO$4)-PI()))*BL499*BP499</f>
        <v>-1.9800728168659267E-2</v>
      </c>
      <c r="AP499" s="146">
        <f>BDS!$AP$3*(COS(($U499*AP$4)-PI()))*BL499*BP499</f>
        <v>5.1483253059897375E-3</v>
      </c>
      <c r="AQ499" s="146">
        <f>BDS!$AQ$3*(COS(($U499*AQ$4)-PI()))*BL499*BP499</f>
        <v>-1.0806788907150771E-2</v>
      </c>
      <c r="AR499" s="146">
        <f>BDS!$AR$3*(COS(($U499*AR$4)-PI()))*BL499*BP499</f>
        <v>-1.5980834781403415E-3</v>
      </c>
      <c r="AS499" s="146">
        <f>BDS!$AS$3*(COS(($U499*AS$4)-PI()))*BL499*BP499</f>
        <v>-7.8650981482389897E-3</v>
      </c>
      <c r="AT499" s="146">
        <f>BDS!$AT$3*(COS(($U499*AT$4)-PI()))*BL499*BP499</f>
        <v>-4.6138670284356512E-3</v>
      </c>
      <c r="AU499" s="146">
        <f>BDS!$AU$3*(COS(($U499*AU$4)-PI()))*BL499*BP499</f>
        <v>1.3373736376960245E-2</v>
      </c>
      <c r="AV499" s="146">
        <f>BDS!$AV$3*(COS(($U499*AV$4)-PI()))*BL499*BP499</f>
        <v>8.4663500456596697E-3</v>
      </c>
      <c r="AW499" s="146">
        <f>BDS!$AW$3*(COS(($U499*AW$4)-PI()))*BL499*BP499</f>
        <v>-3.481831795582686E-3</v>
      </c>
      <c r="AX499" s="146">
        <f>BDS!$AX$3*(COS(($U499*AX$4)-PI()))*BL499*BP499</f>
        <v>8.4663500456596697E-3</v>
      </c>
      <c r="AY499" s="146">
        <f>BDS!$AY$3*(COS(($U499*AY$4)-PI()))*BL499*BP499</f>
        <v>1.3373736376960245E-2</v>
      </c>
      <c r="AZ499" s="146">
        <f>BDS!$AZ$3*(COS(($U499*AZ$4)-PI()))*BL499*BP499</f>
        <v>-4.6138670284356512E-3</v>
      </c>
      <c r="BA499" s="146">
        <f>BDS!$BA$3*(COS(($U499*BA$4)-PI()))*BL499*BP499</f>
        <v>-7.8650981482389897E-3</v>
      </c>
      <c r="BB499" s="146">
        <f>BDS!$BB$3*(COS(($U499*BB$4)-PI()))*BL499*BP499</f>
        <v>-7.8999007616294779E-3</v>
      </c>
      <c r="BC499" s="146">
        <f>BDS!$BC$3*(COS(($U499*BC$4)-PI()))*BL499*BP499</f>
        <v>-9.9714366466849974E-4</v>
      </c>
      <c r="BD499" s="146">
        <f>BDS!$BD$3*(COS(($U499*BD$4)-PI()))*BL499*BP499</f>
        <v>3.6089892516239386E-3</v>
      </c>
      <c r="BE499" s="146">
        <f>BDS!$BE$3*(COS(($U499*BE$4)-PI()))*BL499*BP499</f>
        <v>-6.7699188493366815E-3</v>
      </c>
      <c r="BF499" s="153">
        <f t="shared" si="144"/>
        <v>-1.2409477473067549E-3</v>
      </c>
      <c r="BG499" s="153">
        <f>(((BF499)+1)/(BDS!$BG$4)+1)</f>
        <v>1.9924293193348783</v>
      </c>
      <c r="BH499" s="196">
        <f t="shared" si="145"/>
        <v>5.9876584781837616</v>
      </c>
      <c r="BI499" s="154"/>
      <c r="BJ499" s="152">
        <f t="shared" si="146"/>
        <v>16445.723561818533</v>
      </c>
      <c r="BK499" s="152">
        <f t="shared" si="147"/>
        <v>-12.502924260226006</v>
      </c>
      <c r="BL499" s="155">
        <f t="shared" si="148"/>
        <v>0.23705754746324503</v>
      </c>
      <c r="BM499" s="155"/>
      <c r="BN499" s="152">
        <f t="shared" si="149"/>
        <v>16445.723561818533</v>
      </c>
      <c r="BO499" s="152">
        <f t="shared" si="150"/>
        <v>-21.59471323812792</v>
      </c>
      <c r="BP499" s="155">
        <f t="shared" si="151"/>
        <v>8.3227018733522187E-2</v>
      </c>
      <c r="BQ499" s="156"/>
      <c r="BR499" s="157">
        <f t="shared" si="152"/>
        <v>16445.723561818533</v>
      </c>
      <c r="BS499" s="158">
        <f t="shared" si="153"/>
        <v>0</v>
      </c>
      <c r="BT499" s="158">
        <f t="shared" si="154"/>
        <v>0</v>
      </c>
      <c r="BU499" s="158">
        <f t="shared" si="155"/>
        <v>0</v>
      </c>
      <c r="BV499" s="158"/>
      <c r="BW499" s="206">
        <f t="shared" si="156"/>
        <v>16445.723561818533</v>
      </c>
      <c r="BX499" s="207">
        <f t="shared" si="157"/>
        <v>-4.4467068137818995E-11</v>
      </c>
      <c r="BY499" s="208">
        <f t="shared" si="158"/>
        <v>0.99999999999488054</v>
      </c>
      <c r="BZ499" s="158"/>
      <c r="CA499" s="157">
        <f>BDS!BH499</f>
        <v>5.9876584781837616</v>
      </c>
      <c r="CB499" s="157">
        <f t="shared" si="159"/>
        <v>-1.2341521816238377E-2</v>
      </c>
      <c r="CC499" s="157"/>
      <c r="CD499" s="157">
        <f t="shared" si="160"/>
        <v>-1.2341521816238377E-2</v>
      </c>
      <c r="CE499" s="192"/>
      <c r="CF499" s="192"/>
      <c r="CG499" s="208"/>
      <c r="CH499" s="208">
        <f t="shared" si="161"/>
        <v>0</v>
      </c>
    </row>
    <row r="500" spans="2:86" x14ac:dyDescent="0.2">
      <c r="B500" s="81"/>
      <c r="C500" s="81"/>
      <c r="D500" s="81"/>
      <c r="E500" s="81"/>
      <c r="F500" s="81"/>
      <c r="G500" s="81"/>
      <c r="H500" s="81"/>
      <c r="I500" s="81"/>
      <c r="J500" s="81"/>
      <c r="K500" s="81"/>
      <c r="L500" s="82"/>
      <c r="M500" s="83"/>
      <c r="N500" s="81"/>
      <c r="O500" s="81"/>
      <c r="P500" s="81"/>
      <c r="Q500" s="84"/>
      <c r="R500" s="81"/>
      <c r="S500" s="84"/>
      <c r="T500" s="81"/>
      <c r="U500" s="195">
        <f t="shared" si="143"/>
        <v>16695.125149043644</v>
      </c>
      <c r="V500" s="146">
        <f>BDS!$V$3*(COS(($U500*V$4)-PI()))*BL500*BP500</f>
        <v>-3.9829835995912211E-3</v>
      </c>
      <c r="W500" s="146">
        <f>BDS!$W$3*(COS(($U500*W$4)-PI()))*BL500*BP500</f>
        <v>-1.6540423754082378E-2</v>
      </c>
      <c r="X500" s="146">
        <f>BDS!$X$3*(COS(($U500*X$4)-PI()))*BL500*BP500</f>
        <v>-1.861678758351305E-2</v>
      </c>
      <c r="Y500" s="146">
        <f>BDS!$Y$3*(COS(($U500*Y$4)-PI()))*BL500*BP500</f>
        <v>-1.7972201012961483E-2</v>
      </c>
      <c r="Z500" s="146">
        <f>BDS!$Z$3*(COS(($U500*Z$4)-PI()))*BL500*BP500</f>
        <v>-1.8447922481901052E-2</v>
      </c>
      <c r="AA500" s="146">
        <f>BDS!$AA$3*(COS(($U500*AA$4)-PI()))*BL500*BP500</f>
        <v>6.8652712285541479E-3</v>
      </c>
      <c r="AB500" s="146">
        <f>BDS!$AB$3*(COS(($U500*AB$4)-PI()))*BL500*BP500</f>
        <v>8.2848589785191728E-3</v>
      </c>
      <c r="AC500" s="146">
        <f>BDS!$AC$3*(COS(($U500*AC$4)-PI()))*BL500*BP500</f>
        <v>2.0819805297680061E-3</v>
      </c>
      <c r="AD500" s="146">
        <f>BDS!$AD$3*(COS(($U500*AD$4)-PI()))*BL500*BP500</f>
        <v>1.6415404985422131E-2</v>
      </c>
      <c r="AE500" s="146">
        <f>BDS!$AE$3*(COS(($U500*AE$4)-PI()))*BL500*BP500</f>
        <v>7.6760192637823493E-3</v>
      </c>
      <c r="AF500" s="146">
        <f>BDS!$AF$3*(COS(($U500*AF$4)-PI()))*BL500*BP500</f>
        <v>1.6415404985422131E-2</v>
      </c>
      <c r="AG500" s="146">
        <f>BDS!$AG$3*(COS(($U500*AG$4)-PI()))*BL500*BP500</f>
        <v>2.0819805297680061E-3</v>
      </c>
      <c r="AH500" s="146">
        <f>BDS!$AH$3*(COS(($U500*AH$4)-PI()))*BL500*BP500</f>
        <v>8.2848589785191728E-3</v>
      </c>
      <c r="AI500" s="146">
        <f>BDS!$AI$3*(COS(($U500*AI$4)-PI()))*BL500*BP500</f>
        <v>6.8652712285541479E-3</v>
      </c>
      <c r="AJ500" s="146">
        <f>BDS!$AJ$3*(COS(($U500*AJ$4)-PI()))*BL500*BP500</f>
        <v>-1.3872747698865017E-2</v>
      </c>
      <c r="AK500" s="146">
        <f>BDS!$AK$3*(COS(($U500*AK$4)-PI()))*BL500*BP500</f>
        <v>-1.788625765003524E-2</v>
      </c>
      <c r="AL500" s="146">
        <f>BDS!$AL$3*(COS(($U500*AL$4)-PI()))*BL500*BP500</f>
        <v>1.4422885843923431E-2</v>
      </c>
      <c r="AM500" s="146">
        <f>BDS!$AM$3*(COS(($U500*AM$4)-PI()))*BL500*BP500</f>
        <v>-1.619396985658696E-2</v>
      </c>
      <c r="AN500" s="146">
        <f>BDS!$AN$3*(COS(($U500*AN$4)-PI()))*BL500*BP500</f>
        <v>-1.8976535347832151E-2</v>
      </c>
      <c r="AO500" s="146">
        <f>BDS!$AO$3*(COS(($U500*AO$4)-PI()))*BL500*BP500</f>
        <v>-1.619396985658696E-2</v>
      </c>
      <c r="AP500" s="146">
        <f>BDS!$AP$3*(COS(($U500*AP$4)-PI()))*BL500*BP500</f>
        <v>1.4422885843923431E-2</v>
      </c>
      <c r="AQ500" s="146">
        <f>BDS!$AQ$3*(COS(($U500*AQ$4)-PI()))*BL500*BP500</f>
        <v>-1.788625765003524E-2</v>
      </c>
      <c r="AR500" s="146">
        <f>BDS!$AR$3*(COS(($U500*AR$4)-PI()))*BL500*BP500</f>
        <v>-1.3872747698865017E-2</v>
      </c>
      <c r="AS500" s="146">
        <f>BDS!$AS$3*(COS(($U500*AS$4)-PI()))*BL500*BP500</f>
        <v>6.8652712285541479E-3</v>
      </c>
      <c r="AT500" s="146">
        <f>BDS!$AT$3*(COS(($U500*AT$4)-PI()))*BL500*BP500</f>
        <v>8.2848589785191728E-3</v>
      </c>
      <c r="AU500" s="146">
        <f>BDS!$AU$3*(COS(($U500*AU$4)-PI()))*BL500*BP500</f>
        <v>2.0819805297680061E-3</v>
      </c>
      <c r="AV500" s="146">
        <f>BDS!$AV$3*(COS(($U500*AV$4)-PI()))*BL500*BP500</f>
        <v>1.6415404985422131E-2</v>
      </c>
      <c r="AW500" s="146">
        <f>BDS!$AW$3*(COS(($U500*AW$4)-PI()))*BL500*BP500</f>
        <v>7.6760192637823493E-3</v>
      </c>
      <c r="AX500" s="146">
        <f>BDS!$AX$3*(COS(($U500*AX$4)-PI()))*BL500*BP500</f>
        <v>1.6415404985422131E-2</v>
      </c>
      <c r="AY500" s="146">
        <f>BDS!$AY$3*(COS(($U500*AY$4)-PI()))*BL500*BP500</f>
        <v>2.0819805297680061E-3</v>
      </c>
      <c r="AZ500" s="146">
        <f>BDS!$AZ$3*(COS(($U500*AZ$4)-PI()))*BL500*BP500</f>
        <v>8.2848589785191728E-3</v>
      </c>
      <c r="BA500" s="146">
        <f>BDS!$BA$3*(COS(($U500*BA$4)-PI()))*BL500*BP500</f>
        <v>6.8652712285541479E-3</v>
      </c>
      <c r="BB500" s="146">
        <f>BDS!$BB$3*(COS(($U500*BB$4)-PI()))*BL500*BP500</f>
        <v>-1.8447922481901052E-2</v>
      </c>
      <c r="BC500" s="146">
        <f>BDS!$BC$3*(COS(($U500*BC$4)-PI()))*BL500*BP500</f>
        <v>-1.7972201012961483E-2</v>
      </c>
      <c r="BD500" s="146">
        <f>BDS!$BD$3*(COS(($U500*BD$4)-PI()))*BL500*BP500</f>
        <v>-1.861678758351305E-2</v>
      </c>
      <c r="BE500" s="146">
        <f>BDS!$BE$3*(COS(($U500*BE$4)-PI()))*BL500*BP500</f>
        <v>-1.6540423754082378E-2</v>
      </c>
      <c r="BF500" s="153">
        <f t="shared" si="144"/>
        <v>-2.3120073866346761E-3</v>
      </c>
      <c r="BG500" s="153">
        <f>(((BF500)+1)/(BDS!$BG$4)+1)</f>
        <v>1.9913650476404912</v>
      </c>
      <c r="BH500" s="196">
        <f t="shared" si="145"/>
        <v>5.983017602749352</v>
      </c>
      <c r="BI500" s="154"/>
      <c r="BJ500" s="152">
        <f t="shared" si="146"/>
        <v>16695.125149043644</v>
      </c>
      <c r="BK500" s="152">
        <f t="shared" si="147"/>
        <v>-12.703699940131159</v>
      </c>
      <c r="BL500" s="155">
        <f t="shared" si="148"/>
        <v>0.23164077164596167</v>
      </c>
      <c r="BM500" s="155"/>
      <c r="BN500" s="152">
        <f t="shared" si="149"/>
        <v>16695.125149043644</v>
      </c>
      <c r="BO500" s="152">
        <f t="shared" si="150"/>
        <v>-21.757019505742811</v>
      </c>
      <c r="BP500" s="155">
        <f t="shared" si="151"/>
        <v>8.1686262321423703E-2</v>
      </c>
      <c r="BQ500" s="156"/>
      <c r="BR500" s="157">
        <f t="shared" si="152"/>
        <v>16695.125149043644</v>
      </c>
      <c r="BS500" s="158">
        <f t="shared" si="153"/>
        <v>0</v>
      </c>
      <c r="BT500" s="158">
        <f t="shared" si="154"/>
        <v>0</v>
      </c>
      <c r="BU500" s="158">
        <f t="shared" si="155"/>
        <v>0</v>
      </c>
      <c r="BV500" s="158"/>
      <c r="BW500" s="206">
        <f t="shared" si="156"/>
        <v>16695.125149043644</v>
      </c>
      <c r="BX500" s="207">
        <f t="shared" si="157"/>
        <v>-4.6694664585568781E-11</v>
      </c>
      <c r="BY500" s="208">
        <f t="shared" si="158"/>
        <v>0.99999999999462408</v>
      </c>
      <c r="BZ500" s="158"/>
      <c r="CA500" s="157">
        <f>BDS!BH500</f>
        <v>5.983017602749352</v>
      </c>
      <c r="CB500" s="157">
        <f t="shared" si="159"/>
        <v>-1.6982397250647985E-2</v>
      </c>
      <c r="CC500" s="157"/>
      <c r="CD500" s="157">
        <f t="shared" si="160"/>
        <v>-1.6982397250647985E-2</v>
      </c>
      <c r="CE500" s="192"/>
      <c r="CF500" s="192"/>
      <c r="CG500" s="208"/>
      <c r="CH500" s="208">
        <f t="shared" si="161"/>
        <v>0</v>
      </c>
    </row>
    <row r="501" spans="2:86" x14ac:dyDescent="0.2">
      <c r="B501" s="81"/>
      <c r="C501" s="81"/>
      <c r="D501" s="81"/>
      <c r="E501" s="81"/>
      <c r="F501" s="81"/>
      <c r="G501" s="81"/>
      <c r="H501" s="81"/>
      <c r="I501" s="81"/>
      <c r="J501" s="81"/>
      <c r="K501" s="81"/>
      <c r="L501" s="82"/>
      <c r="M501" s="83"/>
      <c r="N501" s="81"/>
      <c r="O501" s="81"/>
      <c r="P501" s="81"/>
      <c r="Q501" s="84"/>
      <c r="R501" s="81"/>
      <c r="S501" s="84"/>
      <c r="T501" s="81"/>
      <c r="U501" s="195">
        <f t="shared" si="143"/>
        <v>16948.308944541721</v>
      </c>
      <c r="V501" s="146">
        <f>BDS!$V$3*(COS(($U501*V$4)-PI()))*BL501*BP501</f>
        <v>-1.6888480724844931E-2</v>
      </c>
      <c r="W501" s="146">
        <f>BDS!$W$3*(COS(($U501*W$4)-PI()))*BL501*BP501</f>
        <v>1.0585081034492055E-2</v>
      </c>
      <c r="X501" s="146">
        <f>BDS!$X$3*(COS(($U501*X$4)-PI()))*BL501*BP501</f>
        <v>4.695565985406245E-3</v>
      </c>
      <c r="Y501" s="146">
        <f>BDS!$Y$3*(COS(($U501*Y$4)-PI()))*BL501*BP501</f>
        <v>-1.080392002501498E-2</v>
      </c>
      <c r="Z501" s="146">
        <f>BDS!$Z$3*(COS(($U501*Z$4)-PI()))*BL501*BP501</f>
        <v>-1.3567805451218978E-2</v>
      </c>
      <c r="AA501" s="146">
        <f>BDS!$AA$3*(COS(($U501*AA$4)-PI()))*BL501*BP501</f>
        <v>1.668232031758048E-2</v>
      </c>
      <c r="AB501" s="146">
        <f>BDS!$AB$3*(COS(($U501*AB$4)-PI()))*BL501*BP501</f>
        <v>1.6605110589650595E-2</v>
      </c>
      <c r="AC501" s="146">
        <f>BDS!$AC$3*(COS(($U501*AC$4)-PI()))*BL501*BP501</f>
        <v>-9.2290242508311394E-3</v>
      </c>
      <c r="AD501" s="146">
        <f>BDS!$AD$3*(COS(($U501*AD$4)-PI()))*BL501*BP501</f>
        <v>1.8145525765923626E-2</v>
      </c>
      <c r="AE501" s="146">
        <f>BDS!$AE$3*(COS(($U501*AE$4)-PI()))*BL501*BP501</f>
        <v>1.5499137721455274E-2</v>
      </c>
      <c r="AF501" s="146">
        <f>BDS!$AF$3*(COS(($U501*AF$4)-PI()))*BL501*BP501</f>
        <v>1.8145525765923626E-2</v>
      </c>
      <c r="AG501" s="146">
        <f>BDS!$AG$3*(COS(($U501*AG$4)-PI()))*BL501*BP501</f>
        <v>-9.2290242508311394E-3</v>
      </c>
      <c r="AH501" s="146">
        <f>BDS!$AH$3*(COS(($U501*AH$4)-PI()))*BL501*BP501</f>
        <v>1.6605110589650595E-2</v>
      </c>
      <c r="AI501" s="146">
        <f>BDS!$AI$3*(COS(($U501*AI$4)-PI()))*BL501*BP501</f>
        <v>1.668232031758048E-2</v>
      </c>
      <c r="AJ501" s="146">
        <f>BDS!$AJ$3*(COS(($U501*AJ$4)-PI()))*BL501*BP501</f>
        <v>-1.8185842130620741E-2</v>
      </c>
      <c r="AK501" s="146">
        <f>BDS!$AK$3*(COS(($U501*AK$4)-PI()))*BL501*BP501</f>
        <v>-1.727474081661054E-2</v>
      </c>
      <c r="AL501" s="146">
        <f>BDS!$AL$3*(COS(($U501*AL$4)-PI()))*BL501*BP501</f>
        <v>1.8120851225351814E-2</v>
      </c>
      <c r="AM501" s="146">
        <f>BDS!$AM$3*(COS(($U501*AM$4)-PI()))*BL501*BP501</f>
        <v>-7.772229574735637E-3</v>
      </c>
      <c r="AN501" s="146">
        <f>BDS!$AN$3*(COS(($U501*AN$4)-PI()))*BL501*BP501</f>
        <v>-1.5755695771991686E-2</v>
      </c>
      <c r="AO501" s="146">
        <f>BDS!$AO$3*(COS(($U501*AO$4)-PI()))*BL501*BP501</f>
        <v>-7.772229574735637E-3</v>
      </c>
      <c r="AP501" s="146">
        <f>BDS!$AP$3*(COS(($U501*AP$4)-PI()))*BL501*BP501</f>
        <v>1.8120851225351814E-2</v>
      </c>
      <c r="AQ501" s="146">
        <f>BDS!$AQ$3*(COS(($U501*AQ$4)-PI()))*BL501*BP501</f>
        <v>-1.727474081661054E-2</v>
      </c>
      <c r="AR501" s="146">
        <f>BDS!$AR$3*(COS(($U501*AR$4)-PI()))*BL501*BP501</f>
        <v>-1.8185842130620741E-2</v>
      </c>
      <c r="AS501" s="146">
        <f>BDS!$AS$3*(COS(($U501*AS$4)-PI()))*BL501*BP501</f>
        <v>1.668232031758048E-2</v>
      </c>
      <c r="AT501" s="146">
        <f>BDS!$AT$3*(COS(($U501*AT$4)-PI()))*BL501*BP501</f>
        <v>1.6605110589650595E-2</v>
      </c>
      <c r="AU501" s="146">
        <f>BDS!$AU$3*(COS(($U501*AU$4)-PI()))*BL501*BP501</f>
        <v>-9.2290242508311394E-3</v>
      </c>
      <c r="AV501" s="146">
        <f>BDS!$AV$3*(COS(($U501*AV$4)-PI()))*BL501*BP501</f>
        <v>1.8145525765923626E-2</v>
      </c>
      <c r="AW501" s="146">
        <f>BDS!$AW$3*(COS(($U501*AW$4)-PI()))*BL501*BP501</f>
        <v>1.5499137721455274E-2</v>
      </c>
      <c r="AX501" s="146">
        <f>BDS!$AX$3*(COS(($U501*AX$4)-PI()))*BL501*BP501</f>
        <v>1.8145525765923626E-2</v>
      </c>
      <c r="AY501" s="146">
        <f>BDS!$AY$3*(COS(($U501*AY$4)-PI()))*BL501*BP501</f>
        <v>-9.2290242508311394E-3</v>
      </c>
      <c r="AZ501" s="146">
        <f>BDS!$AZ$3*(COS(($U501*AZ$4)-PI()))*BL501*BP501</f>
        <v>1.6605110589650595E-2</v>
      </c>
      <c r="BA501" s="146">
        <f>BDS!$BA$3*(COS(($U501*BA$4)-PI()))*BL501*BP501</f>
        <v>1.668232031758048E-2</v>
      </c>
      <c r="BB501" s="146">
        <f>BDS!$BB$3*(COS(($U501*BB$4)-PI()))*BL501*BP501</f>
        <v>-1.3567805451218978E-2</v>
      </c>
      <c r="BC501" s="146">
        <f>BDS!$BC$3*(COS(($U501*BC$4)-PI()))*BL501*BP501</f>
        <v>-1.080392002501498E-2</v>
      </c>
      <c r="BD501" s="146">
        <f>BDS!$BD$3*(COS(($U501*BD$4)-PI()))*BL501*BP501</f>
        <v>4.695565985406245E-3</v>
      </c>
      <c r="BE501" s="146">
        <f>BDS!$BE$3*(COS(($U501*BE$4)-PI()))*BL501*BP501</f>
        <v>1.0585081034492055E-2</v>
      </c>
      <c r="BF501" s="153">
        <f t="shared" si="144"/>
        <v>2.7434374758185179E-3</v>
      </c>
      <c r="BG501" s="153">
        <f>(((BF501)+1)/(BDS!$BG$4)+1)</f>
        <v>1.9963884531279943</v>
      </c>
      <c r="BH501" s="196">
        <f t="shared" si="145"/>
        <v>6.0049009858312807</v>
      </c>
      <c r="BI501" s="154"/>
      <c r="BJ501" s="152">
        <f t="shared" si="146"/>
        <v>16948.308944541721</v>
      </c>
      <c r="BK501" s="152">
        <f t="shared" si="147"/>
        <v>-12.9050033808984</v>
      </c>
      <c r="BL501" s="155">
        <f t="shared" si="148"/>
        <v>0.22633401676978104</v>
      </c>
      <c r="BM501" s="155"/>
      <c r="BN501" s="152">
        <f t="shared" si="149"/>
        <v>16948.308944541721</v>
      </c>
      <c r="BO501" s="152">
        <f t="shared" si="150"/>
        <v>-21.91936653498745</v>
      </c>
      <c r="BP501" s="155">
        <f t="shared" si="151"/>
        <v>8.0173653218527971E-2</v>
      </c>
      <c r="BQ501" s="156"/>
      <c r="BR501" s="157">
        <f t="shared" si="152"/>
        <v>16948.308944541721</v>
      </c>
      <c r="BS501" s="158">
        <f t="shared" si="153"/>
        <v>0</v>
      </c>
      <c r="BT501" s="158">
        <f t="shared" si="154"/>
        <v>0</v>
      </c>
      <c r="BU501" s="158">
        <f t="shared" si="155"/>
        <v>0</v>
      </c>
      <c r="BV501" s="158"/>
      <c r="BW501" s="206">
        <f t="shared" si="156"/>
        <v>16948.308944541721</v>
      </c>
      <c r="BX501" s="207">
        <f t="shared" si="157"/>
        <v>-4.9036051674373064E-11</v>
      </c>
      <c r="BY501" s="208">
        <f t="shared" si="158"/>
        <v>0.99999999999435452</v>
      </c>
      <c r="BZ501" s="158"/>
      <c r="CA501" s="157">
        <f>BDS!BH501</f>
        <v>6.0049009858312807</v>
      </c>
      <c r="CB501" s="157">
        <f t="shared" si="159"/>
        <v>4.9009858312807353E-3</v>
      </c>
      <c r="CC501" s="157"/>
      <c r="CD501" s="157">
        <f t="shared" si="160"/>
        <v>4.9009858312807353E-3</v>
      </c>
      <c r="CE501" s="192"/>
      <c r="CF501" s="192"/>
      <c r="CG501" s="208"/>
      <c r="CH501" s="208">
        <f t="shared" si="161"/>
        <v>0</v>
      </c>
    </row>
    <row r="502" spans="2:86" x14ac:dyDescent="0.2">
      <c r="B502" s="81"/>
      <c r="C502" s="81"/>
      <c r="D502" s="81"/>
      <c r="E502" s="81"/>
      <c r="F502" s="81"/>
      <c r="G502" s="81"/>
      <c r="H502" s="81"/>
      <c r="I502" s="81"/>
      <c r="J502" s="81"/>
      <c r="K502" s="81"/>
      <c r="L502" s="82"/>
      <c r="M502" s="83"/>
      <c r="N502" s="81"/>
      <c r="O502" s="81"/>
      <c r="P502" s="81"/>
      <c r="Q502" s="84"/>
      <c r="R502" s="81"/>
      <c r="S502" s="84"/>
      <c r="T502" s="81"/>
      <c r="U502" s="195">
        <f t="shared" si="143"/>
        <v>17205.332306004744</v>
      </c>
      <c r="V502" s="146">
        <f>BDS!$V$3*(COS(($U502*V$4)-PI()))*BL502*BP502</f>
        <v>8.0541063410273991E-3</v>
      </c>
      <c r="W502" s="146">
        <f>BDS!$W$3*(COS(($U502*W$4)-PI()))*BL502*BP502</f>
        <v>1.1823472103657135E-2</v>
      </c>
      <c r="X502" s="146">
        <f>BDS!$X$3*(COS(($U502*X$4)-PI()))*BL502*BP502</f>
        <v>1.4745942863748789E-2</v>
      </c>
      <c r="Y502" s="146">
        <f>BDS!$Y$3*(COS(($U502*Y$4)-PI()))*BL502*BP502</f>
        <v>9.9491268282182813E-3</v>
      </c>
      <c r="Z502" s="146">
        <f>BDS!$Z$3*(COS(($U502*Z$4)-PI()))*BL502*BP502</f>
        <v>2.0664750024305266E-3</v>
      </c>
      <c r="AA502" s="146">
        <f>BDS!$AA$3*(COS(($U502*AA$4)-PI()))*BL502*BP502</f>
        <v>1.6087163897627578E-2</v>
      </c>
      <c r="AB502" s="146">
        <f>BDS!$AB$3*(COS(($U502*AB$4)-PI()))*BL502*BP502</f>
        <v>1.6735042233256073E-2</v>
      </c>
      <c r="AC502" s="146">
        <f>BDS!$AC$3*(COS(($U502*AC$4)-PI()))*BL502*BP502</f>
        <v>-1.6160852952448776E-2</v>
      </c>
      <c r="AD502" s="146">
        <f>BDS!$AD$3*(COS(($U502*AD$4)-PI()))*BL502*BP502</f>
        <v>1.3296876986613264E-2</v>
      </c>
      <c r="AE502" s="146">
        <f>BDS!$AE$3*(COS(($U502*AE$4)-PI()))*BL502*BP502</f>
        <v>1.7434909493329782E-2</v>
      </c>
      <c r="AF502" s="146">
        <f>BDS!$AF$3*(COS(($U502*AF$4)-PI()))*BL502*BP502</f>
        <v>1.3296876986613264E-2</v>
      </c>
      <c r="AG502" s="146">
        <f>BDS!$AG$3*(COS(($U502*AG$4)-PI()))*BL502*BP502</f>
        <v>-1.6160852952448776E-2</v>
      </c>
      <c r="AH502" s="146">
        <f>BDS!$AH$3*(COS(($U502*AH$4)-PI()))*BL502*BP502</f>
        <v>1.6735042233256073E-2</v>
      </c>
      <c r="AI502" s="146">
        <f>BDS!$AI$3*(COS(($U502*AI$4)-PI()))*BL502*BP502</f>
        <v>1.6087163897627578E-2</v>
      </c>
      <c r="AJ502" s="146">
        <f>BDS!$AJ$3*(COS(($U502*AJ$4)-PI()))*BL502*BP502</f>
        <v>-1.2604360216520252E-2</v>
      </c>
      <c r="AK502" s="146">
        <f>BDS!$AK$3*(COS(($U502*AK$4)-PI()))*BL502*BP502</f>
        <v>-9.5412462600126483E-3</v>
      </c>
      <c r="AL502" s="146">
        <f>BDS!$AL$3*(COS(($U502*AL$4)-PI()))*BL502*BP502</f>
        <v>1.5170475422074522E-2</v>
      </c>
      <c r="AM502" s="146">
        <f>BDS!$AM$3*(COS(($U502*AM$4)-PI()))*BL502*BP502</f>
        <v>2.5763221781288669E-3</v>
      </c>
      <c r="AN502" s="146">
        <f>BDS!$AN$3*(COS(($U502*AN$4)-PI()))*BL502*BP502</f>
        <v>-7.8372625156251999E-3</v>
      </c>
      <c r="AO502" s="146">
        <f>BDS!$AO$3*(COS(($U502*AO$4)-PI()))*BL502*BP502</f>
        <v>2.5763221781288669E-3</v>
      </c>
      <c r="AP502" s="146">
        <f>BDS!$AP$3*(COS(($U502*AP$4)-PI()))*BL502*BP502</f>
        <v>1.5170475422074522E-2</v>
      </c>
      <c r="AQ502" s="146">
        <f>BDS!$AQ$3*(COS(($U502*AQ$4)-PI()))*BL502*BP502</f>
        <v>-9.5412462600126483E-3</v>
      </c>
      <c r="AR502" s="146">
        <f>BDS!$AR$3*(COS(($U502*AR$4)-PI()))*BL502*BP502</f>
        <v>-1.2604360216520252E-2</v>
      </c>
      <c r="AS502" s="146">
        <f>BDS!$AS$3*(COS(($U502*AS$4)-PI()))*BL502*BP502</f>
        <v>1.6087163897627578E-2</v>
      </c>
      <c r="AT502" s="146">
        <f>BDS!$AT$3*(COS(($U502*AT$4)-PI()))*BL502*BP502</f>
        <v>1.6735042233256073E-2</v>
      </c>
      <c r="AU502" s="146">
        <f>BDS!$AU$3*(COS(($U502*AU$4)-PI()))*BL502*BP502</f>
        <v>-1.6160852952448776E-2</v>
      </c>
      <c r="AV502" s="146">
        <f>BDS!$AV$3*(COS(($U502*AV$4)-PI()))*BL502*BP502</f>
        <v>1.3296876986613264E-2</v>
      </c>
      <c r="AW502" s="146">
        <f>BDS!$AW$3*(COS(($U502*AW$4)-PI()))*BL502*BP502</f>
        <v>1.7434909493329782E-2</v>
      </c>
      <c r="AX502" s="146">
        <f>BDS!$AX$3*(COS(($U502*AX$4)-PI()))*BL502*BP502</f>
        <v>1.3296876986613264E-2</v>
      </c>
      <c r="AY502" s="146">
        <f>BDS!$AY$3*(COS(($U502*AY$4)-PI()))*BL502*BP502</f>
        <v>-1.6160852952448776E-2</v>
      </c>
      <c r="AZ502" s="146">
        <f>BDS!$AZ$3*(COS(($U502*AZ$4)-PI()))*BL502*BP502</f>
        <v>1.6735042233256073E-2</v>
      </c>
      <c r="BA502" s="146">
        <f>BDS!$BA$3*(COS(($U502*BA$4)-PI()))*BL502*BP502</f>
        <v>1.6087163897627578E-2</v>
      </c>
      <c r="BB502" s="146">
        <f>BDS!$BB$3*(COS(($U502*BB$4)-PI()))*BL502*BP502</f>
        <v>2.0664750024305266E-3</v>
      </c>
      <c r="BC502" s="146">
        <f>BDS!$BC$3*(COS(($U502*BC$4)-PI()))*BL502*BP502</f>
        <v>9.9491268282182813E-3</v>
      </c>
      <c r="BD502" s="146">
        <f>BDS!$BD$3*(COS(($U502*BD$4)-PI()))*BL502*BP502</f>
        <v>1.4745942863748789E-2</v>
      </c>
      <c r="BE502" s="146">
        <f>BDS!$BE$3*(COS(($U502*BE$4)-PI()))*BL502*BP502</f>
        <v>1.1823472103657135E-2</v>
      </c>
      <c r="BF502" s="153">
        <f t="shared" si="144"/>
        <v>6.2025555365473545E-3</v>
      </c>
      <c r="BG502" s="153">
        <f>(((BF502)+1)/(BDS!$BG$4)+1)</f>
        <v>1.9998256486905928</v>
      </c>
      <c r="BH502" s="196">
        <f t="shared" si="145"/>
        <v>6.0198426821057094</v>
      </c>
      <c r="BI502" s="154"/>
      <c r="BJ502" s="152">
        <f t="shared" si="146"/>
        <v>17205.332306004744</v>
      </c>
      <c r="BK502" s="152">
        <f t="shared" si="147"/>
        <v>-13.106811973431217</v>
      </c>
      <c r="BL502" s="155">
        <f t="shared" si="148"/>
        <v>0.22113597540647983</v>
      </c>
      <c r="BM502" s="155"/>
      <c r="BN502" s="152">
        <f t="shared" si="149"/>
        <v>17205.332306004744</v>
      </c>
      <c r="BO502" s="152">
        <f t="shared" si="150"/>
        <v>-22.081752839932705</v>
      </c>
      <c r="BP502" s="155">
        <f t="shared" si="151"/>
        <v>7.8688697739658087E-2</v>
      </c>
      <c r="BQ502" s="156"/>
      <c r="BR502" s="157">
        <f t="shared" si="152"/>
        <v>17205.332306004744</v>
      </c>
      <c r="BS502" s="158">
        <f t="shared" si="153"/>
        <v>0</v>
      </c>
      <c r="BT502" s="158">
        <f t="shared" si="154"/>
        <v>0</v>
      </c>
      <c r="BU502" s="158">
        <f t="shared" si="155"/>
        <v>0</v>
      </c>
      <c r="BV502" s="158"/>
      <c r="BW502" s="206">
        <f t="shared" si="156"/>
        <v>17205.332306004744</v>
      </c>
      <c r="BX502" s="207">
        <f t="shared" si="157"/>
        <v>-5.1495086714098176E-11</v>
      </c>
      <c r="BY502" s="208">
        <f t="shared" si="158"/>
        <v>0.99999999999407141</v>
      </c>
      <c r="BZ502" s="158"/>
      <c r="CA502" s="157">
        <f>BDS!BH502</f>
        <v>6.0198426821057094</v>
      </c>
      <c r="CB502" s="157">
        <f t="shared" si="159"/>
        <v>1.9842682105709386E-2</v>
      </c>
      <c r="CC502" s="157"/>
      <c r="CD502" s="157">
        <f t="shared" si="160"/>
        <v>1.9842682105709386E-2</v>
      </c>
      <c r="CE502" s="192"/>
      <c r="CF502" s="192"/>
      <c r="CG502" s="208"/>
      <c r="CH502" s="208">
        <f t="shared" si="161"/>
        <v>0</v>
      </c>
    </row>
    <row r="503" spans="2:86" x14ac:dyDescent="0.2">
      <c r="B503" s="81"/>
      <c r="C503" s="81"/>
      <c r="D503" s="81"/>
      <c r="E503" s="81"/>
      <c r="F503" s="81"/>
      <c r="G503" s="81"/>
      <c r="H503" s="81"/>
      <c r="I503" s="81"/>
      <c r="J503" s="81"/>
      <c r="K503" s="81"/>
      <c r="L503" s="82"/>
      <c r="M503" s="83"/>
      <c r="N503" s="81"/>
      <c r="O503" s="81"/>
      <c r="P503" s="81"/>
      <c r="Q503" s="84"/>
      <c r="R503" s="81"/>
      <c r="S503" s="84"/>
      <c r="T503" s="81"/>
      <c r="U503" s="195">
        <f t="shared" si="143"/>
        <v>17466.253460961732</v>
      </c>
      <c r="V503" s="146">
        <f>BDS!$V$3*(COS(($U503*V$4)-PI()))*BL503*BP503</f>
        <v>1.2968649682379771E-2</v>
      </c>
      <c r="W503" s="146">
        <f>BDS!$W$3*(COS(($U503*W$4)-PI()))*BL503*BP503</f>
        <v>-1.3977589808592416E-2</v>
      </c>
      <c r="X503" s="146">
        <f>BDS!$X$3*(COS(($U503*X$4)-PI()))*BL503*BP503</f>
        <v>-1.2105871612729973E-2</v>
      </c>
      <c r="Y503" s="146">
        <f>BDS!$Y$3*(COS(($U503*Y$4)-PI()))*BL503*BP503</f>
        <v>1.5805490898955998E-2</v>
      </c>
      <c r="Z503" s="146">
        <f>BDS!$Z$3*(COS(($U503*Z$4)-PI()))*BL503*BP503</f>
        <v>1.4848701957773755E-2</v>
      </c>
      <c r="AA503" s="146">
        <f>BDS!$AA$3*(COS(($U503*AA$4)-PI()))*BL503*BP503</f>
        <v>5.881849022061447E-3</v>
      </c>
      <c r="AB503" s="146">
        <f>BDS!$AB$3*(COS(($U503*AB$4)-PI()))*BL503*BP503</f>
        <v>8.9554742216877061E-3</v>
      </c>
      <c r="AC503" s="146">
        <f>BDS!$AC$3*(COS(($U503*AC$4)-PI()))*BL503*BP503</f>
        <v>-1.6119532922013034E-2</v>
      </c>
      <c r="AD503" s="146">
        <f>BDS!$AD$3*(COS(($U503*AD$4)-PI()))*BL503*BP503</f>
        <v>3.9066207645599132E-3</v>
      </c>
      <c r="AE503" s="146">
        <f>BDS!$AE$3*(COS(($U503*AE$4)-PI()))*BL503*BP503</f>
        <v>1.3038769058728373E-2</v>
      </c>
      <c r="AF503" s="146">
        <f>BDS!$AF$3*(COS(($U503*AF$4)-PI()))*BL503*BP503</f>
        <v>3.9066207645599132E-3</v>
      </c>
      <c r="AG503" s="146">
        <f>BDS!$AG$3*(COS(($U503*AG$4)-PI()))*BL503*BP503</f>
        <v>-1.6119532922013034E-2</v>
      </c>
      <c r="AH503" s="146">
        <f>BDS!$AH$3*(COS(($U503*AH$4)-PI()))*BL503*BP503</f>
        <v>8.9554742216877061E-3</v>
      </c>
      <c r="AI503" s="146">
        <f>BDS!$AI$3*(COS(($U503*AI$4)-PI()))*BL503*BP503</f>
        <v>5.881849022061447E-3</v>
      </c>
      <c r="AJ503" s="146">
        <f>BDS!$AJ$3*(COS(($U503*AJ$4)-PI()))*BL503*BP503</f>
        <v>-5.674509577954295E-4</v>
      </c>
      <c r="AK503" s="146">
        <f>BDS!$AK$3*(COS(($U503*AK$4)-PI()))*BL503*BP503</f>
        <v>1.7328527764488861E-3</v>
      </c>
      <c r="AL503" s="146">
        <f>BDS!$AL$3*(COS(($U503*AL$4)-PI()))*BL503*BP503</f>
        <v>6.9099863810397396E-3</v>
      </c>
      <c r="AM503" s="146">
        <f>BDS!$AM$3*(COS(($U503*AM$4)-PI()))*BL503*BP503</f>
        <v>1.1365574728339359E-2</v>
      </c>
      <c r="AN503" s="146">
        <f>BDS!$AN$3*(COS(($U503*AN$4)-PI()))*BL503*BP503</f>
        <v>2.0590688385106939E-3</v>
      </c>
      <c r="AO503" s="146">
        <f>BDS!$AO$3*(COS(($U503*AO$4)-PI()))*BL503*BP503</f>
        <v>1.1365574728339359E-2</v>
      </c>
      <c r="AP503" s="146">
        <f>BDS!$AP$3*(COS(($U503*AP$4)-PI()))*BL503*BP503</f>
        <v>6.9099863810397396E-3</v>
      </c>
      <c r="AQ503" s="146">
        <f>BDS!$AQ$3*(COS(($U503*AQ$4)-PI()))*BL503*BP503</f>
        <v>1.7328527764488861E-3</v>
      </c>
      <c r="AR503" s="146">
        <f>BDS!$AR$3*(COS(($U503*AR$4)-PI()))*BL503*BP503</f>
        <v>-5.674509577954295E-4</v>
      </c>
      <c r="AS503" s="146">
        <f>BDS!$AS$3*(COS(($U503*AS$4)-PI()))*BL503*BP503</f>
        <v>5.881849022061447E-3</v>
      </c>
      <c r="AT503" s="146">
        <f>BDS!$AT$3*(COS(($U503*AT$4)-PI()))*BL503*BP503</f>
        <v>8.9554742216877061E-3</v>
      </c>
      <c r="AU503" s="146">
        <f>BDS!$AU$3*(COS(($U503*AU$4)-PI()))*BL503*BP503</f>
        <v>-1.6119532922013034E-2</v>
      </c>
      <c r="AV503" s="146">
        <f>BDS!$AV$3*(COS(($U503*AV$4)-PI()))*BL503*BP503</f>
        <v>3.9066207645599132E-3</v>
      </c>
      <c r="AW503" s="146">
        <f>BDS!$AW$3*(COS(($U503*AW$4)-PI()))*BL503*BP503</f>
        <v>1.3038769058728373E-2</v>
      </c>
      <c r="AX503" s="146">
        <f>BDS!$AX$3*(COS(($U503*AX$4)-PI()))*BL503*BP503</f>
        <v>3.9066207645599132E-3</v>
      </c>
      <c r="AY503" s="146">
        <f>BDS!$AY$3*(COS(($U503*AY$4)-PI()))*BL503*BP503</f>
        <v>-1.6119532922013034E-2</v>
      </c>
      <c r="AZ503" s="146">
        <f>BDS!$AZ$3*(COS(($U503*AZ$4)-PI()))*BL503*BP503</f>
        <v>8.9554742216877061E-3</v>
      </c>
      <c r="BA503" s="146">
        <f>BDS!$BA$3*(COS(($U503*BA$4)-PI()))*BL503*BP503</f>
        <v>5.881849022061447E-3</v>
      </c>
      <c r="BB503" s="146">
        <f>BDS!$BB$3*(COS(($U503*BB$4)-PI()))*BL503*BP503</f>
        <v>1.4848701957773755E-2</v>
      </c>
      <c r="BC503" s="146">
        <f>BDS!$BC$3*(COS(($U503*BC$4)-PI()))*BL503*BP503</f>
        <v>1.5805490898955998E-2</v>
      </c>
      <c r="BD503" s="146">
        <f>BDS!$BD$3*(COS(($U503*BD$4)-PI()))*BL503*BP503</f>
        <v>-1.2105871612729973E-2</v>
      </c>
      <c r="BE503" s="146">
        <f>BDS!$BE$3*(COS(($U503*BE$4)-PI()))*BL503*BP503</f>
        <v>-1.3977589808592416E-2</v>
      </c>
      <c r="BF503" s="153">
        <f t="shared" si="144"/>
        <v>2.7673969364003102E-3</v>
      </c>
      <c r="BG503" s="153">
        <f>(((BF503)+1)/(BDS!$BG$4)+1)</f>
        <v>1.9964122607431576</v>
      </c>
      <c r="BH503" s="196">
        <f t="shared" si="145"/>
        <v>6.0050045674135406</v>
      </c>
      <c r="BI503" s="154"/>
      <c r="BJ503" s="152">
        <f t="shared" si="146"/>
        <v>17466.253460961732</v>
      </c>
      <c r="BK503" s="152">
        <f t="shared" si="147"/>
        <v>-13.309103964684894</v>
      </c>
      <c r="BL503" s="155">
        <f t="shared" si="148"/>
        <v>0.21604528953364494</v>
      </c>
      <c r="BM503" s="155"/>
      <c r="BN503" s="152">
        <f t="shared" si="149"/>
        <v>17466.253460961732</v>
      </c>
      <c r="BO503" s="152">
        <f t="shared" si="150"/>
        <v>-22.24417698813296</v>
      </c>
      <c r="BP503" s="155">
        <f t="shared" si="151"/>
        <v>7.7230909733143255E-2</v>
      </c>
      <c r="BQ503" s="156"/>
      <c r="BR503" s="157">
        <f t="shared" si="152"/>
        <v>17466.253460961732</v>
      </c>
      <c r="BS503" s="158">
        <f t="shared" si="153"/>
        <v>0</v>
      </c>
      <c r="BT503" s="158">
        <f t="shared" si="154"/>
        <v>0</v>
      </c>
      <c r="BU503" s="158">
        <f t="shared" si="155"/>
        <v>0</v>
      </c>
      <c r="BV503" s="158"/>
      <c r="BW503" s="206">
        <f t="shared" si="156"/>
        <v>17466.253460961732</v>
      </c>
      <c r="BX503" s="207">
        <f t="shared" si="157"/>
        <v>-5.4075627014610457E-11</v>
      </c>
      <c r="BY503" s="208">
        <f t="shared" si="158"/>
        <v>0.99999999999377431</v>
      </c>
      <c r="BZ503" s="158"/>
      <c r="CA503" s="157">
        <f>BDS!BH503</f>
        <v>6.0050045674135406</v>
      </c>
      <c r="CB503" s="157">
        <f t="shared" si="159"/>
        <v>5.004567413540606E-3</v>
      </c>
      <c r="CC503" s="157"/>
      <c r="CD503" s="157">
        <f t="shared" si="160"/>
        <v>5.004567413540606E-3</v>
      </c>
      <c r="CE503" s="192"/>
      <c r="CF503" s="192"/>
      <c r="CG503" s="208"/>
      <c r="CH503" s="208">
        <f t="shared" si="161"/>
        <v>0</v>
      </c>
    </row>
    <row r="504" spans="2:86" x14ac:dyDescent="0.2">
      <c r="B504" s="81"/>
      <c r="C504" s="81"/>
      <c r="D504" s="81"/>
      <c r="E504" s="81"/>
      <c r="F504" s="81"/>
      <c r="G504" s="81"/>
      <c r="H504" s="81"/>
      <c r="I504" s="81"/>
      <c r="J504" s="81"/>
      <c r="K504" s="81"/>
      <c r="L504" s="82"/>
      <c r="M504" s="83"/>
      <c r="N504" s="81"/>
      <c r="O504" s="81"/>
      <c r="P504" s="81"/>
      <c r="Q504" s="84"/>
      <c r="R504" s="81"/>
      <c r="S504" s="84"/>
      <c r="T504" s="81"/>
      <c r="U504" s="195">
        <f t="shared" si="143"/>
        <v>17731.131519969935</v>
      </c>
      <c r="V504" s="146">
        <f>BDS!$V$3*(COS(($U504*V$4)-PI()))*BL504*BP504</f>
        <v>-1.2023829072408568E-2</v>
      </c>
      <c r="W504" s="146">
        <f>BDS!$W$3*(COS(($U504*W$4)-PI()))*BL504*BP504</f>
        <v>-5.0323672766605853E-3</v>
      </c>
      <c r="X504" s="146">
        <f>BDS!$X$3*(COS(($U504*X$4)-PI()))*BL504*BP504</f>
        <v>-6.3953589853094767E-3</v>
      </c>
      <c r="Y504" s="146">
        <f>BDS!$Y$3*(COS(($U504*Y$4)-PI()))*BL504*BP504</f>
        <v>-5.2657435806196607E-4</v>
      </c>
      <c r="Z504" s="146">
        <f>BDS!$Z$3*(COS(($U504*Z$4)-PI()))*BL504*BP504</f>
        <v>1.3880588815904255E-2</v>
      </c>
      <c r="AA504" s="146">
        <f>BDS!$AA$3*(COS(($U504*AA$4)-PI()))*BL504*BP504</f>
        <v>-7.2393895471310667E-3</v>
      </c>
      <c r="AB504" s="146">
        <f>BDS!$AB$3*(COS(($U504*AB$4)-PI()))*BL504*BP504</f>
        <v>-2.6363442365761433E-3</v>
      </c>
      <c r="AC504" s="146">
        <f>BDS!$AC$3*(COS(($U504*AC$4)-PI()))*BL504*BP504</f>
        <v>-9.4106612015724886E-3</v>
      </c>
      <c r="AD504" s="146">
        <f>BDS!$AD$3*(COS(($U504*AD$4)-PI()))*BL504*BP504</f>
        <v>-6.3133129891560415E-3</v>
      </c>
      <c r="AE504" s="146">
        <f>BDS!$AE$3*(COS(($U504*AE$4)-PI()))*BL504*BP504</f>
        <v>4.171342225873384E-3</v>
      </c>
      <c r="AF504" s="146">
        <f>BDS!$AF$3*(COS(($U504*AF$4)-PI()))*BL504*BP504</f>
        <v>-6.3133129891560415E-3</v>
      </c>
      <c r="AG504" s="146">
        <f>BDS!$AG$3*(COS(($U504*AG$4)-PI()))*BL504*BP504</f>
        <v>-9.4106612015724886E-3</v>
      </c>
      <c r="AH504" s="146">
        <f>BDS!$AH$3*(COS(($U504*AH$4)-PI()))*BL504*BP504</f>
        <v>-2.6363442365761433E-3</v>
      </c>
      <c r="AI504" s="146">
        <f>BDS!$AI$3*(COS(($U504*AI$4)-PI()))*BL504*BP504</f>
        <v>-7.2393895471310667E-3</v>
      </c>
      <c r="AJ504" s="146">
        <f>BDS!$AJ$3*(COS(($U504*AJ$4)-PI()))*BL504*BP504</f>
        <v>1.0948350542959114E-2</v>
      </c>
      <c r="AK504" s="146">
        <f>BDS!$AK$3*(COS(($U504*AK$4)-PI()))*BL504*BP504</f>
        <v>1.1468512093803023E-2</v>
      </c>
      <c r="AL504" s="146">
        <f>BDS!$AL$3*(COS(($U504*AL$4)-PI()))*BL504*BP504</f>
        <v>-3.3683424346260937E-3</v>
      </c>
      <c r="AM504" s="146">
        <f>BDS!$AM$3*(COS(($U504*AM$4)-PI()))*BL504*BP504</f>
        <v>1.5679129551651298E-2</v>
      </c>
      <c r="AN504" s="146">
        <f>BDS!$AN$3*(COS(($U504*AN$4)-PI()))*BL504*BP504</f>
        <v>1.0598050046340712E-2</v>
      </c>
      <c r="AO504" s="146">
        <f>BDS!$AO$3*(COS(($U504*AO$4)-PI()))*BL504*BP504</f>
        <v>1.5679129551651298E-2</v>
      </c>
      <c r="AP504" s="146">
        <f>BDS!$AP$3*(COS(($U504*AP$4)-PI()))*BL504*BP504</f>
        <v>-3.3683424346260937E-3</v>
      </c>
      <c r="AQ504" s="146">
        <f>BDS!$AQ$3*(COS(($U504*AQ$4)-PI()))*BL504*BP504</f>
        <v>1.1468512093803023E-2</v>
      </c>
      <c r="AR504" s="146">
        <f>BDS!$AR$3*(COS(($U504*AR$4)-PI()))*BL504*BP504</f>
        <v>1.0948350542959114E-2</v>
      </c>
      <c r="AS504" s="146">
        <f>BDS!$AS$3*(COS(($U504*AS$4)-PI()))*BL504*BP504</f>
        <v>-7.2393895471310667E-3</v>
      </c>
      <c r="AT504" s="146">
        <f>BDS!$AT$3*(COS(($U504*AT$4)-PI()))*BL504*BP504</f>
        <v>-2.6363442365761433E-3</v>
      </c>
      <c r="AU504" s="146">
        <f>BDS!$AU$3*(COS(($U504*AU$4)-PI()))*BL504*BP504</f>
        <v>-9.4106612015724886E-3</v>
      </c>
      <c r="AV504" s="146">
        <f>BDS!$AV$3*(COS(($U504*AV$4)-PI()))*BL504*BP504</f>
        <v>-6.3133129891560415E-3</v>
      </c>
      <c r="AW504" s="146">
        <f>BDS!$AW$3*(COS(($U504*AW$4)-PI()))*BL504*BP504</f>
        <v>4.171342225873384E-3</v>
      </c>
      <c r="AX504" s="146">
        <f>BDS!$AX$3*(COS(($U504*AX$4)-PI()))*BL504*BP504</f>
        <v>-6.3133129891560415E-3</v>
      </c>
      <c r="AY504" s="146">
        <f>BDS!$AY$3*(COS(($U504*AY$4)-PI()))*BL504*BP504</f>
        <v>-9.4106612015724886E-3</v>
      </c>
      <c r="AZ504" s="146">
        <f>BDS!$AZ$3*(COS(($U504*AZ$4)-PI()))*BL504*BP504</f>
        <v>-2.6363442365761433E-3</v>
      </c>
      <c r="BA504" s="146">
        <f>BDS!$BA$3*(COS(($U504*BA$4)-PI()))*BL504*BP504</f>
        <v>-7.2393895471310667E-3</v>
      </c>
      <c r="BB504" s="146">
        <f>BDS!$BB$3*(COS(($U504*BB$4)-PI()))*BL504*BP504</f>
        <v>1.3880588815904255E-2</v>
      </c>
      <c r="BC504" s="146">
        <f>BDS!$BC$3*(COS(($U504*BC$4)-PI()))*BL504*BP504</f>
        <v>-5.2657435806196607E-4</v>
      </c>
      <c r="BD504" s="146">
        <f>BDS!$BD$3*(COS(($U504*BD$4)-PI()))*BL504*BP504</f>
        <v>-6.3953589853094767E-3</v>
      </c>
      <c r="BE504" s="146">
        <f>BDS!$BE$3*(COS(($U504*BE$4)-PI()))*BL504*BP504</f>
        <v>-5.0323672766605853E-3</v>
      </c>
      <c r="BF504" s="153">
        <f t="shared" si="144"/>
        <v>-6.1594584924291472E-4</v>
      </c>
      <c r="BG504" s="153">
        <f>(((BF504)+1)/(BDS!$BG$4)+1)</f>
        <v>1.9930503602224472</v>
      </c>
      <c r="BH504" s="196">
        <f t="shared" si="145"/>
        <v>5.9903654510266682</v>
      </c>
      <c r="BI504" s="154"/>
      <c r="BJ504" s="152">
        <f t="shared" si="146"/>
        <v>17731.131519969935</v>
      </c>
      <c r="BK504" s="152">
        <f t="shared" si="147"/>
        <v>-13.511858435342955</v>
      </c>
      <c r="BL504" s="155">
        <f t="shared" si="148"/>
        <v>0.21106055617461933</v>
      </c>
      <c r="BM504" s="155"/>
      <c r="BN504" s="152">
        <f t="shared" si="149"/>
        <v>17731.131519969935</v>
      </c>
      <c r="BO504" s="152">
        <f t="shared" si="150"/>
        <v>-22.406637598750446</v>
      </c>
      <c r="BP504" s="155">
        <f t="shared" si="151"/>
        <v>7.5799810529319542E-2</v>
      </c>
      <c r="BQ504" s="156"/>
      <c r="BR504" s="157">
        <f t="shared" si="152"/>
        <v>17731.131519969935</v>
      </c>
      <c r="BS504" s="158">
        <f t="shared" si="153"/>
        <v>0</v>
      </c>
      <c r="BT504" s="158">
        <f t="shared" si="154"/>
        <v>0</v>
      </c>
      <c r="BU504" s="158">
        <f t="shared" si="155"/>
        <v>0</v>
      </c>
      <c r="BV504" s="158"/>
      <c r="BW504" s="206">
        <f t="shared" si="156"/>
        <v>17731.131519969935</v>
      </c>
      <c r="BX504" s="207">
        <f t="shared" si="157"/>
        <v>-5.6787315850575606E-11</v>
      </c>
      <c r="BY504" s="208">
        <f t="shared" si="158"/>
        <v>0.99999999999346212</v>
      </c>
      <c r="BZ504" s="158"/>
      <c r="CA504" s="157">
        <f>BDS!BH504</f>
        <v>5.9903654510266682</v>
      </c>
      <c r="CB504" s="157">
        <f t="shared" si="159"/>
        <v>-9.6345489733318246E-3</v>
      </c>
      <c r="CC504" s="157"/>
      <c r="CD504" s="157">
        <f t="shared" si="160"/>
        <v>-9.6345489733318246E-3</v>
      </c>
      <c r="CE504" s="192"/>
      <c r="CF504" s="192"/>
      <c r="CG504" s="208"/>
      <c r="CH504" s="208">
        <f t="shared" si="161"/>
        <v>0</v>
      </c>
    </row>
    <row r="505" spans="2:86" x14ac:dyDescent="0.2">
      <c r="B505" s="81"/>
      <c r="C505" s="81"/>
      <c r="D505" s="81"/>
      <c r="E505" s="81"/>
      <c r="F505" s="81"/>
      <c r="G505" s="81"/>
      <c r="H505" s="81"/>
      <c r="I505" s="81"/>
      <c r="J505" s="81"/>
      <c r="K505" s="81"/>
      <c r="L505" s="82"/>
      <c r="M505" s="83"/>
      <c r="N505" s="81"/>
      <c r="O505" s="81"/>
      <c r="P505" s="81"/>
      <c r="Q505" s="84"/>
      <c r="R505" s="81"/>
      <c r="S505" s="84"/>
      <c r="T505" s="81"/>
      <c r="U505" s="195">
        <f t="shared" si="143"/>
        <v>18000.026490006065</v>
      </c>
      <c r="V505" s="146">
        <f>BDS!$V$3*(COS(($U505*V$4)-PI()))*BL505*BP505</f>
        <v>-6.9360085445102203E-3</v>
      </c>
      <c r="W505" s="146">
        <f>BDS!$W$3*(COS(($U505*W$4)-PI()))*BL505*BP505</f>
        <v>1.5093631223322791E-2</v>
      </c>
      <c r="X505" s="146">
        <f>BDS!$X$3*(COS(($U505*X$4)-PI()))*BL505*BP505</f>
        <v>1.5063840002936535E-2</v>
      </c>
      <c r="Y505" s="146">
        <f>BDS!$Y$3*(COS(($U505*Y$4)-PI()))*BL505*BP505</f>
        <v>-1.4878807790611976E-2</v>
      </c>
      <c r="Z505" s="146">
        <f>BDS!$Z$3*(COS(($U505*Z$4)-PI()))*BL505*BP505</f>
        <v>6.4928731472915931E-4</v>
      </c>
      <c r="AA505" s="146">
        <f>BDS!$AA$3*(COS(($U505*AA$4)-PI()))*BL505*BP505</f>
        <v>-1.4844165099003177E-2</v>
      </c>
      <c r="AB505" s="146">
        <f>BDS!$AB$3*(COS(($U505*AB$4)-PI()))*BL505*BP505</f>
        <v>-1.2105913155845378E-2</v>
      </c>
      <c r="AC505" s="146">
        <f>BDS!$AC$3*(COS(($U505*AC$4)-PI()))*BL505*BP505</f>
        <v>8.434752986920946E-4</v>
      </c>
      <c r="AD505" s="146">
        <f>BDS!$AD$3*(COS(($U505*AD$4)-PI()))*BL505*BP505</f>
        <v>-1.3378881187835487E-2</v>
      </c>
      <c r="AE505" s="146">
        <f>BDS!$AE$3*(COS(($U505*AE$4)-PI()))*BL505*BP505</f>
        <v>-5.6585487987036286E-3</v>
      </c>
      <c r="AF505" s="146">
        <f>BDS!$AF$3*(COS(($U505*AF$4)-PI()))*BL505*BP505</f>
        <v>-1.3378881187835487E-2</v>
      </c>
      <c r="AG505" s="146">
        <f>BDS!$AG$3*(COS(($U505*AG$4)-PI()))*BL505*BP505</f>
        <v>8.434752986920946E-4</v>
      </c>
      <c r="AH505" s="146">
        <f>BDS!$AH$3*(COS(($U505*AH$4)-PI()))*BL505*BP505</f>
        <v>-1.2105913155845378E-2</v>
      </c>
      <c r="AI505" s="146">
        <f>BDS!$AI$3*(COS(($U505*AI$4)-PI()))*BL505*BP505</f>
        <v>-1.4844165099003177E-2</v>
      </c>
      <c r="AJ505" s="146">
        <f>BDS!$AJ$3*(COS(($U505*AJ$4)-PI()))*BL505*BP505</f>
        <v>1.5368831455127303E-2</v>
      </c>
      <c r="AK505" s="146">
        <f>BDS!$AK$3*(COS(($U505*AK$4)-PI()))*BL505*BP505</f>
        <v>1.534666791803835E-2</v>
      </c>
      <c r="AL505" s="146">
        <f>BDS!$AL$3*(COS(($U505*AL$4)-PI()))*BL505*BP505</f>
        <v>-1.1643383583438227E-2</v>
      </c>
      <c r="AM505" s="146">
        <f>BDS!$AM$3*(COS(($U505*AM$4)-PI()))*BL505*BP505</f>
        <v>1.4194689127373301E-2</v>
      </c>
      <c r="AN505" s="146">
        <f>BDS!$AN$3*(COS(($U505*AN$4)-PI()))*BL505*BP505</f>
        <v>1.4943795085833395E-2</v>
      </c>
      <c r="AO505" s="146">
        <f>BDS!$AO$3*(COS(($U505*AO$4)-PI()))*BL505*BP505</f>
        <v>1.4194689127373301E-2</v>
      </c>
      <c r="AP505" s="146">
        <f>BDS!$AP$3*(COS(($U505*AP$4)-PI()))*BL505*BP505</f>
        <v>-1.1643383583438227E-2</v>
      </c>
      <c r="AQ505" s="146">
        <f>BDS!$AQ$3*(COS(($U505*AQ$4)-PI()))*BL505*BP505</f>
        <v>1.534666791803835E-2</v>
      </c>
      <c r="AR505" s="146">
        <f>BDS!$AR$3*(COS(($U505*AR$4)-PI()))*BL505*BP505</f>
        <v>1.5368831455127303E-2</v>
      </c>
      <c r="AS505" s="146">
        <f>BDS!$AS$3*(COS(($U505*AS$4)-PI()))*BL505*BP505</f>
        <v>-1.4844165099003177E-2</v>
      </c>
      <c r="AT505" s="146">
        <f>BDS!$AT$3*(COS(($U505*AT$4)-PI()))*BL505*BP505</f>
        <v>-1.2105913155845378E-2</v>
      </c>
      <c r="AU505" s="146">
        <f>BDS!$AU$3*(COS(($U505*AU$4)-PI()))*BL505*BP505</f>
        <v>8.434752986920946E-4</v>
      </c>
      <c r="AV505" s="146">
        <f>BDS!$AV$3*(COS(($U505*AV$4)-PI()))*BL505*BP505</f>
        <v>-1.3378881187835487E-2</v>
      </c>
      <c r="AW505" s="146">
        <f>BDS!$AW$3*(COS(($U505*AW$4)-PI()))*BL505*BP505</f>
        <v>-5.6585487987036286E-3</v>
      </c>
      <c r="AX505" s="146">
        <f>BDS!$AX$3*(COS(($U505*AX$4)-PI()))*BL505*BP505</f>
        <v>-1.3378881187835487E-2</v>
      </c>
      <c r="AY505" s="146">
        <f>BDS!$AY$3*(COS(($U505*AY$4)-PI()))*BL505*BP505</f>
        <v>8.434752986920946E-4</v>
      </c>
      <c r="AZ505" s="146">
        <f>BDS!$AZ$3*(COS(($U505*AZ$4)-PI()))*BL505*BP505</f>
        <v>-1.2105913155845378E-2</v>
      </c>
      <c r="BA505" s="146">
        <f>BDS!$BA$3*(COS(($U505*BA$4)-PI()))*BL505*BP505</f>
        <v>-1.4844165099003177E-2</v>
      </c>
      <c r="BB505" s="146">
        <f>BDS!$BB$3*(COS(($U505*BB$4)-PI()))*BL505*BP505</f>
        <v>6.4928731472915931E-4</v>
      </c>
      <c r="BC505" s="146">
        <f>BDS!$BC$3*(COS(($U505*BC$4)-PI()))*BL505*BP505</f>
        <v>-1.4878807790611976E-2</v>
      </c>
      <c r="BD505" s="146">
        <f>BDS!$BD$3*(COS(($U505*BD$4)-PI()))*BL505*BP505</f>
        <v>1.5063840002936535E-2</v>
      </c>
      <c r="BE505" s="146">
        <f>BDS!$BE$3*(COS(($U505*BE$4)-PI()))*BL505*BP505</f>
        <v>1.5093631223322791E-2</v>
      </c>
      <c r="BF505" s="153">
        <f t="shared" si="144"/>
        <v>-1.7461593415860383E-3</v>
      </c>
      <c r="BG505" s="153">
        <f>(((BF505)+1)/(BDS!$BG$4)+1)</f>
        <v>1.9919273095683587</v>
      </c>
      <c r="BH505" s="196">
        <f t="shared" si="145"/>
        <v>5.9854697175437739</v>
      </c>
      <c r="BI505" s="154"/>
      <c r="BJ505" s="152">
        <f t="shared" si="146"/>
        <v>18000.026490006065</v>
      </c>
      <c r="BK505" s="152">
        <f t="shared" si="147"/>
        <v>-13.715055277115196</v>
      </c>
      <c r="BL505" s="155">
        <f t="shared" si="148"/>
        <v>0.20618033272946182</v>
      </c>
      <c r="BM505" s="155"/>
      <c r="BN505" s="152">
        <f t="shared" si="149"/>
        <v>18000.026490006065</v>
      </c>
      <c r="BO505" s="152">
        <f t="shared" si="150"/>
        <v>-22.569133340741754</v>
      </c>
      <c r="BP505" s="155">
        <f t="shared" si="151"/>
        <v>7.4394928885342632E-2</v>
      </c>
      <c r="BQ505" s="156"/>
      <c r="BR505" s="157">
        <f t="shared" si="152"/>
        <v>18000.026490006065</v>
      </c>
      <c r="BS505" s="158">
        <f t="shared" si="153"/>
        <v>0</v>
      </c>
      <c r="BT505" s="158">
        <f t="shared" si="154"/>
        <v>0</v>
      </c>
      <c r="BU505" s="158">
        <f t="shared" si="155"/>
        <v>0</v>
      </c>
      <c r="BV505" s="158"/>
      <c r="BW505" s="206">
        <f t="shared" si="156"/>
        <v>18000.026490006065</v>
      </c>
      <c r="BX505" s="207">
        <f t="shared" si="157"/>
        <v>-5.9634010531859989E-11</v>
      </c>
      <c r="BY505" s="208">
        <f t="shared" si="158"/>
        <v>0.99999999999313438</v>
      </c>
      <c r="BZ505" s="158"/>
      <c r="CA505" s="157">
        <f>BDS!BH505</f>
        <v>5.9854697175437739</v>
      </c>
      <c r="CB505" s="157">
        <f t="shared" si="159"/>
        <v>-1.4530282456226118E-2</v>
      </c>
      <c r="CC505" s="157"/>
      <c r="CD505" s="157">
        <f t="shared" si="160"/>
        <v>-1.4530282456226118E-2</v>
      </c>
      <c r="CE505" s="192"/>
      <c r="CF505" s="192"/>
      <c r="CG505" s="208"/>
      <c r="CH505" s="208">
        <f t="shared" si="161"/>
        <v>0</v>
      </c>
    </row>
    <row r="506" spans="2:86" x14ac:dyDescent="0.2">
      <c r="B506" s="81"/>
      <c r="C506" s="81"/>
      <c r="D506" s="81"/>
      <c r="E506" s="81"/>
      <c r="F506" s="81"/>
      <c r="G506" s="81"/>
      <c r="H506" s="81"/>
      <c r="I506" s="81"/>
      <c r="J506" s="81"/>
      <c r="K506" s="81"/>
      <c r="L506" s="82"/>
      <c r="M506" s="83"/>
      <c r="N506" s="81"/>
      <c r="O506" s="81"/>
      <c r="P506" s="81"/>
      <c r="Q506" s="84"/>
      <c r="R506" s="81"/>
      <c r="S506" s="84"/>
      <c r="T506" s="81"/>
      <c r="U506" s="195">
        <f t="shared" si="143"/>
        <v>18272.999288060633</v>
      </c>
      <c r="V506" s="146">
        <f>BDS!$V$3*(COS(($U506*V$4)-PI()))*BL506*BP506</f>
        <v>1.4162029776993738E-2</v>
      </c>
      <c r="W506" s="146">
        <f>BDS!$W$3*(COS(($U506*W$4)-PI()))*BL506*BP506</f>
        <v>-3.1669553025298661E-3</v>
      </c>
      <c r="X506" s="146">
        <f>BDS!$X$3*(COS(($U506*X$4)-PI()))*BL506*BP506</f>
        <v>-4.4936027878771448E-3</v>
      </c>
      <c r="Y506" s="146">
        <f>BDS!$Y$3*(COS(($U506*Y$4)-PI()))*BL506*BP506</f>
        <v>-6.5951608340339774E-3</v>
      </c>
      <c r="Z506" s="146">
        <f>BDS!$Z$3*(COS(($U506*Z$4)-PI()))*BL506*BP506</f>
        <v>-1.222153718341412E-2</v>
      </c>
      <c r="AA506" s="146">
        <f>BDS!$AA$3*(COS(($U506*AA$4)-PI()))*BL506*BP506</f>
        <v>-1.2221475264529852E-2</v>
      </c>
      <c r="AB506" s="146">
        <f>BDS!$AB$3*(COS(($U506*AB$4)-PI()))*BL506*BP506</f>
        <v>-1.4689656579356791E-2</v>
      </c>
      <c r="AC506" s="146">
        <f>BDS!$AC$3*(COS(($U506*AC$4)-PI()))*BL506*BP506</f>
        <v>1.0018914447921818E-2</v>
      </c>
      <c r="AD506" s="146">
        <f>BDS!$AD$3*(COS(($U506*AD$4)-PI()))*BL506*BP506</f>
        <v>-1.4609925046683058E-2</v>
      </c>
      <c r="AE506" s="146">
        <f>BDS!$AE$3*(COS(($U506*AE$4)-PI()))*BL506*BP506</f>
        <v>-1.2617041063085787E-2</v>
      </c>
      <c r="AF506" s="146">
        <f>BDS!$AF$3*(COS(($U506*AF$4)-PI()))*BL506*BP506</f>
        <v>-1.4609925046683058E-2</v>
      </c>
      <c r="AG506" s="146">
        <f>BDS!$AG$3*(COS(($U506*AG$4)-PI()))*BL506*BP506</f>
        <v>1.0018914447921818E-2</v>
      </c>
      <c r="AH506" s="146">
        <f>BDS!$AH$3*(COS(($U506*AH$4)-PI()))*BL506*BP506</f>
        <v>-1.4689656579356791E-2</v>
      </c>
      <c r="AI506" s="146">
        <f>BDS!$AI$3*(COS(($U506*AI$4)-PI()))*BL506*BP506</f>
        <v>-1.2221475264529852E-2</v>
      </c>
      <c r="AJ506" s="146">
        <f>BDS!$AJ$3*(COS(($U506*AJ$4)-PI()))*BL506*BP506</f>
        <v>1.0394607432797437E-2</v>
      </c>
      <c r="AK506" s="146">
        <f>BDS!$AK$3*(COS(($U506*AK$4)-PI()))*BL506*BP506</f>
        <v>1.1816354282191568E-2</v>
      </c>
      <c r="AL506" s="146">
        <f>BDS!$AL$3*(COS(($U506*AL$4)-PI()))*BL506*BP506</f>
        <v>-1.473453143996859E-2</v>
      </c>
      <c r="AM506" s="146">
        <f>BDS!$AM$3*(COS(($U506*AM$4)-PI()))*BL506*BP506</f>
        <v>7.6844913282709763E-3</v>
      </c>
      <c r="AN506" s="146">
        <f>BDS!$AN$3*(COS(($U506*AN$4)-PI()))*BL506*BP506</f>
        <v>1.3753579044201956E-2</v>
      </c>
      <c r="AO506" s="146">
        <f>BDS!$AO$3*(COS(($U506*AO$4)-PI()))*BL506*BP506</f>
        <v>7.6844913282709763E-3</v>
      </c>
      <c r="AP506" s="146">
        <f>BDS!$AP$3*(COS(($U506*AP$4)-PI()))*BL506*BP506</f>
        <v>-1.473453143996859E-2</v>
      </c>
      <c r="AQ506" s="146">
        <f>BDS!$AQ$3*(COS(($U506*AQ$4)-PI()))*BL506*BP506</f>
        <v>1.1816354282191568E-2</v>
      </c>
      <c r="AR506" s="146">
        <f>BDS!$AR$3*(COS(($U506*AR$4)-PI()))*BL506*BP506</f>
        <v>1.0394607432797437E-2</v>
      </c>
      <c r="AS506" s="146">
        <f>BDS!$AS$3*(COS(($U506*AS$4)-PI()))*BL506*BP506</f>
        <v>-1.2221475264529852E-2</v>
      </c>
      <c r="AT506" s="146">
        <f>BDS!$AT$3*(COS(($U506*AT$4)-PI()))*BL506*BP506</f>
        <v>-1.4689656579356791E-2</v>
      </c>
      <c r="AU506" s="146">
        <f>BDS!$AU$3*(COS(($U506*AU$4)-PI()))*BL506*BP506</f>
        <v>1.0018914447921818E-2</v>
      </c>
      <c r="AV506" s="146">
        <f>BDS!$AV$3*(COS(($U506*AV$4)-PI()))*BL506*BP506</f>
        <v>-1.4609925046683058E-2</v>
      </c>
      <c r="AW506" s="146">
        <f>BDS!$AW$3*(COS(($U506*AW$4)-PI()))*BL506*BP506</f>
        <v>-1.2617041063085787E-2</v>
      </c>
      <c r="AX506" s="146">
        <f>BDS!$AX$3*(COS(($U506*AX$4)-PI()))*BL506*BP506</f>
        <v>-1.4609925046683058E-2</v>
      </c>
      <c r="AY506" s="146">
        <f>BDS!$AY$3*(COS(($U506*AY$4)-PI()))*BL506*BP506</f>
        <v>1.0018914447921818E-2</v>
      </c>
      <c r="AZ506" s="146">
        <f>BDS!$AZ$3*(COS(($U506*AZ$4)-PI()))*BL506*BP506</f>
        <v>-1.4689656579356791E-2</v>
      </c>
      <c r="BA506" s="146">
        <f>BDS!$BA$3*(COS(($U506*BA$4)-PI()))*BL506*BP506</f>
        <v>-1.2221475264529852E-2</v>
      </c>
      <c r="BB506" s="146">
        <f>BDS!$BB$3*(COS(($U506*BB$4)-PI()))*BL506*BP506</f>
        <v>-1.222153718341412E-2</v>
      </c>
      <c r="BC506" s="146">
        <f>BDS!$BC$3*(COS(($U506*BC$4)-PI()))*BL506*BP506</f>
        <v>-6.5951608340339774E-3</v>
      </c>
      <c r="BD506" s="146">
        <f>BDS!$BD$3*(COS(($U506*BD$4)-PI()))*BL506*BP506</f>
        <v>-4.4936027878771448E-3</v>
      </c>
      <c r="BE506" s="146">
        <f>BDS!$BE$3*(COS(($U506*BE$4)-PI()))*BL506*BP506</f>
        <v>-3.1669553025298661E-3</v>
      </c>
      <c r="BF506" s="153">
        <f t="shared" si="144"/>
        <v>-4.0544364467970783E-3</v>
      </c>
      <c r="BG506" s="153">
        <f>(((BF506)+1)/(BDS!$BG$4)+1)</f>
        <v>1.9896336613944634</v>
      </c>
      <c r="BH506" s="196">
        <f t="shared" si="145"/>
        <v>5.9754623976699754</v>
      </c>
      <c r="BI506" s="154"/>
      <c r="BJ506" s="152">
        <f t="shared" si="146"/>
        <v>18272.999288060633</v>
      </c>
      <c r="BK506" s="152">
        <f t="shared" si="147"/>
        <v>-13.918675169775376</v>
      </c>
      <c r="BL506" s="155">
        <f t="shared" si="148"/>
        <v>0.20140314200349835</v>
      </c>
      <c r="BM506" s="155"/>
      <c r="BN506" s="152">
        <f t="shared" si="149"/>
        <v>18272.999288060633</v>
      </c>
      <c r="BO506" s="152">
        <f t="shared" si="150"/>
        <v>-22.731662931104776</v>
      </c>
      <c r="BP506" s="155">
        <f t="shared" si="151"/>
        <v>7.3015800926616053E-2</v>
      </c>
      <c r="BQ506" s="156"/>
      <c r="BR506" s="157">
        <f t="shared" si="152"/>
        <v>18272.999288060633</v>
      </c>
      <c r="BS506" s="158">
        <f t="shared" si="153"/>
        <v>0</v>
      </c>
      <c r="BT506" s="158">
        <f t="shared" si="154"/>
        <v>0</v>
      </c>
      <c r="BU506" s="158">
        <f t="shared" si="155"/>
        <v>0</v>
      </c>
      <c r="BV506" s="158"/>
      <c r="BW506" s="206">
        <f t="shared" si="156"/>
        <v>18272.999288060633</v>
      </c>
      <c r="BX506" s="207">
        <f t="shared" si="157"/>
        <v>-6.2623425678196226E-11</v>
      </c>
      <c r="BY506" s="208">
        <f t="shared" si="158"/>
        <v>0.99999999999279021</v>
      </c>
      <c r="BZ506" s="158"/>
      <c r="CA506" s="157">
        <f>BDS!BH506</f>
        <v>5.9754623976699754</v>
      </c>
      <c r="CB506" s="157">
        <f t="shared" si="159"/>
        <v>-2.4537602330024555E-2</v>
      </c>
      <c r="CC506" s="157"/>
      <c r="CD506" s="157">
        <f t="shared" si="160"/>
        <v>-2.4537602330024555E-2</v>
      </c>
      <c r="CE506" s="192"/>
      <c r="CF506" s="192"/>
      <c r="CG506" s="208"/>
      <c r="CH506" s="208">
        <f t="shared" si="161"/>
        <v>0</v>
      </c>
    </row>
    <row r="507" spans="2:86" x14ac:dyDescent="0.2">
      <c r="B507" s="81"/>
      <c r="C507" s="81"/>
      <c r="D507" s="81"/>
      <c r="E507" s="81"/>
      <c r="F507" s="81"/>
      <c r="G507" s="81"/>
      <c r="H507" s="81"/>
      <c r="I507" s="81"/>
      <c r="J507" s="81"/>
      <c r="K507" s="81"/>
      <c r="L507" s="82"/>
      <c r="M507" s="83"/>
      <c r="N507" s="81"/>
      <c r="O507" s="81"/>
      <c r="P507" s="81"/>
      <c r="Q507" s="84"/>
      <c r="R507" s="81"/>
      <c r="S507" s="84"/>
      <c r="T507" s="81"/>
      <c r="U507" s="195">
        <f t="shared" si="143"/>
        <v>18550.111754938418</v>
      </c>
      <c r="V507" s="146">
        <f>BDS!$V$3*(COS(($U507*V$4)-PI()))*BL507*BP507</f>
        <v>-8.9165429069849866E-4</v>
      </c>
      <c r="W507" s="146">
        <f>BDS!$W$3*(COS(($U507*W$4)-PI()))*BL507*BP507</f>
        <v>-1.1963256080205202E-2</v>
      </c>
      <c r="X507" s="146">
        <f>BDS!$X$3*(COS(($U507*X$4)-PI()))*BL507*BP507</f>
        <v>-1.0368571110507697E-2</v>
      </c>
      <c r="Y507" s="146">
        <f>BDS!$Y$3*(COS(($U507*Y$4)-PI()))*BL507*BP507</f>
        <v>1.0848209699255791E-2</v>
      </c>
      <c r="Z507" s="146">
        <f>BDS!$Z$3*(COS(($U507*Z$4)-PI()))*BL507*BP507</f>
        <v>-1.2693698398178188E-2</v>
      </c>
      <c r="AA507" s="146">
        <f>BDS!$AA$3*(COS(($U507*AA$4)-PI()))*BL507*BP507</f>
        <v>-1.5768494380003887E-3</v>
      </c>
      <c r="AB507" s="146">
        <f>BDS!$AB$3*(COS(($U507*AB$4)-PI()))*BL507*BP507</f>
        <v>-9.3186059979282702E-3</v>
      </c>
      <c r="AC507" s="146">
        <f>BDS!$AC$3*(COS(($U507*AC$4)-PI()))*BL507*BP507</f>
        <v>1.4038843149799538E-2</v>
      </c>
      <c r="AD507" s="146">
        <f>BDS!$AD$3*(COS(($U507*AD$4)-PI()))*BL507*BP507</f>
        <v>-9.7454789550696693E-3</v>
      </c>
      <c r="AE507" s="146">
        <f>BDS!$AE$3*(COS(($U507*AE$4)-PI()))*BL507*BP507</f>
        <v>-1.4058758342073732E-2</v>
      </c>
      <c r="AF507" s="146">
        <f>BDS!$AF$3*(COS(($U507*AF$4)-PI()))*BL507*BP507</f>
        <v>-9.7454789550696693E-3</v>
      </c>
      <c r="AG507" s="146">
        <f>BDS!$AG$3*(COS(($U507*AG$4)-PI()))*BL507*BP507</f>
        <v>1.4038843149799538E-2</v>
      </c>
      <c r="AH507" s="146">
        <f>BDS!$AH$3*(COS(($U507*AH$4)-PI()))*BL507*BP507</f>
        <v>-9.3186059979282702E-3</v>
      </c>
      <c r="AI507" s="146">
        <f>BDS!$AI$3*(COS(($U507*AI$4)-PI()))*BL507*BP507</f>
        <v>-1.5768494380003887E-3</v>
      </c>
      <c r="AJ507" s="146">
        <f>BDS!$AJ$3*(COS(($U507*AJ$4)-PI()))*BL507*BP507</f>
        <v>-5.5131676820738707E-4</v>
      </c>
      <c r="AK507" s="146">
        <f>BDS!$AK$3*(COS(($U507*AK$4)-PI()))*BL507*BP507</f>
        <v>2.8741309939374383E-3</v>
      </c>
      <c r="AL507" s="146">
        <f>BDS!$AL$3*(COS(($U507*AL$4)-PI()))*BL507*BP507</f>
        <v>-1.1602732403958767E-2</v>
      </c>
      <c r="AM507" s="146">
        <f>BDS!$AM$3*(COS(($U507*AM$4)-PI()))*BL507*BP507</f>
        <v>-1.2348697278001452E-3</v>
      </c>
      <c r="AN507" s="146">
        <f>BDS!$AN$3*(COS(($U507*AN$4)-PI()))*BL507*BP507</f>
        <v>7.6831006980306107E-3</v>
      </c>
      <c r="AO507" s="146">
        <f>BDS!$AO$3*(COS(($U507*AO$4)-PI()))*BL507*BP507</f>
        <v>-1.2348697278001452E-3</v>
      </c>
      <c r="AP507" s="146">
        <f>BDS!$AP$3*(COS(($U507*AP$4)-PI()))*BL507*BP507</f>
        <v>-1.1602732403958767E-2</v>
      </c>
      <c r="AQ507" s="146">
        <f>BDS!$AQ$3*(COS(($U507*AQ$4)-PI()))*BL507*BP507</f>
        <v>2.8741309939374383E-3</v>
      </c>
      <c r="AR507" s="146">
        <f>BDS!$AR$3*(COS(($U507*AR$4)-PI()))*BL507*BP507</f>
        <v>-5.5131676820738707E-4</v>
      </c>
      <c r="AS507" s="146">
        <f>BDS!$AS$3*(COS(($U507*AS$4)-PI()))*BL507*BP507</f>
        <v>-1.5768494380003887E-3</v>
      </c>
      <c r="AT507" s="146">
        <f>BDS!$AT$3*(COS(($U507*AT$4)-PI()))*BL507*BP507</f>
        <v>-9.3186059979282702E-3</v>
      </c>
      <c r="AU507" s="146">
        <f>BDS!$AU$3*(COS(($U507*AU$4)-PI()))*BL507*BP507</f>
        <v>1.4038843149799538E-2</v>
      </c>
      <c r="AV507" s="146">
        <f>BDS!$AV$3*(COS(($U507*AV$4)-PI()))*BL507*BP507</f>
        <v>-9.7454789550696693E-3</v>
      </c>
      <c r="AW507" s="146">
        <f>BDS!$AW$3*(COS(($U507*AW$4)-PI()))*BL507*BP507</f>
        <v>-1.4058758342073732E-2</v>
      </c>
      <c r="AX507" s="146">
        <f>BDS!$AX$3*(COS(($U507*AX$4)-PI()))*BL507*BP507</f>
        <v>-9.7454789550696693E-3</v>
      </c>
      <c r="AY507" s="146">
        <f>BDS!$AY$3*(COS(($U507*AY$4)-PI()))*BL507*BP507</f>
        <v>1.4038843149799538E-2</v>
      </c>
      <c r="AZ507" s="146">
        <f>BDS!$AZ$3*(COS(($U507*AZ$4)-PI()))*BL507*BP507</f>
        <v>-9.3186059979282702E-3</v>
      </c>
      <c r="BA507" s="146">
        <f>BDS!$BA$3*(COS(($U507*BA$4)-PI()))*BL507*BP507</f>
        <v>-1.5768494380003887E-3</v>
      </c>
      <c r="BB507" s="146">
        <f>BDS!$BB$3*(COS(($U507*BB$4)-PI()))*BL507*BP507</f>
        <v>-1.2693698398178188E-2</v>
      </c>
      <c r="BC507" s="146">
        <f>BDS!$BC$3*(COS(($U507*BC$4)-PI()))*BL507*BP507</f>
        <v>1.0848209699255791E-2</v>
      </c>
      <c r="BD507" s="146">
        <f>BDS!$BD$3*(COS(($U507*BD$4)-PI()))*BL507*BP507</f>
        <v>-1.0368571110507697E-2</v>
      </c>
      <c r="BE507" s="146">
        <f>BDS!$BE$3*(COS(($U507*BE$4)-PI()))*BL507*BP507</f>
        <v>-1.1963256080205202E-2</v>
      </c>
      <c r="BF507" s="153">
        <f t="shared" si="144"/>
        <v>-3.2532956342483008E-3</v>
      </c>
      <c r="BG507" s="153">
        <f>(((BF507)+1)/(BDS!$BG$4)+1)</f>
        <v>1.9904297248989651</v>
      </c>
      <c r="BH507" s="196">
        <f t="shared" si="145"/>
        <v>5.9789369754140198</v>
      </c>
      <c r="BI507" s="154"/>
      <c r="BJ507" s="152">
        <f t="shared" si="146"/>
        <v>18550.111754938418</v>
      </c>
      <c r="BK507" s="152">
        <f t="shared" si="147"/>
        <v>-14.122699558045593</v>
      </c>
      <c r="BL507" s="155">
        <f t="shared" si="148"/>
        <v>0.1967274769410422</v>
      </c>
      <c r="BM507" s="155"/>
      <c r="BN507" s="152">
        <f t="shared" si="149"/>
        <v>18550.111754938418</v>
      </c>
      <c r="BO507" s="152">
        <f t="shared" si="150"/>
        <v>-22.894225133184296</v>
      </c>
      <c r="BP507" s="155">
        <f t="shared" si="151"/>
        <v>7.166197008512154E-2</v>
      </c>
      <c r="BQ507" s="156"/>
      <c r="BR507" s="157">
        <f t="shared" si="152"/>
        <v>18550.111754938418</v>
      </c>
      <c r="BS507" s="158">
        <f t="shared" si="153"/>
        <v>0</v>
      </c>
      <c r="BT507" s="158">
        <f t="shared" si="154"/>
        <v>0</v>
      </c>
      <c r="BU507" s="158">
        <f t="shared" si="155"/>
        <v>0</v>
      </c>
      <c r="BV507" s="158"/>
      <c r="BW507" s="206">
        <f t="shared" si="156"/>
        <v>18550.111754938418</v>
      </c>
      <c r="BX507" s="207">
        <f t="shared" si="157"/>
        <v>-6.5763275909316918E-11</v>
      </c>
      <c r="BY507" s="208">
        <f t="shared" si="158"/>
        <v>0.99999999999242872</v>
      </c>
      <c r="BZ507" s="158"/>
      <c r="CA507" s="157">
        <f>BDS!BH507</f>
        <v>5.9789369754140198</v>
      </c>
      <c r="CB507" s="157">
        <f t="shared" si="159"/>
        <v>-2.1063024585980195E-2</v>
      </c>
      <c r="CC507" s="157"/>
      <c r="CD507" s="157">
        <f t="shared" si="160"/>
        <v>-2.1063024585980195E-2</v>
      </c>
      <c r="CE507" s="192"/>
      <c r="CF507" s="192"/>
      <c r="CG507" s="208"/>
      <c r="CH507" s="208">
        <f t="shared" si="161"/>
        <v>0</v>
      </c>
    </row>
    <row r="508" spans="2:86" x14ac:dyDescent="0.2">
      <c r="B508" s="81"/>
      <c r="C508" s="81"/>
      <c r="D508" s="81"/>
      <c r="E508" s="81"/>
      <c r="F508" s="81"/>
      <c r="G508" s="81"/>
      <c r="H508" s="81"/>
      <c r="I508" s="81"/>
      <c r="J508" s="81"/>
      <c r="K508" s="81"/>
      <c r="L508" s="82"/>
      <c r="M508" s="83"/>
      <c r="N508" s="81"/>
      <c r="O508" s="81"/>
      <c r="P508" s="81"/>
      <c r="Q508" s="84"/>
      <c r="R508" s="81"/>
      <c r="S508" s="84"/>
      <c r="T508" s="81"/>
      <c r="U508" s="195">
        <f t="shared" si="143"/>
        <v>18831.426669268236</v>
      </c>
      <c r="V508" s="146">
        <f>BDS!$V$3*(COS(($U508*V$4)-PI()))*BL508*BP508</f>
        <v>-1.2403270205460101E-2</v>
      </c>
      <c r="W508" s="146">
        <f>BDS!$W$3*(COS(($U508*W$4)-PI()))*BL508*BP508</f>
        <v>1.0251762310444524E-2</v>
      </c>
      <c r="X508" s="146">
        <f>BDS!$X$3*(COS(($U508*X$4)-PI()))*BL508*BP508</f>
        <v>1.2237069938433763E-2</v>
      </c>
      <c r="Y508" s="146">
        <f>BDS!$Y$3*(COS(($U508*Y$4)-PI()))*BL508*BP508</f>
        <v>1.0429366434529859E-2</v>
      </c>
      <c r="Z508" s="146">
        <f>BDS!$Z$3*(COS(($U508*Z$4)-PI()))*BL508*BP508</f>
        <v>-8.9262790825502133E-4</v>
      </c>
      <c r="AA508" s="146">
        <f>BDS!$AA$3*(COS(($U508*AA$4)-PI()))*BL508*BP508</f>
        <v>9.4030557074896229E-3</v>
      </c>
      <c r="AB508" s="146">
        <f>BDS!$AB$3*(COS(($U508*AB$4)-PI()))*BL508*BP508</f>
        <v>7.5116975175986388E-4</v>
      </c>
      <c r="AC508" s="146">
        <f>BDS!$AC$3*(COS(($U508*AC$4)-PI()))*BL508*BP508</f>
        <v>1.1262129905322287E-2</v>
      </c>
      <c r="AD508" s="146">
        <f>BDS!$AD$3*(COS(($U508*AD$4)-PI()))*BL508*BP508</f>
        <v>-1.0914496415432235E-3</v>
      </c>
      <c r="AE508" s="146">
        <f>BDS!$AE$3*(COS(($U508*AE$4)-PI()))*BL508*BP508</f>
        <v>-9.6244968501966698E-3</v>
      </c>
      <c r="AF508" s="146">
        <f>BDS!$AF$3*(COS(($U508*AF$4)-PI()))*BL508*BP508</f>
        <v>-1.0914496415432235E-3</v>
      </c>
      <c r="AG508" s="146">
        <f>BDS!$AG$3*(COS(($U508*AG$4)-PI()))*BL508*BP508</f>
        <v>1.1262129905322287E-2</v>
      </c>
      <c r="AH508" s="146">
        <f>BDS!$AH$3*(COS(($U508*AH$4)-PI()))*BL508*BP508</f>
        <v>7.5116975175986388E-4</v>
      </c>
      <c r="AI508" s="146">
        <f>BDS!$AI$3*(COS(($U508*AI$4)-PI()))*BL508*BP508</f>
        <v>9.4030557074896229E-3</v>
      </c>
      <c r="AJ508" s="146">
        <f>BDS!$AJ$3*(COS(($U508*AJ$4)-PI()))*BL508*BP508</f>
        <v>-1.038164381694634E-2</v>
      </c>
      <c r="AK508" s="146">
        <f>BDS!$AK$3*(COS(($U508*AK$4)-PI()))*BL508*BP508</f>
        <v>-6.8613478859525017E-3</v>
      </c>
      <c r="AL508" s="146">
        <f>BDS!$AL$3*(COS(($U508*AL$4)-PI()))*BL508*BP508</f>
        <v>-3.8172135336436422E-3</v>
      </c>
      <c r="AM508" s="146">
        <f>BDS!$AM$3*(COS(($U508*AM$4)-PI()))*BL508*BP508</f>
        <v>-9.0659490754301086E-3</v>
      </c>
      <c r="AN508" s="146">
        <f>BDS!$AN$3*(COS(($U508*AN$4)-PI()))*BL508*BP508</f>
        <v>-8.221785599809697E-4</v>
      </c>
      <c r="AO508" s="146">
        <f>BDS!$AO$3*(COS(($U508*AO$4)-PI()))*BL508*BP508</f>
        <v>-9.0659490754301086E-3</v>
      </c>
      <c r="AP508" s="146">
        <f>BDS!$AP$3*(COS(($U508*AP$4)-PI()))*BL508*BP508</f>
        <v>-3.8172135336436422E-3</v>
      </c>
      <c r="AQ508" s="146">
        <f>BDS!$AQ$3*(COS(($U508*AQ$4)-PI()))*BL508*BP508</f>
        <v>-6.8613478859525017E-3</v>
      </c>
      <c r="AR508" s="146">
        <f>BDS!$AR$3*(COS(($U508*AR$4)-PI()))*BL508*BP508</f>
        <v>-1.038164381694634E-2</v>
      </c>
      <c r="AS508" s="146">
        <f>BDS!$AS$3*(COS(($U508*AS$4)-PI()))*BL508*BP508</f>
        <v>9.4030557074896229E-3</v>
      </c>
      <c r="AT508" s="146">
        <f>BDS!$AT$3*(COS(($U508*AT$4)-PI()))*BL508*BP508</f>
        <v>7.5116975175986388E-4</v>
      </c>
      <c r="AU508" s="146">
        <f>BDS!$AU$3*(COS(($U508*AU$4)-PI()))*BL508*BP508</f>
        <v>1.1262129905322287E-2</v>
      </c>
      <c r="AV508" s="146">
        <f>BDS!$AV$3*(COS(($U508*AV$4)-PI()))*BL508*BP508</f>
        <v>-1.0914496415432235E-3</v>
      </c>
      <c r="AW508" s="146">
        <f>BDS!$AW$3*(COS(($U508*AW$4)-PI()))*BL508*BP508</f>
        <v>-9.6244968501966698E-3</v>
      </c>
      <c r="AX508" s="146">
        <f>BDS!$AX$3*(COS(($U508*AX$4)-PI()))*BL508*BP508</f>
        <v>-1.0914496415432235E-3</v>
      </c>
      <c r="AY508" s="146">
        <f>BDS!$AY$3*(COS(($U508*AY$4)-PI()))*BL508*BP508</f>
        <v>1.1262129905322287E-2</v>
      </c>
      <c r="AZ508" s="146">
        <f>BDS!$AZ$3*(COS(($U508*AZ$4)-PI()))*BL508*BP508</f>
        <v>7.5116975175986388E-4</v>
      </c>
      <c r="BA508" s="146">
        <f>BDS!$BA$3*(COS(($U508*BA$4)-PI()))*BL508*BP508</f>
        <v>9.4030557074896229E-3</v>
      </c>
      <c r="BB508" s="146">
        <f>BDS!$BB$3*(COS(($U508*BB$4)-PI()))*BL508*BP508</f>
        <v>-8.9262790825502133E-4</v>
      </c>
      <c r="BC508" s="146">
        <f>BDS!$BC$3*(COS(($U508*BC$4)-PI()))*BL508*BP508</f>
        <v>1.0429366434529859E-2</v>
      </c>
      <c r="BD508" s="146">
        <f>BDS!$BD$3*(COS(($U508*BD$4)-PI()))*BL508*BP508</f>
        <v>1.2237069938433763E-2</v>
      </c>
      <c r="BE508" s="146">
        <f>BDS!$BE$3*(COS(($U508*BE$4)-PI()))*BL508*BP508</f>
        <v>1.0251762310444524E-2</v>
      </c>
      <c r="BF508" s="153">
        <f t="shared" si="144"/>
        <v>1.4617781486844683E-3</v>
      </c>
      <c r="BG508" s="153">
        <f>(((BF508)+1)/(BDS!$BG$4)+1)</f>
        <v>1.9951149164418658</v>
      </c>
      <c r="BH508" s="196">
        <f t="shared" si="145"/>
        <v>5.999358312559151</v>
      </c>
      <c r="BI508" s="154"/>
      <c r="BJ508" s="152">
        <f t="shared" si="146"/>
        <v>18831.426669268236</v>
      </c>
      <c r="BK508" s="152">
        <f t="shared" si="147"/>
        <v>-14.327110628424348</v>
      </c>
      <c r="BL508" s="155">
        <f t="shared" si="148"/>
        <v>0.19215180507268054</v>
      </c>
      <c r="BM508" s="155"/>
      <c r="BN508" s="152">
        <f t="shared" si="149"/>
        <v>18831.426669268236</v>
      </c>
      <c r="BO508" s="152">
        <f t="shared" si="150"/>
        <v>-23.056818755034417</v>
      </c>
      <c r="BP508" s="155">
        <f t="shared" si="151"/>
        <v>7.0332987034922509E-2</v>
      </c>
      <c r="BQ508" s="156"/>
      <c r="BR508" s="157">
        <f t="shared" si="152"/>
        <v>18831.426669268236</v>
      </c>
      <c r="BS508" s="158">
        <f t="shared" si="153"/>
        <v>0</v>
      </c>
      <c r="BT508" s="158">
        <f t="shared" si="154"/>
        <v>0</v>
      </c>
      <c r="BU508" s="158">
        <f t="shared" si="155"/>
        <v>0</v>
      </c>
      <c r="BV508" s="158"/>
      <c r="BW508" s="206">
        <f t="shared" si="156"/>
        <v>18831.426669268236</v>
      </c>
      <c r="BX508" s="207">
        <f t="shared" si="157"/>
        <v>-6.9059347190021633E-11</v>
      </c>
      <c r="BY508" s="208">
        <f t="shared" si="158"/>
        <v>0.99999999999204925</v>
      </c>
      <c r="BZ508" s="158"/>
      <c r="CA508" s="157">
        <f>BDS!BH508</f>
        <v>5.999358312559151</v>
      </c>
      <c r="CB508" s="157">
        <f t="shared" si="159"/>
        <v>-6.4168744084902585E-4</v>
      </c>
      <c r="CC508" s="157"/>
      <c r="CD508" s="157">
        <f t="shared" si="160"/>
        <v>-6.4168744084902585E-4</v>
      </c>
      <c r="CE508" s="192"/>
      <c r="CF508" s="192"/>
      <c r="CG508" s="208"/>
      <c r="CH508" s="208">
        <f t="shared" si="161"/>
        <v>0</v>
      </c>
    </row>
    <row r="509" spans="2:86" x14ac:dyDescent="0.2">
      <c r="U509" s="195">
        <f t="shared" si="143"/>
        <v>19117.007761725163</v>
      </c>
      <c r="V509" s="146">
        <f>BDS!$V$3*(COS(($U509*V$4)-PI()))*BL509*BP509</f>
        <v>8.3986424574870721E-3</v>
      </c>
      <c r="W509" s="146">
        <f>BDS!$W$3*(COS(($U509*W$4)-PI()))*BL509*BP509</f>
        <v>4.0328872872086967E-3</v>
      </c>
      <c r="X509" s="146">
        <f>BDS!$X$3*(COS(($U509*X$4)-PI()))*BL509*BP509</f>
        <v>-8.7915075005980375E-4</v>
      </c>
      <c r="Y509" s="146">
        <f>BDS!$Y$3*(COS(($U509*Y$4)-PI()))*BL509*BP509</f>
        <v>-6.2405382230550565E-3</v>
      </c>
      <c r="Z509" s="146">
        <f>BDS!$Z$3*(COS(($U509*Z$4)-PI()))*BL509*BP509</f>
        <v>1.0932922764152522E-2</v>
      </c>
      <c r="AA509" s="146">
        <f>BDS!$AA$3*(COS(($U509*AA$4)-PI()))*BL509*BP509</f>
        <v>1.2924922408197126E-2</v>
      </c>
      <c r="AB509" s="146">
        <f>BDS!$AB$3*(COS(($U509*AB$4)-PI()))*BL509*BP509</f>
        <v>9.6940737641053269E-3</v>
      </c>
      <c r="AC509" s="146">
        <f>BDS!$AC$3*(COS(($U509*AC$4)-PI()))*BL509*BP509</f>
        <v>3.2984529404661293E-3</v>
      </c>
      <c r="AD509" s="146">
        <f>BDS!$AD$3*(COS(($U509*AD$4)-PI()))*BL509*BP509</f>
        <v>7.4376067502185308E-3</v>
      </c>
      <c r="AE509" s="146">
        <f>BDS!$AE$3*(COS(($U509*AE$4)-PI()))*BL509*BP509</f>
        <v>-1.42769947159799E-3</v>
      </c>
      <c r="AF509" s="146">
        <f>BDS!$AF$3*(COS(($U509*AF$4)-PI()))*BL509*BP509</f>
        <v>7.4376067502185308E-3</v>
      </c>
      <c r="AG509" s="146">
        <f>BDS!$AG$3*(COS(($U509*AG$4)-PI()))*BL509*BP509</f>
        <v>3.2984529404661293E-3</v>
      </c>
      <c r="AH509" s="146">
        <f>BDS!$AH$3*(COS(($U509*AH$4)-PI()))*BL509*BP509</f>
        <v>9.6940737641053269E-3</v>
      </c>
      <c r="AI509" s="146">
        <f>BDS!$AI$3*(COS(($U509*AI$4)-PI()))*BL509*BP509</f>
        <v>1.2924922408197126E-2</v>
      </c>
      <c r="AJ509" s="146">
        <f>BDS!$AJ$3*(COS(($U509*AJ$4)-PI()))*BL509*BP509</f>
        <v>-1.2838362224114537E-2</v>
      </c>
      <c r="AK509" s="146">
        <f>BDS!$AK$3*(COS(($U509*AK$4)-PI()))*BL509*BP509</f>
        <v>-1.2438960773108602E-2</v>
      </c>
      <c r="AL509" s="146">
        <f>BDS!$AL$3*(COS(($U509*AL$4)-PI()))*BL509*BP509</f>
        <v>5.0773033133171344E-3</v>
      </c>
      <c r="AM509" s="146">
        <f>BDS!$AM$3*(COS(($U509*AM$4)-PI()))*BL509*BP509</f>
        <v>-1.2783506604662369E-2</v>
      </c>
      <c r="AN509" s="146">
        <f>BDS!$AN$3*(COS(($U509*AN$4)-PI()))*BL509*BP509</f>
        <v>-8.4253900233250134E-3</v>
      </c>
      <c r="AO509" s="146">
        <f>BDS!$AO$3*(COS(($U509*AO$4)-PI()))*BL509*BP509</f>
        <v>-1.2783506604662369E-2</v>
      </c>
      <c r="AP509" s="146">
        <f>BDS!$AP$3*(COS(($U509*AP$4)-PI()))*BL509*BP509</f>
        <v>5.0773033133171344E-3</v>
      </c>
      <c r="AQ509" s="146">
        <f>BDS!$AQ$3*(COS(($U509*AQ$4)-PI()))*BL509*BP509</f>
        <v>-1.2438960773108602E-2</v>
      </c>
      <c r="AR509" s="146">
        <f>BDS!$AR$3*(COS(($U509*AR$4)-PI()))*BL509*BP509</f>
        <v>-1.2838362224114537E-2</v>
      </c>
      <c r="AS509" s="146">
        <f>BDS!$AS$3*(COS(($U509*AS$4)-PI()))*BL509*BP509</f>
        <v>1.2924922408197126E-2</v>
      </c>
      <c r="AT509" s="146">
        <f>BDS!$AT$3*(COS(($U509*AT$4)-PI()))*BL509*BP509</f>
        <v>9.6940737641053269E-3</v>
      </c>
      <c r="AU509" s="146">
        <f>BDS!$AU$3*(COS(($U509*AU$4)-PI()))*BL509*BP509</f>
        <v>3.2984529404661293E-3</v>
      </c>
      <c r="AV509" s="146">
        <f>BDS!$AV$3*(COS(($U509*AV$4)-PI()))*BL509*BP509</f>
        <v>7.4376067502185308E-3</v>
      </c>
      <c r="AW509" s="146">
        <f>BDS!$AW$3*(COS(($U509*AW$4)-PI()))*BL509*BP509</f>
        <v>-1.42769947159799E-3</v>
      </c>
      <c r="AX509" s="146">
        <f>BDS!$AX$3*(COS(($U509*AX$4)-PI()))*BL509*BP509</f>
        <v>7.4376067502185308E-3</v>
      </c>
      <c r="AY509" s="146">
        <f>BDS!$AY$3*(COS(($U509*AY$4)-PI()))*BL509*BP509</f>
        <v>3.2984529404661293E-3</v>
      </c>
      <c r="AZ509" s="146">
        <f>BDS!$AZ$3*(COS(($U509*AZ$4)-PI()))*BL509*BP509</f>
        <v>9.6940737641053269E-3</v>
      </c>
      <c r="BA509" s="146">
        <f>BDS!$BA$3*(COS(($U509*BA$4)-PI()))*BL509*BP509</f>
        <v>1.2924922408197126E-2</v>
      </c>
      <c r="BB509" s="146">
        <f>BDS!$BB$3*(COS(($U509*BB$4)-PI()))*BL509*BP509</f>
        <v>1.0932922764152522E-2</v>
      </c>
      <c r="BC509" s="146">
        <f>BDS!$BC$3*(COS(($U509*BC$4)-PI()))*BL509*BP509</f>
        <v>-6.2405382230550565E-3</v>
      </c>
      <c r="BD509" s="146">
        <f>BDS!$BD$3*(COS(($U509*BD$4)-PI()))*BL509*BP509</f>
        <v>-8.7915075005980375E-4</v>
      </c>
      <c r="BE509" s="146">
        <f>BDS!$BE$3*(COS(($U509*BE$4)-PI()))*BL509*BP509</f>
        <v>4.0328872872086967E-3</v>
      </c>
      <c r="BF509" s="153">
        <f t="shared" si="144"/>
        <v>2.2295351811741806E-3</v>
      </c>
      <c r="BG509" s="153">
        <f>(((BF509)+1)/(BDS!$BG$4)+1)</f>
        <v>1.9958778077392709</v>
      </c>
      <c r="BH509" s="196">
        <f t="shared" si="145"/>
        <v>6.0026789849566482</v>
      </c>
      <c r="BI509" s="154"/>
      <c r="BJ509" s="152">
        <f t="shared" si="146"/>
        <v>19117.007761725163</v>
      </c>
      <c r="BK509" s="152">
        <f t="shared" si="147"/>
        <v>-14.531891286045173</v>
      </c>
      <c r="BL509" s="155">
        <f t="shared" si="148"/>
        <v>0.18767457268519075</v>
      </c>
      <c r="BM509" s="155"/>
      <c r="BN509" s="152">
        <f t="shared" si="149"/>
        <v>19117.007761725163</v>
      </c>
      <c r="BO509" s="152">
        <f t="shared" si="150"/>
        <v>-23.219442647836285</v>
      </c>
      <c r="BP509" s="155">
        <f t="shared" si="151"/>
        <v>6.9028409625095488E-2</v>
      </c>
      <c r="BQ509" s="156"/>
      <c r="BR509" s="157">
        <f t="shared" si="152"/>
        <v>19117.007761725163</v>
      </c>
      <c r="BS509" s="158">
        <f t="shared" si="153"/>
        <v>0</v>
      </c>
      <c r="BT509" s="158">
        <f t="shared" si="154"/>
        <v>0</v>
      </c>
      <c r="BU509" s="158">
        <f t="shared" si="155"/>
        <v>0</v>
      </c>
      <c r="BV509" s="158"/>
      <c r="BW509" s="206">
        <f t="shared" si="156"/>
        <v>19117.007761725163</v>
      </c>
      <c r="BX509" s="207">
        <f t="shared" si="157"/>
        <v>-7.2521282794976147E-11</v>
      </c>
      <c r="BY509" s="208">
        <f t="shared" si="158"/>
        <v>0.99999999999165068</v>
      </c>
      <c r="BZ509" s="158"/>
      <c r="CA509" s="157">
        <f>BDS!BH509</f>
        <v>6.0026789849566482</v>
      </c>
      <c r="CB509" s="157">
        <f t="shared" si="159"/>
        <v>2.6789849566482005E-3</v>
      </c>
      <c r="CC509" s="157"/>
      <c r="CD509" s="157">
        <f t="shared" si="160"/>
        <v>2.6789849566482005E-3</v>
      </c>
      <c r="CE509" s="192"/>
      <c r="CF509" s="192"/>
      <c r="CG509" s="208"/>
      <c r="CH509" s="208">
        <f t="shared" si="161"/>
        <v>0</v>
      </c>
    </row>
    <row r="510" spans="2:86" x14ac:dyDescent="0.2">
      <c r="U510" s="195">
        <f t="shared" si="143"/>
        <v>19406.919729468453</v>
      </c>
      <c r="V510" s="146">
        <f>BDS!$V$3*(COS(($U510*V$4)-PI()))*BL510*BP510</f>
        <v>5.7059623602838498E-3</v>
      </c>
      <c r="W510" s="146">
        <f>BDS!$W$3*(COS(($U510*W$4)-PI()))*BL510*BP510</f>
        <v>-1.220657337431244E-2</v>
      </c>
      <c r="X510" s="146">
        <f>BDS!$X$3*(COS(($U510*X$4)-PI()))*BL510*BP510</f>
        <v>-1.0278155987085267E-2</v>
      </c>
      <c r="Y510" s="146">
        <f>BDS!$Y$3*(COS(($U510*Y$4)-PI()))*BL510*BP510</f>
        <v>-1.1624259298138238E-2</v>
      </c>
      <c r="Z510" s="146">
        <f>BDS!$Z$3*(COS(($U510*Z$4)-PI()))*BL510*BP510</f>
        <v>1.0766658877585581E-2</v>
      </c>
      <c r="AA510" s="146">
        <f>BDS!$AA$3*(COS(($U510*AA$4)-PI()))*BL510*BP510</f>
        <v>6.7564382536270465E-3</v>
      </c>
      <c r="AB510" s="146">
        <f>BDS!$AB$3*(COS(($U510*AB$4)-PI()))*BL510*BP510</f>
        <v>1.2420976813884188E-2</v>
      </c>
      <c r="AC510" s="146">
        <f>BDS!$AC$3*(COS(($U510*AC$4)-PI()))*BL510*BP510</f>
        <v>-5.7308988177818708E-3</v>
      </c>
      <c r="AD510" s="146">
        <f>BDS!$AD$3*(COS(($U510*AD$4)-PI()))*BL510*BP510</f>
        <v>1.2037714031856699E-2</v>
      </c>
      <c r="AE510" s="146">
        <f>BDS!$AE$3*(COS(($U510*AE$4)-PI()))*BL510*BP510</f>
        <v>6.8209301207123275E-3</v>
      </c>
      <c r="AF510" s="146">
        <f>BDS!$AF$3*(COS(($U510*AF$4)-PI()))*BL510*BP510</f>
        <v>1.2037714031856699E-2</v>
      </c>
      <c r="AG510" s="146">
        <f>BDS!$AG$3*(COS(($U510*AG$4)-PI()))*BL510*BP510</f>
        <v>-5.7308988177818708E-3</v>
      </c>
      <c r="AH510" s="146">
        <f>BDS!$AH$3*(COS(($U510*AH$4)-PI()))*BL510*BP510</f>
        <v>1.2420976813884188E-2</v>
      </c>
      <c r="AI510" s="146">
        <f>BDS!$AI$3*(COS(($U510*AI$4)-PI()))*BL510*BP510</f>
        <v>6.7564382536270465E-3</v>
      </c>
      <c r="AJ510" s="146">
        <f>BDS!$AJ$3*(COS(($U510*AJ$4)-PI()))*BL510*BP510</f>
        <v>-6.6253378618682723E-3</v>
      </c>
      <c r="AK510" s="146">
        <f>BDS!$AK$3*(COS(($U510*AK$4)-PI()))*BL510*BP510</f>
        <v>-1.1137942782048828E-2</v>
      </c>
      <c r="AL510" s="146">
        <f>BDS!$AL$3*(COS(($U510*AL$4)-PI()))*BL510*BP510</f>
        <v>1.1095775505124477E-2</v>
      </c>
      <c r="AM510" s="146">
        <f>BDS!$AM$3*(COS(($U510*AM$4)-PI()))*BL510*BP510</f>
        <v>-1.1059380289553675E-2</v>
      </c>
      <c r="AN510" s="146">
        <f>BDS!$AN$3*(COS(($U510*AN$4)-PI()))*BL510*BP510</f>
        <v>-1.218674134800434E-2</v>
      </c>
      <c r="AO510" s="146">
        <f>BDS!$AO$3*(COS(($U510*AO$4)-PI()))*BL510*BP510</f>
        <v>-1.1059380289553675E-2</v>
      </c>
      <c r="AP510" s="146">
        <f>BDS!$AP$3*(COS(($U510*AP$4)-PI()))*BL510*BP510</f>
        <v>1.1095775505124477E-2</v>
      </c>
      <c r="AQ510" s="146">
        <f>BDS!$AQ$3*(COS(($U510*AQ$4)-PI()))*BL510*BP510</f>
        <v>-1.1137942782048828E-2</v>
      </c>
      <c r="AR510" s="146">
        <f>BDS!$AR$3*(COS(($U510*AR$4)-PI()))*BL510*BP510</f>
        <v>-6.6253378618682723E-3</v>
      </c>
      <c r="AS510" s="146">
        <f>BDS!$AS$3*(COS(($U510*AS$4)-PI()))*BL510*BP510</f>
        <v>6.7564382536270465E-3</v>
      </c>
      <c r="AT510" s="146">
        <f>BDS!$AT$3*(COS(($U510*AT$4)-PI()))*BL510*BP510</f>
        <v>1.2420976813884188E-2</v>
      </c>
      <c r="AU510" s="146">
        <f>BDS!$AU$3*(COS(($U510*AU$4)-PI()))*BL510*BP510</f>
        <v>-5.7308988177818708E-3</v>
      </c>
      <c r="AV510" s="146">
        <f>BDS!$AV$3*(COS(($U510*AV$4)-PI()))*BL510*BP510</f>
        <v>1.2037714031856699E-2</v>
      </c>
      <c r="AW510" s="146">
        <f>BDS!$AW$3*(COS(($U510*AW$4)-PI()))*BL510*BP510</f>
        <v>6.8209301207123275E-3</v>
      </c>
      <c r="AX510" s="146">
        <f>BDS!$AX$3*(COS(($U510*AX$4)-PI()))*BL510*BP510</f>
        <v>1.2037714031856699E-2</v>
      </c>
      <c r="AY510" s="146">
        <f>BDS!$AY$3*(COS(($U510*AY$4)-PI()))*BL510*BP510</f>
        <v>-5.7308988177818708E-3</v>
      </c>
      <c r="AZ510" s="146">
        <f>BDS!$AZ$3*(COS(($U510*AZ$4)-PI()))*BL510*BP510</f>
        <v>1.2420976813884188E-2</v>
      </c>
      <c r="BA510" s="146">
        <f>BDS!$BA$3*(COS(($U510*BA$4)-PI()))*BL510*BP510</f>
        <v>6.7564382536270465E-3</v>
      </c>
      <c r="BB510" s="146">
        <f>BDS!$BB$3*(COS(($U510*BB$4)-PI()))*BL510*BP510</f>
        <v>1.0766658877585581E-2</v>
      </c>
      <c r="BC510" s="146">
        <f>BDS!$BC$3*(COS(($U510*BC$4)-PI()))*BL510*BP510</f>
        <v>-1.1624259298138238E-2</v>
      </c>
      <c r="BD510" s="146">
        <f>BDS!$BD$3*(COS(($U510*BD$4)-PI()))*BL510*BP510</f>
        <v>-1.0278155987085267E-2</v>
      </c>
      <c r="BE510" s="146">
        <f>BDS!$BE$3*(COS(($U510*BE$4)-PI()))*BL510*BP510</f>
        <v>-1.220657337431244E-2</v>
      </c>
      <c r="BF510" s="153">
        <f t="shared" si="144"/>
        <v>7.4887699887375258E-4</v>
      </c>
      <c r="BG510" s="153">
        <f>(((BF510)+1)/(BDS!$BG$4)+1)</f>
        <v>1.994406533372632</v>
      </c>
      <c r="BH510" s="196">
        <f t="shared" si="145"/>
        <v>5.9962737635388921</v>
      </c>
      <c r="BI510" s="154"/>
      <c r="BJ510" s="152">
        <f t="shared" si="146"/>
        <v>19406.919729468453</v>
      </c>
      <c r="BK510" s="152">
        <f t="shared" si="147"/>
        <v>-14.73702513164376</v>
      </c>
      <c r="BL510" s="155">
        <f t="shared" si="148"/>
        <v>0.18329420872366253</v>
      </c>
      <c r="BM510" s="155"/>
      <c r="BN510" s="152">
        <f t="shared" si="149"/>
        <v>19406.919729468453</v>
      </c>
      <c r="BO510" s="152">
        <f t="shared" si="150"/>
        <v>-23.382095704369238</v>
      </c>
      <c r="BP510" s="155">
        <f t="shared" si="151"/>
        <v>6.774780281033134E-2</v>
      </c>
      <c r="BQ510" s="156"/>
      <c r="BR510" s="157">
        <f t="shared" si="152"/>
        <v>19406.919729468453</v>
      </c>
      <c r="BS510" s="158">
        <f t="shared" si="153"/>
        <v>0</v>
      </c>
      <c r="BT510" s="158">
        <f t="shared" si="154"/>
        <v>0</v>
      </c>
      <c r="BU510" s="158">
        <f t="shared" si="155"/>
        <v>0</v>
      </c>
      <c r="BV510" s="158"/>
      <c r="BW510" s="206">
        <f t="shared" si="156"/>
        <v>19406.919729468453</v>
      </c>
      <c r="BX510" s="207">
        <f t="shared" si="157"/>
        <v>-7.615872599884629E-11</v>
      </c>
      <c r="BY510" s="208">
        <f t="shared" si="158"/>
        <v>0.9999999999912319</v>
      </c>
      <c r="BZ510" s="158"/>
      <c r="CA510" s="157">
        <f>BDS!BH510</f>
        <v>5.9962737635388921</v>
      </c>
      <c r="CB510" s="157">
        <f t="shared" si="159"/>
        <v>-3.7262364611079235E-3</v>
      </c>
      <c r="CC510" s="157"/>
      <c r="CD510" s="157">
        <f t="shared" si="160"/>
        <v>-3.7262364611079235E-3</v>
      </c>
      <c r="CE510" s="192"/>
      <c r="CF510" s="192"/>
      <c r="CG510" s="208"/>
      <c r="CH510" s="208">
        <f t="shared" si="161"/>
        <v>0</v>
      </c>
    </row>
    <row r="511" spans="2:86" x14ac:dyDescent="0.2">
      <c r="B511" s="81"/>
      <c r="C511" s="81"/>
      <c r="D511" s="81"/>
      <c r="E511" s="81"/>
      <c r="F511" s="81"/>
      <c r="G511" s="81"/>
      <c r="H511" s="81"/>
      <c r="I511" s="81"/>
      <c r="J511" s="81"/>
      <c r="K511" s="81"/>
      <c r="L511" s="82"/>
      <c r="M511" s="83"/>
      <c r="N511" s="81"/>
      <c r="O511" s="81"/>
      <c r="P511" s="81"/>
      <c r="Q511" s="84"/>
      <c r="R511" s="81"/>
      <c r="S511" s="84"/>
      <c r="T511" s="81"/>
      <c r="U511" s="195">
        <f t="shared" si="143"/>
        <v>19701.228250798391</v>
      </c>
      <c r="V511" s="146">
        <f>BDS!$V$3*(COS(($U511*V$4)-PI()))*BL511*BP511</f>
        <v>-1.1702294288370602E-2</v>
      </c>
      <c r="W511" s="146">
        <f>BDS!$W$3*(COS(($U511*W$4)-PI()))*BL511*BP511</f>
        <v>5.7481668189592969E-3</v>
      </c>
      <c r="X511" s="146">
        <f>BDS!$X$3*(COS(($U511*X$4)-PI()))*BL511*BP511</f>
        <v>1.047103545886199E-2</v>
      </c>
      <c r="Y511" s="146">
        <f>BDS!$Y$3*(COS(($U511*Y$4)-PI()))*BL511*BP511</f>
        <v>2.483305452204865E-3</v>
      </c>
      <c r="Z511" s="146">
        <f>BDS!$Z$3*(COS(($U511*Z$4)-PI()))*BL511*BP511</f>
        <v>-6.4396794398336138E-4</v>
      </c>
      <c r="AA511" s="146">
        <f>BDS!$AA$3*(COS(($U511*AA$4)-PI()))*BL511*BP511</f>
        <v>-4.0452469805856428E-3</v>
      </c>
      <c r="AB511" s="146">
        <f>BDS!$AB$3*(COS(($U511*AB$4)-PI()))*BL511*BP511</f>
        <v>7.5908668956193885E-3</v>
      </c>
      <c r="AC511" s="146">
        <f>BDS!$AC$3*(COS(($U511*AC$4)-PI()))*BL511*BP511</f>
        <v>-1.1229462346442854E-2</v>
      </c>
      <c r="AD511" s="146">
        <f>BDS!$AD$3*(COS(($U511*AD$4)-PI()))*BL511*BP511</f>
        <v>1.0761097568214032E-2</v>
      </c>
      <c r="AE511" s="146">
        <f>BDS!$AE$3*(COS(($U511*AE$4)-PI()))*BL511*BP511</f>
        <v>1.1439963287687979E-2</v>
      </c>
      <c r="AF511" s="146">
        <f>BDS!$AF$3*(COS(($U511*AF$4)-PI()))*BL511*BP511</f>
        <v>1.0761097568214032E-2</v>
      </c>
      <c r="AG511" s="146">
        <f>BDS!$AG$3*(COS(($U511*AG$4)-PI()))*BL511*BP511</f>
        <v>-1.1229462346442854E-2</v>
      </c>
      <c r="AH511" s="146">
        <f>BDS!$AH$3*(COS(($U511*AH$4)-PI()))*BL511*BP511</f>
        <v>7.5908668956193885E-3</v>
      </c>
      <c r="AI511" s="146">
        <f>BDS!$AI$3*(COS(($U511*AI$4)-PI()))*BL511*BP511</f>
        <v>-4.0452469805856428E-3</v>
      </c>
      <c r="AJ511" s="146">
        <f>BDS!$AJ$3*(COS(($U511*AJ$4)-PI()))*BL511*BP511</f>
        <v>3.6557234827655047E-3</v>
      </c>
      <c r="AK511" s="146">
        <f>BDS!$AK$3*(COS(($U511*AK$4)-PI()))*BL511*BP511</f>
        <v>-3.950511595602192E-3</v>
      </c>
      <c r="AL511" s="146">
        <f>BDS!$AL$3*(COS(($U511*AL$4)-PI()))*BL511*BP511</f>
        <v>1.1617472456996543E-2</v>
      </c>
      <c r="AM511" s="146">
        <f>BDS!$AM$3*(COS(($U511*AM$4)-PI()))*BL511*BP511</f>
        <v>-4.8390084941833762E-3</v>
      </c>
      <c r="AN511" s="146">
        <f>BDS!$AN$3*(COS(($U511*AN$4)-PI()))*BL511*BP511</f>
        <v>-1.0751242080269091E-2</v>
      </c>
      <c r="AO511" s="146">
        <f>BDS!$AO$3*(COS(($U511*AO$4)-PI()))*BL511*BP511</f>
        <v>-4.8390084941833762E-3</v>
      </c>
      <c r="AP511" s="146">
        <f>BDS!$AP$3*(COS(($U511*AP$4)-PI()))*BL511*BP511</f>
        <v>1.1617472456996543E-2</v>
      </c>
      <c r="AQ511" s="146">
        <f>BDS!$AQ$3*(COS(($U511*AQ$4)-PI()))*BL511*BP511</f>
        <v>-3.950511595602192E-3</v>
      </c>
      <c r="AR511" s="146">
        <f>BDS!$AR$3*(COS(($U511*AR$4)-PI()))*BL511*BP511</f>
        <v>3.6557234827655047E-3</v>
      </c>
      <c r="AS511" s="146">
        <f>BDS!$AS$3*(COS(($U511*AS$4)-PI()))*BL511*BP511</f>
        <v>-4.0452469805856428E-3</v>
      </c>
      <c r="AT511" s="146">
        <f>BDS!$AT$3*(COS(($U511*AT$4)-PI()))*BL511*BP511</f>
        <v>7.5908668956193885E-3</v>
      </c>
      <c r="AU511" s="146">
        <f>BDS!$AU$3*(COS(($U511*AU$4)-PI()))*BL511*BP511</f>
        <v>-1.1229462346442854E-2</v>
      </c>
      <c r="AV511" s="146">
        <f>BDS!$AV$3*(COS(($U511*AV$4)-PI()))*BL511*BP511</f>
        <v>1.0761097568214032E-2</v>
      </c>
      <c r="AW511" s="146">
        <f>BDS!$AW$3*(COS(($U511*AW$4)-PI()))*BL511*BP511</f>
        <v>1.1439963287687979E-2</v>
      </c>
      <c r="AX511" s="146">
        <f>BDS!$AX$3*(COS(($U511*AX$4)-PI()))*BL511*BP511</f>
        <v>1.0761097568214032E-2</v>
      </c>
      <c r="AY511" s="146">
        <f>BDS!$AY$3*(COS(($U511*AY$4)-PI()))*BL511*BP511</f>
        <v>-1.1229462346442854E-2</v>
      </c>
      <c r="AZ511" s="146">
        <f>BDS!$AZ$3*(COS(($U511*AZ$4)-PI()))*BL511*BP511</f>
        <v>7.5908668956193885E-3</v>
      </c>
      <c r="BA511" s="146">
        <f>BDS!$BA$3*(COS(($U511*BA$4)-PI()))*BL511*BP511</f>
        <v>-4.0452469805856428E-3</v>
      </c>
      <c r="BB511" s="146">
        <f>BDS!$BB$3*(COS(($U511*BB$4)-PI()))*BL511*BP511</f>
        <v>-6.4396794398336138E-4</v>
      </c>
      <c r="BC511" s="146">
        <f>BDS!$BC$3*(COS(($U511*BC$4)-PI()))*BL511*BP511</f>
        <v>2.483305452204865E-3</v>
      </c>
      <c r="BD511" s="146">
        <f>BDS!$BD$3*(COS(($U511*BD$4)-PI()))*BL511*BP511</f>
        <v>1.047103545886199E-2</v>
      </c>
      <c r="BE511" s="146">
        <f>BDS!$BE$3*(COS(($U511*BE$4)-PI()))*BL511*BP511</f>
        <v>5.7481668189592969E-3</v>
      </c>
      <c r="BF511" s="153">
        <f t="shared" si="144"/>
        <v>1.7172178340554025E-3</v>
      </c>
      <c r="BG511" s="153">
        <f>(((BF511)+1)/(BDS!$BG$4)+1)</f>
        <v>1.9953687372533135</v>
      </c>
      <c r="BH511" s="196">
        <f t="shared" si="145"/>
        <v>6.000463271119866</v>
      </c>
      <c r="BI511" s="154"/>
      <c r="BJ511" s="152">
        <f t="shared" si="146"/>
        <v>19701.228250798391</v>
      </c>
      <c r="BK511" s="152">
        <f t="shared" si="147"/>
        <v>-14.942496438702859</v>
      </c>
      <c r="BL511" s="155">
        <f t="shared" si="148"/>
        <v>0.17900912843578951</v>
      </c>
      <c r="BM511" s="155"/>
      <c r="BN511" s="152">
        <f t="shared" si="149"/>
        <v>19701.228250798391</v>
      </c>
      <c r="BO511" s="152">
        <f t="shared" si="150"/>
        <v>-23.544776857533979</v>
      </c>
      <c r="BP511" s="155">
        <f t="shared" si="151"/>
        <v>6.6490738579432163E-2</v>
      </c>
      <c r="BQ511" s="156"/>
      <c r="BR511" s="157">
        <f t="shared" si="152"/>
        <v>19701.228250798391</v>
      </c>
      <c r="BS511" s="158">
        <f t="shared" si="153"/>
        <v>0</v>
      </c>
      <c r="BT511" s="158">
        <f t="shared" si="154"/>
        <v>0</v>
      </c>
      <c r="BU511" s="158">
        <f t="shared" si="155"/>
        <v>0</v>
      </c>
      <c r="BV511" s="158"/>
      <c r="BW511" s="206">
        <f t="shared" si="156"/>
        <v>19701.228250798391</v>
      </c>
      <c r="BX511" s="207">
        <f t="shared" si="157"/>
        <v>-7.9975534111498504E-11</v>
      </c>
      <c r="BY511" s="208">
        <f t="shared" si="158"/>
        <v>0.99999999999079248</v>
      </c>
      <c r="BZ511" s="158"/>
      <c r="CA511" s="157">
        <f>BDS!BH511</f>
        <v>6.000463271119866</v>
      </c>
      <c r="CB511" s="157">
        <f t="shared" si="159"/>
        <v>4.6327111986599334E-4</v>
      </c>
      <c r="CC511" s="157"/>
      <c r="CD511" s="157">
        <f t="shared" si="160"/>
        <v>4.6327111986599334E-4</v>
      </c>
      <c r="CE511" s="192"/>
      <c r="CF511" s="192"/>
      <c r="CG511" s="208"/>
      <c r="CH511" s="208">
        <f t="shared" si="161"/>
        <v>0</v>
      </c>
    </row>
    <row r="512" spans="2:86" x14ac:dyDescent="0.2">
      <c r="U512" s="195">
        <f t="shared" si="143"/>
        <v>20000.00000003543</v>
      </c>
      <c r="V512" s="146">
        <f>BDS!$V$3*(COS(($U512*V$4)-PI()))*BL512*BP512</f>
        <v>3.7918078164781862E-3</v>
      </c>
      <c r="W512" s="146">
        <f>BDS!$W$3*(COS(($U512*W$4)-PI()))*BL512*BP512</f>
        <v>6.3269328794072748E-3</v>
      </c>
      <c r="X512" s="146">
        <f>BDS!$X$3*(COS(($U512*X$4)-PI()))*BL512*BP512</f>
        <v>-1.1336606488698577E-3</v>
      </c>
      <c r="Y512" s="146">
        <f>BDS!$Y$3*(COS(($U512*Y$4)-PI()))*BL512*BP512</f>
        <v>1.1304463062432086E-2</v>
      </c>
      <c r="Z512" s="146">
        <f>BDS!$Z$3*(COS(($U512*Z$4)-PI()))*BL512*BP512</f>
        <v>-1.052220997248168E-2</v>
      </c>
      <c r="AA512" s="146">
        <f>BDS!$AA$3*(COS(($U512*AA$4)-PI()))*BL512*BP512</f>
        <v>-1.0949566099463001E-2</v>
      </c>
      <c r="AB512" s="146">
        <f>BDS!$AB$3*(COS(($U512*AB$4)-PI()))*BL512*BP512</f>
        <v>-1.5280381148065161E-3</v>
      </c>
      <c r="AC512" s="146">
        <f>BDS!$AC$3*(COS(($U512*AC$4)-PI()))*BL512*BP512</f>
        <v>-1.0497342052679355E-2</v>
      </c>
      <c r="AD512" s="146">
        <f>BDS!$AD$3*(COS(($U512*AD$4)-PI()))*BL512*BP512</f>
        <v>4.4623640511208609E-3</v>
      </c>
      <c r="AE512" s="146">
        <f>BDS!$AE$3*(COS(($U512*AE$4)-PI()))*BL512*BP512</f>
        <v>1.0463237833184947E-2</v>
      </c>
      <c r="AF512" s="146">
        <f>BDS!$AF$3*(COS(($U512*AF$4)-PI()))*BL512*BP512</f>
        <v>4.4623640511208609E-3</v>
      </c>
      <c r="AG512" s="146">
        <f>BDS!$AG$3*(COS(($U512*AG$4)-PI()))*BL512*BP512</f>
        <v>-1.0497342052679355E-2</v>
      </c>
      <c r="AH512" s="146">
        <f>BDS!$AH$3*(COS(($U512*AH$4)-PI()))*BL512*BP512</f>
        <v>-1.5280381148065161E-3</v>
      </c>
      <c r="AI512" s="146">
        <f>BDS!$AI$3*(COS(($U512*AI$4)-PI()))*BL512*BP512</f>
        <v>-1.0949566099463001E-2</v>
      </c>
      <c r="AJ512" s="146">
        <f>BDS!$AJ$3*(COS(($U512*AJ$4)-PI()))*BL512*BP512</f>
        <v>1.0646075952957704E-2</v>
      </c>
      <c r="AK512" s="146">
        <f>BDS!$AK$3*(COS(($U512*AK$4)-PI()))*BL512*BP512</f>
        <v>4.9130021705050065E-3</v>
      </c>
      <c r="AL512" s="146">
        <f>BDS!$AL$3*(COS(($U512*AL$4)-PI()))*BL512*BP512</f>
        <v>6.6319434037355688E-3</v>
      </c>
      <c r="AM512" s="146">
        <f>BDS!$AM$3*(COS(($U512*AM$4)-PI()))*BL512*BP512</f>
        <v>3.0271149045420784E-3</v>
      </c>
      <c r="AN512" s="146">
        <f>BDS!$AN$3*(COS(($U512*AN$4)-PI()))*BL512*BP512</f>
        <v>-4.9337449224936139E-3</v>
      </c>
      <c r="AO512" s="146">
        <f>BDS!$AO$3*(COS(($U512*AO$4)-PI()))*BL512*BP512</f>
        <v>3.0271149045420784E-3</v>
      </c>
      <c r="AP512" s="146">
        <f>BDS!$AP$3*(COS(($U512*AP$4)-PI()))*BL512*BP512</f>
        <v>6.6319434037355688E-3</v>
      </c>
      <c r="AQ512" s="146">
        <f>BDS!$AQ$3*(COS(($U512*AQ$4)-PI()))*BL512*BP512</f>
        <v>4.9130021705050065E-3</v>
      </c>
      <c r="AR512" s="146">
        <f>BDS!$AR$3*(COS(($U512*AR$4)-PI()))*BL512*BP512</f>
        <v>1.0646075952957704E-2</v>
      </c>
      <c r="AS512" s="146">
        <f>BDS!$AS$3*(COS(($U512*AS$4)-PI()))*BL512*BP512</f>
        <v>-1.0949566099463001E-2</v>
      </c>
      <c r="AT512" s="146">
        <f>BDS!$AT$3*(COS(($U512*AT$4)-PI()))*BL512*BP512</f>
        <v>-1.5280381148065161E-3</v>
      </c>
      <c r="AU512" s="146">
        <f>BDS!$AU$3*(COS(($U512*AU$4)-PI()))*BL512*BP512</f>
        <v>-1.0497342052679355E-2</v>
      </c>
      <c r="AV512" s="146">
        <f>BDS!$AV$3*(COS(($U512*AV$4)-PI()))*BL512*BP512</f>
        <v>4.4623640511208609E-3</v>
      </c>
      <c r="AW512" s="146">
        <f>BDS!$AW$3*(COS(($U512*AW$4)-PI()))*BL512*BP512</f>
        <v>1.0463237833184947E-2</v>
      </c>
      <c r="AX512" s="146">
        <f>BDS!$AX$3*(COS(($U512*AX$4)-PI()))*BL512*BP512</f>
        <v>4.4623640511208609E-3</v>
      </c>
      <c r="AY512" s="146">
        <f>BDS!$AY$3*(COS(($U512*AY$4)-PI()))*BL512*BP512</f>
        <v>-1.0497342052679355E-2</v>
      </c>
      <c r="AZ512" s="146">
        <f>BDS!$AZ$3*(COS(($U512*AZ$4)-PI()))*BL512*BP512</f>
        <v>-1.5280381148065161E-3</v>
      </c>
      <c r="BA512" s="146">
        <f>BDS!$BA$3*(COS(($U512*BA$4)-PI()))*BL512*BP512</f>
        <v>-1.0949566099463001E-2</v>
      </c>
      <c r="BB512" s="146">
        <f>BDS!$BB$3*(COS(($U512*BB$4)-PI()))*BL512*BP512</f>
        <v>-1.052220997248168E-2</v>
      </c>
      <c r="BC512" s="146">
        <f>BDS!$BC$3*(COS(($U512*BC$4)-PI()))*BL512*BP512</f>
        <v>1.1304463062432086E-2</v>
      </c>
      <c r="BD512" s="146">
        <f>BDS!$BD$3*(COS(($U512*BD$4)-PI()))*BL512*BP512</f>
        <v>-1.1336606488698577E-3</v>
      </c>
      <c r="BE512" s="146">
        <f>BDS!$BE$3*(COS(($U512*BE$4)-PI()))*BL512*BP512</f>
        <v>6.3269328794072748E-3</v>
      </c>
      <c r="BF512" s="153">
        <f t="shared" si="144"/>
        <v>2.2559814448607727E-4</v>
      </c>
      <c r="BG512" s="153">
        <f>(((BF512)+1)/(BDS!$BG$4)+1)</f>
        <v>1.9938865708490274</v>
      </c>
      <c r="BH512" s="196">
        <f t="shared" si="145"/>
        <v>5.9940089665346923</v>
      </c>
      <c r="BI512" s="154"/>
      <c r="BJ512" s="152">
        <f t="shared" si="146"/>
        <v>20000.00000003543</v>
      </c>
      <c r="BK512" s="152">
        <f t="shared" si="147"/>
        <v>-15.148290130836184</v>
      </c>
      <c r="BL512" s="155">
        <f t="shared" si="148"/>
        <v>0.17481773676856446</v>
      </c>
      <c r="BM512" s="155"/>
      <c r="BN512" s="152">
        <f t="shared" si="149"/>
        <v>20000.00000003543</v>
      </c>
      <c r="BO512" s="152">
        <f t="shared" si="150"/>
        <v>-23.707485078925927</v>
      </c>
      <c r="BP512" s="155">
        <f t="shared" si="151"/>
        <v>6.5256795881919322E-2</v>
      </c>
      <c r="BQ512" s="156"/>
      <c r="BR512" s="157">
        <f t="shared" si="152"/>
        <v>20000.00000003543</v>
      </c>
      <c r="BS512" s="158">
        <f t="shared" si="153"/>
        <v>0</v>
      </c>
      <c r="BT512" s="158">
        <f t="shared" si="154"/>
        <v>0</v>
      </c>
      <c r="BU512" s="158">
        <f t="shared" si="155"/>
        <v>0</v>
      </c>
      <c r="BV512" s="158"/>
      <c r="BW512" s="206">
        <f t="shared" si="156"/>
        <v>20000.00000003543</v>
      </c>
      <c r="BX512" s="207">
        <f t="shared" si="157"/>
        <v>-8.3985207717464919E-11</v>
      </c>
      <c r="BY512" s="208">
        <f t="shared" si="158"/>
        <v>0.99999999999033085</v>
      </c>
      <c r="BZ512" s="158"/>
      <c r="CA512" s="157">
        <f>BDS!BH512</f>
        <v>5.9940089665346923</v>
      </c>
      <c r="CB512" s="157">
        <f t="shared" si="159"/>
        <v>-5.9910334653077157E-3</v>
      </c>
      <c r="CC512" s="157"/>
      <c r="CD512" s="157">
        <f t="shared" si="160"/>
        <v>-5.9910334653077157E-3</v>
      </c>
      <c r="CE512" s="192"/>
      <c r="CF512" s="192"/>
      <c r="CG512" s="208"/>
      <c r="CH512" s="208">
        <f t="shared" si="161"/>
        <v>0</v>
      </c>
    </row>
    <row r="513" spans="70:82" x14ac:dyDescent="0.2">
      <c r="BR513"/>
      <c r="BS513"/>
      <c r="BT513"/>
      <c r="BU513"/>
      <c r="BV513"/>
      <c r="BW513"/>
      <c r="BX513"/>
      <c r="BY513"/>
      <c r="BZ513"/>
      <c r="CA513"/>
      <c r="CB513"/>
      <c r="CC513"/>
      <c r="CD513"/>
    </row>
    <row r="514" spans="70:82" x14ac:dyDescent="0.2">
      <c r="BR514"/>
      <c r="BS514"/>
      <c r="BT514"/>
      <c r="BU514"/>
      <c r="BV514"/>
      <c r="BW514"/>
      <c r="BX514"/>
      <c r="BY514"/>
      <c r="BZ514"/>
      <c r="CA514"/>
      <c r="CB514"/>
      <c r="CC514"/>
      <c r="CD514"/>
    </row>
    <row r="515" spans="70:82" x14ac:dyDescent="0.2">
      <c r="BR515"/>
      <c r="BS515"/>
      <c r="BT515"/>
      <c r="BU515"/>
      <c r="BV515"/>
      <c r="BW515"/>
      <c r="BX515"/>
      <c r="BY515"/>
      <c r="BZ515"/>
      <c r="CA515"/>
      <c r="CB515"/>
      <c r="CC515"/>
      <c r="CD515"/>
    </row>
    <row r="516" spans="70:82" x14ac:dyDescent="0.2">
      <c r="BR516"/>
      <c r="BS516"/>
      <c r="BT516"/>
      <c r="BU516"/>
      <c r="BV516"/>
      <c r="BW516"/>
      <c r="BX516"/>
      <c r="BY516"/>
      <c r="BZ516"/>
      <c r="CA516"/>
      <c r="CB516"/>
      <c r="CC516"/>
      <c r="CD516"/>
    </row>
    <row r="517" spans="70:82" x14ac:dyDescent="0.2">
      <c r="BR517"/>
      <c r="BS517"/>
      <c r="BT517"/>
      <c r="BU517"/>
      <c r="BV517"/>
      <c r="BW517"/>
      <c r="BX517"/>
      <c r="BY517"/>
      <c r="BZ517"/>
      <c r="CA517"/>
      <c r="CB517"/>
      <c r="CC517"/>
      <c r="CD517"/>
    </row>
    <row r="518" spans="70:82" x14ac:dyDescent="0.2">
      <c r="BR518"/>
      <c r="BS518"/>
      <c r="BT518"/>
      <c r="BU518"/>
      <c r="BV518"/>
      <c r="BW518"/>
      <c r="BX518"/>
      <c r="BY518"/>
      <c r="BZ518"/>
      <c r="CA518"/>
      <c r="CB518"/>
      <c r="CC518"/>
      <c r="CD518"/>
    </row>
    <row r="519" spans="70:82" x14ac:dyDescent="0.2">
      <c r="BR519"/>
      <c r="BS519"/>
      <c r="BT519"/>
      <c r="BU519"/>
      <c r="BV519"/>
      <c r="BW519"/>
      <c r="BX519"/>
      <c r="BY519"/>
      <c r="BZ519"/>
      <c r="CA519"/>
      <c r="CB519"/>
      <c r="CC519"/>
      <c r="CD519"/>
    </row>
    <row r="520" spans="70:82" x14ac:dyDescent="0.2">
      <c r="BR520"/>
      <c r="BS520"/>
      <c r="BT520"/>
      <c r="BU520"/>
      <c r="BV520"/>
      <c r="BW520"/>
      <c r="BX520"/>
      <c r="BY520"/>
      <c r="BZ520"/>
      <c r="CA520"/>
      <c r="CB520"/>
      <c r="CC520"/>
      <c r="CD520"/>
    </row>
    <row r="521" spans="70:82" x14ac:dyDescent="0.2">
      <c r="BR521"/>
      <c r="BS521"/>
      <c r="BT521"/>
      <c r="BU521"/>
      <c r="BV521"/>
      <c r="BW521"/>
      <c r="BX521"/>
      <c r="BY521"/>
      <c r="BZ521"/>
      <c r="CA521"/>
      <c r="CB521"/>
      <c r="CC521"/>
      <c r="CD521"/>
    </row>
    <row r="522" spans="70:82" x14ac:dyDescent="0.2">
      <c r="BR522"/>
      <c r="BS522"/>
      <c r="BT522"/>
      <c r="BU522"/>
      <c r="BV522"/>
      <c r="BW522"/>
      <c r="BX522"/>
      <c r="BY522"/>
      <c r="BZ522"/>
      <c r="CA522"/>
      <c r="CB522"/>
      <c r="CC522"/>
      <c r="CD522"/>
    </row>
    <row r="523" spans="70:82" x14ac:dyDescent="0.2">
      <c r="BR523"/>
      <c r="BS523"/>
      <c r="BT523"/>
      <c r="BU523"/>
      <c r="BV523"/>
      <c r="BW523"/>
      <c r="BX523"/>
      <c r="BY523"/>
      <c r="BZ523"/>
      <c r="CA523"/>
      <c r="CB523"/>
      <c r="CC523"/>
      <c r="CD523"/>
    </row>
    <row r="524" spans="70:82" x14ac:dyDescent="0.2">
      <c r="BR524"/>
      <c r="BS524"/>
      <c r="BT524"/>
      <c r="BU524"/>
      <c r="BV524"/>
      <c r="BW524"/>
      <c r="BX524"/>
      <c r="BY524"/>
      <c r="BZ524"/>
      <c r="CA524"/>
      <c r="CB524"/>
      <c r="CC524"/>
      <c r="CD524"/>
    </row>
    <row r="525" spans="70:82" x14ac:dyDescent="0.2">
      <c r="BR525"/>
      <c r="BS525"/>
      <c r="BT525"/>
      <c r="BU525"/>
      <c r="BV525"/>
      <c r="BW525"/>
      <c r="BX525"/>
      <c r="BY525"/>
      <c r="BZ525"/>
      <c r="CA525"/>
      <c r="CB525"/>
      <c r="CC525"/>
      <c r="CD525"/>
    </row>
    <row r="526" spans="70:82" x14ac:dyDescent="0.2">
      <c r="BR526"/>
      <c r="BS526"/>
      <c r="BT526"/>
      <c r="BU526"/>
      <c r="BV526"/>
      <c r="BW526"/>
      <c r="BX526"/>
      <c r="BY526"/>
      <c r="BZ526"/>
      <c r="CA526"/>
      <c r="CB526"/>
      <c r="CC526"/>
      <c r="CD526"/>
    </row>
    <row r="527" spans="70:82" x14ac:dyDescent="0.2">
      <c r="BR527"/>
      <c r="BS527"/>
      <c r="BT527"/>
      <c r="BU527"/>
      <c r="BV527"/>
      <c r="BW527"/>
      <c r="BX527"/>
      <c r="BY527"/>
      <c r="BZ527"/>
      <c r="CA527"/>
      <c r="CB527"/>
      <c r="CC527"/>
      <c r="CD527"/>
    </row>
    <row r="528" spans="70:82" x14ac:dyDescent="0.2">
      <c r="BR528"/>
      <c r="BS528"/>
      <c r="BT528"/>
      <c r="BU528"/>
      <c r="BV528"/>
      <c r="BW528"/>
      <c r="BX528"/>
      <c r="BY528"/>
      <c r="BZ528"/>
      <c r="CA528"/>
      <c r="CB528"/>
      <c r="CC528"/>
      <c r="CD528"/>
    </row>
    <row r="529" spans="70:82" x14ac:dyDescent="0.2">
      <c r="BR529"/>
      <c r="BS529"/>
      <c r="BT529"/>
      <c r="BU529"/>
      <c r="BV529"/>
      <c r="BW529"/>
      <c r="BX529"/>
      <c r="BY529"/>
      <c r="BZ529"/>
      <c r="CA529"/>
      <c r="CB529"/>
      <c r="CC529"/>
      <c r="CD529"/>
    </row>
    <row r="530" spans="70:82" x14ac:dyDescent="0.2">
      <c r="BR530"/>
      <c r="BS530"/>
      <c r="BT530"/>
      <c r="BU530"/>
      <c r="BV530"/>
      <c r="BW530"/>
      <c r="BX530"/>
      <c r="BY530"/>
      <c r="BZ530"/>
      <c r="CA530"/>
      <c r="CB530"/>
      <c r="CC530"/>
      <c r="CD530"/>
    </row>
    <row r="531" spans="70:82" x14ac:dyDescent="0.2">
      <c r="BR531"/>
      <c r="BS531"/>
      <c r="BT531"/>
      <c r="BU531"/>
      <c r="BV531"/>
      <c r="BW531"/>
      <c r="BX531"/>
      <c r="BY531"/>
      <c r="BZ531"/>
      <c r="CA531"/>
      <c r="CB531"/>
      <c r="CC531"/>
      <c r="CD531"/>
    </row>
    <row r="532" spans="70:82" x14ac:dyDescent="0.2">
      <c r="BR532"/>
      <c r="BS532"/>
      <c r="BT532"/>
      <c r="BU532"/>
      <c r="BV532"/>
      <c r="BW532"/>
      <c r="BX532"/>
      <c r="BY532"/>
      <c r="BZ532"/>
      <c r="CA532"/>
      <c r="CB532"/>
      <c r="CC532"/>
      <c r="CD532"/>
    </row>
    <row r="533" spans="70:82" x14ac:dyDescent="0.2">
      <c r="BR533"/>
      <c r="BS533"/>
      <c r="BT533"/>
      <c r="BU533"/>
      <c r="BV533"/>
      <c r="BW533"/>
      <c r="BX533"/>
      <c r="BY533"/>
      <c r="BZ533"/>
      <c r="CA533"/>
      <c r="CB533"/>
      <c r="CC533"/>
      <c r="CD533"/>
    </row>
    <row r="534" spans="70:82" x14ac:dyDescent="0.2">
      <c r="BR534"/>
      <c r="BS534"/>
      <c r="BT534"/>
      <c r="BU534"/>
      <c r="BV534"/>
      <c r="BW534"/>
      <c r="BX534"/>
      <c r="BY534"/>
      <c r="BZ534"/>
      <c r="CA534"/>
      <c r="CB534"/>
      <c r="CC534"/>
      <c r="CD534"/>
    </row>
    <row r="535" spans="70:82" x14ac:dyDescent="0.2">
      <c r="BR535"/>
      <c r="BS535"/>
      <c r="BT535"/>
      <c r="BU535"/>
      <c r="BV535"/>
      <c r="BW535"/>
      <c r="BX535"/>
      <c r="BY535"/>
      <c r="BZ535"/>
      <c r="CA535"/>
      <c r="CB535"/>
      <c r="CC535"/>
      <c r="CD535"/>
    </row>
    <row r="536" spans="70:82" x14ac:dyDescent="0.2">
      <c r="BR536"/>
      <c r="BS536"/>
      <c r="BT536"/>
      <c r="BU536"/>
      <c r="BV536"/>
      <c r="BW536"/>
      <c r="BX536"/>
      <c r="BY536"/>
      <c r="BZ536"/>
      <c r="CA536"/>
      <c r="CB536"/>
      <c r="CC536"/>
      <c r="CD536"/>
    </row>
    <row r="537" spans="70:82" x14ac:dyDescent="0.2">
      <c r="BR537"/>
      <c r="BS537"/>
      <c r="BT537"/>
      <c r="BU537"/>
      <c r="BV537"/>
      <c r="BW537"/>
      <c r="BX537"/>
      <c r="BY537"/>
      <c r="BZ537"/>
      <c r="CA537"/>
      <c r="CB537"/>
      <c r="CC537"/>
      <c r="CD537"/>
    </row>
    <row r="538" spans="70:82" x14ac:dyDescent="0.2">
      <c r="BR538"/>
      <c r="BS538"/>
      <c r="BT538"/>
      <c r="BU538"/>
      <c r="BV538"/>
      <c r="BW538"/>
      <c r="BX538"/>
      <c r="BY538"/>
      <c r="BZ538"/>
      <c r="CA538"/>
      <c r="CB538"/>
      <c r="CC538"/>
      <c r="CD538"/>
    </row>
    <row r="539" spans="70:82" x14ac:dyDescent="0.2">
      <c r="BR539"/>
      <c r="BS539"/>
      <c r="BT539"/>
      <c r="BU539"/>
      <c r="BV539"/>
      <c r="BW539"/>
      <c r="BX539"/>
      <c r="BY539"/>
      <c r="BZ539"/>
      <c r="CA539"/>
      <c r="CB539"/>
      <c r="CC539"/>
      <c r="CD539"/>
    </row>
    <row r="540" spans="70:82" x14ac:dyDescent="0.2">
      <c r="BR540"/>
      <c r="BS540"/>
      <c r="BT540"/>
      <c r="BU540"/>
      <c r="BV540"/>
      <c r="BW540"/>
      <c r="BX540"/>
      <c r="BY540"/>
      <c r="BZ540"/>
      <c r="CA540"/>
      <c r="CB540"/>
      <c r="CC540"/>
      <c r="CD540"/>
    </row>
    <row r="541" spans="70:82" x14ac:dyDescent="0.2">
      <c r="BR541"/>
      <c r="BS541"/>
      <c r="BT541"/>
      <c r="BU541"/>
      <c r="BV541"/>
      <c r="BW541"/>
      <c r="BX541"/>
      <c r="BY541"/>
      <c r="BZ541"/>
      <c r="CA541"/>
      <c r="CB541"/>
      <c r="CC541"/>
      <c r="CD541"/>
    </row>
    <row r="542" spans="70:82" x14ac:dyDescent="0.2">
      <c r="BR542"/>
      <c r="BS542"/>
      <c r="BT542"/>
      <c r="BU542"/>
      <c r="BV542"/>
      <c r="BW542"/>
      <c r="BX542"/>
      <c r="BY542"/>
      <c r="BZ542"/>
      <c r="CA542"/>
      <c r="CB542"/>
      <c r="CC542"/>
      <c r="CD542"/>
    </row>
    <row r="543" spans="70:82" x14ac:dyDescent="0.2">
      <c r="BR543"/>
      <c r="BS543"/>
      <c r="BT543"/>
      <c r="BU543"/>
      <c r="BV543"/>
      <c r="BW543"/>
      <c r="BX543"/>
      <c r="BY543"/>
      <c r="BZ543"/>
      <c r="CA543"/>
      <c r="CB543"/>
      <c r="CC543"/>
      <c r="CD543"/>
    </row>
    <row r="544" spans="70:82" x14ac:dyDescent="0.2">
      <c r="BR544"/>
      <c r="BS544"/>
      <c r="BT544"/>
      <c r="BU544"/>
      <c r="BV544"/>
      <c r="BW544"/>
      <c r="BX544"/>
      <c r="BY544"/>
      <c r="BZ544"/>
      <c r="CA544"/>
      <c r="CB544"/>
      <c r="CC544"/>
      <c r="CD544"/>
    </row>
    <row r="545" spans="70:82" x14ac:dyDescent="0.2">
      <c r="BR545"/>
      <c r="BS545"/>
      <c r="BT545"/>
      <c r="BU545"/>
      <c r="BV545"/>
      <c r="BW545"/>
      <c r="BX545"/>
      <c r="BY545"/>
      <c r="BZ545"/>
      <c r="CA545"/>
      <c r="CB545"/>
      <c r="CC545"/>
      <c r="CD545"/>
    </row>
    <row r="546" spans="70:82" x14ac:dyDescent="0.2">
      <c r="BR546"/>
      <c r="BS546"/>
      <c r="BT546"/>
      <c r="BU546"/>
      <c r="BV546"/>
      <c r="BW546"/>
      <c r="BX546"/>
      <c r="BY546"/>
      <c r="BZ546"/>
      <c r="CA546"/>
      <c r="CB546"/>
      <c r="CC546"/>
      <c r="CD546"/>
    </row>
    <row r="547" spans="70:82" x14ac:dyDescent="0.2">
      <c r="BR547"/>
      <c r="BS547"/>
      <c r="BT547"/>
      <c r="BU547"/>
      <c r="BV547"/>
      <c r="BW547"/>
      <c r="BX547"/>
      <c r="BY547"/>
      <c r="BZ547"/>
      <c r="CA547"/>
      <c r="CB547"/>
      <c r="CC547"/>
      <c r="CD547"/>
    </row>
    <row r="548" spans="70:82" x14ac:dyDescent="0.2">
      <c r="BR548"/>
      <c r="BS548"/>
      <c r="BT548"/>
      <c r="BU548"/>
      <c r="BV548"/>
      <c r="BW548"/>
      <c r="BX548"/>
      <c r="BY548"/>
      <c r="BZ548"/>
      <c r="CA548"/>
      <c r="CB548"/>
      <c r="CC548"/>
      <c r="CD548"/>
    </row>
    <row r="549" spans="70:82" x14ac:dyDescent="0.2">
      <c r="BR549"/>
      <c r="BS549"/>
      <c r="BT549"/>
      <c r="BU549"/>
      <c r="BV549"/>
      <c r="BW549"/>
      <c r="BX549"/>
      <c r="BY549"/>
      <c r="BZ549"/>
      <c r="CA549"/>
      <c r="CB549"/>
      <c r="CC549"/>
      <c r="CD549"/>
    </row>
    <row r="550" spans="70:82" x14ac:dyDescent="0.2">
      <c r="BR550"/>
      <c r="BS550"/>
      <c r="BT550"/>
      <c r="BU550"/>
      <c r="BV550"/>
      <c r="BW550"/>
      <c r="BX550"/>
      <c r="BY550"/>
      <c r="BZ550"/>
      <c r="CA550"/>
      <c r="CB550"/>
      <c r="CC550"/>
      <c r="CD550"/>
    </row>
    <row r="551" spans="70:82" x14ac:dyDescent="0.2">
      <c r="BR551"/>
      <c r="BS551"/>
      <c r="BT551"/>
      <c r="BU551"/>
      <c r="BV551"/>
      <c r="BW551"/>
      <c r="BX551"/>
      <c r="BY551"/>
      <c r="BZ551"/>
      <c r="CA551"/>
      <c r="CB551"/>
      <c r="CC551"/>
      <c r="CD551"/>
    </row>
    <row r="552" spans="70:82" x14ac:dyDescent="0.2">
      <c r="BR552"/>
      <c r="BS552"/>
      <c r="BT552"/>
      <c r="BU552"/>
      <c r="BV552"/>
      <c r="BW552"/>
      <c r="BX552"/>
      <c r="BY552"/>
      <c r="BZ552"/>
      <c r="CA552"/>
      <c r="CB552"/>
      <c r="CC552"/>
      <c r="CD552"/>
    </row>
    <row r="553" spans="70:82" x14ac:dyDescent="0.2">
      <c r="BR553"/>
      <c r="BS553"/>
      <c r="BT553"/>
      <c r="BU553"/>
      <c r="BV553"/>
      <c r="BW553"/>
      <c r="BX553"/>
      <c r="BY553"/>
      <c r="BZ553"/>
      <c r="CA553"/>
      <c r="CB553"/>
      <c r="CC553"/>
      <c r="CD553"/>
    </row>
    <row r="554" spans="70:82" x14ac:dyDescent="0.2">
      <c r="BR554"/>
      <c r="BS554"/>
      <c r="BT554"/>
      <c r="BU554"/>
      <c r="BV554"/>
      <c r="BW554"/>
      <c r="BX554"/>
      <c r="BY554"/>
      <c r="BZ554"/>
      <c r="CA554"/>
      <c r="CB554"/>
      <c r="CC554"/>
      <c r="CD554"/>
    </row>
    <row r="555" spans="70:82" x14ac:dyDescent="0.2">
      <c r="BR555"/>
      <c r="BS555"/>
      <c r="BT555"/>
      <c r="BU555"/>
      <c r="BV555"/>
      <c r="BW555"/>
      <c r="BX555"/>
      <c r="BY555"/>
      <c r="BZ555"/>
      <c r="CA555"/>
      <c r="CB555"/>
      <c r="CC555"/>
      <c r="CD555"/>
    </row>
    <row r="556" spans="70:82" x14ac:dyDescent="0.2">
      <c r="BR556"/>
      <c r="BS556"/>
      <c r="BT556"/>
      <c r="BU556"/>
      <c r="BV556"/>
      <c r="BW556"/>
      <c r="BX556"/>
      <c r="BY556"/>
      <c r="BZ556"/>
      <c r="CA556"/>
      <c r="CB556"/>
      <c r="CC556"/>
      <c r="CD556"/>
    </row>
    <row r="557" spans="70:82" x14ac:dyDescent="0.2">
      <c r="BR557"/>
      <c r="BS557"/>
      <c r="BT557"/>
      <c r="BU557"/>
      <c r="BV557"/>
      <c r="BW557"/>
      <c r="BX557"/>
      <c r="BY557"/>
      <c r="BZ557"/>
      <c r="CA557"/>
      <c r="CB557"/>
      <c r="CC557"/>
      <c r="CD557"/>
    </row>
    <row r="558" spans="70:82" x14ac:dyDescent="0.2">
      <c r="BR558"/>
      <c r="BS558"/>
      <c r="BT558"/>
      <c r="BU558"/>
      <c r="BV558"/>
      <c r="BW558"/>
      <c r="BX558"/>
      <c r="BY558"/>
      <c r="BZ558"/>
      <c r="CA558"/>
      <c r="CB558"/>
      <c r="CC558"/>
      <c r="CD558"/>
    </row>
  </sheetData>
  <phoneticPr fontId="0" type="noConversion"/>
  <pageMargins left="0.75" right="0.75" top="1" bottom="1" header="0.5" footer="0.5"/>
  <pageSetup orientation="portrait" horizont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559"/>
  <sheetViews>
    <sheetView workbookViewId="0">
      <selection activeCell="A2" sqref="A2"/>
    </sheetView>
  </sheetViews>
  <sheetFormatPr defaultRowHeight="12.75" x14ac:dyDescent="0.2"/>
  <cols>
    <col min="1" max="1" width="11.85546875" customWidth="1"/>
    <col min="2" max="16" width="10.85546875" customWidth="1"/>
    <col min="17" max="23" width="13.140625" style="33" customWidth="1"/>
  </cols>
  <sheetData>
    <row r="1" spans="1:23" ht="15.75" x14ac:dyDescent="0.25">
      <c r="A1" s="61" t="s">
        <v>44</v>
      </c>
      <c r="B1" s="61"/>
      <c r="C1" s="61"/>
      <c r="D1" s="67"/>
      <c r="E1" s="57"/>
      <c r="F1" s="57"/>
      <c r="G1" s="57"/>
      <c r="H1" s="57"/>
      <c r="I1" s="57"/>
      <c r="J1" s="57"/>
      <c r="K1" s="57"/>
      <c r="L1" s="57"/>
      <c r="M1" s="57"/>
      <c r="N1" s="57"/>
      <c r="O1" s="57"/>
      <c r="P1" s="57"/>
      <c r="Q1" s="3">
        <f>IF(Main!A70=0,20,10)</f>
        <v>10</v>
      </c>
      <c r="R1" s="59"/>
      <c r="S1" s="59"/>
      <c r="T1" s="59"/>
      <c r="U1" s="3">
        <f>Main!A40</f>
        <v>0</v>
      </c>
      <c r="V1" s="59"/>
      <c r="W1" s="60"/>
    </row>
    <row r="2" spans="1:23" ht="51" x14ac:dyDescent="0.2">
      <c r="A2" s="221" t="s">
        <v>157</v>
      </c>
      <c r="B2" s="57"/>
      <c r="C2" s="57"/>
      <c r="D2" s="58"/>
      <c r="E2" s="57"/>
      <c r="F2" s="57"/>
      <c r="G2" s="57"/>
      <c r="H2" s="57"/>
      <c r="I2" s="57"/>
      <c r="J2" s="57"/>
      <c r="K2" s="57"/>
      <c r="L2" s="57"/>
      <c r="M2" s="57"/>
      <c r="N2" s="57"/>
      <c r="O2" s="57"/>
      <c r="P2" s="57"/>
      <c r="Q2" s="133"/>
      <c r="R2" s="134"/>
      <c r="S2" s="100" t="s">
        <v>48</v>
      </c>
      <c r="T2" s="100" t="s">
        <v>49</v>
      </c>
      <c r="U2" s="64" t="s">
        <v>50</v>
      </c>
      <c r="V2" s="12" t="s">
        <v>50</v>
      </c>
      <c r="W2" s="102"/>
    </row>
    <row r="3" spans="1:23" x14ac:dyDescent="0.2">
      <c r="A3" s="57"/>
      <c r="C3" s="62" t="s">
        <v>45</v>
      </c>
      <c r="D3" s="63">
        <f>(Main!F56+0.0001)</f>
        <v>38.000100000000003</v>
      </c>
      <c r="E3" s="62" t="s">
        <v>46</v>
      </c>
      <c r="F3" s="63">
        <f>(Main!F54+0.0001)</f>
        <v>28.0001</v>
      </c>
      <c r="G3" s="62" t="s">
        <v>47</v>
      </c>
      <c r="H3" s="63">
        <f>(Main!F58+0.0001)</f>
        <v>56.000100000000003</v>
      </c>
      <c r="I3" s="57"/>
      <c r="J3" s="57"/>
      <c r="K3" s="57"/>
      <c r="L3" s="57"/>
      <c r="M3" s="57"/>
      <c r="N3" s="57"/>
      <c r="O3" s="57"/>
      <c r="P3" s="57"/>
      <c r="Q3" s="65" t="s">
        <v>51</v>
      </c>
      <c r="R3" s="13" t="s">
        <v>138</v>
      </c>
      <c r="S3" s="3">
        <f>IF(Main!N55,((1130/Main!M56)/2),0.000001)</f>
        <v>9.9999999999999995E-7</v>
      </c>
      <c r="T3" s="3">
        <f>S3*Main!M58</f>
        <v>8.5000000000000023E-7</v>
      </c>
      <c r="U3" s="64" t="s">
        <v>52</v>
      </c>
      <c r="V3" s="12" t="s">
        <v>53</v>
      </c>
      <c r="W3" s="102" t="s">
        <v>54</v>
      </c>
    </row>
    <row r="4" spans="1:23" x14ac:dyDescent="0.2">
      <c r="A4" s="68" t="s">
        <v>55</v>
      </c>
      <c r="B4" s="69" t="s">
        <v>56</v>
      </c>
      <c r="C4" s="69" t="s">
        <v>57</v>
      </c>
      <c r="D4" s="69" t="s">
        <v>58</v>
      </c>
      <c r="E4" s="69" t="s">
        <v>59</v>
      </c>
      <c r="F4" s="69" t="s">
        <v>60</v>
      </c>
      <c r="G4" s="69" t="s">
        <v>61</v>
      </c>
      <c r="H4" s="69" t="s">
        <v>62</v>
      </c>
      <c r="I4" s="69" t="s">
        <v>63</v>
      </c>
      <c r="J4" s="69" t="s">
        <v>64</v>
      </c>
      <c r="K4" s="69" t="s">
        <v>65</v>
      </c>
      <c r="L4" s="69" t="s">
        <v>66</v>
      </c>
      <c r="M4" s="69" t="s">
        <v>67</v>
      </c>
      <c r="N4" s="69" t="s">
        <v>68</v>
      </c>
      <c r="O4" s="69" t="s">
        <v>69</v>
      </c>
      <c r="P4" s="69" t="s">
        <v>70</v>
      </c>
      <c r="Q4" s="65" t="s">
        <v>71</v>
      </c>
      <c r="R4" s="13" t="s">
        <v>72</v>
      </c>
      <c r="S4" s="3">
        <v>2</v>
      </c>
      <c r="T4" s="3">
        <v>2</v>
      </c>
      <c r="U4" s="64" t="s">
        <v>7</v>
      </c>
      <c r="V4" s="12" t="s">
        <v>73</v>
      </c>
      <c r="W4" s="102" t="s">
        <v>12</v>
      </c>
    </row>
    <row r="5" spans="1:23" x14ac:dyDescent="0.2">
      <c r="A5" s="71">
        <f>BDS!BR7</f>
        <v>10</v>
      </c>
      <c r="B5" s="72">
        <f>13560/A5</f>
        <v>1356</v>
      </c>
      <c r="C5" s="72">
        <f>4*PI()*$D$3/B5</f>
        <v>0.35215585544447642</v>
      </c>
      <c r="D5" s="72">
        <f>SIN(C5)/C5</f>
        <v>0.97945882621724745</v>
      </c>
      <c r="E5" s="72">
        <f>4*PI()*$F$3/B5</f>
        <v>0.25948350578106066</v>
      </c>
      <c r="F5" s="72">
        <f>SIN(E5)/E5</f>
        <v>0.98881577083238648</v>
      </c>
      <c r="G5" s="72">
        <f>4*PI()*$H$3/B5</f>
        <v>0.51896608483862472</v>
      </c>
      <c r="H5" s="72">
        <f>SIN(G5)/G5</f>
        <v>0.95571297529595012</v>
      </c>
      <c r="I5" s="72">
        <f>4*PI()*SQRT($D$3^2+$F$3^2)/B5</f>
        <v>0.4374304931029166</v>
      </c>
      <c r="J5" s="72">
        <f>SIN(I5)/I5</f>
        <v>0.96841281657613687</v>
      </c>
      <c r="K5" s="72">
        <f>4*PI()*SQRT($D$3^2+$H$3^2)/B5</f>
        <v>0.6271678752427946</v>
      </c>
      <c r="L5" s="72">
        <f>SIN(K5)/K5</f>
        <v>0.93572070049103662</v>
      </c>
      <c r="M5" s="72">
        <f>4*PI()*SQRT($F$3^2+$H$3^2)/B5</f>
        <v>0.58022192907986536</v>
      </c>
      <c r="N5" s="72">
        <f>SIN(M5)/M5</f>
        <v>0.94482736898651287</v>
      </c>
      <c r="O5" s="72">
        <f>4*PI()*SQRT($D$3^2+$F$3^2+$H$3^2)/B5</f>
        <v>0.67872765783412081</v>
      </c>
      <c r="P5" s="72">
        <f>SIN(O5)/O5</f>
        <v>0.92497067051828219</v>
      </c>
      <c r="Q5" s="71">
        <f>IF($U$1=1,$Q$1*LOG(1-D5+F5+H5-J5-L5+N5-P5),$Q$1*LOG(1+D5+F5+H5+J5+L5+N5+P5))</f>
        <v>8.8637334426840066</v>
      </c>
      <c r="R5" s="131">
        <f>BDS!CD7</f>
        <v>-5.994081860238583</v>
      </c>
      <c r="S5" s="132">
        <f>-20*LOG(1/SQRT(1+($S$3/A5)^(2*$S$4)))</f>
        <v>0</v>
      </c>
      <c r="T5" s="132">
        <f>20*LOG(1/SQRT(1+($T$3/A5)^(2*$T$4)))</f>
        <v>0</v>
      </c>
      <c r="U5" s="132">
        <f>IF($U$1=1,0,S5+T5)</f>
        <v>0</v>
      </c>
      <c r="V5" s="131">
        <f>U5+Q5</f>
        <v>8.8637334426840066</v>
      </c>
      <c r="W5" s="73">
        <f>R5+Q5+U5</f>
        <v>2.8696515824454236</v>
      </c>
    </row>
    <row r="6" spans="1:23" x14ac:dyDescent="0.2">
      <c r="A6" s="71">
        <f>BDS!BR8</f>
        <v>10.1516513312945</v>
      </c>
      <c r="B6" s="72">
        <f>13560/A6</f>
        <v>1335.7432754017645</v>
      </c>
      <c r="C6" s="72">
        <f>4*PI()*$D$3/B6</f>
        <v>0.35749634587460727</v>
      </c>
      <c r="D6" s="72">
        <f>SIN(C6)/C6</f>
        <v>0.97883509507347299</v>
      </c>
      <c r="E6" s="72">
        <f>4*PI()*$F$3/B6</f>
        <v>0.26341860769112685</v>
      </c>
      <c r="F6" s="72">
        <f>SIN(E6)/E6</f>
        <v>0.98847516399150726</v>
      </c>
      <c r="G6" s="72">
        <f>4*PI()*$H$3/B6</f>
        <v>0.52683627460487192</v>
      </c>
      <c r="H6" s="72">
        <f>SIN(G6)/G6</f>
        <v>0.95437834366279317</v>
      </c>
      <c r="I6" s="72">
        <f>4*PI()*SQRT($D$3^2+$F$3^2)/B6</f>
        <v>0.44406418476570331</v>
      </c>
      <c r="J6" s="72">
        <f>SIN(I6)/I6</f>
        <v>0.96745702505323328</v>
      </c>
      <c r="K6" s="72">
        <f>4*PI()*SQRT($D$3^2+$H$3^2)/B6</f>
        <v>0.63667895956536591</v>
      </c>
      <c r="L6" s="72">
        <f>SIN(K6)/K6</f>
        <v>0.93379614884215389</v>
      </c>
      <c r="M6" s="72">
        <f>4*PI()*SQRT($F$3^2+$H$3^2)/B6</f>
        <v>0.58902107187898789</v>
      </c>
      <c r="N6" s="72">
        <f>SIN(M6)/M6</f>
        <v>0.94317054480308382</v>
      </c>
      <c r="O6" s="72">
        <f>4*PI()*SQRT($D$3^2+$F$3^2+$H$3^2)/B6</f>
        <v>0.68902065312381511</v>
      </c>
      <c r="P6" s="72">
        <f>SIN(O6)/O6</f>
        <v>0.92273222410222711</v>
      </c>
      <c r="Q6" s="71">
        <f>IF($U$1=1,$Q$1*LOG(1-D6+F6+H6-J6-L6+N6-P6),$Q$1*LOG(1+D6+F6+H6+J6+L6+N6+P6))</f>
        <v>8.8586108034705084</v>
      </c>
      <c r="R6" s="131">
        <f>BDS!CD8</f>
        <v>-5.9938985659644457</v>
      </c>
      <c r="S6" s="132">
        <f>-20*LOG(1/SQRT(1+($S$3/A6)^(2*$S$4)))</f>
        <v>0</v>
      </c>
      <c r="T6" s="132">
        <f>20*LOG(1/SQRT(1+($T$3/A6)^(2*$T$4)))</f>
        <v>0</v>
      </c>
      <c r="U6" s="132">
        <f>IF($U$1=1,0,S6+T6)</f>
        <v>0</v>
      </c>
      <c r="V6" s="131">
        <f>U6+Q6</f>
        <v>8.8586108034705084</v>
      </c>
      <c r="W6" s="73">
        <f>R6+Q6+U6</f>
        <v>2.8647122375060627</v>
      </c>
    </row>
    <row r="7" spans="1:23" x14ac:dyDescent="0.2">
      <c r="A7" s="71">
        <f>BDS!BR9</f>
        <v>10.30560247521734</v>
      </c>
      <c r="B7" s="72">
        <f t="shared" ref="B7:B70" si="0">13560/A7</f>
        <v>1315.7891576556301</v>
      </c>
      <c r="C7" s="72">
        <f t="shared" ref="C7:C70" si="1">4*PI()*$D$3/B7</f>
        <v>0.3629178255530876</v>
      </c>
      <c r="D7" s="72">
        <f t="shared" ref="D7:D70" si="2">SIN(C7)/C7</f>
        <v>0.97819255074573086</v>
      </c>
      <c r="E7" s="72">
        <f t="shared" ref="E7:E70" si="3">4*PI()*$F$3/B7</f>
        <v>0.26741338594553715</v>
      </c>
      <c r="F7" s="72">
        <f t="shared" ref="F7:F70" si="4">SIN(E7)/E7</f>
        <v>0.98812422159064983</v>
      </c>
      <c r="G7" s="72">
        <f t="shared" ref="G7:G70" si="5">4*PI()*$H$3/B7</f>
        <v>0.53482581684667829</v>
      </c>
      <c r="H7" s="72">
        <f t="shared" ref="H7:H70" si="6">SIN(G7)/G7</f>
        <v>0.95300408345618193</v>
      </c>
      <c r="I7" s="72">
        <f t="shared" ref="I7:I70" si="7">4*PI()*SQRT($D$3^2+$F$3^2)/B7</f>
        <v>0.45079847724569588</v>
      </c>
      <c r="J7" s="72">
        <f t="shared" ref="J7:J70" si="8">SIN(I7)/I7</f>
        <v>0.96647261223990721</v>
      </c>
      <c r="K7" s="72">
        <f t="shared" ref="K7:K70" si="9">4*PI()*SQRT($D$3^2+$H$3^2)/B7</f>
        <v>0.64633428074789434</v>
      </c>
      <c r="L7" s="72">
        <f t="shared" ref="L7:L70" si="10">SIN(K7)/K7</f>
        <v>0.93181523000328159</v>
      </c>
      <c r="M7" s="72">
        <f t="shared" ref="M7:M70" si="11">4*PI()*SQRT($F$3^2+$H$3^2)/B7</f>
        <v>0.597953654850084</v>
      </c>
      <c r="N7" s="72">
        <f t="shared" ref="N7:N70" si="12">SIN(M7)/M7</f>
        <v>0.94146488820188301</v>
      </c>
      <c r="O7" s="72">
        <f t="shared" ref="O7:O70" si="13">4*PI()*SQRT($D$3^2+$F$3^2+$H$3^2)/B7</f>
        <v>0.6994697430573783</v>
      </c>
      <c r="P7" s="72">
        <f t="shared" ref="P7:P70" si="14">SIN(O7)/O7</f>
        <v>0.92042871074688326</v>
      </c>
      <c r="Q7" s="71">
        <f t="shared" ref="Q7:Q70" si="15">IF($U$1=1,$Q$1*LOG(1-D7+F7+H7-J7-L7+N7-P7),$Q$1*LOG(1+D7+F7+H7+J7+L7+N7+P7))</f>
        <v>8.853330746308151</v>
      </c>
      <c r="R7" s="131">
        <f>BDS!CD9</f>
        <v>-5.9937096753239549</v>
      </c>
      <c r="S7" s="132">
        <f t="shared" ref="S7:S70" si="16">-20*LOG(1/SQRT(1+($S$3/A7)^(2*$S$4)))</f>
        <v>0</v>
      </c>
      <c r="T7" s="132">
        <f t="shared" ref="T7:T70" si="17">20*LOG(1/SQRT(1+($T$3/A7)^(2*$T$4)))</f>
        <v>0</v>
      </c>
      <c r="U7" s="132">
        <f t="shared" ref="U7:U70" si="18">IF($U$1=1,0,S7+T7)</f>
        <v>0</v>
      </c>
      <c r="V7" s="131">
        <f t="shared" ref="V7:V70" si="19">U7+Q7</f>
        <v>8.853330746308151</v>
      </c>
      <c r="W7" s="73">
        <f t="shared" ref="W7:W70" si="20">R7+Q7+U7</f>
        <v>2.859621070984196</v>
      </c>
    </row>
    <row r="8" spans="1:23" x14ac:dyDescent="0.2">
      <c r="A8" s="71">
        <f>BDS!BR10</f>
        <v>10.461888308733201</v>
      </c>
      <c r="B8" s="72">
        <f t="shared" si="0"/>
        <v>1296.1331262426697</v>
      </c>
      <c r="C8" s="72">
        <f t="shared" si="1"/>
        <v>0.36842152269265066</v>
      </c>
      <c r="D8" s="72">
        <f t="shared" si="2"/>
        <v>0.97753063362630732</v>
      </c>
      <c r="E8" s="72">
        <f t="shared" si="3"/>
        <v>0.27146874554399825</v>
      </c>
      <c r="F8" s="72">
        <f t="shared" si="4"/>
        <v>0.9877626323198091</v>
      </c>
      <c r="G8" s="72">
        <f t="shared" si="5"/>
        <v>0.54293652156022509</v>
      </c>
      <c r="H8" s="72">
        <f t="shared" si="6"/>
        <v>0.95158905473375155</v>
      </c>
      <c r="I8" s="72">
        <f t="shared" si="7"/>
        <v>0.45763489616768022</v>
      </c>
      <c r="J8" s="72">
        <f t="shared" si="8"/>
        <v>0.96545873967675111</v>
      </c>
      <c r="K8" s="72">
        <f t="shared" si="9"/>
        <v>0.65613602616156352</v>
      </c>
      <c r="L8" s="72">
        <f t="shared" si="10"/>
        <v>0.92977637094761034</v>
      </c>
      <c r="M8" s="72">
        <f t="shared" si="11"/>
        <v>0.60702170163112679</v>
      </c>
      <c r="N8" s="72">
        <f t="shared" si="12"/>
        <v>0.93970901712727617</v>
      </c>
      <c r="O8" s="72">
        <f t="shared" si="13"/>
        <v>0.71007729483086568</v>
      </c>
      <c r="P8" s="72">
        <f t="shared" si="14"/>
        <v>0.91805834558124499</v>
      </c>
      <c r="Q8" s="71">
        <f t="shared" si="15"/>
        <v>8.8478884065037491</v>
      </c>
      <c r="R8" s="131">
        <f>BDS!CD10</f>
        <v>-5.9935150176501892</v>
      </c>
      <c r="S8" s="132">
        <f t="shared" si="16"/>
        <v>0</v>
      </c>
      <c r="T8" s="132">
        <f t="shared" si="17"/>
        <v>0</v>
      </c>
      <c r="U8" s="132">
        <f t="shared" si="18"/>
        <v>0</v>
      </c>
      <c r="V8" s="131">
        <f t="shared" si="19"/>
        <v>8.8478884065037491</v>
      </c>
      <c r="W8" s="73">
        <f t="shared" si="20"/>
        <v>2.8543733888535598</v>
      </c>
    </row>
    <row r="9" spans="1:23" x14ac:dyDescent="0.2">
      <c r="A9" s="71">
        <f>BDS!BR11</f>
        <v>10.620544237720576</v>
      </c>
      <c r="B9" s="72">
        <f t="shared" si="0"/>
        <v>1276.7707281741243</v>
      </c>
      <c r="C9" s="72">
        <f t="shared" si="1"/>
        <v>0.37400868413203942</v>
      </c>
      <c r="D9" s="72">
        <f t="shared" si="2"/>
        <v>0.97684876794995079</v>
      </c>
      <c r="E9" s="72">
        <f t="shared" si="3"/>
        <v>0.27558560521065778</v>
      </c>
      <c r="F9" s="72">
        <f t="shared" si="4"/>
        <v>0.9873900756363293</v>
      </c>
      <c r="G9" s="72">
        <f t="shared" si="5"/>
        <v>0.55117022619052636</v>
      </c>
      <c r="H9" s="72">
        <f t="shared" si="6"/>
        <v>0.95013208705896446</v>
      </c>
      <c r="I9" s="72">
        <f t="shared" si="7"/>
        <v>0.46457499029274513</v>
      </c>
      <c r="J9" s="72">
        <f t="shared" si="8"/>
        <v>0.96441454550270367</v>
      </c>
      <c r="K9" s="72">
        <f t="shared" si="9"/>
        <v>0.66608641634933197</v>
      </c>
      <c r="L9" s="72">
        <f t="shared" si="10"/>
        <v>0.92767795964061317</v>
      </c>
      <c r="M9" s="72">
        <f t="shared" si="11"/>
        <v>0.61622726654882809</v>
      </c>
      <c r="N9" s="72">
        <f t="shared" si="12"/>
        <v>0.93790151399404798</v>
      </c>
      <c r="O9" s="72">
        <f t="shared" si="13"/>
        <v>0.72084571153917543</v>
      </c>
      <c r="P9" s="72">
        <f t="shared" si="14"/>
        <v>0.91561930147514781</v>
      </c>
      <c r="Q9" s="71">
        <f t="shared" si="15"/>
        <v>8.842278767345773</v>
      </c>
      <c r="R9" s="131">
        <f>BDS!CD11</f>
        <v>-5.9933144170844139</v>
      </c>
      <c r="S9" s="132">
        <f t="shared" si="16"/>
        <v>0</v>
      </c>
      <c r="T9" s="132">
        <f t="shared" si="17"/>
        <v>0</v>
      </c>
      <c r="U9" s="132">
        <f t="shared" si="18"/>
        <v>0</v>
      </c>
      <c r="V9" s="131">
        <f t="shared" si="19"/>
        <v>8.842278767345773</v>
      </c>
      <c r="W9" s="73">
        <f t="shared" si="20"/>
        <v>2.8489643502613591</v>
      </c>
    </row>
    <row r="10" spans="1:23" x14ac:dyDescent="0.2">
      <c r="A10" s="71">
        <f>BDS!BR12</f>
        <v>10.781606204992823</v>
      </c>
      <c r="B10" s="72">
        <f t="shared" si="0"/>
        <v>1257.6975769825965</v>
      </c>
      <c r="C10" s="72">
        <f t="shared" si="1"/>
        <v>0.37968057561847224</v>
      </c>
      <c r="D10" s="72">
        <f t="shared" si="2"/>
        <v>0.97614636135803212</v>
      </c>
      <c r="E10" s="72">
        <f t="shared" si="3"/>
        <v>0.27976489760223744</v>
      </c>
      <c r="F10" s="72">
        <f t="shared" si="4"/>
        <v>0.98700622150008932</v>
      </c>
      <c r="G10" s="72">
        <f t="shared" si="5"/>
        <v>0.55952879604769479</v>
      </c>
      <c r="H10" s="72">
        <f t="shared" si="6"/>
        <v>0.94863197883209005</v>
      </c>
      <c r="I10" s="72">
        <f t="shared" si="7"/>
        <v>0.47162033186914754</v>
      </c>
      <c r="J10" s="72">
        <f t="shared" si="8"/>
        <v>0.96333914387537911</v>
      </c>
      <c r="K10" s="72">
        <f t="shared" si="9"/>
        <v>0.67618770552898788</v>
      </c>
      <c r="L10" s="72">
        <f t="shared" si="10"/>
        <v>0.92551834439016023</v>
      </c>
      <c r="M10" s="72">
        <f t="shared" si="11"/>
        <v>0.62557243508403815</v>
      </c>
      <c r="N10" s="72">
        <f t="shared" si="12"/>
        <v>0.93604092500497404</v>
      </c>
      <c r="O10" s="72">
        <f t="shared" si="13"/>
        <v>0.73177743272046025</v>
      </c>
      <c r="P10" s="72">
        <f t="shared" si="14"/>
        <v>0.91310970847792639</v>
      </c>
      <c r="Q10" s="71">
        <f t="shared" si="15"/>
        <v>8.8364966552503912</v>
      </c>
      <c r="R10" s="131">
        <f>BDS!CD12</f>
        <v>-5.9931076924189375</v>
      </c>
      <c r="S10" s="132">
        <f t="shared" si="16"/>
        <v>0</v>
      </c>
      <c r="T10" s="132">
        <f t="shared" si="17"/>
        <v>0</v>
      </c>
      <c r="U10" s="132">
        <f t="shared" si="18"/>
        <v>0</v>
      </c>
      <c r="V10" s="131">
        <f t="shared" si="19"/>
        <v>8.8364966552503912</v>
      </c>
      <c r="W10" s="73">
        <f t="shared" si="20"/>
        <v>2.8433889628314537</v>
      </c>
    </row>
    <row r="11" spans="1:23" x14ac:dyDescent="0.2">
      <c r="A11" s="71">
        <f>BDS!BR13</f>
        <v>10.945110698440843</v>
      </c>
      <c r="B11" s="72">
        <f t="shared" si="0"/>
        <v>1238.9093517283159</v>
      </c>
      <c r="C11" s="72">
        <f t="shared" si="1"/>
        <v>0.38543848209439258</v>
      </c>
      <c r="D11" s="72">
        <f t="shared" si="2"/>
        <v>0.97542280445291873</v>
      </c>
      <c r="E11" s="72">
        <f t="shared" si="3"/>
        <v>0.28400756951932238</v>
      </c>
      <c r="F11" s="72">
        <f t="shared" si="4"/>
        <v>0.98661073010165756</v>
      </c>
      <c r="G11" s="72">
        <f t="shared" si="5"/>
        <v>0.56801412472951895</v>
      </c>
      <c r="H11" s="72">
        <f t="shared" si="6"/>
        <v>0.94708749661643332</v>
      </c>
      <c r="I11" s="72">
        <f t="shared" si="7"/>
        <v>0.4787725169884986</v>
      </c>
      <c r="J11" s="72">
        <f t="shared" si="8"/>
        <v>0.96223162438186771</v>
      </c>
      <c r="K11" s="72">
        <f t="shared" si="9"/>
        <v>0.68644218210383234</v>
      </c>
      <c r="L11" s="72">
        <f t="shared" si="10"/>
        <v>0.92329583320853048</v>
      </c>
      <c r="M11" s="72">
        <f t="shared" si="11"/>
        <v>0.63505932434420187</v>
      </c>
      <c r="N11" s="72">
        <f t="shared" si="12"/>
        <v>0.93412575947137488</v>
      </c>
      <c r="O11" s="72">
        <f t="shared" si="13"/>
        <v>0.74287493490879319</v>
      </c>
      <c r="P11" s="72">
        <f t="shared" si="14"/>
        <v>0.91052765328222329</v>
      </c>
      <c r="Q11" s="71">
        <f t="shared" si="15"/>
        <v>8.830536734746266</v>
      </c>
      <c r="R11" s="131">
        <f>BDS!CD13</f>
        <v>-5.9928946569353032</v>
      </c>
      <c r="S11" s="132">
        <f t="shared" si="16"/>
        <v>0</v>
      </c>
      <c r="T11" s="132">
        <f t="shared" si="17"/>
        <v>0</v>
      </c>
      <c r="U11" s="132">
        <f t="shared" si="18"/>
        <v>0</v>
      </c>
      <c r="V11" s="131">
        <f t="shared" si="19"/>
        <v>8.830536734746266</v>
      </c>
      <c r="W11" s="73">
        <f t="shared" si="20"/>
        <v>2.8376420778109628</v>
      </c>
    </row>
    <row r="12" spans="1:23" x14ac:dyDescent="0.2">
      <c r="A12" s="71">
        <f>BDS!BR14</f>
        <v>11.111094759299265</v>
      </c>
      <c r="B12" s="72">
        <f t="shared" si="0"/>
        <v>1220.4017960202491</v>
      </c>
      <c r="C12" s="72">
        <f t="shared" si="1"/>
        <v>0.39128370798856715</v>
      </c>
      <c r="D12" s="72">
        <f t="shared" si="2"/>
        <v>0.97467747034247787</v>
      </c>
      <c r="E12" s="72">
        <f t="shared" si="3"/>
        <v>0.28831458212085437</v>
      </c>
      <c r="F12" s="72">
        <f t="shared" si="4"/>
        <v>0.98620325158327393</v>
      </c>
      <c r="G12" s="72">
        <f t="shared" si="5"/>
        <v>0.57662813455045014</v>
      </c>
      <c r="H12" s="72">
        <f t="shared" si="6"/>
        <v>0.94549737446058513</v>
      </c>
      <c r="I12" s="72">
        <f t="shared" si="7"/>
        <v>0.48603316594735096</v>
      </c>
      <c r="J12" s="72">
        <f t="shared" si="8"/>
        <v>0.96109105144019924</v>
      </c>
      <c r="K12" s="72">
        <f t="shared" si="9"/>
        <v>0.69685216918110704</v>
      </c>
      <c r="L12" s="72">
        <f t="shared" si="10"/>
        <v>0.92100869318848055</v>
      </c>
      <c r="M12" s="72">
        <f t="shared" si="11"/>
        <v>0.64469008354298019</v>
      </c>
      <c r="N12" s="72">
        <f t="shared" si="12"/>
        <v>0.93215448913811039</v>
      </c>
      <c r="O12" s="72">
        <f t="shared" si="13"/>
        <v>0.75414073219521638</v>
      </c>
      <c r="P12" s="72">
        <f t="shared" si="14"/>
        <v>0.90787117871606138</v>
      </c>
      <c r="Q12" s="71">
        <f t="shared" si="15"/>
        <v>8.8243935032923488</v>
      </c>
      <c r="R12" s="131">
        <f>BDS!CD14</f>
        <v>-5.992675118237579</v>
      </c>
      <c r="S12" s="132">
        <f t="shared" si="16"/>
        <v>0</v>
      </c>
      <c r="T12" s="132">
        <f t="shared" si="17"/>
        <v>0</v>
      </c>
      <c r="U12" s="132">
        <f t="shared" si="18"/>
        <v>0</v>
      </c>
      <c r="V12" s="131">
        <f t="shared" si="19"/>
        <v>8.8243935032923488</v>
      </c>
      <c r="W12" s="73">
        <f t="shared" si="20"/>
        <v>2.8317183850547698</v>
      </c>
    </row>
    <row r="13" spans="1:23" x14ac:dyDescent="0.2">
      <c r="A13" s="71">
        <f>BDS!BR15</f>
        <v>11.279595990537972</v>
      </c>
      <c r="B13" s="72">
        <f t="shared" si="0"/>
        <v>1202.1707170518316</v>
      </c>
      <c r="C13" s="72">
        <f t="shared" si="1"/>
        <v>0.39721757751159864</v>
      </c>
      <c r="D13" s="72">
        <f t="shared" si="2"/>
        <v>0.97390971417463301</v>
      </c>
      <c r="E13" s="72">
        <f t="shared" si="3"/>
        <v>0.29268691114187889</v>
      </c>
      <c r="F13" s="72">
        <f t="shared" si="4"/>
        <v>0.98578342575250144</v>
      </c>
      <c r="G13" s="72">
        <f t="shared" si="5"/>
        <v>0.58537277697709411</v>
      </c>
      <c r="H13" s="72">
        <f t="shared" si="6"/>
        <v>0.94386031321754182</v>
      </c>
      <c r="I13" s="72">
        <f t="shared" si="7"/>
        <v>0.49340392361427066</v>
      </c>
      <c r="J13" s="72">
        <f t="shared" si="8"/>
        <v>0.95991646369170147</v>
      </c>
      <c r="K13" s="72">
        <f t="shared" si="9"/>
        <v>0.70742002509828461</v>
      </c>
      <c r="L13" s="72">
        <f t="shared" si="10"/>
        <v>0.91865514989568953</v>
      </c>
      <c r="M13" s="72">
        <f t="shared" si="11"/>
        <v>0.65446689448714579</v>
      </c>
      <c r="N13" s="72">
        <f t="shared" si="12"/>
        <v>0.93012554751459364</v>
      </c>
      <c r="O13" s="72">
        <f t="shared" si="13"/>
        <v>0.76557737679729787</v>
      </c>
      <c r="P13" s="72">
        <f t="shared" si="14"/>
        <v>0.90513828326651313</v>
      </c>
      <c r="Q13" s="71">
        <f t="shared" si="15"/>
        <v>8.8180612859227168</v>
      </c>
      <c r="R13" s="131">
        <f>BDS!CD15</f>
        <v>-5.9924488780807268</v>
      </c>
      <c r="S13" s="132">
        <f t="shared" si="16"/>
        <v>0</v>
      </c>
      <c r="T13" s="132">
        <f t="shared" si="17"/>
        <v>0</v>
      </c>
      <c r="U13" s="132">
        <f t="shared" si="18"/>
        <v>0</v>
      </c>
      <c r="V13" s="131">
        <f t="shared" si="19"/>
        <v>8.8180612859227168</v>
      </c>
      <c r="W13" s="73">
        <f t="shared" si="20"/>
        <v>2.82561240784199</v>
      </c>
    </row>
    <row r="14" spans="1:23" x14ac:dyDescent="0.2">
      <c r="A14" s="71">
        <f>BDS!BR16</f>
        <v>11.45065256538089</v>
      </c>
      <c r="B14" s="72">
        <f t="shared" si="0"/>
        <v>1184.2119846511075</v>
      </c>
      <c r="C14" s="72">
        <f t="shared" si="1"/>
        <v>0.40324143495591958</v>
      </c>
      <c r="D14" s="72">
        <f t="shared" si="2"/>
        <v>0.97311887266190888</v>
      </c>
      <c r="E14" s="72">
        <f t="shared" si="3"/>
        <v>0.29712554711459294</v>
      </c>
      <c r="F14" s="72">
        <f t="shared" si="4"/>
        <v>0.9853508817884028</v>
      </c>
      <c r="G14" s="72">
        <f t="shared" si="5"/>
        <v>0.59425003307030755</v>
      </c>
      <c r="H14" s="72">
        <f t="shared" si="6"/>
        <v>0.94217497986161935</v>
      </c>
      <c r="I14" s="72">
        <f t="shared" si="7"/>
        <v>0.50088645980247404</v>
      </c>
      <c r="J14" s="72">
        <f t="shared" si="8"/>
        <v>0.9587068733845201</v>
      </c>
      <c r="K14" s="72">
        <f t="shared" si="9"/>
        <v>0.71814814395733884</v>
      </c>
      <c r="L14" s="72">
        <f t="shared" si="10"/>
        <v>0.91623338678007482</v>
      </c>
      <c r="M14" s="72">
        <f t="shared" si="11"/>
        <v>0.66439197207086098</v>
      </c>
      <c r="N14" s="72">
        <f t="shared" si="12"/>
        <v>0.92803732921353155</v>
      </c>
      <c r="O14" s="72">
        <f t="shared" si="13"/>
        <v>0.77718745963732383</v>
      </c>
      <c r="P14" s="72">
        <f t="shared" si="14"/>
        <v>0.90232692063852771</v>
      </c>
      <c r="Q14" s="71">
        <f t="shared" si="15"/>
        <v>8.8115342297122918</v>
      </c>
      <c r="R14" s="131">
        <f>BDS!CD16</f>
        <v>-5.992215732193805</v>
      </c>
      <c r="S14" s="132">
        <f t="shared" si="16"/>
        <v>0</v>
      </c>
      <c r="T14" s="132">
        <f t="shared" si="17"/>
        <v>0</v>
      </c>
      <c r="U14" s="132">
        <f t="shared" si="18"/>
        <v>0</v>
      </c>
      <c r="V14" s="131">
        <f t="shared" si="19"/>
        <v>8.8115342297122918</v>
      </c>
      <c r="W14" s="73">
        <f t="shared" si="20"/>
        <v>2.8193184975184868</v>
      </c>
    </row>
    <row r="15" spans="1:23" x14ac:dyDescent="0.2">
      <c r="A15" s="71">
        <f>BDS!BR17</f>
        <v>11.62430323595397</v>
      </c>
      <c r="B15" s="72">
        <f t="shared" si="0"/>
        <v>1166.521530345055</v>
      </c>
      <c r="C15" s="72">
        <f t="shared" si="1"/>
        <v>0.40935664500033658</v>
      </c>
      <c r="D15" s="72">
        <f t="shared" si="2"/>
        <v>0.97230426359591515</v>
      </c>
      <c r="E15" s="72">
        <f t="shared" si="3"/>
        <v>0.30163149559274643</v>
      </c>
      <c r="F15" s="72">
        <f t="shared" si="4"/>
        <v>0.98490523794008944</v>
      </c>
      <c r="G15" s="72">
        <f t="shared" si="5"/>
        <v>0.60326191393399886</v>
      </c>
      <c r="H15" s="72">
        <f t="shared" si="6"/>
        <v>0.94044000680417372</v>
      </c>
      <c r="I15" s="72">
        <f t="shared" si="7"/>
        <v>0.50848246964811739</v>
      </c>
      <c r="J15" s="72">
        <f t="shared" si="8"/>
        <v>0.95746126574860657</v>
      </c>
      <c r="K15" s="72">
        <f t="shared" si="9"/>
        <v>0.72903895616711933</v>
      </c>
      <c r="L15" s="72">
        <f t="shared" si="10"/>
        <v>0.91374154460864687</v>
      </c>
      <c r="M15" s="72">
        <f t="shared" si="11"/>
        <v>0.6744675647774534</v>
      </c>
      <c r="N15" s="72">
        <f t="shared" si="12"/>
        <v>0.92588818929922767</v>
      </c>
      <c r="O15" s="72">
        <f t="shared" si="13"/>
        <v>0.78897361092926299</v>
      </c>
      <c r="P15" s="72">
        <f t="shared" si="14"/>
        <v>0.89943499935271332</v>
      </c>
      <c r="Q15" s="71">
        <f t="shared" si="15"/>
        <v>8.8048062980569917</v>
      </c>
      <c r="R15" s="131">
        <f>BDS!CD17</f>
        <v>-5.9919754700978771</v>
      </c>
      <c r="S15" s="132">
        <f t="shared" si="16"/>
        <v>0</v>
      </c>
      <c r="T15" s="132">
        <f t="shared" si="17"/>
        <v>0</v>
      </c>
      <c r="U15" s="132">
        <f t="shared" si="18"/>
        <v>0</v>
      </c>
      <c r="V15" s="131">
        <f t="shared" si="19"/>
        <v>8.8048062980569917</v>
      </c>
      <c r="W15" s="73">
        <f t="shared" si="20"/>
        <v>2.8128308279591145</v>
      </c>
    </row>
    <row r="16" spans="1:23" x14ac:dyDescent="0.2">
      <c r="A16" s="71">
        <f>BDS!BR18</f>
        <v>11.800587342064309</v>
      </c>
      <c r="B16" s="72">
        <f t="shared" si="0"/>
        <v>1149.0953464378929</v>
      </c>
      <c r="C16" s="72">
        <f t="shared" si="1"/>
        <v>0.41556459301919169</v>
      </c>
      <c r="D16" s="72">
        <f t="shared" si="2"/>
        <v>0.9714651853517261</v>
      </c>
      <c r="E16" s="72">
        <f t="shared" si="3"/>
        <v>0.30620577737944554</v>
      </c>
      <c r="F16" s="72">
        <f t="shared" si="4"/>
        <v>0.98444610121748899</v>
      </c>
      <c r="G16" s="72">
        <f t="shared" si="5"/>
        <v>0.61241046117073472</v>
      </c>
      <c r="H16" s="72">
        <f t="shared" si="6"/>
        <v>0.93865399120923254</v>
      </c>
      <c r="I16" s="72">
        <f t="shared" si="7"/>
        <v>0.51619367399432259</v>
      </c>
      <c r="J16" s="72">
        <f t="shared" si="8"/>
        <v>0.95617859836252173</v>
      </c>
      <c r="K16" s="72">
        <f t="shared" si="9"/>
        <v>0.74009492899394891</v>
      </c>
      <c r="L16" s="72">
        <f t="shared" si="10"/>
        <v>0.91117772092276972</v>
      </c>
      <c r="M16" s="72">
        <f t="shared" si="11"/>
        <v>0.68469595518879944</v>
      </c>
      <c r="N16" s="72">
        <f t="shared" si="12"/>
        <v>0.92367644264743431</v>
      </c>
      <c r="O16" s="72">
        <f t="shared" si="13"/>
        <v>0.80093850077462814</v>
      </c>
      <c r="P16" s="72">
        <f t="shared" si="14"/>
        <v>0.89646038238612735</v>
      </c>
      <c r="Q16" s="71">
        <f t="shared" si="15"/>
        <v>8.7978712647616195</v>
      </c>
      <c r="R16" s="131">
        <f>BDS!CD18</f>
        <v>-5.9917278749185376</v>
      </c>
      <c r="S16" s="132">
        <f t="shared" si="16"/>
        <v>0</v>
      </c>
      <c r="T16" s="132">
        <f t="shared" si="17"/>
        <v>0</v>
      </c>
      <c r="U16" s="132">
        <f t="shared" si="18"/>
        <v>0</v>
      </c>
      <c r="V16" s="131">
        <f t="shared" si="19"/>
        <v>8.7978712647616195</v>
      </c>
      <c r="W16" s="73">
        <f t="shared" si="20"/>
        <v>2.8061433898430819</v>
      </c>
    </row>
    <row r="17" spans="1:23" x14ac:dyDescent="0.2">
      <c r="A17" s="71">
        <f>BDS!BR19</f>
        <v>11.979544820112418</v>
      </c>
      <c r="B17" s="72">
        <f t="shared" si="0"/>
        <v>1131.9294851031536</v>
      </c>
      <c r="C17" s="72">
        <f t="shared" si="1"/>
        <v>0.42186668539621347</v>
      </c>
      <c r="D17" s="72">
        <f t="shared" si="2"/>
        <v>0.97060091638213719</v>
      </c>
      <c r="E17" s="72">
        <f t="shared" si="3"/>
        <v>0.31084942875841159</v>
      </c>
      <c r="F17" s="72">
        <f t="shared" si="4"/>
        <v>0.98397306707418808</v>
      </c>
      <c r="G17" s="72">
        <f t="shared" si="5"/>
        <v>0.62169774734425687</v>
      </c>
      <c r="H17" s="72">
        <f t="shared" si="6"/>
        <v>0.9368154943102347</v>
      </c>
      <c r="I17" s="72">
        <f t="shared" si="7"/>
        <v>0.52402181978102647</v>
      </c>
      <c r="J17" s="72">
        <f t="shared" si="8"/>
        <v>0.95485780051245095</v>
      </c>
      <c r="K17" s="72">
        <f t="shared" si="9"/>
        <v>0.7513185671205731</v>
      </c>
      <c r="L17" s="72">
        <f t="shared" si="10"/>
        <v>0.90853996952288962</v>
      </c>
      <c r="M17" s="72">
        <f t="shared" si="11"/>
        <v>0.69507946050243363</v>
      </c>
      <c r="N17" s="72">
        <f t="shared" si="12"/>
        <v>0.92140036331888298</v>
      </c>
      <c r="O17" s="72">
        <f t="shared" si="13"/>
        <v>0.81308483976737755</v>
      </c>
      <c r="P17" s="72">
        <f t="shared" si="14"/>
        <v>0.89340088686039187</v>
      </c>
      <c r="Q17" s="71">
        <f t="shared" si="15"/>
        <v>8.7907227079285661</v>
      </c>
      <c r="R17" s="131">
        <f>BDS!CD19</f>
        <v>-5.9914727231928104</v>
      </c>
      <c r="S17" s="132">
        <f t="shared" si="16"/>
        <v>0</v>
      </c>
      <c r="T17" s="132">
        <f t="shared" si="17"/>
        <v>0</v>
      </c>
      <c r="U17" s="132">
        <f t="shared" si="18"/>
        <v>0</v>
      </c>
      <c r="V17" s="131">
        <f t="shared" si="19"/>
        <v>8.7907227079285661</v>
      </c>
      <c r="W17" s="73">
        <f t="shared" si="20"/>
        <v>2.7992499847357557</v>
      </c>
    </row>
    <row r="18" spans="1:23" x14ac:dyDescent="0.2">
      <c r="A18" s="71">
        <f>BDS!BR20</f>
        <v>12.161216212139635</v>
      </c>
      <c r="B18" s="72">
        <f t="shared" si="0"/>
        <v>1115.0200574893211</v>
      </c>
      <c r="C18" s="72">
        <f t="shared" si="1"/>
        <v>0.42826434984312683</v>
      </c>
      <c r="D18" s="72">
        <f t="shared" si="2"/>
        <v>0.96971071470178694</v>
      </c>
      <c r="E18" s="72">
        <f t="shared" si="3"/>
        <v>0.31556350172874637</v>
      </c>
      <c r="F18" s="72">
        <f t="shared" si="4"/>
        <v>0.9834857190821934</v>
      </c>
      <c r="G18" s="72">
        <f t="shared" si="5"/>
        <v>0.63112587644901164</v>
      </c>
      <c r="H18" s="72">
        <f t="shared" si="6"/>
        <v>0.93492304072918331</v>
      </c>
      <c r="I18" s="72">
        <f t="shared" si="7"/>
        <v>0.53196868044074241</v>
      </c>
      <c r="J18" s="72">
        <f t="shared" si="8"/>
        <v>0.95349777254387502</v>
      </c>
      <c r="K18" s="72">
        <f t="shared" si="9"/>
        <v>0.76271241321358418</v>
      </c>
      <c r="L18" s="72">
        <f t="shared" si="10"/>
        <v>0.90582629998401043</v>
      </c>
      <c r="M18" s="72">
        <f t="shared" si="11"/>
        <v>0.70562043305649935</v>
      </c>
      <c r="N18" s="72">
        <f t="shared" si="12"/>
        <v>0.91905818394878835</v>
      </c>
      <c r="O18" s="72">
        <f t="shared" si="13"/>
        <v>0.82541537960798739</v>
      </c>
      <c r="P18" s="72">
        <f t="shared" si="14"/>
        <v>0.8902542837817311</v>
      </c>
      <c r="Q18" s="71">
        <f t="shared" si="15"/>
        <v>8.7833540036400475</v>
      </c>
      <c r="R18" s="131">
        <f>BDS!CD20</f>
        <v>-5.991209784670291</v>
      </c>
      <c r="S18" s="132">
        <f t="shared" si="16"/>
        <v>0</v>
      </c>
      <c r="T18" s="132">
        <f t="shared" si="17"/>
        <v>0</v>
      </c>
      <c r="U18" s="132">
        <f t="shared" si="18"/>
        <v>0</v>
      </c>
      <c r="V18" s="131">
        <f t="shared" si="19"/>
        <v>8.7833540036400475</v>
      </c>
      <c r="W18" s="73">
        <f t="shared" si="20"/>
        <v>2.7921442189697565</v>
      </c>
    </row>
    <row r="19" spans="1:23" x14ac:dyDescent="0.2">
      <c r="A19" s="71">
        <f>BDS!BR21</f>
        <v>12.345642675012758</v>
      </c>
      <c r="B19" s="72">
        <f t="shared" si="0"/>
        <v>1098.3632328388271</v>
      </c>
      <c r="C19" s="72">
        <f t="shared" si="1"/>
        <v>0.43475903572309527</v>
      </c>
      <c r="D19" s="72">
        <f t="shared" si="2"/>
        <v>0.96879381736115588</v>
      </c>
      <c r="E19" s="72">
        <f t="shared" si="3"/>
        <v>0.32034906424325826</v>
      </c>
      <c r="F19" s="72">
        <f t="shared" si="4"/>
        <v>0.98298362859846777</v>
      </c>
      <c r="G19" s="72">
        <f t="shared" si="5"/>
        <v>0.64069698438680178</v>
      </c>
      <c r="H19" s="72">
        <f t="shared" si="6"/>
        <v>0.93297511779962194</v>
      </c>
      <c r="I19" s="72">
        <f t="shared" si="7"/>
        <v>0.54003605630032414</v>
      </c>
      <c r="J19" s="72">
        <f t="shared" si="8"/>
        <v>0.95209738520638976</v>
      </c>
      <c r="K19" s="72">
        <f t="shared" si="9"/>
        <v>0.77427904849945228</v>
      </c>
      <c r="L19" s="72">
        <f t="shared" si="10"/>
        <v>0.90303467720541641</v>
      </c>
      <c r="M19" s="72">
        <f t="shared" si="11"/>
        <v>0.71632126086266135</v>
      </c>
      <c r="N19" s="72">
        <f t="shared" si="12"/>
        <v>0.91664809515478718</v>
      </c>
      <c r="O19" s="72">
        <f t="shared" si="13"/>
        <v>0.83793291372683798</v>
      </c>
      <c r="P19" s="72">
        <f t="shared" si="14"/>
        <v>0.88701829783781949</v>
      </c>
      <c r="Q19" s="71">
        <f t="shared" si="15"/>
        <v>8.7757583194264139</v>
      </c>
      <c r="R19" s="131">
        <f>BDS!CD21</f>
        <v>-5.990938822108399</v>
      </c>
      <c r="S19" s="132">
        <f t="shared" si="16"/>
        <v>0</v>
      </c>
      <c r="T19" s="132">
        <f t="shared" si="17"/>
        <v>0</v>
      </c>
      <c r="U19" s="132">
        <f t="shared" si="18"/>
        <v>0</v>
      </c>
      <c r="V19" s="131">
        <f t="shared" si="19"/>
        <v>8.7757583194264139</v>
      </c>
      <c r="W19" s="73">
        <f t="shared" si="20"/>
        <v>2.7848194973180149</v>
      </c>
    </row>
    <row r="20" spans="1:23" x14ac:dyDescent="0.2">
      <c r="A20" s="71">
        <f>BDS!BR22</f>
        <v>12.532865989747947</v>
      </c>
      <c r="B20" s="72">
        <f t="shared" si="0"/>
        <v>1081.9552376202109</v>
      </c>
      <c r="C20" s="72">
        <f t="shared" si="1"/>
        <v>0.4413522143790673</v>
      </c>
      <c r="D20" s="72">
        <f t="shared" si="2"/>
        <v>0.9678494399104709</v>
      </c>
      <c r="E20" s="72">
        <f t="shared" si="3"/>
        <v>0.32520720045040197</v>
      </c>
      <c r="F20" s="72">
        <f t="shared" si="4"/>
        <v>0.98246635442309227</v>
      </c>
      <c r="G20" s="72">
        <f t="shared" si="5"/>
        <v>0.65041323945066476</v>
      </c>
      <c r="H20" s="72">
        <f t="shared" si="6"/>
        <v>0.93097017489496592</v>
      </c>
      <c r="I20" s="72">
        <f t="shared" si="7"/>
        <v>0.54822577498882175</v>
      </c>
      <c r="J20" s="72">
        <f t="shared" si="8"/>
        <v>0.95065547899223324</v>
      </c>
      <c r="K20" s="72">
        <f t="shared" si="9"/>
        <v>0.78602109334929038</v>
      </c>
      <c r="L20" s="72">
        <f t="shared" si="10"/>
        <v>0.90016302099838252</v>
      </c>
      <c r="M20" s="72">
        <f t="shared" si="11"/>
        <v>0.72718436814709897</v>
      </c>
      <c r="N20" s="72">
        <f t="shared" si="12"/>
        <v>0.91416824496595228</v>
      </c>
      <c r="O20" s="72">
        <f t="shared" si="13"/>
        <v>0.85064027791705343</v>
      </c>
      <c r="P20" s="72">
        <f t="shared" si="14"/>
        <v>0.88369060725664117</v>
      </c>
      <c r="Q20" s="71">
        <f t="shared" si="15"/>
        <v>8.7679286075126459</v>
      </c>
      <c r="R20" s="131">
        <f>BDS!CD22</f>
        <v>-5.9906595910615144</v>
      </c>
      <c r="S20" s="132">
        <f t="shared" si="16"/>
        <v>0</v>
      </c>
      <c r="T20" s="132">
        <f t="shared" si="17"/>
        <v>0</v>
      </c>
      <c r="U20" s="132">
        <f t="shared" si="18"/>
        <v>0</v>
      </c>
      <c r="V20" s="131">
        <f t="shared" si="19"/>
        <v>8.7679286075126459</v>
      </c>
      <c r="W20" s="73">
        <f t="shared" si="20"/>
        <v>2.7772690164511316</v>
      </c>
    </row>
    <row r="21" spans="1:23" x14ac:dyDescent="0.2">
      <c r="A21" s="71">
        <f>BDS!BR23</f>
        <v>12.72292857097603</v>
      </c>
      <c r="B21" s="72">
        <f t="shared" si="0"/>
        <v>1065.7923546732413</v>
      </c>
      <c r="C21" s="72">
        <f t="shared" si="1"/>
        <v>0.44804537946710332</v>
      </c>
      <c r="D21" s="72">
        <f t="shared" si="2"/>
        <v>0.96687677585356546</v>
      </c>
      <c r="E21" s="72">
        <f t="shared" si="3"/>
        <v>0.33013901093988807</v>
      </c>
      <c r="F21" s="72">
        <f t="shared" si="4"/>
        <v>0.98193344244890846</v>
      </c>
      <c r="G21" s="72">
        <f t="shared" si="5"/>
        <v>0.66027684281609089</v>
      </c>
      <c r="H21" s="72">
        <f t="shared" si="6"/>
        <v>0.92890662276383729</v>
      </c>
      <c r="I21" s="72">
        <f t="shared" si="7"/>
        <v>0.55653969185152308</v>
      </c>
      <c r="J21" s="72">
        <f t="shared" si="8"/>
        <v>0.94917086346912516</v>
      </c>
      <c r="K21" s="72">
        <f t="shared" si="9"/>
        <v>0.79794120787248812</v>
      </c>
      <c r="L21" s="72">
        <f t="shared" si="10"/>
        <v>0.89720920571585816</v>
      </c>
      <c r="M21" s="72">
        <f t="shared" si="11"/>
        <v>0.73821221589970465</v>
      </c>
      <c r="N21" s="72">
        <f t="shared" si="12"/>
        <v>0.91161673827571343</v>
      </c>
      <c r="O21" s="72">
        <f t="shared" si="13"/>
        <v>0.86354035097693782</v>
      </c>
      <c r="P21" s="72">
        <f t="shared" si="14"/>
        <v>0.88026884373288161</v>
      </c>
      <c r="Q21" s="71">
        <f t="shared" si="15"/>
        <v>8.7598575978349373</v>
      </c>
      <c r="R21" s="131">
        <f>BDS!CD23</f>
        <v>-5.990371839663867</v>
      </c>
      <c r="S21" s="132">
        <f t="shared" si="16"/>
        <v>0</v>
      </c>
      <c r="T21" s="132">
        <f t="shared" si="17"/>
        <v>0</v>
      </c>
      <c r="U21" s="132">
        <f t="shared" si="18"/>
        <v>0</v>
      </c>
      <c r="V21" s="131">
        <f t="shared" si="19"/>
        <v>8.7598575978349373</v>
      </c>
      <c r="W21" s="73">
        <f t="shared" si="20"/>
        <v>2.7694857581710703</v>
      </c>
    </row>
    <row r="22" spans="1:23" x14ac:dyDescent="0.2">
      <c r="A22" s="71">
        <f>BDS!BR24</f>
        <v>12.915873476551365</v>
      </c>
      <c r="B22" s="72">
        <f t="shared" si="0"/>
        <v>1049.8709223668102</v>
      </c>
      <c r="C22" s="72">
        <f t="shared" si="1"/>
        <v>0.45484004729475691</v>
      </c>
      <c r="D22" s="72">
        <f t="shared" si="2"/>
        <v>0.9658749960917653</v>
      </c>
      <c r="E22" s="72">
        <f t="shared" si="3"/>
        <v>0.3351456129920164</v>
      </c>
      <c r="F22" s="72">
        <f t="shared" si="4"/>
        <v>0.98138442530249959</v>
      </c>
      <c r="G22" s="72">
        <f t="shared" si="5"/>
        <v>0.67029002903968982</v>
      </c>
      <c r="H22" s="72">
        <f t="shared" si="6"/>
        <v>0.92678283287418817</v>
      </c>
      <c r="I22" s="72">
        <f t="shared" si="7"/>
        <v>0.56497969037027451</v>
      </c>
      <c r="J22" s="72">
        <f t="shared" si="8"/>
        <v>0.94764231660810205</v>
      </c>
      <c r="K22" s="72">
        <f t="shared" si="9"/>
        <v>0.81004209251934856</v>
      </c>
      <c r="L22" s="72">
        <f t="shared" si="10"/>
        <v>0.89417105992837531</v>
      </c>
      <c r="M22" s="72">
        <f t="shared" si="11"/>
        <v>0.74940730243161002</v>
      </c>
      <c r="N22" s="72">
        <f t="shared" si="12"/>
        <v>0.90899163632171287</v>
      </c>
      <c r="O22" s="72">
        <f t="shared" si="13"/>
        <v>0.87663605536215505</v>
      </c>
      <c r="P22" s="72">
        <f t="shared" si="14"/>
        <v>0.87675059242771114</v>
      </c>
      <c r="Q22" s="71">
        <f t="shared" si="15"/>
        <v>8.7515377908188636</v>
      </c>
      <c r="R22" s="131">
        <f>BDS!CD24</f>
        <v>-5.9900753084059559</v>
      </c>
      <c r="S22" s="132">
        <f t="shared" si="16"/>
        <v>0</v>
      </c>
      <c r="T22" s="132">
        <f t="shared" si="17"/>
        <v>0</v>
      </c>
      <c r="U22" s="132">
        <f t="shared" si="18"/>
        <v>0</v>
      </c>
      <c r="V22" s="131">
        <f t="shared" si="19"/>
        <v>8.7515377908188636</v>
      </c>
      <c r="W22" s="73">
        <f t="shared" si="20"/>
        <v>2.7614624824129077</v>
      </c>
    </row>
    <row r="23" spans="1:23" x14ac:dyDescent="0.2">
      <c r="A23" s="71">
        <f>BDS!BR25</f>
        <v>13.111744417306399</v>
      </c>
      <c r="B23" s="72">
        <f t="shared" si="0"/>
        <v>1034.187333769406</v>
      </c>
      <c r="C23" s="72">
        <f t="shared" si="1"/>
        <v>0.46173775716458731</v>
      </c>
      <c r="D23" s="72">
        <f t="shared" si="2"/>
        <v>0.96484324835790103</v>
      </c>
      <c r="E23" s="72">
        <f t="shared" si="3"/>
        <v>0.3402281408307915</v>
      </c>
      <c r="F23" s="72">
        <f t="shared" si="4"/>
        <v>0.9808188219763686</v>
      </c>
      <c r="G23" s="72">
        <f t="shared" si="5"/>
        <v>0.68045506656541976</v>
      </c>
      <c r="H23" s="72">
        <f t="shared" si="6"/>
        <v>0.92459713676813715</v>
      </c>
      <c r="I23" s="72">
        <f t="shared" si="7"/>
        <v>0.5735476825901753</v>
      </c>
      <c r="J23" s="72">
        <f t="shared" si="8"/>
        <v>0.94606858410709038</v>
      </c>
      <c r="K23" s="72">
        <f t="shared" si="9"/>
        <v>0.82232648869286284</v>
      </c>
      <c r="L23" s="72">
        <f t="shared" si="10"/>
        <v>0.89104636615070587</v>
      </c>
      <c r="M23" s="72">
        <f t="shared" si="11"/>
        <v>0.76077216394116753</v>
      </c>
      <c r="N23" s="72">
        <f t="shared" si="12"/>
        <v>0.90629095619583722</v>
      </c>
      <c r="O23" s="72">
        <f t="shared" si="13"/>
        <v>0.88993035784779828</v>
      </c>
      <c r="P23" s="72">
        <f t="shared" si="14"/>
        <v>0.87313339204817764</v>
      </c>
      <c r="Q23" s="71">
        <f t="shared" si="15"/>
        <v>8.7429614499103145</v>
      </c>
      <c r="R23" s="131">
        <f>BDS!CD25</f>
        <v>-5.9897697299043715</v>
      </c>
      <c r="S23" s="132">
        <f t="shared" si="16"/>
        <v>0</v>
      </c>
      <c r="T23" s="132">
        <f t="shared" si="17"/>
        <v>0</v>
      </c>
      <c r="U23" s="132">
        <f t="shared" si="18"/>
        <v>0</v>
      </c>
      <c r="V23" s="131">
        <f t="shared" si="19"/>
        <v>8.7429614499103145</v>
      </c>
      <c r="W23" s="73">
        <f t="shared" si="20"/>
        <v>2.753191720005943</v>
      </c>
    </row>
    <row r="24" spans="1:23" x14ac:dyDescent="0.2">
      <c r="A24" s="71">
        <f>BDS!BR26</f>
        <v>13.310585766954173</v>
      </c>
      <c r="B24" s="72">
        <f t="shared" si="0"/>
        <v>1018.7380358319798</v>
      </c>
      <c r="C24" s="72">
        <f t="shared" si="1"/>
        <v>0.46874007172288185</v>
      </c>
      <c r="D24" s="72">
        <f t="shared" si="2"/>
        <v>0.96378065664056467</v>
      </c>
      <c r="E24" s="72">
        <f t="shared" si="3"/>
        <v>0.34538774588087567</v>
      </c>
      <c r="F24" s="72">
        <f t="shared" si="4"/>
        <v>0.98023613745217753</v>
      </c>
      <c r="G24" s="72">
        <f t="shared" si="5"/>
        <v>0.69077425823849303</v>
      </c>
      <c r="H24" s="72">
        <f t="shared" si="6"/>
        <v>0.92234782542958282</v>
      </c>
      <c r="I24" s="72">
        <f t="shared" si="7"/>
        <v>0.58224560955274274</v>
      </c>
      <c r="J24" s="72">
        <f t="shared" si="8"/>
        <v>0.94444837871103882</v>
      </c>
      <c r="K24" s="72">
        <f t="shared" si="9"/>
        <v>0.83479717936976316</v>
      </c>
      <c r="L24" s="72">
        <f t="shared" si="10"/>
        <v>0.88783286062408551</v>
      </c>
      <c r="M24" s="72">
        <f t="shared" si="11"/>
        <v>0.77230937508851494</v>
      </c>
      <c r="N24" s="72">
        <f t="shared" si="12"/>
        <v>0.90351267038788952</v>
      </c>
      <c r="O24" s="72">
        <f t="shared" si="13"/>
        <v>0.90342627020049904</v>
      </c>
      <c r="P24" s="72">
        <f t="shared" si="14"/>
        <v>0.8694147350127952</v>
      </c>
      <c r="Q24" s="71">
        <f t="shared" si="15"/>
        <v>8.734120593850033</v>
      </c>
      <c r="R24" s="131">
        <f>BDS!CD26</f>
        <v>-5.9894548286647504</v>
      </c>
      <c r="S24" s="132">
        <f t="shared" si="16"/>
        <v>0</v>
      </c>
      <c r="T24" s="132">
        <f t="shared" si="17"/>
        <v>0</v>
      </c>
      <c r="U24" s="132">
        <f t="shared" si="18"/>
        <v>0</v>
      </c>
      <c r="V24" s="131">
        <f t="shared" si="19"/>
        <v>8.734120593850033</v>
      </c>
      <c r="W24" s="73">
        <f t="shared" si="20"/>
        <v>2.7446657651852826</v>
      </c>
    </row>
    <row r="25" spans="1:23" x14ac:dyDescent="0.2">
      <c r="A25" s="71">
        <f>BDS!BR27</f>
        <v>13.512442572140996</v>
      </c>
      <c r="B25" s="72">
        <f t="shared" si="0"/>
        <v>1003.5195285830154</v>
      </c>
      <c r="C25" s="72">
        <f t="shared" si="1"/>
        <v>0.47584857731366736</v>
      </c>
      <c r="D25" s="72">
        <f t="shared" si="2"/>
        <v>0.96268632059876769</v>
      </c>
      <c r="E25" s="72">
        <f t="shared" si="3"/>
        <v>0.35062559702843982</v>
      </c>
      <c r="F25" s="72">
        <f t="shared" si="4"/>
        <v>0.97963586231491218</v>
      </c>
      <c r="G25" s="72">
        <f t="shared" si="5"/>
        <v>0.70124994182707689</v>
      </c>
      <c r="H25" s="72">
        <f t="shared" si="6"/>
        <v>0.92003314866682717</v>
      </c>
      <c r="I25" s="72">
        <f t="shared" si="7"/>
        <v>0.59107544173564786</v>
      </c>
      <c r="J25" s="72">
        <f t="shared" si="8"/>
        <v>0.94278037952950511</v>
      </c>
      <c r="K25" s="72">
        <f t="shared" si="9"/>
        <v>0.84745698973099504</v>
      </c>
      <c r="L25" s="72">
        <f t="shared" si="10"/>
        <v>0.88452823315912232</v>
      </c>
      <c r="M25" s="72">
        <f t="shared" si="11"/>
        <v>0.78402154957885473</v>
      </c>
      <c r="N25" s="72">
        <f t="shared" si="12"/>
        <v>0.90065470636659639</v>
      </c>
      <c r="O25" s="72">
        <f t="shared" si="13"/>
        <v>0.91712684986073212</v>
      </c>
      <c r="P25" s="72">
        <f t="shared" si="14"/>
        <v>0.86559206771030384</v>
      </c>
      <c r="Q25" s="71">
        <f t="shared" si="15"/>
        <v>8.7250069886821482</v>
      </c>
      <c r="R25" s="131">
        <f>BDS!CD27</f>
        <v>-5.9891303208377815</v>
      </c>
      <c r="S25" s="132">
        <f t="shared" si="16"/>
        <v>0</v>
      </c>
      <c r="T25" s="132">
        <f t="shared" si="17"/>
        <v>0</v>
      </c>
      <c r="U25" s="132">
        <f t="shared" si="18"/>
        <v>0</v>
      </c>
      <c r="V25" s="131">
        <f t="shared" si="19"/>
        <v>8.7250069886821482</v>
      </c>
      <c r="W25" s="73">
        <f t="shared" si="20"/>
        <v>2.7358766678443667</v>
      </c>
    </row>
    <row r="26" spans="1:23" x14ac:dyDescent="0.2">
      <c r="A26" s="71">
        <f>BDS!BR28</f>
        <v>13.717360562651562</v>
      </c>
      <c r="B26" s="72">
        <f t="shared" si="0"/>
        <v>988.52836433562811</v>
      </c>
      <c r="C26" s="72">
        <f t="shared" si="1"/>
        <v>0.48306488433808853</v>
      </c>
      <c r="D26" s="72">
        <f t="shared" si="2"/>
        <v>0.96155931496717784</v>
      </c>
      <c r="E26" s="72">
        <f t="shared" si="3"/>
        <v>0.35594288088596904</v>
      </c>
      <c r="F26" s="72">
        <f t="shared" si="4"/>
        <v>0.97901747235784664</v>
      </c>
      <c r="G26" s="72">
        <f t="shared" si="5"/>
        <v>0.71188449055190361</v>
      </c>
      <c r="H26" s="72">
        <f t="shared" si="6"/>
        <v>0.91765131451259407</v>
      </c>
      <c r="I26" s="72">
        <f t="shared" si="7"/>
        <v>0.60003917949911745</v>
      </c>
      <c r="J26" s="72">
        <f t="shared" si="8"/>
        <v>0.94106323135268055</v>
      </c>
      <c r="K26" s="72">
        <f t="shared" si="9"/>
        <v>0.86030878780174858</v>
      </c>
      <c r="L26" s="72">
        <f t="shared" si="10"/>
        <v>0.8811301270448314</v>
      </c>
      <c r="M26" s="72">
        <f t="shared" si="11"/>
        <v>0.7959113407545757</v>
      </c>
      <c r="N26" s="72">
        <f t="shared" si="12"/>
        <v>0.89771494620189829</v>
      </c>
      <c r="O26" s="72">
        <f t="shared" si="13"/>
        <v>0.93103520063546319</v>
      </c>
      <c r="P26" s="72">
        <f t="shared" si="14"/>
        <v>0.86166279085898223</v>
      </c>
      <c r="Q26" s="71">
        <f t="shared" si="15"/>
        <v>8.7156121394867938</v>
      </c>
      <c r="R26" s="131">
        <f>BDS!CD28</f>
        <v>-5.9887959139679099</v>
      </c>
      <c r="S26" s="132">
        <f t="shared" si="16"/>
        <v>0</v>
      </c>
      <c r="T26" s="132">
        <f t="shared" si="17"/>
        <v>0</v>
      </c>
      <c r="U26" s="132">
        <f t="shared" si="18"/>
        <v>0</v>
      </c>
      <c r="V26" s="131">
        <f t="shared" si="19"/>
        <v>8.7156121394867938</v>
      </c>
      <c r="W26" s="73">
        <f t="shared" si="20"/>
        <v>2.7268162255188839</v>
      </c>
    </row>
    <row r="27" spans="1:23" x14ac:dyDescent="0.2">
      <c r="A27" s="71">
        <f>BDS!BR29</f>
        <v>13.92538616176884</v>
      </c>
      <c r="B27" s="72">
        <f t="shared" si="0"/>
        <v>973.76114690650513</v>
      </c>
      <c r="C27" s="72">
        <f t="shared" si="1"/>
        <v>0.49039062761923796</v>
      </c>
      <c r="D27" s="72">
        <f t="shared" si="2"/>
        <v>0.96039868895215408</v>
      </c>
      <c r="E27" s="72">
        <f t="shared" si="3"/>
        <v>0.36134080206108465</v>
      </c>
      <c r="F27" s="72">
        <f t="shared" si="4"/>
        <v>0.97838042817818105</v>
      </c>
      <c r="G27" s="72">
        <f t="shared" si="5"/>
        <v>0.72268031362391383</v>
      </c>
      <c r="H27" s="72">
        <f t="shared" si="6"/>
        <v>0.91520048864401204</v>
      </c>
      <c r="I27" s="72">
        <f t="shared" si="7"/>
        <v>0.60913885353910746</v>
      </c>
      <c r="J27" s="72">
        <f t="shared" si="8"/>
        <v>0.93929554396691994</v>
      </c>
      <c r="K27" s="72">
        <f t="shared" si="9"/>
        <v>0.87335548510119776</v>
      </c>
      <c r="L27" s="72">
        <f t="shared" si="10"/>
        <v>0.87763613902956961</v>
      </c>
      <c r="M27" s="72">
        <f t="shared" si="11"/>
        <v>0.80798144219635781</v>
      </c>
      <c r="N27" s="72">
        <f t="shared" si="12"/>
        <v>0.89469122623272335</v>
      </c>
      <c r="O27" s="72">
        <f t="shared" si="13"/>
        <v>0.9451544734013041</v>
      </c>
      <c r="P27" s="72">
        <f t="shared" si="14"/>
        <v>0.85762425997431802</v>
      </c>
      <c r="Q27" s="71">
        <f t="shared" si="15"/>
        <v>8.7059272818263906</v>
      </c>
      <c r="R27" s="131">
        <f>BDS!CD29</f>
        <v>-5.9884513067346887</v>
      </c>
      <c r="S27" s="132">
        <f t="shared" si="16"/>
        <v>0</v>
      </c>
      <c r="T27" s="132">
        <f t="shared" si="17"/>
        <v>0</v>
      </c>
      <c r="U27" s="132">
        <f t="shared" si="18"/>
        <v>0</v>
      </c>
      <c r="V27" s="131">
        <f t="shared" si="19"/>
        <v>8.7059272818263906</v>
      </c>
      <c r="W27" s="73">
        <f t="shared" si="20"/>
        <v>2.7174759750917019</v>
      </c>
    </row>
    <row r="28" spans="1:23" x14ac:dyDescent="0.2">
      <c r="A28" s="71">
        <f>BDS!BR30</f>
        <v>14.136566496791065</v>
      </c>
      <c r="B28" s="72">
        <f t="shared" si="0"/>
        <v>959.21453084651478</v>
      </c>
      <c r="C28" s="72">
        <f t="shared" si="1"/>
        <v>0.49782746677251827</v>
      </c>
      <c r="D28" s="72">
        <f t="shared" si="2"/>
        <v>0.95920346561882897</v>
      </c>
      <c r="E28" s="72">
        <f t="shared" si="3"/>
        <v>0.36682058342944329</v>
      </c>
      <c r="F28" s="72">
        <f t="shared" si="4"/>
        <v>0.97772417476323381</v>
      </c>
      <c r="G28" s="72">
        <f t="shared" si="5"/>
        <v>0.73363985679005317</v>
      </c>
      <c r="H28" s="72">
        <f t="shared" si="6"/>
        <v>0.91267879382531036</v>
      </c>
      <c r="I28" s="72">
        <f t="shared" si="7"/>
        <v>0.61837652534734855</v>
      </c>
      <c r="J28" s="72">
        <f t="shared" si="8"/>
        <v>0.93747589147094357</v>
      </c>
      <c r="K28" s="72">
        <f t="shared" si="9"/>
        <v>0.8866000373020928</v>
      </c>
      <c r="L28" s="72">
        <f t="shared" si="10"/>
        <v>0.87404381937999653</v>
      </c>
      <c r="M28" s="72">
        <f t="shared" si="11"/>
        <v>0.82023458833339058</v>
      </c>
      <c r="N28" s="72">
        <f t="shared" si="12"/>
        <v>0.89158133678472806</v>
      </c>
      <c r="O28" s="72">
        <f t="shared" si="13"/>
        <v>0.9594878668183302</v>
      </c>
      <c r="P28" s="72">
        <f t="shared" si="14"/>
        <v>0.85347378595328038</v>
      </c>
      <c r="Q28" s="71">
        <f t="shared" si="15"/>
        <v>8.6959433728948294</v>
      </c>
      <c r="R28" s="131">
        <f>BDS!CD30</f>
        <v>-5.9880961886864714</v>
      </c>
      <c r="S28" s="132">
        <f t="shared" si="16"/>
        <v>0</v>
      </c>
      <c r="T28" s="132">
        <f t="shared" si="17"/>
        <v>0</v>
      </c>
      <c r="U28" s="132">
        <f t="shared" si="18"/>
        <v>0</v>
      </c>
      <c r="V28" s="131">
        <f t="shared" si="19"/>
        <v>8.6959433728948294</v>
      </c>
      <c r="W28" s="73">
        <f t="shared" si="20"/>
        <v>2.707847184208358</v>
      </c>
    </row>
    <row r="29" spans="1:23" x14ac:dyDescent="0.2">
      <c r="A29" s="71">
        <f>BDS!BR31</f>
        <v>14.350949409708225</v>
      </c>
      <c r="B29" s="72">
        <f t="shared" si="0"/>
        <v>944.8852206828102</v>
      </c>
      <c r="C29" s="72">
        <f t="shared" si="1"/>
        <v>0.50537708658162039</v>
      </c>
      <c r="D29" s="72">
        <f t="shared" si="2"/>
        <v>0.95797264126952941</v>
      </c>
      <c r="E29" s="72">
        <f t="shared" si="3"/>
        <v>0.37238346641177328</v>
      </c>
      <c r="F29" s="72">
        <f t="shared" si="4"/>
        <v>0.9770481410670776</v>
      </c>
      <c r="G29" s="72">
        <f t="shared" si="5"/>
        <v>0.74476560288734495</v>
      </c>
      <c r="H29" s="72">
        <f t="shared" si="6"/>
        <v>0.91008430937617657</v>
      </c>
      <c r="I29" s="72">
        <f t="shared" si="7"/>
        <v>0.62775428767836783</v>
      </c>
      <c r="J29" s="72">
        <f t="shared" si="8"/>
        <v>0.93560281159397529</v>
      </c>
      <c r="K29" s="72">
        <f t="shared" si="9"/>
        <v>0.90004544490035443</v>
      </c>
      <c r="L29" s="72">
        <f t="shared" si="10"/>
        <v>0.87035067202455429</v>
      </c>
      <c r="M29" s="72">
        <f t="shared" si="11"/>
        <v>0.83267355506284613</v>
      </c>
      <c r="N29" s="72">
        <f t="shared" si="12"/>
        <v>0.88838302194276431</v>
      </c>
      <c r="O29" s="72">
        <f t="shared" si="13"/>
        <v>0.97403862805472219</v>
      </c>
      <c r="P29" s="72">
        <f t="shared" si="14"/>
        <v>0.84920863578390104</v>
      </c>
      <c r="Q29" s="71">
        <f t="shared" si="15"/>
        <v>8.6856510823582447</v>
      </c>
      <c r="R29" s="131">
        <f>BDS!CD31</f>
        <v>-5.9877302399662282</v>
      </c>
      <c r="S29" s="132">
        <f t="shared" si="16"/>
        <v>0</v>
      </c>
      <c r="T29" s="132">
        <f t="shared" si="17"/>
        <v>0</v>
      </c>
      <c r="U29" s="132">
        <f t="shared" si="18"/>
        <v>0</v>
      </c>
      <c r="V29" s="131">
        <f t="shared" si="19"/>
        <v>8.6856510823582447</v>
      </c>
      <c r="W29" s="73">
        <f t="shared" si="20"/>
        <v>2.6979208423920165</v>
      </c>
    </row>
    <row r="30" spans="1:23" x14ac:dyDescent="0.2">
      <c r="A30" s="71">
        <f>BDS!BR32</f>
        <v>14.568583468040451</v>
      </c>
      <c r="B30" s="72">
        <f t="shared" si="0"/>
        <v>930.76997017225381</v>
      </c>
      <c r="C30" s="72">
        <f t="shared" si="1"/>
        <v>0.51304119738020415</v>
      </c>
      <c r="D30" s="72">
        <f t="shared" si="2"/>
        <v>0.95670518481386602</v>
      </c>
      <c r="E30" s="72">
        <f t="shared" si="3"/>
        <v>0.37803071125511389</v>
      </c>
      <c r="F30" s="72">
        <f t="shared" si="4"/>
        <v>0.97635173957751364</v>
      </c>
      <c r="G30" s="72">
        <f t="shared" si="5"/>
        <v>0.75606007240536666</v>
      </c>
      <c r="H30" s="72">
        <f t="shared" si="6"/>
        <v>0.90741507066892424</v>
      </c>
      <c r="I30" s="72">
        <f t="shared" si="7"/>
        <v>0.6372742650235933</v>
      </c>
      <c r="J30" s="72">
        <f t="shared" si="8"/>
        <v>0.93367480501718902</v>
      </c>
      <c r="K30" s="72">
        <f t="shared" si="9"/>
        <v>0.91369475389482335</v>
      </c>
      <c r="L30" s="72">
        <f t="shared" si="10"/>
        <v>0.86655415478834541</v>
      </c>
      <c r="M30" s="72">
        <f t="shared" si="11"/>
        <v>0.84530116037874659</v>
      </c>
      <c r="N30" s="72">
        <f t="shared" si="12"/>
        <v>0.88509397938314593</v>
      </c>
      <c r="O30" s="72">
        <f t="shared" si="13"/>
        <v>0.98881005352239881</v>
      </c>
      <c r="P30" s="72">
        <f t="shared" si="14"/>
        <v>0.84482603338934337</v>
      </c>
      <c r="Q30" s="71">
        <f t="shared" si="15"/>
        <v>8.6750407828757119</v>
      </c>
      <c r="R30" s="131">
        <f>BDS!CD32</f>
        <v>-5.9873531310293595</v>
      </c>
      <c r="S30" s="132">
        <f t="shared" si="16"/>
        <v>0</v>
      </c>
      <c r="T30" s="132">
        <f t="shared" si="17"/>
        <v>0</v>
      </c>
      <c r="U30" s="132">
        <f t="shared" si="18"/>
        <v>0</v>
      </c>
      <c r="V30" s="131">
        <f t="shared" si="19"/>
        <v>8.6750407828757119</v>
      </c>
      <c r="W30" s="73">
        <f t="shared" si="20"/>
        <v>2.6876876518463524</v>
      </c>
    </row>
    <row r="31" spans="1:23" x14ac:dyDescent="0.2">
      <c r="A31" s="71">
        <f>BDS!BR33</f>
        <v>14.78951797584079</v>
      </c>
      <c r="B31" s="72">
        <f t="shared" si="0"/>
        <v>916.86558156599483</v>
      </c>
      <c r="C31" s="72">
        <f t="shared" si="1"/>
        <v>0.52082153543936749</v>
      </c>
      <c r="D31" s="72">
        <f t="shared" si="2"/>
        <v>0.95540003713086774</v>
      </c>
      <c r="E31" s="72">
        <f t="shared" si="3"/>
        <v>0.38376359731831838</v>
      </c>
      <c r="F31" s="72">
        <f t="shared" si="4"/>
        <v>0.97563436587328634</v>
      </c>
      <c r="G31" s="72">
        <f t="shared" si="5"/>
        <v>0.76752582405725567</v>
      </c>
      <c r="H31" s="72">
        <f t="shared" si="6"/>
        <v>0.90466906865784447</v>
      </c>
      <c r="I31" s="72">
        <f t="shared" si="7"/>
        <v>0.64693861409264852</v>
      </c>
      <c r="J31" s="72">
        <f t="shared" si="8"/>
        <v>0.93169033469995133</v>
      </c>
      <c r="K31" s="72">
        <f t="shared" si="9"/>
        <v>0.92755105647731839</v>
      </c>
      <c r="L31" s="72">
        <f t="shared" si="10"/>
        <v>0.862651679726684</v>
      </c>
      <c r="M31" s="72">
        <f t="shared" si="11"/>
        <v>0.85812026501036887</v>
      </c>
      <c r="N31" s="72">
        <f t="shared" si="12"/>
        <v>0.88171186027109605</v>
      </c>
      <c r="O31" s="72">
        <f t="shared" si="13"/>
        <v>1.0038054896238047</v>
      </c>
      <c r="P31" s="72">
        <f t="shared" si="14"/>
        <v>0.84032316061613965</v>
      </c>
      <c r="Q31" s="71">
        <f t="shared" si="15"/>
        <v>8.6641025402875442</v>
      </c>
      <c r="R31" s="131">
        <f>BDS!CD33</f>
        <v>-5.9869645223531354</v>
      </c>
      <c r="S31" s="132">
        <f t="shared" si="16"/>
        <v>0</v>
      </c>
      <c r="T31" s="132">
        <f t="shared" si="17"/>
        <v>0</v>
      </c>
      <c r="U31" s="132">
        <f t="shared" si="18"/>
        <v>0</v>
      </c>
      <c r="V31" s="131">
        <f t="shared" si="19"/>
        <v>8.6641025402875442</v>
      </c>
      <c r="W31" s="73">
        <f t="shared" si="20"/>
        <v>2.6771380179344089</v>
      </c>
    </row>
    <row r="32" spans="1:23" x14ac:dyDescent="0.2">
      <c r="A32" s="71">
        <f>BDS!BR34</f>
        <v>15.013802984864808</v>
      </c>
      <c r="B32" s="72">
        <f t="shared" si="0"/>
        <v>903.16890488503373</v>
      </c>
      <c r="C32" s="72">
        <f t="shared" si="1"/>
        <v>0.52871986336098997</v>
      </c>
      <c r="D32" s="72">
        <f t="shared" si="2"/>
        <v>0.9540561104235854</v>
      </c>
      <c r="E32" s="72">
        <f t="shared" si="3"/>
        <v>0.38958342336188734</v>
      </c>
      <c r="F32" s="72">
        <f t="shared" si="4"/>
        <v>0.97489539817145021</v>
      </c>
      <c r="G32" s="72">
        <f t="shared" si="5"/>
        <v>0.77916545535937476</v>
      </c>
      <c r="H32" s="72">
        <f t="shared" si="6"/>
        <v>0.90184424944433761</v>
      </c>
      <c r="I32" s="72">
        <f t="shared" si="7"/>
        <v>0.65674952430194544</v>
      </c>
      <c r="J32" s="72">
        <f t="shared" si="8"/>
        <v>0.92964782521246636</v>
      </c>
      <c r="K32" s="72">
        <f t="shared" si="9"/>
        <v>0.9416174917331589</v>
      </c>
      <c r="L32" s="72">
        <f t="shared" si="10"/>
        <v>0.85864061356502108</v>
      </c>
      <c r="M32" s="72">
        <f t="shared" si="11"/>
        <v>0.87113377307033002</v>
      </c>
      <c r="N32" s="72">
        <f t="shared" si="12"/>
        <v>0.87823426922909331</v>
      </c>
      <c r="O32" s="72">
        <f t="shared" si="13"/>
        <v>1.0190283335100223</v>
      </c>
      <c r="P32" s="72">
        <f t="shared" si="14"/>
        <v>0.83569715837678726</v>
      </c>
      <c r="Q32" s="71">
        <f t="shared" si="15"/>
        <v>8.6528261034585601</v>
      </c>
      <c r="R32" s="131">
        <f>BDS!CD34</f>
        <v>-5.9865640641376388</v>
      </c>
      <c r="S32" s="132">
        <f t="shared" si="16"/>
        <v>0</v>
      </c>
      <c r="T32" s="132">
        <f t="shared" si="17"/>
        <v>0</v>
      </c>
      <c r="U32" s="132">
        <f t="shared" si="18"/>
        <v>0</v>
      </c>
      <c r="V32" s="131">
        <f t="shared" si="19"/>
        <v>8.6528261034585601</v>
      </c>
      <c r="W32" s="73">
        <f t="shared" si="20"/>
        <v>2.6662620393209213</v>
      </c>
    </row>
    <row r="33" spans="1:23" x14ac:dyDescent="0.2">
      <c r="A33" s="71">
        <f>BDS!BR35</f>
        <v>15.241489305909617</v>
      </c>
      <c r="B33" s="72">
        <f t="shared" si="0"/>
        <v>889.6768372066075</v>
      </c>
      <c r="C33" s="72">
        <f t="shared" si="1"/>
        <v>0.53673797047704408</v>
      </c>
      <c r="D33" s="72">
        <f t="shared" si="2"/>
        <v>0.95267228756663558</v>
      </c>
      <c r="E33" s="72">
        <f t="shared" si="3"/>
        <v>0.39549150784219728</v>
      </c>
      <c r="F33" s="72">
        <f t="shared" si="4"/>
        <v>0.9741341968648124</v>
      </c>
      <c r="G33" s="72">
        <f t="shared" si="5"/>
        <v>0.79098160321976818</v>
      </c>
      <c r="H33" s="72">
        <f t="shared" si="6"/>
        <v>0.89893851388166712</v>
      </c>
      <c r="I33" s="72">
        <f t="shared" si="7"/>
        <v>0.66670921827068741</v>
      </c>
      <c r="J33" s="72">
        <f t="shared" si="8"/>
        <v>0.92754566207655953</v>
      </c>
      <c r="K33" s="72">
        <f t="shared" si="9"/>
        <v>0.9558972463523111</v>
      </c>
      <c r="L33" s="72">
        <f t="shared" si="10"/>
        <v>0.85451827825337601</v>
      </c>
      <c r="M33" s="72">
        <f t="shared" si="11"/>
        <v>0.88434463271250174</v>
      </c>
      <c r="N33" s="72">
        <f t="shared" si="12"/>
        <v>0.87465876438218282</v>
      </c>
      <c r="O33" s="72">
        <f t="shared" si="13"/>
        <v>1.0344820338503835</v>
      </c>
      <c r="P33" s="72">
        <f t="shared" si="14"/>
        <v>0.83094512795742492</v>
      </c>
      <c r="Q33" s="71">
        <f t="shared" si="15"/>
        <v>8.641200893762921</v>
      </c>
      <c r="R33" s="131">
        <f>BDS!CD35</f>
        <v>-5.9861513959979398</v>
      </c>
      <c r="S33" s="132">
        <f t="shared" si="16"/>
        <v>0</v>
      </c>
      <c r="T33" s="132">
        <f t="shared" si="17"/>
        <v>0</v>
      </c>
      <c r="U33" s="132">
        <f t="shared" si="18"/>
        <v>0</v>
      </c>
      <c r="V33" s="131">
        <f t="shared" si="19"/>
        <v>8.641200893762921</v>
      </c>
      <c r="W33" s="73">
        <f t="shared" si="20"/>
        <v>2.6550494977649812</v>
      </c>
    </row>
    <row r="34" spans="1:23" x14ac:dyDescent="0.2">
      <c r="A34" s="71">
        <f>BDS!BR36</f>
        <v>15.472628520324825</v>
      </c>
      <c r="B34" s="72">
        <f t="shared" si="0"/>
        <v>876.38632196123638</v>
      </c>
      <c r="C34" s="72">
        <f t="shared" si="1"/>
        <v>0.54487767325495917</v>
      </c>
      <c r="D34" s="72">
        <f t="shared" si="2"/>
        <v>0.95124742144721919</v>
      </c>
      <c r="E34" s="72">
        <f t="shared" si="3"/>
        <v>0.40148918921019106</v>
      </c>
      <c r="F34" s="72">
        <f t="shared" si="4"/>
        <v>0.97335010404937938</v>
      </c>
      <c r="G34" s="72">
        <f t="shared" si="5"/>
        <v>0.8029769445355418</v>
      </c>
      <c r="H34" s="72">
        <f t="shared" si="6"/>
        <v>0.8959497172234322</v>
      </c>
      <c r="I34" s="72">
        <f t="shared" si="7"/>
        <v>0.67681995232439385</v>
      </c>
      <c r="J34" s="72">
        <f t="shared" si="8"/>
        <v>0.92538219111647013</v>
      </c>
      <c r="K34" s="72">
        <f t="shared" si="9"/>
        <v>0.97039355535131855</v>
      </c>
      <c r="L34" s="72">
        <f t="shared" si="10"/>
        <v>0.85028195164386289</v>
      </c>
      <c r="M34" s="72">
        <f t="shared" si="11"/>
        <v>0.89775583679990134</v>
      </c>
      <c r="N34" s="72">
        <f t="shared" si="12"/>
        <v>0.87098285748667958</v>
      </c>
      <c r="O34" s="72">
        <f t="shared" si="13"/>
        <v>1.0501700916137486</v>
      </c>
      <c r="P34" s="72">
        <f t="shared" si="14"/>
        <v>0.82606413250186994</v>
      </c>
      <c r="Q34" s="71">
        <f t="shared" si="15"/>
        <v>8.6292159941967661</v>
      </c>
      <c r="R34" s="131">
        <f>BDS!CD36</f>
        <v>-5.985726146647246</v>
      </c>
      <c r="S34" s="132">
        <f t="shared" si="16"/>
        <v>0</v>
      </c>
      <c r="T34" s="132">
        <f t="shared" si="17"/>
        <v>0</v>
      </c>
      <c r="U34" s="132">
        <f t="shared" si="18"/>
        <v>0</v>
      </c>
      <c r="V34" s="131">
        <f t="shared" si="19"/>
        <v>8.6292159941967661</v>
      </c>
      <c r="W34" s="73">
        <f t="shared" si="20"/>
        <v>2.6434898475495201</v>
      </c>
    </row>
    <row r="35" spans="1:23" x14ac:dyDescent="0.2">
      <c r="A35" s="71">
        <f>BDS!BR37</f>
        <v>15.707272991698076</v>
      </c>
      <c r="B35" s="72">
        <f t="shared" si="0"/>
        <v>863.29434824027089</v>
      </c>
      <c r="C35" s="72">
        <f t="shared" si="1"/>
        <v>0.55314081570913565</v>
      </c>
      <c r="D35" s="72">
        <f t="shared" si="2"/>
        <v>0.94978033430019737</v>
      </c>
      <c r="E35" s="72">
        <f t="shared" si="3"/>
        <v>0.40757782621459854</v>
      </c>
      <c r="F35" s="72">
        <f t="shared" si="4"/>
        <v>0.97254244304175652</v>
      </c>
      <c r="G35" s="72">
        <f t="shared" si="5"/>
        <v>0.81515419679930223</v>
      </c>
      <c r="H35" s="72">
        <f t="shared" si="6"/>
        <v>0.89287566882012104</v>
      </c>
      <c r="I35" s="72">
        <f t="shared" si="7"/>
        <v>0.68708401700606136</v>
      </c>
      <c r="J35" s="72">
        <f t="shared" si="8"/>
        <v>0.92315571782167272</v>
      </c>
      <c r="K35" s="72">
        <f t="shared" si="9"/>
        <v>0.9851097028061816</v>
      </c>
      <c r="L35" s="72">
        <f t="shared" si="10"/>
        <v>0.8459288683003745</v>
      </c>
      <c r="M35" s="72">
        <f t="shared" si="11"/>
        <v>0.91137042358271259</v>
      </c>
      <c r="N35" s="72">
        <f t="shared" si="12"/>
        <v>0.86720401414907855</v>
      </c>
      <c r="O35" s="72">
        <f t="shared" si="13"/>
        <v>1.0660960608616379</v>
      </c>
      <c r="P35" s="72">
        <f t="shared" si="14"/>
        <v>0.82105119868384902</v>
      </c>
      <c r="Q35" s="71">
        <f t="shared" si="15"/>
        <v>8.6168601381041618</v>
      </c>
      <c r="R35" s="131">
        <f>BDS!CD37</f>
        <v>-5.985287933570774</v>
      </c>
      <c r="S35" s="132">
        <f t="shared" si="16"/>
        <v>0</v>
      </c>
      <c r="T35" s="132">
        <f t="shared" si="17"/>
        <v>0</v>
      </c>
      <c r="U35" s="132">
        <f t="shared" si="18"/>
        <v>0</v>
      </c>
      <c r="V35" s="131">
        <f t="shared" si="19"/>
        <v>8.6168601381041618</v>
      </c>
      <c r="W35" s="73">
        <f t="shared" si="20"/>
        <v>2.6315722045333878</v>
      </c>
    </row>
    <row r="36" spans="1:23" x14ac:dyDescent="0.2">
      <c r="A36" s="71">
        <f>BDS!BR38</f>
        <v>15.945475877717792</v>
      </c>
      <c r="B36" s="72">
        <f t="shared" si="0"/>
        <v>850.39795011378396</v>
      </c>
      <c r="C36" s="72">
        <f t="shared" si="1"/>
        <v>0.56152926981869722</v>
      </c>
      <c r="D36" s="72">
        <f t="shared" si="2"/>
        <v>0.94826981703787716</v>
      </c>
      <c r="E36" s="72">
        <f t="shared" si="3"/>
        <v>0.41375879820975481</v>
      </c>
      <c r="F36" s="72">
        <f t="shared" si="4"/>
        <v>0.97171051788645502</v>
      </c>
      <c r="G36" s="72">
        <f t="shared" si="5"/>
        <v>0.82751611871479358</v>
      </c>
      <c r="H36" s="72">
        <f t="shared" si="6"/>
        <v>0.88971413186838988</v>
      </c>
      <c r="I36" s="72">
        <f t="shared" si="7"/>
        <v>0.69750373759507556</v>
      </c>
      <c r="J36" s="72">
        <f t="shared" si="8"/>
        <v>0.92086450672389242</v>
      </c>
      <c r="K36" s="72">
        <f t="shared" si="9"/>
        <v>1.0000490225963503</v>
      </c>
      <c r="L36" s="72">
        <f t="shared" si="10"/>
        <v>0.84145622044997426</v>
      </c>
      <c r="M36" s="72">
        <f t="shared" si="11"/>
        <v>0.92519147738658769</v>
      </c>
      <c r="N36" s="72">
        <f t="shared" si="12"/>
        <v>0.86331965414237888</v>
      </c>
      <c r="O36" s="72">
        <f t="shared" si="13"/>
        <v>1.0822635495533868</v>
      </c>
      <c r="P36" s="72">
        <f t="shared" si="14"/>
        <v>0.81590331857985865</v>
      </c>
      <c r="Q36" s="71">
        <f t="shared" si="15"/>
        <v>8.6041216975013199</v>
      </c>
      <c r="R36" s="131">
        <f>BDS!CD38</f>
        <v>-5.9848363626901051</v>
      </c>
      <c r="S36" s="132">
        <f t="shared" si="16"/>
        <v>0</v>
      </c>
      <c r="T36" s="132">
        <f t="shared" si="17"/>
        <v>0</v>
      </c>
      <c r="U36" s="132">
        <f t="shared" si="18"/>
        <v>0</v>
      </c>
      <c r="V36" s="131">
        <f t="shared" si="19"/>
        <v>8.6041216975013199</v>
      </c>
      <c r="W36" s="73">
        <f t="shared" si="20"/>
        <v>2.6192853348112148</v>
      </c>
    </row>
    <row r="37" spans="1:23" x14ac:dyDescent="0.2">
      <c r="A37" s="71">
        <f>BDS!BR39</f>
        <v>16.187291142215816</v>
      </c>
      <c r="B37" s="72">
        <f t="shared" si="0"/>
        <v>837.69420595865211</v>
      </c>
      <c r="C37" s="72">
        <f t="shared" si="1"/>
        <v>0.57004493595158057</v>
      </c>
      <c r="D37" s="72">
        <f t="shared" si="2"/>
        <v>0.94671462857522548</v>
      </c>
      <c r="E37" s="72">
        <f t="shared" si="3"/>
        <v>0.42003350546808693</v>
      </c>
      <c r="F37" s="72">
        <f t="shared" si="4"/>
        <v>0.97085361285307814</v>
      </c>
      <c r="G37" s="72">
        <f t="shared" si="5"/>
        <v>0.8400655108218692</v>
      </c>
      <c r="H37" s="72">
        <f t="shared" si="6"/>
        <v>0.88646282321801195</v>
      </c>
      <c r="I37" s="72">
        <f t="shared" si="7"/>
        <v>0.70808147463399385</v>
      </c>
      <c r="J37" s="72">
        <f t="shared" si="8"/>
        <v>0.91850678079064829</v>
      </c>
      <c r="K37" s="72">
        <f t="shared" si="9"/>
        <v>1.0152148991600003</v>
      </c>
      <c r="L37" s="72">
        <f t="shared" si="10"/>
        <v>0.83686115908605907</v>
      </c>
      <c r="M37" s="72">
        <f t="shared" si="11"/>
        <v>0.93922212931138782</v>
      </c>
      <c r="N37" s="72">
        <f t="shared" si="12"/>
        <v>0.85932715182744734</v>
      </c>
      <c r="O37" s="72">
        <f t="shared" si="13"/>
        <v>1.098676220363515</v>
      </c>
      <c r="P37" s="72">
        <f t="shared" si="14"/>
        <v>0.81061745175567879</v>
      </c>
      <c r="Q37" s="71">
        <f t="shared" si="15"/>
        <v>8.5909886709833554</v>
      </c>
      <c r="R37" s="131">
        <f>BDS!CD39</f>
        <v>-5.9843710280177644</v>
      </c>
      <c r="S37" s="132">
        <f t="shared" si="16"/>
        <v>0</v>
      </c>
      <c r="T37" s="132">
        <f t="shared" si="17"/>
        <v>0</v>
      </c>
      <c r="U37" s="132">
        <f t="shared" si="18"/>
        <v>0</v>
      </c>
      <c r="V37" s="131">
        <f t="shared" si="19"/>
        <v>8.5909886709833554</v>
      </c>
      <c r="W37" s="73">
        <f t="shared" si="20"/>
        <v>2.606617642965591</v>
      </c>
    </row>
    <row r="38" spans="1:23" x14ac:dyDescent="0.2">
      <c r="A38" s="71">
        <f>BDS!BR40</f>
        <v>16.432773567392687</v>
      </c>
      <c r="B38" s="72">
        <f t="shared" si="0"/>
        <v>825.18023779667419</v>
      </c>
      <c r="C38" s="72">
        <f t="shared" si="1"/>
        <v>0.57868974329505518</v>
      </c>
      <c r="D38" s="72">
        <f t="shared" si="2"/>
        <v>0.94511349515129761</v>
      </c>
      <c r="E38" s="72">
        <f t="shared" si="3"/>
        <v>0.42640336949734015</v>
      </c>
      <c r="F38" s="72">
        <f t="shared" si="4"/>
        <v>0.96997099192337521</v>
      </c>
      <c r="G38" s="72">
        <f t="shared" si="5"/>
        <v>0.8528052161309424</v>
      </c>
      <c r="H38" s="72">
        <f t="shared" si="6"/>
        <v>0.88311941324174381</v>
      </c>
      <c r="I38" s="72">
        <f t="shared" si="7"/>
        <v>0.71881962446331571</v>
      </c>
      <c r="J38" s="72">
        <f t="shared" si="8"/>
        <v>0.91608072083782532</v>
      </c>
      <c r="K38" s="72">
        <f t="shared" si="9"/>
        <v>1.030610768260763</v>
      </c>
      <c r="L38" s="72">
        <f t="shared" si="10"/>
        <v>0.83214079523388407</v>
      </c>
      <c r="M38" s="72">
        <f t="shared" si="11"/>
        <v>0.95346555794052068</v>
      </c>
      <c r="N38" s="72">
        <f t="shared" si="12"/>
        <v>0.8552238366874807</v>
      </c>
      <c r="O38" s="72">
        <f t="shared" si="13"/>
        <v>1.1153377915114888</v>
      </c>
      <c r="P38" s="72">
        <f t="shared" si="14"/>
        <v>0.80519052758018739</v>
      </c>
      <c r="Q38" s="71">
        <f t="shared" si="15"/>
        <v>8.5774486711972528</v>
      </c>
      <c r="R38" s="131">
        <f>BDS!CD40</f>
        <v>-5.9838915113016924</v>
      </c>
      <c r="S38" s="132">
        <f t="shared" si="16"/>
        <v>0</v>
      </c>
      <c r="T38" s="132">
        <f t="shared" si="17"/>
        <v>0</v>
      </c>
      <c r="U38" s="132">
        <f t="shared" si="18"/>
        <v>0</v>
      </c>
      <c r="V38" s="131">
        <f t="shared" si="19"/>
        <v>8.5774486711972528</v>
      </c>
      <c r="W38" s="73">
        <f t="shared" si="20"/>
        <v>2.5935571598955605</v>
      </c>
    </row>
    <row r="39" spans="1:23" x14ac:dyDescent="0.2">
      <c r="A39" s="71">
        <f>BDS!BR41</f>
        <v>16.681978766228305</v>
      </c>
      <c r="B39" s="72">
        <f t="shared" si="0"/>
        <v>812.85321064257857</v>
      </c>
      <c r="C39" s="72">
        <f t="shared" si="1"/>
        <v>0.58746565029277198</v>
      </c>
      <c r="D39" s="72">
        <f t="shared" si="2"/>
        <v>0.94346510964774621</v>
      </c>
      <c r="E39" s="72">
        <f t="shared" si="3"/>
        <v>0.43286983336261337</v>
      </c>
      <c r="F39" s="72">
        <f t="shared" si="4"/>
        <v>0.96906189826816835</v>
      </c>
      <c r="G39" s="72">
        <f t="shared" si="5"/>
        <v>0.86573812076705758</v>
      </c>
      <c r="H39" s="72">
        <f t="shared" si="6"/>
        <v>0.87968152577369041</v>
      </c>
      <c r="I39" s="72">
        <f t="shared" si="7"/>
        <v>0.7297206197643632</v>
      </c>
      <c r="J39" s="72">
        <f t="shared" si="8"/>
        <v>0.91358446496396062</v>
      </c>
      <c r="K39" s="72">
        <f t="shared" si="9"/>
        <v>1.0462401177660823</v>
      </c>
      <c r="L39" s="72">
        <f t="shared" si="10"/>
        <v>0.82729220138958115</v>
      </c>
      <c r="M39" s="72">
        <f t="shared" si="11"/>
        <v>0.96792499006103405</v>
      </c>
      <c r="N39" s="72">
        <f t="shared" si="12"/>
        <v>0.85100699398407798</v>
      </c>
      <c r="O39" s="72">
        <f t="shared" si="13"/>
        <v>1.1322520376040675</v>
      </c>
      <c r="P39" s="72">
        <f t="shared" si="14"/>
        <v>0.79961944778075633</v>
      </c>
      <c r="Q39" s="71">
        <f t="shared" si="15"/>
        <v>8.5634889118638888</v>
      </c>
      <c r="R39" s="131">
        <f>BDS!CD41</f>
        <v>-5.983397381659449</v>
      </c>
      <c r="S39" s="132">
        <f t="shared" si="16"/>
        <v>0</v>
      </c>
      <c r="T39" s="132">
        <f t="shared" si="17"/>
        <v>0</v>
      </c>
      <c r="U39" s="132">
        <f t="shared" si="18"/>
        <v>0</v>
      </c>
      <c r="V39" s="131">
        <f t="shared" si="19"/>
        <v>8.5634889118638888</v>
      </c>
      <c r="W39" s="73">
        <f t="shared" si="20"/>
        <v>2.5800915302044398</v>
      </c>
    </row>
    <row r="40" spans="1:23" x14ac:dyDescent="0.2">
      <c r="A40" s="71">
        <f>BDS!BR42</f>
        <v>16.934963195080815</v>
      </c>
      <c r="B40" s="72">
        <f t="shared" si="0"/>
        <v>800.71033186176885</v>
      </c>
      <c r="C40" s="72">
        <f t="shared" si="1"/>
        <v>0.59637464508844074</v>
      </c>
      <c r="D40" s="72">
        <f t="shared" si="2"/>
        <v>0.94176813090535849</v>
      </c>
      <c r="E40" s="72">
        <f t="shared" si="3"/>
        <v>0.43943436201328018</v>
      </c>
      <c r="F40" s="72">
        <f t="shared" si="4"/>
        <v>0.9681255537141723</v>
      </c>
      <c r="G40" s="72">
        <f t="shared" si="5"/>
        <v>0.87886715462372977</v>
      </c>
      <c r="H40" s="72">
        <f t="shared" si="6"/>
        <v>0.87614673812208732</v>
      </c>
      <c r="I40" s="72">
        <f t="shared" si="7"/>
        <v>0.74078693011039443</v>
      </c>
      <c r="J40" s="72">
        <f t="shared" si="8"/>
        <v>0.91101610800911748</v>
      </c>
      <c r="K40" s="72">
        <f t="shared" si="9"/>
        <v>1.0621064884373763</v>
      </c>
      <c r="L40" s="72">
        <f t="shared" si="10"/>
        <v>0.82231241314437353</v>
      </c>
      <c r="M40" s="72">
        <f t="shared" si="11"/>
        <v>0.98260370139463105</v>
      </c>
      <c r="N40" s="72">
        <f t="shared" si="12"/>
        <v>0.84667386554390045</v>
      </c>
      <c r="O40" s="72">
        <f t="shared" si="13"/>
        <v>1.149422790490424</v>
      </c>
      <c r="P40" s="72">
        <f t="shared" si="14"/>
        <v>0.79390108925515113</v>
      </c>
      <c r="Q40" s="71">
        <f t="shared" si="15"/>
        <v>8.5490961943313408</v>
      </c>
      <c r="R40" s="131">
        <f>BDS!CD42</f>
        <v>-5.9828881952017126</v>
      </c>
      <c r="S40" s="132">
        <f t="shared" si="16"/>
        <v>0</v>
      </c>
      <c r="T40" s="132">
        <f t="shared" si="17"/>
        <v>0</v>
      </c>
      <c r="U40" s="132">
        <f t="shared" si="18"/>
        <v>0</v>
      </c>
      <c r="V40" s="131">
        <f t="shared" si="19"/>
        <v>8.5490961943313408</v>
      </c>
      <c r="W40" s="73">
        <f t="shared" si="20"/>
        <v>2.5662079991296283</v>
      </c>
    </row>
    <row r="41" spans="1:23" x14ac:dyDescent="0.2">
      <c r="A41" s="71">
        <f>BDS!BR43</f>
        <v>17.191784166476552</v>
      </c>
      <c r="B41" s="72">
        <f t="shared" si="0"/>
        <v>788.74885053766445</v>
      </c>
      <c r="C41" s="72">
        <f t="shared" si="1"/>
        <v>0.60541874597623546</v>
      </c>
      <c r="D41" s="72">
        <f t="shared" si="2"/>
        <v>0.94002118303965121</v>
      </c>
      <c r="E41" s="72">
        <f t="shared" si="3"/>
        <v>0.44609844261486653</v>
      </c>
      <c r="F41" s="72">
        <f t="shared" si="4"/>
        <v>0.96716115820075466</v>
      </c>
      <c r="G41" s="72">
        <f t="shared" si="5"/>
        <v>0.89219529202669956</v>
      </c>
      <c r="H41" s="72">
        <f t="shared" si="6"/>
        <v>0.87251258116277686</v>
      </c>
      <c r="I41" s="72">
        <f t="shared" si="7"/>
        <v>0.75202106252607515</v>
      </c>
      <c r="J41" s="72">
        <f t="shared" si="8"/>
        <v>0.90837370104142545</v>
      </c>
      <c r="K41" s="72">
        <f t="shared" si="9"/>
        <v>1.0782134747321817</v>
      </c>
      <c r="L41" s="72">
        <f t="shared" si="10"/>
        <v>0.81719843100626466</v>
      </c>
      <c r="M41" s="72">
        <f t="shared" si="11"/>
        <v>0.99750501733977104</v>
      </c>
      <c r="N41" s="72">
        <f t="shared" si="12"/>
        <v>0.84222165068538979</v>
      </c>
      <c r="O41" s="72">
        <f t="shared" si="13"/>
        <v>1.1668539401302354</v>
      </c>
      <c r="P41" s="72">
        <f t="shared" si="14"/>
        <v>0.78803230715551964</v>
      </c>
      <c r="Q41" s="71">
        <f t="shared" si="15"/>
        <v>8.5342568936408938</v>
      </c>
      <c r="R41" s="131">
        <f>BDS!CD43</f>
        <v>-5.9823634946449653</v>
      </c>
      <c r="S41" s="132">
        <f t="shared" si="16"/>
        <v>0</v>
      </c>
      <c r="T41" s="132">
        <f t="shared" si="17"/>
        <v>0</v>
      </c>
      <c r="U41" s="132">
        <f t="shared" si="18"/>
        <v>0</v>
      </c>
      <c r="V41" s="131">
        <f t="shared" si="19"/>
        <v>8.5342568936408938</v>
      </c>
      <c r="W41" s="73">
        <f t="shared" si="20"/>
        <v>2.5518933989959285</v>
      </c>
    </row>
    <row r="42" spans="1:23" x14ac:dyDescent="0.2">
      <c r="A42" s="71">
        <f>BDS!BR44</f>
        <v>17.452499862093941</v>
      </c>
      <c r="B42" s="72">
        <f t="shared" si="0"/>
        <v>776.96605684849317</v>
      </c>
      <c r="C42" s="72">
        <f t="shared" si="1"/>
        <v>0.61460000185802988</v>
      </c>
      <c r="D42" s="72">
        <f t="shared" si="2"/>
        <v>0.93822285475665412</v>
      </c>
      <c r="E42" s="72">
        <f t="shared" si="3"/>
        <v>0.45286358488596135</v>
      </c>
      <c r="F42" s="72">
        <f t="shared" si="4"/>
        <v>0.96616788922669927</v>
      </c>
      <c r="G42" s="72">
        <f t="shared" si="5"/>
        <v>0.9057255524077531</v>
      </c>
      <c r="H42" s="72">
        <f t="shared" si="6"/>
        <v>0.86877653952003131</v>
      </c>
      <c r="I42" s="72">
        <f t="shared" si="7"/>
        <v>0.76342556205543366</v>
      </c>
      <c r="J42" s="72">
        <f t="shared" si="8"/>
        <v>0.90565525087457777</v>
      </c>
      <c r="K42" s="72">
        <f t="shared" si="9"/>
        <v>1.0945647256184623</v>
      </c>
      <c r="L42" s="72">
        <f t="shared" si="10"/>
        <v>0.81194722243207862</v>
      </c>
      <c r="M42" s="72">
        <f t="shared" si="11"/>
        <v>1.012632313725023</v>
      </c>
      <c r="N42" s="72">
        <f t="shared" si="12"/>
        <v>0.83764750729551796</v>
      </c>
      <c r="O42" s="72">
        <f t="shared" si="13"/>
        <v>1.1845494354749337</v>
      </c>
      <c r="P42" s="72">
        <f t="shared" si="14"/>
        <v>0.78200993826071963</v>
      </c>
      <c r="Q42" s="71">
        <f t="shared" si="15"/>
        <v>8.5189569440863355</v>
      </c>
      <c r="R42" s="131">
        <f>BDS!CD44</f>
        <v>-5.9818228089128862</v>
      </c>
      <c r="S42" s="132">
        <f t="shared" si="16"/>
        <v>0</v>
      </c>
      <c r="T42" s="132">
        <f t="shared" si="17"/>
        <v>0</v>
      </c>
      <c r="U42" s="132">
        <f t="shared" si="18"/>
        <v>0</v>
      </c>
      <c r="V42" s="131">
        <f t="shared" si="19"/>
        <v>8.5189569440863355</v>
      </c>
      <c r="W42" s="73">
        <f t="shared" si="20"/>
        <v>2.5371341351734493</v>
      </c>
    </row>
    <row r="43" spans="1:23" x14ac:dyDescent="0.2">
      <c r="A43" s="71">
        <f>BDS!BR45</f>
        <v>17.717169345944303</v>
      </c>
      <c r="B43" s="72">
        <f t="shared" si="0"/>
        <v>765.35928145339233</v>
      </c>
      <c r="C43" s="72">
        <f t="shared" si="1"/>
        <v>0.623920492707567</v>
      </c>
      <c r="D43" s="72">
        <f t="shared" si="2"/>
        <v>0.93637169867009862</v>
      </c>
      <c r="E43" s="72">
        <f t="shared" si="3"/>
        <v>0.45973132144023693</v>
      </c>
      <c r="F43" s="72">
        <f t="shared" si="4"/>
        <v>0.96514490128706365</v>
      </c>
      <c r="G43" s="72">
        <f t="shared" si="5"/>
        <v>0.91946100098876127</v>
      </c>
      <c r="H43" s="72">
        <f t="shared" si="6"/>
        <v>0.86493605184176381</v>
      </c>
      <c r="I43" s="72">
        <f t="shared" si="7"/>
        <v>0.77500301233842939</v>
      </c>
      <c r="J43" s="72">
        <f t="shared" si="8"/>
        <v>0.90285871961980269</v>
      </c>
      <c r="K43" s="72">
        <f t="shared" si="9"/>
        <v>1.1111639454012661</v>
      </c>
      <c r="L43" s="72">
        <f t="shared" si="10"/>
        <v>0.80655572408334508</v>
      </c>
      <c r="M43" s="72">
        <f t="shared" si="11"/>
        <v>1.027989017573846</v>
      </c>
      <c r="N43" s="72">
        <f t="shared" si="12"/>
        <v>0.83294855306706639</v>
      </c>
      <c r="O43" s="72">
        <f t="shared" si="13"/>
        <v>1.2025132853623259</v>
      </c>
      <c r="P43" s="72">
        <f t="shared" si="14"/>
        <v>0.77583080465391385</v>
      </c>
      <c r="Q43" s="71">
        <f t="shared" si="15"/>
        <v>8.5031818242463455</v>
      </c>
      <c r="R43" s="131">
        <f>BDS!CD45</f>
        <v>-5.9812656527262584</v>
      </c>
      <c r="S43" s="132">
        <f t="shared" si="16"/>
        <v>0</v>
      </c>
      <c r="T43" s="132">
        <f t="shared" si="17"/>
        <v>0</v>
      </c>
      <c r="U43" s="132">
        <f t="shared" si="18"/>
        <v>0</v>
      </c>
      <c r="V43" s="131">
        <f t="shared" si="19"/>
        <v>8.5031818242463455</v>
      </c>
      <c r="W43" s="73">
        <f t="shared" si="20"/>
        <v>2.5219161715200871</v>
      </c>
    </row>
    <row r="44" spans="1:23" x14ac:dyDescent="0.2">
      <c r="A44" s="71">
        <f>BDS!BR46</f>
        <v>17.98585257775256</v>
      </c>
      <c r="B44" s="72">
        <f t="shared" si="0"/>
        <v>753.92589488768078</v>
      </c>
      <c r="C44" s="72">
        <f t="shared" si="1"/>
        <v>0.63338233004166944</v>
      </c>
      <c r="D44" s="72">
        <f t="shared" si="2"/>
        <v>0.93446623062134615</v>
      </c>
      <c r="E44" s="72">
        <f t="shared" si="3"/>
        <v>0.46670320813365618</v>
      </c>
      <c r="F44" s="72">
        <f t="shared" si="4"/>
        <v>0.96409132530024355</v>
      </c>
      <c r="G44" s="72">
        <f t="shared" si="5"/>
        <v>0.93340474947609331</v>
      </c>
      <c r="H44" s="72">
        <f t="shared" si="6"/>
        <v>0.86098851117658171</v>
      </c>
      <c r="I44" s="72">
        <f t="shared" si="7"/>
        <v>0.78675603619626666</v>
      </c>
      <c r="J44" s="72">
        <f t="shared" si="8"/>
        <v>0.89998202427605944</v>
      </c>
      <c r="K44" s="72">
        <f t="shared" si="9"/>
        <v>1.1280148945619213</v>
      </c>
      <c r="L44" s="72">
        <f t="shared" si="10"/>
        <v>0.80102084432014586</v>
      </c>
      <c r="M44" s="72">
        <f t="shared" si="11"/>
        <v>1.0435786078809661</v>
      </c>
      <c r="N44" s="72">
        <f t="shared" si="12"/>
        <v>0.82812186690747891</v>
      </c>
      <c r="O44" s="72">
        <f t="shared" si="13"/>
        <v>1.2207495594247779</v>
      </c>
      <c r="P44" s="72">
        <f t="shared" si="14"/>
        <v>0.7694917177230417</v>
      </c>
      <c r="Q44" s="71">
        <f t="shared" si="15"/>
        <v>8.4869165414688759</v>
      </c>
      <c r="R44" s="131">
        <f>BDS!CD46</f>
        <v>-5.9806915261811024</v>
      </c>
      <c r="S44" s="132">
        <f t="shared" si="16"/>
        <v>0</v>
      </c>
      <c r="T44" s="132">
        <f t="shared" si="17"/>
        <v>0</v>
      </c>
      <c r="U44" s="132">
        <f t="shared" si="18"/>
        <v>0</v>
      </c>
      <c r="V44" s="131">
        <f t="shared" si="19"/>
        <v>8.4869165414688759</v>
      </c>
      <c r="W44" s="73">
        <f t="shared" si="20"/>
        <v>2.5062250152877734</v>
      </c>
    </row>
    <row r="45" spans="1:23" x14ac:dyDescent="0.2">
      <c r="A45" s="71">
        <f>BDS!BR47</f>
        <v>18.258610426540837</v>
      </c>
      <c r="B45" s="72">
        <f t="shared" si="0"/>
        <v>742.66330696716625</v>
      </c>
      <c r="C45" s="72">
        <f t="shared" si="1"/>
        <v>0.64298765739859243</v>
      </c>
      <c r="D45" s="72">
        <f t="shared" si="2"/>
        <v>0.93250492900349202</v>
      </c>
      <c r="E45" s="72">
        <f t="shared" si="3"/>
        <v>0.47378082441694436</v>
      </c>
      <c r="F45" s="72">
        <f t="shared" si="4"/>
        <v>0.9630062680253918</v>
      </c>
      <c r="G45" s="72">
        <f t="shared" si="5"/>
        <v>0.94755995676555904</v>
      </c>
      <c r="H45" s="72">
        <f t="shared" si="6"/>
        <v>0.85693126546055687</v>
      </c>
      <c r="I45" s="72">
        <f t="shared" si="7"/>
        <v>0.79868729622558121</v>
      </c>
      <c r="J45" s="72">
        <f t="shared" si="8"/>
        <v>0.89702303636246739</v>
      </c>
      <c r="K45" s="72">
        <f t="shared" si="9"/>
        <v>1.1451213906099553</v>
      </c>
      <c r="L45" s="72">
        <f t="shared" si="10"/>
        <v>0.79533946594769023</v>
      </c>
      <c r="M45" s="72">
        <f t="shared" si="11"/>
        <v>1.0594046164005269</v>
      </c>
      <c r="N45" s="72">
        <f t="shared" si="12"/>
        <v>0.82316449053088769</v>
      </c>
      <c r="O45" s="72">
        <f t="shared" si="13"/>
        <v>1.239262389011172</v>
      </c>
      <c r="P45" s="72">
        <f t="shared" si="14"/>
        <v>0.76298948250246745</v>
      </c>
      <c r="Q45" s="71">
        <f t="shared" si="15"/>
        <v>8.4701456157855759</v>
      </c>
      <c r="R45" s="131">
        <f>BDS!CD47</f>
        <v>-5.9800999143145868</v>
      </c>
      <c r="S45" s="132">
        <f t="shared" si="16"/>
        <v>0</v>
      </c>
      <c r="T45" s="132">
        <f t="shared" si="17"/>
        <v>0</v>
      </c>
      <c r="U45" s="132">
        <f t="shared" si="18"/>
        <v>0</v>
      </c>
      <c r="V45" s="131">
        <f t="shared" si="19"/>
        <v>8.4701456157855759</v>
      </c>
      <c r="W45" s="73">
        <f t="shared" si="20"/>
        <v>2.4900457014709891</v>
      </c>
    </row>
    <row r="46" spans="1:23" x14ac:dyDescent="0.2">
      <c r="A46" s="71">
        <f>BDS!BR48</f>
        <v>18.535504684418093</v>
      </c>
      <c r="B46" s="72">
        <f t="shared" si="0"/>
        <v>731.56896620134864</v>
      </c>
      <c r="C46" s="72">
        <f t="shared" si="1"/>
        <v>0.65273865082363536</v>
      </c>
      <c r="D46" s="72">
        <f t="shared" si="2"/>
        <v>0.93048623409120146</v>
      </c>
      <c r="E46" s="72">
        <f t="shared" si="3"/>
        <v>0.48096577369340793</v>
      </c>
      <c r="F46" s="72">
        <f t="shared" si="4"/>
        <v>0.96188881147035932</v>
      </c>
      <c r="G46" s="72">
        <f t="shared" si="5"/>
        <v>0.96192982965804463</v>
      </c>
      <c r="H46" s="72">
        <f t="shared" si="6"/>
        <v>0.85276161812203621</v>
      </c>
      <c r="I46" s="72">
        <f t="shared" si="7"/>
        <v>0.81079949540164276</v>
      </c>
      <c r="J46" s="72">
        <f t="shared" si="8"/>
        <v>0.89397958159722901</v>
      </c>
      <c r="K46" s="72">
        <f t="shared" si="9"/>
        <v>1.1624873089479362</v>
      </c>
      <c r="L46" s="72">
        <f t="shared" si="10"/>
        <v>0.78950844923103181</v>
      </c>
      <c r="M46" s="72">
        <f t="shared" si="11"/>
        <v>1.0754706284461948</v>
      </c>
      <c r="N46" s="72">
        <f t="shared" si="12"/>
        <v>0.8180734302454955</v>
      </c>
      <c r="O46" s="72">
        <f t="shared" si="13"/>
        <v>1.2580559681228467</v>
      </c>
      <c r="P46" s="72">
        <f t="shared" si="14"/>
        <v>0.75632090237478244</v>
      </c>
      <c r="Q46" s="71">
        <f t="shared" si="15"/>
        <v>8.4528530632332597</v>
      </c>
      <c r="R46" s="131">
        <f>BDS!CD48</f>
        <v>-5.9794902866585407</v>
      </c>
      <c r="S46" s="132">
        <f t="shared" si="16"/>
        <v>0</v>
      </c>
      <c r="T46" s="132">
        <f t="shared" si="17"/>
        <v>0</v>
      </c>
      <c r="U46" s="132">
        <f t="shared" si="18"/>
        <v>0</v>
      </c>
      <c r="V46" s="131">
        <f t="shared" si="19"/>
        <v>8.4528530632332597</v>
      </c>
      <c r="W46" s="73">
        <f t="shared" si="20"/>
        <v>2.473362776574719</v>
      </c>
    </row>
    <row r="47" spans="1:23" x14ac:dyDescent="0.2">
      <c r="A47" s="71">
        <f>BDS!BR49</f>
        <v>18.816598080578839</v>
      </c>
      <c r="B47" s="72">
        <f t="shared" si="0"/>
        <v>720.64035921539255</v>
      </c>
      <c r="C47" s="72">
        <f t="shared" si="1"/>
        <v>0.66263751936211335</v>
      </c>
      <c r="D47" s="72">
        <f t="shared" si="2"/>
        <v>0.92840854737796352</v>
      </c>
      <c r="E47" s="72">
        <f t="shared" si="3"/>
        <v>0.48825968368217737</v>
      </c>
      <c r="F47" s="72">
        <f t="shared" si="4"/>
        <v>0.96073801229036937</v>
      </c>
      <c r="G47" s="72">
        <f t="shared" si="5"/>
        <v>0.97651762358599803</v>
      </c>
      <c r="H47" s="72">
        <f t="shared" si="6"/>
        <v>0.84847682881327791</v>
      </c>
      <c r="I47" s="72">
        <f t="shared" si="7"/>
        <v>0.82309537769069951</v>
      </c>
      <c r="J47" s="72">
        <f t="shared" si="8"/>
        <v>0.890849439627596</v>
      </c>
      <c r="K47" s="72">
        <f t="shared" si="9"/>
        <v>1.1801165837494276</v>
      </c>
      <c r="L47" s="72">
        <f t="shared" si="10"/>
        <v>0.7835246351940155</v>
      </c>
      <c r="M47" s="72">
        <f t="shared" si="11"/>
        <v>1.0917802837033945</v>
      </c>
      <c r="N47" s="72">
        <f t="shared" si="12"/>
        <v>0.812845658949087</v>
      </c>
      <c r="O47" s="72">
        <f t="shared" si="13"/>
        <v>1.2771345543637289</v>
      </c>
      <c r="P47" s="72">
        <f t="shared" si="14"/>
        <v>0.74948278415242942</v>
      </c>
      <c r="Q47" s="71">
        <f t="shared" si="15"/>
        <v>8.4350223785586191</v>
      </c>
      <c r="R47" s="131">
        <f>BDS!CD49</f>
        <v>-5.978862096780154</v>
      </c>
      <c r="S47" s="132">
        <f t="shared" si="16"/>
        <v>0</v>
      </c>
      <c r="T47" s="132">
        <f t="shared" si="17"/>
        <v>0</v>
      </c>
      <c r="U47" s="132">
        <f t="shared" si="18"/>
        <v>0</v>
      </c>
      <c r="V47" s="131">
        <f t="shared" si="19"/>
        <v>8.4350223785586191</v>
      </c>
      <c r="W47" s="73">
        <f t="shared" si="20"/>
        <v>2.4561602817784651</v>
      </c>
    </row>
    <row r="48" spans="1:23" x14ac:dyDescent="0.2">
      <c r="A48" s="71">
        <f>BDS!BR50</f>
        <v>19.101954295514169</v>
      </c>
      <c r="B48" s="72">
        <f t="shared" si="0"/>
        <v>709.87501018073215</v>
      </c>
      <c r="C48" s="72">
        <f t="shared" si="1"/>
        <v>0.67268650555980825</v>
      </c>
      <c r="D48" s="72">
        <f t="shared" si="2"/>
        <v>0.92627023092257543</v>
      </c>
      <c r="E48" s="72">
        <f t="shared" si="3"/>
        <v>0.49566420678696071</v>
      </c>
      <c r="F48" s="72">
        <f t="shared" si="4"/>
        <v>0.95955290117766134</v>
      </c>
      <c r="G48" s="72">
        <f t="shared" si="5"/>
        <v>0.99132664335093379</v>
      </c>
      <c r="H48" s="72">
        <f t="shared" si="6"/>
        <v>0.84407411427817358</v>
      </c>
      <c r="I48" s="72">
        <f t="shared" si="7"/>
        <v>0.83557772867161384</v>
      </c>
      <c r="J48" s="72">
        <f t="shared" si="8"/>
        <v>0.88763034381570771</v>
      </c>
      <c r="K48" s="72">
        <f t="shared" si="9"/>
        <v>1.1980132088502593</v>
      </c>
      <c r="L48" s="72">
        <f t="shared" si="10"/>
        <v>0.77738484921920992</v>
      </c>
      <c r="M48" s="72">
        <f t="shared" si="11"/>
        <v>1.1083372770538651</v>
      </c>
      <c r="N48" s="72">
        <f t="shared" si="12"/>
        <v>0.80747811834605709</v>
      </c>
      <c r="O48" s="72">
        <f t="shared" si="13"/>
        <v>1.2965024699048755</v>
      </c>
      <c r="P48" s="72">
        <f t="shared" si="14"/>
        <v>0.74247194355948654</v>
      </c>
      <c r="Q48" s="71">
        <f t="shared" si="15"/>
        <v>8.4166365172811748</v>
      </c>
      <c r="R48" s="131">
        <f>BDS!CD50</f>
        <v>-5.9782147818095277</v>
      </c>
      <c r="S48" s="132">
        <f t="shared" si="16"/>
        <v>0</v>
      </c>
      <c r="T48" s="132">
        <f t="shared" si="17"/>
        <v>0</v>
      </c>
      <c r="U48" s="132">
        <f t="shared" si="18"/>
        <v>0</v>
      </c>
      <c r="V48" s="131">
        <f t="shared" si="19"/>
        <v>8.4166365172811748</v>
      </c>
      <c r="W48" s="73">
        <f t="shared" si="20"/>
        <v>2.4384217354716471</v>
      </c>
    </row>
    <row r="49" spans="1:23" x14ac:dyDescent="0.2">
      <c r="A49" s="71">
        <f>BDS!BR51</f>
        <v>19.391637975438311</v>
      </c>
      <c r="B49" s="72">
        <f t="shared" si="0"/>
        <v>699.27048025418298</v>
      </c>
      <c r="C49" s="72">
        <f t="shared" si="1"/>
        <v>0.68288788597100725</v>
      </c>
      <c r="D49" s="72">
        <f t="shared" si="2"/>
        <v>0.92406960670681471</v>
      </c>
      <c r="E49" s="72">
        <f t="shared" si="3"/>
        <v>0.50318102047038826</v>
      </c>
      <c r="F49" s="72">
        <f t="shared" si="4"/>
        <v>0.95833248224238521</v>
      </c>
      <c r="G49" s="72">
        <f t="shared" si="5"/>
        <v>1.0063602438721215</v>
      </c>
      <c r="H49" s="72">
        <f t="shared" si="6"/>
        <v>0.83955064936582424</v>
      </c>
      <c r="I49" s="72">
        <f t="shared" si="7"/>
        <v>0.84824937616692231</v>
      </c>
      <c r="J49" s="72">
        <f t="shared" si="8"/>
        <v>0.88431998108544385</v>
      </c>
      <c r="K49" s="72">
        <f t="shared" si="9"/>
        <v>1.2161812386533133</v>
      </c>
      <c r="L49" s="72">
        <f t="shared" si="10"/>
        <v>0.77108590496626783</v>
      </c>
      <c r="M49" s="72">
        <f t="shared" si="11"/>
        <v>1.1251453594127192</v>
      </c>
      <c r="N49" s="72">
        <f t="shared" si="12"/>
        <v>0.80196772139996819</v>
      </c>
      <c r="O49" s="72">
        <f t="shared" si="13"/>
        <v>1.3161641024636437</v>
      </c>
      <c r="P49" s="72">
        <f t="shared" si="14"/>
        <v>0.73528521113461165</v>
      </c>
      <c r="Q49" s="71">
        <f t="shared" si="15"/>
        <v>8.3976778770885669</v>
      </c>
      <c r="R49" s="131">
        <f>BDS!CD51</f>
        <v>-5.9775477619537396</v>
      </c>
      <c r="S49" s="132">
        <f t="shared" si="16"/>
        <v>0</v>
      </c>
      <c r="T49" s="132">
        <f t="shared" si="17"/>
        <v>0</v>
      </c>
      <c r="U49" s="132">
        <f t="shared" si="18"/>
        <v>0</v>
      </c>
      <c r="V49" s="131">
        <f t="shared" si="19"/>
        <v>8.3976778770885669</v>
      </c>
      <c r="W49" s="73">
        <f t="shared" si="20"/>
        <v>2.4201301151348273</v>
      </c>
    </row>
    <row r="50" spans="1:23" x14ac:dyDescent="0.2">
      <c r="A50" s="71">
        <f>BDS!BR52</f>
        <v>19.685714746933932</v>
      </c>
      <c r="B50" s="72">
        <f t="shared" si="0"/>
        <v>688.82436702543305</v>
      </c>
      <c r="C50" s="72">
        <f t="shared" si="1"/>
        <v>0.69324397167424645</v>
      </c>
      <c r="D50" s="72">
        <f t="shared" si="2"/>
        <v>0.92180495600640566</v>
      </c>
      <c r="E50" s="72">
        <f t="shared" si="3"/>
        <v>0.51081182763403421</v>
      </c>
      <c r="F50" s="72">
        <f t="shared" si="4"/>
        <v>0.95707573238506627</v>
      </c>
      <c r="G50" s="72">
        <f t="shared" si="5"/>
        <v>1.0216218309466283</v>
      </c>
      <c r="H50" s="72">
        <f t="shared" si="6"/>
        <v>0.83490356820024703</v>
      </c>
      <c r="I50" s="72">
        <f t="shared" si="7"/>
        <v>0.86111319088346672</v>
      </c>
      <c r="J50" s="72">
        <f t="shared" si="8"/>
        <v>0.88091599183575298</v>
      </c>
      <c r="K50" s="72">
        <f t="shared" si="9"/>
        <v>1.2346247890470303</v>
      </c>
      <c r="L50" s="72">
        <f t="shared" si="10"/>
        <v>0.76462460862683868</v>
      </c>
      <c r="M50" s="72">
        <f t="shared" si="11"/>
        <v>1.142208338578196</v>
      </c>
      <c r="N50" s="72">
        <f t="shared" si="12"/>
        <v>0.7963113550362898</v>
      </c>
      <c r="O50" s="72">
        <f t="shared" si="13"/>
        <v>1.3361239062977082</v>
      </c>
      <c r="P50" s="72">
        <f t="shared" si="14"/>
        <v>0.72791943857679453</v>
      </c>
      <c r="Q50" s="71">
        <f t="shared" si="15"/>
        <v>8.3781282785371332</v>
      </c>
      <c r="R50" s="131">
        <f>BDS!CD52</f>
        <v>-5.9768604399971261</v>
      </c>
      <c r="S50" s="132">
        <f t="shared" si="16"/>
        <v>0</v>
      </c>
      <c r="T50" s="132">
        <f t="shared" si="17"/>
        <v>0</v>
      </c>
      <c r="U50" s="132">
        <f t="shared" si="18"/>
        <v>0</v>
      </c>
      <c r="V50" s="131">
        <f t="shared" si="19"/>
        <v>8.3781282785371332</v>
      </c>
      <c r="W50" s="73">
        <f t="shared" si="20"/>
        <v>2.401267838540007</v>
      </c>
    </row>
    <row r="51" spans="1:23" x14ac:dyDescent="0.2">
      <c r="A51" s="71">
        <f>BDS!BR53</f>
        <v>19.984251231819563</v>
      </c>
      <c r="B51" s="72">
        <f t="shared" si="0"/>
        <v>678.53430397278703</v>
      </c>
      <c r="C51" s="72">
        <f t="shared" si="1"/>
        <v>0.70375710879587505</v>
      </c>
      <c r="D51" s="72">
        <f t="shared" si="2"/>
        <v>0.91947451877754416</v>
      </c>
      <c r="E51" s="72">
        <f t="shared" si="3"/>
        <v>0.51855835700420205</v>
      </c>
      <c r="F51" s="72">
        <f t="shared" si="4"/>
        <v>0.95578160066099871</v>
      </c>
      <c r="G51" s="72">
        <f t="shared" si="5"/>
        <v>1.0371148620208863</v>
      </c>
      <c r="H51" s="72">
        <f t="shared" si="6"/>
        <v>0.83012996551703</v>
      </c>
      <c r="I51" s="72">
        <f t="shared" si="7"/>
        <v>0.87417208706274008</v>
      </c>
      <c r="J51" s="72">
        <f t="shared" si="8"/>
        <v>0.8774159699262486</v>
      </c>
      <c r="K51" s="72">
        <f t="shared" si="9"/>
        <v>1.2533480383378477</v>
      </c>
      <c r="L51" s="72">
        <f t="shared" si="10"/>
        <v>0.75799776353484472</v>
      </c>
      <c r="M51" s="72">
        <f t="shared" si="11"/>
        <v>1.1595300800943025</v>
      </c>
      <c r="N51" s="72">
        <f t="shared" si="12"/>
        <v>0.7905058831106262</v>
      </c>
      <c r="O51" s="72">
        <f t="shared" si="13"/>
        <v>1.3563864032141537</v>
      </c>
      <c r="P51" s="72">
        <f t="shared" si="14"/>
        <v>0.72037150555618423</v>
      </c>
      <c r="Q51" s="71">
        <f t="shared" si="15"/>
        <v>8.3579689450295813</v>
      </c>
      <c r="R51" s="131">
        <f>BDS!CD53</f>
        <v>-5.9761522007873102</v>
      </c>
      <c r="S51" s="132">
        <f t="shared" si="16"/>
        <v>0</v>
      </c>
      <c r="T51" s="132">
        <f t="shared" si="17"/>
        <v>0</v>
      </c>
      <c r="U51" s="132">
        <f t="shared" si="18"/>
        <v>0</v>
      </c>
      <c r="V51" s="131">
        <f t="shared" si="19"/>
        <v>8.3579689450295813</v>
      </c>
      <c r="W51" s="73">
        <f t="shared" si="20"/>
        <v>2.3818167442422711</v>
      </c>
    </row>
    <row r="52" spans="1:23" x14ac:dyDescent="0.2">
      <c r="A52" s="71">
        <f>BDS!BR54</f>
        <v>20.287315062242481</v>
      </c>
      <c r="B52" s="72">
        <f t="shared" si="0"/>
        <v>668.3979599270408</v>
      </c>
      <c r="C52" s="72">
        <f t="shared" si="1"/>
        <v>0.71442967904156118</v>
      </c>
      <c r="D52" s="72">
        <f t="shared" si="2"/>
        <v>0.91707649306141126</v>
      </c>
      <c r="E52" s="72">
        <f t="shared" si="3"/>
        <v>0.52642236352355953</v>
      </c>
      <c r="F52" s="72">
        <f t="shared" si="4"/>
        <v>0.95444900763698171</v>
      </c>
      <c r="G52" s="72">
        <f t="shared" si="5"/>
        <v>1.0528428469739639</v>
      </c>
      <c r="H52" s="72">
        <f t="shared" si="6"/>
        <v>0.82522689817830186</v>
      </c>
      <c r="I52" s="72">
        <f t="shared" si="7"/>
        <v>0.88742902314109551</v>
      </c>
      <c r="J52" s="72">
        <f t="shared" si="8"/>
        <v>0.87381746274122685</v>
      </c>
      <c r="K52" s="72">
        <f t="shared" si="9"/>
        <v>1.2723552281967758</v>
      </c>
      <c r="L52" s="72">
        <f t="shared" si="10"/>
        <v>0.75120217515161647</v>
      </c>
      <c r="M52" s="72">
        <f t="shared" si="11"/>
        <v>1.1771145081265342</v>
      </c>
      <c r="N52" s="72">
        <f t="shared" si="12"/>
        <v>0.78454814965840336</v>
      </c>
      <c r="O52" s="72">
        <f t="shared" si="13"/>
        <v>1.376956183593872</v>
      </c>
      <c r="P52" s="72">
        <f t="shared" si="14"/>
        <v>0.71263832701284924</v>
      </c>
      <c r="Q52" s="71">
        <f t="shared" si="15"/>
        <v>8.3371804820404858</v>
      </c>
      <c r="R52" s="131">
        <f>BDS!CD54</f>
        <v>-5.9754224107067122</v>
      </c>
      <c r="S52" s="132">
        <f t="shared" si="16"/>
        <v>0</v>
      </c>
      <c r="T52" s="132">
        <f t="shared" si="17"/>
        <v>0</v>
      </c>
      <c r="U52" s="132">
        <f t="shared" si="18"/>
        <v>0</v>
      </c>
      <c r="V52" s="131">
        <f t="shared" si="19"/>
        <v>8.3371804820404858</v>
      </c>
      <c r="W52" s="73">
        <f t="shared" si="20"/>
        <v>2.3617580713337736</v>
      </c>
    </row>
    <row r="53" spans="1:23" x14ac:dyDescent="0.2">
      <c r="A53" s="71">
        <f>BDS!BR55</f>
        <v>20.594974896000483</v>
      </c>
      <c r="B53" s="72">
        <f t="shared" si="0"/>
        <v>658.41303854336502</v>
      </c>
      <c r="C53" s="72">
        <f t="shared" si="1"/>
        <v>0.72526410023585663</v>
      </c>
      <c r="D53" s="72">
        <f t="shared" si="2"/>
        <v>0.91460903440928587</v>
      </c>
      <c r="E53" s="72">
        <f t="shared" si="3"/>
        <v>0.534405628748714</v>
      </c>
      <c r="F53" s="72">
        <f t="shared" si="4"/>
        <v>0.95307684474085508</v>
      </c>
      <c r="G53" s="72">
        <f t="shared" si="5"/>
        <v>1.0688093489127133</v>
      </c>
      <c r="H53" s="72">
        <f t="shared" si="6"/>
        <v>0.82019138687795845</v>
      </c>
      <c r="I53" s="72">
        <f t="shared" si="7"/>
        <v>0.90088700241996789</v>
      </c>
      <c r="J53" s="72">
        <f t="shared" si="8"/>
        <v>0.8701179713386159</v>
      </c>
      <c r="K53" s="72">
        <f t="shared" si="9"/>
        <v>1.2916506646203316</v>
      </c>
      <c r="L53" s="72">
        <f t="shared" si="10"/>
        <v>0.74423465644605857</v>
      </c>
      <c r="M53" s="72">
        <f t="shared" si="11"/>
        <v>1.19496560635088</v>
      </c>
      <c r="N53" s="72">
        <f t="shared" si="12"/>
        <v>0.77843498244265941</v>
      </c>
      <c r="O53" s="72">
        <f t="shared" si="13"/>
        <v>1.3978379074314922</v>
      </c>
      <c r="P53" s="72">
        <f t="shared" si="14"/>
        <v>0.70471686096688702</v>
      </c>
      <c r="Q53" s="71">
        <f t="shared" si="15"/>
        <v>8.3157428555590851</v>
      </c>
      <c r="R53" s="131">
        <f>BDS!CD55</f>
        <v>-5.974670417129083</v>
      </c>
      <c r="S53" s="132">
        <f t="shared" si="16"/>
        <v>0</v>
      </c>
      <c r="T53" s="132">
        <f t="shared" si="17"/>
        <v>0</v>
      </c>
      <c r="U53" s="132">
        <f t="shared" si="18"/>
        <v>0</v>
      </c>
      <c r="V53" s="131">
        <f t="shared" si="19"/>
        <v>8.3157428555590851</v>
      </c>
      <c r="W53" s="73">
        <f t="shared" si="20"/>
        <v>2.3410724384300021</v>
      </c>
    </row>
    <row r="54" spans="1:23" x14ac:dyDescent="0.2">
      <c r="A54" s="71">
        <f>BDS!BR56</f>
        <v>20.907300432096012</v>
      </c>
      <c r="B54" s="72">
        <f t="shared" si="0"/>
        <v>648.57727778107858</v>
      </c>
      <c r="C54" s="72">
        <f t="shared" si="1"/>
        <v>0.73626282686994426</v>
      </c>
      <c r="D54" s="72">
        <f t="shared" si="2"/>
        <v>0.91207025533105179</v>
      </c>
      <c r="E54" s="72">
        <f t="shared" si="3"/>
        <v>0.54250996125381579</v>
      </c>
      <c r="F54" s="72">
        <f t="shared" si="4"/>
        <v>0.95166397360434685</v>
      </c>
      <c r="G54" s="72">
        <f t="shared" si="5"/>
        <v>1.0850179849789756</v>
      </c>
      <c r="H54" s="72">
        <f t="shared" si="6"/>
        <v>0.81502041804967251</v>
      </c>
      <c r="I54" s="72">
        <f t="shared" si="7"/>
        <v>0.91454907374625805</v>
      </c>
      <c r="J54" s="72">
        <f t="shared" si="8"/>
        <v>0.86631495069076492</v>
      </c>
      <c r="K54" s="72">
        <f t="shared" si="9"/>
        <v>1.3112387189060417</v>
      </c>
      <c r="L54" s="72">
        <f t="shared" si="10"/>
        <v>0.73709203369068499</v>
      </c>
      <c r="M54" s="72">
        <f t="shared" si="11"/>
        <v>1.2130874188563052</v>
      </c>
      <c r="N54" s="72">
        <f t="shared" si="12"/>
        <v>0.77216319681726131</v>
      </c>
      <c r="O54" s="72">
        <f t="shared" si="13"/>
        <v>1.4190363053910828</v>
      </c>
      <c r="P54" s="72">
        <f t="shared" si="14"/>
        <v>0.69660411686380608</v>
      </c>
      <c r="Q54" s="71">
        <f t="shared" si="15"/>
        <v>8.2936353697176486</v>
      </c>
      <c r="R54" s="131">
        <f>BDS!CD56</f>
        <v>-5.9738955478607743</v>
      </c>
      <c r="S54" s="132">
        <f t="shared" si="16"/>
        <v>0</v>
      </c>
      <c r="T54" s="132">
        <f t="shared" si="17"/>
        <v>0</v>
      </c>
      <c r="U54" s="132">
        <f t="shared" si="18"/>
        <v>0</v>
      </c>
      <c r="V54" s="131">
        <f t="shared" si="19"/>
        <v>8.2936353697176486</v>
      </c>
      <c r="W54" s="73">
        <f t="shared" si="20"/>
        <v>2.3197398218568743</v>
      </c>
    </row>
    <row r="55" spans="1:23" x14ac:dyDescent="0.2">
      <c r="A55" s="71">
        <f>BDS!BR57</f>
        <v>21.224362426526156</v>
      </c>
      <c r="B55" s="72">
        <f t="shared" si="0"/>
        <v>638.88844939119326</v>
      </c>
      <c r="C55" s="72">
        <f t="shared" si="1"/>
        <v>0.7474283506576922</v>
      </c>
      <c r="D55" s="72">
        <f t="shared" si="2"/>
        <v>0.90945822477009286</v>
      </c>
      <c r="E55" s="72">
        <f t="shared" si="3"/>
        <v>0.55073719704028268</v>
      </c>
      <c r="F55" s="72">
        <f t="shared" si="4"/>
        <v>0.95020922539980535</v>
      </c>
      <c r="G55" s="72">
        <f t="shared" si="5"/>
        <v>1.1014724271690293</v>
      </c>
      <c r="H55" s="72">
        <f t="shared" si="6"/>
        <v>0.80971094599081916</v>
      </c>
      <c r="I55" s="72">
        <f t="shared" si="7"/>
        <v>0.92841833220303516</v>
      </c>
      <c r="J55" s="72">
        <f t="shared" si="8"/>
        <v>0.862405810024372</v>
      </c>
      <c r="K55" s="72">
        <f t="shared" si="9"/>
        <v>1.3311238286427414</v>
      </c>
      <c r="L55" s="72">
        <f t="shared" si="10"/>
        <v>0.72977115269501025</v>
      </c>
      <c r="M55" s="72">
        <f t="shared" si="11"/>
        <v>1.231484051060922</v>
      </c>
      <c r="N55" s="72">
        <f t="shared" si="12"/>
        <v>0.76572959992356016</v>
      </c>
      <c r="O55" s="72">
        <f t="shared" si="13"/>
        <v>1.4405561798778614</v>
      </c>
      <c r="P55" s="72">
        <f t="shared" si="14"/>
        <v>0.68829716447955991</v>
      </c>
      <c r="Q55" s="71">
        <f t="shared" si="15"/>
        <v>8.2708366435725047</v>
      </c>
      <c r="R55" s="131">
        <f>BDS!CD57</f>
        <v>-5.9730971105662469</v>
      </c>
      <c r="S55" s="132">
        <f t="shared" si="16"/>
        <v>0</v>
      </c>
      <c r="T55" s="132">
        <f t="shared" si="17"/>
        <v>0</v>
      </c>
      <c r="U55" s="132">
        <f t="shared" si="18"/>
        <v>0</v>
      </c>
      <c r="V55" s="131">
        <f t="shared" si="19"/>
        <v>8.2708366435725047</v>
      </c>
      <c r="W55" s="73">
        <f t="shared" si="20"/>
        <v>2.2977395330062578</v>
      </c>
    </row>
    <row r="56" spans="1:23" x14ac:dyDescent="0.2">
      <c r="A56" s="71">
        <f>BDS!BR58</f>
        <v>21.546232708312122</v>
      </c>
      <c r="B56" s="72">
        <f t="shared" si="0"/>
        <v>629.34435841161292</v>
      </c>
      <c r="C56" s="72">
        <f t="shared" si="1"/>
        <v>0.75876320110014128</v>
      </c>
      <c r="D56" s="72">
        <f t="shared" si="2"/>
        <v>0.90677096760778031</v>
      </c>
      <c r="E56" s="72">
        <f t="shared" si="3"/>
        <v>0.55908919995273865</v>
      </c>
      <c r="F56" s="72">
        <f t="shared" si="4"/>
        <v>0.94871140017144495</v>
      </c>
      <c r="G56" s="72">
        <f t="shared" si="5"/>
        <v>1.118176403165466</v>
      </c>
      <c r="H56" s="72">
        <f t="shared" si="6"/>
        <v>0.80425989521606811</v>
      </c>
      <c r="I56" s="72">
        <f t="shared" si="7"/>
        <v>0.94249791981071607</v>
      </c>
      <c r="J56" s="72">
        <f t="shared" si="8"/>
        <v>0.85838791326727792</v>
      </c>
      <c r="K56" s="72">
        <f t="shared" si="9"/>
        <v>1.3513104987158915</v>
      </c>
      <c r="L56" s="72">
        <f t="shared" si="10"/>
        <v>0.72226888549841073</v>
      </c>
      <c r="M56" s="72">
        <f t="shared" si="11"/>
        <v>1.250159670642055</v>
      </c>
      <c r="N56" s="72">
        <f t="shared" si="12"/>
        <v>0.75913099523917671</v>
      </c>
      <c r="O56" s="72">
        <f t="shared" si="13"/>
        <v>1.4624024061261611</v>
      </c>
      <c r="P56" s="72">
        <f t="shared" si="14"/>
        <v>0.67979314341000285</v>
      </c>
      <c r="Q56" s="71">
        <f t="shared" si="15"/>
        <v>8.2473245870034493</v>
      </c>
      <c r="R56" s="131">
        <f>BDS!CD58</f>
        <v>-5.9722743921775097</v>
      </c>
      <c r="S56" s="132">
        <f t="shared" si="16"/>
        <v>0</v>
      </c>
      <c r="T56" s="132">
        <f t="shared" si="17"/>
        <v>0</v>
      </c>
      <c r="U56" s="132">
        <f t="shared" si="18"/>
        <v>0</v>
      </c>
      <c r="V56" s="131">
        <f t="shared" si="19"/>
        <v>8.2473245870034493</v>
      </c>
      <c r="W56" s="73">
        <f t="shared" si="20"/>
        <v>2.2750501948259396</v>
      </c>
    </row>
    <row r="57" spans="1:23" x14ac:dyDescent="0.2">
      <c r="A57" s="71">
        <f>BDS!BR59</f>
        <v>21.872984195771785</v>
      </c>
      <c r="B57" s="72">
        <f t="shared" si="0"/>
        <v>619.94284266987449</v>
      </c>
      <c r="C57" s="72">
        <f t="shared" si="1"/>
        <v>0.77026994605855259</v>
      </c>
      <c r="D57" s="72">
        <f t="shared" si="2"/>
        <v>0.90400646420097219</v>
      </c>
      <c r="E57" s="72">
        <f t="shared" si="3"/>
        <v>0.56756786210125965</v>
      </c>
      <c r="F57" s="72">
        <f t="shared" si="4"/>
        <v>0.94716926616180386</v>
      </c>
      <c r="G57" s="72">
        <f t="shared" si="5"/>
        <v>1.1351336971816799</v>
      </c>
      <c r="H57" s="72">
        <f t="shared" si="6"/>
        <v>0.79866416305503263</v>
      </c>
      <c r="I57" s="72">
        <f t="shared" si="7"/>
        <v>0.95679102623887546</v>
      </c>
      <c r="J57" s="72">
        <f t="shared" si="8"/>
        <v>0.85425857961028595</v>
      </c>
      <c r="K57" s="72">
        <f t="shared" si="9"/>
        <v>1.3718033023281417</v>
      </c>
      <c r="L57" s="72">
        <f t="shared" si="10"/>
        <v>0.7145821375451733</v>
      </c>
      <c r="M57" s="72">
        <f t="shared" si="11"/>
        <v>1.2691185084804115</v>
      </c>
      <c r="N57" s="72">
        <f t="shared" si="12"/>
        <v>0.75236418749830047</v>
      </c>
      <c r="O57" s="72">
        <f t="shared" si="13"/>
        <v>1.4845799333038925</v>
      </c>
      <c r="P57" s="72">
        <f t="shared" si="14"/>
        <v>0.671089273169858</v>
      </c>
      <c r="Q57" s="71">
        <f t="shared" si="15"/>
        <v>8.2230763756960528</v>
      </c>
      <c r="R57" s="131">
        <f>BDS!CD59</f>
        <v>-5.9714266582870454</v>
      </c>
      <c r="S57" s="132">
        <f t="shared" si="16"/>
        <v>0</v>
      </c>
      <c r="T57" s="132">
        <f t="shared" si="17"/>
        <v>0</v>
      </c>
      <c r="U57" s="132">
        <f t="shared" si="18"/>
        <v>0</v>
      </c>
      <c r="V57" s="131">
        <f t="shared" si="19"/>
        <v>8.2230763756960528</v>
      </c>
      <c r="W57" s="73">
        <f t="shared" si="20"/>
        <v>2.2516497174090073</v>
      </c>
    </row>
    <row r="58" spans="1:23" x14ac:dyDescent="0.2">
      <c r="A58" s="71">
        <f>BDS!BR60</f>
        <v>22.20469091303902</v>
      </c>
      <c r="B58" s="72">
        <f t="shared" si="0"/>
        <v>610.68177229331786</v>
      </c>
      <c r="C58" s="72">
        <f t="shared" si="1"/>
        <v>0.78195119233614485</v>
      </c>
      <c r="D58" s="72">
        <f t="shared" si="2"/>
        <v>0.90116264995618467</v>
      </c>
      <c r="E58" s="72">
        <f t="shared" si="3"/>
        <v>0.57617510429002261</v>
      </c>
      <c r="F58" s="72">
        <f t="shared" si="4"/>
        <v>0.94558155913418396</v>
      </c>
      <c r="G58" s="72">
        <f t="shared" si="5"/>
        <v>1.1523481508191649</v>
      </c>
      <c r="H58" s="72">
        <f t="shared" si="6"/>
        <v>0.79292062250900763</v>
      </c>
      <c r="I58" s="72">
        <f t="shared" si="7"/>
        <v>0.97130088952885107</v>
      </c>
      <c r="J58" s="72">
        <f t="shared" si="8"/>
        <v>0.85001508419262584</v>
      </c>
      <c r="K58" s="72">
        <f t="shared" si="9"/>
        <v>1.3926068820353672</v>
      </c>
      <c r="L58" s="72">
        <f t="shared" si="10"/>
        <v>0.70670785536501168</v>
      </c>
      <c r="M58" s="72">
        <f t="shared" si="11"/>
        <v>1.2883648596185659</v>
      </c>
      <c r="N58" s="72">
        <f t="shared" si="12"/>
        <v>0.74542598800355908</v>
      </c>
      <c r="O58" s="72">
        <f t="shared" si="13"/>
        <v>1.5070937856337561</v>
      </c>
      <c r="P58" s="72">
        <f t="shared" si="14"/>
        <v>0.66218286392651715</v>
      </c>
      <c r="Q58" s="71">
        <f t="shared" si="15"/>
        <v>8.1980684251701028</v>
      </c>
      <c r="R58" s="131">
        <f>BDS!CD60</f>
        <v>-5.9705531525238014</v>
      </c>
      <c r="S58" s="132">
        <f t="shared" si="16"/>
        <v>0</v>
      </c>
      <c r="T58" s="132">
        <f t="shared" si="17"/>
        <v>0</v>
      </c>
      <c r="U58" s="132">
        <f t="shared" si="18"/>
        <v>0</v>
      </c>
      <c r="V58" s="131">
        <f t="shared" si="19"/>
        <v>8.1980684251701028</v>
      </c>
      <c r="W58" s="73">
        <f t="shared" si="20"/>
        <v>2.2275152726463014</v>
      </c>
    </row>
    <row r="59" spans="1:23" x14ac:dyDescent="0.2">
      <c r="A59" s="71">
        <f>BDS!BR61</f>
        <v>22.541428006833545</v>
      </c>
      <c r="B59" s="72">
        <f t="shared" si="0"/>
        <v>601.55904922657157</v>
      </c>
      <c r="C59" s="72">
        <f t="shared" si="1"/>
        <v>0.79380958626865461</v>
      </c>
      <c r="D59" s="72">
        <f t="shared" si="2"/>
        <v>0.89823741494433196</v>
      </c>
      <c r="E59" s="72">
        <f t="shared" si="3"/>
        <v>0.58491287645245549</v>
      </c>
      <c r="F59" s="72">
        <f t="shared" si="4"/>
        <v>0.9439469816919096</v>
      </c>
      <c r="G59" s="72">
        <f t="shared" si="5"/>
        <v>1.169823663937813</v>
      </c>
      <c r="H59" s="72">
        <f t="shared" si="6"/>
        <v>0.78702612538249317</v>
      </c>
      <c r="I59" s="72">
        <f t="shared" si="7"/>
        <v>0.98603079682730921</v>
      </c>
      <c r="J59" s="72">
        <f t="shared" si="8"/>
        <v>0.84565465892015312</v>
      </c>
      <c r="K59" s="72">
        <f t="shared" si="9"/>
        <v>1.4137259507984217</v>
      </c>
      <c r="L59" s="72">
        <f t="shared" si="10"/>
        <v>0.69864303478284873</v>
      </c>
      <c r="M59" s="72">
        <f t="shared" si="11"/>
        <v>1.3079030842339865</v>
      </c>
      <c r="N59" s="72">
        <f t="shared" si="12"/>
        <v>0.73831322035018154</v>
      </c>
      <c r="O59" s="72">
        <f t="shared" si="13"/>
        <v>1.5299490635314588</v>
      </c>
      <c r="P59" s="72">
        <f t="shared" si="14"/>
        <v>0.65307132789411815</v>
      </c>
      <c r="Q59" s="71">
        <f t="shared" si="15"/>
        <v>8.1722763638160156</v>
      </c>
      <c r="R59" s="131">
        <f>BDS!CD61</f>
        <v>-5.9696530959118927</v>
      </c>
      <c r="S59" s="132">
        <f t="shared" si="16"/>
        <v>0</v>
      </c>
      <c r="T59" s="132">
        <f t="shared" si="17"/>
        <v>0</v>
      </c>
      <c r="U59" s="132">
        <f t="shared" si="18"/>
        <v>0</v>
      </c>
      <c r="V59" s="131">
        <f t="shared" si="19"/>
        <v>8.1722763638160156</v>
      </c>
      <c r="W59" s="73">
        <f t="shared" si="20"/>
        <v>2.2026232679041229</v>
      </c>
    </row>
    <row r="60" spans="1:23" x14ac:dyDescent="0.2">
      <c r="A60" s="71">
        <f>BDS!BR62</f>
        <v>22.883271763485087</v>
      </c>
      <c r="B60" s="72">
        <f t="shared" si="0"/>
        <v>592.57260675624786</v>
      </c>
      <c r="C60" s="72">
        <f t="shared" si="1"/>
        <v>0.80584781432385233</v>
      </c>
      <c r="D60" s="72">
        <f t="shared" si="2"/>
        <v>0.89522860356019418</v>
      </c>
      <c r="E60" s="72">
        <f t="shared" si="3"/>
        <v>0.59378315809298654</v>
      </c>
      <c r="F60" s="72">
        <f t="shared" si="4"/>
        <v>0.9422642025953335</v>
      </c>
      <c r="G60" s="72">
        <f t="shared" si="5"/>
        <v>1.1875641955394109</v>
      </c>
      <c r="H60" s="72">
        <f t="shared" si="6"/>
        <v>0.78097750570586866</v>
      </c>
      <c r="I60" s="72">
        <f t="shared" si="7"/>
        <v>1.0009840851309331</v>
      </c>
      <c r="J60" s="72">
        <f t="shared" si="8"/>
        <v>0.84117449342586648</v>
      </c>
      <c r="K60" s="72">
        <f t="shared" si="9"/>
        <v>1.4351652930508381</v>
      </c>
      <c r="L60" s="72">
        <f t="shared" si="10"/>
        <v>0.69038472968213882</v>
      </c>
      <c r="M60" s="72">
        <f t="shared" si="11"/>
        <v>1.3277376086268131</v>
      </c>
      <c r="N60" s="72">
        <f t="shared" si="12"/>
        <v>0.7310227265838386</v>
      </c>
      <c r="O60" s="72">
        <f t="shared" si="13"/>
        <v>1.5531509447611906</v>
      </c>
      <c r="P60" s="72">
        <f t="shared" si="14"/>
        <v>0.64375219141337137</v>
      </c>
      <c r="Q60" s="71">
        <f t="shared" si="15"/>
        <v>8.1456750048999176</v>
      </c>
      <c r="R60" s="131">
        <f>BDS!CD62</f>
        <v>-5.968725686211485</v>
      </c>
      <c r="S60" s="132">
        <f t="shared" si="16"/>
        <v>0</v>
      </c>
      <c r="T60" s="132">
        <f t="shared" si="17"/>
        <v>0</v>
      </c>
      <c r="U60" s="132">
        <f t="shared" si="18"/>
        <v>0</v>
      </c>
      <c r="V60" s="131">
        <f t="shared" si="19"/>
        <v>8.1456750048999176</v>
      </c>
      <c r="W60" s="73">
        <f t="shared" si="20"/>
        <v>2.1769493186884326</v>
      </c>
    </row>
    <row r="61" spans="1:23" x14ac:dyDescent="0.2">
      <c r="A61" s="71">
        <f>BDS!BR63</f>
        <v>23.230299626215722</v>
      </c>
      <c r="B61" s="72">
        <f t="shared" si="0"/>
        <v>583.72040904273786</v>
      </c>
      <c r="C61" s="72">
        <f t="shared" si="1"/>
        <v>0.81806860371014978</v>
      </c>
      <c r="D61" s="72">
        <f t="shared" si="2"/>
        <v>0.89213401423104266</v>
      </c>
      <c r="E61" s="72">
        <f t="shared" si="3"/>
        <v>0.60278795873549185</v>
      </c>
      <c r="F61" s="72">
        <f t="shared" si="4"/>
        <v>0.94053185607759371</v>
      </c>
      <c r="G61" s="72">
        <f t="shared" si="5"/>
        <v>1.2055737646645339</v>
      </c>
      <c r="H61" s="72">
        <f t="shared" si="6"/>
        <v>0.77477158346626018</v>
      </c>
      <c r="I61" s="72">
        <f t="shared" si="7"/>
        <v>1.0161641420424041</v>
      </c>
      <c r="J61" s="72">
        <f t="shared" si="8"/>
        <v>0.83657173618283931</v>
      </c>
      <c r="K61" s="72">
        <f t="shared" si="9"/>
        <v>1.4569297657827198</v>
      </c>
      <c r="L61" s="72">
        <f t="shared" si="10"/>
        <v>0.68193006134641176</v>
      </c>
      <c r="M61" s="72">
        <f t="shared" si="11"/>
        <v>1.3478729262226161</v>
      </c>
      <c r="N61" s="72">
        <f t="shared" si="12"/>
        <v>0.72355137381416834</v>
      </c>
      <c r="O61" s="72">
        <f t="shared" si="13"/>
        <v>1.5767046856086246</v>
      </c>
      <c r="P61" s="72">
        <f t="shared" si="14"/>
        <v>0.63422310774248514</v>
      </c>
      <c r="Q61" s="71">
        <f t="shared" si="15"/>
        <v>8.1182383174966848</v>
      </c>
      <c r="R61" s="131">
        <f>BDS!CD63</f>
        <v>-5.9677700972415382</v>
      </c>
      <c r="S61" s="132">
        <f t="shared" si="16"/>
        <v>0</v>
      </c>
      <c r="T61" s="132">
        <f t="shared" si="17"/>
        <v>0</v>
      </c>
      <c r="U61" s="132">
        <f t="shared" si="18"/>
        <v>0</v>
      </c>
      <c r="V61" s="131">
        <f t="shared" si="19"/>
        <v>8.1182383174966848</v>
      </c>
      <c r="W61" s="73">
        <f t="shared" si="20"/>
        <v>2.1504682202551466</v>
      </c>
    </row>
    <row r="62" spans="1:23" x14ac:dyDescent="0.2">
      <c r="A62" s="71">
        <f>BDS!BR64</f>
        <v>23.582590212684295</v>
      </c>
      <c r="B62" s="72">
        <f t="shared" si="0"/>
        <v>575.00045065900031</v>
      </c>
      <c r="C62" s="72">
        <f t="shared" si="1"/>
        <v>0.83047472299443748</v>
      </c>
      <c r="D62" s="72">
        <f t="shared" si="2"/>
        <v>0.88895139917913435</v>
      </c>
      <c r="E62" s="72">
        <f t="shared" si="3"/>
        <v>0.61192931837854503</v>
      </c>
      <c r="F62" s="72">
        <f t="shared" si="4"/>
        <v>0.93874854116021966</v>
      </c>
      <c r="G62" s="72">
        <f t="shared" si="5"/>
        <v>1.2238564513030439</v>
      </c>
      <c r="H62" s="72">
        <f t="shared" si="6"/>
        <v>0.7684051686643264</v>
      </c>
      <c r="I62" s="72">
        <f t="shared" si="7"/>
        <v>1.0315744065378507</v>
      </c>
      <c r="J62" s="72">
        <f t="shared" si="8"/>
        <v>0.83184349578018557</v>
      </c>
      <c r="K62" s="72">
        <f t="shared" si="9"/>
        <v>1.4790242996410734</v>
      </c>
      <c r="L62" s="72">
        <f t="shared" si="10"/>
        <v>0.67327622840405099</v>
      </c>
      <c r="M62" s="72">
        <f t="shared" si="11"/>
        <v>1.3683135985903636</v>
      </c>
      <c r="N62" s="72">
        <f t="shared" si="12"/>
        <v>0.71589606130660266</v>
      </c>
      <c r="O62" s="72">
        <f t="shared" si="13"/>
        <v>1.6006156220717074</v>
      </c>
      <c r="P62" s="72">
        <f t="shared" si="14"/>
        <v>0.62448187058428406</v>
      </c>
      <c r="Q62" s="71">
        <f t="shared" si="15"/>
        <v>8.0899393963091022</v>
      </c>
      <c r="R62" s="131">
        <f>BDS!CD64</f>
        <v>-5.9667854781839083</v>
      </c>
      <c r="S62" s="132">
        <f t="shared" si="16"/>
        <v>0</v>
      </c>
      <c r="T62" s="132">
        <f t="shared" si="17"/>
        <v>0</v>
      </c>
      <c r="U62" s="132">
        <f t="shared" si="18"/>
        <v>0</v>
      </c>
      <c r="V62" s="131">
        <f t="shared" si="19"/>
        <v>8.0899393963091022</v>
      </c>
      <c r="W62" s="73">
        <f t="shared" si="20"/>
        <v>2.1231539181251939</v>
      </c>
    </row>
    <row r="63" spans="1:23" x14ac:dyDescent="0.2">
      <c r="A63" s="71">
        <f>BDS!BR65</f>
        <v>23.940223332796918</v>
      </c>
      <c r="B63" s="72">
        <f t="shared" si="0"/>
        <v>566.41075613624173</v>
      </c>
      <c r="C63" s="72">
        <f t="shared" si="1"/>
        <v>0.84306898272929132</v>
      </c>
      <c r="D63" s="72">
        <f t="shared" si="2"/>
        <v>0.88567846424309316</v>
      </c>
      <c r="E63" s="72">
        <f t="shared" si="3"/>
        <v>0.62120930795756923</v>
      </c>
      <c r="F63" s="72">
        <f t="shared" si="4"/>
        <v>0.93691282096978323</v>
      </c>
      <c r="G63" s="72">
        <f t="shared" si="5"/>
        <v>1.242416397318391</v>
      </c>
      <c r="H63" s="72">
        <f t="shared" si="6"/>
        <v>0.76187506571537844</v>
      </c>
      <c r="I63" s="72">
        <f t="shared" si="7"/>
        <v>1.0472183697459305</v>
      </c>
      <c r="J63" s="72">
        <f t="shared" si="8"/>
        <v>0.8269868423732325</v>
      </c>
      <c r="K63" s="72">
        <f t="shared" si="9"/>
        <v>1.5014539000468219</v>
      </c>
      <c r="L63" s="72">
        <f t="shared" si="10"/>
        <v>0.66442051740158126</v>
      </c>
      <c r="M63" s="72">
        <f t="shared" si="11"/>
        <v>1.3890642564758233</v>
      </c>
      <c r="N63" s="72">
        <f t="shared" si="12"/>
        <v>0.70805372807568367</v>
      </c>
      <c r="O63" s="72">
        <f t="shared" si="13"/>
        <v>1.6248891710695024</v>
      </c>
      <c r="P63" s="72">
        <f t="shared" si="14"/>
        <v>0.6145264283741938</v>
      </c>
      <c r="Q63" s="71">
        <f t="shared" si="15"/>
        <v>8.0607504303300797</v>
      </c>
      <c r="R63" s="131">
        <f>BDS!CD65</f>
        <v>-5.9657709528683744</v>
      </c>
      <c r="S63" s="132">
        <f t="shared" si="16"/>
        <v>0</v>
      </c>
      <c r="T63" s="132">
        <f t="shared" si="17"/>
        <v>0</v>
      </c>
      <c r="U63" s="132">
        <f t="shared" si="18"/>
        <v>0</v>
      </c>
      <c r="V63" s="131">
        <f t="shared" si="19"/>
        <v>8.0607504303300797</v>
      </c>
      <c r="W63" s="73">
        <f t="shared" si="20"/>
        <v>2.0949794774617052</v>
      </c>
    </row>
    <row r="64" spans="1:23" x14ac:dyDescent="0.2">
      <c r="A64" s="71">
        <f>BDS!BR66</f>
        <v>24.303280006787549</v>
      </c>
      <c r="B64" s="72">
        <f t="shared" si="0"/>
        <v>557.94937951638178</v>
      </c>
      <c r="C64" s="72">
        <f t="shared" si="1"/>
        <v>0.85585423608969102</v>
      </c>
      <c r="D64" s="72">
        <f t="shared" si="2"/>
        <v>0.88231286876350112</v>
      </c>
      <c r="E64" s="72">
        <f t="shared" si="3"/>
        <v>0.63063002981399929</v>
      </c>
      <c r="F64" s="72">
        <f t="shared" si="4"/>
        <v>0.93502322205689192</v>
      </c>
      <c r="G64" s="72">
        <f t="shared" si="5"/>
        <v>1.261257807385936</v>
      </c>
      <c r="H64" s="72">
        <f t="shared" si="6"/>
        <v>0.75517807821392735</v>
      </c>
      <c r="I64" s="72">
        <f t="shared" si="7"/>
        <v>1.0630995757387331</v>
      </c>
      <c r="J64" s="72">
        <f t="shared" si="8"/>
        <v>0.82199880931963321</v>
      </c>
      <c r="K64" s="72">
        <f t="shared" si="9"/>
        <v>1.5242236483287639</v>
      </c>
      <c r="L64" s="72">
        <f t="shared" si="10"/>
        <v>0.65536031403088957</v>
      </c>
      <c r="M64" s="72">
        <f t="shared" si="11"/>
        <v>1.4101296008506397</v>
      </c>
      <c r="N64" s="72">
        <f t="shared" si="12"/>
        <v>0.7000213610035847</v>
      </c>
      <c r="O64" s="72">
        <f t="shared" si="13"/>
        <v>1.6495308316693729</v>
      </c>
      <c r="P64" s="72">
        <f t="shared" si="14"/>
        <v>0.60435489935314313</v>
      </c>
      <c r="Q64" s="71">
        <f t="shared" si="15"/>
        <v>8.0306426703037452</v>
      </c>
      <c r="R64" s="131">
        <f>BDS!CD66</f>
        <v>-5.9647256190381528</v>
      </c>
      <c r="S64" s="132">
        <f t="shared" si="16"/>
        <v>0</v>
      </c>
      <c r="T64" s="132">
        <f t="shared" si="17"/>
        <v>0</v>
      </c>
      <c r="U64" s="132">
        <f t="shared" si="18"/>
        <v>0</v>
      </c>
      <c r="V64" s="131">
        <f t="shared" si="19"/>
        <v>8.0306426703037452</v>
      </c>
      <c r="W64" s="73">
        <f t="shared" si="20"/>
        <v>2.0659170512655924</v>
      </c>
    </row>
    <row r="65" spans="1:23" x14ac:dyDescent="0.2">
      <c r="A65" s="71">
        <f>BDS!BR67</f>
        <v>24.671842483572782</v>
      </c>
      <c r="B65" s="72">
        <f t="shared" si="0"/>
        <v>549.61440391120505</v>
      </c>
      <c r="C65" s="72">
        <f t="shared" si="1"/>
        <v>0.86883337951939488</v>
      </c>
      <c r="D65" s="72">
        <f t="shared" si="2"/>
        <v>0.87885222553836084</v>
      </c>
      <c r="E65" s="72">
        <f t="shared" si="3"/>
        <v>0.64019361817155762</v>
      </c>
      <c r="F65" s="72">
        <f t="shared" si="4"/>
        <v>0.93307823371892862</v>
      </c>
      <c r="G65" s="72">
        <f t="shared" si="5"/>
        <v>1.280384949945502</v>
      </c>
      <c r="H65" s="72">
        <f t="shared" si="6"/>
        <v>0.74831101408144018</v>
      </c>
      <c r="I65" s="72">
        <f t="shared" si="7"/>
        <v>1.0792216223346729</v>
      </c>
      <c r="J65" s="72">
        <f t="shared" si="8"/>
        <v>0.81687639501373455</v>
      </c>
      <c r="K65" s="72">
        <f t="shared" si="9"/>
        <v>1.5473387028747254</v>
      </c>
      <c r="L65" s="72">
        <f t="shared" si="10"/>
        <v>0.64609311503585465</v>
      </c>
      <c r="M65" s="72">
        <f t="shared" si="11"/>
        <v>1.4315144039773178</v>
      </c>
      <c r="N65" s="72">
        <f t="shared" si="12"/>
        <v>0.69179600350803383</v>
      </c>
      <c r="O65" s="72">
        <f t="shared" si="13"/>
        <v>1.6745461863327713</v>
      </c>
      <c r="P65" s="72">
        <f t="shared" si="14"/>
        <v>0.59396558744863082</v>
      </c>
      <c r="Q65" s="71">
        <f t="shared" si="15"/>
        <v>7.9995863949402848</v>
      </c>
      <c r="R65" s="131">
        <f>BDS!CD67</f>
        <v>-5.9636485475954562</v>
      </c>
      <c r="S65" s="132">
        <f t="shared" si="16"/>
        <v>0</v>
      </c>
      <c r="T65" s="132">
        <f t="shared" si="17"/>
        <v>0</v>
      </c>
      <c r="U65" s="132">
        <f t="shared" si="18"/>
        <v>0</v>
      </c>
      <c r="V65" s="131">
        <f t="shared" si="19"/>
        <v>7.9995863949402848</v>
      </c>
      <c r="W65" s="73">
        <f t="shared" si="20"/>
        <v>2.0359378473448286</v>
      </c>
    </row>
    <row r="66" spans="1:23" x14ac:dyDescent="0.2">
      <c r="A66" s="71">
        <f>BDS!BR68</f>
        <v>25.045994259384983</v>
      </c>
      <c r="B66" s="72">
        <f t="shared" si="0"/>
        <v>541.40394106809845</v>
      </c>
      <c r="C66" s="72">
        <f t="shared" si="1"/>
        <v>0.8820093533871165</v>
      </c>
      <c r="D66" s="72">
        <f t="shared" si="2"/>
        <v>0.87529410085443016</v>
      </c>
      <c r="E66" s="72">
        <f t="shared" si="3"/>
        <v>0.64990223961975357</v>
      </c>
      <c r="F66" s="72">
        <f t="shared" si="4"/>
        <v>0.93107630732806324</v>
      </c>
      <c r="G66" s="72">
        <f t="shared" si="5"/>
        <v>1.2998021581683696</v>
      </c>
      <c r="H66" s="72">
        <f t="shared" si="6"/>
        <v>0.74127069111775801</v>
      </c>
      <c r="I66" s="72">
        <f t="shared" si="7"/>
        <v>1.0955881619135592</v>
      </c>
      <c r="J66" s="72">
        <f t="shared" si="8"/>
        <v>0.81161656493211887</v>
      </c>
      <c r="K66" s="72">
        <f t="shared" si="9"/>
        <v>1.570804300300171</v>
      </c>
      <c r="L66" s="72">
        <f t="shared" si="10"/>
        <v>0.63661654082377916</v>
      </c>
      <c r="M66" s="72">
        <f t="shared" si="11"/>
        <v>1.453223510490359</v>
      </c>
      <c r="N66" s="72">
        <f t="shared" si="12"/>
        <v>0.68337476478425385</v>
      </c>
      <c r="O66" s="72">
        <f t="shared" si="13"/>
        <v>1.6999409021799206</v>
      </c>
      <c r="P66" s="72">
        <f t="shared" si="14"/>
        <v>0.58335699898614934</v>
      </c>
      <c r="Q66" s="71">
        <f t="shared" si="15"/>
        <v>7.967550875838465</v>
      </c>
      <c r="R66" s="131">
        <f>BDS!CD68</f>
        <v>-5.9625387818265896</v>
      </c>
      <c r="S66" s="132">
        <f t="shared" si="16"/>
        <v>0</v>
      </c>
      <c r="T66" s="132">
        <f t="shared" si="17"/>
        <v>0</v>
      </c>
      <c r="U66" s="132">
        <f t="shared" si="18"/>
        <v>0</v>
      </c>
      <c r="V66" s="131">
        <f t="shared" si="19"/>
        <v>7.967550875838465</v>
      </c>
      <c r="W66" s="73">
        <f t="shared" si="20"/>
        <v>2.0050120940118754</v>
      </c>
    </row>
    <row r="67" spans="1:23" x14ac:dyDescent="0.2">
      <c r="A67" s="71">
        <f>BDS!BR69</f>
        <v>25.425820096687996</v>
      </c>
      <c r="B67" s="72">
        <f t="shared" si="0"/>
        <v>533.31613094227566</v>
      </c>
      <c r="C67" s="72">
        <f t="shared" si="1"/>
        <v>0.89538514265265212</v>
      </c>
      <c r="D67" s="72">
        <f t="shared" si="2"/>
        <v>0.87163601460079299</v>
      </c>
      <c r="E67" s="72">
        <f t="shared" si="3"/>
        <v>0.65975809360471482</v>
      </c>
      <c r="F67" s="72">
        <f t="shared" si="4"/>
        <v>0.92901585566617884</v>
      </c>
      <c r="G67" s="72">
        <f t="shared" si="5"/>
        <v>1.3195138309389394</v>
      </c>
      <c r="H67" s="72">
        <f t="shared" si="6"/>
        <v>0.73405394297728377</v>
      </c>
      <c r="I67" s="72">
        <f t="shared" si="7"/>
        <v>1.1122029022440276</v>
      </c>
      <c r="J67" s="72">
        <f t="shared" si="8"/>
        <v>0.8062162539038461</v>
      </c>
      <c r="K67" s="72">
        <f t="shared" si="9"/>
        <v>1.5946257566345357</v>
      </c>
      <c r="L67" s="72">
        <f t="shared" si="10"/>
        <v>0.62692834880679826</v>
      </c>
      <c r="M67" s="72">
        <f t="shared" si="11"/>
        <v>1.4752618384937919</v>
      </c>
      <c r="N67" s="72">
        <f t="shared" si="12"/>
        <v>0.67475482964588607</v>
      </c>
      <c r="O67" s="72">
        <f t="shared" si="13"/>
        <v>1.7257207322736763</v>
      </c>
      <c r="P67" s="72">
        <f t="shared" si="14"/>
        <v>0.57252786025185309</v>
      </c>
      <c r="Q67" s="71">
        <f t="shared" si="15"/>
        <v>7.9345043410691467</v>
      </c>
      <c r="R67" s="131">
        <f>BDS!CD69</f>
        <v>-5.9613953366061825</v>
      </c>
      <c r="S67" s="132">
        <f t="shared" si="16"/>
        <v>0</v>
      </c>
      <c r="T67" s="132">
        <f t="shared" si="17"/>
        <v>0</v>
      </c>
      <c r="U67" s="132">
        <f t="shared" si="18"/>
        <v>0</v>
      </c>
      <c r="V67" s="131">
        <f t="shared" si="19"/>
        <v>7.9345043410691467</v>
      </c>
      <c r="W67" s="73">
        <f t="shared" si="20"/>
        <v>1.9731090044629642</v>
      </c>
    </row>
    <row r="68" spans="1:23" x14ac:dyDescent="0.2">
      <c r="A68" s="71">
        <f>BDS!BR70</f>
        <v>25.811406043379716</v>
      </c>
      <c r="B68" s="72">
        <f t="shared" si="0"/>
        <v>525.34914127539207</v>
      </c>
      <c r="C68" s="72">
        <f t="shared" si="1"/>
        <v>0.90896377754311131</v>
      </c>
      <c r="D68" s="72">
        <f t="shared" si="2"/>
        <v>0.86787544047141219</v>
      </c>
      <c r="E68" s="72">
        <f t="shared" si="3"/>
        <v>0.66976341292746255</v>
      </c>
      <c r="F68" s="72">
        <f t="shared" si="4"/>
        <v>0.92689525226849068</v>
      </c>
      <c r="G68" s="72">
        <f t="shared" si="5"/>
        <v>1.3395244338512791</v>
      </c>
      <c r="H68" s="72">
        <f t="shared" si="6"/>
        <v>0.72665762559169689</v>
      </c>
      <c r="I68" s="72">
        <f t="shared" si="7"/>
        <v>1.1290696073235191</v>
      </c>
      <c r="J68" s="72">
        <f t="shared" si="8"/>
        <v>0.80067236861955682</v>
      </c>
      <c r="K68" s="72">
        <f t="shared" si="9"/>
        <v>1.6188084685255486</v>
      </c>
      <c r="L68" s="72">
        <f t="shared" si="10"/>
        <v>0.61702644749805557</v>
      </c>
      <c r="M68" s="72">
        <f t="shared" si="11"/>
        <v>1.4976343806753476</v>
      </c>
      <c r="N68" s="72">
        <f t="shared" si="12"/>
        <v>0.66593346899013062</v>
      </c>
      <c r="O68" s="72">
        <f t="shared" si="13"/>
        <v>1.7518915169228588</v>
      </c>
      <c r="P68" s="72">
        <f t="shared" si="14"/>
        <v>0.56147713592577653</v>
      </c>
      <c r="Q68" s="71">
        <f t="shared" si="15"/>
        <v>7.9004139373725026</v>
      </c>
      <c r="R68" s="131">
        <f>BDS!CD70</f>
        <v>-5.9602171975800102</v>
      </c>
      <c r="S68" s="132">
        <f t="shared" si="16"/>
        <v>0</v>
      </c>
      <c r="T68" s="132">
        <f t="shared" si="17"/>
        <v>0</v>
      </c>
      <c r="U68" s="132">
        <f t="shared" si="18"/>
        <v>0</v>
      </c>
      <c r="V68" s="131">
        <f t="shared" si="19"/>
        <v>7.9004139373725026</v>
      </c>
      <c r="W68" s="73">
        <f t="shared" si="20"/>
        <v>1.9401967397924924</v>
      </c>
    </row>
    <row r="69" spans="1:23" x14ac:dyDescent="0.2">
      <c r="A69" s="71">
        <f>BDS!BR71</f>
        <v>26.202839452285861</v>
      </c>
      <c r="B69" s="72">
        <f t="shared" si="0"/>
        <v>517.50116718045467</v>
      </c>
      <c r="C69" s="72">
        <f t="shared" si="1"/>
        <v>0.92274833423940039</v>
      </c>
      <c r="D69" s="72">
        <f t="shared" si="2"/>
        <v>0.86400980626379975</v>
      </c>
      <c r="E69" s="72">
        <f t="shared" si="3"/>
        <v>0.67992046424974228</v>
      </c>
      <c r="F69" s="72">
        <f t="shared" si="4"/>
        <v>0.92471283077777156</v>
      </c>
      <c r="G69" s="72">
        <f t="shared" si="5"/>
        <v>1.3598385002207849</v>
      </c>
      <c r="H69" s="72">
        <f t="shared" si="6"/>
        <v>0.71907862406156098</v>
      </c>
      <c r="I69" s="72">
        <f t="shared" si="7"/>
        <v>1.1461920982309963</v>
      </c>
      <c r="J69" s="72">
        <f t="shared" si="8"/>
        <v>0.79498179039424122</v>
      </c>
      <c r="K69" s="72">
        <f t="shared" si="9"/>
        <v>1.6433579144618196</v>
      </c>
      <c r="L69" s="72">
        <f t="shared" si="10"/>
        <v>0.60690891138687608</v>
      </c>
      <c r="M69" s="72">
        <f t="shared" si="11"/>
        <v>1.5203462054375307</v>
      </c>
      <c r="N69" s="72">
        <f t="shared" si="12"/>
        <v>0.65690805091251192</v>
      </c>
      <c r="O69" s="72">
        <f t="shared" si="13"/>
        <v>1.7784591850053482</v>
      </c>
      <c r="P69" s="72">
        <f t="shared" si="14"/>
        <v>0.55020404840300496</v>
      </c>
      <c r="Q69" s="71">
        <f t="shared" si="15"/>
        <v>7.8652456909215749</v>
      </c>
      <c r="R69" s="131">
        <f>BDS!CD71</f>
        <v>-5.9590033203260306</v>
      </c>
      <c r="S69" s="132">
        <f t="shared" si="16"/>
        <v>0</v>
      </c>
      <c r="T69" s="132">
        <f t="shared" si="17"/>
        <v>0</v>
      </c>
      <c r="U69" s="132">
        <f t="shared" si="18"/>
        <v>0</v>
      </c>
      <c r="V69" s="131">
        <f t="shared" si="19"/>
        <v>7.8652456909215749</v>
      </c>
      <c r="W69" s="73">
        <f t="shared" si="20"/>
        <v>1.9062423705955442</v>
      </c>
    </row>
    <row r="70" spans="1:23" x14ac:dyDescent="0.2">
      <c r="A70" s="71">
        <f>BDS!BR72</f>
        <v>26.600209000949381</v>
      </c>
      <c r="B70" s="72">
        <f t="shared" si="0"/>
        <v>509.77043073293271</v>
      </c>
      <c r="C70" s="72">
        <f t="shared" si="1"/>
        <v>0.93674193557311902</v>
      </c>
      <c r="D70" s="72">
        <f t="shared" si="2"/>
        <v>0.86003649428135576</v>
      </c>
      <c r="E70" s="72">
        <f t="shared" si="3"/>
        <v>0.69023154860752711</v>
      </c>
      <c r="F70" s="72">
        <f t="shared" si="4"/>
        <v>0.92246688431124657</v>
      </c>
      <c r="G70" s="72">
        <f t="shared" si="5"/>
        <v>1.3804606321111845</v>
      </c>
      <c r="H70" s="72">
        <f t="shared" si="6"/>
        <v>0.71131386003978303</v>
      </c>
      <c r="I70" s="72">
        <f t="shared" si="7"/>
        <v>1.1635742539925928</v>
      </c>
      <c r="J70" s="72">
        <f t="shared" si="8"/>
        <v>0.78914137819912988</v>
      </c>
      <c r="K70" s="72">
        <f t="shared" si="9"/>
        <v>1.6682796560139683</v>
      </c>
      <c r="L70" s="72">
        <f t="shared" si="10"/>
        <v>0.5965739966163992</v>
      </c>
      <c r="M70" s="72">
        <f t="shared" si="11"/>
        <v>1.543402458045845</v>
      </c>
      <c r="N70" s="72">
        <f t="shared" si="12"/>
        <v>0.6476760524967432</v>
      </c>
      <c r="O70" s="72">
        <f t="shared" si="13"/>
        <v>1.8054297553112473</v>
      </c>
      <c r="P70" s="72">
        <f t="shared" si="14"/>
        <v>0.5387080980179586</v>
      </c>
      <c r="Q70" s="71">
        <f t="shared" si="15"/>
        <v>7.828964466604762</v>
      </c>
      <c r="R70" s="131">
        <f>BDS!CD72</f>
        <v>-5.9577526294930454</v>
      </c>
      <c r="S70" s="132">
        <f t="shared" si="16"/>
        <v>0</v>
      </c>
      <c r="T70" s="132">
        <f t="shared" si="17"/>
        <v>0</v>
      </c>
      <c r="U70" s="132">
        <f t="shared" si="18"/>
        <v>0</v>
      </c>
      <c r="V70" s="131">
        <f t="shared" si="19"/>
        <v>7.828964466604762</v>
      </c>
      <c r="W70" s="73">
        <f t="shared" si="20"/>
        <v>1.8712118371117166</v>
      </c>
    </row>
    <row r="71" spans="1:23" x14ac:dyDescent="0.2">
      <c r="A71" s="71">
        <f>BDS!BR73</f>
        <v>27.003604711719973</v>
      </c>
      <c r="B71" s="72">
        <f t="shared" ref="B71:B134" si="21">13560/A71</f>
        <v>502.15518056797634</v>
      </c>
      <c r="C71" s="72">
        <f t="shared" ref="C71:C134" si="22">4*PI()*$D$3/B71</f>
        <v>0.95094775173402413</v>
      </c>
      <c r="D71" s="72">
        <f t="shared" ref="D71:D134" si="23">SIN(C71)/C71</f>
        <v>0.8559528418473592</v>
      </c>
      <c r="E71" s="72">
        <f t="shared" ref="E71:E134" si="24">4*PI()*$F$3/B71</f>
        <v>0.70069900193230672</v>
      </c>
      <c r="F71" s="72">
        <f t="shared" ref="F71:F134" si="25">SIN(E71)/E71</f>
        <v>0.92015566484237332</v>
      </c>
      <c r="G71" s="72">
        <f t="shared" ref="G71:G134" si="26">4*PI()*$H$3/B71</f>
        <v>1.4013955013771155</v>
      </c>
      <c r="H71" s="72">
        <f t="shared" ref="H71:H134" si="27">SIN(G71)/G71</f>
        <v>0.70336029963042612</v>
      </c>
      <c r="I71" s="72">
        <f t="shared" ref="I71:I134" si="28">4*PI()*SQRT($D$3^2+$F$3^2)/B71</f>
        <v>1.1812200124603909</v>
      </c>
      <c r="J71" s="72">
        <f t="shared" ref="J71:J134" si="29">SIN(I71)/I71</f>
        <v>0.78314797197883412</v>
      </c>
      <c r="K71" s="72">
        <f t="shared" ref="K71:K134" si="30">4*PI()*SQRT($D$3^2+$H$3^2)/B71</f>
        <v>1.6935793390945733</v>
      </c>
      <c r="L71" s="72">
        <f t="shared" ref="L71:L134" si="31">SIN(K71)/K71</f>
        <v>0.58602015748615399</v>
      </c>
      <c r="M71" s="72">
        <f t="shared" ref="M71:M134" si="32">4*PI()*SQRT($F$3^2+$H$3^2)/B71</f>
        <v>1.5668083617944306</v>
      </c>
      <c r="N71" s="72">
        <f t="shared" ref="N71:N134" si="33">SIN(M71)/M71</f>
        <v>0.63823507230510812</v>
      </c>
      <c r="O71" s="72">
        <f t="shared" ref="O71:O134" si="34">4*PI()*SQRT($D$3^2+$F$3^2+$H$3^2)/B71</f>
        <v>1.8328093379064128</v>
      </c>
      <c r="P71" s="72">
        <f t="shared" ref="P71:P134" si="35">SIN(O71)/O71</f>
        <v>0.52698908418433443</v>
      </c>
      <c r="Q71" s="71">
        <f t="shared" ref="Q71:Q134" si="36">IF($U$1=1,$Q$1*LOG(1-D71+F71+H71-J71-L71+N71-P71),$Q$1*LOG(1+D71+F71+H71+J71+L71+N71+P71))</f>
        <v>7.7915339257804277</v>
      </c>
      <c r="R71" s="131">
        <f>BDS!CD73</f>
        <v>-5.9564640179165949</v>
      </c>
      <c r="S71" s="132">
        <f t="shared" ref="S71:S134" si="37">-20*LOG(1/SQRT(1+($S$3/A71)^(2*$S$4)))</f>
        <v>0</v>
      </c>
      <c r="T71" s="132">
        <f t="shared" ref="T71:T134" si="38">20*LOG(1/SQRT(1+($T$3/A71)^(2*$T$4)))</f>
        <v>0</v>
      </c>
      <c r="U71" s="132">
        <f t="shared" ref="U71:U134" si="39">IF($U$1=1,0,S71+T71)</f>
        <v>0</v>
      </c>
      <c r="V71" s="131">
        <f t="shared" ref="V71:V134" si="40">U71+Q71</f>
        <v>7.7915339257804277</v>
      </c>
      <c r="W71" s="73">
        <f t="shared" ref="W71:W134" si="41">R71+Q71+U71</f>
        <v>1.8350699078638328</v>
      </c>
    </row>
    <row r="72" spans="1:23" x14ac:dyDescent="0.2">
      <c r="A72" s="71">
        <f>BDS!BR74</f>
        <v>27.41311797214825</v>
      </c>
      <c r="B72" s="72">
        <f t="shared" si="21"/>
        <v>494.65369148365289</v>
      </c>
      <c r="C72" s="72">
        <f t="shared" si="22"/>
        <v>0.96536900098822165</v>
      </c>
      <c r="D72" s="72">
        <f t="shared" si="23"/>
        <v>0.85175614193903959</v>
      </c>
      <c r="E72" s="72">
        <f t="shared" si="24"/>
        <v>0.71132519558028284</v>
      </c>
      <c r="F72" s="72">
        <f t="shared" si="25"/>
        <v>0.9177773825998905</v>
      </c>
      <c r="G72" s="72">
        <f t="shared" si="26"/>
        <v>1.4226478507225115</v>
      </c>
      <c r="H72" s="72">
        <f t="shared" si="27"/>
        <v>0.6952149618268828</v>
      </c>
      <c r="I72" s="72">
        <f t="shared" si="28"/>
        <v>1.1991333712045233</v>
      </c>
      <c r="J72" s="72">
        <f t="shared" si="29"/>
        <v>0.77699839627053657</v>
      </c>
      <c r="K72" s="72">
        <f t="shared" si="30"/>
        <v>1.7192626952372283</v>
      </c>
      <c r="L72" s="72">
        <f t="shared" si="31"/>
        <v>0.57524606380081145</v>
      </c>
      <c r="M72" s="72">
        <f t="shared" si="32"/>
        <v>1.5905692191893783</v>
      </c>
      <c r="N72" s="72">
        <f t="shared" si="33"/>
        <v>0.62858284359458017</v>
      </c>
      <c r="O72" s="72">
        <f t="shared" si="34"/>
        <v>1.8606041355166625</v>
      </c>
      <c r="P72" s="72">
        <f t="shared" si="35"/>
        <v>0.51504712746021586</v>
      </c>
      <c r="Q72" s="71">
        <f t="shared" si="36"/>
        <v>7.7529164824577954</v>
      </c>
      <c r="R72" s="131">
        <f>BDS!CD74</f>
        <v>-5.9551363457115567</v>
      </c>
      <c r="S72" s="132">
        <f t="shared" si="37"/>
        <v>0</v>
      </c>
      <c r="T72" s="132">
        <f t="shared" si="38"/>
        <v>0</v>
      </c>
      <c r="U72" s="132">
        <f t="shared" si="39"/>
        <v>0</v>
      </c>
      <c r="V72" s="131">
        <f t="shared" si="40"/>
        <v>7.7529164824577954</v>
      </c>
      <c r="W72" s="73">
        <f t="shared" si="41"/>
        <v>1.7977801367462387</v>
      </c>
    </row>
    <row r="73" spans="1:23" x14ac:dyDescent="0.2">
      <c r="A73" s="71">
        <f>BDS!BR75</f>
        <v>27.828841555689195</v>
      </c>
      <c r="B73" s="72">
        <f t="shared" si="21"/>
        <v>487.26426405010949</v>
      </c>
      <c r="C73" s="72">
        <f t="shared" si="22"/>
        <v>0.98000895040725222</v>
      </c>
      <c r="D73" s="72">
        <f t="shared" si="23"/>
        <v>0.84744364395062288</v>
      </c>
      <c r="E73" s="72">
        <f t="shared" si="24"/>
        <v>0.72211253686958987</v>
      </c>
      <c r="F73" s="72">
        <f t="shared" si="25"/>
        <v>0.91533020548669275</v>
      </c>
      <c r="G73" s="72">
        <f t="shared" si="26"/>
        <v>1.4442224947750444</v>
      </c>
      <c r="H73" s="72">
        <f t="shared" si="27"/>
        <v>0.68687492751385504</v>
      </c>
      <c r="I73" s="72">
        <f t="shared" si="28"/>
        <v>1.2173183884188061</v>
      </c>
      <c r="J73" s="72">
        <f t="shared" si="29"/>
        <v>0.77068946414271355</v>
      </c>
      <c r="K73" s="72">
        <f t="shared" si="30"/>
        <v>1.7453355428949979</v>
      </c>
      <c r="L73" s="72">
        <f t="shared" si="31"/>
        <v>0.56425061908484353</v>
      </c>
      <c r="M73" s="72">
        <f t="shared" si="32"/>
        <v>1.6146904131499908</v>
      </c>
      <c r="N73" s="72">
        <f t="shared" si="33"/>
        <v>0.61871724828354868</v>
      </c>
      <c r="O73" s="72">
        <f t="shared" si="34"/>
        <v>1.888820444932978</v>
      </c>
      <c r="P73" s="72">
        <f t="shared" si="35"/>
        <v>0.50288269254437923</v>
      </c>
      <c r="Q73" s="71">
        <f t="shared" si="36"/>
        <v>7.7130732578598451</v>
      </c>
      <c r="R73" s="131">
        <f>BDS!CD75</f>
        <v>-5.9537684393409602</v>
      </c>
      <c r="S73" s="132">
        <f t="shared" si="37"/>
        <v>0</v>
      </c>
      <c r="T73" s="132">
        <f t="shared" si="38"/>
        <v>0</v>
      </c>
      <c r="U73" s="132">
        <f t="shared" si="39"/>
        <v>0</v>
      </c>
      <c r="V73" s="131">
        <f t="shared" si="40"/>
        <v>7.7130732578598451</v>
      </c>
      <c r="W73" s="73">
        <f t="shared" si="41"/>
        <v>1.7593048185188849</v>
      </c>
    </row>
    <row r="74" spans="1:23" x14ac:dyDescent="0.2">
      <c r="A74" s="71">
        <f>BDS!BR76</f>
        <v>28.250869642719593</v>
      </c>
      <c r="B74" s="72">
        <f t="shared" si="21"/>
        <v>479.98522422457489</v>
      </c>
      <c r="C74" s="72">
        <f t="shared" si="22"/>
        <v>0.99487091660823079</v>
      </c>
      <c r="D74" s="72">
        <f t="shared" si="23"/>
        <v>0.84301255459473878</v>
      </c>
      <c r="E74" s="72">
        <f t="shared" si="24"/>
        <v>0.73306346962566205</v>
      </c>
      <c r="F74" s="72">
        <f t="shared" si="25"/>
        <v>0.91281225852126835</v>
      </c>
      <c r="G74" s="72">
        <f t="shared" si="26"/>
        <v>1.4661243211768544</v>
      </c>
      <c r="H74" s="72">
        <f t="shared" si="27"/>
        <v>0.67833734905797805</v>
      </c>
      <c r="I74" s="72">
        <f t="shared" si="28"/>
        <v>1.2357791838401049</v>
      </c>
      <c r="J74" s="72">
        <f t="shared" si="29"/>
        <v>0.76421798147155862</v>
      </c>
      <c r="K74" s="72">
        <f t="shared" si="30"/>
        <v>1.7718037887585616</v>
      </c>
      <c r="L74" s="72">
        <f t="shared" si="31"/>
        <v>0.55303297968099507</v>
      </c>
      <c r="M74" s="72">
        <f t="shared" si="32"/>
        <v>1.6391774082282571</v>
      </c>
      <c r="N74" s="72">
        <f t="shared" si="33"/>
        <v>0.60863633169348941</v>
      </c>
      <c r="O74" s="72">
        <f t="shared" si="34"/>
        <v>1.9174646584380135</v>
      </c>
      <c r="P74" s="72">
        <f t="shared" si="35"/>
        <v>0.49049661220586033</v>
      </c>
      <c r="Q74" s="71">
        <f t="shared" si="36"/>
        <v>7.6719640333262351</v>
      </c>
      <c r="R74" s="131">
        <f>BDS!CD76</f>
        <v>-5.9523590906605586</v>
      </c>
      <c r="S74" s="132">
        <f t="shared" si="37"/>
        <v>0</v>
      </c>
      <c r="T74" s="132">
        <f t="shared" si="38"/>
        <v>0</v>
      </c>
      <c r="U74" s="132">
        <f t="shared" si="39"/>
        <v>0</v>
      </c>
      <c r="V74" s="131">
        <f t="shared" si="40"/>
        <v>7.6719640333262351</v>
      </c>
      <c r="W74" s="73">
        <f t="shared" si="41"/>
        <v>1.7196049426656765</v>
      </c>
    </row>
    <row r="75" spans="1:23" x14ac:dyDescent="0.2">
      <c r="A75" s="71">
        <f>BDS!BR77</f>
        <v>28.679297841874174</v>
      </c>
      <c r="B75" s="72">
        <f t="shared" si="21"/>
        <v>472.81492297211219</v>
      </c>
      <c r="C75" s="72">
        <f t="shared" si="22"/>
        <v>1.0099582665052125</v>
      </c>
      <c r="D75" s="72">
        <f t="shared" si="23"/>
        <v>0.838460038952066</v>
      </c>
      <c r="E75" s="72">
        <f t="shared" si="24"/>
        <v>0.7441804747348717</v>
      </c>
      <c r="F75" s="72">
        <f t="shared" si="25"/>
        <v>0.9102216233046404</v>
      </c>
      <c r="G75" s="72">
        <f t="shared" si="26"/>
        <v>1.4883582916918259</v>
      </c>
      <c r="H75" s="72">
        <f t="shared" si="27"/>
        <v>0.66959946051221386</v>
      </c>
      <c r="I75" s="72">
        <f t="shared" si="28"/>
        <v>1.2545199396816431</v>
      </c>
      <c r="J75" s="72">
        <f t="shared" si="29"/>
        <v>0.7575807515739601</v>
      </c>
      <c r="K75" s="72">
        <f t="shared" si="30"/>
        <v>1.7986734290943489</v>
      </c>
      <c r="L75" s="72">
        <f t="shared" si="31"/>
        <v>0.5415925747483229</v>
      </c>
      <c r="M75" s="72">
        <f t="shared" si="32"/>
        <v>1.6640357518468252</v>
      </c>
      <c r="N75" s="72">
        <f t="shared" si="33"/>
        <v>0.59833831808918825</v>
      </c>
      <c r="O75" s="72">
        <f t="shared" si="34"/>
        <v>1.9465432652542414</v>
      </c>
      <c r="P75" s="72">
        <f t="shared" si="35"/>
        <v>0.47789011214433563</v>
      </c>
      <c r="Q75" s="71">
        <f t="shared" si="36"/>
        <v>7.629547201517445</v>
      </c>
      <c r="R75" s="131">
        <f>BDS!CD77</f>
        <v>-5.9509070559386297</v>
      </c>
      <c r="S75" s="132">
        <f t="shared" si="37"/>
        <v>0</v>
      </c>
      <c r="T75" s="132">
        <f t="shared" si="38"/>
        <v>0</v>
      </c>
      <c r="U75" s="132">
        <f t="shared" si="39"/>
        <v>0</v>
      </c>
      <c r="V75" s="131">
        <f t="shared" si="40"/>
        <v>7.629547201517445</v>
      </c>
      <c r="W75" s="73">
        <f t="shared" si="41"/>
        <v>1.6786401455788154</v>
      </c>
    </row>
    <row r="76" spans="1:23" x14ac:dyDescent="0.2">
      <c r="A76" s="71">
        <f>BDS!BR78</f>
        <v>29.114223211705344</v>
      </c>
      <c r="B76" s="72">
        <f t="shared" si="21"/>
        <v>465.751735892037</v>
      </c>
      <c r="C76" s="72">
        <f t="shared" si="22"/>
        <v>1.0252744180719526</v>
      </c>
      <c r="D76" s="72">
        <f t="shared" si="23"/>
        <v>0.83378322167962793</v>
      </c>
      <c r="E76" s="72">
        <f t="shared" si="24"/>
        <v>0.75546607070656335</v>
      </c>
      <c r="F76" s="72">
        <f t="shared" si="25"/>
        <v>0.90755633751595</v>
      </c>
      <c r="G76" s="72">
        <f t="shared" si="26"/>
        <v>1.5109294433296532</v>
      </c>
      <c r="H76" s="72">
        <f t="shared" si="27"/>
        <v>0.66065858845937009</v>
      </c>
      <c r="I76" s="72">
        <f t="shared" si="28"/>
        <v>1.2735449015804647</v>
      </c>
      <c r="J76" s="72">
        <f t="shared" si="29"/>
        <v>0.75077458021657095</v>
      </c>
      <c r="K76" s="72">
        <f t="shared" si="30"/>
        <v>1.825950551102969</v>
      </c>
      <c r="L76" s="72">
        <f t="shared" si="31"/>
        <v>0.52992912717303386</v>
      </c>
      <c r="M76" s="72">
        <f t="shared" si="32"/>
        <v>1.6892710755557467</v>
      </c>
      <c r="N76" s="72">
        <f t="shared" si="33"/>
        <v>0.58782162704018059</v>
      </c>
      <c r="O76" s="72">
        <f t="shared" si="34"/>
        <v>1.9760628530140563</v>
      </c>
      <c r="P76" s="72">
        <f t="shared" si="35"/>
        <v>0.46506483677380223</v>
      </c>
      <c r="Q76" s="71">
        <f t="shared" si="36"/>
        <v>7.5857797158854599</v>
      </c>
      <c r="R76" s="131">
        <f>BDS!CD78</f>
        <v>-5.9494110548505779</v>
      </c>
      <c r="S76" s="132">
        <f t="shared" si="37"/>
        <v>0</v>
      </c>
      <c r="T76" s="132">
        <f t="shared" si="38"/>
        <v>0</v>
      </c>
      <c r="U76" s="132">
        <f t="shared" si="39"/>
        <v>0</v>
      </c>
      <c r="V76" s="131">
        <f t="shared" si="40"/>
        <v>7.5857797158854599</v>
      </c>
      <c r="W76" s="73">
        <f t="shared" si="41"/>
        <v>1.636368661034882</v>
      </c>
    </row>
    <row r="77" spans="1:23" x14ac:dyDescent="0.2">
      <c r="A77" s="71">
        <f>BDS!BR79</f>
        <v>29.55574428267138</v>
      </c>
      <c r="B77" s="72">
        <f t="shared" si="21"/>
        <v>458.79406284991671</v>
      </c>
      <c r="C77" s="72">
        <f t="shared" si="22"/>
        <v>1.0408228411162332</v>
      </c>
      <c r="D77" s="72">
        <f t="shared" si="23"/>
        <v>0.8289791883886789</v>
      </c>
      <c r="E77" s="72">
        <f t="shared" si="24"/>
        <v>0.76692281424361097</v>
      </c>
      <c r="F77" s="72">
        <f t="shared" si="25"/>
        <v>0.90481439444003919</v>
      </c>
      <c r="G77" s="72">
        <f t="shared" si="26"/>
        <v>1.5338428894869534</v>
      </c>
      <c r="H77" s="72">
        <f t="shared" si="27"/>
        <v>0.65151216352020025</v>
      </c>
      <c r="I77" s="72">
        <f t="shared" si="28"/>
        <v>1.292858379559265</v>
      </c>
      <c r="J77" s="72">
        <f t="shared" si="29"/>
        <v>0.74379628102118356</v>
      </c>
      <c r="K77" s="72">
        <f t="shared" si="30"/>
        <v>1.8536413342982383</v>
      </c>
      <c r="L77" s="72">
        <f t="shared" si="31"/>
        <v>0.51804267540242965</v>
      </c>
      <c r="M77" s="72">
        <f t="shared" si="32"/>
        <v>1.714889096308279</v>
      </c>
      <c r="N77" s="72">
        <f t="shared" si="33"/>
        <v>0.57708489062487467</v>
      </c>
      <c r="O77" s="72">
        <f t="shared" si="34"/>
        <v>2.0060301092521753</v>
      </c>
      <c r="P77" s="72">
        <f t="shared" si="35"/>
        <v>0.45202287591633833</v>
      </c>
      <c r="Q77" s="71">
        <f t="shared" si="36"/>
        <v>7.5406170383817521</v>
      </c>
      <c r="R77" s="131">
        <f>BDS!CD79</f>
        <v>-5.9478697694477241</v>
      </c>
      <c r="S77" s="132">
        <f t="shared" si="37"/>
        <v>0</v>
      </c>
      <c r="T77" s="132">
        <f t="shared" si="38"/>
        <v>0</v>
      </c>
      <c r="U77" s="132">
        <f t="shared" si="39"/>
        <v>0</v>
      </c>
      <c r="V77" s="131">
        <f t="shared" si="40"/>
        <v>7.5406170383817521</v>
      </c>
      <c r="W77" s="73">
        <f t="shared" si="41"/>
        <v>1.5927472689340281</v>
      </c>
    </row>
    <row r="78" spans="1:23" x14ac:dyDescent="0.2">
      <c r="A78" s="71">
        <f>BDS!BR80</f>
        <v>30.003961079458072</v>
      </c>
      <c r="B78" s="72">
        <f t="shared" si="21"/>
        <v>451.94032761506696</v>
      </c>
      <c r="C78" s="72">
        <f t="shared" si="22"/>
        <v>1.0566070580659335</v>
      </c>
      <c r="D78" s="72">
        <f t="shared" si="23"/>
        <v>0.82404498720368557</v>
      </c>
      <c r="E78" s="72">
        <f t="shared" si="24"/>
        <v>0.77855330082162777</v>
      </c>
      <c r="F78" s="72">
        <f t="shared" si="25"/>
        <v>0.90199374253062103</v>
      </c>
      <c r="G78" s="72">
        <f t="shared" si="26"/>
        <v>1.5571038211056834</v>
      </c>
      <c r="H78" s="72">
        <f t="shared" si="27"/>
        <v>0.64215773255154429</v>
      </c>
      <c r="I78" s="72">
        <f t="shared" si="28"/>
        <v>1.3124647490028063</v>
      </c>
      <c r="J78" s="72">
        <f t="shared" si="29"/>
        <v>0.73664268128728982</v>
      </c>
      <c r="K78" s="72">
        <f t="shared" si="30"/>
        <v>1.8817520519071225</v>
      </c>
      <c r="L78" s="72">
        <f t="shared" si="31"/>
        <v>0.50593359620889844</v>
      </c>
      <c r="M78" s="72">
        <f t="shared" si="32"/>
        <v>1.7408956177560364</v>
      </c>
      <c r="N78" s="72">
        <f t="shared" si="33"/>
        <v>0.56612697149736069</v>
      </c>
      <c r="O78" s="72">
        <f t="shared" si="34"/>
        <v>2.0364518229206698</v>
      </c>
      <c r="P78" s="72">
        <f t="shared" si="35"/>
        <v>0.43876679238635818</v>
      </c>
      <c r="Q78" s="71">
        <f t="shared" si="36"/>
        <v>7.4940130853801108</v>
      </c>
      <c r="R78" s="131">
        <f>BDS!CD80</f>
        <v>-5.9462818430999898</v>
      </c>
      <c r="S78" s="132">
        <f t="shared" si="37"/>
        <v>0</v>
      </c>
      <c r="T78" s="132">
        <f t="shared" si="38"/>
        <v>0</v>
      </c>
      <c r="U78" s="132">
        <f t="shared" si="39"/>
        <v>0</v>
      </c>
      <c r="V78" s="131">
        <f t="shared" si="40"/>
        <v>7.4940130853801108</v>
      </c>
      <c r="W78" s="73">
        <f t="shared" si="41"/>
        <v>1.547731242280121</v>
      </c>
    </row>
    <row r="79" spans="1:23" x14ac:dyDescent="0.2">
      <c r="A79" s="71">
        <f>BDS!BR81</f>
        <v>30.458975143638892</v>
      </c>
      <c r="B79" s="72">
        <f t="shared" si="21"/>
        <v>445.18897750346321</v>
      </c>
      <c r="C79" s="72">
        <f t="shared" si="22"/>
        <v>1.0726306447670197</v>
      </c>
      <c r="D79" s="72">
        <f t="shared" si="23"/>
        <v>0.81897763051448169</v>
      </c>
      <c r="E79" s="72">
        <f t="shared" si="24"/>
        <v>0.79036016527696051</v>
      </c>
      <c r="F79" s="72">
        <f t="shared" si="25"/>
        <v>0.89909228501286664</v>
      </c>
      <c r="G79" s="72">
        <f t="shared" si="26"/>
        <v>1.5807175078491265</v>
      </c>
      <c r="H79" s="72">
        <f t="shared" si="27"/>
        <v>0.63259297155983008</v>
      </c>
      <c r="I79" s="72">
        <f t="shared" si="28"/>
        <v>1.3323684516491441</v>
      </c>
      <c r="J79" s="72">
        <f t="shared" si="29"/>
        <v>0.7293106282533508</v>
      </c>
      <c r="K79" s="72">
        <f t="shared" si="30"/>
        <v>1.9102890722909098</v>
      </c>
      <c r="L79" s="72">
        <f t="shared" si="31"/>
        <v>0.49360262838705121</v>
      </c>
      <c r="M79" s="72">
        <f t="shared" si="32"/>
        <v>1.7672965315637827</v>
      </c>
      <c r="N79" s="72">
        <f t="shared" si="33"/>
        <v>0.55494698183514457</v>
      </c>
      <c r="O79" s="72">
        <f t="shared" si="34"/>
        <v>2.0673348859269729</v>
      </c>
      <c r="P79" s="72">
        <f t="shared" si="35"/>
        <v>0.42529965043869095</v>
      </c>
      <c r="Q79" s="71">
        <f t="shared" si="36"/>
        <v>7.4459201718005472</v>
      </c>
      <c r="R79" s="131">
        <f>BDS!CD81</f>
        <v>-5.9446458794117927</v>
      </c>
      <c r="S79" s="132">
        <f t="shared" si="37"/>
        <v>0</v>
      </c>
      <c r="T79" s="132">
        <f t="shared" si="38"/>
        <v>0</v>
      </c>
      <c r="U79" s="132">
        <f t="shared" si="39"/>
        <v>0</v>
      </c>
      <c r="V79" s="131">
        <f t="shared" si="40"/>
        <v>7.4459201718005472</v>
      </c>
      <c r="W79" s="73">
        <f t="shared" si="41"/>
        <v>1.5012742923887545</v>
      </c>
    </row>
    <row r="80" spans="1:23" x14ac:dyDescent="0.2">
      <c r="A80" s="71">
        <f>BDS!BR82</f>
        <v>30.920889556678784</v>
      </c>
      <c r="B80" s="72">
        <f t="shared" si="21"/>
        <v>438.53848302598709</v>
      </c>
      <c r="C80" s="72">
        <f t="shared" si="22"/>
        <v>1.0888972312936394</v>
      </c>
      <c r="D80" s="72">
        <f t="shared" si="23"/>
        <v>0.81377409693426361</v>
      </c>
      <c r="E80" s="72">
        <f t="shared" si="24"/>
        <v>0.80234608240359973</v>
      </c>
      <c r="F80" s="72">
        <f t="shared" si="25"/>
        <v>0.89610787952948778</v>
      </c>
      <c r="G80" s="72">
        <f t="shared" si="26"/>
        <v>1.6046892992957107</v>
      </c>
      <c r="H80" s="72">
        <f t="shared" si="27"/>
        <v>0.62281569935496883</v>
      </c>
      <c r="I80" s="72">
        <f t="shared" si="28"/>
        <v>1.3525739965958825</v>
      </c>
      <c r="J80" s="72">
        <f t="shared" si="29"/>
        <v>0.72179699581893231</v>
      </c>
      <c r="K80" s="72">
        <f t="shared" si="30"/>
        <v>1.9392588603879348</v>
      </c>
      <c r="L80" s="72">
        <f t="shared" si="31"/>
        <v>0.48105089738273493</v>
      </c>
      <c r="M80" s="72">
        <f t="shared" si="32"/>
        <v>1.7940978187441627</v>
      </c>
      <c r="N80" s="72">
        <f t="shared" si="33"/>
        <v>0.54354430318394953</v>
      </c>
      <c r="O80" s="72">
        <f t="shared" si="34"/>
        <v>2.0986862946952116</v>
      </c>
      <c r="P80" s="72">
        <f t="shared" si="35"/>
        <v>0.41162504504594888</v>
      </c>
      <c r="Q80" s="71">
        <f t="shared" si="36"/>
        <v>7.3962889534310658</v>
      </c>
      <c r="R80" s="131">
        <f>BDS!CD82</f>
        <v>-5.9429604411107935</v>
      </c>
      <c r="S80" s="132">
        <f t="shared" si="37"/>
        <v>0</v>
      </c>
      <c r="T80" s="132">
        <f t="shared" si="38"/>
        <v>0</v>
      </c>
      <c r="U80" s="132">
        <f t="shared" si="39"/>
        <v>0</v>
      </c>
      <c r="V80" s="131">
        <f t="shared" si="40"/>
        <v>7.3962889534310658</v>
      </c>
      <c r="W80" s="73">
        <f t="shared" si="41"/>
        <v>1.4533285123202724</v>
      </c>
    </row>
    <row r="81" spans="1:23" x14ac:dyDescent="0.2">
      <c r="A81" s="71">
        <f>BDS!BR83</f>
        <v>31.389808963286839</v>
      </c>
      <c r="B81" s="72">
        <f t="shared" si="21"/>
        <v>431.9873375419271</v>
      </c>
      <c r="C81" s="72">
        <f t="shared" si="22"/>
        <v>1.105410502770497</v>
      </c>
      <c r="D81" s="72">
        <f t="shared" si="23"/>
        <v>0.80843133347670604</v>
      </c>
      <c r="E81" s="72">
        <f t="shared" si="24"/>
        <v>0.81451376755914295</v>
      </c>
      <c r="F81" s="72">
        <f t="shared" si="25"/>
        <v>0.89303833783466779</v>
      </c>
      <c r="G81" s="72">
        <f t="shared" si="26"/>
        <v>1.629024626150934</v>
      </c>
      <c r="H81" s="72">
        <f t="shared" si="27"/>
        <v>0.61282389196922471</v>
      </c>
      <c r="I81" s="72">
        <f t="shared" si="28"/>
        <v>1.3730859613216913</v>
      </c>
      <c r="J81" s="72">
        <f t="shared" si="29"/>
        <v>0.71409869175045559</v>
      </c>
      <c r="K81" s="72">
        <f t="shared" si="30"/>
        <v>1.9686679791781834</v>
      </c>
      <c r="L81" s="72">
        <f t="shared" si="31"/>
        <v>0.46827994084772323</v>
      </c>
      <c r="M81" s="72">
        <f t="shared" si="32"/>
        <v>1.8213055510126739</v>
      </c>
      <c r="N81" s="72">
        <f t="shared" si="33"/>
        <v>0.53191860721327233</v>
      </c>
      <c r="O81" s="72">
        <f t="shared" si="34"/>
        <v>2.1305131517512166</v>
      </c>
      <c r="P81" s="72">
        <f t="shared" si="35"/>
        <v>0.39774713196197459</v>
      </c>
      <c r="Q81" s="71">
        <f t="shared" si="36"/>
        <v>7.3450683674572712</v>
      </c>
      <c r="R81" s="131">
        <f>BDS!CD83</f>
        <v>-5.9412240489090182</v>
      </c>
      <c r="S81" s="132">
        <f t="shared" si="37"/>
        <v>0</v>
      </c>
      <c r="T81" s="132">
        <f t="shared" si="38"/>
        <v>0</v>
      </c>
      <c r="U81" s="132">
        <f t="shared" si="39"/>
        <v>0</v>
      </c>
      <c r="V81" s="131">
        <f t="shared" si="40"/>
        <v>7.3450683674572712</v>
      </c>
      <c r="W81" s="73">
        <f t="shared" si="41"/>
        <v>1.403844318548253</v>
      </c>
    </row>
    <row r="82" spans="1:23" x14ac:dyDescent="0.2">
      <c r="A82" s="71">
        <f>BDS!BR84</f>
        <v>31.865839595123088</v>
      </c>
      <c r="B82" s="72">
        <f t="shared" si="21"/>
        <v>425.53405691765585</v>
      </c>
      <c r="C82" s="72">
        <f t="shared" si="22"/>
        <v>1.122174200207704</v>
      </c>
      <c r="D82" s="72">
        <f t="shared" si="23"/>
        <v>0.80294625796610031</v>
      </c>
      <c r="E82" s="72">
        <f t="shared" si="24"/>
        <v>0.82686597727994737</v>
      </c>
      <c r="F82" s="72">
        <f t="shared" si="25"/>
        <v>0.88988142554046812</v>
      </c>
      <c r="G82" s="72">
        <f t="shared" si="26"/>
        <v>1.6537290014776656</v>
      </c>
      <c r="H82" s="72">
        <f t="shared" si="27"/>
        <v>0.60261569786499525</v>
      </c>
      <c r="I82" s="72">
        <f t="shared" si="28"/>
        <v>1.3939089927233137</v>
      </c>
      <c r="J82" s="72">
        <f t="shared" si="29"/>
        <v>0.70621266539387872</v>
      </c>
      <c r="K82" s="72">
        <f t="shared" si="30"/>
        <v>1.9985230911701062</v>
      </c>
      <c r="L82" s="72">
        <f t="shared" si="31"/>
        <v>0.45529173510834997</v>
      </c>
      <c r="M82" s="72">
        <f t="shared" si="32"/>
        <v>1.8489258921631875</v>
      </c>
      <c r="N82" s="72">
        <f t="shared" si="33"/>
        <v>0.52006987739352484</v>
      </c>
      <c r="O82" s="72">
        <f t="shared" si="34"/>
        <v>2.1628226673315685</v>
      </c>
      <c r="P82" s="72">
        <f t="shared" si="35"/>
        <v>0.38367065851859106</v>
      </c>
      <c r="Q82" s="71">
        <f t="shared" si="36"/>
        <v>7.2922055712257787</v>
      </c>
      <c r="R82" s="131">
        <f>BDS!CD84</f>
        <v>-5.9394351803357699</v>
      </c>
      <c r="S82" s="132">
        <f t="shared" si="37"/>
        <v>0</v>
      </c>
      <c r="T82" s="132">
        <f t="shared" si="38"/>
        <v>0</v>
      </c>
      <c r="U82" s="132">
        <f t="shared" si="39"/>
        <v>0</v>
      </c>
      <c r="V82" s="131">
        <f t="shared" si="40"/>
        <v>7.2922055712257787</v>
      </c>
      <c r="W82" s="73">
        <f t="shared" si="41"/>
        <v>1.3527703908900088</v>
      </c>
    </row>
    <row r="83" spans="1:23" x14ac:dyDescent="0.2">
      <c r="A83" s="71">
        <f>BDS!BR85</f>
        <v>32.349089294864832</v>
      </c>
      <c r="B83" s="72">
        <f t="shared" si="21"/>
        <v>419.17717919040598</v>
      </c>
      <c r="C83" s="72">
        <f t="shared" si="22"/>
        <v>1.1391921213482878</v>
      </c>
      <c r="D83" s="72">
        <f t="shared" si="23"/>
        <v>0.79731576169505181</v>
      </c>
      <c r="E83" s="72">
        <f t="shared" si="24"/>
        <v>0.83940550990561069</v>
      </c>
      <c r="F83" s="72">
        <f t="shared" si="25"/>
        <v>0.88663486192063723</v>
      </c>
      <c r="G83" s="72">
        <f t="shared" si="26"/>
        <v>1.6788080219451071</v>
      </c>
      <c r="H83" s="72">
        <f t="shared" si="27"/>
        <v>0.59218945395458078</v>
      </c>
      <c r="I83" s="72">
        <f t="shared" si="28"/>
        <v>1.4150478081683004</v>
      </c>
      <c r="J83" s="72">
        <f t="shared" si="29"/>
        <v>0.69813591591813917</v>
      </c>
      <c r="K83" s="72">
        <f t="shared" si="30"/>
        <v>2.028830959909981</v>
      </c>
      <c r="L83" s="72">
        <f t="shared" si="31"/>
        <v>0.4420887225301498</v>
      </c>
      <c r="M83" s="72">
        <f t="shared" si="32"/>
        <v>1.8769650994643297</v>
      </c>
      <c r="N83" s="72">
        <f t="shared" si="33"/>
        <v>0.50799843160230462</v>
      </c>
      <c r="O83" s="72">
        <f t="shared" si="34"/>
        <v>2.1956221610170439</v>
      </c>
      <c r="P83" s="72">
        <f t="shared" si="35"/>
        <v>0.36940099509239038</v>
      </c>
      <c r="Q83" s="71">
        <f t="shared" si="36"/>
        <v>7.2376458792868927</v>
      </c>
      <c r="R83" s="131">
        <f>BDS!CD85</f>
        <v>-5.9375922685420592</v>
      </c>
      <c r="S83" s="132">
        <f t="shared" si="37"/>
        <v>0</v>
      </c>
      <c r="T83" s="132">
        <f t="shared" si="38"/>
        <v>0</v>
      </c>
      <c r="U83" s="132">
        <f t="shared" si="39"/>
        <v>0</v>
      </c>
      <c r="V83" s="131">
        <f t="shared" si="40"/>
        <v>7.2376458792868927</v>
      </c>
      <c r="W83" s="73">
        <f t="shared" si="41"/>
        <v>1.3000536107448335</v>
      </c>
    </row>
    <row r="84" spans="1:23" x14ac:dyDescent="0.2">
      <c r="A84" s="71">
        <f>BDS!BR86</f>
        <v>32.839667540637926</v>
      </c>
      <c r="B84" s="72">
        <f t="shared" si="21"/>
        <v>412.91526423706881</v>
      </c>
      <c r="C84" s="72">
        <f t="shared" si="22"/>
        <v>1.1564681215285553</v>
      </c>
      <c r="D84" s="72">
        <f t="shared" si="23"/>
        <v>0.79153671234493017</v>
      </c>
      <c r="E84" s="72">
        <f t="shared" si="24"/>
        <v>0.85213520621292305</v>
      </c>
      <c r="F84" s="72">
        <f t="shared" si="25"/>
        <v>0.88329631977705791</v>
      </c>
      <c r="G84" s="72">
        <f t="shared" si="26"/>
        <v>1.7042673690966932</v>
      </c>
      <c r="H84" s="72">
        <f t="shared" si="27"/>
        <v>0.58154370245393949</v>
      </c>
      <c r="I84" s="72">
        <f t="shared" si="28"/>
        <v>1.4365071965637091</v>
      </c>
      <c r="J84" s="72">
        <f t="shared" si="29"/>
        <v>0.6898655011136573</v>
      </c>
      <c r="K84" s="72">
        <f t="shared" si="30"/>
        <v>2.0595984515141654</v>
      </c>
      <c r="L84" s="72">
        <f t="shared" si="31"/>
        <v>0.42867383975366974</v>
      </c>
      <c r="M84" s="72">
        <f t="shared" si="32"/>
        <v>1.9054295250770374</v>
      </c>
      <c r="N84" s="72">
        <f t="shared" si="33"/>
        <v>0.49570494566358009</v>
      </c>
      <c r="O84" s="72">
        <f t="shared" si="34"/>
        <v>2.2289190633908382</v>
      </c>
      <c r="P84" s="72">
        <f t="shared" si="35"/>
        <v>0.3549441671668091</v>
      </c>
      <c r="Q84" s="71">
        <f t="shared" si="36"/>
        <v>7.1813326987856199</v>
      </c>
      <c r="R84" s="131">
        <f>BDS!CD86</f>
        <v>-5.9356937010759108</v>
      </c>
      <c r="S84" s="132">
        <f t="shared" si="37"/>
        <v>0</v>
      </c>
      <c r="T84" s="132">
        <f t="shared" si="38"/>
        <v>0</v>
      </c>
      <c r="U84" s="132">
        <f t="shared" si="39"/>
        <v>0</v>
      </c>
      <c r="V84" s="131">
        <f t="shared" si="40"/>
        <v>7.1813326987856199</v>
      </c>
      <c r="W84" s="73">
        <f t="shared" si="41"/>
        <v>1.2456389977097091</v>
      </c>
    </row>
    <row r="85" spans="1:23" x14ac:dyDescent="0.2">
      <c r="A85" s="71">
        <f>BDS!BR87</f>
        <v>33.337685470818577</v>
      </c>
      <c r="B85" s="72">
        <f t="shared" si="21"/>
        <v>406.74689344794058</v>
      </c>
      <c r="C85" s="72">
        <f t="shared" si="22"/>
        <v>1.1740061145515008</v>
      </c>
      <c r="D85" s="72">
        <f t="shared" si="23"/>
        <v>0.78560595718492476</v>
      </c>
      <c r="E85" s="72">
        <f t="shared" si="24"/>
        <v>0.86505795005943342</v>
      </c>
      <c r="F85" s="72">
        <f t="shared" si="25"/>
        <v>0.87986342537439055</v>
      </c>
      <c r="G85" s="72">
        <f t="shared" si="26"/>
        <v>1.7301128106372221</v>
      </c>
      <c r="H85" s="72">
        <f t="shared" si="27"/>
        <v>0.57067720859106441</v>
      </c>
      <c r="I85" s="72">
        <f t="shared" si="28"/>
        <v>1.4582920194410107</v>
      </c>
      <c r="J85" s="72">
        <f t="shared" si="29"/>
        <v>0.68139854677060463</v>
      </c>
      <c r="K85" s="72">
        <f t="shared" si="30"/>
        <v>2.0908325362245872</v>
      </c>
      <c r="L85" s="72">
        <f t="shared" si="31"/>
        <v>0.41505054676895181</v>
      </c>
      <c r="M85" s="72">
        <f t="shared" si="32"/>
        <v>1.9343256174936154</v>
      </c>
      <c r="N85" s="72">
        <f t="shared" si="33"/>
        <v>0.48319047781929347</v>
      </c>
      <c r="O85" s="72">
        <f t="shared" si="34"/>
        <v>2.262720917721929</v>
      </c>
      <c r="P85" s="72">
        <f t="shared" si="35"/>
        <v>0.34030688790222724</v>
      </c>
      <c r="Q85" s="71">
        <f t="shared" si="36"/>
        <v>7.1232074632985025</v>
      </c>
      <c r="R85" s="131">
        <f>BDS!CD87</f>
        <v>-5.933737818628205</v>
      </c>
      <c r="S85" s="132">
        <f t="shared" si="37"/>
        <v>0</v>
      </c>
      <c r="T85" s="132">
        <f t="shared" si="38"/>
        <v>0</v>
      </c>
      <c r="U85" s="132">
        <f t="shared" si="39"/>
        <v>0</v>
      </c>
      <c r="V85" s="131">
        <f t="shared" si="40"/>
        <v>7.1232074632985025</v>
      </c>
      <c r="W85" s="73">
        <f t="shared" si="41"/>
        <v>1.1894696446702975</v>
      </c>
    </row>
    <row r="86" spans="1:23" x14ac:dyDescent="0.2">
      <c r="A86" s="71">
        <f>BDS!BR88</f>
        <v>33.843255909211273</v>
      </c>
      <c r="B86" s="72">
        <f t="shared" si="21"/>
        <v>400.67066940534266</v>
      </c>
      <c r="C86" s="72">
        <f t="shared" si="22"/>
        <v>1.1918100735734627</v>
      </c>
      <c r="D86" s="72">
        <f t="shared" si="23"/>
        <v>0.77952032656622849</v>
      </c>
      <c r="E86" s="72">
        <f t="shared" si="24"/>
        <v>0.87817666903677394</v>
      </c>
      <c r="F86" s="72">
        <f t="shared" si="25"/>
        <v>0.87633375844881811</v>
      </c>
      <c r="G86" s="72">
        <f t="shared" si="26"/>
        <v>1.7563502017395025</v>
      </c>
      <c r="H86" s="72">
        <f t="shared" si="27"/>
        <v>0.55958897918799422</v>
      </c>
      <c r="I86" s="72">
        <f t="shared" si="28"/>
        <v>1.4804072120574483</v>
      </c>
      <c r="J86" s="72">
        <f t="shared" si="29"/>
        <v>0.67273225666197067</v>
      </c>
      <c r="K86" s="72">
        <f t="shared" si="30"/>
        <v>2.1225402899878185</v>
      </c>
      <c r="L86" s="72">
        <f t="shared" si="31"/>
        <v>0.40122285678771863</v>
      </c>
      <c r="M86" s="72">
        <f t="shared" si="32"/>
        <v>1.963659922998612</v>
      </c>
      <c r="N86" s="72">
        <f t="shared" si="33"/>
        <v>0.47045649412806684</v>
      </c>
      <c r="O86" s="72">
        <f t="shared" si="34"/>
        <v>2.2970353816739739</v>
      </c>
      <c r="P86" s="72">
        <f t="shared" si="35"/>
        <v>0.32549659111319484</v>
      </c>
      <c r="Q86" s="71">
        <f t="shared" si="36"/>
        <v>7.063209565248016</v>
      </c>
      <c r="R86" s="131">
        <f>BDS!CD88</f>
        <v>-5.9317229137486445</v>
      </c>
      <c r="S86" s="132">
        <f t="shared" si="37"/>
        <v>0</v>
      </c>
      <c r="T86" s="132">
        <f t="shared" si="38"/>
        <v>0</v>
      </c>
      <c r="U86" s="132">
        <f t="shared" si="39"/>
        <v>0</v>
      </c>
      <c r="V86" s="131">
        <f t="shared" si="40"/>
        <v>7.063209565248016</v>
      </c>
      <c r="W86" s="73">
        <f t="shared" si="41"/>
        <v>1.1314866514993716</v>
      </c>
    </row>
    <row r="87" spans="1:23" x14ac:dyDescent="0.2">
      <c r="A87" s="71">
        <f>BDS!BR89</f>
        <v>34.356493390608506</v>
      </c>
      <c r="B87" s="72">
        <f t="shared" si="21"/>
        <v>394.6852155670428</v>
      </c>
      <c r="C87" s="72">
        <f t="shared" si="22"/>
        <v>1.2098840320042239</v>
      </c>
      <c r="D87" s="72">
        <f t="shared" si="23"/>
        <v>0.77327663772855748</v>
      </c>
      <c r="E87" s="72">
        <f t="shared" si="24"/>
        <v>0.89149433513389353</v>
      </c>
      <c r="F87" s="72">
        <f t="shared" si="25"/>
        <v>0.87270485229714734</v>
      </c>
      <c r="G87" s="72">
        <f t="shared" si="26"/>
        <v>1.7829854863708186</v>
      </c>
      <c r="H87" s="72">
        <f t="shared" si="27"/>
        <v>0.54827828213350194</v>
      </c>
      <c r="I87" s="72">
        <f t="shared" si="28"/>
        <v>1.5028577845140974</v>
      </c>
      <c r="J87" s="72">
        <f t="shared" si="29"/>
        <v>0.66386392315671405</v>
      </c>
      <c r="K87" s="72">
        <f t="shared" si="30"/>
        <v>2.1547288960581055</v>
      </c>
      <c r="L87" s="72">
        <f t="shared" si="31"/>
        <v>0.38719536686294981</v>
      </c>
      <c r="M87" s="72">
        <f t="shared" si="32"/>
        <v>1.9934390871518513</v>
      </c>
      <c r="N87" s="72">
        <f t="shared" si="33"/>
        <v>0.45750489478025175</v>
      </c>
      <c r="O87" s="72">
        <f t="shared" si="34"/>
        <v>2.3318702290401165</v>
      </c>
      <c r="P87" s="72">
        <f t="shared" si="35"/>
        <v>0.31052146453713875</v>
      </c>
      <c r="Q87" s="71">
        <f t="shared" si="36"/>
        <v>7.0012762870673093</v>
      </c>
      <c r="R87" s="131">
        <f>BDS!CD89</f>
        <v>-5.9296472295313309</v>
      </c>
      <c r="S87" s="132">
        <f t="shared" si="37"/>
        <v>0</v>
      </c>
      <c r="T87" s="132">
        <f t="shared" si="38"/>
        <v>0</v>
      </c>
      <c r="U87" s="132">
        <f t="shared" si="39"/>
        <v>0</v>
      </c>
      <c r="V87" s="131">
        <f t="shared" si="40"/>
        <v>7.0012762870673093</v>
      </c>
      <c r="W87" s="73">
        <f t="shared" si="41"/>
        <v>1.0716290575359784</v>
      </c>
    </row>
    <row r="88" spans="1:23" x14ac:dyDescent="0.2">
      <c r="A88" s="71">
        <f>BDS!BR90</f>
        <v>34.877514186738154</v>
      </c>
      <c r="B88" s="72">
        <f t="shared" si="21"/>
        <v>388.7891759544051</v>
      </c>
      <c r="C88" s="72">
        <f t="shared" si="22"/>
        <v>1.2282320844207637</v>
      </c>
      <c r="D88" s="72">
        <f t="shared" si="23"/>
        <v>0.766871698936894</v>
      </c>
      <c r="E88" s="72">
        <f t="shared" si="24"/>
        <v>0.90501396541034951</v>
      </c>
      <c r="F88" s="72">
        <f t="shared" si="25"/>
        <v>0.86897419395289888</v>
      </c>
      <c r="G88" s="72">
        <f t="shared" si="26"/>
        <v>1.810024698639509</v>
      </c>
      <c r="H88" s="72">
        <f t="shared" si="27"/>
        <v>0.53674466676121202</v>
      </c>
      <c r="I88" s="72">
        <f t="shared" si="28"/>
        <v>1.525648822890884</v>
      </c>
      <c r="J88" s="72">
        <f t="shared" si="29"/>
        <v>0.65479093848842751</v>
      </c>
      <c r="K88" s="72">
        <f t="shared" si="30"/>
        <v>2.1874056466246992</v>
      </c>
      <c r="L88" s="72">
        <f t="shared" si="31"/>
        <v>0.37297328919529243</v>
      </c>
      <c r="M88" s="72">
        <f t="shared" si="32"/>
        <v>2.0236698562939583</v>
      </c>
      <c r="N88" s="72">
        <f t="shared" si="33"/>
        <v>0.44433804131248517</v>
      </c>
      <c r="O88" s="72">
        <f t="shared" si="34"/>
        <v>2.3672333515041108</v>
      </c>
      <c r="P88" s="72">
        <f t="shared" si="35"/>
        <v>0.29539048326291889</v>
      </c>
      <c r="Q88" s="71">
        <f t="shared" si="36"/>
        <v>6.9373427313371767</v>
      </c>
      <c r="R88" s="131">
        <f>BDS!CD90</f>
        <v>-5.9275089582696321</v>
      </c>
      <c r="S88" s="132">
        <f t="shared" si="37"/>
        <v>0</v>
      </c>
      <c r="T88" s="132">
        <f t="shared" si="38"/>
        <v>0</v>
      </c>
      <c r="U88" s="132">
        <f t="shared" si="39"/>
        <v>0</v>
      </c>
      <c r="V88" s="131">
        <f t="shared" si="40"/>
        <v>6.9373427313371767</v>
      </c>
      <c r="W88" s="73">
        <f t="shared" si="41"/>
        <v>1.0098337730675446</v>
      </c>
    </row>
    <row r="89" spans="1:23" x14ac:dyDescent="0.2">
      <c r="A89" s="71">
        <f>BDS!BR91</f>
        <v>35.406436332604322</v>
      </c>
      <c r="B89" s="72">
        <f t="shared" si="21"/>
        <v>382.98121484519913</v>
      </c>
      <c r="C89" s="72">
        <f t="shared" si="22"/>
        <v>1.2468583874948664</v>
      </c>
      <c r="D89" s="72">
        <f t="shared" si="23"/>
        <v>0.76030231396702652</v>
      </c>
      <c r="E89" s="72">
        <f t="shared" si="24"/>
        <v>0.91873862267980899</v>
      </c>
      <c r="F89" s="72">
        <f t="shared" si="25"/>
        <v>0.86513922445640978</v>
      </c>
      <c r="G89" s="72">
        <f t="shared" si="26"/>
        <v>1.83747396416197</v>
      </c>
      <c r="H89" s="72">
        <f t="shared" si="27"/>
        <v>0.52498798514520362</v>
      </c>
      <c r="I89" s="72">
        <f t="shared" si="28"/>
        <v>1.548785490398813</v>
      </c>
      <c r="J89" s="72">
        <f t="shared" si="29"/>
        <v>0.64551080670499328</v>
      </c>
      <c r="K89" s="72">
        <f t="shared" si="30"/>
        <v>2.2205779444638738</v>
      </c>
      <c r="L89" s="72">
        <f t="shared" si="31"/>
        <v>0.35856248305450705</v>
      </c>
      <c r="M89" s="72">
        <f t="shared" si="32"/>
        <v>2.0543590790747115</v>
      </c>
      <c r="N89" s="72">
        <f t="shared" si="33"/>
        <v>0.43095878469813931</v>
      </c>
      <c r="O89" s="72">
        <f t="shared" si="34"/>
        <v>2.4031327604281447</v>
      </c>
      <c r="P89" s="72">
        <f t="shared" si="35"/>
        <v>0.28011344317041537</v>
      </c>
      <c r="Q89" s="71">
        <f t="shared" si="36"/>
        <v>6.8713417501759402</v>
      </c>
      <c r="R89" s="131">
        <f>BDS!CD91</f>
        <v>-5.925306240079947</v>
      </c>
      <c r="S89" s="132">
        <f t="shared" si="37"/>
        <v>0</v>
      </c>
      <c r="T89" s="132">
        <f t="shared" si="38"/>
        <v>0</v>
      </c>
      <c r="U89" s="132">
        <f t="shared" si="39"/>
        <v>0</v>
      </c>
      <c r="V89" s="131">
        <f t="shared" si="40"/>
        <v>6.8713417501759402</v>
      </c>
      <c r="W89" s="73">
        <f t="shared" si="41"/>
        <v>0.94603551009599318</v>
      </c>
    </row>
    <row r="90" spans="1:23" x14ac:dyDescent="0.2">
      <c r="A90" s="71">
        <f>BDS!BR92</f>
        <v>35.943379653227659</v>
      </c>
      <c r="B90" s="72">
        <f t="shared" si="21"/>
        <v>377.26001647099798</v>
      </c>
      <c r="C90" s="72">
        <f t="shared" si="22"/>
        <v>1.2657671609347974</v>
      </c>
      <c r="D90" s="72">
        <f t="shared" si="23"/>
        <v>0.75356528695914882</v>
      </c>
      <c r="E90" s="72">
        <f t="shared" si="24"/>
        <v>0.93267141620391569</v>
      </c>
      <c r="F90" s="72">
        <f t="shared" si="25"/>
        <v>0.86119733922637709</v>
      </c>
      <c r="G90" s="72">
        <f t="shared" si="26"/>
        <v>1.8653395014503844</v>
      </c>
      <c r="H90" s="72">
        <f t="shared" si="27"/>
        <v>0.51300841432205913</v>
      </c>
      <c r="I90" s="72">
        <f t="shared" si="28"/>
        <v>1.5722730285496713</v>
      </c>
      <c r="J90" s="72">
        <f t="shared" si="29"/>
        <v>0.6360211563246122</v>
      </c>
      <c r="K90" s="72">
        <f t="shared" si="30"/>
        <v>2.2542533046159887</v>
      </c>
      <c r="L90" s="72">
        <f t="shared" si="31"/>
        <v>0.34396948723190635</v>
      </c>
      <c r="M90" s="72">
        <f t="shared" si="32"/>
        <v>2.0855137080045734</v>
      </c>
      <c r="N90" s="72">
        <f t="shared" si="33"/>
        <v>0.41737049428251449</v>
      </c>
      <c r="O90" s="72">
        <f t="shared" si="34"/>
        <v>2.43957658866778</v>
      </c>
      <c r="P90" s="72">
        <f t="shared" si="35"/>
        <v>0.26470099421381738</v>
      </c>
      <c r="Q90" s="71">
        <f t="shared" si="36"/>
        <v>6.8032038742329899</v>
      </c>
      <c r="R90" s="131">
        <f>BDS!CD92</f>
        <v>-5.9230371614939656</v>
      </c>
      <c r="S90" s="132">
        <f t="shared" si="37"/>
        <v>0</v>
      </c>
      <c r="T90" s="132">
        <f t="shared" si="38"/>
        <v>0</v>
      </c>
      <c r="U90" s="132">
        <f t="shared" si="39"/>
        <v>0</v>
      </c>
      <c r="V90" s="131">
        <f t="shared" si="40"/>
        <v>6.8032038742329899</v>
      </c>
      <c r="W90" s="73">
        <f t="shared" si="41"/>
        <v>0.88016671273902425</v>
      </c>
    </row>
    <row r="91" spans="1:23" x14ac:dyDescent="0.2">
      <c r="A91" s="71">
        <f>BDS!BR93</f>
        <v>36.488465790791224</v>
      </c>
      <c r="B91" s="72">
        <f t="shared" si="21"/>
        <v>371.62428471909624</v>
      </c>
      <c r="C91" s="72">
        <f t="shared" si="22"/>
        <v>1.2849626884412597</v>
      </c>
      <c r="D91" s="72">
        <f t="shared" si="23"/>
        <v>0.74665742765945675</v>
      </c>
      <c r="E91" s="72">
        <f t="shared" si="24"/>
        <v>0.94681550239668077</v>
      </c>
      <c r="F91" s="72">
        <f t="shared" si="25"/>
        <v>0.8571458885406964</v>
      </c>
      <c r="G91" s="72">
        <f t="shared" si="26"/>
        <v>1.8936276233215013</v>
      </c>
      <c r="H91" s="72">
        <f t="shared" si="27"/>
        <v>0.50080647944474899</v>
      </c>
      <c r="I91" s="72">
        <f t="shared" si="28"/>
        <v>1.5961167583434708</v>
      </c>
      <c r="J91" s="72">
        <f t="shared" si="29"/>
        <v>0.62631975372336013</v>
      </c>
      <c r="K91" s="72">
        <f t="shared" si="30"/>
        <v>2.2884393560879928</v>
      </c>
      <c r="L91" s="72">
        <f t="shared" si="31"/>
        <v>0.32920155292638759</v>
      </c>
      <c r="M91" s="72">
        <f t="shared" si="32"/>
        <v>2.1171408010297559</v>
      </c>
      <c r="N91" s="72">
        <f t="shared" si="33"/>
        <v>0.40357708752329657</v>
      </c>
      <c r="O91" s="72">
        <f t="shared" si="34"/>
        <v>2.4765730924144167</v>
      </c>
      <c r="P91" s="72">
        <f t="shared" si="35"/>
        <v>0.24916467336148082</v>
      </c>
      <c r="Q91" s="71">
        <f t="shared" si="36"/>
        <v>6.7328572417203425</v>
      </c>
      <c r="R91" s="131">
        <f>BDS!CD93</f>
        <v>-5.9206997540190995</v>
      </c>
      <c r="S91" s="132">
        <f t="shared" si="37"/>
        <v>0</v>
      </c>
      <c r="T91" s="132">
        <f t="shared" si="38"/>
        <v>0</v>
      </c>
      <c r="U91" s="132">
        <f t="shared" si="39"/>
        <v>0</v>
      </c>
      <c r="V91" s="131">
        <f t="shared" si="40"/>
        <v>6.7328572417203425</v>
      </c>
      <c r="W91" s="73">
        <f t="shared" si="41"/>
        <v>0.81215748770124296</v>
      </c>
    </row>
    <row r="92" spans="1:23" x14ac:dyDescent="0.2">
      <c r="A92" s="71">
        <f>BDS!BR94</f>
        <v>37.041818232197954</v>
      </c>
      <c r="B92" s="72">
        <f t="shared" si="21"/>
        <v>366.07274283888165</v>
      </c>
      <c r="C92" s="72">
        <f t="shared" si="22"/>
        <v>1.3044493186778474</v>
      </c>
      <c r="D92" s="72">
        <f t="shared" si="23"/>
        <v>0.73957555707035172</v>
      </c>
      <c r="E92" s="72">
        <f t="shared" si="24"/>
        <v>0.96117408553955364</v>
      </c>
      <c r="F92" s="72">
        <f t="shared" si="25"/>
        <v>0.8529821781348963</v>
      </c>
      <c r="G92" s="72">
        <f t="shared" si="26"/>
        <v>1.922344738326776</v>
      </c>
      <c r="H92" s="72">
        <f t="shared" si="27"/>
        <v>0.48838307786969554</v>
      </c>
      <c r="I92" s="72">
        <f t="shared" si="28"/>
        <v>1.6203220814738959</v>
      </c>
      <c r="J92" s="72">
        <f t="shared" si="29"/>
        <v>0.61640451727903645</v>
      </c>
      <c r="K92" s="72">
        <f t="shared" si="30"/>
        <v>2.32314384358174</v>
      </c>
      <c r="L92" s="72">
        <f t="shared" si="31"/>
        <v>0.31426667695219901</v>
      </c>
      <c r="M92" s="72">
        <f t="shared" si="32"/>
        <v>2.1492475231311627</v>
      </c>
      <c r="N92" s="72">
        <f t="shared" si="33"/>
        <v>0.38958306048762059</v>
      </c>
      <c r="O92" s="72">
        <f t="shared" si="34"/>
        <v>2.5141306530656951</v>
      </c>
      <c r="P92" s="72">
        <f t="shared" si="35"/>
        <v>0.23351693698405918</v>
      </c>
      <c r="Q92" s="71">
        <f t="shared" si="36"/>
        <v>6.6602275280161525</v>
      </c>
      <c r="R92" s="131">
        <f>BDS!CD94</f>
        <v>-5.9182919926668118</v>
      </c>
      <c r="S92" s="132">
        <f t="shared" si="37"/>
        <v>0</v>
      </c>
      <c r="T92" s="132">
        <f t="shared" si="38"/>
        <v>0</v>
      </c>
      <c r="U92" s="132">
        <f t="shared" si="39"/>
        <v>0</v>
      </c>
      <c r="V92" s="131">
        <f t="shared" si="40"/>
        <v>6.6602275280161525</v>
      </c>
      <c r="W92" s="73">
        <f t="shared" si="41"/>
        <v>0.74193553534934065</v>
      </c>
    </row>
    <row r="93" spans="1:23" x14ac:dyDescent="0.2">
      <c r="A93" s="71">
        <f>BDS!BR95</f>
        <v>37.603562337046128</v>
      </c>
      <c r="B93" s="72">
        <f t="shared" si="21"/>
        <v>360.60413315259262</v>
      </c>
      <c r="C93" s="72">
        <f t="shared" si="22"/>
        <v>1.3242314662562176</v>
      </c>
      <c r="D93" s="72">
        <f t="shared" si="23"/>
        <v>0.73231651353051652</v>
      </c>
      <c r="E93" s="72">
        <f t="shared" si="24"/>
        <v>0.97575041850733846</v>
      </c>
      <c r="F93" s="72">
        <f t="shared" si="25"/>
        <v>0.84870346992692547</v>
      </c>
      <c r="G93" s="72">
        <f t="shared" si="26"/>
        <v>1.9514973522041996</v>
      </c>
      <c r="H93" s="72">
        <f t="shared" si="27"/>
        <v>0.47573950417375482</v>
      </c>
      <c r="I93" s="72">
        <f t="shared" si="28"/>
        <v>1.6448944815520352</v>
      </c>
      <c r="J93" s="72">
        <f t="shared" si="29"/>
        <v>0.60627353229548853</v>
      </c>
      <c r="K93" s="72">
        <f t="shared" si="30"/>
        <v>2.3583746292485199</v>
      </c>
      <c r="L93" s="72">
        <f t="shared" si="31"/>
        <v>0.299173635140906</v>
      </c>
      <c r="M93" s="72">
        <f t="shared" si="32"/>
        <v>2.1818411479475879</v>
      </c>
      <c r="N93" s="72">
        <f t="shared" si="33"/>
        <v>0.37539351904697238</v>
      </c>
      <c r="O93" s="72">
        <f t="shared" si="34"/>
        <v>2.5522577791242678</v>
      </c>
      <c r="P93" s="72">
        <f t="shared" si="35"/>
        <v>0.2177711924600807</v>
      </c>
      <c r="Q93" s="71">
        <f t="shared" si="36"/>
        <v>6.5852378764927071</v>
      </c>
      <c r="R93" s="131">
        <f>BDS!CD95</f>
        <v>-5.9158117944484871</v>
      </c>
      <c r="S93" s="132">
        <f t="shared" si="37"/>
        <v>0</v>
      </c>
      <c r="T93" s="132">
        <f t="shared" si="38"/>
        <v>0</v>
      </c>
      <c r="U93" s="132">
        <f t="shared" si="39"/>
        <v>0</v>
      </c>
      <c r="V93" s="131">
        <f t="shared" si="40"/>
        <v>6.5852378764927071</v>
      </c>
      <c r="W93" s="73">
        <f t="shared" si="41"/>
        <v>0.66942608204421994</v>
      </c>
    </row>
    <row r="94" spans="1:23" x14ac:dyDescent="0.2">
      <c r="A94" s="71">
        <f>BDS!BR96</f>
        <v>38.173825366029007</v>
      </c>
      <c r="B94" s="72">
        <f t="shared" si="21"/>
        <v>355.21721677039687</v>
      </c>
      <c r="C94" s="72">
        <f t="shared" si="22"/>
        <v>1.3443136127361996</v>
      </c>
      <c r="D94" s="72">
        <f t="shared" si="23"/>
        <v>0.72487715924676688</v>
      </c>
      <c r="E94" s="72">
        <f t="shared" si="24"/>
        <v>0.99054780350511873</v>
      </c>
      <c r="F94" s="72">
        <f t="shared" si="25"/>
        <v>0.8443069828775327</v>
      </c>
      <c r="G94" s="72">
        <f t="shared" si="26"/>
        <v>1.9810920693521454</v>
      </c>
      <c r="H94" s="72">
        <f t="shared" si="27"/>
        <v>0.46287747609268248</v>
      </c>
      <c r="I94" s="72">
        <f t="shared" si="28"/>
        <v>1.6698395253486693</v>
      </c>
      <c r="J94" s="72">
        <f t="shared" si="29"/>
        <v>0.59592506673082679</v>
      </c>
      <c r="K94" s="72">
        <f t="shared" si="30"/>
        <v>2.3941396944701907</v>
      </c>
      <c r="L94" s="72">
        <f t="shared" si="31"/>
        <v>0.28393201579313776</v>
      </c>
      <c r="M94" s="72">
        <f t="shared" si="32"/>
        <v>2.2149290594235249</v>
      </c>
      <c r="N94" s="72">
        <f t="shared" si="33"/>
        <v>0.36101421070011402</v>
      </c>
      <c r="O94" s="72">
        <f t="shared" si="34"/>
        <v>2.5909631081253615</v>
      </c>
      <c r="P94" s="72">
        <f t="shared" si="35"/>
        <v>0.20194182874425376</v>
      </c>
      <c r="Q94" s="71">
        <f t="shared" si="36"/>
        <v>6.5078088313624649</v>
      </c>
      <c r="R94" s="131">
        <f>BDS!CD96</f>
        <v>-5.9132570168385987</v>
      </c>
      <c r="S94" s="132">
        <f t="shared" si="37"/>
        <v>0</v>
      </c>
      <c r="T94" s="132">
        <f t="shared" si="38"/>
        <v>0</v>
      </c>
      <c r="U94" s="132">
        <f t="shared" si="39"/>
        <v>0</v>
      </c>
      <c r="V94" s="131">
        <f t="shared" si="40"/>
        <v>6.5078088313624649</v>
      </c>
      <c r="W94" s="73">
        <f t="shared" si="41"/>
        <v>0.59455181452386618</v>
      </c>
    </row>
    <row r="95" spans="1:23" x14ac:dyDescent="0.2">
      <c r="A95" s="71">
        <f>BDS!BR97</f>
        <v>38.752736509765214</v>
      </c>
      <c r="B95" s="72">
        <f t="shared" si="21"/>
        <v>349.91077330972604</v>
      </c>
      <c r="C95" s="72">
        <f t="shared" si="22"/>
        <v>1.3647003076410762</v>
      </c>
      <c r="D95" s="72">
        <f t="shared" si="23"/>
        <v>0.71725438730018642</v>
      </c>
      <c r="E95" s="72">
        <f t="shared" si="24"/>
        <v>1.0055695928163584</v>
      </c>
      <c r="F95" s="72">
        <f t="shared" si="25"/>
        <v>0.83978989399597581</v>
      </c>
      <c r="G95" s="72">
        <f t="shared" si="26"/>
        <v>2.0111355943255687</v>
      </c>
      <c r="H95" s="72">
        <f t="shared" si="27"/>
        <v>0.44979916136683773</v>
      </c>
      <c r="I95" s="72">
        <f t="shared" si="28"/>
        <v>1.6951628640553997</v>
      </c>
      <c r="J95" s="72">
        <f t="shared" si="29"/>
        <v>0.58535758775193469</v>
      </c>
      <c r="K95" s="72">
        <f t="shared" si="30"/>
        <v>2.4304471416673321</v>
      </c>
      <c r="L95" s="72">
        <f t="shared" si="31"/>
        <v>0.2685522530175144</v>
      </c>
      <c r="M95" s="72">
        <f t="shared" si="32"/>
        <v>2.2485187534819704</v>
      </c>
      <c r="N95" s="72">
        <f t="shared" si="33"/>
        <v>0.34645155694212659</v>
      </c>
      <c r="O95" s="72">
        <f t="shared" si="34"/>
        <v>2.6302554085935768</v>
      </c>
      <c r="P95" s="72">
        <f t="shared" si="35"/>
        <v>0.18604424561850605</v>
      </c>
      <c r="Q95" s="71">
        <f t="shared" si="36"/>
        <v>6.4278582735036158</v>
      </c>
      <c r="R95" s="131">
        <f>BDS!CD97</f>
        <v>-5.910625456205012</v>
      </c>
      <c r="S95" s="132">
        <f t="shared" si="37"/>
        <v>0</v>
      </c>
      <c r="T95" s="132">
        <f t="shared" si="38"/>
        <v>0</v>
      </c>
      <c r="U95" s="132">
        <f t="shared" si="39"/>
        <v>0</v>
      </c>
      <c r="V95" s="131">
        <f t="shared" si="40"/>
        <v>6.4278582735036158</v>
      </c>
      <c r="W95" s="73">
        <f t="shared" si="41"/>
        <v>0.51723281729860382</v>
      </c>
    </row>
    <row r="96" spans="1:23" x14ac:dyDescent="0.2">
      <c r="A96" s="71">
        <f>BDS!BR98</f>
        <v>39.340426918066299</v>
      </c>
      <c r="B96" s="72">
        <f t="shared" si="21"/>
        <v>344.68360061880372</v>
      </c>
      <c r="C96" s="72">
        <f t="shared" si="22"/>
        <v>1.3853961694882544</v>
      </c>
      <c r="D96" s="72">
        <f t="shared" si="23"/>
        <v>0.70944512914964131</v>
      </c>
      <c r="E96" s="72">
        <f t="shared" si="24"/>
        <v>1.0208191895623451</v>
      </c>
      <c r="F96" s="72">
        <f t="shared" si="25"/>
        <v>0.83514933950131298</v>
      </c>
      <c r="G96" s="72">
        <f t="shared" si="26"/>
        <v>2.0416347333548912</v>
      </c>
      <c r="H96" s="72">
        <f t="shared" si="27"/>
        <v>0.4365072054733975</v>
      </c>
      <c r="I96" s="72">
        <f t="shared" si="28"/>
        <v>1.7208702345648994</v>
      </c>
      <c r="J96" s="72">
        <f t="shared" si="29"/>
        <v>0.57456977913643348</v>
      </c>
      <c r="K96" s="72">
        <f t="shared" si="30"/>
        <v>2.4673051961348085</v>
      </c>
      <c r="L96" s="72">
        <f t="shared" si="31"/>
        <v>0.2530456597746889</v>
      </c>
      <c r="M96" s="72">
        <f t="shared" si="32"/>
        <v>2.2826178397225894</v>
      </c>
      <c r="N96" s="72">
        <f t="shared" si="33"/>
        <v>0.33171268608452137</v>
      </c>
      <c r="O96" s="72">
        <f t="shared" si="34"/>
        <v>2.670143582029354</v>
      </c>
      <c r="P96" s="72">
        <f t="shared" si="35"/>
        <v>0.17009488131916561</v>
      </c>
      <c r="Q96" s="71">
        <f t="shared" si="36"/>
        <v>6.3453013604261681</v>
      </c>
      <c r="R96" s="131">
        <f>BDS!CD98</f>
        <v>-5.9079148462061299</v>
      </c>
      <c r="S96" s="132">
        <f t="shared" si="37"/>
        <v>0</v>
      </c>
      <c r="T96" s="132">
        <f t="shared" si="38"/>
        <v>0</v>
      </c>
      <c r="U96" s="132">
        <f t="shared" si="39"/>
        <v>0</v>
      </c>
      <c r="V96" s="131">
        <f t="shared" si="40"/>
        <v>6.3453013604261681</v>
      </c>
      <c r="W96" s="73">
        <f t="shared" si="41"/>
        <v>0.43738651422003816</v>
      </c>
    </row>
    <row r="97" spans="1:23" x14ac:dyDescent="0.2">
      <c r="A97" s="71">
        <f>BDS!BR99</f>
        <v>39.937029729648174</v>
      </c>
      <c r="B97" s="72">
        <f t="shared" si="21"/>
        <v>339.53451450430282</v>
      </c>
      <c r="C97" s="72">
        <f t="shared" si="22"/>
        <v>1.4064058868355738</v>
      </c>
      <c r="D97" s="72">
        <f t="shared" si="23"/>
        <v>0.70144636265629401</v>
      </c>
      <c r="E97" s="72">
        <f t="shared" si="24"/>
        <v>1.0363000484731553</v>
      </c>
      <c r="F97" s="72">
        <f t="shared" si="25"/>
        <v>0.83038241615006259</v>
      </c>
      <c r="G97" s="72">
        <f t="shared" si="26"/>
        <v>2.0725963958879272</v>
      </c>
      <c r="H97" s="72">
        <f t="shared" si="27"/>
        <v>0.42300476021713257</v>
      </c>
      <c r="I97" s="72">
        <f t="shared" si="28"/>
        <v>1.7469674607705838</v>
      </c>
      <c r="J97" s="72">
        <f t="shared" si="29"/>
        <v>0.56356055954171647</v>
      </c>
      <c r="K97" s="72">
        <f t="shared" si="30"/>
        <v>2.5047222079051763</v>
      </c>
      <c r="L97" s="72">
        <f t="shared" si="31"/>
        <v>0.23742446042359694</v>
      </c>
      <c r="M97" s="72">
        <f t="shared" si="32"/>
        <v>2.3172340431456395</v>
      </c>
      <c r="N97" s="72">
        <f t="shared" si="33"/>
        <v>0.31680546641707813</v>
      </c>
      <c r="O97" s="72">
        <f t="shared" si="34"/>
        <v>2.7106366649255755</v>
      </c>
      <c r="P97" s="72">
        <f t="shared" si="35"/>
        <v>0.15411123820576217</v>
      </c>
      <c r="Q97" s="71">
        <f t="shared" si="36"/>
        <v>6.2600504717769132</v>
      </c>
      <c r="R97" s="131">
        <f>BDS!CD99</f>
        <v>-5.9051228561548168</v>
      </c>
      <c r="S97" s="132">
        <f t="shared" si="37"/>
        <v>0</v>
      </c>
      <c r="T97" s="132">
        <f t="shared" si="38"/>
        <v>0</v>
      </c>
      <c r="U97" s="132">
        <f t="shared" si="39"/>
        <v>0</v>
      </c>
      <c r="V97" s="131">
        <f t="shared" si="40"/>
        <v>6.2600504717769132</v>
      </c>
      <c r="W97" s="73">
        <f t="shared" si="41"/>
        <v>0.3549276156220964</v>
      </c>
    </row>
    <row r="98" spans="1:23" x14ac:dyDescent="0.2">
      <c r="A98" s="71">
        <f>BDS!BR100</f>
        <v>40.54268010229309</v>
      </c>
      <c r="B98" s="72">
        <f t="shared" si="21"/>
        <v>334.46234846307181</v>
      </c>
      <c r="C98" s="72">
        <f t="shared" si="22"/>
        <v>1.4277342193434777</v>
      </c>
      <c r="D98" s="72">
        <f t="shared" si="23"/>
        <v>0.69325512065323769</v>
      </c>
      <c r="E98" s="72">
        <f t="shared" si="24"/>
        <v>1.0520156766703064</v>
      </c>
      <c r="F98" s="72">
        <f t="shared" si="25"/>
        <v>0.82548618274157159</v>
      </c>
      <c r="G98" s="72">
        <f t="shared" si="26"/>
        <v>2.104027596155186</v>
      </c>
      <c r="H98" s="72">
        <f t="shared" si="27"/>
        <v>0.4092955131438118</v>
      </c>
      <c r="I98" s="72">
        <f t="shared" si="28"/>
        <v>1.7734604548859871</v>
      </c>
      <c r="J98" s="72">
        <f t="shared" si="29"/>
        <v>0.55232910165884408</v>
      </c>
      <c r="K98" s="72">
        <f t="shared" si="30"/>
        <v>2.5427066536403484</v>
      </c>
      <c r="L98" s="72">
        <f t="shared" si="31"/>
        <v>0.22170182254483625</v>
      </c>
      <c r="M98" s="72">
        <f t="shared" si="32"/>
        <v>2.3523752059020371</v>
      </c>
      <c r="N98" s="72">
        <f t="shared" si="33"/>
        <v>0.30173853958662078</v>
      </c>
      <c r="O98" s="72">
        <f t="shared" si="34"/>
        <v>2.7517438308147404</v>
      </c>
      <c r="P98" s="72">
        <f t="shared" si="35"/>
        <v>0.13811190610779087</v>
      </c>
      <c r="Q98" s="71">
        <f t="shared" si="36"/>
        <v>6.1720151620639694</v>
      </c>
      <c r="R98" s="131">
        <f>BDS!CD100</f>
        <v>-5.9022470893489576</v>
      </c>
      <c r="S98" s="132">
        <f t="shared" si="37"/>
        <v>0</v>
      </c>
      <c r="T98" s="132">
        <f t="shared" si="38"/>
        <v>0</v>
      </c>
      <c r="U98" s="132">
        <f t="shared" si="39"/>
        <v>0</v>
      </c>
      <c r="V98" s="131">
        <f t="shared" si="40"/>
        <v>6.1720151620639694</v>
      </c>
      <c r="W98" s="73">
        <f t="shared" si="41"/>
        <v>0.2697680727150118</v>
      </c>
    </row>
    <row r="99" spans="1:23" x14ac:dyDescent="0.2">
      <c r="A99" s="71">
        <f>BDS!BR101</f>
        <v>41.157515243469071</v>
      </c>
      <c r="B99" s="72">
        <f t="shared" si="21"/>
        <v>329.46595341786866</v>
      </c>
      <c r="C99" s="72">
        <f t="shared" si="22"/>
        <v>1.4493859988532929</v>
      </c>
      <c r="D99" s="72">
        <f t="shared" si="23"/>
        <v>0.68486850008479561</v>
      </c>
      <c r="E99" s="72">
        <f t="shared" si="24"/>
        <v>1.0679696344612799</v>
      </c>
      <c r="F99" s="72">
        <f t="shared" si="25"/>
        <v>0.82045766181300273</v>
      </c>
      <c r="G99" s="72">
        <f t="shared" si="26"/>
        <v>2.1359354547589162</v>
      </c>
      <c r="H99" s="72">
        <f t="shared" si="27"/>
        <v>0.39538371773146624</v>
      </c>
      <c r="I99" s="72">
        <f t="shared" si="28"/>
        <v>1.8003552187841481</v>
      </c>
      <c r="J99" s="72">
        <f t="shared" si="29"/>
        <v>0.54087485226690413</v>
      </c>
      <c r="K99" s="72">
        <f t="shared" si="30"/>
        <v>2.5812671385519428</v>
      </c>
      <c r="L99" s="72">
        <f t="shared" si="31"/>
        <v>0.20589188779253259</v>
      </c>
      <c r="M99" s="72">
        <f t="shared" si="32"/>
        <v>2.3880492890699592</v>
      </c>
      <c r="N99" s="72">
        <f t="shared" si="33"/>
        <v>0.28652135405125517</v>
      </c>
      <c r="O99" s="72">
        <f t="shared" si="34"/>
        <v>2.7934743923471888</v>
      </c>
      <c r="P99" s="72">
        <f t="shared" si="35"/>
        <v>0.12211658295545644</v>
      </c>
      <c r="Q99" s="71">
        <f t="shared" si="36"/>
        <v>6.0811021226169801</v>
      </c>
      <c r="R99" s="131">
        <f>BDS!CD101</f>
        <v>-5.8992850813685687</v>
      </c>
      <c r="S99" s="132">
        <f t="shared" si="37"/>
        <v>0</v>
      </c>
      <c r="T99" s="132">
        <f t="shared" si="38"/>
        <v>0</v>
      </c>
      <c r="U99" s="132">
        <f t="shared" si="39"/>
        <v>0</v>
      </c>
      <c r="V99" s="131">
        <f t="shared" si="40"/>
        <v>6.0811021226169801</v>
      </c>
      <c r="W99" s="73">
        <f t="shared" si="41"/>
        <v>0.18181704124841147</v>
      </c>
    </row>
    <row r="100" spans="1:23" x14ac:dyDescent="0.2">
      <c r="A100" s="71">
        <f>BDS!BR102</f>
        <v>41.781674441413649</v>
      </c>
      <c r="B100" s="72">
        <f t="shared" si="21"/>
        <v>324.54419745704206</v>
      </c>
      <c r="C100" s="72">
        <f t="shared" si="22"/>
        <v>1.4713661304818642</v>
      </c>
      <c r="D100" s="72">
        <f t="shared" si="23"/>
        <v>0.67628367174039583</v>
      </c>
      <c r="E100" s="72">
        <f t="shared" si="24"/>
        <v>1.0841655361460953</v>
      </c>
      <c r="F100" s="72">
        <f t="shared" si="25"/>
        <v>0.81529384153643425</v>
      </c>
      <c r="G100" s="72">
        <f t="shared" si="26"/>
        <v>2.1683272002862477</v>
      </c>
      <c r="H100" s="72">
        <f t="shared" si="27"/>
        <v>0.38127422430503571</v>
      </c>
      <c r="I100" s="72">
        <f t="shared" si="28"/>
        <v>1.8276578453573102</v>
      </c>
      <c r="J100" s="72">
        <f t="shared" si="29"/>
        <v>0.52919755320090056</v>
      </c>
      <c r="K100" s="72">
        <f t="shared" si="30"/>
        <v>2.6204123983507577</v>
      </c>
      <c r="L100" s="72">
        <f t="shared" si="31"/>
        <v>0.19000980150112362</v>
      </c>
      <c r="M100" s="72">
        <f t="shared" si="32"/>
        <v>2.4242643744583936</v>
      </c>
      <c r="N100" s="72">
        <f t="shared" si="33"/>
        <v>0.27116419845063844</v>
      </c>
      <c r="O100" s="72">
        <f t="shared" si="34"/>
        <v>2.8358378034008438</v>
      </c>
      <c r="P100" s="72">
        <f t="shared" si="35"/>
        <v>0.1061460922690749</v>
      </c>
      <c r="Q100" s="71">
        <f t="shared" si="36"/>
        <v>5.9872151551983279</v>
      </c>
      <c r="R100" s="131">
        <f>BDS!CD102</f>
        <v>-5.8962342983395235</v>
      </c>
      <c r="S100" s="132">
        <f t="shared" si="37"/>
        <v>0</v>
      </c>
      <c r="T100" s="132">
        <f t="shared" si="38"/>
        <v>0</v>
      </c>
      <c r="U100" s="132">
        <f t="shared" si="39"/>
        <v>0</v>
      </c>
      <c r="V100" s="131">
        <f t="shared" si="40"/>
        <v>5.9872151551983279</v>
      </c>
      <c r="W100" s="73">
        <f t="shared" si="41"/>
        <v>9.0980856858804415E-2</v>
      </c>
    </row>
    <row r="101" spans="1:23" x14ac:dyDescent="0.2">
      <c r="A101" s="71">
        <f>BDS!BR103</f>
        <v>42.415299096689026</v>
      </c>
      <c r="B101" s="72">
        <f t="shared" si="21"/>
        <v>319.69596557810212</v>
      </c>
      <c r="C101" s="72">
        <f t="shared" si="22"/>
        <v>1.4936795937327851</v>
      </c>
      <c r="D101" s="72">
        <f t="shared" si="23"/>
        <v>0.66749789060821429</v>
      </c>
      <c r="E101" s="72">
        <f t="shared" si="24"/>
        <v>1.1006070508361123</v>
      </c>
      <c r="F101" s="72">
        <f t="shared" si="25"/>
        <v>0.8099916778311762</v>
      </c>
      <c r="G101" s="72">
        <f t="shared" si="26"/>
        <v>2.2012101709467959</v>
      </c>
      <c r="H101" s="72">
        <f t="shared" si="27"/>
        <v>0.36697251160926236</v>
      </c>
      <c r="I101" s="72">
        <f t="shared" si="28"/>
        <v>1.8553745198972373</v>
      </c>
      <c r="J101" s="72">
        <f t="shared" si="29"/>
        <v>0.51729726324328329</v>
      </c>
      <c r="K101" s="72">
        <f t="shared" si="30"/>
        <v>2.6601513012258078</v>
      </c>
      <c r="L101" s="72">
        <f t="shared" si="31"/>
        <v>0.17407174074721465</v>
      </c>
      <c r="M101" s="72">
        <f t="shared" si="32"/>
        <v>2.4610286664380379</v>
      </c>
      <c r="N101" s="72">
        <f t="shared" si="33"/>
        <v>0.2556782347135978</v>
      </c>
      <c r="O101" s="72">
        <f t="shared" si="34"/>
        <v>2.8788436612229442</v>
      </c>
      <c r="P101" s="72">
        <f t="shared" si="35"/>
        <v>9.0222397049569192E-2</v>
      </c>
      <c r="Q101" s="71">
        <f t="shared" si="36"/>
        <v>5.8902551601551725</v>
      </c>
      <c r="R101" s="131">
        <f>BDS!CD103</f>
        <v>-5.8930921351638466</v>
      </c>
      <c r="S101" s="132">
        <f t="shared" si="37"/>
        <v>0</v>
      </c>
      <c r="T101" s="132">
        <f t="shared" si="38"/>
        <v>0</v>
      </c>
      <c r="U101" s="132">
        <f t="shared" si="39"/>
        <v>0</v>
      </c>
      <c r="V101" s="131">
        <f t="shared" si="40"/>
        <v>5.8902551601551725</v>
      </c>
      <c r="W101" s="73">
        <f t="shared" si="41"/>
        <v>-2.8369750086740808E-3</v>
      </c>
    </row>
    <row r="102" spans="1:23" x14ac:dyDescent="0.2">
      <c r="A102" s="71">
        <f>BDS!BR104</f>
        <v>43.058532754215754</v>
      </c>
      <c r="B102" s="72">
        <f t="shared" si="21"/>
        <v>314.92015943512087</v>
      </c>
      <c r="C102" s="72">
        <f t="shared" si="22"/>
        <v>1.5163314436244857</v>
      </c>
      <c r="D102" s="72">
        <f t="shared" si="23"/>
        <v>0.65850850687397078</v>
      </c>
      <c r="E102" s="72">
        <f t="shared" si="24"/>
        <v>1.1172979032852535</v>
      </c>
      <c r="F102" s="72">
        <f t="shared" si="25"/>
        <v>0.80454809670501948</v>
      </c>
      <c r="G102" s="72">
        <f t="shared" si="26"/>
        <v>2.2345918162351035</v>
      </c>
      <c r="H102" s="72">
        <f t="shared" si="27"/>
        <v>0.35248471896304395</v>
      </c>
      <c r="I102" s="72">
        <f t="shared" si="28"/>
        <v>1.8835115214964684</v>
      </c>
      <c r="J102" s="72">
        <f t="shared" si="29"/>
        <v>0.505174380945832</v>
      </c>
      <c r="K102" s="72">
        <f t="shared" si="30"/>
        <v>2.7004928498533771</v>
      </c>
      <c r="L102" s="72">
        <f t="shared" si="31"/>
        <v>0.15809494053906448</v>
      </c>
      <c r="M102" s="72">
        <f t="shared" si="32"/>
        <v>2.4983504937999634</v>
      </c>
      <c r="N102" s="72">
        <f t="shared" si="33"/>
        <v>0.24007553070381951</v>
      </c>
      <c r="O102" s="72">
        <f t="shared" si="34"/>
        <v>2.9225017086042637</v>
      </c>
      <c r="P102" s="72">
        <f t="shared" si="35"/>
        <v>7.4368609579540307E-2</v>
      </c>
      <c r="Q102" s="71">
        <f t="shared" si="36"/>
        <v>5.7901201425666589</v>
      </c>
      <c r="R102" s="131">
        <f>BDS!CD104</f>
        <v>-5.8898559137167572</v>
      </c>
      <c r="S102" s="132">
        <f t="shared" si="37"/>
        <v>0</v>
      </c>
      <c r="T102" s="132">
        <f t="shared" si="38"/>
        <v>0</v>
      </c>
      <c r="U102" s="132">
        <f t="shared" si="39"/>
        <v>0</v>
      </c>
      <c r="V102" s="131">
        <f t="shared" si="40"/>
        <v>5.7901201425666589</v>
      </c>
      <c r="W102" s="73">
        <f t="shared" si="41"/>
        <v>-9.9735771150098351E-2</v>
      </c>
    </row>
    <row r="103" spans="1:23" x14ac:dyDescent="0.2">
      <c r="A103" s="71">
        <f>BDS!BR105</f>
        <v>43.711521135792218</v>
      </c>
      <c r="B103" s="72">
        <f t="shared" si="21"/>
        <v>310.21569708990734</v>
      </c>
      <c r="C103" s="72">
        <f t="shared" si="22"/>
        <v>1.5393268118354217</v>
      </c>
      <c r="D103" s="72">
        <f t="shared" si="23"/>
        <v>0.64931297759035056</v>
      </c>
      <c r="E103" s="72">
        <f t="shared" si="24"/>
        <v>1.1342418747338294</v>
      </c>
      <c r="F103" s="72">
        <f t="shared" si="25"/>
        <v>0.79895999683877406</v>
      </c>
      <c r="G103" s="72">
        <f t="shared" si="26"/>
        <v>2.2684796986182882</v>
      </c>
      <c r="H103" s="72">
        <f t="shared" si="27"/>
        <v>0.33781767890575698</v>
      </c>
      <c r="I103" s="72">
        <f t="shared" si="28"/>
        <v>1.912075224470815</v>
      </c>
      <c r="J103" s="72">
        <f t="shared" si="29"/>
        <v>0.49282966838474218</v>
      </c>
      <c r="K103" s="72">
        <f t="shared" si="30"/>
        <v>2.7414461834365311</v>
      </c>
      <c r="L103" s="72">
        <f t="shared" si="31"/>
        <v>0.14209771777741262</v>
      </c>
      <c r="M103" s="72">
        <f t="shared" si="32"/>
        <v>2.5362383116424669</v>
      </c>
      <c r="N103" s="72">
        <f t="shared" si="33"/>
        <v>0.22436909218237541</v>
      </c>
      <c r="O103" s="72">
        <f t="shared" si="34"/>
        <v>2.9668218360862917</v>
      </c>
      <c r="P103" s="72">
        <f t="shared" si="35"/>
        <v>5.8608996610970757E-2</v>
      </c>
      <c r="Q103" s="71">
        <f t="shared" si="36"/>
        <v>5.6867052405120315</v>
      </c>
      <c r="R103" s="131">
        <f>BDS!CD105</f>
        <v>-5.8865228810106069</v>
      </c>
      <c r="S103" s="132">
        <f t="shared" si="37"/>
        <v>0</v>
      </c>
      <c r="T103" s="132">
        <f t="shared" si="38"/>
        <v>0</v>
      </c>
      <c r="U103" s="132">
        <f t="shared" si="39"/>
        <v>0</v>
      </c>
      <c r="V103" s="131">
        <f t="shared" si="40"/>
        <v>5.6867052405120315</v>
      </c>
      <c r="W103" s="73">
        <f t="shared" si="41"/>
        <v>-0.19981764049857542</v>
      </c>
    </row>
    <row r="104" spans="1:23" x14ac:dyDescent="0.2">
      <c r="A104" s="71">
        <f>BDS!BR106</f>
        <v>44.374412173107274</v>
      </c>
      <c r="B104" s="72">
        <f t="shared" si="21"/>
        <v>305.58151276689858</v>
      </c>
      <c r="C104" s="72">
        <f t="shared" si="22"/>
        <v>1.5626709078666379</v>
      </c>
      <c r="D104" s="72">
        <f t="shared" si="23"/>
        <v>0.63990887904248539</v>
      </c>
      <c r="E104" s="72">
        <f t="shared" si="24"/>
        <v>1.1514428037651649</v>
      </c>
      <c r="F104" s="72">
        <f t="shared" si="25"/>
        <v>0.793224252429094</v>
      </c>
      <c r="G104" s="72">
        <f t="shared" si="26"/>
        <v>2.3028814952492893</v>
      </c>
      <c r="H104" s="72">
        <f t="shared" si="27"/>
        <v>0.32297895023224626</v>
      </c>
      <c r="I104" s="72">
        <f t="shared" si="28"/>
        <v>1.9410720998034379</v>
      </c>
      <c r="J104" s="72">
        <f t="shared" si="29"/>
        <v>0.48026427584734982</v>
      </c>
      <c r="K104" s="72">
        <f t="shared" si="30"/>
        <v>2.7830205797755689</v>
      </c>
      <c r="L104" s="72">
        <f t="shared" si="31"/>
        <v>0.12609949260131703</v>
      </c>
      <c r="M104" s="72">
        <f t="shared" si="32"/>
        <v>2.5747007032865366</v>
      </c>
      <c r="N104" s="72">
        <f t="shared" si="33"/>
        <v>0.20857289384252733</v>
      </c>
      <c r="O104" s="72">
        <f t="shared" si="34"/>
        <v>3.0118140842018999</v>
      </c>
      <c r="P104" s="72">
        <f t="shared" si="35"/>
        <v>4.2968979381951627E-2</v>
      </c>
      <c r="Q104" s="71">
        <f t="shared" si="36"/>
        <v>5.5799027803840104</v>
      </c>
      <c r="R104" s="131">
        <f>BDS!CD106</f>
        <v>-5.8830902073259148</v>
      </c>
      <c r="S104" s="132">
        <f t="shared" si="37"/>
        <v>0</v>
      </c>
      <c r="T104" s="132">
        <f t="shared" si="38"/>
        <v>0</v>
      </c>
      <c r="U104" s="132">
        <f t="shared" si="39"/>
        <v>0</v>
      </c>
      <c r="V104" s="131">
        <f t="shared" si="40"/>
        <v>5.5799027803840104</v>
      </c>
      <c r="W104" s="73">
        <f t="shared" si="41"/>
        <v>-0.30318742694190437</v>
      </c>
    </row>
    <row r="105" spans="1:23" x14ac:dyDescent="0.2">
      <c r="A105" s="71">
        <f>BDS!BR107</f>
        <v>45.047356041253529</v>
      </c>
      <c r="B105" s="72">
        <f t="shared" si="21"/>
        <v>301.01655661171333</v>
      </c>
      <c r="C105" s="72">
        <f t="shared" si="22"/>
        <v>1.586369020221954</v>
      </c>
      <c r="D105" s="72">
        <f t="shared" si="23"/>
        <v>0.63029391983476524</v>
      </c>
      <c r="E105" s="72">
        <f t="shared" si="24"/>
        <v>1.1689045871752108</v>
      </c>
      <c r="F105" s="72">
        <f t="shared" si="25"/>
        <v>0.78733771630525451</v>
      </c>
      <c r="G105" s="72">
        <f t="shared" si="26"/>
        <v>2.3378049997060915</v>
      </c>
      <c r="H105" s="72">
        <f t="shared" si="27"/>
        <v>0.30797685129821745</v>
      </c>
      <c r="I105" s="72">
        <f t="shared" si="28"/>
        <v>1.9705087166108182</v>
      </c>
      <c r="J105" s="72">
        <f t="shared" si="29"/>
        <v>0.46747976744397424</v>
      </c>
      <c r="K105" s="72">
        <f t="shared" si="30"/>
        <v>2.8252254573698643</v>
      </c>
      <c r="L105" s="72">
        <f t="shared" si="31"/>
        <v>0.110120806701584</v>
      </c>
      <c r="M105" s="72">
        <f t="shared" si="32"/>
        <v>2.613746382220365</v>
      </c>
      <c r="N105" s="72">
        <f t="shared" si="33"/>
        <v>0.19270190914755739</v>
      </c>
      <c r="O105" s="72">
        <f t="shared" si="34"/>
        <v>3.0574886457499741</v>
      </c>
      <c r="P105" s="72">
        <f t="shared" si="35"/>
        <v>2.7475127871296454E-2</v>
      </c>
      <c r="Q105" s="71">
        <f t="shared" si="36"/>
        <v>5.4696023651218475</v>
      </c>
      <c r="R105" s="131">
        <f>BDS!CD107</f>
        <v>-5.8795549843099124</v>
      </c>
      <c r="S105" s="132">
        <f t="shared" si="37"/>
        <v>0</v>
      </c>
      <c r="T105" s="132">
        <f t="shared" si="38"/>
        <v>0</v>
      </c>
      <c r="U105" s="132">
        <f t="shared" si="39"/>
        <v>0</v>
      </c>
      <c r="V105" s="131">
        <f t="shared" si="40"/>
        <v>5.4696023651218475</v>
      </c>
      <c r="W105" s="73">
        <f t="shared" si="41"/>
        <v>-0.40995261918806492</v>
      </c>
    </row>
    <row r="106" spans="1:23" x14ac:dyDescent="0.2">
      <c r="A106" s="71">
        <f>BDS!BR108</f>
        <v>45.730505192748872</v>
      </c>
      <c r="B106" s="72">
        <f t="shared" si="21"/>
        <v>296.5197944533117</v>
      </c>
      <c r="C106" s="72">
        <f t="shared" si="22"/>
        <v>1.610426517606055</v>
      </c>
      <c r="D106" s="72">
        <f t="shared" si="23"/>
        <v>0.62046595472391941</v>
      </c>
      <c r="E106" s="72">
        <f t="shared" si="24"/>
        <v>1.1866311808553478</v>
      </c>
      <c r="F106" s="72">
        <f t="shared" si="25"/>
        <v>0.78129722333620544</v>
      </c>
      <c r="G106" s="72">
        <f t="shared" si="26"/>
        <v>2.3732581237573283</v>
      </c>
      <c r="H106" s="72">
        <f t="shared" si="27"/>
        <v>0.29282049346159134</v>
      </c>
      <c r="I106" s="72">
        <f t="shared" si="28"/>
        <v>2.0003917436309626</v>
      </c>
      <c r="J106" s="72">
        <f t="shared" si="29"/>
        <v>0.45447814763277716</v>
      </c>
      <c r="K106" s="72">
        <f t="shared" si="30"/>
        <v>2.8680703775515899</v>
      </c>
      <c r="L106" s="72">
        <f t="shared" si="31"/>
        <v>9.4183338152323451E-2</v>
      </c>
      <c r="M106" s="72">
        <f t="shared" si="32"/>
        <v>2.6533841940733556</v>
      </c>
      <c r="N106" s="72">
        <f t="shared" si="33"/>
        <v>0.17677213867631511</v>
      </c>
      <c r="O106" s="72">
        <f t="shared" si="34"/>
        <v>3.1038558681045543</v>
      </c>
      <c r="P106" s="72">
        <f t="shared" si="35"/>
        <v>1.2155148666818128E-2</v>
      </c>
      <c r="Q106" s="71">
        <f t="shared" si="36"/>
        <v>5.3556910023682525</v>
      </c>
      <c r="R106" s="131">
        <f>BDS!CD108</f>
        <v>-5.8759142230428267</v>
      </c>
      <c r="S106" s="132">
        <f t="shared" si="37"/>
        <v>0</v>
      </c>
      <c r="T106" s="132">
        <f t="shared" si="38"/>
        <v>0</v>
      </c>
      <c r="U106" s="132">
        <f t="shared" si="39"/>
        <v>0</v>
      </c>
      <c r="V106" s="131">
        <f t="shared" si="40"/>
        <v>5.3556910023682525</v>
      </c>
      <c r="W106" s="73">
        <f t="shared" si="41"/>
        <v>-0.52022322067457427</v>
      </c>
    </row>
    <row r="107" spans="1:23" x14ac:dyDescent="0.2">
      <c r="A107" s="71">
        <f>BDS!BR109</f>
        <v>46.424014392073914</v>
      </c>
      <c r="B107" s="72">
        <f t="shared" si="21"/>
        <v>292.09020756970841</v>
      </c>
      <c r="C107" s="72">
        <f t="shared" si="22"/>
        <v>1.6348488501407474</v>
      </c>
      <c r="D107" s="72">
        <f t="shared" si="23"/>
        <v>0.61042299922281174</v>
      </c>
      <c r="E107" s="72">
        <f t="shared" si="24"/>
        <v>1.2046266006885755</v>
      </c>
      <c r="F107" s="72">
        <f t="shared" si="25"/>
        <v>0.77509959414491281</v>
      </c>
      <c r="G107" s="72">
        <f t="shared" si="26"/>
        <v>2.4092488991546568</v>
      </c>
      <c r="H107" s="72">
        <f t="shared" si="27"/>
        <v>0.27751981450796287</v>
      </c>
      <c r="I107" s="72">
        <f t="shared" si="28"/>
        <v>2.0307279507341787</v>
      </c>
      <c r="J107" s="72">
        <f t="shared" si="29"/>
        <v>0.44126188863929477</v>
      </c>
      <c r="K107" s="72">
        <f t="shared" si="30"/>
        <v>2.9115650466517913</v>
      </c>
      <c r="L107" s="72">
        <f t="shared" si="31"/>
        <v>7.8309912278383992E-2</v>
      </c>
      <c r="M107" s="72">
        <f t="shared" si="32"/>
        <v>2.6936231186200561</v>
      </c>
      <c r="N107" s="72">
        <f t="shared" si="33"/>
        <v>0.16080063665380606</v>
      </c>
      <c r="O107" s="72">
        <f t="shared" si="34"/>
        <v>3.1509262555589843</v>
      </c>
      <c r="P107" s="72">
        <f t="shared" si="35"/>
        <v>-2.9621342090888811E-3</v>
      </c>
      <c r="Q107" s="71">
        <f t="shared" si="36"/>
        <v>5.2380532808980256</v>
      </c>
      <c r="R107" s="131">
        <f>BDS!CD109</f>
        <v>-5.8721648520726104</v>
      </c>
      <c r="S107" s="132">
        <f t="shared" si="37"/>
        <v>0</v>
      </c>
      <c r="T107" s="132">
        <f t="shared" si="38"/>
        <v>0</v>
      </c>
      <c r="U107" s="132">
        <f t="shared" si="39"/>
        <v>0</v>
      </c>
      <c r="V107" s="131">
        <f t="shared" si="40"/>
        <v>5.2380532808980256</v>
      </c>
      <c r="W107" s="73">
        <f t="shared" si="41"/>
        <v>-0.63411157117458483</v>
      </c>
    </row>
    <row r="108" spans="1:23" x14ac:dyDescent="0.2">
      <c r="A108" s="71">
        <f>BDS!BR110</f>
        <v>47.12804075073322</v>
      </c>
      <c r="B108" s="72">
        <f t="shared" si="21"/>
        <v>287.72679245718552</v>
      </c>
      <c r="C108" s="72">
        <f t="shared" si="22"/>
        <v>1.6596415505996602</v>
      </c>
      <c r="D108" s="72">
        <f t="shared" si="23"/>
        <v>0.6001632449987071</v>
      </c>
      <c r="E108" s="72">
        <f t="shared" si="24"/>
        <v>1.2228949234592947</v>
      </c>
      <c r="F108" s="72">
        <f t="shared" si="25"/>
        <v>0.76874163914767624</v>
      </c>
      <c r="G108" s="72">
        <f t="shared" si="26"/>
        <v>2.4457854794523182</v>
      </c>
      <c r="H108" s="72">
        <f t="shared" si="27"/>
        <v>0.26208561188958635</v>
      </c>
      <c r="I108" s="72">
        <f t="shared" si="28"/>
        <v>2.0615242104567582</v>
      </c>
      <c r="J108" s="72">
        <f t="shared" si="29"/>
        <v>0.42783395874535418</v>
      </c>
      <c r="K108" s="72">
        <f t="shared" si="30"/>
        <v>2.9557193181993195</v>
      </c>
      <c r="L108" s="72">
        <f t="shared" si="31"/>
        <v>6.2524508043071234E-2</v>
      </c>
      <c r="M108" s="72">
        <f t="shared" si="32"/>
        <v>2.7344722718144938</v>
      </c>
      <c r="N108" s="72">
        <f t="shared" si="33"/>
        <v>0.14480553531549029</v>
      </c>
      <c r="O108" s="72">
        <f t="shared" si="34"/>
        <v>3.1987104717056161</v>
      </c>
      <c r="P108" s="72">
        <f t="shared" si="35"/>
        <v>-1.7846806203661091E-2</v>
      </c>
      <c r="Q108" s="71">
        <f t="shared" si="36"/>
        <v>5.1165716052631502</v>
      </c>
      <c r="R108" s="131">
        <f>BDS!CD110</f>
        <v>-5.8683037154184294</v>
      </c>
      <c r="S108" s="132">
        <f t="shared" si="37"/>
        <v>0</v>
      </c>
      <c r="T108" s="132">
        <f t="shared" si="38"/>
        <v>0</v>
      </c>
      <c r="U108" s="132">
        <f t="shared" si="39"/>
        <v>0</v>
      </c>
      <c r="V108" s="131">
        <f t="shared" si="40"/>
        <v>5.1165716052631502</v>
      </c>
      <c r="W108" s="73">
        <f t="shared" si="41"/>
        <v>-0.75173211015527919</v>
      </c>
    </row>
    <row r="109" spans="1:23" x14ac:dyDescent="0.2">
      <c r="A109" s="71">
        <f>BDS!BR111</f>
        <v>47.842743762848237</v>
      </c>
      <c r="B109" s="72">
        <f t="shared" si="21"/>
        <v>283.42856060295333</v>
      </c>
      <c r="C109" s="72">
        <f t="shared" si="22"/>
        <v>1.684810235661671</v>
      </c>
      <c r="D109" s="72">
        <f t="shared" si="23"/>
        <v>0.58968507608884879</v>
      </c>
      <c r="E109" s="72">
        <f t="shared" si="24"/>
        <v>1.2414402877768835</v>
      </c>
      <c r="F109" s="72">
        <f t="shared" si="25"/>
        <v>0.76222016293680084</v>
      </c>
      <c r="G109" s="72">
        <f t="shared" si="26"/>
        <v>2.4828761418542884</v>
      </c>
      <c r="H109" s="72">
        <f t="shared" si="27"/>
        <v>0.24652957558727598</v>
      </c>
      <c r="I109" s="72">
        <f t="shared" si="28"/>
        <v>2.0927874995579194</v>
      </c>
      <c r="J109" s="72">
        <f t="shared" si="29"/>
        <v>0.41419785141437454</v>
      </c>
      <c r="K109" s="72">
        <f t="shared" si="30"/>
        <v>3.0005431951530994</v>
      </c>
      <c r="L109" s="72">
        <f t="shared" si="31"/>
        <v>4.6852259406943243E-2</v>
      </c>
      <c r="M109" s="72">
        <f t="shared" si="32"/>
        <v>2.7759409078553503</v>
      </c>
      <c r="N109" s="72">
        <f t="shared" si="33"/>
        <v>0.12880606672413472</v>
      </c>
      <c r="O109" s="72">
        <f t="shared" si="34"/>
        <v>3.247219341851598</v>
      </c>
      <c r="P109" s="72">
        <f t="shared" si="35"/>
        <v>-3.2467897583601246E-2</v>
      </c>
      <c r="Q109" s="71">
        <f t="shared" si="36"/>
        <v>4.9911265004962937</v>
      </c>
      <c r="R109" s="131">
        <f>BDS!CD111</f>
        <v>-5.8643275705438516</v>
      </c>
      <c r="S109" s="132">
        <f t="shared" si="37"/>
        <v>0</v>
      </c>
      <c r="T109" s="132">
        <f t="shared" si="38"/>
        <v>0</v>
      </c>
      <c r="U109" s="132">
        <f t="shared" si="39"/>
        <v>0</v>
      </c>
      <c r="V109" s="131">
        <f t="shared" si="40"/>
        <v>4.9911265004962937</v>
      </c>
      <c r="W109" s="73">
        <f t="shared" si="41"/>
        <v>-0.87320107004755787</v>
      </c>
    </row>
    <row r="110" spans="1:23" x14ac:dyDescent="0.2">
      <c r="A110" s="71">
        <f>BDS!BR112</f>
        <v>48.568285341289993</v>
      </c>
      <c r="B110" s="72">
        <f t="shared" si="21"/>
        <v>279.19453826120684</v>
      </c>
      <c r="C110" s="72">
        <f t="shared" si="22"/>
        <v>1.7103606071833402</v>
      </c>
      <c r="D110" s="72">
        <f t="shared" si="23"/>
        <v>0.57898708595504722</v>
      </c>
      <c r="E110" s="72">
        <f t="shared" si="24"/>
        <v>1.2602668950132825</v>
      </c>
      <c r="F110" s="72">
        <f t="shared" si="25"/>
        <v>0.75553196902568343</v>
      </c>
      <c r="G110" s="72">
        <f t="shared" si="26"/>
        <v>2.5205292890894437</v>
      </c>
      <c r="H110" s="72">
        <f t="shared" si="27"/>
        <v>0.23086432038321461</v>
      </c>
      <c r="I110" s="72">
        <f t="shared" si="28"/>
        <v>2.1245249006003637</v>
      </c>
      <c r="J110" s="72">
        <f t="shared" si="29"/>
        <v>0.40035761521152385</v>
      </c>
      <c r="K110" s="72">
        <f t="shared" si="30"/>
        <v>3.046046832168261</v>
      </c>
      <c r="L110" s="72">
        <f t="shared" si="31"/>
        <v>3.1319451074855217E-2</v>
      </c>
      <c r="M110" s="72">
        <f t="shared" si="32"/>
        <v>2.8180384212824627</v>
      </c>
      <c r="N110" s="72">
        <f t="shared" si="33"/>
        <v>0.11282258162712061</v>
      </c>
      <c r="O110" s="72">
        <f t="shared" si="34"/>
        <v>3.2964638554713019</v>
      </c>
      <c r="P110" s="72">
        <f t="shared" si="35"/>
        <v>-4.6793427972450105E-2</v>
      </c>
      <c r="Q110" s="71">
        <f t="shared" si="36"/>
        <v>4.8615970009664418</v>
      </c>
      <c r="R110" s="131">
        <f>BDS!CD112</f>
        <v>-5.860233086300239</v>
      </c>
      <c r="S110" s="132">
        <f t="shared" si="37"/>
        <v>0</v>
      </c>
      <c r="T110" s="132">
        <f t="shared" si="38"/>
        <v>0</v>
      </c>
      <c r="U110" s="132">
        <f t="shared" si="39"/>
        <v>0</v>
      </c>
      <c r="V110" s="131">
        <f t="shared" si="40"/>
        <v>4.8615970009664418</v>
      </c>
      <c r="W110" s="73">
        <f t="shared" si="41"/>
        <v>-0.99863608533379722</v>
      </c>
    </row>
    <row r="111" spans="1:23" x14ac:dyDescent="0.2">
      <c r="A111" s="71">
        <f>BDS!BR113</f>
        <v>49.304829854359774</v>
      </c>
      <c r="B111" s="72">
        <f t="shared" si="21"/>
        <v>275.02376623252781</v>
      </c>
      <c r="C111" s="72">
        <f t="shared" si="22"/>
        <v>1.7362984534906425</v>
      </c>
      <c r="D111" s="72">
        <f t="shared" si="23"/>
        <v>0.56806809539755887</v>
      </c>
      <c r="E111" s="72">
        <f t="shared" si="24"/>
        <v>1.2793790102547977</v>
      </c>
      <c r="F111" s="72">
        <f t="shared" si="25"/>
        <v>0.74867386497605781</v>
      </c>
      <c r="G111" s="72">
        <f t="shared" si="26"/>
        <v>2.5587534513151633</v>
      </c>
      <c r="H111" s="72">
        <f t="shared" si="27"/>
        <v>0.21510341730990942</v>
      </c>
      <c r="I111" s="72">
        <f t="shared" si="28"/>
        <v>2.1567436035548</v>
      </c>
      <c r="J111" s="72">
        <f t="shared" si="29"/>
        <v>0.38631788446781845</v>
      </c>
      <c r="K111" s="72">
        <f t="shared" si="30"/>
        <v>3.0922405378966324</v>
      </c>
      <c r="L111" s="72">
        <f t="shared" si="31"/>
        <v>1.5953508015214765E-2</v>
      </c>
      <c r="M111" s="72">
        <f t="shared" si="32"/>
        <v>2.8607743491051165</v>
      </c>
      <c r="N111" s="72">
        <f t="shared" si="33"/>
        <v>9.6876564910228877E-2</v>
      </c>
      <c r="O111" s="72">
        <f t="shared" si="34"/>
        <v>3.3464551686959445</v>
      </c>
      <c r="P111" s="72">
        <f t="shared" si="35"/>
        <v>-6.0790460840096976E-2</v>
      </c>
      <c r="Q111" s="71">
        <f t="shared" si="36"/>
        <v>4.727861140150063</v>
      </c>
      <c r="R111" s="131">
        <f>BDS!CD113</f>
        <v>-5.8560168408414919</v>
      </c>
      <c r="S111" s="132">
        <f t="shared" si="37"/>
        <v>0</v>
      </c>
      <c r="T111" s="132">
        <f t="shared" si="38"/>
        <v>0</v>
      </c>
      <c r="U111" s="132">
        <f t="shared" si="39"/>
        <v>0</v>
      </c>
      <c r="V111" s="131">
        <f t="shared" si="40"/>
        <v>4.727861140150063</v>
      </c>
      <c r="W111" s="73">
        <f t="shared" si="41"/>
        <v>-1.1281557006914289</v>
      </c>
    </row>
    <row r="112" spans="1:23" x14ac:dyDescent="0.2">
      <c r="A112" s="71">
        <f>BDS!BR114</f>
        <v>50.05254416302602</v>
      </c>
      <c r="B112" s="72">
        <f t="shared" si="21"/>
        <v>270.91529964658253</v>
      </c>
      <c r="C112" s="72">
        <f t="shared" si="22"/>
        <v>1.7626296506902863</v>
      </c>
      <c r="D112" s="72">
        <f t="shared" si="23"/>
        <v>0.55692717134682879</v>
      </c>
      <c r="E112" s="72">
        <f t="shared" si="24"/>
        <v>1.2987809632683358</v>
      </c>
      <c r="F112" s="72">
        <f t="shared" si="25"/>
        <v>0.74164266792781686</v>
      </c>
      <c r="G112" s="72">
        <f t="shared" si="26"/>
        <v>2.5975572880497975</v>
      </c>
      <c r="H112" s="72">
        <f t="shared" si="27"/>
        <v>0.19926142401639954</v>
      </c>
      <c r="I112" s="72">
        <f t="shared" si="28"/>
        <v>2.1894509074287982</v>
      </c>
      <c r="J112" s="72">
        <f t="shared" si="29"/>
        <v>0.37208391062693436</v>
      </c>
      <c r="K112" s="72">
        <f t="shared" si="30"/>
        <v>3.1391347773221172</v>
      </c>
      <c r="L112" s="72">
        <f t="shared" si="31"/>
        <v>7.829781029784085E-4</v>
      </c>
      <c r="M112" s="72">
        <f t="shared" si="32"/>
        <v>2.9041583729626117</v>
      </c>
      <c r="N112" s="72">
        <f t="shared" si="33"/>
        <v>8.0990647171245711E-2</v>
      </c>
      <c r="O112" s="72">
        <f t="shared" si="34"/>
        <v>3.3972046068409547</v>
      </c>
      <c r="P112" s="72">
        <f t="shared" si="35"/>
        <v>-7.4425168727494745E-2</v>
      </c>
      <c r="Q112" s="71">
        <f t="shared" si="36"/>
        <v>4.5897965612413847</v>
      </c>
      <c r="R112" s="131">
        <f>BDS!CD114</f>
        <v>-5.8516753195109423</v>
      </c>
      <c r="S112" s="132">
        <f t="shared" si="37"/>
        <v>0</v>
      </c>
      <c r="T112" s="132">
        <f t="shared" si="38"/>
        <v>0</v>
      </c>
      <c r="U112" s="132">
        <f t="shared" si="39"/>
        <v>0</v>
      </c>
      <c r="V112" s="131">
        <f t="shared" si="40"/>
        <v>4.5897965612413847</v>
      </c>
      <c r="W112" s="73">
        <f t="shared" si="41"/>
        <v>-1.2618787582695576</v>
      </c>
    </row>
    <row r="113" spans="1:23" x14ac:dyDescent="0.2">
      <c r="A113" s="71">
        <f>BDS!BR115</f>
        <v>50.811597658725987</v>
      </c>
      <c r="B113" s="72">
        <f t="shared" si="21"/>
        <v>266.8682077480654</v>
      </c>
      <c r="C113" s="72">
        <f t="shared" si="22"/>
        <v>1.7893601640009205</v>
      </c>
      <c r="D113" s="72">
        <f t="shared" si="23"/>
        <v>0.54556364654963085</v>
      </c>
      <c r="E113" s="72">
        <f t="shared" si="24"/>
        <v>1.3184771494822953</v>
      </c>
      <c r="F113" s="72">
        <f t="shared" si="25"/>
        <v>0.73443521055248717</v>
      </c>
      <c r="G113" s="72">
        <f t="shared" si="26"/>
        <v>2.6369495901344457</v>
      </c>
      <c r="H113" s="72">
        <f t="shared" si="27"/>
        <v>0.18335391376732552</v>
      </c>
      <c r="I113" s="72">
        <f t="shared" si="28"/>
        <v>2.2226542219203509</v>
      </c>
      <c r="J113" s="72">
        <f t="shared" si="29"/>
        <v>0.35766159420220422</v>
      </c>
      <c r="K113" s="72">
        <f t="shared" si="30"/>
        <v>3.1867401741314931</v>
      </c>
      <c r="L113" s="72">
        <f t="shared" si="31"/>
        <v>-1.4162492793217503E-2</v>
      </c>
      <c r="M113" s="72">
        <f t="shared" si="32"/>
        <v>2.9482003213175965</v>
      </c>
      <c r="N113" s="72">
        <f t="shared" si="33"/>
        <v>6.5188611903466628E-2</v>
      </c>
      <c r="O113" s="72">
        <f t="shared" si="34"/>
        <v>3.4487236669716785</v>
      </c>
      <c r="P113" s="72">
        <f t="shared" si="35"/>
        <v>-8.7662910002973132E-2</v>
      </c>
      <c r="Q113" s="71">
        <f t="shared" si="36"/>
        <v>4.4472812722581194</v>
      </c>
      <c r="R113" s="131">
        <f>BDS!CD115</f>
        <v>-5.8472049127016623</v>
      </c>
      <c r="S113" s="132">
        <f t="shared" si="37"/>
        <v>0</v>
      </c>
      <c r="T113" s="132">
        <f t="shared" si="38"/>
        <v>0</v>
      </c>
      <c r="U113" s="132">
        <f t="shared" si="39"/>
        <v>0</v>
      </c>
      <c r="V113" s="131">
        <f t="shared" si="40"/>
        <v>4.4472812722581194</v>
      </c>
      <c r="W113" s="73">
        <f t="shared" si="41"/>
        <v>-1.3999236404435429</v>
      </c>
    </row>
    <row r="114" spans="1:23" x14ac:dyDescent="0.2">
      <c r="A114" s="71">
        <f>BDS!BR116</f>
        <v>51.582162301740617</v>
      </c>
      <c r="B114" s="72">
        <f t="shared" si="21"/>
        <v>262.88157368584029</v>
      </c>
      <c r="C114" s="72">
        <f t="shared" si="22"/>
        <v>1.816496049104529</v>
      </c>
      <c r="D114" s="72">
        <f t="shared" si="23"/>
        <v>0.53397714016375386</v>
      </c>
      <c r="E114" s="72">
        <f t="shared" si="24"/>
        <v>1.3384720309823321</v>
      </c>
      <c r="F114" s="72">
        <f t="shared" si="25"/>
        <v>0.72704834745207714</v>
      </c>
      <c r="G114" s="72">
        <f t="shared" si="26"/>
        <v>2.6769392817244833</v>
      </c>
      <c r="H114" s="72">
        <f t="shared" si="27"/>
        <v>0.16739750276363927</v>
      </c>
      <c r="I114" s="72">
        <f t="shared" si="28"/>
        <v>2.2563610690965072</v>
      </c>
      <c r="J114" s="72">
        <f t="shared" si="29"/>
        <v>0.34305751725895667</v>
      </c>
      <c r="K114" s="72">
        <f t="shared" si="30"/>
        <v>3.2350675131211641</v>
      </c>
      <c r="L114" s="72">
        <f t="shared" si="31"/>
        <v>-2.885219398868278E-2</v>
      </c>
      <c r="M114" s="72">
        <f t="shared" si="32"/>
        <v>2.9929101716826652</v>
      </c>
      <c r="N114" s="72">
        <f t="shared" si="33"/>
        <v>4.9495397745582807E-2</v>
      </c>
      <c r="O114" s="72">
        <f t="shared" si="34"/>
        <v>3.5010240205079892</v>
      </c>
      <c r="P114" s="72">
        <f t="shared" si="35"/>
        <v>-0.1004683179536796</v>
      </c>
      <c r="Q114" s="71">
        <f t="shared" si="36"/>
        <v>4.3001945736966816</v>
      </c>
      <c r="R114" s="131">
        <f>BDS!CD116</f>
        <v>-5.8426019136914347</v>
      </c>
      <c r="S114" s="132">
        <f t="shared" si="37"/>
        <v>0</v>
      </c>
      <c r="T114" s="132">
        <f t="shared" si="38"/>
        <v>0</v>
      </c>
      <c r="U114" s="132">
        <f t="shared" si="39"/>
        <v>0</v>
      </c>
      <c r="V114" s="131">
        <f t="shared" si="40"/>
        <v>4.3001945736966816</v>
      </c>
      <c r="W114" s="73">
        <f t="shared" si="41"/>
        <v>-1.5424073399947531</v>
      </c>
    </row>
    <row r="115" spans="1:23" x14ac:dyDescent="0.2">
      <c r="A115" s="71">
        <f>BDS!BR117</f>
        <v>52.364412660151409</v>
      </c>
      <c r="B115" s="72">
        <f t="shared" si="21"/>
        <v>258.95449430523206</v>
      </c>
      <c r="C115" s="72">
        <f t="shared" si="22"/>
        <v>1.844043453518319</v>
      </c>
      <c r="D115" s="72">
        <f t="shared" si="23"/>
        <v>0.52216757927259538</v>
      </c>
      <c r="E115" s="72">
        <f t="shared" si="24"/>
        <v>1.3587701375222245</v>
      </c>
      <c r="F115" s="72">
        <f t="shared" si="25"/>
        <v>0.71947896202563733</v>
      </c>
      <c r="G115" s="72">
        <f t="shared" si="26"/>
        <v>2.7175354223112893</v>
      </c>
      <c r="H115" s="72">
        <f t="shared" si="27"/>
        <v>0.15140987544560214</v>
      </c>
      <c r="I115" s="72">
        <f t="shared" si="28"/>
        <v>2.2905790850974639</v>
      </c>
      <c r="J115" s="72">
        <f t="shared" si="29"/>
        <v>0.32827897632394137</v>
      </c>
      <c r="K115" s="72">
        <f t="shared" si="30"/>
        <v>3.2841277426404054</v>
      </c>
      <c r="L115" s="72">
        <f t="shared" si="31"/>
        <v>-4.3254392160757292E-2</v>
      </c>
      <c r="M115" s="72">
        <f t="shared" si="32"/>
        <v>3.0382980528807177</v>
      </c>
      <c r="N115" s="72">
        <f t="shared" si="33"/>
        <v>3.3937095220803751E-2</v>
      </c>
      <c r="O115" s="72">
        <f t="shared" si="34"/>
        <v>3.5541175158683949</v>
      </c>
      <c r="P115" s="72">
        <f t="shared" si="35"/>
        <v>-0.11280540301552179</v>
      </c>
      <c r="Q115" s="71">
        <f t="shared" si="36"/>
        <v>4.1484181919533283</v>
      </c>
      <c r="R115" s="131">
        <f>BDS!CD117</f>
        <v>-5.8378625164537539</v>
      </c>
      <c r="S115" s="132">
        <f t="shared" si="37"/>
        <v>0</v>
      </c>
      <c r="T115" s="132">
        <f t="shared" si="38"/>
        <v>0</v>
      </c>
      <c r="U115" s="132">
        <f t="shared" si="39"/>
        <v>0</v>
      </c>
      <c r="V115" s="131">
        <f t="shared" si="40"/>
        <v>4.1484181919533283</v>
      </c>
      <c r="W115" s="73">
        <f t="shared" si="41"/>
        <v>-1.6894443245004256</v>
      </c>
    </row>
    <row r="116" spans="1:23" x14ac:dyDescent="0.2">
      <c r="A116" s="71">
        <f>BDS!BR118</f>
        <v>53.158525949388064</v>
      </c>
      <c r="B116" s="72">
        <f t="shared" si="21"/>
        <v>255.08607994342057</v>
      </c>
      <c r="C116" s="72">
        <f t="shared" si="22"/>
        <v>1.8720086179874151</v>
      </c>
      <c r="D116" s="72">
        <f t="shared" si="23"/>
        <v>0.51013522132781786</v>
      </c>
      <c r="E116" s="72">
        <f t="shared" si="24"/>
        <v>1.3793760675500701</v>
      </c>
      <c r="F116" s="72">
        <f t="shared" si="25"/>
        <v>0.71172397382645791</v>
      </c>
      <c r="G116" s="72">
        <f t="shared" si="26"/>
        <v>2.7587472087746359</v>
      </c>
      <c r="H116" s="72">
        <f t="shared" si="27"/>
        <v>0.13540980740936487</v>
      </c>
      <c r="I116" s="72">
        <f t="shared" si="28"/>
        <v>2.3253160218665005</v>
      </c>
      <c r="J116" s="72">
        <f t="shared" si="29"/>
        <v>0.31333401560903373</v>
      </c>
      <c r="K116" s="72">
        <f t="shared" si="30"/>
        <v>3.3339319770716669</v>
      </c>
      <c r="L116" s="72">
        <f t="shared" si="31"/>
        <v>-5.733638328666732E-2</v>
      </c>
      <c r="M116" s="72">
        <f t="shared" si="32"/>
        <v>3.0843742473396025</v>
      </c>
      <c r="N116" s="72">
        <f t="shared" si="33"/>
        <v>1.8540937354746698E-2</v>
      </c>
      <c r="O116" s="72">
        <f t="shared" si="34"/>
        <v>3.608016181154249</v>
      </c>
      <c r="P116" s="72">
        <f t="shared" si="35"/>
        <v>-0.12463766893628266</v>
      </c>
      <c r="Q116" s="71">
        <f t="shared" si="36"/>
        <v>3.9918376577606081</v>
      </c>
      <c r="R116" s="131">
        <f>BDS!CD118</f>
        <v>-5.8329828134464714</v>
      </c>
      <c r="S116" s="132">
        <f t="shared" si="37"/>
        <v>0</v>
      </c>
      <c r="T116" s="132">
        <f t="shared" si="38"/>
        <v>0</v>
      </c>
      <c r="U116" s="132">
        <f t="shared" si="39"/>
        <v>0</v>
      </c>
      <c r="V116" s="131">
        <f t="shared" si="40"/>
        <v>3.9918376577606081</v>
      </c>
      <c r="W116" s="73">
        <f t="shared" si="41"/>
        <v>-1.8411451556858633</v>
      </c>
    </row>
    <row r="117" spans="1:23" x14ac:dyDescent="0.2">
      <c r="A117" s="71">
        <f>BDS!BR119</f>
        <v>53.964682072375858</v>
      </c>
      <c r="B117" s="72">
        <f t="shared" si="21"/>
        <v>251.27545422789154</v>
      </c>
      <c r="C117" s="72">
        <f t="shared" si="22"/>
        <v>1.9003978778986721</v>
      </c>
      <c r="D117" s="72">
        <f t="shared" si="23"/>
        <v>0.49788067752454751</v>
      </c>
      <c r="E117" s="72">
        <f t="shared" si="24"/>
        <v>1.4002944892500442</v>
      </c>
      <c r="F117" s="72">
        <f t="shared" si="25"/>
        <v>0.70378034643338128</v>
      </c>
      <c r="G117" s="72">
        <f t="shared" si="26"/>
        <v>2.8005839774662022</v>
      </c>
      <c r="H117" s="72">
        <f t="shared" si="27"/>
        <v>0.11941718553792706</v>
      </c>
      <c r="I117" s="72">
        <f t="shared" si="28"/>
        <v>2.3605797489061495</v>
      </c>
      <c r="J117" s="72">
        <f t="shared" si="29"/>
        <v>0.29823146042067888</v>
      </c>
      <c r="K117" s="72">
        <f t="shared" si="30"/>
        <v>3.3844914993484898</v>
      </c>
      <c r="L117" s="72">
        <f t="shared" si="31"/>
        <v>-7.1064555120064779E-2</v>
      </c>
      <c r="M117" s="72">
        <f t="shared" si="32"/>
        <v>3.131149193421555</v>
      </c>
      <c r="N117" s="72">
        <f t="shared" si="33"/>
        <v>3.3352835290378045E-3</v>
      </c>
      <c r="O117" s="72">
        <f t="shared" si="34"/>
        <v>3.6627322268746636</v>
      </c>
      <c r="P117" s="72">
        <f t="shared" si="35"/>
        <v>-0.13592824364798248</v>
      </c>
      <c r="Q117" s="71">
        <f t="shared" si="36"/>
        <v>3.8303439758975562</v>
      </c>
      <c r="R117" s="131">
        <f>BDS!CD119</f>
        <v>-5.8279587933798469</v>
      </c>
      <c r="S117" s="132">
        <f t="shared" si="37"/>
        <v>0</v>
      </c>
      <c r="T117" s="132">
        <f t="shared" si="38"/>
        <v>0</v>
      </c>
      <c r="U117" s="132">
        <f t="shared" si="39"/>
        <v>0</v>
      </c>
      <c r="V117" s="131">
        <f t="shared" si="40"/>
        <v>3.8303439758975562</v>
      </c>
      <c r="W117" s="73">
        <f t="shared" si="41"/>
        <v>-1.9976148174822907</v>
      </c>
    </row>
    <row r="118" spans="1:23" x14ac:dyDescent="0.2">
      <c r="A118" s="71">
        <f>BDS!BR120</f>
        <v>54.78306366029188</v>
      </c>
      <c r="B118" s="72">
        <f t="shared" si="21"/>
        <v>247.52175387789828</v>
      </c>
      <c r="C118" s="72">
        <f t="shared" si="22"/>
        <v>1.9292176647159296</v>
      </c>
      <c r="D118" s="72">
        <f t="shared" si="23"/>
        <v>0.4854049371094144</v>
      </c>
      <c r="E118" s="72">
        <f t="shared" si="24"/>
        <v>1.4215301415999562</v>
      </c>
      <c r="F118" s="72">
        <f t="shared" si="25"/>
        <v>0.69564509586020784</v>
      </c>
      <c r="G118" s="72">
        <f t="shared" si="26"/>
        <v>2.8430552063246814</v>
      </c>
      <c r="H118" s="72">
        <f t="shared" si="27"/>
        <v>0.10345302491576844</v>
      </c>
      <c r="I118" s="72">
        <f t="shared" si="28"/>
        <v>2.3963782550609949</v>
      </c>
      <c r="J118" s="72">
        <f t="shared" si="29"/>
        <v>0.28298095060956135</v>
      </c>
      <c r="K118" s="72">
        <f t="shared" si="30"/>
        <v>3.4358177635116012</v>
      </c>
      <c r="L118" s="72">
        <f t="shared" si="31"/>
        <v>-8.4404460999854547E-2</v>
      </c>
      <c r="M118" s="72">
        <f t="shared" si="32"/>
        <v>3.1786334877879625</v>
      </c>
      <c r="N118" s="72">
        <f t="shared" si="33"/>
        <v>-1.1650404103824303E-2</v>
      </c>
      <c r="O118" s="72">
        <f t="shared" si="34"/>
        <v>3.7182780487127447</v>
      </c>
      <c r="P118" s="72">
        <f t="shared" si="35"/>
        <v>-0.14664002559462225</v>
      </c>
      <c r="Q118" s="71">
        <f t="shared" si="36"/>
        <v>3.6638356405136276</v>
      </c>
      <c r="R118" s="131">
        <f>BDS!CD120</f>
        <v>-5.8227863389658356</v>
      </c>
      <c r="S118" s="132">
        <f t="shared" si="37"/>
        <v>0</v>
      </c>
      <c r="T118" s="132">
        <f t="shared" si="38"/>
        <v>0</v>
      </c>
      <c r="U118" s="132">
        <f t="shared" si="39"/>
        <v>0</v>
      </c>
      <c r="V118" s="131">
        <f t="shared" si="40"/>
        <v>3.6638356405136276</v>
      </c>
      <c r="W118" s="73">
        <f t="shared" si="41"/>
        <v>-2.158950698452208</v>
      </c>
    </row>
    <row r="119" spans="1:23" x14ac:dyDescent="0.2">
      <c r="A119" s="71">
        <f>BDS!BR121</f>
        <v>55.613856113939342</v>
      </c>
      <c r="B119" s="72">
        <f t="shared" si="21"/>
        <v>243.82412850888886</v>
      </c>
      <c r="C119" s="72">
        <f t="shared" si="22"/>
        <v>1.9584745074370333</v>
      </c>
      <c r="D119" s="72">
        <f t="shared" si="23"/>
        <v>0.47270939261700173</v>
      </c>
      <c r="E119" s="72">
        <f t="shared" si="24"/>
        <v>1.4430878354448455</v>
      </c>
      <c r="F119" s="72">
        <f t="shared" si="25"/>
        <v>0.68731529952762449</v>
      </c>
      <c r="G119" s="72">
        <f t="shared" si="26"/>
        <v>2.8861705170229714</v>
      </c>
      <c r="H119" s="72">
        <f t="shared" si="27"/>
        <v>8.7539482064060495E-2</v>
      </c>
      <c r="I119" s="72">
        <f t="shared" si="28"/>
        <v>2.4327196503275137</v>
      </c>
      <c r="J119" s="72">
        <f t="shared" si="29"/>
        <v>0.26759297389673264</v>
      </c>
      <c r="K119" s="72">
        <f t="shared" si="30"/>
        <v>3.4879223973037838</v>
      </c>
      <c r="L119" s="72">
        <f t="shared" si="31"/>
        <v>-9.7320905793705517E-2</v>
      </c>
      <c r="M119" s="72">
        <f t="shared" si="32"/>
        <v>3.226837887799995</v>
      </c>
      <c r="N119" s="72">
        <f t="shared" si="33"/>
        <v>-2.6385592348436657E-2</v>
      </c>
      <c r="O119" s="72">
        <f t="shared" si="34"/>
        <v>3.7746662303337848</v>
      </c>
      <c r="P119" s="72">
        <f t="shared" si="35"/>
        <v>-0.15673584621858827</v>
      </c>
      <c r="Q119" s="71">
        <f t="shared" si="36"/>
        <v>3.4922210596320715</v>
      </c>
      <c r="R119" s="131">
        <f>BDS!CD121</f>
        <v>-5.817461224650752</v>
      </c>
      <c r="S119" s="132">
        <f t="shared" si="37"/>
        <v>0</v>
      </c>
      <c r="T119" s="132">
        <f t="shared" si="38"/>
        <v>0</v>
      </c>
      <c r="U119" s="132">
        <f t="shared" si="39"/>
        <v>0</v>
      </c>
      <c r="V119" s="131">
        <f t="shared" si="40"/>
        <v>3.4922210596320715</v>
      </c>
      <c r="W119" s="73">
        <f t="shared" si="41"/>
        <v>-2.3252401650186805</v>
      </c>
    </row>
    <row r="120" spans="1:23" x14ac:dyDescent="0.2">
      <c r="A120" s="71">
        <f>BDS!BR122</f>
        <v>56.457247645749305</v>
      </c>
      <c r="B120" s="72">
        <f t="shared" si="21"/>
        <v>240.18174043985545</v>
      </c>
      <c r="C120" s="72">
        <f t="shared" si="22"/>
        <v>1.9881750340729498</v>
      </c>
      <c r="D120" s="72">
        <f t="shared" si="23"/>
        <v>0.45979586602495204</v>
      </c>
      <c r="E120" s="72">
        <f t="shared" si="24"/>
        <v>1.4649724545868563</v>
      </c>
      <c r="F120" s="72">
        <f t="shared" si="25"/>
        <v>0.67878810582246873</v>
      </c>
      <c r="G120" s="72">
        <f t="shared" si="26"/>
        <v>2.9299396771479183</v>
      </c>
      <c r="H120" s="72">
        <f t="shared" si="27"/>
        <v>7.1699864000332583E-2</v>
      </c>
      <c r="I120" s="72">
        <f t="shared" si="28"/>
        <v>2.4696121676913596</v>
      </c>
      <c r="J120" s="72">
        <f t="shared" si="29"/>
        <v>0.25207889889287222</v>
      </c>
      <c r="K120" s="72">
        <f t="shared" si="30"/>
        <v>3.5408172048040858</v>
      </c>
      <c r="L120" s="72">
        <f t="shared" si="31"/>
        <v>-0.10977804478040087</v>
      </c>
      <c r="M120" s="72">
        <f t="shared" si="32"/>
        <v>3.2757733139556353</v>
      </c>
      <c r="N120" s="72">
        <f t="shared" si="33"/>
        <v>-4.0838717568658464E-2</v>
      </c>
      <c r="O120" s="72">
        <f t="shared" si="34"/>
        <v>3.831909546236036</v>
      </c>
      <c r="P120" s="72">
        <f t="shared" si="35"/>
        <v>-0.16617864925155415</v>
      </c>
      <c r="Q120" s="71">
        <f t="shared" si="36"/>
        <v>3.3154214627931484</v>
      </c>
      <c r="R120" s="131">
        <f>BDS!CD122</f>
        <v>-5.8119791143335897</v>
      </c>
      <c r="S120" s="132">
        <f t="shared" si="37"/>
        <v>0</v>
      </c>
      <c r="T120" s="132">
        <f t="shared" si="38"/>
        <v>0</v>
      </c>
      <c r="U120" s="132">
        <f t="shared" si="39"/>
        <v>0</v>
      </c>
      <c r="V120" s="131">
        <f t="shared" si="40"/>
        <v>3.3154214627931484</v>
      </c>
      <c r="W120" s="73">
        <f t="shared" si="41"/>
        <v>-2.4965576515404413</v>
      </c>
    </row>
    <row r="121" spans="1:23" x14ac:dyDescent="0.2">
      <c r="A121" s="71">
        <f>BDS!BR123</f>
        <v>57.313429322419424</v>
      </c>
      <c r="B121" s="72">
        <f t="shared" si="21"/>
        <v>236.5937645035612</v>
      </c>
      <c r="C121" s="72">
        <f t="shared" si="22"/>
        <v>2.0183259731493148</v>
      </c>
      <c r="D121" s="72">
        <f t="shared" si="23"/>
        <v>0.44666663581200861</v>
      </c>
      <c r="E121" s="72">
        <f t="shared" si="24"/>
        <v>1.4871889568916432</v>
      </c>
      <c r="F121" s="72">
        <f t="shared" si="25"/>
        <v>0.67006074426944751</v>
      </c>
      <c r="G121" s="72">
        <f t="shared" si="26"/>
        <v>2.9743726024131241</v>
      </c>
      <c r="H121" s="72">
        <f t="shared" si="27"/>
        <v>5.5958632592959537E-2</v>
      </c>
      <c r="I121" s="72">
        <f t="shared" si="28"/>
        <v>2.5070641649925087</v>
      </c>
      <c r="J121" s="72">
        <f t="shared" si="29"/>
        <v>0.23645100760644364</v>
      </c>
      <c r="K121" s="72">
        <f t="shared" si="30"/>
        <v>3.5945141691019868</v>
      </c>
      <c r="L121" s="72">
        <f t="shared" si="31"/>
        <v>-0.12173949626874168</v>
      </c>
      <c r="M121" s="72">
        <f t="shared" si="32"/>
        <v>3.3254508523636721</v>
      </c>
      <c r="N121" s="72">
        <f t="shared" si="33"/>
        <v>-5.4977235919553315E-2</v>
      </c>
      <c r="O121" s="72">
        <f t="shared" si="34"/>
        <v>3.8900209646447155</v>
      </c>
      <c r="P121" s="72">
        <f t="shared" si="35"/>
        <v>-0.17493168738193118</v>
      </c>
      <c r="Q121" s="71">
        <f t="shared" si="36"/>
        <v>3.1333743773014766</v>
      </c>
      <c r="R121" s="131">
        <f>BDS!CD123</f>
        <v>-5.8063355590724681</v>
      </c>
      <c r="S121" s="132">
        <f t="shared" si="37"/>
        <v>0</v>
      </c>
      <c r="T121" s="132">
        <f t="shared" si="38"/>
        <v>0</v>
      </c>
      <c r="U121" s="132">
        <f t="shared" si="39"/>
        <v>0</v>
      </c>
      <c r="V121" s="131">
        <f t="shared" si="40"/>
        <v>3.1333743773014766</v>
      </c>
      <c r="W121" s="73">
        <f t="shared" si="41"/>
        <v>-2.6729611817709915</v>
      </c>
    </row>
    <row r="122" spans="1:23" x14ac:dyDescent="0.2">
      <c r="A122" s="71">
        <f>BDS!BR124</f>
        <v>58.182595108199237</v>
      </c>
      <c r="B122" s="72">
        <f t="shared" si="21"/>
        <v>233.0593878596022</v>
      </c>
      <c r="C122" s="72">
        <f t="shared" si="22"/>
        <v>2.048934155230751</v>
      </c>
      <c r="D122" s="72">
        <f t="shared" si="23"/>
        <v>0.43332446489662063</v>
      </c>
      <c r="E122" s="72">
        <f t="shared" si="24"/>
        <v>1.5097423754115529</v>
      </c>
      <c r="F122" s="72">
        <f t="shared" si="25"/>
        <v>0.66113053634065144</v>
      </c>
      <c r="G122" s="72">
        <f t="shared" si="26"/>
        <v>3.0194793589053077</v>
      </c>
      <c r="H122" s="72">
        <f t="shared" si="27"/>
        <v>4.0341403647193984E-2</v>
      </c>
      <c r="I122" s="72">
        <f t="shared" si="28"/>
        <v>2.5450841268186934</v>
      </c>
      <c r="J122" s="72">
        <f t="shared" si="29"/>
        <v>0.22072252721423957</v>
      </c>
      <c r="K122" s="72">
        <f t="shared" si="30"/>
        <v>3.6490254550121133</v>
      </c>
      <c r="L122" s="72">
        <f t="shared" si="31"/>
        <v>-0.13316846873471022</v>
      </c>
      <c r="M122" s="72">
        <f t="shared" si="32"/>
        <v>3.3758817572552102</v>
      </c>
      <c r="N122" s="72">
        <f t="shared" si="33"/>
        <v>-6.8767683985019909E-2</v>
      </c>
      <c r="O122" s="72">
        <f t="shared" si="34"/>
        <v>3.9490136504499045</v>
      </c>
      <c r="P122" s="72">
        <f t="shared" si="35"/>
        <v>-0.18295873677892288</v>
      </c>
      <c r="Q122" s="71">
        <f t="shared" si="36"/>
        <v>2.946037770961714</v>
      </c>
      <c r="R122" s="131">
        <f>BDS!CD124</f>
        <v>-5.8005259947819203</v>
      </c>
      <c r="S122" s="132">
        <f t="shared" si="37"/>
        <v>0</v>
      </c>
      <c r="T122" s="132">
        <f t="shared" si="38"/>
        <v>0</v>
      </c>
      <c r="U122" s="132">
        <f t="shared" si="39"/>
        <v>0</v>
      </c>
      <c r="V122" s="131">
        <f t="shared" si="40"/>
        <v>2.946037770961714</v>
      </c>
      <c r="W122" s="73">
        <f t="shared" si="41"/>
        <v>-2.8544882238202063</v>
      </c>
    </row>
    <row r="123" spans="1:23" x14ac:dyDescent="0.2">
      <c r="A123" s="71">
        <f>BDS!BR125</f>
        <v>59.064941908831962</v>
      </c>
      <c r="B123" s="72">
        <f t="shared" si="21"/>
        <v>229.57780981026204</v>
      </c>
      <c r="C123" s="72">
        <f t="shared" si="22"/>
        <v>2.0800065144683026</v>
      </c>
      <c r="D123" s="72">
        <f t="shared" si="23"/>
        <v>0.41977262942634469</v>
      </c>
      <c r="E123" s="72">
        <f t="shared" si="24"/>
        <v>1.532637819525841</v>
      </c>
      <c r="F123" s="72">
        <f t="shared" si="25"/>
        <v>0.65199490692832063</v>
      </c>
      <c r="G123" s="72">
        <f t="shared" si="26"/>
        <v>3.065270165364733</v>
      </c>
      <c r="H123" s="72">
        <f t="shared" si="27"/>
        <v>2.4874940125965021E-2</v>
      </c>
      <c r="I123" s="72">
        <f t="shared" si="28"/>
        <v>2.5836806664275489</v>
      </c>
      <c r="J123" s="72">
        <f t="shared" si="29"/>
        <v>0.20490766084416676</v>
      </c>
      <c r="K123" s="72">
        <f t="shared" si="30"/>
        <v>3.7043634118301236</v>
      </c>
      <c r="L123" s="72">
        <f t="shared" si="31"/>
        <v>-0.14402790323163273</v>
      </c>
      <c r="M123" s="72">
        <f t="shared" si="32"/>
        <v>3.4270774535332666</v>
      </c>
      <c r="N123" s="72">
        <f t="shared" si="33"/>
        <v>-8.2175750612618018E-2</v>
      </c>
      <c r="O123" s="72">
        <f t="shared" si="34"/>
        <v>4.0089009681889927</v>
      </c>
      <c r="P123" s="72">
        <f t="shared" si="35"/>
        <v>-0.19022432984111215</v>
      </c>
      <c r="Q123" s="71">
        <f t="shared" si="36"/>
        <v>2.7533949721168143</v>
      </c>
      <c r="R123" s="131">
        <f>BDS!CD125</f>
        <v>-5.7945457399239304</v>
      </c>
      <c r="S123" s="132">
        <f t="shared" si="37"/>
        <v>0</v>
      </c>
      <c r="T123" s="132">
        <f t="shared" si="38"/>
        <v>0</v>
      </c>
      <c r="U123" s="132">
        <f t="shared" si="39"/>
        <v>0</v>
      </c>
      <c r="V123" s="131">
        <f t="shared" si="40"/>
        <v>2.7533949721168143</v>
      </c>
      <c r="W123" s="73">
        <f t="shared" si="41"/>
        <v>-3.0411507678071161</v>
      </c>
    </row>
    <row r="124" spans="1:23" x14ac:dyDescent="0.2">
      <c r="A124" s="71">
        <f>BDS!BR126</f>
        <v>59.960669616162626</v>
      </c>
      <c r="B124" s="72">
        <f t="shared" si="21"/>
        <v>226.14824161911713</v>
      </c>
      <c r="C124" s="72">
        <f t="shared" si="22"/>
        <v>2.1115500901703372</v>
      </c>
      <c r="D124" s="72">
        <f t="shared" si="23"/>
        <v>0.40601494838008745</v>
      </c>
      <c r="E124" s="72">
        <f t="shared" si="24"/>
        <v>1.5558804760981801</v>
      </c>
      <c r="F124" s="72">
        <f t="shared" si="25"/>
        <v>0.64265139650632364</v>
      </c>
      <c r="G124" s="72">
        <f t="shared" si="26"/>
        <v>3.1117553955002202</v>
      </c>
      <c r="H124" s="72">
        <f t="shared" si="27"/>
        <v>9.5871388757226041E-3</v>
      </c>
      <c r="I124" s="72">
        <f t="shared" si="28"/>
        <v>2.6228625276979085</v>
      </c>
      <c r="J124" s="72">
        <f t="shared" si="29"/>
        <v>0.18902161709511001</v>
      </c>
      <c r="K124" s="72">
        <f t="shared" si="30"/>
        <v>3.7605405761303903</v>
      </c>
      <c r="L124" s="72">
        <f t="shared" si="31"/>
        <v>-0.15428063178859167</v>
      </c>
      <c r="M124" s="72">
        <f t="shared" si="32"/>
        <v>3.4790495393610348</v>
      </c>
      <c r="N124" s="72">
        <f t="shared" si="33"/>
        <v>-9.5166360746956447E-2</v>
      </c>
      <c r="O124" s="72">
        <f t="shared" si="34"/>
        <v>4.0696964850743589</v>
      </c>
      <c r="P124" s="72">
        <f t="shared" si="35"/>
        <v>-0.19669400640327672</v>
      </c>
      <c r="Q124" s="71">
        <f t="shared" si="36"/>
        <v>2.555460490522004</v>
      </c>
      <c r="R124" s="131">
        <f>BDS!CD126</f>
        <v>-5.7883899931958798</v>
      </c>
      <c r="S124" s="132">
        <f t="shared" si="37"/>
        <v>0</v>
      </c>
      <c r="T124" s="132">
        <f t="shared" si="38"/>
        <v>0</v>
      </c>
      <c r="U124" s="132">
        <f t="shared" si="39"/>
        <v>0</v>
      </c>
      <c r="V124" s="131">
        <f t="shared" si="40"/>
        <v>2.555460490522004</v>
      </c>
      <c r="W124" s="73">
        <f t="shared" si="41"/>
        <v>-3.2329295026738758</v>
      </c>
    </row>
    <row r="125" spans="1:23" x14ac:dyDescent="0.2">
      <c r="A125" s="71">
        <f>BDS!BR127</f>
        <v>60.8699811534227</v>
      </c>
      <c r="B125" s="72">
        <f t="shared" si="21"/>
        <v>222.76990633235189</v>
      </c>
      <c r="C125" s="72">
        <f t="shared" si="22"/>
        <v>2.1435720283972728</v>
      </c>
      <c r="D125" s="72">
        <f t="shared" si="23"/>
        <v>0.39205581393620409</v>
      </c>
      <c r="E125" s="72">
        <f t="shared" si="24"/>
        <v>1.5794756106517214</v>
      </c>
      <c r="F125" s="72">
        <f t="shared" si="25"/>
        <v>0.63309767400568107</v>
      </c>
      <c r="G125" s="72">
        <f t="shared" si="26"/>
        <v>3.1589455803392652</v>
      </c>
      <c r="H125" s="72">
        <f t="shared" si="27"/>
        <v>-5.4929898043411356E-3</v>
      </c>
      <c r="I125" s="72">
        <f t="shared" si="28"/>
        <v>2.6626385871106932</v>
      </c>
      <c r="J125" s="72">
        <f t="shared" si="29"/>
        <v>0.17308063799235235</v>
      </c>
      <c r="K125" s="72">
        <f t="shared" si="30"/>
        <v>3.8175696746061067</v>
      </c>
      <c r="L125" s="72">
        <f t="shared" si="31"/>
        <v>-0.16388955245869299</v>
      </c>
      <c r="M125" s="72">
        <f t="shared" si="32"/>
        <v>3.5318097887893969</v>
      </c>
      <c r="N125" s="72">
        <f t="shared" si="33"/>
        <v>-0.10770377206604705</v>
      </c>
      <c r="O125" s="72">
        <f t="shared" si="34"/>
        <v>4.1314139740669669</v>
      </c>
      <c r="P125" s="72">
        <f t="shared" si="35"/>
        <v>-0.20233458347676733</v>
      </c>
      <c r="Q125" s="71">
        <f t="shared" si="36"/>
        <v>2.3522868739088496</v>
      </c>
      <c r="R125" s="131">
        <f>BDS!CD127</f>
        <v>-5.7820538312189189</v>
      </c>
      <c r="S125" s="132">
        <f t="shared" si="37"/>
        <v>0</v>
      </c>
      <c r="T125" s="132">
        <f t="shared" si="38"/>
        <v>0</v>
      </c>
      <c r="U125" s="132">
        <f t="shared" si="39"/>
        <v>0</v>
      </c>
      <c r="V125" s="131">
        <f t="shared" si="40"/>
        <v>2.3522868739088496</v>
      </c>
      <c r="W125" s="73">
        <f t="shared" si="41"/>
        <v>-3.4297669573100693</v>
      </c>
    </row>
    <row r="126" spans="1:23" x14ac:dyDescent="0.2">
      <c r="A126" s="71">
        <f>BDS!BR128</f>
        <v>61.79308252120147</v>
      </c>
      <c r="B126" s="72">
        <f t="shared" si="21"/>
        <v>219.44203860274337</v>
      </c>
      <c r="C126" s="72">
        <f t="shared" si="22"/>
        <v>2.1760795835804827</v>
      </c>
      <c r="D126" s="72">
        <f t="shared" si="23"/>
        <v>0.37790022254953615</v>
      </c>
      <c r="E126" s="72">
        <f t="shared" si="24"/>
        <v>1.603428568561974</v>
      </c>
      <c r="F126" s="72">
        <f t="shared" si="25"/>
        <v>0.62333155042918598</v>
      </c>
      <c r="G126" s="72">
        <f t="shared" si="26"/>
        <v>3.2068514106137984</v>
      </c>
      <c r="H126" s="72">
        <f t="shared" si="27"/>
        <v>-2.0335350441799727E-2</v>
      </c>
      <c r="I126" s="72">
        <f t="shared" si="28"/>
        <v>2.7030178557598377</v>
      </c>
      <c r="J126" s="72">
        <f t="shared" si="29"/>
        <v>0.1571020250493573</v>
      </c>
      <c r="K126" s="72">
        <f t="shared" si="30"/>
        <v>3.8754636269524596</v>
      </c>
      <c r="L126" s="72">
        <f t="shared" si="31"/>
        <v>-0.17281782160924639</v>
      </c>
      <c r="M126" s="72">
        <f t="shared" si="32"/>
        <v>3.5853701544242829</v>
      </c>
      <c r="N126" s="72">
        <f t="shared" si="33"/>
        <v>-0.11975168522005974</v>
      </c>
      <c r="O126" s="72">
        <f t="shared" si="34"/>
        <v>4.1940674169965622</v>
      </c>
      <c r="P126" s="72">
        <f t="shared" si="35"/>
        <v>-0.20711444341429291</v>
      </c>
      <c r="Q126" s="71">
        <f t="shared" si="36"/>
        <v>2.1439727431695972</v>
      </c>
      <c r="R126" s="131">
        <f>BDS!CD128</f>
        <v>-5.7755322062302596</v>
      </c>
      <c r="S126" s="132">
        <f t="shared" si="37"/>
        <v>0</v>
      </c>
      <c r="T126" s="132">
        <f t="shared" si="38"/>
        <v>0</v>
      </c>
      <c r="U126" s="132">
        <f t="shared" si="39"/>
        <v>0</v>
      </c>
      <c r="V126" s="131">
        <f t="shared" si="40"/>
        <v>2.1439727431695972</v>
      </c>
      <c r="W126" s="73">
        <f t="shared" si="41"/>
        <v>-3.6315594630606625</v>
      </c>
    </row>
    <row r="127" spans="1:23" x14ac:dyDescent="0.2">
      <c r="A127" s="71">
        <f>BDS!BR129</f>
        <v>62.73018284411458</v>
      </c>
      <c r="B127" s="72">
        <f t="shared" si="21"/>
        <v>216.163884516275</v>
      </c>
      <c r="C127" s="72">
        <f t="shared" si="22"/>
        <v>2.2090801201657588</v>
      </c>
      <c r="D127" s="72">
        <f t="shared" si="23"/>
        <v>0.36355380666957926</v>
      </c>
      <c r="E127" s="72">
        <f t="shared" si="24"/>
        <v>1.6277447762677799</v>
      </c>
      <c r="F127" s="72">
        <f t="shared" si="25"/>
        <v>0.61335099322972753</v>
      </c>
      <c r="G127" s="72">
        <f t="shared" si="26"/>
        <v>3.2554837391821212</v>
      </c>
      <c r="H127" s="72">
        <f t="shared" si="27"/>
        <v>-3.4908799239668366E-2</v>
      </c>
      <c r="I127" s="72">
        <f t="shared" si="28"/>
        <v>2.7440094813937161</v>
      </c>
      <c r="J127" s="72">
        <f t="shared" si="29"/>
        <v>0.14110416307778575</v>
      </c>
      <c r="K127" s="72">
        <f t="shared" si="30"/>
        <v>3.9342355487935348</v>
      </c>
      <c r="L127" s="72">
        <f t="shared" si="31"/>
        <v>-0.18102906395863921</v>
      </c>
      <c r="M127" s="72">
        <f t="shared" si="32"/>
        <v>3.6397427701344838</v>
      </c>
      <c r="N127" s="72">
        <f t="shared" si="33"/>
        <v>-0.13127336845762796</v>
      </c>
      <c r="O127" s="72">
        <f t="shared" si="34"/>
        <v>4.2576710077292041</v>
      </c>
      <c r="P127" s="72">
        <f t="shared" si="35"/>
        <v>-0.21100384017736959</v>
      </c>
      <c r="Q127" s="71">
        <f t="shared" si="36"/>
        <v>1.9306721511558236</v>
      </c>
      <c r="R127" s="131">
        <f>BDS!CD129</f>
        <v>-5.7688199437835452</v>
      </c>
      <c r="S127" s="132">
        <f t="shared" si="37"/>
        <v>0</v>
      </c>
      <c r="T127" s="132">
        <f t="shared" si="38"/>
        <v>0</v>
      </c>
      <c r="U127" s="132">
        <f t="shared" si="39"/>
        <v>0</v>
      </c>
      <c r="V127" s="131">
        <f t="shared" si="40"/>
        <v>1.9306721511558236</v>
      </c>
      <c r="W127" s="73">
        <f t="shared" si="41"/>
        <v>-3.8381477926277219</v>
      </c>
    </row>
    <row r="128" spans="1:23" x14ac:dyDescent="0.2">
      <c r="A128" s="71">
        <f>BDS!BR130</f>
        <v>63.681494418180321</v>
      </c>
      <c r="B128" s="72">
        <f t="shared" si="21"/>
        <v>212.93470142134069</v>
      </c>
      <c r="C128" s="72">
        <f t="shared" si="22"/>
        <v>2.2425811142816938</v>
      </c>
      <c r="D128" s="72">
        <f t="shared" si="23"/>
        <v>0.34902286702008134</v>
      </c>
      <c r="E128" s="72">
        <f t="shared" si="24"/>
        <v>1.6524297425006476</v>
      </c>
      <c r="F128" s="72">
        <f t="shared" si="25"/>
        <v>0.60315414147629631</v>
      </c>
      <c r="G128" s="72">
        <f t="shared" si="26"/>
        <v>3.3048535834875774</v>
      </c>
      <c r="H128" s="72">
        <f t="shared" si="27"/>
        <v>-4.9181190240254503E-2</v>
      </c>
      <c r="I128" s="72">
        <f t="shared" si="28"/>
        <v>2.7856227504875246</v>
      </c>
      <c r="J128" s="72">
        <f t="shared" si="29"/>
        <v>0.1251065413575253</v>
      </c>
      <c r="K128" s="72">
        <f t="shared" si="30"/>
        <v>3.9938987546536033</v>
      </c>
      <c r="L128" s="72">
        <f t="shared" si="31"/>
        <v>-0.18848760075775159</v>
      </c>
      <c r="M128" s="72">
        <f t="shared" si="32"/>
        <v>3.6949399538005263</v>
      </c>
      <c r="N128" s="72">
        <f t="shared" si="33"/>
        <v>-0.1422317973998411</v>
      </c>
      <c r="O128" s="72">
        <f t="shared" si="34"/>
        <v>4.3222391553828166</v>
      </c>
      <c r="P128" s="72">
        <f t="shared" si="35"/>
        <v>-0.21397522314209899</v>
      </c>
      <c r="Q128" s="71">
        <f t="shared" si="36"/>
        <v>1.7126054021324688</v>
      </c>
      <c r="R128" s="131">
        <f>BDS!CD130</f>
        <v>-5.7619117404614215</v>
      </c>
      <c r="S128" s="132">
        <f t="shared" si="37"/>
        <v>0</v>
      </c>
      <c r="T128" s="132">
        <f t="shared" si="38"/>
        <v>0</v>
      </c>
      <c r="U128" s="132">
        <f t="shared" si="39"/>
        <v>0</v>
      </c>
      <c r="V128" s="131">
        <f t="shared" si="40"/>
        <v>1.7126054021324688</v>
      </c>
      <c r="W128" s="73">
        <f t="shared" si="41"/>
        <v>-4.0493063383289529</v>
      </c>
    </row>
    <row r="129" spans="1:23" x14ac:dyDescent="0.2">
      <c r="A129" s="71">
        <f>BDS!BR131</f>
        <v>64.647232758914356</v>
      </c>
      <c r="B129" s="72">
        <f t="shared" si="21"/>
        <v>209.75375776050029</v>
      </c>
      <c r="C129" s="72">
        <f t="shared" si="22"/>
        <v>2.2765901554333663</v>
      </c>
      <c r="D129" s="72">
        <f t="shared" si="23"/>
        <v>0.33431440534740631</v>
      </c>
      <c r="E129" s="72">
        <f t="shared" si="24"/>
        <v>1.6774890595327328</v>
      </c>
      <c r="F129" s="72">
        <f t="shared" si="25"/>
        <v>0.59273932183079814</v>
      </c>
      <c r="G129" s="72">
        <f t="shared" si="26"/>
        <v>3.3549721280545066</v>
      </c>
      <c r="H129" s="72">
        <f t="shared" si="27"/>
        <v>-6.3119431572220927E-2</v>
      </c>
      <c r="I129" s="72">
        <f t="shared" si="28"/>
        <v>2.8278670903470928</v>
      </c>
      <c r="J129" s="72">
        <f t="shared" si="29"/>
        <v>0.1091297717473407</v>
      </c>
      <c r="K129" s="72">
        <f t="shared" si="30"/>
        <v>4.0544667609734697</v>
      </c>
      <c r="L129" s="72">
        <f t="shared" si="31"/>
        <v>-0.19515869638522282</v>
      </c>
      <c r="M129" s="72">
        <f t="shared" si="32"/>
        <v>3.7509742101052352</v>
      </c>
      <c r="N129" s="72">
        <f t="shared" si="33"/>
        <v>-0.15258981068480673</v>
      </c>
      <c r="O129" s="72">
        <f t="shared" si="34"/>
        <v>4.3877864875915185</v>
      </c>
      <c r="P129" s="72">
        <f t="shared" si="35"/>
        <v>-0.2160035776046188</v>
      </c>
      <c r="Q129" s="71">
        <f t="shared" si="36"/>
        <v>1.4900714453416997</v>
      </c>
      <c r="R129" s="131">
        <f>BDS!CD131</f>
        <v>-5.7548021616049114</v>
      </c>
      <c r="S129" s="132">
        <f t="shared" si="37"/>
        <v>0</v>
      </c>
      <c r="T129" s="132">
        <f t="shared" si="38"/>
        <v>0</v>
      </c>
      <c r="U129" s="132">
        <f t="shared" si="39"/>
        <v>0</v>
      </c>
      <c r="V129" s="131">
        <f t="shared" si="40"/>
        <v>1.4900714453416997</v>
      </c>
      <c r="W129" s="73">
        <f t="shared" si="41"/>
        <v>-4.2647307162632115</v>
      </c>
    </row>
    <row r="130" spans="1:23" x14ac:dyDescent="0.2">
      <c r="A130" s="71">
        <f>BDS!BR132</f>
        <v>65.62761665015384</v>
      </c>
      <c r="B130" s="72">
        <f t="shared" si="21"/>
        <v>206.62033290474847</v>
      </c>
      <c r="C130" s="72">
        <f t="shared" si="22"/>
        <v>2.311114948221709</v>
      </c>
      <c r="D130" s="72">
        <f t="shared" si="23"/>
        <v>0.31943615753092125</v>
      </c>
      <c r="E130" s="72">
        <f t="shared" si="24"/>
        <v>1.7029284044437427</v>
      </c>
      <c r="F130" s="72">
        <f t="shared" si="25"/>
        <v>0.58210506535773443</v>
      </c>
      <c r="G130" s="72">
        <f t="shared" si="26"/>
        <v>3.4058507270220479</v>
      </c>
      <c r="H130" s="72">
        <f t="shared" si="27"/>
        <v>-7.6689552566569133E-2</v>
      </c>
      <c r="I130" s="72">
        <f t="shared" si="28"/>
        <v>2.8707520712445973</v>
      </c>
      <c r="J130" s="72">
        <f t="shared" si="29"/>
        <v>9.3195603284671025E-2</v>
      </c>
      <c r="K130" s="72">
        <f t="shared" si="30"/>
        <v>4.1159532891725634</v>
      </c>
      <c r="L130" s="72">
        <f t="shared" si="31"/>
        <v>-0.20100882347371768</v>
      </c>
      <c r="M130" s="72">
        <f t="shared" si="32"/>
        <v>3.8078582333666153</v>
      </c>
      <c r="N130" s="72">
        <f t="shared" si="33"/>
        <v>-0.16231028215453541</v>
      </c>
      <c r="O130" s="72">
        <f t="shared" si="34"/>
        <v>4.4543278538194464</v>
      </c>
      <c r="P130" s="72">
        <f t="shared" si="35"/>
        <v>-0.21706678083993622</v>
      </c>
      <c r="Q130" s="71">
        <f t="shared" si="36"/>
        <v>1.2634619092911894</v>
      </c>
      <c r="R130" s="131">
        <f>BDS!CD132</f>
        <v>-5.7474856390644611</v>
      </c>
      <c r="S130" s="132">
        <f t="shared" si="37"/>
        <v>0</v>
      </c>
      <c r="T130" s="132">
        <f t="shared" si="38"/>
        <v>0</v>
      </c>
      <c r="U130" s="132">
        <f t="shared" si="39"/>
        <v>0</v>
      </c>
      <c r="V130" s="131">
        <f t="shared" si="40"/>
        <v>1.2634619092911894</v>
      </c>
      <c r="W130" s="73">
        <f t="shared" si="41"/>
        <v>-4.4840237297732717</v>
      </c>
    </row>
    <row r="131" spans="1:23" x14ac:dyDescent="0.2">
      <c r="A131" s="71">
        <f>BDS!BR133</f>
        <v>66.622868193621926</v>
      </c>
      <c r="B131" s="72">
        <f t="shared" si="21"/>
        <v>203.53371699025939</v>
      </c>
      <c r="C131" s="72">
        <f t="shared" si="22"/>
        <v>2.3461633140889528</v>
      </c>
      <c r="D131" s="72">
        <f t="shared" si="23"/>
        <v>0.30439662693341557</v>
      </c>
      <c r="E131" s="72">
        <f t="shared" si="24"/>
        <v>1.728753540407054</v>
      </c>
      <c r="F131" s="72">
        <f t="shared" si="25"/>
        <v>0.57125012518746754</v>
      </c>
      <c r="G131" s="72">
        <f t="shared" si="26"/>
        <v>3.4575009067163713</v>
      </c>
      <c r="H131" s="72">
        <f t="shared" si="27"/>
        <v>-8.9856782539601804E-2</v>
      </c>
      <c r="I131" s="72">
        <f t="shared" si="28"/>
        <v>2.9142874085866661</v>
      </c>
      <c r="J131" s="72">
        <f t="shared" si="29"/>
        <v>7.7326932790262995E-2</v>
      </c>
      <c r="K131" s="72">
        <f t="shared" si="30"/>
        <v>4.1783722687574629</v>
      </c>
      <c r="L131" s="72">
        <f t="shared" si="31"/>
        <v>-0.20600594650654586</v>
      </c>
      <c r="M131" s="72">
        <f t="shared" si="32"/>
        <v>3.8656049104136923</v>
      </c>
      <c r="N131" s="72">
        <f t="shared" si="33"/>
        <v>-0.17135631018917166</v>
      </c>
      <c r="O131" s="72">
        <f t="shared" si="34"/>
        <v>4.5218783287248359</v>
      </c>
      <c r="P131" s="72">
        <f t="shared" si="35"/>
        <v>-0.21714597222564774</v>
      </c>
      <c r="Q131" s="71">
        <f t="shared" si="36"/>
        <v>1.0332767633361502</v>
      </c>
      <c r="R131" s="131">
        <f>BDS!CD133</f>
        <v>-5.7399564689779066</v>
      </c>
      <c r="S131" s="132">
        <f t="shared" si="37"/>
        <v>0</v>
      </c>
      <c r="T131" s="132">
        <f t="shared" si="38"/>
        <v>0</v>
      </c>
      <c r="U131" s="132">
        <f t="shared" si="39"/>
        <v>0</v>
      </c>
      <c r="V131" s="131">
        <f t="shared" si="40"/>
        <v>1.0332767633361502</v>
      </c>
      <c r="W131" s="73">
        <f t="shared" si="41"/>
        <v>-4.706679705641756</v>
      </c>
    </row>
    <row r="132" spans="1:23" x14ac:dyDescent="0.2">
      <c r="A132" s="71">
        <f>BDS!BR134</f>
        <v>67.633212859243997</v>
      </c>
      <c r="B132" s="72">
        <f t="shared" si="21"/>
        <v>200.49321075756998</v>
      </c>
      <c r="C132" s="72">
        <f t="shared" si="22"/>
        <v>2.3817431930905433</v>
      </c>
      <c r="D132" s="72">
        <f t="shared" si="23"/>
        <v>0.28920511785309749</v>
      </c>
      <c r="E132" s="72">
        <f t="shared" si="24"/>
        <v>1.7549703179953346</v>
      </c>
      <c r="F132" s="72">
        <f t="shared" si="25"/>
        <v>0.56017349505216985</v>
      </c>
      <c r="G132" s="72">
        <f t="shared" si="26"/>
        <v>3.5099343682619186</v>
      </c>
      <c r="H132" s="72">
        <f t="shared" si="27"/>
        <v>-0.10258564204691541</v>
      </c>
      <c r="I132" s="72">
        <f t="shared" si="28"/>
        <v>2.9584829651153624</v>
      </c>
      <c r="J132" s="72">
        <f t="shared" si="29"/>
        <v>6.15478109599698E-2</v>
      </c>
      <c r="K132" s="72">
        <f t="shared" si="30"/>
        <v>4.2417378404775716</v>
      </c>
      <c r="L132" s="72">
        <f t="shared" si="31"/>
        <v>-0.21011982361857878</v>
      </c>
      <c r="M132" s="72">
        <f t="shared" si="32"/>
        <v>3.9242273235059715</v>
      </c>
      <c r="N132" s="72">
        <f t="shared" si="33"/>
        <v>-0.17969142470944807</v>
      </c>
      <c r="O132" s="72">
        <f t="shared" si="34"/>
        <v>4.5904532155751223</v>
      </c>
      <c r="P132" s="72">
        <f t="shared" si="35"/>
        <v>-0.21622593556432945</v>
      </c>
      <c r="Q132" s="71">
        <f t="shared" si="36"/>
        <v>0.80014146747830539</v>
      </c>
      <c r="R132" s="131">
        <f>BDS!CD134</f>
        <v>-5.7322088095808139</v>
      </c>
      <c r="S132" s="132">
        <f t="shared" si="37"/>
        <v>0</v>
      </c>
      <c r="T132" s="132">
        <f t="shared" si="38"/>
        <v>0</v>
      </c>
      <c r="U132" s="132">
        <f t="shared" si="39"/>
        <v>0</v>
      </c>
      <c r="V132" s="131">
        <f t="shared" si="40"/>
        <v>0.80014146747830539</v>
      </c>
      <c r="W132" s="73">
        <f t="shared" si="41"/>
        <v>-4.9320673421025081</v>
      </c>
    </row>
    <row r="133" spans="1:23" x14ac:dyDescent="0.2">
      <c r="A133" s="71">
        <f>BDS!BR135</f>
        <v>68.658879536226863</v>
      </c>
      <c r="B133" s="72">
        <f t="shared" si="21"/>
        <v>197.49812539316582</v>
      </c>
      <c r="C133" s="72">
        <f t="shared" si="22"/>
        <v>2.4178626456939227</v>
      </c>
      <c r="D133" s="72">
        <f t="shared" si="23"/>
        <v>0.27387176892099097</v>
      </c>
      <c r="E133" s="72">
        <f t="shared" si="24"/>
        <v>1.7815846765059671</v>
      </c>
      <c r="F133" s="72">
        <f t="shared" si="25"/>
        <v>0.54887442871161551</v>
      </c>
      <c r="G133" s="72">
        <f t="shared" si="26"/>
        <v>3.5631629902322426</v>
      </c>
      <c r="H133" s="72">
        <f t="shared" si="27"/>
        <v>-0.11484004741096025</v>
      </c>
      <c r="I133" s="72">
        <f t="shared" si="28"/>
        <v>3.0033487531425465</v>
      </c>
      <c r="J133" s="72">
        <f t="shared" si="29"/>
        <v>4.5883443392409788E-2</v>
      </c>
      <c r="K133" s="72">
        <f t="shared" si="30"/>
        <v>4.306064359528639</v>
      </c>
      <c r="L133" s="72">
        <f t="shared" si="31"/>
        <v>-0.21332232610046234</v>
      </c>
      <c r="M133" s="72">
        <f t="shared" si="32"/>
        <v>3.9837387532971644</v>
      </c>
      <c r="N133" s="72">
        <f t="shared" si="33"/>
        <v>-0.18727981226477114</v>
      </c>
      <c r="O133" s="72">
        <f t="shared" si="34"/>
        <v>4.6600680497138303</v>
      </c>
      <c r="P133" s="72">
        <f t="shared" si="35"/>
        <v>-0.21429549132467809</v>
      </c>
      <c r="Q133" s="71">
        <f t="shared" si="36"/>
        <v>0.56482528559410372</v>
      </c>
      <c r="R133" s="131">
        <f>BDS!CD135</f>
        <v>-5.7242366790552719</v>
      </c>
      <c r="S133" s="132">
        <f t="shared" si="37"/>
        <v>0</v>
      </c>
      <c r="T133" s="132">
        <f t="shared" si="38"/>
        <v>0</v>
      </c>
      <c r="U133" s="132">
        <f t="shared" si="39"/>
        <v>0</v>
      </c>
      <c r="V133" s="131">
        <f t="shared" si="40"/>
        <v>0.56482528559410372</v>
      </c>
      <c r="W133" s="73">
        <f t="shared" si="41"/>
        <v>-5.1594113934611681</v>
      </c>
    </row>
    <row r="134" spans="1:23" x14ac:dyDescent="0.2">
      <c r="A134" s="71">
        <f>BDS!BR136</f>
        <v>69.700100584912619</v>
      </c>
      <c r="B134" s="72">
        <f t="shared" si="21"/>
        <v>194.54778237343342</v>
      </c>
      <c r="C134" s="72">
        <f t="shared" si="22"/>
        <v>2.4545298546045955</v>
      </c>
      <c r="D134" s="72">
        <f t="shared" si="23"/>
        <v>0.25840758626852339</v>
      </c>
      <c r="E134" s="72">
        <f t="shared" si="24"/>
        <v>1.8086026453065684</v>
      </c>
      <c r="F134" s="72">
        <f t="shared" si="25"/>
        <v>0.53735246028369432</v>
      </c>
      <c r="G134" s="72">
        <f t="shared" si="26"/>
        <v>3.6171988313410441</v>
      </c>
      <c r="H134" s="72">
        <f t="shared" si="27"/>
        <v>-0.12658342931443067</v>
      </c>
      <c r="I134" s="72">
        <f t="shared" si="28"/>
        <v>3.0488949368181215</v>
      </c>
      <c r="J134" s="72">
        <f t="shared" si="29"/>
        <v>3.0360185967588691E-2</v>
      </c>
      <c r="K134" s="72">
        <f t="shared" si="30"/>
        <v>4.371366398804871</v>
      </c>
      <c r="L134" s="72">
        <f t="shared" si="31"/>
        <v>-0.21558777483885935</v>
      </c>
      <c r="M134" s="72">
        <f t="shared" si="32"/>
        <v>4.0441526818438653</v>
      </c>
      <c r="N134" s="72">
        <f t="shared" si="33"/>
        <v>-0.19408655949960843</v>
      </c>
      <c r="O134" s="72">
        <f t="shared" si="34"/>
        <v>4.7307386020800379</v>
      </c>
      <c r="P134" s="72">
        <f t="shared" si="35"/>
        <v>-0.21134789607187687</v>
      </c>
      <c r="Q134" s="71">
        <f t="shared" si="36"/>
        <v>0.32826017627446535</v>
      </c>
      <c r="R134" s="131">
        <f>BDS!CD136</f>
        <v>-5.7160339534233087</v>
      </c>
      <c r="S134" s="132">
        <f t="shared" si="37"/>
        <v>0</v>
      </c>
      <c r="T134" s="132">
        <f t="shared" si="38"/>
        <v>0</v>
      </c>
      <c r="U134" s="132">
        <f t="shared" si="39"/>
        <v>0</v>
      </c>
      <c r="V134" s="131">
        <f t="shared" si="40"/>
        <v>0.32826017627446535</v>
      </c>
      <c r="W134" s="73">
        <f t="shared" si="41"/>
        <v>-5.3877737771488432</v>
      </c>
    </row>
    <row r="135" spans="1:23" x14ac:dyDescent="0.2">
      <c r="A135" s="71">
        <f>BDS!BR137</f>
        <v>70.75711188941888</v>
      </c>
      <c r="B135" s="72">
        <f t="shared" ref="B135:B198" si="42">13560/A135</f>
        <v>191.64151331094368</v>
      </c>
      <c r="C135" s="72">
        <f t="shared" ref="C135:C198" si="43">4*PI()*$D$3/B135</f>
        <v>2.491753126619884</v>
      </c>
      <c r="D135" s="72">
        <f t="shared" ref="D135:D198" si="44">SIN(C135)/C135</f>
        <v>0.2428244762697444</v>
      </c>
      <c r="E135" s="72">
        <f t="shared" ref="E135:E198" si="45">4*PI()*$F$3/B135</f>
        <v>1.8360303452009181</v>
      </c>
      <c r="F135" s="72">
        <f t="shared" ref="F135:F198" si="46">SIN(E135)/E135</f>
        <v>0.52560742549185469</v>
      </c>
      <c r="G135" s="72">
        <f t="shared" ref="G135:G198" si="47">4*PI()*$H$3/B135</f>
        <v>3.6720541331740222</v>
      </c>
      <c r="H135" s="72">
        <f t="shared" ref="H135:H198" si="48">SIN(G135)/G135</f>
        <v>-0.13777886623134336</v>
      </c>
      <c r="I135" s="72">
        <f t="shared" ref="I135:I198" si="49">4*PI()*SQRT($D$3^2+$F$3^2)/B135</f>
        <v>3.0951318344326744</v>
      </c>
      <c r="J135" s="72">
        <f t="shared" ref="J135:J198" si="50">SIN(I135)/I135</f>
        <v>1.5005533958399118E-2</v>
      </c>
      <c r="K135" s="72">
        <f t="shared" ref="K135:K198" si="51">4*PI()*SQRT($D$3^2+$H$3^2)/B135</f>
        <v>4.4376587522003517</v>
      </c>
      <c r="L135" s="72">
        <f t="shared" ref="L135:L198" si="52">SIN(K135)/K135</f>
        <v>-0.2168932926262524</v>
      </c>
      <c r="M135" s="72">
        <f t="shared" ref="M135:M198" si="53">4*PI()*SQRT($F$3^2+$H$3^2)/B135</f>
        <v>4.1054827956598503</v>
      </c>
      <c r="N135" s="72">
        <f t="shared" ref="N135:N198" si="54">SIN(M135)/M135</f>
        <v>-0.20007791514282006</v>
      </c>
      <c r="O135" s="72">
        <f t="shared" ref="O135:O198" si="55">4*PI()*SQRT($D$3^2+$F$3^2+$H$3^2)/B135</f>
        <v>4.80248088278121</v>
      </c>
      <c r="P135" s="72">
        <f t="shared" ref="P135:P198" si="56">SIN(O135)/O135</f>
        <v>-0.2073812458729111</v>
      </c>
      <c r="Q135" s="71">
        <f t="shared" ref="Q135:Q198" si="57">IF($U$1=1,$Q$1*LOG(1-D135+F135+H135-J135-L135+N135-P135),$Q$1*LOG(1+D135+F135+H135+J135+L135+N135+P135))</f>
        <v>9.1559325838163452E-2</v>
      </c>
      <c r="R135" s="131">
        <f>BDS!CD137</f>
        <v>-5.7075943644916611</v>
      </c>
      <c r="S135" s="132">
        <f t="shared" ref="S135:S198" si="58">-20*LOG(1/SQRT(1+($S$3/A135)^(2*$S$4)))</f>
        <v>0</v>
      </c>
      <c r="T135" s="132">
        <f t="shared" ref="T135:T198" si="59">20*LOG(1/SQRT(1+($T$3/A135)^(2*$T$4)))</f>
        <v>0</v>
      </c>
      <c r="U135" s="132">
        <f t="shared" ref="U135:U198" si="60">IF($U$1=1,0,S135+T135)</f>
        <v>0</v>
      </c>
      <c r="V135" s="131">
        <f t="shared" ref="V135:V198" si="61">U135+Q135</f>
        <v>9.1559325838163452E-2</v>
      </c>
      <c r="W135" s="73">
        <f t="shared" ref="W135:W198" si="62">R135+Q135+U135</f>
        <v>-5.6160350386534974</v>
      </c>
    </row>
    <row r="136" spans="1:23" x14ac:dyDescent="0.2">
      <c r="A136" s="71">
        <f>BDS!BR138</f>
        <v>71.830152911077306</v>
      </c>
      <c r="B136" s="72">
        <f t="shared" si="42"/>
        <v>188.77865980303156</v>
      </c>
      <c r="C136" s="72">
        <f t="shared" si="43"/>
        <v>2.5295408945107978</v>
      </c>
      <c r="D136" s="72">
        <f t="shared" si="44"/>
        <v>0.22713527764089633</v>
      </c>
      <c r="E136" s="72">
        <f t="shared" si="45"/>
        <v>1.8638739898156</v>
      </c>
      <c r="F136" s="72">
        <f t="shared" si="46"/>
        <v>0.51363948383860636</v>
      </c>
      <c r="G136" s="72">
        <f t="shared" si="47"/>
        <v>3.7277413229621534</v>
      </c>
      <c r="H136" s="72">
        <f t="shared" si="48"/>
        <v>-0.14838923343565108</v>
      </c>
      <c r="I136" s="72">
        <f t="shared" si="49"/>
        <v>3.1420699207550444</v>
      </c>
      <c r="J136" s="72">
        <f t="shared" si="50"/>
        <v>-1.5189577545032457E-4</v>
      </c>
      <c r="K136" s="72">
        <f t="shared" si="51"/>
        <v>4.5049564379605389</v>
      </c>
      <c r="L136" s="72">
        <f t="shared" si="52"/>
        <v>-0.21721917094034604</v>
      </c>
      <c r="M136" s="72">
        <f t="shared" si="53"/>
        <v>4.1677429888166984</v>
      </c>
      <c r="N136" s="72">
        <f t="shared" si="54"/>
        <v>-0.2052215704912656</v>
      </c>
      <c r="O136" s="72">
        <f t="shared" si="55"/>
        <v>4.875311144720226</v>
      </c>
      <c r="P136" s="72">
        <f t="shared" si="56"/>
        <v>-0.20239887994423419</v>
      </c>
      <c r="Q136" s="71">
        <f t="shared" si="57"/>
        <v>-0.14396605643414578</v>
      </c>
      <c r="R136" s="131">
        <f>BDS!CD138</f>
        <v>-5.6989114978550859</v>
      </c>
      <c r="S136" s="132">
        <f t="shared" si="58"/>
        <v>0</v>
      </c>
      <c r="T136" s="132">
        <f t="shared" si="59"/>
        <v>0</v>
      </c>
      <c r="U136" s="132">
        <f t="shared" si="60"/>
        <v>0</v>
      </c>
      <c r="V136" s="131">
        <f t="shared" si="61"/>
        <v>-0.14396605643414578</v>
      </c>
      <c r="W136" s="73">
        <f t="shared" si="62"/>
        <v>-5.8428775542892319</v>
      </c>
    </row>
    <row r="137" spans="1:23" x14ac:dyDescent="0.2">
      <c r="A137" s="71">
        <f>BDS!BR139</f>
        <v>72.919466742682545</v>
      </c>
      <c r="B137" s="72">
        <f t="shared" si="42"/>
        <v>185.95857328263779</v>
      </c>
      <c r="C137" s="72">
        <f t="shared" si="43"/>
        <v>2.5679017189324416</v>
      </c>
      <c r="D137" s="72">
        <f t="shared" si="44"/>
        <v>0.21135379265697726</v>
      </c>
      <c r="E137" s="72">
        <f t="shared" si="45"/>
        <v>1.8921398870076727</v>
      </c>
      <c r="F137" s="72">
        <f t="shared" si="46"/>
        <v>0.50144914171067623</v>
      </c>
      <c r="G137" s="72">
        <f t="shared" si="47"/>
        <v>3.7842730163970262</v>
      </c>
      <c r="H137" s="72">
        <f t="shared" si="48"/>
        <v>-0.15837736828203908</v>
      </c>
      <c r="I137" s="72">
        <f t="shared" si="49"/>
        <v>3.1897198294053353</v>
      </c>
      <c r="J137" s="72">
        <f t="shared" si="50"/>
        <v>-1.5082390192553877E-2</v>
      </c>
      <c r="K137" s="72">
        <f t="shared" si="51"/>
        <v>4.573274702084583</v>
      </c>
      <c r="L137" s="72">
        <f t="shared" si="52"/>
        <v>-0.21654924942429621</v>
      </c>
      <c r="M137" s="72">
        <f t="shared" si="53"/>
        <v>4.230947366091435</v>
      </c>
      <c r="N137" s="72">
        <f t="shared" si="54"/>
        <v>-0.20948695815841581</v>
      </c>
      <c r="O137" s="72">
        <f t="shared" si="55"/>
        <v>4.9492458872773986</v>
      </c>
      <c r="P137" s="72">
        <f t="shared" si="56"/>
        <v>-0.19640978025982014</v>
      </c>
      <c r="Q137" s="71">
        <f t="shared" si="57"/>
        <v>-0.37679359167036269</v>
      </c>
      <c r="R137" s="131">
        <f>BDS!CD139</f>
        <v>-5.6899787909656299</v>
      </c>
      <c r="S137" s="132">
        <f t="shared" si="58"/>
        <v>0</v>
      </c>
      <c r="T137" s="132">
        <f t="shared" si="59"/>
        <v>0</v>
      </c>
      <c r="U137" s="132">
        <f t="shared" si="60"/>
        <v>0</v>
      </c>
      <c r="V137" s="131">
        <f t="shared" si="61"/>
        <v>-0.37679359167036269</v>
      </c>
      <c r="W137" s="73">
        <f t="shared" si="62"/>
        <v>-6.0667723826359925</v>
      </c>
    </row>
    <row r="138" spans="1:23" x14ac:dyDescent="0.2">
      <c r="A138" s="71">
        <f>BDS!BR140</f>
        <v>74.025300163563827</v>
      </c>
      <c r="B138" s="72">
        <f t="shared" si="42"/>
        <v>183.18061487137879</v>
      </c>
      <c r="C138" s="72">
        <f t="shared" si="43"/>
        <v>2.6068442903633962</v>
      </c>
      <c r="D138" s="72">
        <f t="shared" si="44"/>
        <v>0.19549481722047807</v>
      </c>
      <c r="E138" s="72">
        <f t="shared" si="45"/>
        <v>1.9208344402936866</v>
      </c>
      <c r="F138" s="72">
        <f t="shared" si="46"/>
        <v>0.48903727641738048</v>
      </c>
      <c r="G138" s="72">
        <f t="shared" si="47"/>
        <v>3.8416620204888732</v>
      </c>
      <c r="H138" s="72">
        <f t="shared" si="48"/>
        <v>-0.16770625239348003</v>
      </c>
      <c r="I138" s="72">
        <f t="shared" si="49"/>
        <v>3.2380923552639138</v>
      </c>
      <c r="J138" s="72">
        <f t="shared" si="50"/>
        <v>-2.9755173784615657E-2</v>
      </c>
      <c r="K138" s="72">
        <f t="shared" si="51"/>
        <v>4.6426290217792427</v>
      </c>
      <c r="L138" s="72">
        <f t="shared" si="52"/>
        <v>-0.21487130589427197</v>
      </c>
      <c r="M138" s="72">
        <f t="shared" si="53"/>
        <v>4.295110246161908</v>
      </c>
      <c r="N138" s="72">
        <f t="shared" si="54"/>
        <v>-0.21284556862888188</v>
      </c>
      <c r="O138" s="72">
        <f t="shared" si="55"/>
        <v>5.024301860048344</v>
      </c>
      <c r="P138" s="72">
        <f t="shared" si="56"/>
        <v>-0.18942896226085901</v>
      </c>
      <c r="Q138" s="71">
        <f t="shared" si="57"/>
        <v>-0.60518272706814991</v>
      </c>
      <c r="R138" s="131">
        <f>BDS!CD140</f>
        <v>-5.6807895312759111</v>
      </c>
      <c r="S138" s="132">
        <f t="shared" si="58"/>
        <v>0</v>
      </c>
      <c r="T138" s="132">
        <f t="shared" si="59"/>
        <v>0</v>
      </c>
      <c r="U138" s="132">
        <f t="shared" si="60"/>
        <v>0</v>
      </c>
      <c r="V138" s="131">
        <f t="shared" si="61"/>
        <v>-0.60518272706814991</v>
      </c>
      <c r="W138" s="73">
        <f t="shared" si="62"/>
        <v>-6.2859722583440609</v>
      </c>
    </row>
    <row r="139" spans="1:23" x14ac:dyDescent="0.2">
      <c r="A139" s="71">
        <f>BDS!BR141</f>
        <v>75.147903695491763</v>
      </c>
      <c r="B139" s="72">
        <f t="shared" si="42"/>
        <v>180.44415523481175</v>
      </c>
      <c r="C139" s="72">
        <f t="shared" si="43"/>
        <v>2.6463774310745034</v>
      </c>
      <c r="D139" s="72">
        <f t="shared" si="44"/>
        <v>0.1795741694916648</v>
      </c>
      <c r="E139" s="72">
        <f t="shared" si="45"/>
        <v>1.9499641503003728</v>
      </c>
      <c r="F139" s="72">
        <f t="shared" si="46"/>
        <v>0.47640516115920845</v>
      </c>
      <c r="G139" s="72">
        <f t="shared" si="47"/>
        <v>3.8999213364679384</v>
      </c>
      <c r="H139" s="72">
        <f t="shared" si="48"/>
        <v>-0.1763392113133892</v>
      </c>
      <c r="I139" s="72">
        <f t="shared" si="49"/>
        <v>3.2871984569169452</v>
      </c>
      <c r="J139" s="72">
        <f t="shared" si="50"/>
        <v>-4.4138451338214625E-2</v>
      </c>
      <c r="K139" s="72">
        <f t="shared" si="51"/>
        <v>4.7130351089651725</v>
      </c>
      <c r="L139" s="72">
        <f t="shared" si="52"/>
        <v>-0.21217745426014936</v>
      </c>
      <c r="M139" s="72">
        <f t="shared" si="53"/>
        <v>4.3602461648506177</v>
      </c>
      <c r="N139" s="72">
        <f t="shared" si="54"/>
        <v>-0.21527128389893019</v>
      </c>
      <c r="O139" s="72">
        <f t="shared" si="55"/>
        <v>5.1004960666385202</v>
      </c>
      <c r="P139" s="72">
        <f t="shared" si="56"/>
        <v>-0.18147785120908458</v>
      </c>
      <c r="Q139" s="71">
        <f t="shared" si="57"/>
        <v>-0.82717692903997975</v>
      </c>
      <c r="R139" s="131">
        <f>BDS!CD141</f>
        <v>-5.6713368544648333</v>
      </c>
      <c r="S139" s="132">
        <f t="shared" si="58"/>
        <v>0</v>
      </c>
      <c r="T139" s="132">
        <f t="shared" si="59"/>
        <v>0</v>
      </c>
      <c r="U139" s="132">
        <f t="shared" si="60"/>
        <v>0</v>
      </c>
      <c r="V139" s="131">
        <f t="shared" si="61"/>
        <v>-0.82717692903997975</v>
      </c>
      <c r="W139" s="73">
        <f t="shared" si="62"/>
        <v>-6.498513783504813</v>
      </c>
    </row>
    <row r="140" spans="1:23" x14ac:dyDescent="0.2">
      <c r="A140" s="71">
        <f>BDS!BR142</f>
        <v>76.287531659432986</v>
      </c>
      <c r="B140" s="72">
        <f t="shared" si="42"/>
        <v>177.7485744398613</v>
      </c>
      <c r="C140" s="72">
        <f t="shared" si="43"/>
        <v>2.68651009712752</v>
      </c>
      <c r="D140" s="72">
        <f t="shared" si="44"/>
        <v>0.16360871676262195</v>
      </c>
      <c r="E140" s="72">
        <f t="shared" si="45"/>
        <v>1.9795356162373328</v>
      </c>
      <c r="F140" s="72">
        <f t="shared" si="46"/>
        <v>0.46355449091846873</v>
      </c>
      <c r="G140" s="72">
        <f t="shared" si="47"/>
        <v>3.9590641627298568</v>
      </c>
      <c r="H140" s="72">
        <f t="shared" si="48"/>
        <v>-0.18424013208496867</v>
      </c>
      <c r="I140" s="72">
        <f t="shared" si="49"/>
        <v>3.3370492591390133</v>
      </c>
      <c r="J140" s="72">
        <f t="shared" si="50"/>
        <v>-5.8199460504179679E-2</v>
      </c>
      <c r="K140" s="72">
        <f t="shared" si="51"/>
        <v>4.784508913836401</v>
      </c>
      <c r="L140" s="72">
        <f t="shared" si="52"/>
        <v>-0.20846454726902658</v>
      </c>
      <c r="M140" s="72">
        <f t="shared" si="53"/>
        <v>4.4263698784177512</v>
      </c>
      <c r="N140" s="72">
        <f t="shared" si="54"/>
        <v>-0.21674072718952475</v>
      </c>
      <c r="O140" s="72">
        <f t="shared" si="55"/>
        <v>5.1778457685153292</v>
      </c>
      <c r="P140" s="72">
        <f t="shared" si="56"/>
        <v>-0.17258463811032401</v>
      </c>
      <c r="Q140" s="71">
        <f t="shared" si="57"/>
        <v>-1.0406185447857277</v>
      </c>
      <c r="R140" s="131">
        <f>BDS!CD142</f>
        <v>-5.6616137427546072</v>
      </c>
      <c r="S140" s="132">
        <f t="shared" si="58"/>
        <v>0</v>
      </c>
      <c r="T140" s="132">
        <f t="shared" si="59"/>
        <v>0</v>
      </c>
      <c r="U140" s="132">
        <f t="shared" si="60"/>
        <v>0</v>
      </c>
      <c r="V140" s="131">
        <f t="shared" si="61"/>
        <v>-1.0406185447857277</v>
      </c>
      <c r="W140" s="73">
        <f t="shared" si="62"/>
        <v>-6.7022322875403351</v>
      </c>
    </row>
    <row r="141" spans="1:23" x14ac:dyDescent="0.2">
      <c r="A141" s="71">
        <f>BDS!BR143</f>
        <v>77.444442233165418</v>
      </c>
      <c r="B141" s="72">
        <f t="shared" si="42"/>
        <v>175.09326181437663</v>
      </c>
      <c r="C141" s="72">
        <f t="shared" si="43"/>
        <v>2.7272513804040708</v>
      </c>
      <c r="D141" s="72">
        <f t="shared" si="44"/>
        <v>0.14761640022886077</v>
      </c>
      <c r="E141" s="72">
        <f t="shared" si="45"/>
        <v>2.0095555373920599</v>
      </c>
      <c r="F141" s="72">
        <f t="shared" si="46"/>
        <v>0.4504874092580719</v>
      </c>
      <c r="G141" s="72">
        <f t="shared" si="47"/>
        <v>4.0191038978256897</v>
      </c>
      <c r="H141" s="72">
        <f t="shared" si="48"/>
        <v>-0.19137369910460433</v>
      </c>
      <c r="I141" s="72">
        <f t="shared" si="49"/>
        <v>3.3876560554133888</v>
      </c>
      <c r="J141" s="72">
        <f t="shared" si="50"/>
        <v>-7.1904534954553109E-2</v>
      </c>
      <c r="K141" s="72">
        <f t="shared" si="51"/>
        <v>4.8570666284737705</v>
      </c>
      <c r="L141" s="72">
        <f t="shared" si="52"/>
        <v>-0.20373458047109644</v>
      </c>
      <c r="M141" s="72">
        <f t="shared" si="53"/>
        <v>4.4934963669041439</v>
      </c>
      <c r="N141" s="72">
        <f t="shared" si="54"/>
        <v>-0.2172336273908306</v>
      </c>
      <c r="O141" s="72">
        <f t="shared" si="55"/>
        <v>5.256368488918624</v>
      </c>
      <c r="P141" s="72">
        <f t="shared" si="56"/>
        <v>-0.16278460851134113</v>
      </c>
      <c r="Q141" s="71">
        <f t="shared" si="57"/>
        <v>-1.2431798932700948</v>
      </c>
      <c r="R141" s="131">
        <f>BDS!CD143</f>
        <v>-5.6516130233285304</v>
      </c>
      <c r="S141" s="132">
        <f t="shared" si="58"/>
        <v>0</v>
      </c>
      <c r="T141" s="132">
        <f t="shared" si="59"/>
        <v>0</v>
      </c>
      <c r="U141" s="132">
        <f t="shared" si="60"/>
        <v>0</v>
      </c>
      <c r="V141" s="131">
        <f t="shared" si="61"/>
        <v>-1.2431798932700948</v>
      </c>
      <c r="W141" s="73">
        <f t="shared" si="62"/>
        <v>-6.8947929165986253</v>
      </c>
    </row>
    <row r="142" spans="1:23" x14ac:dyDescent="0.2">
      <c r="A142" s="71">
        <f>BDS!BR144</f>
        <v>78.618897509767379</v>
      </c>
      <c r="B142" s="72">
        <f t="shared" si="42"/>
        <v>172.47761580878625</v>
      </c>
      <c r="C142" s="72">
        <f t="shared" si="43"/>
        <v>2.7686105106653747</v>
      </c>
      <c r="D142" s="72">
        <f t="shared" si="44"/>
        <v>0.13161625728264914</v>
      </c>
      <c r="E142" s="72">
        <f t="shared" si="45"/>
        <v>2.0400307146476337</v>
      </c>
      <c r="F142" s="72">
        <f t="shared" si="46"/>
        <v>0.43720653600807768</v>
      </c>
      <c r="G142" s="72">
        <f t="shared" si="47"/>
        <v>4.0800541434973079</v>
      </c>
      <c r="H142" s="72">
        <f t="shared" si="48"/>
        <v>-0.19770564845801608</v>
      </c>
      <c r="I142" s="72">
        <f t="shared" si="49"/>
        <v>3.4390303104905207</v>
      </c>
      <c r="J142" s="72">
        <f t="shared" si="50"/>
        <v>-8.5219178921478067E-2</v>
      </c>
      <c r="K142" s="72">
        <f t="shared" si="51"/>
        <v>4.9307246905131841</v>
      </c>
      <c r="L142" s="72">
        <f t="shared" si="52"/>
        <v>-0.19799509326548193</v>
      </c>
      <c r="M142" s="72">
        <f t="shared" si="53"/>
        <v>4.5616408375249451</v>
      </c>
      <c r="N142" s="72">
        <f t="shared" si="54"/>
        <v>-0.21673319653433556</v>
      </c>
      <c r="O142" s="72">
        <f t="shared" si="55"/>
        <v>5.3360820168305203</v>
      </c>
      <c r="P142" s="72">
        <f t="shared" si="56"/>
        <v>-0.15212043685121099</v>
      </c>
      <c r="Q142" s="71">
        <f t="shared" si="57"/>
        <v>-1.4324136885661463</v>
      </c>
      <c r="R142" s="131">
        <f>BDS!CD144</f>
        <v>-5.6413273668593602</v>
      </c>
      <c r="S142" s="132">
        <f t="shared" si="58"/>
        <v>0</v>
      </c>
      <c r="T142" s="132">
        <f t="shared" si="59"/>
        <v>0</v>
      </c>
      <c r="U142" s="132">
        <f t="shared" si="60"/>
        <v>0</v>
      </c>
      <c r="V142" s="131">
        <f t="shared" si="61"/>
        <v>-1.4324136885661463</v>
      </c>
      <c r="W142" s="73">
        <f t="shared" si="62"/>
        <v>-7.073741055425506</v>
      </c>
    </row>
    <row r="143" spans="1:23" x14ac:dyDescent="0.2">
      <c r="A143" s="71">
        <f>BDS!BR145</f>
        <v>79.811163556993591</v>
      </c>
      <c r="B143" s="72">
        <f t="shared" si="42"/>
        <v>169.90104385981954</v>
      </c>
      <c r="C143" s="72">
        <f t="shared" si="43"/>
        <v>2.8105968576432101</v>
      </c>
      <c r="D143" s="72">
        <f t="shared" si="44"/>
        <v>0.11562844092147676</v>
      </c>
      <c r="E143" s="72">
        <f t="shared" si="45"/>
        <v>2.0709680520234328</v>
      </c>
      <c r="F143" s="72">
        <f t="shared" si="46"/>
        <v>0.4237149958124542</v>
      </c>
      <c r="G143" s="72">
        <f t="shared" si="47"/>
        <v>4.1419287077588098</v>
      </c>
      <c r="H143" s="72">
        <f t="shared" si="48"/>
        <v>-0.20320304078522913</v>
      </c>
      <c r="I143" s="72">
        <f t="shared" si="49"/>
        <v>3.4911836629853235</v>
      </c>
      <c r="J143" s="72">
        <f t="shared" si="50"/>
        <v>-9.8108153920725499E-2</v>
      </c>
      <c r="K143" s="72">
        <f t="shared" si="51"/>
        <v>5.0054997868694837</v>
      </c>
      <c r="L143" s="72">
        <f t="shared" si="52"/>
        <v>-0.1912595623132845</v>
      </c>
      <c r="M143" s="72">
        <f t="shared" si="53"/>
        <v>4.6308187281147477</v>
      </c>
      <c r="N143" s="72">
        <f t="shared" si="54"/>
        <v>-0.21522651819012101</v>
      </c>
      <c r="O143" s="72">
        <f t="shared" si="55"/>
        <v>5.4170044110054203</v>
      </c>
      <c r="P143" s="72">
        <f t="shared" si="56"/>
        <v>-0.14064243844013136</v>
      </c>
      <c r="Q143" s="71">
        <f t="shared" si="57"/>
        <v>-1.6058246701986802</v>
      </c>
      <c r="R143" s="131">
        <f>BDS!CD145</f>
        <v>-5.6307492861587747</v>
      </c>
      <c r="S143" s="132">
        <f t="shared" si="58"/>
        <v>0</v>
      </c>
      <c r="T143" s="132">
        <f t="shared" si="59"/>
        <v>0</v>
      </c>
      <c r="U143" s="132">
        <f t="shared" si="60"/>
        <v>0</v>
      </c>
      <c r="V143" s="131">
        <f t="shared" si="61"/>
        <v>-1.6058246701986802</v>
      </c>
      <c r="W143" s="73">
        <f t="shared" si="62"/>
        <v>-7.2365739563574554</v>
      </c>
    </row>
    <row r="144" spans="1:23" x14ac:dyDescent="0.2">
      <c r="A144" s="71">
        <f>BDS!BR146</f>
        <v>81.021510477551701</v>
      </c>
      <c r="B144" s="72">
        <f t="shared" si="42"/>
        <v>167.36296225626421</v>
      </c>
      <c r="C144" s="72">
        <f t="shared" si="43"/>
        <v>2.8532199331625825</v>
      </c>
      <c r="D144" s="72">
        <f t="shared" si="44"/>
        <v>9.9674235833344546E-2</v>
      </c>
      <c r="E144" s="72">
        <f t="shared" si="45"/>
        <v>2.1023745582392053</v>
      </c>
      <c r="F144" s="72">
        <f t="shared" si="46"/>
        <v>0.41001644750055433</v>
      </c>
      <c r="G144" s="72">
        <f t="shared" si="47"/>
        <v>4.204741608024662</v>
      </c>
      <c r="H144" s="72">
        <f t="shared" si="48"/>
        <v>-0.2078345525313329</v>
      </c>
      <c r="I144" s="72">
        <f t="shared" si="49"/>
        <v>3.544127928013856</v>
      </c>
      <c r="J144" s="72">
        <f t="shared" si="50"/>
        <v>-0.11053557846387595</v>
      </c>
      <c r="K144" s="72">
        <f t="shared" si="51"/>
        <v>5.0814088575167915</v>
      </c>
      <c r="L144" s="72">
        <f t="shared" si="52"/>
        <v>-0.18354778201089389</v>
      </c>
      <c r="M144" s="72">
        <f t="shared" si="53"/>
        <v>4.7010457106249568</v>
      </c>
      <c r="N144" s="72">
        <f t="shared" si="54"/>
        <v>-0.21270494425217451</v>
      </c>
      <c r="O144" s="72">
        <f t="shared" si="55"/>
        <v>5.4991540040611344</v>
      </c>
      <c r="P144" s="72">
        <f t="shared" si="56"/>
        <v>-0.12840877055773089</v>
      </c>
      <c r="Q144" s="71">
        <f t="shared" si="57"/>
        <v>-1.7609621730385641</v>
      </c>
      <c r="R144" s="131">
        <f>BDS!CD146</f>
        <v>-5.6198711349587747</v>
      </c>
      <c r="S144" s="132">
        <f t="shared" si="58"/>
        <v>0</v>
      </c>
      <c r="T144" s="132">
        <f t="shared" si="59"/>
        <v>0</v>
      </c>
      <c r="U144" s="132">
        <f t="shared" si="60"/>
        <v>0</v>
      </c>
      <c r="V144" s="131">
        <f t="shared" si="61"/>
        <v>-1.7609621730385641</v>
      </c>
      <c r="W144" s="73">
        <f t="shared" si="62"/>
        <v>-7.3808333079973387</v>
      </c>
    </row>
    <row r="145" spans="1:23" x14ac:dyDescent="0.2">
      <c r="A145" s="71">
        <f>BDS!BR147</f>
        <v>82.250212470292894</v>
      </c>
      <c r="B145" s="72">
        <f t="shared" si="42"/>
        <v>164.86279600672881</v>
      </c>
      <c r="C145" s="72">
        <f t="shared" si="43"/>
        <v>2.8964893932965934</v>
      </c>
      <c r="D145" s="72">
        <f t="shared" si="44"/>
        <v>8.3776070688002052E-2</v>
      </c>
      <c r="E145" s="72">
        <f t="shared" si="45"/>
        <v>2.1342573483028713</v>
      </c>
      <c r="F145" s="72">
        <f t="shared" si="46"/>
        <v>0.3961151142390178</v>
      </c>
      <c r="G145" s="72">
        <f t="shared" si="47"/>
        <v>4.2685070742852931</v>
      </c>
      <c r="H145" s="72">
        <f t="shared" si="48"/>
        <v>-0.21157078522247164</v>
      </c>
      <c r="I145" s="72">
        <f t="shared" si="49"/>
        <v>3.597875099869988</v>
      </c>
      <c r="J145" s="72">
        <f t="shared" si="50"/>
        <v>-0.12246504155616295</v>
      </c>
      <c r="K145" s="72">
        <f t="shared" si="51"/>
        <v>5.1584690993261999</v>
      </c>
      <c r="L145" s="72">
        <f t="shared" si="52"/>
        <v>-0.17488622610454307</v>
      </c>
      <c r="M145" s="72">
        <f t="shared" si="53"/>
        <v>4.7723376946742144</v>
      </c>
      <c r="N145" s="72">
        <f t="shared" si="54"/>
        <v>-0.20916449710444793</v>
      </c>
      <c r="O145" s="72">
        <f t="shared" si="55"/>
        <v>5.5825494066320696</v>
      </c>
      <c r="P145" s="72">
        <f t="shared" si="56"/>
        <v>-0.11548557362585503</v>
      </c>
      <c r="Q145" s="71">
        <f t="shared" si="57"/>
        <v>-1.8955303562735728</v>
      </c>
      <c r="R145" s="131">
        <f>BDS!CD147</f>
        <v>-5.6086851068366057</v>
      </c>
      <c r="S145" s="132">
        <f t="shared" si="58"/>
        <v>0</v>
      </c>
      <c r="T145" s="132">
        <f t="shared" si="59"/>
        <v>0</v>
      </c>
      <c r="U145" s="132">
        <f t="shared" si="60"/>
        <v>0</v>
      </c>
      <c r="V145" s="131">
        <f t="shared" si="61"/>
        <v>-1.8955303562735728</v>
      </c>
      <c r="W145" s="73">
        <f t="shared" si="62"/>
        <v>-7.5042154631101781</v>
      </c>
    </row>
    <row r="146" spans="1:23" x14ac:dyDescent="0.2">
      <c r="A146" s="71">
        <f>BDS!BR148</f>
        <v>83.497547892330431</v>
      </c>
      <c r="B146" s="72">
        <f t="shared" si="42"/>
        <v>162.3999787093812</v>
      </c>
      <c r="C146" s="72">
        <f t="shared" si="43"/>
        <v>2.9404150405539764</v>
      </c>
      <c r="D146" s="72">
        <f t="shared" si="44"/>
        <v>6.7957526130097368E-2</v>
      </c>
      <c r="E146" s="72">
        <f t="shared" si="45"/>
        <v>2.1666236451223915</v>
      </c>
      <c r="F146" s="72">
        <f t="shared" si="46"/>
        <v>0.38201581441016108</v>
      </c>
      <c r="G146" s="72">
        <f t="shared" si="47"/>
        <v>4.3332395523308289</v>
      </c>
      <c r="H146" s="72">
        <f t="shared" si="48"/>
        <v>-0.21438459215867733</v>
      </c>
      <c r="I146" s="72">
        <f t="shared" si="49"/>
        <v>3.6524373547426499</v>
      </c>
      <c r="J146" s="72">
        <f t="shared" si="50"/>
        <v>-0.13385973076034641</v>
      </c>
      <c r="K146" s="72">
        <f t="shared" si="51"/>
        <v>5.2366979699616358</v>
      </c>
      <c r="L146" s="72">
        <f t="shared" si="52"/>
        <v>-0.16530838390475772</v>
      </c>
      <c r="M146" s="72">
        <f t="shared" si="53"/>
        <v>4.844710831152641</v>
      </c>
      <c r="N146" s="72">
        <f t="shared" si="54"/>
        <v>-0.20460627365583761</v>
      </c>
      <c r="O146" s="72">
        <f t="shared" si="55"/>
        <v>5.6672095115853764</v>
      </c>
      <c r="P146" s="72">
        <f t="shared" si="56"/>
        <v>-0.10194704293629279</v>
      </c>
      <c r="Q146" s="71">
        <f t="shared" si="57"/>
        <v>-2.0075092595842268</v>
      </c>
      <c r="R146" s="131">
        <f>BDS!CD148</f>
        <v>-5.5971832342952057</v>
      </c>
      <c r="S146" s="132">
        <f t="shared" si="58"/>
        <v>0</v>
      </c>
      <c r="T146" s="132">
        <f t="shared" si="59"/>
        <v>0</v>
      </c>
      <c r="U146" s="132">
        <f t="shared" si="60"/>
        <v>0</v>
      </c>
      <c r="V146" s="131">
        <f t="shared" si="61"/>
        <v>-2.0075092595842268</v>
      </c>
      <c r="W146" s="73">
        <f t="shared" si="62"/>
        <v>-7.6046924938794325</v>
      </c>
    </row>
    <row r="147" spans="1:23" x14ac:dyDescent="0.2">
      <c r="A147" s="71">
        <f>BDS!BR149</f>
        <v>84.763799322100255</v>
      </c>
      <c r="B147" s="72">
        <f t="shared" si="42"/>
        <v>159.97395242363251</v>
      </c>
      <c r="C147" s="72">
        <f t="shared" si="43"/>
        <v>2.9850068260998146</v>
      </c>
      <c r="D147" s="72">
        <f t="shared" si="44"/>
        <v>5.2243337936629504E-2</v>
      </c>
      <c r="E147" s="72">
        <f t="shared" si="45"/>
        <v>2.1994807811420869</v>
      </c>
      <c r="F147" s="72">
        <f t="shared" si="46"/>
        <v>0.36772399315229221</v>
      </c>
      <c r="G147" s="72">
        <f t="shared" si="47"/>
        <v>4.3989537070237246</v>
      </c>
      <c r="H147" s="72">
        <f t="shared" si="48"/>
        <v>-0.21625142163531219</v>
      </c>
      <c r="I147" s="72">
        <f t="shared" si="49"/>
        <v>3.7078270534742983</v>
      </c>
      <c r="J147" s="72">
        <f t="shared" si="50"/>
        <v>-0.14468257557928574</v>
      </c>
      <c r="K147" s="72">
        <f t="shared" si="51"/>
        <v>5.316113191834825</v>
      </c>
      <c r="L147" s="72">
        <f t="shared" si="52"/>
        <v>-0.15485506393606341</v>
      </c>
      <c r="M147" s="72">
        <f t="shared" si="53"/>
        <v>4.91818151588076</v>
      </c>
      <c r="N147" s="72">
        <f t="shared" si="54"/>
        <v>-0.19903684719550671</v>
      </c>
      <c r="O147" s="72">
        <f t="shared" si="55"/>
        <v>5.7531534983010548</v>
      </c>
      <c r="P147" s="72">
        <f t="shared" si="56"/>
        <v>-8.787542102321616E-2</v>
      </c>
      <c r="Q147" s="71">
        <f t="shared" si="57"/>
        <v>-2.0952764279997012</v>
      </c>
      <c r="R147" s="131">
        <f>BDS!CD149</f>
        <v>-5.5853573880118184</v>
      </c>
      <c r="S147" s="132">
        <f t="shared" si="58"/>
        <v>0</v>
      </c>
      <c r="T147" s="132">
        <f t="shared" si="59"/>
        <v>0</v>
      </c>
      <c r="U147" s="132">
        <f t="shared" si="60"/>
        <v>0</v>
      </c>
      <c r="V147" s="131">
        <f t="shared" si="61"/>
        <v>-2.0952764279997012</v>
      </c>
      <c r="W147" s="73">
        <f t="shared" si="62"/>
        <v>-7.68063381601152</v>
      </c>
    </row>
    <row r="148" spans="1:23" x14ac:dyDescent="0.2">
      <c r="A148" s="71">
        <f>BDS!BR150</f>
        <v>86.049253623377894</v>
      </c>
      <c r="B148" s="72">
        <f t="shared" si="42"/>
        <v>157.58416754373815</v>
      </c>
      <c r="C148" s="72">
        <f t="shared" si="43"/>
        <v>3.0302748520099354</v>
      </c>
      <c r="D148" s="72">
        <f t="shared" si="44"/>
        <v>3.665939476745414E-2</v>
      </c>
      <c r="E148" s="72">
        <f t="shared" si="45"/>
        <v>2.2328362000037734</v>
      </c>
      <c r="F148" s="72">
        <f t="shared" si="46"/>
        <v>0.35324575448580042</v>
      </c>
      <c r="G148" s="72">
        <f t="shared" si="47"/>
        <v>4.4656644256210276</v>
      </c>
      <c r="H148" s="72">
        <f t="shared" si="48"/>
        <v>-0.21714967549149711</v>
      </c>
      <c r="I148" s="72">
        <f t="shared" si="49"/>
        <v>3.7640567443612127</v>
      </c>
      <c r="J148" s="72">
        <f t="shared" si="50"/>
        <v>-0.15489640686956033</v>
      </c>
      <c r="K148" s="72">
        <f t="shared" si="51"/>
        <v>5.3967327561202261</v>
      </c>
      <c r="L148" s="72">
        <f t="shared" si="52"/>
        <v>-0.14357465724440743</v>
      </c>
      <c r="M148" s="72">
        <f t="shared" si="53"/>
        <v>4.9927663933238922</v>
      </c>
      <c r="N148" s="72">
        <f t="shared" si="54"/>
        <v>-0.19246866245414132</v>
      </c>
      <c r="O148" s="72">
        <f t="shared" si="55"/>
        <v>5.8404008370169516</v>
      </c>
      <c r="P148" s="72">
        <f t="shared" si="56"/>
        <v>-7.3360900487203118E-2</v>
      </c>
      <c r="Q148" s="71">
        <f t="shared" si="57"/>
        <v>-2.1577164513125884</v>
      </c>
      <c r="R148" s="131">
        <f>BDS!CD150</f>
        <v>-5.5731992762679425</v>
      </c>
      <c r="S148" s="132">
        <f t="shared" si="58"/>
        <v>0</v>
      </c>
      <c r="T148" s="132">
        <f t="shared" si="59"/>
        <v>0</v>
      </c>
      <c r="U148" s="132">
        <f t="shared" si="60"/>
        <v>0</v>
      </c>
      <c r="V148" s="131">
        <f t="shared" si="61"/>
        <v>-2.1577164513125884</v>
      </c>
      <c r="W148" s="73">
        <f t="shared" si="62"/>
        <v>-7.7309157275805305</v>
      </c>
    </row>
    <row r="149" spans="1:23" x14ac:dyDescent="0.2">
      <c r="A149" s="71">
        <f>BDS!BR151</f>
        <v>87.354202010266221</v>
      </c>
      <c r="B149" s="72">
        <f t="shared" si="42"/>
        <v>155.23008267428708</v>
      </c>
      <c r="C149" s="72">
        <f t="shared" si="43"/>
        <v>3.0762293735594901</v>
      </c>
      <c r="D149" s="72">
        <f t="shared" si="44"/>
        <v>2.1232729904190673E-2</v>
      </c>
      <c r="E149" s="72">
        <f t="shared" si="45"/>
        <v>2.2666974582330854</v>
      </c>
      <c r="F149" s="72">
        <f t="shared" si="46"/>
        <v>0.33858789393622063</v>
      </c>
      <c r="G149" s="72">
        <f t="shared" si="47"/>
        <v>4.5333868211470181</v>
      </c>
      <c r="H149" s="72">
        <f t="shared" si="48"/>
        <v>-0.21706108143575154</v>
      </c>
      <c r="I149" s="72">
        <f t="shared" si="49"/>
        <v>3.8211391659962541</v>
      </c>
      <c r="J149" s="72">
        <f t="shared" si="50"/>
        <v>-0.1644641329439053</v>
      </c>
      <c r="K149" s="72">
        <f t="shared" si="51"/>
        <v>5.4785749268308521</v>
      </c>
      <c r="L149" s="72">
        <f t="shared" si="52"/>
        <v>-0.13152335199562082</v>
      </c>
      <c r="M149" s="72">
        <f t="shared" si="53"/>
        <v>5.0684823603628919</v>
      </c>
      <c r="N149" s="72">
        <f t="shared" si="54"/>
        <v>-0.18492041866618039</v>
      </c>
      <c r="O149" s="72">
        <f t="shared" si="55"/>
        <v>5.9289712932396643</v>
      </c>
      <c r="P149" s="72">
        <f t="shared" si="56"/>
        <v>-5.8501426929070621E-2</v>
      </c>
      <c r="Q149" s="71">
        <f t="shared" si="57"/>
        <v>-2.1943053042602352</v>
      </c>
      <c r="R149" s="131">
        <f>BDS!CD151</f>
        <v>-5.5607004445744712</v>
      </c>
      <c r="S149" s="132">
        <f t="shared" si="58"/>
        <v>0</v>
      </c>
      <c r="T149" s="132">
        <f t="shared" si="59"/>
        <v>0</v>
      </c>
      <c r="U149" s="132">
        <f t="shared" si="60"/>
        <v>0</v>
      </c>
      <c r="V149" s="131">
        <f t="shared" si="61"/>
        <v>-2.1943053042602352</v>
      </c>
      <c r="W149" s="73">
        <f t="shared" si="62"/>
        <v>-7.7550057488347068</v>
      </c>
    </row>
    <row r="150" spans="1:23" x14ac:dyDescent="0.2">
      <c r="A150" s="71">
        <f>BDS!BR152</f>
        <v>88.678940113168778</v>
      </c>
      <c r="B150" s="72">
        <f t="shared" si="42"/>
        <v>152.91116450755084</v>
      </c>
      <c r="C150" s="72">
        <f t="shared" si="43"/>
        <v>3.1228808015462444</v>
      </c>
      <c r="D150" s="72">
        <f t="shared" si="44"/>
        <v>5.9915063401234292E-3</v>
      </c>
      <c r="E150" s="72">
        <f t="shared" si="45"/>
        <v>2.3010722269513764</v>
      </c>
      <c r="F150" s="72">
        <f t="shared" si="46"/>
        <v>0.32375793155171845</v>
      </c>
      <c r="G150" s="72">
        <f t="shared" si="47"/>
        <v>4.6021362358170075</v>
      </c>
      <c r="H150" s="72">
        <f t="shared" si="48"/>
        <v>-0.21597107721529452</v>
      </c>
      <c r="I150" s="72">
        <f t="shared" si="49"/>
        <v>3.8790872501547429</v>
      </c>
      <c r="J150" s="72">
        <f t="shared" si="50"/>
        <v>-0.17334893294964068</v>
      </c>
      <c r="K150" s="72">
        <f t="shared" si="51"/>
        <v>5.5616582449559093</v>
      </c>
      <c r="L150" s="72">
        <f t="shared" si="52"/>
        <v>-0.11876529044861246</v>
      </c>
      <c r="M150" s="72">
        <f t="shared" si="53"/>
        <v>5.1453465701220642</v>
      </c>
      <c r="N150" s="72">
        <f t="shared" si="54"/>
        <v>-0.1764174348185375</v>
      </c>
      <c r="O150" s="72">
        <f t="shared" si="55"/>
        <v>6.0188849322223312</v>
      </c>
      <c r="P150" s="72">
        <f t="shared" si="56"/>
        <v>-4.3402391666412458E-2</v>
      </c>
      <c r="Q150" s="71">
        <f t="shared" si="57"/>
        <v>-2.2051584048327051</v>
      </c>
      <c r="R150" s="131">
        <f>BDS!CD152</f>
        <v>-5.5478522755063704</v>
      </c>
      <c r="S150" s="132">
        <f t="shared" si="58"/>
        <v>0</v>
      </c>
      <c r="T150" s="132">
        <f t="shared" si="59"/>
        <v>0</v>
      </c>
      <c r="U150" s="132">
        <f t="shared" si="60"/>
        <v>0</v>
      </c>
      <c r="V150" s="131">
        <f t="shared" si="61"/>
        <v>-2.2051584048327051</v>
      </c>
      <c r="W150" s="73">
        <f t="shared" si="62"/>
        <v>-7.7530106803390755</v>
      </c>
    </row>
    <row r="151" spans="1:23" x14ac:dyDescent="0.2">
      <c r="A151" s="71">
        <f>BDS!BR153</f>
        <v>90.023768045763504</v>
      </c>
      <c r="B151" s="72">
        <f t="shared" si="42"/>
        <v>150.62688770266521</v>
      </c>
      <c r="C151" s="72">
        <f t="shared" si="43"/>
        <v>3.1702397046490964</v>
      </c>
      <c r="D151" s="72">
        <f t="shared" si="44"/>
        <v>-9.0350054479434953E-3</v>
      </c>
      <c r="E151" s="72">
        <f t="shared" si="45"/>
        <v>2.3359682936135737</v>
      </c>
      <c r="F151" s="72">
        <f t="shared" si="46"/>
        <v>0.30876414519754503</v>
      </c>
      <c r="G151" s="72">
        <f t="shared" si="47"/>
        <v>4.6719282445130377</v>
      </c>
      <c r="H151" s="72">
        <f t="shared" si="48"/>
        <v>-0.21386920427566683</v>
      </c>
      <c r="I151" s="72">
        <f t="shared" si="49"/>
        <v>3.9379141247240916</v>
      </c>
      <c r="J151" s="72">
        <f t="shared" si="50"/>
        <v>-0.18151446802182078</v>
      </c>
      <c r="K151" s="72">
        <f t="shared" si="51"/>
        <v>5.6460015326611686</v>
      </c>
      <c r="L151" s="72">
        <f t="shared" si="52"/>
        <v>-0.10537265889499284</v>
      </c>
      <c r="M151" s="72">
        <f t="shared" si="53"/>
        <v>5.2233764358551245</v>
      </c>
      <c r="N151" s="72">
        <f t="shared" si="54"/>
        <v>-0.16699199065012352</v>
      </c>
      <c r="O151" s="72">
        <f t="shared" si="55"/>
        <v>6.1101621235103227</v>
      </c>
      <c r="P151" s="72">
        <f t="shared" si="56"/>
        <v>-2.8176204115036602E-2</v>
      </c>
      <c r="Q151" s="71">
        <f t="shared" si="57"/>
        <v>-2.1910357276914207</v>
      </c>
      <c r="R151" s="131">
        <f>BDS!CD153</f>
        <v>-5.5346459887618469</v>
      </c>
      <c r="S151" s="132">
        <f t="shared" si="58"/>
        <v>0</v>
      </c>
      <c r="T151" s="132">
        <f t="shared" si="59"/>
        <v>0</v>
      </c>
      <c r="U151" s="132">
        <f t="shared" si="60"/>
        <v>0</v>
      </c>
      <c r="V151" s="131">
        <f t="shared" si="61"/>
        <v>-2.1910357276914207</v>
      </c>
      <c r="W151" s="73">
        <f t="shared" si="62"/>
        <v>-7.7256817164532681</v>
      </c>
    </row>
    <row r="152" spans="1:23" x14ac:dyDescent="0.2">
      <c r="A152" s="71">
        <f>BDS!BR154</f>
        <v>91.388990472992234</v>
      </c>
      <c r="B152" s="72">
        <f t="shared" si="42"/>
        <v>148.37673476661638</v>
      </c>
      <c r="C152" s="72">
        <f t="shared" si="43"/>
        <v>3.2183168118223686</v>
      </c>
      <c r="D152" s="72">
        <f t="shared" si="44"/>
        <v>-2.3816457744919441E-2</v>
      </c>
      <c r="E152" s="72">
        <f t="shared" si="45"/>
        <v>2.371393563772398</v>
      </c>
      <c r="F152" s="72">
        <f t="shared" si="46"/>
        <v>0.29361560399389192</v>
      </c>
      <c r="G152" s="72">
        <f t="shared" si="47"/>
        <v>4.7427786583123153</v>
      </c>
      <c r="H152" s="72">
        <f t="shared" si="48"/>
        <v>-0.21074950810171811</v>
      </c>
      <c r="I152" s="72">
        <f t="shared" si="49"/>
        <v>3.997633116677874</v>
      </c>
      <c r="J152" s="72">
        <f t="shared" si="50"/>
        <v>-0.18892511060162565</v>
      </c>
      <c r="K152" s="72">
        <f t="shared" si="51"/>
        <v>5.731623897553054</v>
      </c>
      <c r="L152" s="72">
        <f t="shared" si="52"/>
        <v>-9.1425700743113444E-2</v>
      </c>
      <c r="M152" s="72">
        <f t="shared" si="53"/>
        <v>5.3025896348900998</v>
      </c>
      <c r="N152" s="72">
        <f t="shared" si="54"/>
        <v>-0.15668363634262031</v>
      </c>
      <c r="O152" s="72">
        <f t="shared" si="55"/>
        <v>6.20282354555588</v>
      </c>
      <c r="P152" s="72">
        <f t="shared" si="56"/>
        <v>-1.294173415481575E-2</v>
      </c>
      <c r="Q152" s="71">
        <f t="shared" si="57"/>
        <v>-2.1533032683484974</v>
      </c>
      <c r="R152" s="131">
        <f>BDS!CD154</f>
        <v>-5.5210726414617479</v>
      </c>
      <c r="S152" s="132">
        <f t="shared" si="58"/>
        <v>0</v>
      </c>
      <c r="T152" s="132">
        <f t="shared" si="59"/>
        <v>0</v>
      </c>
      <c r="U152" s="132">
        <f t="shared" si="60"/>
        <v>0</v>
      </c>
      <c r="V152" s="131">
        <f t="shared" si="61"/>
        <v>-2.1533032683484974</v>
      </c>
      <c r="W152" s="73">
        <f t="shared" si="62"/>
        <v>-7.6743759098102453</v>
      </c>
    </row>
    <row r="153" spans="1:23" x14ac:dyDescent="0.2">
      <c r="A153" s="71">
        <f>BDS!BR155</f>
        <v>92.774916680081205</v>
      </c>
      <c r="B153" s="72">
        <f t="shared" si="42"/>
        <v>146.1601959370052</v>
      </c>
      <c r="C153" s="72">
        <f t="shared" si="43"/>
        <v>3.2671230147264017</v>
      </c>
      <c r="D153" s="72">
        <f t="shared" si="44"/>
        <v>-3.8321464586523288E-2</v>
      </c>
      <c r="E153" s="72">
        <f t="shared" si="45"/>
        <v>2.4073560628693271</v>
      </c>
      <c r="F153" s="72">
        <f t="shared" si="46"/>
        <v>0.27832220174623384</v>
      </c>
      <c r="G153" s="72">
        <f t="shared" si="47"/>
        <v>4.8147035280691357</v>
      </c>
      <c r="H153" s="72">
        <f t="shared" si="48"/>
        <v>-0.20661094194045071</v>
      </c>
      <c r="I153" s="72">
        <f t="shared" si="49"/>
        <v>4.0582577550949921</v>
      </c>
      <c r="J153" s="72">
        <f t="shared" si="50"/>
        <v>-0.19554619218056243</v>
      </c>
      <c r="K153" s="72">
        <f t="shared" si="51"/>
        <v>5.8185447370073833</v>
      </c>
      <c r="L153" s="72">
        <f t="shared" si="52"/>
        <v>-7.7012642612384219E-2</v>
      </c>
      <c r="M153" s="72">
        <f t="shared" si="53"/>
        <v>5.3830041126340493</v>
      </c>
      <c r="N153" s="72">
        <f t="shared" si="54"/>
        <v>-0.14553946322740721</v>
      </c>
      <c r="O153" s="72">
        <f t="shared" si="55"/>
        <v>6.2968901904027224</v>
      </c>
      <c r="P153" s="72">
        <f t="shared" si="56"/>
        <v>2.1763845002076478E-3</v>
      </c>
      <c r="Q153" s="71">
        <f t="shared" si="57"/>
        <v>-2.093856278069496</v>
      </c>
      <c r="R153" s="131">
        <f>BDS!CD155</f>
        <v>-5.5071231287052465</v>
      </c>
      <c r="S153" s="132">
        <f t="shared" si="58"/>
        <v>0</v>
      </c>
      <c r="T153" s="132">
        <f t="shared" si="59"/>
        <v>0</v>
      </c>
      <c r="U153" s="132">
        <f t="shared" si="60"/>
        <v>0</v>
      </c>
      <c r="V153" s="131">
        <f t="shared" si="61"/>
        <v>-2.093856278069496</v>
      </c>
      <c r="W153" s="73">
        <f t="shared" si="62"/>
        <v>-7.6009794067747425</v>
      </c>
    </row>
    <row r="154" spans="1:23" x14ac:dyDescent="0.2">
      <c r="A154" s="71">
        <f>BDS!BR156</f>
        <v>94.181860642608271</v>
      </c>
      <c r="B154" s="72">
        <f t="shared" si="42"/>
        <v>143.9767690665627</v>
      </c>
      <c r="C154" s="72">
        <f t="shared" si="43"/>
        <v>3.3166693701950178</v>
      </c>
      <c r="D154" s="72">
        <f t="shared" si="44"/>
        <v>-5.2517650243825195E-2</v>
      </c>
      <c r="E154" s="72">
        <f t="shared" si="45"/>
        <v>2.4438639380527292</v>
      </c>
      <c r="F154" s="72">
        <f t="shared" si="46"/>
        <v>0.26289469019858808</v>
      </c>
      <c r="G154" s="72">
        <f t="shared" si="47"/>
        <v>4.8877191480511373</v>
      </c>
      <c r="H154" s="72">
        <f t="shared" si="48"/>
        <v>-0.20145777008243904</v>
      </c>
      <c r="I154" s="72">
        <f t="shared" si="49"/>
        <v>4.1198017742246309</v>
      </c>
      <c r="J154" s="72">
        <f t="shared" si="50"/>
        <v>-0.20134426957735285</v>
      </c>
      <c r="K154" s="72">
        <f t="shared" si="51"/>
        <v>5.9067837425637606</v>
      </c>
      <c r="L154" s="72">
        <f t="shared" si="52"/>
        <v>-6.2229523119019768E-2</v>
      </c>
      <c r="M154" s="72">
        <f t="shared" si="53"/>
        <v>5.464638086638522</v>
      </c>
      <c r="N154" s="72">
        <f t="shared" si="54"/>
        <v>-0.13361432723934683</v>
      </c>
      <c r="O154" s="72">
        <f t="shared" si="55"/>
        <v>6.3923833684417071</v>
      </c>
      <c r="P154" s="72">
        <f t="shared" si="56"/>
        <v>1.7048597908317965E-2</v>
      </c>
      <c r="Q154" s="71">
        <f t="shared" si="57"/>
        <v>-2.0150145478804968</v>
      </c>
      <c r="R154" s="131">
        <f>BDS!CD156</f>
        <v>-5.4927881843987851</v>
      </c>
      <c r="S154" s="132">
        <f t="shared" si="58"/>
        <v>0</v>
      </c>
      <c r="T154" s="132">
        <f t="shared" si="59"/>
        <v>0</v>
      </c>
      <c r="U154" s="132">
        <f t="shared" si="60"/>
        <v>0</v>
      </c>
      <c r="V154" s="131">
        <f t="shared" si="61"/>
        <v>-2.0150145478804968</v>
      </c>
      <c r="W154" s="73">
        <f t="shared" si="62"/>
        <v>-7.5078027322792824</v>
      </c>
    </row>
    <row r="155" spans="1:23" x14ac:dyDescent="0.2">
      <c r="A155" s="71">
        <f>BDS!BR157</f>
        <v>95.610141097632734</v>
      </c>
      <c r="B155" s="72">
        <f t="shared" si="42"/>
        <v>141.8259595093908</v>
      </c>
      <c r="C155" s="72">
        <f t="shared" si="43"/>
        <v>3.3669671027403942</v>
      </c>
      <c r="D155" s="72">
        <f t="shared" si="44"/>
        <v>-6.6371707975887498E-2</v>
      </c>
      <c r="E155" s="72">
        <f t="shared" si="45"/>
        <v>2.4809254600235606</v>
      </c>
      <c r="F155" s="72">
        <f t="shared" si="46"/>
        <v>0.24734471192016133</v>
      </c>
      <c r="G155" s="72">
        <f t="shared" si="47"/>
        <v>4.9618420596306949</v>
      </c>
      <c r="H155" s="72">
        <f t="shared" si="48"/>
        <v>-0.1952999663242613</v>
      </c>
      <c r="I155" s="72">
        <f t="shared" si="49"/>
        <v>4.1822791165976918</v>
      </c>
      <c r="J155" s="72">
        <f t="shared" si="50"/>
        <v>-0.20628740967492973</v>
      </c>
      <c r="K155" s="72">
        <f t="shared" si="51"/>
        <v>5.9963609043866111</v>
      </c>
      <c r="L155" s="72">
        <f t="shared" si="52"/>
        <v>-4.7179914005510241E-2</v>
      </c>
      <c r="M155" s="72">
        <f t="shared" si="53"/>
        <v>5.5475100507266575</v>
      </c>
      <c r="N155" s="72">
        <f t="shared" si="54"/>
        <v>-0.12097101629061713</v>
      </c>
      <c r="O155" s="72">
        <f t="shared" si="55"/>
        <v>6.4893247132386076</v>
      </c>
      <c r="P155" s="72">
        <f t="shared" si="56"/>
        <v>3.1541429129539757E-2</v>
      </c>
      <c r="Q155" s="71">
        <f t="shared" si="57"/>
        <v>-1.9194026165496019</v>
      </c>
      <c r="R155" s="131">
        <f>BDS!CD157</f>
        <v>-5.4780583823756395</v>
      </c>
      <c r="S155" s="132">
        <f t="shared" si="58"/>
        <v>0</v>
      </c>
      <c r="T155" s="132">
        <f t="shared" si="59"/>
        <v>0</v>
      </c>
      <c r="U155" s="132">
        <f t="shared" si="60"/>
        <v>0</v>
      </c>
      <c r="V155" s="131">
        <f t="shared" si="61"/>
        <v>-1.9194026165496019</v>
      </c>
      <c r="W155" s="73">
        <f t="shared" si="62"/>
        <v>-7.3974609989252418</v>
      </c>
    </row>
    <row r="156" spans="1:23" x14ac:dyDescent="0.2">
      <c r="A156" s="71">
        <f>BDS!BR158</f>
        <v>97.06008161590384</v>
      </c>
      <c r="B156" s="72">
        <f t="shared" si="42"/>
        <v>139.70728000890242</v>
      </c>
      <c r="C156" s="72">
        <f t="shared" si="43"/>
        <v>3.4180276070959317</v>
      </c>
      <c r="D156" s="72">
        <f t="shared" si="44"/>
        <v>-7.9849469839663387E-2</v>
      </c>
      <c r="E156" s="72">
        <f t="shared" si="45"/>
        <v>2.5185490249090603</v>
      </c>
      <c r="F156" s="72">
        <f t="shared" si="46"/>
        <v>0.23168483261452588</v>
      </c>
      <c r="G156" s="72">
        <f t="shared" si="47"/>
        <v>5.0370890550322995</v>
      </c>
      <c r="H156" s="72">
        <f t="shared" si="48"/>
        <v>-0.18815360265341965</v>
      </c>
      <c r="I156" s="72">
        <f t="shared" si="49"/>
        <v>4.2457039361854152</v>
      </c>
      <c r="J156" s="72">
        <f t="shared" si="50"/>
        <v>-0.21034549233777813</v>
      </c>
      <c r="K156" s="72">
        <f t="shared" si="51"/>
        <v>6.0872965157938639</v>
      </c>
      <c r="L156" s="72">
        <f t="shared" si="52"/>
        <v>-3.197452342388054E-2</v>
      </c>
      <c r="M156" s="72">
        <f t="shared" si="53"/>
        <v>5.6316387791828904</v>
      </c>
      <c r="N156" s="72">
        <f t="shared" si="54"/>
        <v>-0.10768035223463432</v>
      </c>
      <c r="O156" s="72">
        <f t="shared" si="55"/>
        <v>6.5877361864351025</v>
      </c>
      <c r="P156" s="72">
        <f t="shared" si="56"/>
        <v>4.5518634019023695E-2</v>
      </c>
      <c r="Q156" s="71">
        <f t="shared" si="57"/>
        <v>-1.8098278408662312</v>
      </c>
      <c r="R156" s="131">
        <f>BDS!CD158</f>
        <v>-5.4629241378241966</v>
      </c>
      <c r="S156" s="132">
        <f t="shared" si="58"/>
        <v>0</v>
      </c>
      <c r="T156" s="132">
        <f t="shared" si="59"/>
        <v>0</v>
      </c>
      <c r="U156" s="132">
        <f t="shared" si="60"/>
        <v>0</v>
      </c>
      <c r="V156" s="131">
        <f t="shared" si="61"/>
        <v>-1.8098278408662312</v>
      </c>
      <c r="W156" s="73">
        <f t="shared" si="62"/>
        <v>-7.2727519786904278</v>
      </c>
    </row>
    <row r="157" spans="1:23" x14ac:dyDescent="0.2">
      <c r="A157" s="71">
        <f>BDS!BR159</f>
        <v>98.532010675164301</v>
      </c>
      <c r="B157" s="72">
        <f t="shared" si="42"/>
        <v>137.62025058743569</v>
      </c>
      <c r="C157" s="72">
        <f t="shared" si="43"/>
        <v>3.4698624507976765</v>
      </c>
      <c r="D157" s="72">
        <f t="shared" si="44"/>
        <v>-9.2915988357243171E-2</v>
      </c>
      <c r="E157" s="72">
        <f t="shared" si="45"/>
        <v>2.5567431561648526</v>
      </c>
      <c r="F157" s="72">
        <f t="shared" si="46"/>
        <v>0.2159285726177885</v>
      </c>
      <c r="G157" s="72">
        <f t="shared" si="47"/>
        <v>5.1134771811367594</v>
      </c>
      <c r="H157" s="72">
        <f t="shared" si="48"/>
        <v>-0.18004122259474586</v>
      </c>
      <c r="I157" s="72">
        <f t="shared" si="49"/>
        <v>4.3100906016058964</v>
      </c>
      <c r="J157" s="72">
        <f t="shared" si="50"/>
        <v>-0.21349053099301543</v>
      </c>
      <c r="K157" s="72">
        <f t="shared" si="51"/>
        <v>6.1796111778543148</v>
      </c>
      <c r="L157" s="72">
        <f t="shared" si="52"/>
        <v>-1.6730671560105177E-2</v>
      </c>
      <c r="M157" s="72">
        <f t="shared" si="53"/>
        <v>5.7170433310061721</v>
      </c>
      <c r="N157" s="72">
        <f t="shared" si="54"/>
        <v>-9.3821217661605269E-2</v>
      </c>
      <c r="O157" s="72">
        <f t="shared" si="55"/>
        <v>6.6876400827240854</v>
      </c>
      <c r="P157" s="72">
        <f t="shared" si="56"/>
        <v>5.8842518415906216E-2</v>
      </c>
      <c r="Q157" s="71">
        <f t="shared" si="57"/>
        <v>-1.6891672272679812</v>
      </c>
      <c r="R157" s="131">
        <f>BDS!CD159</f>
        <v>-5.4473757090436079</v>
      </c>
      <c r="S157" s="132">
        <f t="shared" si="58"/>
        <v>0</v>
      </c>
      <c r="T157" s="132">
        <f t="shared" si="59"/>
        <v>0</v>
      </c>
      <c r="U157" s="132">
        <f t="shared" si="60"/>
        <v>0</v>
      </c>
      <c r="V157" s="131">
        <f t="shared" si="61"/>
        <v>-1.6891672272679812</v>
      </c>
      <c r="W157" s="73">
        <f t="shared" si="62"/>
        <v>-7.1365429363115886</v>
      </c>
    </row>
    <row r="158" spans="1:23" x14ac:dyDescent="0.2">
      <c r="A158" s="71">
        <f>BDS!BR160</f>
        <v>100.02626173456555</v>
      </c>
      <c r="B158" s="72">
        <f t="shared" si="42"/>
        <v>135.56439843751696</v>
      </c>
      <c r="C158" s="72">
        <f t="shared" si="43"/>
        <v>3.5224833768049026</v>
      </c>
      <c r="D158" s="72">
        <f t="shared" si="44"/>
        <v>-0.10553563084487073</v>
      </c>
      <c r="E158" s="72">
        <f t="shared" si="45"/>
        <v>2.5955165065059025</v>
      </c>
      <c r="F158" s="72">
        <f t="shared" si="46"/>
        <v>0.2000904373281471</v>
      </c>
      <c r="G158" s="72">
        <f t="shared" si="47"/>
        <v>5.191023743343103</v>
      </c>
      <c r="H158" s="72">
        <f t="shared" si="48"/>
        <v>-0.17099219303990856</v>
      </c>
      <c r="I158" s="72">
        <f t="shared" si="49"/>
        <v>4.3754536993792401</v>
      </c>
      <c r="J158" s="72">
        <f t="shared" si="50"/>
        <v>-0.21569701009034112</v>
      </c>
      <c r="K158" s="72">
        <f t="shared" si="51"/>
        <v>6.2733258040547124</v>
      </c>
      <c r="L158" s="72">
        <f t="shared" si="52"/>
        <v>-1.5716294185167982E-3</v>
      </c>
      <c r="M158" s="72">
        <f t="shared" si="53"/>
        <v>5.8037430542277146</v>
      </c>
      <c r="N158" s="72">
        <f t="shared" si="54"/>
        <v>-7.9480497436165295E-2</v>
      </c>
      <c r="O158" s="72">
        <f t="shared" si="55"/>
        <v>6.7890590349004416</v>
      </c>
      <c r="P158" s="72">
        <f t="shared" si="56"/>
        <v>7.1375417015113157E-2</v>
      </c>
      <c r="Q158" s="71">
        <f t="shared" si="57"/>
        <v>-1.5602706403542257</v>
      </c>
      <c r="R158" s="131">
        <f>BDS!CD160</f>
        <v>-5.4314031995460166</v>
      </c>
      <c r="S158" s="132">
        <f t="shared" si="58"/>
        <v>0</v>
      </c>
      <c r="T158" s="132">
        <f t="shared" si="59"/>
        <v>0</v>
      </c>
      <c r="U158" s="132">
        <f t="shared" si="60"/>
        <v>0</v>
      </c>
      <c r="V158" s="131">
        <f t="shared" si="61"/>
        <v>-1.5602706403542257</v>
      </c>
      <c r="W158" s="73">
        <f t="shared" si="62"/>
        <v>-6.9916738399002423</v>
      </c>
    </row>
    <row r="159" spans="1:23" x14ac:dyDescent="0.2">
      <c r="A159" s="71">
        <f>BDS!BR161</f>
        <v>101.54317331021144</v>
      </c>
      <c r="B159" s="72">
        <f t="shared" si="42"/>
        <v>133.53925781474837</v>
      </c>
      <c r="C159" s="72">
        <f t="shared" si="43"/>
        <v>3.5759023061604234</v>
      </c>
      <c r="D159" s="72">
        <f t="shared" si="44"/>
        <v>-0.11767218720466735</v>
      </c>
      <c r="E159" s="72">
        <f t="shared" si="45"/>
        <v>2.6348778598667493</v>
      </c>
      <c r="F159" s="72">
        <f t="shared" si="46"/>
        <v>0.18418594628381463</v>
      </c>
      <c r="G159" s="72">
        <f t="shared" si="47"/>
        <v>5.2697463094890358</v>
      </c>
      <c r="H159" s="72">
        <f t="shared" si="48"/>
        <v>-0.16104302775766427</v>
      </c>
      <c r="I159" s="72">
        <f t="shared" si="49"/>
        <v>4.4418080372320707</v>
      </c>
      <c r="J159" s="72">
        <f t="shared" si="50"/>
        <v>-0.2169422383546894</v>
      </c>
      <c r="K159" s="72">
        <f t="shared" si="51"/>
        <v>6.3684616250376154</v>
      </c>
      <c r="L159" s="72">
        <f t="shared" si="52"/>
        <v>1.3374187493513368E-2</v>
      </c>
      <c r="M159" s="72">
        <f t="shared" si="53"/>
        <v>5.8917575902941977</v>
      </c>
      <c r="N159" s="72">
        <f t="shared" si="54"/>
        <v>-6.4752924679372784E-2</v>
      </c>
      <c r="O159" s="72">
        <f t="shared" si="55"/>
        <v>6.8920160189884019</v>
      </c>
      <c r="P159" s="72">
        <f t="shared" si="56"/>
        <v>8.2981331205971912E-2</v>
      </c>
      <c r="Q159" s="71">
        <f t="shared" si="57"/>
        <v>-1.4258844082821522</v>
      </c>
      <c r="R159" s="131">
        <f>BDS!CD161</f>
        <v>-5.4149965605253145</v>
      </c>
      <c r="S159" s="132">
        <f t="shared" si="58"/>
        <v>0</v>
      </c>
      <c r="T159" s="132">
        <f t="shared" si="59"/>
        <v>0</v>
      </c>
      <c r="U159" s="132">
        <f t="shared" si="60"/>
        <v>0</v>
      </c>
      <c r="V159" s="131">
        <f t="shared" si="61"/>
        <v>-1.4258844082821522</v>
      </c>
      <c r="W159" s="73">
        <f t="shared" si="62"/>
        <v>-6.8408809688074665</v>
      </c>
    </row>
    <row r="160" spans="1:23" x14ac:dyDescent="0.2">
      <c r="A160" s="71">
        <f>BDS!BR162</f>
        <v>103.08308905184761</v>
      </c>
      <c r="B160" s="72">
        <f t="shared" si="42"/>
        <v>131.54436993229547</v>
      </c>
      <c r="C160" s="72">
        <f t="shared" si="43"/>
        <v>3.6301313406912539</v>
      </c>
      <c r="D160" s="72">
        <f t="shared" si="44"/>
        <v>-0.12928899196746096</v>
      </c>
      <c r="E160" s="72">
        <f t="shared" si="45"/>
        <v>2.6748361333914694</v>
      </c>
      <c r="F160" s="72">
        <f t="shared" si="46"/>
        <v>0.16823166057951908</v>
      </c>
      <c r="G160" s="72">
        <f t="shared" si="47"/>
        <v>5.3496627138308659</v>
      </c>
      <c r="H160" s="72">
        <f t="shared" si="48"/>
        <v>-0.15023767516205289</v>
      </c>
      <c r="I160" s="72">
        <f t="shared" si="49"/>
        <v>4.5091686474521566</v>
      </c>
      <c r="J160" s="72">
        <f t="shared" si="50"/>
        <v>-0.21720671640976014</v>
      </c>
      <c r="K160" s="72">
        <f t="shared" si="51"/>
        <v>6.465040193411105</v>
      </c>
      <c r="L160" s="72">
        <f t="shared" si="52"/>
        <v>2.7974177592684304E-2</v>
      </c>
      <c r="M160" s="72">
        <f t="shared" si="53"/>
        <v>5.9811068785174575</v>
      </c>
      <c r="N160" s="72">
        <f t="shared" si="54"/>
        <v>-4.9740820839987987E-2</v>
      </c>
      <c r="O160" s="72">
        <f t="shared" si="55"/>
        <v>6.996534359446664</v>
      </c>
      <c r="P160" s="72">
        <f t="shared" si="56"/>
        <v>9.3527719680339697E-2</v>
      </c>
      <c r="Q160" s="71">
        <f t="shared" si="57"/>
        <v>-1.2885961675299762</v>
      </c>
      <c r="R160" s="131">
        <f>BDS!CD162</f>
        <v>-5.398145593712659</v>
      </c>
      <c r="S160" s="132">
        <f t="shared" si="58"/>
        <v>0</v>
      </c>
      <c r="T160" s="132">
        <f t="shared" si="59"/>
        <v>0</v>
      </c>
      <c r="U160" s="132">
        <f t="shared" si="60"/>
        <v>0</v>
      </c>
      <c r="V160" s="131">
        <f t="shared" si="61"/>
        <v>-1.2885961675299762</v>
      </c>
      <c r="W160" s="73">
        <f t="shared" si="62"/>
        <v>-6.6867417612426348</v>
      </c>
    </row>
    <row r="161" spans="1:23" x14ac:dyDescent="0.2">
      <c r="A161" s="71">
        <f>BDS!BR163</f>
        <v>104.64635782071383</v>
      </c>
      <c r="B161" s="72">
        <f t="shared" si="42"/>
        <v>129.57928285695115</v>
      </c>
      <c r="C161" s="72">
        <f t="shared" si="43"/>
        <v>3.6851827657502252</v>
      </c>
      <c r="D161" s="72">
        <f t="shared" si="44"/>
        <v>-0.14034906135209213</v>
      </c>
      <c r="E161" s="72">
        <f t="shared" si="45"/>
        <v>2.715400379453814</v>
      </c>
      <c r="F161" s="72">
        <f t="shared" si="46"/>
        <v>0.15224520828372978</v>
      </c>
      <c r="G161" s="72">
        <f t="shared" si="47"/>
        <v>5.4307910610837657</v>
      </c>
      <c r="H161" s="72">
        <f t="shared" si="48"/>
        <v>-0.13862776231101029</v>
      </c>
      <c r="I161" s="72">
        <f t="shared" si="49"/>
        <v>4.5775507902939108</v>
      </c>
      <c r="J161" s="72">
        <f t="shared" si="50"/>
        <v>-0.21647451697957548</v>
      </c>
      <c r="K161" s="72">
        <f t="shared" si="51"/>
        <v>6.563083388631429</v>
      </c>
      <c r="L161" s="72">
        <f t="shared" si="52"/>
        <v>4.2092669161043775E-2</v>
      </c>
      <c r="M161" s="72">
        <f t="shared" si="53"/>
        <v>6.0718111605916434</v>
      </c>
      <c r="N161" s="72">
        <f t="shared" si="54"/>
        <v>-3.4553719623896778E-2</v>
      </c>
      <c r="O161" s="72">
        <f t="shared" si="55"/>
        <v>7.1026377344524434</v>
      </c>
      <c r="P161" s="72">
        <f t="shared" si="56"/>
        <v>0.10288743164556642</v>
      </c>
      <c r="Q161" s="71">
        <f t="shared" si="57"/>
        <v>-1.1507994358976725</v>
      </c>
      <c r="R161" s="131">
        <f>BDS!CD163</f>
        <v>-5.3808399546398409</v>
      </c>
      <c r="S161" s="132">
        <f t="shared" si="58"/>
        <v>0</v>
      </c>
      <c r="T161" s="132">
        <f t="shared" si="59"/>
        <v>0</v>
      </c>
      <c r="U161" s="132">
        <f t="shared" si="60"/>
        <v>0</v>
      </c>
      <c r="V161" s="131">
        <f t="shared" si="61"/>
        <v>-1.1507994358976725</v>
      </c>
      <c r="W161" s="73">
        <f t="shared" si="62"/>
        <v>-6.5316393905375136</v>
      </c>
    </row>
    <row r="162" spans="1:23" x14ac:dyDescent="0.2">
      <c r="A162" s="71">
        <f>BDS!BR164</f>
        <v>106.23333376857701</v>
      </c>
      <c r="B162" s="72">
        <f t="shared" si="42"/>
        <v>127.64355140675197</v>
      </c>
      <c r="C162" s="72">
        <f t="shared" si="43"/>
        <v>3.7410690529991824</v>
      </c>
      <c r="D162" s="72">
        <f t="shared" si="44"/>
        <v>-0.1508152460715835</v>
      </c>
      <c r="E162" s="72">
        <f t="shared" si="45"/>
        <v>2.7565797877079903</v>
      </c>
      <c r="F162" s="72">
        <f t="shared" si="46"/>
        <v>0.13624530748946073</v>
      </c>
      <c r="G162" s="72">
        <f t="shared" si="47"/>
        <v>5.5131497305233275</v>
      </c>
      <c r="H162" s="72">
        <f t="shared" si="48"/>
        <v>-0.12627278653319618</v>
      </c>
      <c r="I162" s="72">
        <f t="shared" si="49"/>
        <v>4.6469699574355365</v>
      </c>
      <c r="J162" s="72">
        <f t="shared" si="50"/>
        <v>-0.21473367546824734</v>
      </c>
      <c r="K162" s="72">
        <f t="shared" si="51"/>
        <v>6.6626134219597066</v>
      </c>
      <c r="L162" s="72">
        <f t="shared" si="52"/>
        <v>5.5592197197958736E-2</v>
      </c>
      <c r="M162" s="72">
        <f t="shared" si="53"/>
        <v>6.1638909851788961</v>
      </c>
      <c r="N162" s="72">
        <f t="shared" si="54"/>
        <v>-1.9307864888291677E-2</v>
      </c>
      <c r="O162" s="72">
        <f t="shared" si="55"/>
        <v>7.2103501812656692</v>
      </c>
      <c r="P162" s="72">
        <f t="shared" si="56"/>
        <v>0.11094076802725757</v>
      </c>
      <c r="Q162" s="71">
        <f t="shared" si="57"/>
        <v>-1.014674972049058</v>
      </c>
      <c r="R162" s="131">
        <f>BDS!CD164</f>
        <v>-5.3630691563318589</v>
      </c>
      <c r="S162" s="132">
        <f t="shared" si="58"/>
        <v>0</v>
      </c>
      <c r="T162" s="132">
        <f t="shared" si="59"/>
        <v>0</v>
      </c>
      <c r="U162" s="132">
        <f t="shared" si="60"/>
        <v>0</v>
      </c>
      <c r="V162" s="131">
        <f t="shared" si="61"/>
        <v>-1.014674972049058</v>
      </c>
      <c r="W162" s="73">
        <f t="shared" si="62"/>
        <v>-6.3777441283809164</v>
      </c>
    </row>
    <row r="163" spans="1:23" x14ac:dyDescent="0.2">
      <c r="A163" s="71">
        <f>BDS!BR165</f>
        <v>107.84437641796278</v>
      </c>
      <c r="B163" s="72">
        <f t="shared" si="42"/>
        <v>125.73673705012419</v>
      </c>
      <c r="C163" s="72">
        <f t="shared" si="43"/>
        <v>3.7978028632343799</v>
      </c>
      <c r="D163" s="72">
        <f t="shared" si="44"/>
        <v>-0.16065040056798335</v>
      </c>
      <c r="E163" s="72">
        <f t="shared" si="45"/>
        <v>2.7983836871705328</v>
      </c>
      <c r="F163" s="72">
        <f t="shared" si="46"/>
        <v>0.12025178660107615</v>
      </c>
      <c r="G163" s="72">
        <f t="shared" si="47"/>
        <v>5.5967573801493051</v>
      </c>
      <c r="H163" s="72">
        <f t="shared" si="48"/>
        <v>-0.1132402455529509</v>
      </c>
      <c r="I163" s="72">
        <f t="shared" si="49"/>
        <v>4.7174418754886007</v>
      </c>
      <c r="J163" s="72">
        <f t="shared" si="50"/>
        <v>-0.21197658827521298</v>
      </c>
      <c r="K163" s="72">
        <f t="shared" si="51"/>
        <v>6.7636528414937862</v>
      </c>
      <c r="L163" s="72">
        <f t="shared" si="52"/>
        <v>6.833494214606195E-2</v>
      </c>
      <c r="M163" s="72">
        <f t="shared" si="53"/>
        <v>6.2573672125645503</v>
      </c>
      <c r="N163" s="72">
        <f t="shared" si="54"/>
        <v>-4.1255731931986121E-3</v>
      </c>
      <c r="O163" s="72">
        <f t="shared" si="55"/>
        <v>7.3196961016745172</v>
      </c>
      <c r="P163" s="72">
        <f t="shared" si="56"/>
        <v>0.11757765113138902</v>
      </c>
      <c r="Q163" s="71">
        <f t="shared" si="57"/>
        <v>-0.88218536018210003</v>
      </c>
      <c r="R163" s="131">
        <f>BDS!CD165</f>
        <v>-5.3448225734506964</v>
      </c>
      <c r="S163" s="132">
        <f t="shared" si="58"/>
        <v>0</v>
      </c>
      <c r="T163" s="132">
        <f t="shared" si="59"/>
        <v>0</v>
      </c>
      <c r="U163" s="132">
        <f t="shared" si="60"/>
        <v>0</v>
      </c>
      <c r="V163" s="131">
        <f t="shared" si="61"/>
        <v>-0.88218536018210003</v>
      </c>
      <c r="W163" s="73">
        <f t="shared" si="62"/>
        <v>-6.2270079336327964</v>
      </c>
    </row>
    <row r="164" spans="1:23" x14ac:dyDescent="0.2">
      <c r="A164" s="71">
        <f>BDS!BR166</f>
        <v>109.47985074360371</v>
      </c>
      <c r="B164" s="72">
        <f t="shared" si="42"/>
        <v>123.85840780653635</v>
      </c>
      <c r="C164" s="72">
        <f t="shared" si="43"/>
        <v>3.8553970492547363</v>
      </c>
      <c r="D164" s="72">
        <f t="shared" si="44"/>
        <v>-0.16981756929384265</v>
      </c>
      <c r="E164" s="72">
        <f t="shared" si="45"/>
        <v>2.8408215483337553</v>
      </c>
      <c r="F164" s="72">
        <f t="shared" si="46"/>
        <v>0.10428560142804728</v>
      </c>
      <c r="G164" s="72">
        <f t="shared" si="47"/>
        <v>5.6816329509125021</v>
      </c>
      <c r="H164" s="72">
        <f t="shared" si="48"/>
        <v>-9.9605696521353107E-2</v>
      </c>
      <c r="I164" s="72">
        <f t="shared" si="49"/>
        <v>4.788982509560828</v>
      </c>
      <c r="J164" s="72">
        <f t="shared" si="50"/>
        <v>-0.20820041572492515</v>
      </c>
      <c r="K164" s="72">
        <f t="shared" si="51"/>
        <v>6.8662245372764223</v>
      </c>
      <c r="L164" s="72">
        <f t="shared" si="52"/>
        <v>8.0184328567342505E-2</v>
      </c>
      <c r="M164" s="72">
        <f t="shared" si="53"/>
        <v>6.3522610193829481</v>
      </c>
      <c r="N164" s="72">
        <f t="shared" si="54"/>
        <v>1.0865547427252674E-2</v>
      </c>
      <c r="O164" s="72">
        <f t="shared" si="55"/>
        <v>7.4307002675235276</v>
      </c>
      <c r="P164" s="72">
        <f t="shared" si="56"/>
        <v>0.1226998778904751</v>
      </c>
      <c r="Q164" s="71">
        <f t="shared" si="57"/>
        <v>-0.75507923638784047</v>
      </c>
      <c r="R164" s="131">
        <f>BDS!CD166</f>
        <v>-5.3260894469127216</v>
      </c>
      <c r="S164" s="132">
        <f t="shared" si="58"/>
        <v>0</v>
      </c>
      <c r="T164" s="132">
        <f t="shared" si="59"/>
        <v>0</v>
      </c>
      <c r="U164" s="132">
        <f t="shared" si="60"/>
        <v>0</v>
      </c>
      <c r="V164" s="131">
        <f t="shared" si="61"/>
        <v>-0.75507923638784047</v>
      </c>
      <c r="W164" s="73">
        <f t="shared" si="62"/>
        <v>-6.0811686833005618</v>
      </c>
    </row>
    <row r="165" spans="1:23" x14ac:dyDescent="0.2">
      <c r="A165" s="71">
        <f>BDS!BR167</f>
        <v>111.14012725512278</v>
      </c>
      <c r="B165" s="72">
        <f t="shared" si="42"/>
        <v>122.00813814863595</v>
      </c>
      <c r="C165" s="72">
        <f t="shared" si="43"/>
        <v>3.9138646587735733</v>
      </c>
      <c r="D165" s="72">
        <f t="shared" si="44"/>
        <v>-0.17828019057732444</v>
      </c>
      <c r="E165" s="72">
        <f t="shared" si="45"/>
        <v>2.8839029853112472</v>
      </c>
      <c r="F165" s="72">
        <f t="shared" si="46"/>
        <v>8.836884862429098E-2</v>
      </c>
      <c r="G165" s="72">
        <f t="shared" si="47"/>
        <v>5.7677956710057598</v>
      </c>
      <c r="H165" s="72">
        <f t="shared" si="48"/>
        <v>-8.5452733987122761E-2</v>
      </c>
      <c r="I165" s="72">
        <f t="shared" si="49"/>
        <v>4.8616080668729262</v>
      </c>
      <c r="J165" s="72">
        <f t="shared" si="50"/>
        <v>-0.20340748597777764</v>
      </c>
      <c r="K165" s="72">
        <f t="shared" si="51"/>
        <v>6.9703517464809162</v>
      </c>
      <c r="L165" s="72">
        <f t="shared" si="52"/>
        <v>9.1006778484551201E-2</v>
      </c>
      <c r="M165" s="72">
        <f t="shared" si="53"/>
        <v>6.4485939034149062</v>
      </c>
      <c r="N165" s="72">
        <f t="shared" si="54"/>
        <v>2.5533529721491789E-2</v>
      </c>
      <c r="O165" s="72">
        <f t="shared" si="55"/>
        <v>7.5433878263255618</v>
      </c>
      <c r="P165" s="72">
        <f t="shared" si="56"/>
        <v>0.12622342610064149</v>
      </c>
      <c r="Q165" s="71">
        <f t="shared" si="57"/>
        <v>-0.63490192131953271</v>
      </c>
      <c r="R165" s="131">
        <f>BDS!CD167</f>
        <v>-5.3068588890024699</v>
      </c>
      <c r="S165" s="132">
        <f t="shared" si="58"/>
        <v>0</v>
      </c>
      <c r="T165" s="132">
        <f t="shared" si="59"/>
        <v>0</v>
      </c>
      <c r="U165" s="132">
        <f t="shared" si="60"/>
        <v>0</v>
      </c>
      <c r="V165" s="131">
        <f t="shared" si="61"/>
        <v>-0.63490192131953271</v>
      </c>
      <c r="W165" s="73">
        <f t="shared" si="62"/>
        <v>-5.9417608103220028</v>
      </c>
    </row>
    <row r="166" spans="1:23" x14ac:dyDescent="0.2">
      <c r="A166" s="71">
        <f>BDS!BR168</f>
        <v>112.82558208097073</v>
      </c>
      <c r="B166" s="72">
        <f t="shared" si="42"/>
        <v>120.18550890584807</v>
      </c>
      <c r="C166" s="72">
        <f t="shared" si="43"/>
        <v>3.9732189373745239</v>
      </c>
      <c r="D166" s="72">
        <f t="shared" si="44"/>
        <v>-0.18600231850802104</v>
      </c>
      <c r="E166" s="72">
        <f t="shared" si="45"/>
        <v>2.9276377580159103</v>
      </c>
      <c r="F166" s="72">
        <f t="shared" si="46"/>
        <v>7.2524774978690226E-2</v>
      </c>
      <c r="G166" s="72">
        <f t="shared" si="47"/>
        <v>5.8552650602200274</v>
      </c>
      <c r="H166" s="72">
        <f t="shared" si="48"/>
        <v>-7.0872876578947003E-2</v>
      </c>
      <c r="I166" s="72">
        <f t="shared" si="49"/>
        <v>4.9353350004302614</v>
      </c>
      <c r="J166" s="72">
        <f t="shared" si="50"/>
        <v>-0.19760569574524497</v>
      </c>
      <c r="K166" s="72">
        <f t="shared" si="51"/>
        <v>7.0760580586753932</v>
      </c>
      <c r="L166" s="72">
        <f t="shared" si="52"/>
        <v>0.10067361025703273</v>
      </c>
      <c r="M166" s="72">
        <f t="shared" si="53"/>
        <v>6.546387688457953</v>
      </c>
      <c r="N166" s="72">
        <f t="shared" si="54"/>
        <v>3.9743136206839676E-2</v>
      </c>
      <c r="O166" s="72">
        <f t="shared" si="55"/>
        <v>7.6577843069588614</v>
      </c>
      <c r="P166" s="72">
        <f t="shared" si="56"/>
        <v>0.12808077704613943</v>
      </c>
      <c r="Q166" s="71">
        <f t="shared" si="57"/>
        <v>-0.52300975013151652</v>
      </c>
      <c r="R166" s="131">
        <f>BDS!CD168</f>
        <v>-5.2871198890060791</v>
      </c>
      <c r="S166" s="132">
        <f t="shared" si="58"/>
        <v>0</v>
      </c>
      <c r="T166" s="132">
        <f t="shared" si="59"/>
        <v>0</v>
      </c>
      <c r="U166" s="132">
        <f t="shared" si="60"/>
        <v>0</v>
      </c>
      <c r="V166" s="131">
        <f t="shared" si="61"/>
        <v>-0.52300975013151652</v>
      </c>
      <c r="W166" s="73">
        <f t="shared" si="62"/>
        <v>-5.8101296391375961</v>
      </c>
    </row>
    <row r="167" spans="1:23" x14ac:dyDescent="0.2">
      <c r="A167" s="71">
        <f>BDS!BR169</f>
        <v>114.53659705363634</v>
      </c>
      <c r="B167" s="72">
        <f t="shared" si="42"/>
        <v>118.39010716941405</v>
      </c>
      <c r="C167" s="72">
        <f t="shared" si="43"/>
        <v>4.0334733315122602</v>
      </c>
      <c r="D167" s="72">
        <f t="shared" si="44"/>
        <v>-0.19294886315968637</v>
      </c>
      <c r="E167" s="72">
        <f t="shared" si="45"/>
        <v>2.972035774371026</v>
      </c>
      <c r="F167" s="72">
        <f t="shared" si="46"/>
        <v>5.6777782028929177E-2</v>
      </c>
      <c r="G167" s="72">
        <f t="shared" si="47"/>
        <v>5.9440609343664814</v>
      </c>
      <c r="H167" s="72">
        <f t="shared" si="48"/>
        <v>-5.5965352047648638E-2</v>
      </c>
      <c r="I167" s="72">
        <f t="shared" si="49"/>
        <v>5.0101800127502205</v>
      </c>
      <c r="J167" s="72">
        <f t="shared" si="50"/>
        <v>-0.19080890306022938</v>
      </c>
      <c r="K167" s="72">
        <f t="shared" si="51"/>
        <v>7.1833674211669232</v>
      </c>
      <c r="L167" s="72">
        <f t="shared" si="52"/>
        <v>0.10906306952899304</v>
      </c>
      <c r="M167" s="72">
        <f t="shared" si="53"/>
        <v>6.6456645292704106</v>
      </c>
      <c r="N167" s="72">
        <f t="shared" si="54"/>
        <v>5.3357108650710978E-2</v>
      </c>
      <c r="O167" s="72">
        <f t="shared" si="55"/>
        <v>7.7739156254505053</v>
      </c>
      <c r="P167" s="72">
        <f t="shared" si="56"/>
        <v>0.12822321171285803</v>
      </c>
      <c r="Q167" s="71">
        <f t="shared" si="57"/>
        <v>-0.42058595796487847</v>
      </c>
      <c r="R167" s="131">
        <f>BDS!CD169</f>
        <v>-5.26686131938785</v>
      </c>
      <c r="S167" s="132">
        <f t="shared" si="58"/>
        <v>0</v>
      </c>
      <c r="T167" s="132">
        <f t="shared" si="59"/>
        <v>0</v>
      </c>
      <c r="U167" s="132">
        <f t="shared" si="60"/>
        <v>0</v>
      </c>
      <c r="V167" s="131">
        <f t="shared" si="61"/>
        <v>-0.42058595796487847</v>
      </c>
      <c r="W167" s="73">
        <f t="shared" si="62"/>
        <v>-5.687447277352728</v>
      </c>
    </row>
    <row r="168" spans="1:23" x14ac:dyDescent="0.2">
      <c r="A168" s="71">
        <f>BDS!BR170</f>
        <v>116.2735597961489</v>
      </c>
      <c r="B168" s="72">
        <f t="shared" si="42"/>
        <v>116.62152619884887</v>
      </c>
      <c r="C168" s="72">
        <f t="shared" si="43"/>
        <v>4.0946414915587299</v>
      </c>
      <c r="D168" s="72">
        <f t="shared" si="44"/>
        <v>-0.19908584932230836</v>
      </c>
      <c r="E168" s="72">
        <f t="shared" si="45"/>
        <v>3.0171070925548507</v>
      </c>
      <c r="F168" s="72">
        <f t="shared" si="46"/>
        <v>4.1153425437117676E-2</v>
      </c>
      <c r="G168" s="72">
        <f t="shared" si="47"/>
        <v>6.0342034097657118</v>
      </c>
      <c r="H168" s="72">
        <f t="shared" si="48"/>
        <v>-4.0836770361885322E-2</v>
      </c>
      <c r="I168" s="72">
        <f t="shared" si="49"/>
        <v>5.0861600596460876</v>
      </c>
      <c r="J168" s="72">
        <f t="shared" si="50"/>
        <v>-0.18303730675810972</v>
      </c>
      <c r="K168" s="72">
        <f t="shared" si="51"/>
        <v>7.292304144426673</v>
      </c>
      <c r="L168" s="72">
        <f t="shared" si="52"/>
        <v>0.11606247398605356</v>
      </c>
      <c r="M168" s="72">
        <f t="shared" si="53"/>
        <v>6.7464469165904601</v>
      </c>
      <c r="N168" s="72">
        <f t="shared" si="54"/>
        <v>6.6237579453003889E-2</v>
      </c>
      <c r="O168" s="72">
        <f t="shared" si="55"/>
        <v>7.8918080908475741</v>
      </c>
      <c r="P168" s="72">
        <f t="shared" si="56"/>
        <v>0.12662303155083685</v>
      </c>
      <c r="Q168" s="71">
        <f t="shared" si="57"/>
        <v>-0.32865650324051093</v>
      </c>
      <c r="R168" s="131">
        <f>BDS!CD170</f>
        <v>-5.2460719425337841</v>
      </c>
      <c r="S168" s="132">
        <f t="shared" si="58"/>
        <v>0</v>
      </c>
      <c r="T168" s="132">
        <f t="shared" si="59"/>
        <v>0</v>
      </c>
      <c r="U168" s="132">
        <f t="shared" si="60"/>
        <v>0</v>
      </c>
      <c r="V168" s="131">
        <f t="shared" si="61"/>
        <v>-0.32865650324051093</v>
      </c>
      <c r="W168" s="73">
        <f t="shared" si="62"/>
        <v>-5.5747284457742952</v>
      </c>
    </row>
    <row r="169" spans="1:23" x14ac:dyDescent="0.2">
      <c r="A169" s="71">
        <f>BDS!BR171</f>
        <v>118.03686380989257</v>
      </c>
      <c r="B169" s="72">
        <f t="shared" si="42"/>
        <v>114.87936532979579</v>
      </c>
      <c r="C169" s="72">
        <f t="shared" si="43"/>
        <v>4.1567372748955878</v>
      </c>
      <c r="D169" s="72">
        <f t="shared" si="44"/>
        <v>-0.20438069374721843</v>
      </c>
      <c r="E169" s="72">
        <f t="shared" si="45"/>
        <v>3.0628619232792529</v>
      </c>
      <c r="F169" s="72">
        <f t="shared" si="46"/>
        <v>2.5678408532166689E-2</v>
      </c>
      <c r="G169" s="72">
        <f t="shared" si="47"/>
        <v>6.1257129078049903</v>
      </c>
      <c r="H169" s="72">
        <f t="shared" si="48"/>
        <v>-2.5600674796486197E-2</v>
      </c>
      <c r="I169" s="72">
        <f t="shared" si="49"/>
        <v>5.1632923540683118</v>
      </c>
      <c r="J169" s="72">
        <f t="shared" si="50"/>
        <v>-0.17431780671104685</v>
      </c>
      <c r="K169" s="72">
        <f t="shared" si="51"/>
        <v>7.4028929075973444</v>
      </c>
      <c r="L169" s="72">
        <f t="shared" si="52"/>
        <v>0.12157044841365335</v>
      </c>
      <c r="M169" s="72">
        <f t="shared" si="53"/>
        <v>6.8487576822313221</v>
      </c>
      <c r="N169" s="72">
        <f t="shared" si="54"/>
        <v>7.8247643527287483E-2</v>
      </c>
      <c r="O169" s="72">
        <f t="shared" si="55"/>
        <v>8.0114884111773481</v>
      </c>
      <c r="P169" s="72">
        <f t="shared" si="56"/>
        <v>0.12327564862868569</v>
      </c>
      <c r="Q169" s="71">
        <f t="shared" si="57"/>
        <v>-0.24810464927988901</v>
      </c>
      <c r="R169" s="131">
        <f>BDS!CD171</f>
        <v>-5.2247404180860197</v>
      </c>
      <c r="S169" s="132">
        <f t="shared" si="58"/>
        <v>0</v>
      </c>
      <c r="T169" s="132">
        <f t="shared" si="59"/>
        <v>0</v>
      </c>
      <c r="U169" s="132">
        <f t="shared" si="60"/>
        <v>0</v>
      </c>
      <c r="V169" s="131">
        <f t="shared" si="61"/>
        <v>-0.24810464927988901</v>
      </c>
      <c r="W169" s="73">
        <f t="shared" si="62"/>
        <v>-5.4728450673659088</v>
      </c>
    </row>
    <row r="170" spans="1:23" x14ac:dyDescent="0.2">
      <c r="A170" s="71">
        <f>BDS!BR172</f>
        <v>119.82690856375234</v>
      </c>
      <c r="B170" s="72">
        <f t="shared" si="42"/>
        <v>113.16322988325764</v>
      </c>
      <c r="C170" s="72">
        <f t="shared" si="43"/>
        <v>4.219774749053526</v>
      </c>
      <c r="D170" s="72">
        <f t="shared" si="44"/>
        <v>-0.2088025007132705</v>
      </c>
      <c r="E170" s="72">
        <f t="shared" si="45"/>
        <v>3.1093106321029058</v>
      </c>
      <c r="F170" s="72">
        <f t="shared" si="46"/>
        <v>1.0380569390894498E-2</v>
      </c>
      <c r="G170" s="72">
        <f t="shared" si="47"/>
        <v>6.2186101595646424</v>
      </c>
      <c r="H170" s="72">
        <f t="shared" si="48"/>
        <v>-1.0376961431781719E-2</v>
      </c>
      <c r="I170" s="72">
        <f t="shared" si="49"/>
        <v>5.2415943700040284</v>
      </c>
      <c r="J170" s="72">
        <f t="shared" si="50"/>
        <v>-0.16468433823540954</v>
      </c>
      <c r="K170" s="72">
        <f t="shared" si="51"/>
        <v>7.5151587640841182</v>
      </c>
      <c r="L170" s="72">
        <f t="shared" si="52"/>
        <v>0.12549922091938281</v>
      </c>
      <c r="M170" s="72">
        <f t="shared" si="53"/>
        <v>6.9526200042537027</v>
      </c>
      <c r="N170" s="72">
        <f t="shared" si="54"/>
        <v>8.9253085998655834E-2</v>
      </c>
      <c r="O170" s="72">
        <f t="shared" si="55"/>
        <v>8.1329836994978972</v>
      </c>
      <c r="P170" s="72">
        <f t="shared" si="56"/>
        <v>0.11820148423624655</v>
      </c>
      <c r="Q170" s="71">
        <f t="shared" si="57"/>
        <v>-0.17968346362758186</v>
      </c>
      <c r="R170" s="131">
        <f>BDS!CD172</f>
        <v>-5.2028553108924331</v>
      </c>
      <c r="S170" s="132">
        <f t="shared" si="58"/>
        <v>0</v>
      </c>
      <c r="T170" s="132">
        <f t="shared" si="59"/>
        <v>0</v>
      </c>
      <c r="U170" s="132">
        <f t="shared" si="60"/>
        <v>0</v>
      </c>
      <c r="V170" s="131">
        <f t="shared" si="61"/>
        <v>-0.17968346362758186</v>
      </c>
      <c r="W170" s="73">
        <f t="shared" si="62"/>
        <v>-5.3825387745200146</v>
      </c>
    </row>
    <row r="171" spans="1:23" x14ac:dyDescent="0.2">
      <c r="A171" s="71">
        <f>BDS!BR173</f>
        <v>121.64409958461208</v>
      </c>
      <c r="B171" s="72">
        <f t="shared" si="42"/>
        <v>111.47273107618393</v>
      </c>
      <c r="C171" s="72">
        <f t="shared" si="43"/>
        <v>4.2837681948992143</v>
      </c>
      <c r="D171" s="72">
        <f t="shared" si="44"/>
        <v>-0.21232237549757396</v>
      </c>
      <c r="E171" s="72">
        <f t="shared" si="45"/>
        <v>3.1564637417795609</v>
      </c>
      <c r="F171" s="72">
        <f t="shared" si="46"/>
        <v>-4.7111392021704319E-3</v>
      </c>
      <c r="G171" s="72">
        <f t="shared" si="47"/>
        <v>6.3129162105145911</v>
      </c>
      <c r="H171" s="72">
        <f t="shared" si="48"/>
        <v>4.7088417694535747E-3</v>
      </c>
      <c r="I171" s="72">
        <f t="shared" si="49"/>
        <v>5.3210838464357151</v>
      </c>
      <c r="J171" s="72">
        <f t="shared" si="50"/>
        <v>-0.15417817346920332</v>
      </c>
      <c r="K171" s="72">
        <f t="shared" si="51"/>
        <v>7.629127147230407</v>
      </c>
      <c r="L171" s="72">
        <f t="shared" si="52"/>
        <v>0.12777694523490701</v>
      </c>
      <c r="M171" s="72">
        <f t="shared" si="53"/>
        <v>7.0580574122166873</v>
      </c>
      <c r="N171" s="72">
        <f t="shared" si="54"/>
        <v>9.9124257272485083E-2</v>
      </c>
      <c r="O171" s="72">
        <f t="shared" si="55"/>
        <v>8.2563214800404303</v>
      </c>
      <c r="P171" s="72">
        <f t="shared" si="56"/>
        <v>0.11144760977811083</v>
      </c>
      <c r="Q171" s="71">
        <f t="shared" si="57"/>
        <v>-0.12402563743327094</v>
      </c>
      <c r="R171" s="131">
        <f>BDS!CD173</f>
        <v>-5.1804050995955215</v>
      </c>
      <c r="S171" s="132">
        <f t="shared" si="58"/>
        <v>0</v>
      </c>
      <c r="T171" s="132">
        <f t="shared" si="59"/>
        <v>0</v>
      </c>
      <c r="U171" s="132">
        <f t="shared" si="60"/>
        <v>0</v>
      </c>
      <c r="V171" s="131">
        <f t="shared" si="61"/>
        <v>-0.12402563743327094</v>
      </c>
      <c r="W171" s="73">
        <f t="shared" si="62"/>
        <v>-5.3044307370287926</v>
      </c>
    </row>
    <row r="172" spans="1:23" x14ac:dyDescent="0.2">
      <c r="A172" s="71">
        <f>BDS!BR174</f>
        <v>123.4888485492248</v>
      </c>
      <c r="B172" s="72">
        <f t="shared" si="42"/>
        <v>109.80748593339381</v>
      </c>
      <c r="C172" s="72">
        <f t="shared" si="43"/>
        <v>4.3487321098705651</v>
      </c>
      <c r="D172" s="72">
        <f t="shared" si="44"/>
        <v>-0.21491375507899427</v>
      </c>
      <c r="E172" s="72">
        <f t="shared" si="45"/>
        <v>3.2043319346419299</v>
      </c>
      <c r="F172" s="72">
        <f t="shared" si="46"/>
        <v>-1.9566677606851282E-2</v>
      </c>
      <c r="G172" s="72">
        <f t="shared" si="47"/>
        <v>6.4086524252821073</v>
      </c>
      <c r="H172" s="72">
        <f t="shared" si="48"/>
        <v>1.9526444087429987E-2</v>
      </c>
      <c r="I172" s="72">
        <f t="shared" si="49"/>
        <v>5.4017787913598792</v>
      </c>
      <c r="J172" s="72">
        <f t="shared" si="50"/>
        <v>-0.1428481819045323</v>
      </c>
      <c r="K172" s="72">
        <f t="shared" si="51"/>
        <v>7.7448238760796571</v>
      </c>
      <c r="L172" s="72">
        <f t="shared" si="52"/>
        <v>0.12835000785246606</v>
      </c>
      <c r="M172" s="72">
        <f t="shared" si="53"/>
        <v>7.1650937925082552</v>
      </c>
      <c r="N172" s="72">
        <f t="shared" si="54"/>
        <v>0.10773808277874121</v>
      </c>
      <c r="O172" s="72">
        <f t="shared" si="55"/>
        <v>8.3815296944447812</v>
      </c>
      <c r="P172" s="72">
        <f t="shared" si="56"/>
        <v>0.10308905943843838</v>
      </c>
      <c r="Q172" s="71">
        <f t="shared" si="57"/>
        <v>-8.1650186748869591E-2</v>
      </c>
      <c r="R172" s="131">
        <f>BDS!CD174</f>
        <v>-5.1573781858848431</v>
      </c>
      <c r="S172" s="132">
        <f t="shared" si="58"/>
        <v>0</v>
      </c>
      <c r="T172" s="132">
        <f t="shared" si="59"/>
        <v>0</v>
      </c>
      <c r="U172" s="132">
        <f t="shared" si="60"/>
        <v>0</v>
      </c>
      <c r="V172" s="131">
        <f t="shared" si="61"/>
        <v>-8.1650186748869591E-2</v>
      </c>
      <c r="W172" s="73">
        <f t="shared" si="62"/>
        <v>-5.2390283726337126</v>
      </c>
    </row>
    <row r="173" spans="1:23" x14ac:dyDescent="0.2">
      <c r="A173" s="71">
        <f>BDS!BR175</f>
        <v>125.36157337747628</v>
      </c>
      <c r="B173" s="72">
        <f t="shared" si="42"/>
        <v>108.16711720081463</v>
      </c>
      <c r="C173" s="72">
        <f t="shared" si="43"/>
        <v>4.4146812112610663</v>
      </c>
      <c r="D173" s="72">
        <f t="shared" si="44"/>
        <v>-0.21655275511496191</v>
      </c>
      <c r="E173" s="72">
        <f t="shared" si="45"/>
        <v>3.2529260550217227</v>
      </c>
      <c r="F173" s="72">
        <f t="shared" si="46"/>
        <v>-3.4154955710274791E-2</v>
      </c>
      <c r="G173" s="72">
        <f t="shared" si="47"/>
        <v>6.5058404924918838</v>
      </c>
      <c r="H173" s="72">
        <f t="shared" si="48"/>
        <v>3.3941815758451802E-2</v>
      </c>
      <c r="I173" s="72">
        <f t="shared" si="49"/>
        <v>5.4836974858666911</v>
      </c>
      <c r="J173" s="72">
        <f t="shared" si="50"/>
        <v>-0.1307510416729665</v>
      </c>
      <c r="K173" s="72">
        <f t="shared" si="51"/>
        <v>7.8622751612245487</v>
      </c>
      <c r="L173" s="72">
        <f t="shared" si="52"/>
        <v>0.12718527250631839</v>
      </c>
      <c r="M173" s="72">
        <f t="shared" si="53"/>
        <v>7.2737533937566381</v>
      </c>
      <c r="N173" s="72">
        <f t="shared" si="54"/>
        <v>0.11498018997237991</v>
      </c>
      <c r="O173" s="72">
        <f t="shared" si="55"/>
        <v>8.5086367080894743</v>
      </c>
      <c r="P173" s="72">
        <f t="shared" si="56"/>
        <v>9.3229740900612396E-2</v>
      </c>
      <c r="Q173" s="71">
        <f t="shared" si="57"/>
        <v>-5.2965689588918945E-2</v>
      </c>
      <c r="R173" s="131">
        <f>BDS!CD175</f>
        <v>-5.1337629044371349</v>
      </c>
      <c r="S173" s="132">
        <f t="shared" si="58"/>
        <v>0</v>
      </c>
      <c r="T173" s="132">
        <f t="shared" si="59"/>
        <v>0</v>
      </c>
      <c r="U173" s="132">
        <f t="shared" si="60"/>
        <v>0</v>
      </c>
      <c r="V173" s="131">
        <f t="shared" si="61"/>
        <v>-5.2965689588918945E-2</v>
      </c>
      <c r="W173" s="73">
        <f t="shared" si="62"/>
        <v>-5.1867285940260537</v>
      </c>
    </row>
    <row r="174" spans="1:23" x14ac:dyDescent="0.2">
      <c r="A174" s="71">
        <f>BDS!BR176</f>
        <v>127.26269832706302</v>
      </c>
      <c r="B174" s="72">
        <f t="shared" si="42"/>
        <v>106.55125326001674</v>
      </c>
      <c r="C174" s="72">
        <f t="shared" si="43"/>
        <v>4.4816304395539213</v>
      </c>
      <c r="D174" s="72">
        <f t="shared" si="44"/>
        <v>-0.21721853191059715</v>
      </c>
      <c r="E174" s="72">
        <f t="shared" si="45"/>
        <v>3.3022571117063837</v>
      </c>
      <c r="F174" s="72">
        <f t="shared" si="46"/>
        <v>-4.8443878585460357E-2</v>
      </c>
      <c r="G174" s="72">
        <f t="shared" si="47"/>
        <v>6.6045024296794894</v>
      </c>
      <c r="H174" s="72">
        <f t="shared" si="48"/>
        <v>4.7818370889747538E-2</v>
      </c>
      <c r="I174" s="72">
        <f t="shared" si="49"/>
        <v>5.5668584882814898</v>
      </c>
      <c r="J174" s="72">
        <f t="shared" si="50"/>
        <v>-0.11795139263508038</v>
      </c>
      <c r="K174" s="72">
        <f t="shared" si="51"/>
        <v>7.9815076107448863</v>
      </c>
      <c r="L174" s="72">
        <f t="shared" si="52"/>
        <v>0.12427220834351303</v>
      </c>
      <c r="M174" s="72">
        <f t="shared" si="53"/>
        <v>7.3840608323237467</v>
      </c>
      <c r="N174" s="72">
        <f t="shared" si="54"/>
        <v>0.12074712999957571</v>
      </c>
      <c r="O174" s="72">
        <f t="shared" si="55"/>
        <v>8.6376713165177765</v>
      </c>
      <c r="P174" s="72">
        <f t="shared" si="56"/>
        <v>8.2002868719104449E-2</v>
      </c>
      <c r="Q174" s="71">
        <f t="shared" si="57"/>
        <v>-3.8269753972487532E-2</v>
      </c>
      <c r="R174" s="131">
        <f>BDS!CD176</f>
        <v>-5.1095475335679925</v>
      </c>
      <c r="S174" s="132">
        <f t="shared" si="58"/>
        <v>0</v>
      </c>
      <c r="T174" s="132">
        <f t="shared" si="59"/>
        <v>0</v>
      </c>
      <c r="U174" s="132">
        <f t="shared" si="60"/>
        <v>0</v>
      </c>
      <c r="V174" s="131">
        <f t="shared" si="61"/>
        <v>-3.8269753972487532E-2</v>
      </c>
      <c r="W174" s="73">
        <f t="shared" si="62"/>
        <v>-5.1478172875404802</v>
      </c>
    </row>
    <row r="175" spans="1:23" x14ac:dyDescent="0.2">
      <c r="A175" s="71">
        <f>BDS!BR177</f>
        <v>129.19265408960595</v>
      </c>
      <c r="B175" s="72">
        <f t="shared" si="42"/>
        <v>104.95952804402486</v>
      </c>
      <c r="C175" s="72">
        <f t="shared" si="43"/>
        <v>4.5495949618067524</v>
      </c>
      <c r="D175" s="72">
        <f t="shared" si="44"/>
        <v>-0.21689365774262126</v>
      </c>
      <c r="E175" s="72">
        <f t="shared" si="45"/>
        <v>3.3523362804330836</v>
      </c>
      <c r="F175" s="72">
        <f t="shared" si="46"/>
        <v>-6.2400402192537535E-2</v>
      </c>
      <c r="G175" s="72">
        <f t="shared" si="47"/>
        <v>6.7046605882793546</v>
      </c>
      <c r="H175" s="72">
        <f t="shared" si="48"/>
        <v>6.1018312009147417E-2</v>
      </c>
      <c r="I175" s="72">
        <f t="shared" si="49"/>
        <v>5.6512806383690863</v>
      </c>
      <c r="J175" s="72">
        <f t="shared" si="50"/>
        <v>-0.1045219218376619</v>
      </c>
      <c r="K175" s="72">
        <f t="shared" si="51"/>
        <v>8.1025482362355508</v>
      </c>
      <c r="L175" s="72">
        <f t="shared" si="52"/>
        <v>0.11962484223823382</v>
      </c>
      <c r="M175" s="72">
        <f t="shared" si="53"/>
        <v>7.4960410978818928</v>
      </c>
      <c r="N175" s="72">
        <f t="shared" si="54"/>
        <v>0.1249486658693644</v>
      </c>
      <c r="O175" s="72">
        <f t="shared" si="55"/>
        <v>8.7686627519611999</v>
      </c>
      <c r="P175" s="72">
        <f t="shared" si="56"/>
        <v>6.957084513731332E-2</v>
      </c>
      <c r="Q175" s="71">
        <f t="shared" si="57"/>
        <v>-3.7744419898181267E-2</v>
      </c>
      <c r="R175" s="131">
        <f>BDS!CD177</f>
        <v>-5.0847203066188023</v>
      </c>
      <c r="S175" s="132">
        <f t="shared" si="58"/>
        <v>0</v>
      </c>
      <c r="T175" s="132">
        <f t="shared" si="59"/>
        <v>0</v>
      </c>
      <c r="U175" s="132">
        <f t="shared" si="60"/>
        <v>0</v>
      </c>
      <c r="V175" s="131">
        <f t="shared" si="61"/>
        <v>-3.7744419898181267E-2</v>
      </c>
      <c r="W175" s="73">
        <f t="shared" si="62"/>
        <v>-5.1224647265169834</v>
      </c>
    </row>
    <row r="176" spans="1:23" x14ac:dyDescent="0.2">
      <c r="A176" s="71">
        <f>BDS!BR178</f>
        <v>131.1518778882218</v>
      </c>
      <c r="B176" s="72">
        <f t="shared" si="42"/>
        <v>103.39158095438728</v>
      </c>
      <c r="C176" s="72">
        <f t="shared" si="43"/>
        <v>4.6185901750876264</v>
      </c>
      <c r="D176" s="72">
        <f t="shared" si="44"/>
        <v>-0.21556450750822659</v>
      </c>
      <c r="E176" s="72">
        <f t="shared" si="45"/>
        <v>3.4031749064205368</v>
      </c>
      <c r="F176" s="72">
        <f t="shared" si="46"/>
        <v>-7.5990599907500206E-2</v>
      </c>
      <c r="G176" s="72">
        <f t="shared" si="47"/>
        <v>6.8063376586883875</v>
      </c>
      <c r="H176" s="72">
        <f t="shared" si="48"/>
        <v>7.3404136062673223E-2</v>
      </c>
      <c r="I176" s="72">
        <f t="shared" si="49"/>
        <v>5.7369830616018369</v>
      </c>
      <c r="J176" s="72">
        <f t="shared" si="50"/>
        <v>-9.0543371493990166E-2</v>
      </c>
      <c r="K176" s="72">
        <f t="shared" si="51"/>
        <v>8.2254244589258523</v>
      </c>
      <c r="L176" s="72">
        <f t="shared" si="52"/>
        <v>0.11328347032288186</v>
      </c>
      <c r="M176" s="72">
        <f t="shared" si="53"/>
        <v>7.6097195590751001</v>
      </c>
      <c r="N176" s="72">
        <f t="shared" si="54"/>
        <v>0.12751009307084082</v>
      </c>
      <c r="O176" s="72">
        <f t="shared" si="55"/>
        <v>8.9016406899619405</v>
      </c>
      <c r="P176" s="72">
        <f t="shared" si="56"/>
        <v>5.6124515614076526E-2</v>
      </c>
      <c r="Q176" s="71">
        <f t="shared" si="57"/>
        <v>-5.1447189956438669E-2</v>
      </c>
      <c r="R176" s="131">
        <f>BDS!CD178</f>
        <v>-5.059269424102137</v>
      </c>
      <c r="S176" s="132">
        <f t="shared" si="58"/>
        <v>0</v>
      </c>
      <c r="T176" s="132">
        <f t="shared" si="59"/>
        <v>0</v>
      </c>
      <c r="U176" s="132">
        <f t="shared" si="60"/>
        <v>0</v>
      </c>
      <c r="V176" s="131">
        <f t="shared" si="61"/>
        <v>-5.1447189956438669E-2</v>
      </c>
      <c r="W176" s="73">
        <f t="shared" si="62"/>
        <v>-5.1107166140585756</v>
      </c>
    </row>
    <row r="177" spans="1:23" x14ac:dyDescent="0.2">
      <c r="A177" s="71">
        <f>BDS!BR179</f>
        <v>133.14081357657406</v>
      </c>
      <c r="B177" s="72">
        <f t="shared" si="42"/>
        <v>101.84705677948375</v>
      </c>
      <c r="C177" s="72">
        <f t="shared" si="43"/>
        <v>4.6886317099632002</v>
      </c>
      <c r="D177" s="72">
        <f t="shared" si="44"/>
        <v>-0.21322165424074971</v>
      </c>
      <c r="E177" s="72">
        <f t="shared" si="45"/>
        <v>3.4547845069392076</v>
      </c>
      <c r="F177" s="72">
        <f t="shared" si="46"/>
        <v>-8.9179740676055649E-2</v>
      </c>
      <c r="G177" s="72">
        <f t="shared" si="47"/>
        <v>6.9095566754063862</v>
      </c>
      <c r="H177" s="72">
        <f t="shared" si="48"/>
        <v>8.4840298589901553E-2</v>
      </c>
      <c r="I177" s="72">
        <f t="shared" si="49"/>
        <v>5.8239851734924288</v>
      </c>
      <c r="J177" s="72">
        <f t="shared" si="50"/>
        <v>-7.610445933758031E-2</v>
      </c>
      <c r="K177" s="72">
        <f t="shared" si="51"/>
        <v>8.3501641158916975</v>
      </c>
      <c r="L177" s="72">
        <f t="shared" si="52"/>
        <v>0.10531605920675736</v>
      </c>
      <c r="M177" s="72">
        <f t="shared" si="53"/>
        <v>7.7251219692662536</v>
      </c>
      <c r="N177" s="72">
        <f t="shared" si="54"/>
        <v>0.12837455244332929</v>
      </c>
      <c r="O177" s="72">
        <f t="shared" si="55"/>
        <v>9.0366352560957424</v>
      </c>
      <c r="P177" s="72">
        <f t="shared" si="56"/>
        <v>4.1881731460035196E-2</v>
      </c>
      <c r="Q177" s="71">
        <f t="shared" si="57"/>
        <v>-7.9297378947301447E-2</v>
      </c>
      <c r="R177" s="131">
        <f>BDS!CD179</f>
        <v>-5.0331830666283865</v>
      </c>
      <c r="S177" s="132">
        <f t="shared" si="58"/>
        <v>0</v>
      </c>
      <c r="T177" s="132">
        <f t="shared" si="59"/>
        <v>0</v>
      </c>
      <c r="U177" s="132">
        <f t="shared" si="60"/>
        <v>0</v>
      </c>
      <c r="V177" s="131">
        <f t="shared" si="61"/>
        <v>-7.9297378947301447E-2</v>
      </c>
      <c r="W177" s="73">
        <f t="shared" si="62"/>
        <v>-5.112480445575688</v>
      </c>
    </row>
    <row r="178" spans="1:23" x14ac:dyDescent="0.2">
      <c r="A178" s="71">
        <f>BDS!BR180</f>
        <v>135.15991173942609</v>
      </c>
      <c r="B178" s="72">
        <f t="shared" si="42"/>
        <v>100.32560561405393</v>
      </c>
      <c r="C178" s="72">
        <f t="shared" si="43"/>
        <v>4.7597354340397526</v>
      </c>
      <c r="D178" s="72">
        <f t="shared" si="44"/>
        <v>-0.20986027056998563</v>
      </c>
      <c r="E178" s="72">
        <f t="shared" si="45"/>
        <v>3.5071767739205022</v>
      </c>
      <c r="F178" s="72">
        <f t="shared" si="46"/>
        <v>-0.10193237959648592</v>
      </c>
      <c r="G178" s="72">
        <f t="shared" si="47"/>
        <v>7.0143410222544036</v>
      </c>
      <c r="H178" s="72">
        <f t="shared" si="48"/>
        <v>9.5195029243994866E-2</v>
      </c>
      <c r="I178" s="72">
        <f t="shared" si="49"/>
        <v>5.9123066839923846</v>
      </c>
      <c r="J178" s="72">
        <f t="shared" si="50"/>
        <v>-6.13017010239124E-2</v>
      </c>
      <c r="K178" s="72">
        <f t="shared" si="51"/>
        <v>8.4767954663619509</v>
      </c>
      <c r="L178" s="72">
        <f t="shared" si="52"/>
        <v>9.5819263834882887E-2</v>
      </c>
      <c r="M178" s="72">
        <f t="shared" si="53"/>
        <v>7.8422744723714155</v>
      </c>
      <c r="N178" s="72">
        <f t="shared" si="54"/>
        <v>0.12750528886601542</v>
      </c>
      <c r="O178" s="72">
        <f t="shared" si="55"/>
        <v>9.1736770327967161</v>
      </c>
      <c r="P178" s="72">
        <f t="shared" si="56"/>
        <v>2.7085160182425256E-2</v>
      </c>
      <c r="Q178" s="71">
        <f t="shared" si="57"/>
        <v>-0.12105749691237788</v>
      </c>
      <c r="R178" s="131">
        <f>BDS!CD180</f>
        <v>-5.0064494086356595</v>
      </c>
      <c r="S178" s="132">
        <f t="shared" si="58"/>
        <v>0</v>
      </c>
      <c r="T178" s="132">
        <f t="shared" si="59"/>
        <v>0</v>
      </c>
      <c r="U178" s="132">
        <f t="shared" si="60"/>
        <v>0</v>
      </c>
      <c r="V178" s="131">
        <f t="shared" si="61"/>
        <v>-0.12105749691237788</v>
      </c>
      <c r="W178" s="73">
        <f t="shared" si="62"/>
        <v>-5.1275069055480369</v>
      </c>
    </row>
    <row r="179" spans="1:23" x14ac:dyDescent="0.2">
      <c r="A179" s="71">
        <f>BDS!BR181</f>
        <v>137.20962979471921</v>
      </c>
      <c r="B179" s="72">
        <f t="shared" si="42"/>
        <v>98.826882779927772</v>
      </c>
      <c r="C179" s="72">
        <f t="shared" si="43"/>
        <v>4.8319174555579263</v>
      </c>
      <c r="D179" s="72">
        <f t="shared" si="44"/>
        <v>-0.20548053270635896</v>
      </c>
      <c r="E179" s="72">
        <f t="shared" si="45"/>
        <v>3.5603635766055213</v>
      </c>
      <c r="F179" s="72">
        <f t="shared" si="46"/>
        <v>-0.11421246173434002</v>
      </c>
      <c r="G179" s="72">
        <f t="shared" si="47"/>
        <v>7.1207144376722544</v>
      </c>
      <c r="H179" s="72">
        <f t="shared" si="48"/>
        <v>0.10434228777375786</v>
      </c>
      <c r="I179" s="72">
        <f t="shared" si="49"/>
        <v>6.0019676019572659</v>
      </c>
      <c r="J179" s="72">
        <f t="shared" si="50"/>
        <v>-4.6239124236472466E-2</v>
      </c>
      <c r="K179" s="72">
        <f t="shared" si="51"/>
        <v>8.6053471981204481</v>
      </c>
      <c r="L179" s="72">
        <f t="shared" si="52"/>
        <v>8.4918986843155603E-2</v>
      </c>
      <c r="M179" s="72">
        <f t="shared" si="53"/>
        <v>7.9612036087826157</v>
      </c>
      <c r="N179" s="72">
        <f t="shared" si="54"/>
        <v>0.12488780314134941</v>
      </c>
      <c r="O179" s="72">
        <f t="shared" si="55"/>
        <v>9.3127970662856558</v>
      </c>
      <c r="P179" s="72">
        <f t="shared" si="56"/>
        <v>1.1999295756561529E-2</v>
      </c>
      <c r="Q179" s="71">
        <f t="shared" si="57"/>
        <v>-0.17630946433355005</v>
      </c>
      <c r="R179" s="131">
        <f>BDS!CD181</f>
        <v>-4.9790566329443511</v>
      </c>
      <c r="S179" s="132">
        <f t="shared" si="58"/>
        <v>0</v>
      </c>
      <c r="T179" s="132">
        <f t="shared" si="59"/>
        <v>0</v>
      </c>
      <c r="U179" s="132">
        <f t="shared" si="60"/>
        <v>0</v>
      </c>
      <c r="V179" s="131">
        <f t="shared" si="61"/>
        <v>-0.17630946433355005</v>
      </c>
      <c r="W179" s="73">
        <f t="shared" si="62"/>
        <v>-5.1553660972779012</v>
      </c>
    </row>
    <row r="180" spans="1:23" x14ac:dyDescent="0.2">
      <c r="A180" s="71">
        <f>BDS!BR182</f>
        <v>139.29043209719867</v>
      </c>
      <c r="B180" s="72">
        <f t="shared" si="42"/>
        <v>97.350548747940238</v>
      </c>
      <c r="C180" s="72">
        <f t="shared" si="43"/>
        <v>4.9051941270419759</v>
      </c>
      <c r="D180" s="72">
        <f t="shared" si="44"/>
        <v>-0.20008802299687953</v>
      </c>
      <c r="E180" s="72">
        <f t="shared" si="45"/>
        <v>3.6143569642339894</v>
      </c>
      <c r="F180" s="72">
        <f t="shared" si="46"/>
        <v>-0.12598343996199876</v>
      </c>
      <c r="G180" s="72">
        <f t="shared" si="47"/>
        <v>7.2287010200963513</v>
      </c>
      <c r="H180" s="72">
        <f t="shared" si="48"/>
        <v>0.11216384505447721</v>
      </c>
      <c r="I180" s="72">
        <f t="shared" si="49"/>
        <v>6.0929882396795945</v>
      </c>
      <c r="J180" s="72">
        <f t="shared" si="50"/>
        <v>-3.1027864323854563E-2</v>
      </c>
      <c r="K180" s="72">
        <f t="shared" si="51"/>
        <v>8.735848434005085</v>
      </c>
      <c r="L180" s="72">
        <f t="shared" si="52"/>
        <v>7.2770403957538671E-2</v>
      </c>
      <c r="M180" s="72">
        <f t="shared" si="53"/>
        <v>8.0819363213804625</v>
      </c>
      <c r="N180" s="72">
        <f t="shared" si="54"/>
        <v>0.12053183849431294</v>
      </c>
      <c r="O180" s="72">
        <f t="shared" si="55"/>
        <v>9.4540268736034303</v>
      </c>
      <c r="P180" s="72">
        <f t="shared" si="56"/>
        <v>-3.0933636006424191E-3</v>
      </c>
      <c r="Q180" s="71">
        <f t="shared" si="57"/>
        <v>-0.24442564535652411</v>
      </c>
      <c r="R180" s="131">
        <f>BDS!CD182</f>
        <v>-4.9509929461567879</v>
      </c>
      <c r="S180" s="132">
        <f t="shared" si="58"/>
        <v>0</v>
      </c>
      <c r="T180" s="132">
        <f t="shared" si="59"/>
        <v>0</v>
      </c>
      <c r="U180" s="132">
        <f t="shared" si="60"/>
        <v>0</v>
      </c>
      <c r="V180" s="131">
        <f t="shared" si="61"/>
        <v>-0.24442564535652411</v>
      </c>
      <c r="W180" s="73">
        <f t="shared" si="62"/>
        <v>-5.1954185915133122</v>
      </c>
    </row>
    <row r="181" spans="1:23" x14ac:dyDescent="0.2">
      <c r="A181" s="71">
        <f>BDS!BR183</f>
        <v>141.4027900436113</v>
      </c>
      <c r="B181" s="72">
        <f t="shared" si="42"/>
        <v>95.896269061012433</v>
      </c>
      <c r="C181" s="72">
        <f t="shared" si="43"/>
        <v>4.979582049004363</v>
      </c>
      <c r="D181" s="72">
        <f t="shared" si="44"/>
        <v>-0.19369412653980603</v>
      </c>
      <c r="E181" s="72">
        <f t="shared" si="45"/>
        <v>3.6691691687739523</v>
      </c>
      <c r="F181" s="72">
        <f t="shared" si="46"/>
        <v>-0.13720840759630365</v>
      </c>
      <c r="G181" s="72">
        <f t="shared" si="47"/>
        <v>7.3383252334191029</v>
      </c>
      <c r="H181" s="72">
        <f t="shared" si="48"/>
        <v>0.1185514687633436</v>
      </c>
      <c r="I181" s="72">
        <f t="shared" si="49"/>
        <v>6.1853892174905081</v>
      </c>
      <c r="J181" s="72">
        <f t="shared" si="50"/>
        <v>-1.5785631686738036E-2</v>
      </c>
      <c r="K181" s="72">
        <f t="shared" si="51"/>
        <v>8.8683287385054701</v>
      </c>
      <c r="L181" s="72">
        <f t="shared" si="52"/>
        <v>5.9557381850771363E-2</v>
      </c>
      <c r="M181" s="72">
        <f t="shared" si="53"/>
        <v>8.2044999616379339</v>
      </c>
      <c r="N181" s="72">
        <f t="shared" si="54"/>
        <v>0.11447313762445166</v>
      </c>
      <c r="O181" s="72">
        <f t="shared" si="55"/>
        <v>9.5973984497510241</v>
      </c>
      <c r="P181" s="72">
        <f t="shared" si="56"/>
        <v>-1.7896983244831802E-2</v>
      </c>
      <c r="Q181" s="71">
        <f t="shared" si="57"/>
        <v>-0.32453503019262675</v>
      </c>
      <c r="R181" s="131">
        <f>BDS!CD183</f>
        <v>-4.9222465949213232</v>
      </c>
      <c r="S181" s="132">
        <f t="shared" si="58"/>
        <v>0</v>
      </c>
      <c r="T181" s="132">
        <f t="shared" si="59"/>
        <v>0</v>
      </c>
      <c r="U181" s="132">
        <f t="shared" si="60"/>
        <v>0</v>
      </c>
      <c r="V181" s="131">
        <f t="shared" si="61"/>
        <v>-0.32453503019262675</v>
      </c>
      <c r="W181" s="73">
        <f t="shared" si="62"/>
        <v>-5.2467816251139503</v>
      </c>
    </row>
    <row r="182" spans="1:23" x14ac:dyDescent="0.2">
      <c r="A182" s="71">
        <f>BDS!BR184</f>
        <v>143.54718217949835</v>
      </c>
      <c r="B182" s="72">
        <f t="shared" si="42"/>
        <v>94.463714258381742</v>
      </c>
      <c r="C182" s="72">
        <f t="shared" si="43"/>
        <v>5.0550980737065343</v>
      </c>
      <c r="D182" s="72">
        <f t="shared" si="44"/>
        <v>-0.18631641675836211</v>
      </c>
      <c r="E182" s="72">
        <f t="shared" si="45"/>
        <v>3.7248126076928827</v>
      </c>
      <c r="F182" s="72">
        <f t="shared" si="46"/>
        <v>-0.14785024657608722</v>
      </c>
      <c r="G182" s="72">
        <f t="shared" si="47"/>
        <v>7.4496119125311067</v>
      </c>
      <c r="H182" s="72">
        <f t="shared" si="48"/>
        <v>0.1234091878828283</v>
      </c>
      <c r="I182" s="72">
        <f t="shared" si="49"/>
        <v>6.2791914684312164</v>
      </c>
      <c r="J182" s="72">
        <f t="shared" si="50"/>
        <v>-6.3604178197225296E-4</v>
      </c>
      <c r="K182" s="72">
        <f t="shared" si="51"/>
        <v>9.0028181244606333</v>
      </c>
      <c r="L182" s="72">
        <f t="shared" si="52"/>
        <v>4.5491219306584341E-2</v>
      </c>
      <c r="M182" s="72">
        <f t="shared" si="53"/>
        <v>8.3289222958167404</v>
      </c>
      <c r="N182" s="72">
        <f t="shared" si="54"/>
        <v>0.10677490149297378</v>
      </c>
      <c r="O182" s="72">
        <f t="shared" si="55"/>
        <v>9.7429442749378765</v>
      </c>
      <c r="P182" s="72">
        <f t="shared" si="56"/>
        <v>-3.2107895147219914E-2</v>
      </c>
      <c r="Q182" s="71">
        <f t="shared" si="57"/>
        <v>-0.41548546990232033</v>
      </c>
      <c r="R182" s="131">
        <f>BDS!CD184</f>
        <v>-4.8928058830791326</v>
      </c>
      <c r="S182" s="132">
        <f t="shared" si="58"/>
        <v>0</v>
      </c>
      <c r="T182" s="132">
        <f t="shared" si="59"/>
        <v>0</v>
      </c>
      <c r="U182" s="132">
        <f t="shared" si="60"/>
        <v>0</v>
      </c>
      <c r="V182" s="131">
        <f t="shared" si="61"/>
        <v>-0.41548546990232033</v>
      </c>
      <c r="W182" s="73">
        <f t="shared" si="62"/>
        <v>-5.3082913529814526</v>
      </c>
    </row>
    <row r="183" spans="1:23" x14ac:dyDescent="0.2">
      <c r="A183" s="71">
        <f>BDS!BR185</f>
        <v>145.72409430760786</v>
      </c>
      <c r="B183" s="72">
        <f t="shared" si="42"/>
        <v>93.052559800964019</v>
      </c>
      <c r="C183" s="72">
        <f t="shared" si="43"/>
        <v>5.1317593089767195</v>
      </c>
      <c r="D183" s="72">
        <f t="shared" si="44"/>
        <v>-0.17797902422717765</v>
      </c>
      <c r="E183" s="72">
        <f t="shared" si="45"/>
        <v>3.7812998867707992</v>
      </c>
      <c r="F183" s="72">
        <f t="shared" si="46"/>
        <v>-0.15787179187696002</v>
      </c>
      <c r="G183" s="72">
        <f t="shared" si="47"/>
        <v>7.5625862689473768</v>
      </c>
      <c r="H183" s="72">
        <f t="shared" si="48"/>
        <v>0.12665560444179008</v>
      </c>
      <c r="I183" s="72">
        <f t="shared" si="49"/>
        <v>6.3744162429952826</v>
      </c>
      <c r="J183" s="72">
        <f t="shared" si="50"/>
        <v>1.429220044835003E-2</v>
      </c>
      <c r="K183" s="72">
        <f t="shared" si="51"/>
        <v>9.139347059858304</v>
      </c>
      <c r="L183" s="72">
        <f t="shared" si="52"/>
        <v>3.0808649941484894E-2</v>
      </c>
      <c r="M183" s="72">
        <f t="shared" si="53"/>
        <v>8.4552315112576455</v>
      </c>
      <c r="N183" s="72">
        <f t="shared" si="54"/>
        <v>9.7528877302544364E-2</v>
      </c>
      <c r="O183" s="72">
        <f t="shared" si="55"/>
        <v>9.890697321940122</v>
      </c>
      <c r="P183" s="72">
        <f t="shared" si="56"/>
        <v>-4.5420898248019988E-2</v>
      </c>
      <c r="Q183" s="71">
        <f t="shared" si="57"/>
        <v>-0.51580374218880642</v>
      </c>
      <c r="R183" s="131">
        <f>BDS!CD185</f>
        <v>-4.8626591897105094</v>
      </c>
      <c r="S183" s="132">
        <f t="shared" si="58"/>
        <v>0</v>
      </c>
      <c r="T183" s="132">
        <f t="shared" si="59"/>
        <v>0</v>
      </c>
      <c r="U183" s="132">
        <f t="shared" si="60"/>
        <v>0</v>
      </c>
      <c r="V183" s="131">
        <f t="shared" si="61"/>
        <v>-0.51580374218880642</v>
      </c>
      <c r="W183" s="73">
        <f t="shared" si="62"/>
        <v>-5.3784629318993158</v>
      </c>
    </row>
    <row r="184" spans="1:23" x14ac:dyDescent="0.2">
      <c r="A184" s="71">
        <f>BDS!BR186</f>
        <v>147.93401959795125</v>
      </c>
      <c r="B184" s="72">
        <f t="shared" si="42"/>
        <v>91.662485997830572</v>
      </c>
      <c r="C184" s="72">
        <f t="shared" si="43"/>
        <v>5.2095831220856459</v>
      </c>
      <c r="D184" s="72">
        <f t="shared" si="44"/>
        <v>-0.16871298242536586</v>
      </c>
      <c r="E184" s="72">
        <f t="shared" si="45"/>
        <v>3.8386438029560526</v>
      </c>
      <c r="F184" s="72">
        <f t="shared" si="46"/>
        <v>-0.16723601280146685</v>
      </c>
      <c r="G184" s="72">
        <f t="shared" si="47"/>
        <v>7.6772738965189147</v>
      </c>
      <c r="H184" s="72">
        <f t="shared" si="48"/>
        <v>0.12822621485423152</v>
      </c>
      <c r="I184" s="72">
        <f t="shared" si="49"/>
        <v>6.4710851139428343</v>
      </c>
      <c r="J184" s="72">
        <f t="shared" si="50"/>
        <v>2.8866268645849989E-2</v>
      </c>
      <c r="K184" s="72">
        <f t="shared" si="51"/>
        <v>9.2779464747373019</v>
      </c>
      <c r="L184" s="72">
        <f t="shared" si="52"/>
        <v>1.5769055469615E-2</v>
      </c>
      <c r="M184" s="72">
        <f t="shared" si="53"/>
        <v>8.5834562227661895</v>
      </c>
      <c r="N184" s="72">
        <f t="shared" si="54"/>
        <v>8.6856000765378347E-2</v>
      </c>
      <c r="O184" s="72">
        <f t="shared" si="55"/>
        <v>10.040691063570439</v>
      </c>
      <c r="P184" s="72">
        <f t="shared" si="56"/>
        <v>-5.7536286708239737E-2</v>
      </c>
      <c r="Q184" s="71">
        <f t="shared" si="57"/>
        <v>-0.62365647524108825</v>
      </c>
      <c r="R184" s="131">
        <f>BDS!CD186</f>
        <v>-4.8317949880960542</v>
      </c>
      <c r="S184" s="132">
        <f t="shared" si="58"/>
        <v>0</v>
      </c>
      <c r="T184" s="132">
        <f t="shared" si="59"/>
        <v>0</v>
      </c>
      <c r="U184" s="132">
        <f t="shared" si="60"/>
        <v>0</v>
      </c>
      <c r="V184" s="131">
        <f t="shared" si="61"/>
        <v>-0.62365647524108825</v>
      </c>
      <c r="W184" s="73">
        <f t="shared" si="62"/>
        <v>-5.4554514633371429</v>
      </c>
    </row>
    <row r="185" spans="1:23" x14ac:dyDescent="0.2">
      <c r="A185" s="71">
        <f>BDS!BR187</f>
        <v>150.17745869952884</v>
      </c>
      <c r="B185" s="72">
        <f t="shared" si="42"/>
        <v>90.293177933783625</v>
      </c>
      <c r="C185" s="72">
        <f t="shared" si="43"/>
        <v>5.2885871436810108</v>
      </c>
      <c r="D185" s="72">
        <f t="shared" si="44"/>
        <v>-0.15855654346602455</v>
      </c>
      <c r="E185" s="72">
        <f t="shared" si="45"/>
        <v>3.8968573472644192</v>
      </c>
      <c r="F185" s="72">
        <f t="shared" si="46"/>
        <v>-0.17590621170690249</v>
      </c>
      <c r="G185" s="72">
        <f t="shared" si="47"/>
        <v>7.7937007772308755</v>
      </c>
      <c r="H185" s="72">
        <f t="shared" si="48"/>
        <v>0.12807569700221488</v>
      </c>
      <c r="I185" s="72">
        <f t="shared" si="49"/>
        <v>6.5692199811877794</v>
      </c>
      <c r="J185" s="72">
        <f t="shared" si="50"/>
        <v>4.2950340892556595E-2</v>
      </c>
      <c r="K185" s="72">
        <f t="shared" si="51"/>
        <v>9.4186477681946048</v>
      </c>
      <c r="L185" s="72">
        <f t="shared" si="52"/>
        <v>6.5085289640655439E-4</v>
      </c>
      <c r="M185" s="72">
        <f t="shared" si="53"/>
        <v>8.7136254790952439</v>
      </c>
      <c r="N185" s="72">
        <f t="shared" si="54"/>
        <v>7.490651711748228E-2</v>
      </c>
      <c r="O185" s="72">
        <f t="shared" si="55"/>
        <v>10.192959480261162</v>
      </c>
      <c r="P185" s="72">
        <f t="shared" si="56"/>
        <v>-6.8167501609181794E-2</v>
      </c>
      <c r="Q185" s="71">
        <f t="shared" si="57"/>
        <v>-0.73681660924028702</v>
      </c>
      <c r="R185" s="131">
        <f>BDS!CD187</f>
        <v>-4.8002018656063639</v>
      </c>
      <c r="S185" s="132">
        <f t="shared" si="58"/>
        <v>0</v>
      </c>
      <c r="T185" s="132">
        <f t="shared" si="59"/>
        <v>0</v>
      </c>
      <c r="U185" s="132">
        <f t="shared" si="60"/>
        <v>0</v>
      </c>
      <c r="V185" s="131">
        <f t="shared" si="61"/>
        <v>-0.73681660924028702</v>
      </c>
      <c r="W185" s="73">
        <f t="shared" si="62"/>
        <v>-5.5370184748466507</v>
      </c>
    </row>
    <row r="186" spans="1:23" x14ac:dyDescent="0.2">
      <c r="A186" s="71">
        <f>BDS!BR188</f>
        <v>152.45491985374969</v>
      </c>
      <c r="B186" s="72">
        <f t="shared" si="42"/>
        <v>88.944325398013632</v>
      </c>
      <c r="C186" s="72">
        <f t="shared" si="43"/>
        <v>5.3687892717816306</v>
      </c>
      <c r="D186" s="72">
        <f t="shared" si="44"/>
        <v>-0.14755545623405092</v>
      </c>
      <c r="E186" s="72">
        <f t="shared" si="45"/>
        <v>3.9559537077221596</v>
      </c>
      <c r="F186" s="72">
        <f t="shared" si="46"/>
        <v>-0.18384624063883595</v>
      </c>
      <c r="G186" s="72">
        <f t="shared" si="47"/>
        <v>7.9118932870886791</v>
      </c>
      <c r="H186" s="72">
        <f t="shared" si="48"/>
        <v>0.12618011297597442</v>
      </c>
      <c r="I186" s="72">
        <f t="shared" si="49"/>
        <v>6.6688430767591349</v>
      </c>
      <c r="J186" s="72">
        <f t="shared" si="50"/>
        <v>5.6406886613513639E-2</v>
      </c>
      <c r="K186" s="72">
        <f t="shared" si="51"/>
        <v>9.5614828154986728</v>
      </c>
      <c r="L186" s="72">
        <f t="shared" si="52"/>
        <v>-1.4252962646498923E-2</v>
      </c>
      <c r="M186" s="72">
        <f t="shared" si="53"/>
        <v>8.8457687695258915</v>
      </c>
      <c r="N186" s="72">
        <f t="shared" si="54"/>
        <v>6.1859506806970159E-2</v>
      </c>
      <c r="O186" s="72">
        <f t="shared" si="55"/>
        <v>10.347537067762412</v>
      </c>
      <c r="P186" s="72">
        <f t="shared" si="56"/>
        <v>-7.7049263704040652E-2</v>
      </c>
      <c r="Q186" s="71">
        <f t="shared" si="57"/>
        <v>-0.85264207053532104</v>
      </c>
      <c r="R186" s="131">
        <f>BDS!CD188</f>
        <v>-4.7678685445321074</v>
      </c>
      <c r="S186" s="132">
        <f t="shared" si="58"/>
        <v>0</v>
      </c>
      <c r="T186" s="132">
        <f t="shared" si="59"/>
        <v>0</v>
      </c>
      <c r="U186" s="132">
        <f t="shared" si="60"/>
        <v>0</v>
      </c>
      <c r="V186" s="131">
        <f t="shared" si="61"/>
        <v>-0.85264207053532104</v>
      </c>
      <c r="W186" s="73">
        <f t="shared" si="62"/>
        <v>-5.6205106150674284</v>
      </c>
    </row>
    <row r="187" spans="1:23" x14ac:dyDescent="0.2">
      <c r="A187" s="71">
        <f>BDS!BR189</f>
        <v>154.76691900957144</v>
      </c>
      <c r="B187" s="72">
        <f t="shared" si="42"/>
        <v>87.615622813822327</v>
      </c>
      <c r="C187" s="72">
        <f t="shared" si="43"/>
        <v>5.4502076758321625</v>
      </c>
      <c r="D187" s="72">
        <f t="shared" si="44"/>
        <v>-0.13576319876517401</v>
      </c>
      <c r="E187" s="72">
        <f t="shared" si="45"/>
        <v>4.015946272353708</v>
      </c>
      <c r="F187" s="72">
        <f t="shared" si="46"/>
        <v>-0.19102073622379254</v>
      </c>
      <c r="G187" s="72">
        <f t="shared" si="47"/>
        <v>8.031878202093381</v>
      </c>
      <c r="H187" s="72">
        <f t="shared" si="48"/>
        <v>0.12253897130754163</v>
      </c>
      <c r="I187" s="72">
        <f t="shared" si="49"/>
        <v>6.7699769698375993</v>
      </c>
      <c r="J187" s="72">
        <f t="shared" si="50"/>
        <v>6.9098115322780054E-2</v>
      </c>
      <c r="K187" s="72">
        <f t="shared" si="51"/>
        <v>9.7064839753106593</v>
      </c>
      <c r="L187" s="72">
        <f t="shared" si="52"/>
        <v>-2.8640115294493326E-2</v>
      </c>
      <c r="M187" s="72">
        <f t="shared" si="53"/>
        <v>8.9799160305480825</v>
      </c>
      <c r="N187" s="72">
        <f t="shared" si="54"/>
        <v>4.7921745757933065E-2</v>
      </c>
      <c r="O187" s="72">
        <f t="shared" si="55"/>
        <v>10.50445884495695</v>
      </c>
      <c r="P187" s="72">
        <f t="shared" si="56"/>
        <v>-8.3946004897715115E-2</v>
      </c>
      <c r="Q187" s="71">
        <f t="shared" si="57"/>
        <v>-0.96807543973287458</v>
      </c>
      <c r="R187" s="131">
        <f>BDS!CD189</f>
        <v>-4.7347839038641926</v>
      </c>
      <c r="S187" s="132">
        <f t="shared" si="58"/>
        <v>0</v>
      </c>
      <c r="T187" s="132">
        <f t="shared" si="59"/>
        <v>0</v>
      </c>
      <c r="U187" s="132">
        <f t="shared" si="60"/>
        <v>0</v>
      </c>
      <c r="V187" s="131">
        <f t="shared" si="61"/>
        <v>-0.96807543973287458</v>
      </c>
      <c r="W187" s="73">
        <f t="shared" si="62"/>
        <v>-5.7028593435970674</v>
      </c>
    </row>
    <row r="188" spans="1:23" x14ac:dyDescent="0.2">
      <c r="A188" s="71">
        <f>BDS!BR190</f>
        <v>157.1139799403864</v>
      </c>
      <c r="B188" s="72">
        <f t="shared" si="42"/>
        <v>86.306769169395736</v>
      </c>
      <c r="C188" s="72">
        <f t="shared" si="43"/>
        <v>5.5328608008193072</v>
      </c>
      <c r="D188" s="72">
        <f t="shared" si="44"/>
        <v>-0.12324115613393295</v>
      </c>
      <c r="E188" s="72">
        <f t="shared" si="45"/>
        <v>4.07684863221467</v>
      </c>
      <c r="F188" s="72">
        <f t="shared" si="46"/>
        <v>-0.1973953730375938</v>
      </c>
      <c r="G188" s="72">
        <f t="shared" si="47"/>
        <v>8.1536827043076556</v>
      </c>
      <c r="H188" s="72">
        <f t="shared" si="48"/>
        <v>0.11717708682636369</v>
      </c>
      <c r="I188" s="72">
        <f t="shared" si="49"/>
        <v>6.8726445718684968</v>
      </c>
      <c r="J188" s="72">
        <f t="shared" si="50"/>
        <v>8.0887585094253311E-2</v>
      </c>
      <c r="K188" s="72">
        <f t="shared" si="51"/>
        <v>9.8536840970151189</v>
      </c>
      <c r="L188" s="72">
        <f t="shared" si="52"/>
        <v>-4.2205155396163187E-2</v>
      </c>
      <c r="M188" s="72">
        <f t="shared" si="53"/>
        <v>9.1160976526426261</v>
      </c>
      <c r="N188" s="72">
        <f t="shared" si="54"/>
        <v>3.3325836982932511E-2</v>
      </c>
      <c r="O188" s="72">
        <f t="shared" si="55"/>
        <v>10.66376036179355</v>
      </c>
      <c r="P188" s="72">
        <f t="shared" si="56"/>
        <v>-8.8660375456703536E-2</v>
      </c>
      <c r="Q188" s="71">
        <f t="shared" si="57"/>
        <v>-1.0796751205413486</v>
      </c>
      <c r="R188" s="131">
        <f>BDS!CD190</f>
        <v>-4.7009370020317123</v>
      </c>
      <c r="S188" s="132">
        <f t="shared" si="58"/>
        <v>0</v>
      </c>
      <c r="T188" s="132">
        <f t="shared" si="59"/>
        <v>0</v>
      </c>
      <c r="U188" s="132">
        <f t="shared" si="60"/>
        <v>0</v>
      </c>
      <c r="V188" s="131">
        <f t="shared" si="61"/>
        <v>-1.0796751205413486</v>
      </c>
      <c r="W188" s="73">
        <f t="shared" si="62"/>
        <v>-5.7806121225730607</v>
      </c>
    </row>
    <row r="189" spans="1:23" x14ac:dyDescent="0.2">
      <c r="A189" s="71">
        <f>BDS!BR191</f>
        <v>159.49663436268008</v>
      </c>
      <c r="B189" s="72">
        <f t="shared" si="42"/>
        <v>85.017467949611131</v>
      </c>
      <c r="C189" s="72">
        <f t="shared" si="43"/>
        <v>5.6167673714504476</v>
      </c>
      <c r="D189" s="72">
        <f t="shared" si="44"/>
        <v>-0.11005873460424039</v>
      </c>
      <c r="E189" s="72">
        <f t="shared" si="45"/>
        <v>4.1386745844708219</v>
      </c>
      <c r="F189" s="72">
        <f t="shared" si="46"/>
        <v>-0.20293713550455431</v>
      </c>
      <c r="G189" s="72">
        <f t="shared" si="47"/>
        <v>8.2773343880137737</v>
      </c>
      <c r="H189" s="72">
        <f t="shared" si="48"/>
        <v>0.11014617117493976</v>
      </c>
      <c r="I189" s="72">
        <f t="shared" si="49"/>
        <v>6.9768691417522746</v>
      </c>
      <c r="J189" s="72">
        <f t="shared" si="50"/>
        <v>9.1641965247864818E-2</v>
      </c>
      <c r="K189" s="72">
        <f t="shared" si="51"/>
        <v>10.003116528161897</v>
      </c>
      <c r="L189" s="72">
        <f t="shared" si="52"/>
        <v>-5.464631479596746E-2</v>
      </c>
      <c r="M189" s="72">
        <f t="shared" si="53"/>
        <v>9.2543444871660192</v>
      </c>
      <c r="N189" s="72">
        <f t="shared" si="54"/>
        <v>1.8327560463578394E-2</v>
      </c>
      <c r="O189" s="72">
        <f t="shared" si="55"/>
        <v>10.825477707340701</v>
      </c>
      <c r="P189" s="72">
        <f t="shared" si="56"/>
        <v>-9.1041564103498201E-2</v>
      </c>
      <c r="Q189" s="71">
        <f t="shared" si="57"/>
        <v>-1.1836890517321905</v>
      </c>
      <c r="R189" s="131">
        <f>BDS!CD191</f>
        <v>-4.6663171006027211</v>
      </c>
      <c r="S189" s="132">
        <f t="shared" si="58"/>
        <v>0</v>
      </c>
      <c r="T189" s="132">
        <f t="shared" si="59"/>
        <v>0</v>
      </c>
      <c r="U189" s="132">
        <f t="shared" si="60"/>
        <v>0</v>
      </c>
      <c r="V189" s="131">
        <f t="shared" si="61"/>
        <v>-1.1836890517321905</v>
      </c>
      <c r="W189" s="73">
        <f t="shared" si="62"/>
        <v>-5.8500061523349114</v>
      </c>
    </row>
    <row r="190" spans="1:23" x14ac:dyDescent="0.2">
      <c r="A190" s="71">
        <f>BDS!BR192</f>
        <v>161.91542205648935</v>
      </c>
      <c r="B190" s="72">
        <f t="shared" si="42"/>
        <v>83.747427068862919</v>
      </c>
      <c r="C190" s="72">
        <f t="shared" si="43"/>
        <v>5.7019463963956447</v>
      </c>
      <c r="D190" s="72">
        <f t="shared" si="44"/>
        <v>-9.6293402352974192E-2</v>
      </c>
      <c r="E190" s="72">
        <f t="shared" si="45"/>
        <v>4.2014381355237926</v>
      </c>
      <c r="F190" s="72">
        <f t="shared" si="46"/>
        <v>-0.20761460819506325</v>
      </c>
      <c r="G190" s="72">
        <f t="shared" si="47"/>
        <v>8.4028612659649777</v>
      </c>
      <c r="H190" s="72">
        <f t="shared" si="48"/>
        <v>0.10152608283418188</v>
      </c>
      <c r="I190" s="72">
        <f t="shared" si="49"/>
        <v>7.0826742911136993</v>
      </c>
      <c r="J190" s="72">
        <f t="shared" si="50"/>
        <v>0.10123294386537858</v>
      </c>
      <c r="K190" s="72">
        <f t="shared" si="51"/>
        <v>10.154815122020874</v>
      </c>
      <c r="L190" s="72">
        <f t="shared" si="52"/>
        <v>-6.567301503209326E-2</v>
      </c>
      <c r="M190" s="72">
        <f t="shared" si="53"/>
        <v>9.3946878533396827</v>
      </c>
      <c r="N190" s="72">
        <f t="shared" si="54"/>
        <v>3.2024019780818465E-3</v>
      </c>
      <c r="O190" s="72">
        <f t="shared" si="55"/>
        <v>10.989647517962416</v>
      </c>
      <c r="P190" s="72">
        <f t="shared" si="56"/>
        <v>-9.0993131046104833E-2</v>
      </c>
      <c r="Q190" s="71">
        <f t="shared" si="57"/>
        <v>-1.276180273656967</v>
      </c>
      <c r="R190" s="131">
        <f>BDS!CD192</f>
        <v>-4.6309136889505673</v>
      </c>
      <c r="S190" s="132">
        <f t="shared" si="58"/>
        <v>0</v>
      </c>
      <c r="T190" s="132">
        <f t="shared" si="59"/>
        <v>0</v>
      </c>
      <c r="U190" s="132">
        <f t="shared" si="60"/>
        <v>0</v>
      </c>
      <c r="V190" s="131">
        <f t="shared" si="61"/>
        <v>-1.276180273656967</v>
      </c>
      <c r="W190" s="73">
        <f t="shared" si="62"/>
        <v>-5.9070939626075347</v>
      </c>
    </row>
    <row r="191" spans="1:23" x14ac:dyDescent="0.2">
      <c r="A191" s="71">
        <f>BDS!BR193</f>
        <v>164.37089098768709</v>
      </c>
      <c r="B191" s="72">
        <f t="shared" si="42"/>
        <v>82.496358804891855</v>
      </c>
      <c r="C191" s="72">
        <f t="shared" si="43"/>
        <v>5.7884171725939728</v>
      </c>
      <c r="D191" s="72">
        <f t="shared" si="44"/>
        <v>-8.2030646727077008E-2</v>
      </c>
      <c r="E191" s="72">
        <f t="shared" si="45"/>
        <v>4.2651535041841599</v>
      </c>
      <c r="F191" s="72">
        <f t="shared" si="46"/>
        <v>-0.21139828417308759</v>
      </c>
      <c r="G191" s="72">
        <f t="shared" si="47"/>
        <v>8.5302917757316354</v>
      </c>
      <c r="H191" s="72">
        <f t="shared" si="48"/>
        <v>9.142566254138508E-2</v>
      </c>
      <c r="I191" s="72">
        <f t="shared" si="49"/>
        <v>7.1900839896509714</v>
      </c>
      <c r="J191" s="72">
        <f t="shared" si="50"/>
        <v>0.10953926638911261</v>
      </c>
      <c r="K191" s="72">
        <f t="shared" si="51"/>
        <v>10.308814245251273</v>
      </c>
      <c r="L191" s="72">
        <f t="shared" si="52"/>
        <v>-7.5013895732471775E-2</v>
      </c>
      <c r="M191" s="72">
        <f t="shared" si="53"/>
        <v>9.5371595453452063</v>
      </c>
      <c r="N191" s="72">
        <f t="shared" si="54"/>
        <v>-1.1758760797704163E-2</v>
      </c>
      <c r="O191" s="72">
        <f t="shared" si="55"/>
        <v>11.156306985618047</v>
      </c>
      <c r="P191" s="72">
        <f t="shared" si="56"/>
        <v>-8.8480021885733076E-2</v>
      </c>
      <c r="Q191" s="71">
        <f t="shared" si="57"/>
        <v>-1.353208583688398</v>
      </c>
      <c r="R191" s="131">
        <f>BDS!CD193</f>
        <v>-4.5947165098855489</v>
      </c>
      <c r="S191" s="132">
        <f t="shared" si="58"/>
        <v>0</v>
      </c>
      <c r="T191" s="132">
        <f t="shared" si="59"/>
        <v>0</v>
      </c>
      <c r="U191" s="132">
        <f t="shared" si="60"/>
        <v>0</v>
      </c>
      <c r="V191" s="131">
        <f t="shared" si="61"/>
        <v>-1.353208583688398</v>
      </c>
      <c r="W191" s="73">
        <f t="shared" si="62"/>
        <v>-5.9479250935739465</v>
      </c>
    </row>
    <row r="192" spans="1:23" x14ac:dyDescent="0.2">
      <c r="A192" s="71">
        <f>BDS!BR194</f>
        <v>166.86359743212168</v>
      </c>
      <c r="B192" s="72">
        <f t="shared" si="42"/>
        <v>81.263979733602852</v>
      </c>
      <c r="C192" s="72">
        <f t="shared" si="43"/>
        <v>5.8761992896251547</v>
      </c>
      <c r="D192" s="72">
        <f t="shared" si="44"/>
        <v>-6.7363837762909856E-2</v>
      </c>
      <c r="E192" s="72">
        <f t="shared" si="45"/>
        <v>4.3298351248926519</v>
      </c>
      <c r="F192" s="72">
        <f t="shared" si="46"/>
        <v>-0.21426089079892757</v>
      </c>
      <c r="G192" s="72">
        <f t="shared" si="47"/>
        <v>8.6596547861436584</v>
      </c>
      <c r="H192" s="72">
        <f t="shared" si="48"/>
        <v>7.9983078588738557E-2</v>
      </c>
      <c r="I192" s="72">
        <f t="shared" si="49"/>
        <v>7.299122570565955</v>
      </c>
      <c r="J192" s="72">
        <f t="shared" si="50"/>
        <v>0.11644888672632224</v>
      </c>
      <c r="K192" s="72">
        <f t="shared" si="51"/>
        <v>10.465148785687278</v>
      </c>
      <c r="L192" s="72">
        <f t="shared" si="52"/>
        <v>-8.2425190954667271E-2</v>
      </c>
      <c r="M192" s="72">
        <f t="shared" si="53"/>
        <v>9.68179183952717</v>
      </c>
      <c r="N192" s="72">
        <f t="shared" si="54"/>
        <v>-2.6254814869967759E-2</v>
      </c>
      <c r="O192" s="72">
        <f t="shared" si="55"/>
        <v>11.325493866287955</v>
      </c>
      <c r="P192" s="72">
        <f t="shared" si="56"/>
        <v>-8.3534405792148103E-2</v>
      </c>
      <c r="Q192" s="71">
        <f t="shared" si="57"/>
        <v>-1.4110635500038278</v>
      </c>
      <c r="R192" s="131">
        <f>BDS!CD194</f>
        <v>-4.5577155862488317</v>
      </c>
      <c r="S192" s="132">
        <f t="shared" si="58"/>
        <v>0</v>
      </c>
      <c r="T192" s="132">
        <f t="shared" si="59"/>
        <v>0</v>
      </c>
      <c r="U192" s="132">
        <f t="shared" si="60"/>
        <v>0</v>
      </c>
      <c r="V192" s="131">
        <f t="shared" si="61"/>
        <v>-1.4110635500038278</v>
      </c>
      <c r="W192" s="73">
        <f t="shared" si="62"/>
        <v>-5.9687791362526594</v>
      </c>
    </row>
    <row r="193" spans="1:23" x14ac:dyDescent="0.2">
      <c r="A193" s="71">
        <f>BDS!BR195</f>
        <v>169.39410610163876</v>
      </c>
      <c r="B193" s="72">
        <f t="shared" si="42"/>
        <v>80.050010664856401</v>
      </c>
      <c r="C193" s="72">
        <f t="shared" si="43"/>
        <v>5.9653126341474998</v>
      </c>
      <c r="D193" s="72">
        <f t="shared" si="44"/>
        <v>-5.2393987610629363E-2</v>
      </c>
      <c r="E193" s="72">
        <f t="shared" si="45"/>
        <v>4.3954976509902188</v>
      </c>
      <c r="F193" s="72">
        <f t="shared" si="46"/>
        <v>-0.21617773211442315</v>
      </c>
      <c r="G193" s="72">
        <f t="shared" si="47"/>
        <v>8.7909796038306069</v>
      </c>
      <c r="H193" s="72">
        <f t="shared" si="48"/>
        <v>6.7365607042769893E-2</v>
      </c>
      <c r="I193" s="72">
        <f t="shared" si="49"/>
        <v>7.4098147360767621</v>
      </c>
      <c r="J193" s="72">
        <f t="shared" si="50"/>
        <v>0.12186120701382068</v>
      </c>
      <c r="K193" s="72">
        <f t="shared" si="51"/>
        <v>10.623854160241729</v>
      </c>
      <c r="L193" s="72">
        <f t="shared" si="52"/>
        <v>-8.7699240593147446E-2</v>
      </c>
      <c r="M193" s="72">
        <f t="shared" si="53"/>
        <v>9.8286175017052244</v>
      </c>
      <c r="N193" s="72">
        <f t="shared" si="54"/>
        <v>-3.998038529108091E-2</v>
      </c>
      <c r="O193" s="72">
        <f t="shared" si="55"/>
        <v>11.497246488526983</v>
      </c>
      <c r="P193" s="72">
        <f t="shared" si="56"/>
        <v>-7.6259967142501175E-2</v>
      </c>
      <c r="Q193" s="71">
        <f t="shared" si="57"/>
        <v>-1.4465320239757569</v>
      </c>
      <c r="R193" s="131">
        <f>BDS!CD195</f>
        <v>-4.5199012484622738</v>
      </c>
      <c r="S193" s="132">
        <f t="shared" si="58"/>
        <v>0</v>
      </c>
      <c r="T193" s="132">
        <f t="shared" si="59"/>
        <v>0</v>
      </c>
      <c r="U193" s="132">
        <f t="shared" si="60"/>
        <v>0</v>
      </c>
      <c r="V193" s="131">
        <f t="shared" si="61"/>
        <v>-1.4465320239757569</v>
      </c>
      <c r="W193" s="73">
        <f t="shared" si="62"/>
        <v>-5.9664332724380307</v>
      </c>
    </row>
    <row r="194" spans="1:23" x14ac:dyDescent="0.2">
      <c r="A194" s="71">
        <f>BDS!BR196</f>
        <v>171.96299027201428</v>
      </c>
      <c r="B194" s="72">
        <f t="shared" si="42"/>
        <v>78.854176579219384</v>
      </c>
      <c r="C194" s="72">
        <f t="shared" si="43"/>
        <v>6.0557773944031368</v>
      </c>
      <c r="D194" s="72">
        <f t="shared" si="44"/>
        <v>-3.7229395596143765E-2</v>
      </c>
      <c r="E194" s="72">
        <f t="shared" si="45"/>
        <v>4.4621559580376697</v>
      </c>
      <c r="F194" s="72">
        <f t="shared" si="46"/>
        <v>-0.21712704662620211</v>
      </c>
      <c r="G194" s="72">
        <f t="shared" si="47"/>
        <v>8.9242959798609771</v>
      </c>
      <c r="H194" s="72">
        <f t="shared" si="48"/>
        <v>5.3768774817020686E-2</v>
      </c>
      <c r="I194" s="72">
        <f t="shared" si="49"/>
        <v>7.5221855630139256</v>
      </c>
      <c r="J194" s="72">
        <f t="shared" si="50"/>
        <v>0.12568937654396131</v>
      </c>
      <c r="K194" s="72">
        <f t="shared" si="51"/>
        <v>10.784966322929655</v>
      </c>
      <c r="L194" s="72">
        <f t="shared" si="52"/>
        <v>-9.0672883758166151E-2</v>
      </c>
      <c r="M194" s="72">
        <f t="shared" si="53"/>
        <v>9.9776697945970252</v>
      </c>
      <c r="N194" s="72">
        <f t="shared" si="54"/>
        <v>-5.2632569529728085E-2</v>
      </c>
      <c r="O194" s="72">
        <f t="shared" si="55"/>
        <v>11.671603762147596</v>
      </c>
      <c r="P194" s="72">
        <f t="shared" si="56"/>
        <v>-6.6834278950386503E-2</v>
      </c>
      <c r="Q194" s="71">
        <f t="shared" si="57"/>
        <v>-1.4571705422892742</v>
      </c>
      <c r="R194" s="131">
        <f>BDS!CD196</f>
        <v>-4.4812641630246919</v>
      </c>
      <c r="S194" s="132">
        <f t="shared" si="58"/>
        <v>0</v>
      </c>
      <c r="T194" s="132">
        <f t="shared" si="59"/>
        <v>0</v>
      </c>
      <c r="U194" s="132">
        <f t="shared" si="60"/>
        <v>0</v>
      </c>
      <c r="V194" s="131">
        <f t="shared" si="61"/>
        <v>-1.4571705422892742</v>
      </c>
      <c r="W194" s="73">
        <f t="shared" si="62"/>
        <v>-5.9384347053139663</v>
      </c>
    </row>
    <row r="195" spans="1:23" x14ac:dyDescent="0.2">
      <c r="A195" s="71">
        <f>BDS!BR197</f>
        <v>174.57083191282769</v>
      </c>
      <c r="B195" s="72">
        <f t="shared" si="42"/>
        <v>77.676206565660493</v>
      </c>
      <c r="C195" s="72">
        <f t="shared" si="43"/>
        <v>6.1476140647915738</v>
      </c>
      <c r="D195" s="72">
        <f t="shared" si="44"/>
        <v>-2.1985168950949232E-2</v>
      </c>
      <c r="E195" s="72">
        <f t="shared" si="45"/>
        <v>4.5298251471856794</v>
      </c>
      <c r="F195" s="72">
        <f t="shared" si="46"/>
        <v>-0.21709037895625338</v>
      </c>
      <c r="G195" s="72">
        <f t="shared" si="47"/>
        <v>9.059634116482183</v>
      </c>
      <c r="H195" s="72">
        <f t="shared" si="48"/>
        <v>3.9414799158448741E-2</v>
      </c>
      <c r="I195" s="72">
        <f t="shared" si="49"/>
        <v>7.6362605085014579</v>
      </c>
      <c r="J195" s="72">
        <f t="shared" si="50"/>
        <v>0.12786261439015392</v>
      </c>
      <c r="K195" s="72">
        <f t="shared" si="51"/>
        <v>10.948521773013518</v>
      </c>
      <c r="L195" s="72">
        <f t="shared" si="52"/>
        <v>-9.1235443045338468E-2</v>
      </c>
      <c r="M195" s="72">
        <f t="shared" si="53"/>
        <v>10.128982485353781</v>
      </c>
      <c r="N195" s="72">
        <f t="shared" si="54"/>
        <v>-6.391834345041271E-2</v>
      </c>
      <c r="O195" s="72">
        <f t="shared" si="55"/>
        <v>11.848605187034753</v>
      </c>
      <c r="P195" s="72">
        <f t="shared" si="56"/>
        <v>-5.5508901865728433E-2</v>
      </c>
      <c r="Q195" s="71">
        <f t="shared" si="57"/>
        <v>-1.4415438168527881</v>
      </c>
      <c r="R195" s="131">
        <f>BDS!CD197</f>
        <v>-4.4417953619413515</v>
      </c>
      <c r="S195" s="132">
        <f t="shared" si="58"/>
        <v>0</v>
      </c>
      <c r="T195" s="132">
        <f t="shared" si="59"/>
        <v>0</v>
      </c>
      <c r="U195" s="132">
        <f t="shared" si="60"/>
        <v>0</v>
      </c>
      <c r="V195" s="131">
        <f t="shared" si="61"/>
        <v>-1.4415438168527881</v>
      </c>
      <c r="W195" s="73">
        <f t="shared" si="62"/>
        <v>-5.8833391787941398</v>
      </c>
    </row>
    <row r="196" spans="1:23" x14ac:dyDescent="0.2">
      <c r="A196" s="71">
        <f>BDS!BR198</f>
        <v>177.21822181930455</v>
      </c>
      <c r="B196" s="72">
        <f t="shared" si="42"/>
        <v>76.515833760176548</v>
      </c>
      <c r="C196" s="72">
        <f t="shared" si="43"/>
        <v>6.2408434505126174</v>
      </c>
      <c r="D196" s="72">
        <f t="shared" si="44"/>
        <v>-6.7826097799590715E-3</v>
      </c>
      <c r="E196" s="72">
        <f t="shared" si="45"/>
        <v>4.5985205485958804</v>
      </c>
      <c r="F196" s="72">
        <f t="shared" si="46"/>
        <v>-0.21605296344720448</v>
      </c>
      <c r="G196" s="72">
        <f t="shared" si="47"/>
        <v>9.1970246739627424</v>
      </c>
      <c r="H196" s="72">
        <f t="shared" si="48"/>
        <v>2.4550265858918788E-2</v>
      </c>
      <c r="I196" s="72">
        <f t="shared" si="49"/>
        <v>7.7520654157240445</v>
      </c>
      <c r="J196" s="72">
        <f t="shared" si="50"/>
        <v>0.12832851410009066</v>
      </c>
      <c r="K196" s="72">
        <f t="shared" si="51"/>
        <v>11.11455756327195</v>
      </c>
      <c r="L196" s="72">
        <f t="shared" si="52"/>
        <v>-8.9335975034771545E-2</v>
      </c>
      <c r="M196" s="72">
        <f t="shared" si="53"/>
        <v>10.282589853210039</v>
      </c>
      <c r="N196" s="72">
        <f t="shared" si="54"/>
        <v>-7.3562512681382558E-2</v>
      </c>
      <c r="O196" s="72">
        <f t="shared" si="55"/>
        <v>12.028290862094426</v>
      </c>
      <c r="P196" s="72">
        <f t="shared" si="56"/>
        <v>-4.2606887170288467E-2</v>
      </c>
      <c r="Q196" s="71">
        <f t="shared" si="57"/>
        <v>-1.3993893285293104</v>
      </c>
      <c r="R196" s="131">
        <f>BDS!CD198</f>
        <v>-4.4014862730699038</v>
      </c>
      <c r="S196" s="132">
        <f t="shared" si="58"/>
        <v>0</v>
      </c>
      <c r="T196" s="132">
        <f t="shared" si="59"/>
        <v>0</v>
      </c>
      <c r="U196" s="132">
        <f t="shared" si="60"/>
        <v>0</v>
      </c>
      <c r="V196" s="131">
        <f t="shared" si="61"/>
        <v>-1.3993893285293104</v>
      </c>
      <c r="W196" s="73">
        <f t="shared" si="62"/>
        <v>-5.8008756015992144</v>
      </c>
    </row>
    <row r="197" spans="1:23" x14ac:dyDescent="0.2">
      <c r="A197" s="71">
        <f>BDS!BR199</f>
        <v>179.90575974615871</v>
      </c>
      <c r="B197" s="72">
        <f t="shared" si="42"/>
        <v>75.372795285335656</v>
      </c>
      <c r="C197" s="72">
        <f t="shared" si="43"/>
        <v>6.3354866722796972</v>
      </c>
      <c r="D197" s="72">
        <f t="shared" si="44"/>
        <v>8.251540345226226E-3</v>
      </c>
      <c r="E197" s="72">
        <f t="shared" si="45"/>
        <v>4.6682577249138486</v>
      </c>
      <c r="F197" s="72">
        <f t="shared" si="46"/>
        <v>-0.21400411739177491</v>
      </c>
      <c r="G197" s="72">
        <f t="shared" si="47"/>
        <v>9.3364987775382247</v>
      </c>
      <c r="H197" s="72">
        <f t="shared" si="48"/>
        <v>9.4430007335734138E-3</v>
      </c>
      <c r="I197" s="72">
        <f t="shared" si="49"/>
        <v>7.8696265197817041</v>
      </c>
      <c r="J197" s="72">
        <f t="shared" si="50"/>
        <v>0.12705528258003645</v>
      </c>
      <c r="K197" s="72">
        <f t="shared" si="51"/>
        <v>11.283111308393904</v>
      </c>
      <c r="L197" s="72">
        <f t="shared" si="52"/>
        <v>-8.4989435669357072E-2</v>
      </c>
      <c r="M197" s="72">
        <f t="shared" si="53"/>
        <v>10.4385266972495</v>
      </c>
      <c r="N197" s="72">
        <f t="shared" si="54"/>
        <v>-8.131604391956454E-2</v>
      </c>
      <c r="O197" s="72">
        <f t="shared" si="55"/>
        <v>12.210701494337835</v>
      </c>
      <c r="P197" s="72">
        <f t="shared" si="56"/>
        <v>-2.851741855921951E-2</v>
      </c>
      <c r="Q197" s="71">
        <f t="shared" si="57"/>
        <v>-1.3316773697517414</v>
      </c>
      <c r="R197" s="131">
        <f>BDS!CD199</f>
        <v>-4.3603287513621041</v>
      </c>
      <c r="S197" s="132">
        <f t="shared" si="58"/>
        <v>0</v>
      </c>
      <c r="T197" s="132">
        <f t="shared" si="59"/>
        <v>0</v>
      </c>
      <c r="U197" s="132">
        <f t="shared" si="60"/>
        <v>0</v>
      </c>
      <c r="V197" s="131">
        <f t="shared" si="61"/>
        <v>-1.3316773697517414</v>
      </c>
      <c r="W197" s="73">
        <f t="shared" si="62"/>
        <v>-5.6920061211138453</v>
      </c>
    </row>
    <row r="198" spans="1:23" x14ac:dyDescent="0.2">
      <c r="A198" s="71">
        <f>BDS!BR200</f>
        <v>182.63405454346406</v>
      </c>
      <c r="B198" s="72">
        <f t="shared" si="42"/>
        <v>74.246832190723396</v>
      </c>
      <c r="C198" s="72">
        <f t="shared" si="43"/>
        <v>6.4315651711046753</v>
      </c>
      <c r="D198" s="72">
        <f t="shared" si="44"/>
        <v>2.2986005649104489E-2</v>
      </c>
      <c r="E198" s="72">
        <f t="shared" si="45"/>
        <v>4.7390524747947502</v>
      </c>
      <c r="F198" s="72">
        <f t="shared" si="46"/>
        <v>-0.21093764110211777</v>
      </c>
      <c r="G198" s="72">
        <f t="shared" si="47"/>
        <v>9.4780880244625383</v>
      </c>
      <c r="H198" s="72">
        <f t="shared" si="48"/>
        <v>-5.6218950776819772E-3</v>
      </c>
      <c r="I198" s="72">
        <f t="shared" si="49"/>
        <v>7.9889704536332449</v>
      </c>
      <c r="J198" s="72">
        <f t="shared" si="50"/>
        <v>0.1240338591385797</v>
      </c>
      <c r="K198" s="72">
        <f t="shared" si="51"/>
        <v>11.454221193500102</v>
      </c>
      <c r="L198" s="72">
        <f t="shared" si="52"/>
        <v>-7.8281392114601417E-2</v>
      </c>
      <c r="M198" s="72">
        <f t="shared" si="53"/>
        <v>10.596828344288607</v>
      </c>
      <c r="N198" s="72">
        <f t="shared" si="54"/>
        <v>-8.6964570187203508E-2</v>
      </c>
      <c r="O198" s="72">
        <f t="shared" si="55"/>
        <v>12.395878408103444</v>
      </c>
      <c r="P198" s="72">
        <f t="shared" si="56"/>
        <v>-1.3687407536255566E-2</v>
      </c>
      <c r="Q198" s="71">
        <f t="shared" si="57"/>
        <v>-1.2405543578901514</v>
      </c>
      <c r="R198" s="131">
        <f>BDS!CD200</f>
        <v>-4.3183151109765756</v>
      </c>
      <c r="S198" s="132">
        <f t="shared" si="58"/>
        <v>0</v>
      </c>
      <c r="T198" s="132">
        <f t="shared" si="59"/>
        <v>0</v>
      </c>
      <c r="U198" s="132">
        <f t="shared" si="60"/>
        <v>0</v>
      </c>
      <c r="V198" s="131">
        <f t="shared" si="61"/>
        <v>-1.2405543578901514</v>
      </c>
      <c r="W198" s="73">
        <f t="shared" si="62"/>
        <v>-5.5588694688667273</v>
      </c>
    </row>
    <row r="199" spans="1:23" x14ac:dyDescent="0.2">
      <c r="A199" s="71">
        <f>BDS!BR201</f>
        <v>185.40372429458694</v>
      </c>
      <c r="B199" s="72">
        <f t="shared" ref="B199:B262" si="63">13560/A199</f>
        <v>73.137689394278794</v>
      </c>
      <c r="C199" s="72">
        <f t="shared" ref="C199:C262" si="64">4*PI()*$D$3/B199</f>
        <v>6.529100713155211</v>
      </c>
      <c r="D199" s="72">
        <f t="shared" ref="D199:D262" si="65">SIN(C199)/C199</f>
        <v>3.7286037271759262E-2</v>
      </c>
      <c r="E199" s="72">
        <f t="shared" ref="E199:E262" si="66">4*PI()*$F$3/B199</f>
        <v>4.8109208364824623</v>
      </c>
      <c r="F199" s="72">
        <f t="shared" ref="F199:F262" si="67">SIN(E199)/E199</f>
        <v>-0.20685222154599658</v>
      </c>
      <c r="G199" s="72">
        <f t="shared" ref="G199:G262" si="68">4*PI()*$H$3/B199</f>
        <v>9.6218244911661586</v>
      </c>
      <c r="H199" s="72">
        <f t="shared" ref="H199:H262" si="69">SIN(G199)/G199</f>
        <v>-2.0346855405887793E-2</v>
      </c>
      <c r="I199" s="72">
        <f t="shared" ref="I199:I262" si="70">4*PI()*SQRT($D$3^2+$F$3^2)/B199</f>
        <v>8.1101242541298362</v>
      </c>
      <c r="J199" s="72">
        <f t="shared" ref="J199:J262" si="71">SIN(I199)/I199</f>
        <v>0.1192798547925371</v>
      </c>
      <c r="K199" s="72">
        <f t="shared" ref="K199:K262" si="72">4*PI()*SQRT($D$3^2+$H$3^2)/B199</f>
        <v>11.627925982793698</v>
      </c>
      <c r="L199" s="72">
        <f t="shared" ref="L199:L262" si="73">SIN(K199)/K199</f>
        <v>-6.9370908232563935E-2</v>
      </c>
      <c r="M199" s="72">
        <f t="shared" ref="M199:M262" si="74">4*PI()*SQRT($F$3^2+$H$3^2)/B199</f>
        <v>10.757530656879673</v>
      </c>
      <c r="N199" s="72">
        <f t="shared" ref="N199:N262" si="75">SIN(M199)/M199</f>
        <v>-9.0336823648168446E-2</v>
      </c>
      <c r="O199" s="72">
        <f t="shared" ref="O199:O262" si="76">4*PI()*SQRT($D$3^2+$F$3^2+$H$3^2)/B199</f>
        <v>12.583863554418807</v>
      </c>
      <c r="P199" s="72">
        <f t="shared" ref="P199:P262" si="77">SIN(O199)/O199</f>
        <v>1.3900379521035225E-3</v>
      </c>
      <c r="Q199" s="71">
        <f t="shared" ref="Q199:Q262" si="78">IF($U$1=1,$Q$1*LOG(1-D199+F199+H199-J199-L199+N199-P199),$Q$1*LOG(1+D199+F199+H199+J199+L199+N199+P199))</f>
        <v>-1.1291795349312199</v>
      </c>
      <c r="R199" s="131">
        <f>BDS!CD201</f>
        <v>-4.2754381582336425</v>
      </c>
      <c r="S199" s="132">
        <f t="shared" ref="S199:S262" si="79">-20*LOG(1/SQRT(1+($S$3/A199)^(2*$S$4)))</f>
        <v>0</v>
      </c>
      <c r="T199" s="132">
        <f t="shared" ref="T199:T262" si="80">20*LOG(1/SQRT(1+($T$3/A199)^(2*$T$4)))</f>
        <v>0</v>
      </c>
      <c r="U199" s="132">
        <f t="shared" ref="U199:U262" si="81">IF($U$1=1,0,S199+T199)</f>
        <v>0</v>
      </c>
      <c r="V199" s="131">
        <f t="shared" ref="V199:V262" si="82">U199+Q199</f>
        <v>-1.1291795349312199</v>
      </c>
      <c r="W199" s="73">
        <f t="shared" ref="W199:W262" si="83">R199+Q199+U199</f>
        <v>-5.4046176931648624</v>
      </c>
    </row>
    <row r="200" spans="1:23" x14ac:dyDescent="0.2">
      <c r="A200" s="71">
        <f>BDS!BR202</f>
        <v>188.21539645621019</v>
      </c>
      <c r="B200" s="72">
        <f t="shared" si="63"/>
        <v>72.045115624506536</v>
      </c>
      <c r="C200" s="72">
        <f t="shared" si="64"/>
        <v>6.6281153946857971</v>
      </c>
      <c r="D200" s="72">
        <f t="shared" si="65"/>
        <v>5.1014634380188946E-2</v>
      </c>
      <c r="E200" s="72">
        <f t="shared" si="66"/>
        <v>4.8838790914429637</v>
      </c>
      <c r="F200" s="72">
        <f t="shared" si="67"/>
        <v>-0.20175183575465225</v>
      </c>
      <c r="G200" s="72">
        <f t="shared" si="68"/>
        <v>9.7677407405228962</v>
      </c>
      <c r="H200" s="72">
        <f t="shared" si="69"/>
        <v>-3.4427490218941315E-2</v>
      </c>
      <c r="I200" s="72">
        <f t="shared" si="70"/>
        <v>8.2331153681400959</v>
      </c>
      <c r="J200" s="72">
        <f t="shared" si="71"/>
        <v>0.11283524659675752</v>
      </c>
      <c r="K200" s="72">
        <f t="shared" si="72"/>
        <v>11.804265028342154</v>
      </c>
      <c r="L200" s="72">
        <f t="shared" si="73"/>
        <v>-5.8491241913870805E-2</v>
      </c>
      <c r="M200" s="72">
        <f t="shared" si="74"/>
        <v>10.920670041435393</v>
      </c>
      <c r="N200" s="72">
        <f t="shared" si="75"/>
        <v>-9.1312711085184073E-2</v>
      </c>
      <c r="O200" s="72">
        <f t="shared" si="76"/>
        <v>12.774699520504402</v>
      </c>
      <c r="P200" s="72">
        <f t="shared" si="77"/>
        <v>1.6190222537577091E-2</v>
      </c>
      <c r="Q200" s="71">
        <f t="shared" si="78"/>
        <v>-1.0014841734378079</v>
      </c>
      <c r="R200" s="131">
        <f>BDS!CD202</f>
        <v>-4.2316912253789738</v>
      </c>
      <c r="S200" s="132">
        <f t="shared" si="79"/>
        <v>0</v>
      </c>
      <c r="T200" s="132">
        <f t="shared" si="80"/>
        <v>0</v>
      </c>
      <c r="U200" s="132">
        <f t="shared" si="81"/>
        <v>0</v>
      </c>
      <c r="V200" s="131">
        <f t="shared" si="82"/>
        <v>-1.0014841734378079</v>
      </c>
      <c r="W200" s="73">
        <f t="shared" si="83"/>
        <v>-5.2331753988167815</v>
      </c>
    </row>
    <row r="201" spans="1:23" x14ac:dyDescent="0.2">
      <c r="A201" s="71">
        <f>BDS!BR203</f>
        <v>191.06970800048083</v>
      </c>
      <c r="B201" s="72">
        <f t="shared" si="63"/>
        <v>70.968863363552515</v>
      </c>
      <c r="C201" s="72">
        <f t="shared" si="64"/>
        <v>6.7286316470435645</v>
      </c>
      <c r="D201" s="72">
        <f t="shared" si="65"/>
        <v>6.4033927124054993E-2</v>
      </c>
      <c r="E201" s="72">
        <f t="shared" si="66"/>
        <v>4.957943768052834</v>
      </c>
      <c r="F201" s="72">
        <f t="shared" si="67"/>
        <v>-0.19564614965443691</v>
      </c>
      <c r="G201" s="72">
        <f t="shared" si="68"/>
        <v>9.9158698292268781</v>
      </c>
      <c r="H201" s="72">
        <f t="shared" si="69"/>
        <v>-4.7559014689006619E-2</v>
      </c>
      <c r="I201" s="72">
        <f t="shared" si="70"/>
        <v>8.3579716587680615</v>
      </c>
      <c r="J201" s="72">
        <f t="shared" si="71"/>
        <v>0.10476975721533155</v>
      </c>
      <c r="K201" s="72">
        <f t="shared" si="72"/>
        <v>11.983278278992275</v>
      </c>
      <c r="L201" s="72">
        <f t="shared" si="73"/>
        <v>-4.5948022121987765E-2</v>
      </c>
      <c r="M201" s="72">
        <f t="shared" si="74"/>
        <v>11.086283456476558</v>
      </c>
      <c r="N201" s="72">
        <f t="shared" si="75"/>
        <v>-8.9830712646990385E-2</v>
      </c>
      <c r="O201" s="72">
        <f t="shared" si="76"/>
        <v>12.968429539421573</v>
      </c>
      <c r="P201" s="72">
        <f t="shared" si="77"/>
        <v>3.0174348400349375E-2</v>
      </c>
      <c r="Q201" s="71">
        <f t="shared" si="78"/>
        <v>-0.86189254619209665</v>
      </c>
      <c r="R201" s="131">
        <f>BDS!CD203</f>
        <v>-4.1870682051181856</v>
      </c>
      <c r="S201" s="132">
        <f t="shared" si="79"/>
        <v>0</v>
      </c>
      <c r="T201" s="132">
        <f t="shared" si="80"/>
        <v>0</v>
      </c>
      <c r="U201" s="132">
        <f t="shared" si="81"/>
        <v>0</v>
      </c>
      <c r="V201" s="131">
        <f t="shared" si="82"/>
        <v>-0.86189254619209665</v>
      </c>
      <c r="W201" s="73">
        <f t="shared" si="83"/>
        <v>-5.0489607513102825</v>
      </c>
    </row>
    <row r="202" spans="1:23" x14ac:dyDescent="0.2">
      <c r="A202" s="71">
        <f>BDS!BR204</f>
        <v>193.96730555931325</v>
      </c>
      <c r="B202" s="72">
        <f t="shared" si="63"/>
        <v>69.908688791129748</v>
      </c>
      <c r="C202" s="72">
        <f t="shared" si="64"/>
        <v>6.8306722417500101</v>
      </c>
      <c r="D202" s="72">
        <f t="shared" si="65"/>
        <v>7.6206720560490673E-2</v>
      </c>
      <c r="E202" s="72">
        <f t="shared" si="66"/>
        <v>5.0331316453436816</v>
      </c>
      <c r="F202" s="72">
        <f t="shared" si="67"/>
        <v>-0.18855090739461475</v>
      </c>
      <c r="G202" s="72">
        <f t="shared" si="68"/>
        <v>10.0662453152814</v>
      </c>
      <c r="H202" s="72">
        <f t="shared" si="69"/>
        <v>-5.9443391066745087E-2</v>
      </c>
      <c r="I202" s="72">
        <f t="shared" si="70"/>
        <v>8.4847214116654488</v>
      </c>
      <c r="J202" s="72">
        <f t="shared" si="71"/>
        <v>9.5181846511528015E-2</v>
      </c>
      <c r="K202" s="72">
        <f t="shared" si="72"/>
        <v>12.165006289420438</v>
      </c>
      <c r="L202" s="72">
        <f t="shared" si="73"/>
        <v>-3.2114624249276767E-2</v>
      </c>
      <c r="M202" s="72">
        <f t="shared" si="74"/>
        <v>11.254408421004843</v>
      </c>
      <c r="N202" s="72">
        <f t="shared" si="75"/>
        <v>-8.5894256432060154E-2</v>
      </c>
      <c r="O202" s="72">
        <f t="shared" si="76"/>
        <v>13.165097499866791</v>
      </c>
      <c r="P202" s="72">
        <f t="shared" si="77"/>
        <v>4.2809502121816674E-2</v>
      </c>
      <c r="Q202" s="71">
        <f t="shared" si="78"/>
        <v>-0.71504348274892326</v>
      </c>
      <c r="R202" s="131">
        <f>BDS!CD204</f>
        <v>-4.1415635858799433</v>
      </c>
      <c r="S202" s="132">
        <f t="shared" si="79"/>
        <v>0</v>
      </c>
      <c r="T202" s="132">
        <f t="shared" si="80"/>
        <v>0</v>
      </c>
      <c r="U202" s="132">
        <f t="shared" si="81"/>
        <v>0</v>
      </c>
      <c r="V202" s="131">
        <f t="shared" si="82"/>
        <v>-0.71504348274892326</v>
      </c>
      <c r="W202" s="73">
        <f t="shared" si="83"/>
        <v>-4.8566070686288665</v>
      </c>
    </row>
    <row r="203" spans="1:23" x14ac:dyDescent="0.2">
      <c r="A203" s="71">
        <f>BDS!BR205</f>
        <v>196.90884557088094</v>
      </c>
      <c r="B203" s="72">
        <f t="shared" si="63"/>
        <v>68.864351729281907</v>
      </c>
      <c r="C203" s="72">
        <f t="shared" si="64"/>
        <v>6.9342602956597883</v>
      </c>
      <c r="D203" s="72">
        <f t="shared" si="65"/>
        <v>8.7398195476814794E-2</v>
      </c>
      <c r="E203" s="72">
        <f t="shared" si="66"/>
        <v>5.1094597568033668</v>
      </c>
      <c r="F203" s="72">
        <f t="shared" si="67"/>
        <v>-0.18048830564221618</v>
      </c>
      <c r="G203" s="72">
        <f t="shared" si="68"/>
        <v>10.218901265601346</v>
      </c>
      <c r="H203" s="72">
        <f t="shared" si="69"/>
        <v>-6.9797072686101566E-2</v>
      </c>
      <c r="I203" s="72">
        <f t="shared" si="70"/>
        <v>8.613393341439652</v>
      </c>
      <c r="J203" s="72">
        <f t="shared" si="71"/>
        <v>8.419923993753152E-2</v>
      </c>
      <c r="K203" s="72">
        <f t="shared" si="72"/>
        <v>12.349490229320098</v>
      </c>
      <c r="L203" s="72">
        <f t="shared" si="73"/>
        <v>-1.7424536384551294E-2</v>
      </c>
      <c r="M203" s="72">
        <f t="shared" si="74"/>
        <v>11.425083023002585</v>
      </c>
      <c r="N203" s="72">
        <f t="shared" si="75"/>
        <v>-7.9576702594013962E-2</v>
      </c>
      <c r="O203" s="72">
        <f t="shared" si="76"/>
        <v>13.364747956114462</v>
      </c>
      <c r="P203" s="72">
        <f t="shared" si="77"/>
        <v>5.3590582662332124E-2</v>
      </c>
      <c r="Q203" s="71">
        <f t="shared" si="78"/>
        <v>-0.56554258018929904</v>
      </c>
      <c r="R203" s="131">
        <f>BDS!CD205</f>
        <v>-4.0951724877603102</v>
      </c>
      <c r="S203" s="132">
        <f t="shared" si="79"/>
        <v>0</v>
      </c>
      <c r="T203" s="132">
        <f t="shared" si="80"/>
        <v>0</v>
      </c>
      <c r="U203" s="132">
        <f t="shared" si="81"/>
        <v>0</v>
      </c>
      <c r="V203" s="131">
        <f t="shared" si="82"/>
        <v>-0.56554258018929904</v>
      </c>
      <c r="W203" s="73">
        <f t="shared" si="83"/>
        <v>-4.6607150679496092</v>
      </c>
    </row>
    <row r="204" spans="1:23" x14ac:dyDescent="0.2">
      <c r="A204" s="71">
        <f>BDS!BR206</f>
        <v>199.89499442832965</v>
      </c>
      <c r="B204" s="72">
        <f t="shared" si="63"/>
        <v>67.835615587972129</v>
      </c>
      <c r="C204" s="72">
        <f t="shared" si="64"/>
        <v>7.0394192761977274</v>
      </c>
      <c r="D204" s="72">
        <f t="shared" si="65"/>
        <v>9.7477758361860178E-2</v>
      </c>
      <c r="E204" s="72">
        <f t="shared" si="66"/>
        <v>5.186945394234856</v>
      </c>
      <c r="F204" s="72">
        <f t="shared" si="67"/>
        <v>-0.1714873466980483</v>
      </c>
      <c r="G204" s="72">
        <f t="shared" si="68"/>
        <v>10.373872263730894</v>
      </c>
      <c r="H204" s="72">
        <f t="shared" si="69"/>
        <v>-7.8359201070447124E-2</v>
      </c>
      <c r="I204" s="72">
        <f t="shared" si="70"/>
        <v>8.7440165981589004</v>
      </c>
      <c r="J204" s="72">
        <f t="shared" si="71"/>
        <v>7.1978918320169991E-2</v>
      </c>
      <c r="K204" s="72">
        <f t="shared" si="72"/>
        <v>12.536771892728577</v>
      </c>
      <c r="L204" s="72">
        <f t="shared" si="73"/>
        <v>-2.3606076782605981E-3</v>
      </c>
      <c r="M204" s="72">
        <f t="shared" si="74"/>
        <v>11.598345928061438</v>
      </c>
      <c r="N204" s="72">
        <f t="shared" si="75"/>
        <v>-7.1024563844597557E-2</v>
      </c>
      <c r="O204" s="72">
        <f t="shared" si="76"/>
        <v>13.567426138110481</v>
      </c>
      <c r="P204" s="72">
        <f t="shared" si="77"/>
        <v>6.2063416398435885E-2</v>
      </c>
      <c r="Q204" s="71">
        <f t="shared" si="78"/>
        <v>-0.41776244802643892</v>
      </c>
      <c r="R204" s="131">
        <f>BDS!CD206</f>
        <v>-4.047890699096202</v>
      </c>
      <c r="S204" s="132">
        <f t="shared" si="79"/>
        <v>0</v>
      </c>
      <c r="T204" s="132">
        <f t="shared" si="80"/>
        <v>0</v>
      </c>
      <c r="U204" s="132">
        <f t="shared" si="81"/>
        <v>0</v>
      </c>
      <c r="V204" s="131">
        <f t="shared" si="82"/>
        <v>-0.41776244802643892</v>
      </c>
      <c r="W204" s="73">
        <f t="shared" si="83"/>
        <v>-4.4656531471226408</v>
      </c>
    </row>
    <row r="205" spans="1:23" x14ac:dyDescent="0.2">
      <c r="A205" s="71">
        <f>BDS!BR207</f>
        <v>202.92642863074593</v>
      </c>
      <c r="B205" s="72">
        <f t="shared" si="63"/>
        <v>66.822247311484432</v>
      </c>
      <c r="C205" s="72">
        <f t="shared" si="64"/>
        <v>7.1461730066752827</v>
      </c>
      <c r="D205" s="72">
        <f t="shared" si="65"/>
        <v>0.10632102861200649</v>
      </c>
      <c r="E205" s="72">
        <f t="shared" si="66"/>
        <v>5.2656061116736153</v>
      </c>
      <c r="F205" s="72">
        <f t="shared" si="67"/>
        <v>-0.16158416366409012</v>
      </c>
      <c r="G205" s="72">
        <f t="shared" si="68"/>
        <v>10.531193417678283</v>
      </c>
      <c r="H205" s="72">
        <f t="shared" si="69"/>
        <v>-8.490006696083513E-2</v>
      </c>
      <c r="I205" s="72">
        <f t="shared" si="70"/>
        <v>8.8766207739561001</v>
      </c>
      <c r="J205" s="72">
        <f t="shared" si="71"/>
        <v>5.8706495652627907E-2</v>
      </c>
      <c r="K205" s="72">
        <f t="shared" si="72"/>
        <v>12.726893707495353</v>
      </c>
      <c r="L205" s="72">
        <f t="shared" si="73"/>
        <v>1.2558806593592512E-2</v>
      </c>
      <c r="M205" s="72">
        <f t="shared" si="74"/>
        <v>11.774236388141903</v>
      </c>
      <c r="N205" s="72">
        <f t="shared" si="75"/>
        <v>-6.0458597495004159E-2</v>
      </c>
      <c r="O205" s="72">
        <f t="shared" si="76"/>
        <v>13.773177961718906</v>
      </c>
      <c r="P205" s="72">
        <f t="shared" si="77"/>
        <v>6.7848115327099931E-2</v>
      </c>
      <c r="Q205" s="71">
        <f t="shared" si="78"/>
        <v>-0.27569601832407437</v>
      </c>
      <c r="R205" s="131">
        <f>BDS!CD207</f>
        <v>-3.9997147136108309</v>
      </c>
      <c r="S205" s="132">
        <f t="shared" si="79"/>
        <v>0</v>
      </c>
      <c r="T205" s="132">
        <f t="shared" si="80"/>
        <v>0</v>
      </c>
      <c r="U205" s="132">
        <f t="shared" si="81"/>
        <v>0</v>
      </c>
      <c r="V205" s="131">
        <f t="shared" si="82"/>
        <v>-0.27569601832407437</v>
      </c>
      <c r="W205" s="73">
        <f t="shared" si="83"/>
        <v>-4.2754107319349055</v>
      </c>
    </row>
    <row r="206" spans="1:23" x14ac:dyDescent="0.2">
      <c r="A206" s="71">
        <f>BDS!BR208</f>
        <v>206.00383493641502</v>
      </c>
      <c r="B206" s="72">
        <f t="shared" si="63"/>
        <v>65.824017325626087</v>
      </c>
      <c r="C206" s="72">
        <f t="shared" si="64"/>
        <v>7.2545456716875956</v>
      </c>
      <c r="D206" s="72">
        <f t="shared" si="65"/>
        <v>0.11381194641574457</v>
      </c>
      <c r="E206" s="72">
        <f t="shared" si="66"/>
        <v>5.345459729364392</v>
      </c>
      <c r="F206" s="72">
        <f t="shared" si="67"/>
        <v>-0.15082231027160412</v>
      </c>
      <c r="G206" s="72">
        <f t="shared" si="68"/>
        <v>10.690900367869361</v>
      </c>
      <c r="H206" s="72">
        <f t="shared" si="69"/>
        <v>-8.9229605432736975E-2</v>
      </c>
      <c r="I206" s="72">
        <f t="shared" si="70"/>
        <v>9.0112359097327861</v>
      </c>
      <c r="J206" s="72">
        <f t="shared" si="71"/>
        <v>4.4594916111357547E-2</v>
      </c>
      <c r="K206" s="72">
        <f t="shared" si="72"/>
        <v>12.91989874489388</v>
      </c>
      <c r="L206" s="72">
        <f t="shared" si="73"/>
        <v>2.6796641585524552E-2</v>
      </c>
      <c r="M206" s="72">
        <f t="shared" si="74"/>
        <v>11.95279425046569</v>
      </c>
      <c r="N206" s="72">
        <f t="shared" si="75"/>
        <v>-4.8172430460233041E-2</v>
      </c>
      <c r="O206" s="72">
        <f t="shared" si="76"/>
        <v>13.982050039123981</v>
      </c>
      <c r="P206" s="72">
        <f t="shared" si="77"/>
        <v>7.0661560637501827E-2</v>
      </c>
      <c r="Q206" s="71">
        <f t="shared" si="78"/>
        <v>-0.14285864695295153</v>
      </c>
      <c r="R206" s="131">
        <f>BDS!CD208</f>
        <v>-3.9506417680688464</v>
      </c>
      <c r="S206" s="132">
        <f t="shared" si="79"/>
        <v>0</v>
      </c>
      <c r="T206" s="132">
        <f t="shared" si="80"/>
        <v>0</v>
      </c>
      <c r="U206" s="132">
        <f t="shared" si="81"/>
        <v>0</v>
      </c>
      <c r="V206" s="131">
        <f t="shared" si="82"/>
        <v>-0.14285864695295153</v>
      </c>
      <c r="W206" s="73">
        <f t="shared" si="83"/>
        <v>-4.093500415021798</v>
      </c>
    </row>
    <row r="207" spans="1:23" x14ac:dyDescent="0.2">
      <c r="A207" s="71">
        <f>BDS!BR209</f>
        <v>209.12791051840298</v>
      </c>
      <c r="B207" s="72">
        <f t="shared" si="63"/>
        <v>64.840699485718517</v>
      </c>
      <c r="C207" s="72">
        <f t="shared" si="64"/>
        <v>7.3645618225924121</v>
      </c>
      <c r="D207" s="72">
        <f t="shared" si="65"/>
        <v>0.11984497966544469</v>
      </c>
      <c r="E207" s="72">
        <f t="shared" si="66"/>
        <v>5.4265243377983152</v>
      </c>
      <c r="F207" s="72">
        <f t="shared" si="67"/>
        <v>-0.13925300737339952</v>
      </c>
      <c r="G207" s="72">
        <f t="shared" si="68"/>
        <v>10.853029295221784</v>
      </c>
      <c r="H207" s="72">
        <f t="shared" si="69"/>
        <v>-9.120565573961327E-2</v>
      </c>
      <c r="I207" s="72">
        <f t="shared" si="70"/>
        <v>9.1478925019647637</v>
      </c>
      <c r="J207" s="72">
        <f t="shared" si="71"/>
        <v>2.9882409114065832E-2</v>
      </c>
      <c r="K207" s="72">
        <f t="shared" si="72"/>
        <v>13.115830729379207</v>
      </c>
      <c r="L207" s="72">
        <f t="shared" si="73"/>
        <v>3.9816531515872076E-2</v>
      </c>
      <c r="M207" s="72">
        <f t="shared" si="74"/>
        <v>12.134059966542925</v>
      </c>
      <c r="N207" s="72">
        <f t="shared" si="75"/>
        <v>-3.4528425653445556E-2</v>
      </c>
      <c r="O207" s="72">
        <f t="shared" si="76"/>
        <v>14.194089689389925</v>
      </c>
      <c r="P207" s="72">
        <f t="shared" si="77"/>
        <v>7.0337750403217908E-2</v>
      </c>
      <c r="Q207" s="71">
        <f t="shared" si="78"/>
        <v>-2.2229342398141502E-2</v>
      </c>
      <c r="R207" s="131">
        <f>BDS!CD209</f>
        <v>-3.9006698803739117</v>
      </c>
      <c r="S207" s="132">
        <f t="shared" si="79"/>
        <v>0</v>
      </c>
      <c r="T207" s="132">
        <f t="shared" si="80"/>
        <v>0</v>
      </c>
      <c r="U207" s="132">
        <f t="shared" si="81"/>
        <v>0</v>
      </c>
      <c r="V207" s="131">
        <f t="shared" si="82"/>
        <v>-2.2229342398141502E-2</v>
      </c>
      <c r="W207" s="73">
        <f t="shared" si="83"/>
        <v>-3.9228992227720534</v>
      </c>
    </row>
    <row r="208" spans="1:23" x14ac:dyDescent="0.2">
      <c r="A208" s="71">
        <f>BDS!BR210</f>
        <v>212.29936312249828</v>
      </c>
      <c r="B208" s="72">
        <f t="shared" si="63"/>
        <v>63.872071025365166</v>
      </c>
      <c r="C208" s="72">
        <f t="shared" si="64"/>
        <v>7.4762463830720911</v>
      </c>
      <c r="D208" s="72">
        <f t="shared" si="65"/>
        <v>0.12432740274061471</v>
      </c>
      <c r="E208" s="72">
        <f t="shared" si="66"/>
        <v>5.5088183018112273</v>
      </c>
      <c r="F208" s="72">
        <f t="shared" si="67"/>
        <v>-0.12693533752705566</v>
      </c>
      <c r="G208" s="72">
        <f t="shared" si="68"/>
        <v>11.017616929341644</v>
      </c>
      <c r="H208" s="72">
        <f t="shared" si="69"/>
        <v>-9.0741680094688151E-2</v>
      </c>
      <c r="I208" s="72">
        <f t="shared" si="70"/>
        <v>9.2866215096109563</v>
      </c>
      <c r="J208" s="72">
        <f t="shared" si="71"/>
        <v>1.4829652188628457E-2</v>
      </c>
      <c r="K208" s="72">
        <f t="shared" si="72"/>
        <v>13.314734048493575</v>
      </c>
      <c r="L208" s="72">
        <f t="shared" si="73"/>
        <v>5.110431708361253E-2</v>
      </c>
      <c r="M208" s="72">
        <f t="shared" si="74"/>
        <v>12.318074601336278</v>
      </c>
      <c r="N208" s="72">
        <f t="shared" si="75"/>
        <v>-1.9950568143240172E-2</v>
      </c>
      <c r="O208" s="72">
        <f t="shared" si="76"/>
        <v>14.409344949180877</v>
      </c>
      <c r="P208" s="72">
        <f t="shared" si="77"/>
        <v>6.6844653319344943E-2</v>
      </c>
      <c r="Q208" s="71">
        <f t="shared" si="78"/>
        <v>8.3780455374080562E-2</v>
      </c>
      <c r="R208" s="131">
        <f>BDS!CD210</f>
        <v>-3.8497978880359769</v>
      </c>
      <c r="S208" s="132">
        <f t="shared" si="79"/>
        <v>0</v>
      </c>
      <c r="T208" s="132">
        <f t="shared" si="80"/>
        <v>0</v>
      </c>
      <c r="U208" s="132">
        <f t="shared" si="81"/>
        <v>0</v>
      </c>
      <c r="V208" s="131">
        <f t="shared" si="82"/>
        <v>8.3780455374080562E-2</v>
      </c>
      <c r="W208" s="73">
        <f t="shared" si="83"/>
        <v>-3.7660174326618963</v>
      </c>
    </row>
    <row r="209" spans="1:23" x14ac:dyDescent="0.2">
      <c r="A209" s="71">
        <f>BDS!BR211</f>
        <v>215.51891122754841</v>
      </c>
      <c r="B209" s="72">
        <f t="shared" si="63"/>
        <v>62.917912505984816</v>
      </c>
      <c r="C209" s="72">
        <f t="shared" si="64"/>
        <v>7.5896246547799482</v>
      </c>
      <c r="D209" s="72">
        <f t="shared" si="65"/>
        <v>0.1271816141591664</v>
      </c>
      <c r="E209" s="72">
        <f t="shared" si="66"/>
        <v>5.5923602647441459</v>
      </c>
      <c r="F209" s="72">
        <f t="shared" si="67"/>
        <v>-0.11393637856513064</v>
      </c>
      <c r="G209" s="72">
        <f t="shared" si="68"/>
        <v>11.184700556844392</v>
      </c>
      <c r="H209" s="72">
        <f t="shared" si="69"/>
        <v>-8.7813604583260749E-2</v>
      </c>
      <c r="I209" s="72">
        <f t="shared" si="70"/>
        <v>9.4274543611270207</v>
      </c>
      <c r="J209" s="72">
        <f t="shared" si="71"/>
        <v>-2.8389393996421536E-4</v>
      </c>
      <c r="K209" s="72">
        <f t="shared" si="72"/>
        <v>13.516653762922202</v>
      </c>
      <c r="L209" s="72">
        <f t="shared" si="73"/>
        <v>6.019094586433929E-2</v>
      </c>
      <c r="M209" s="72">
        <f t="shared" si="74"/>
        <v>12.504879842564041</v>
      </c>
      <c r="N209" s="72">
        <f t="shared" si="75"/>
        <v>-4.9142438216718785E-3</v>
      </c>
      <c r="O209" s="72">
        <f t="shared" si="76"/>
        <v>14.627864583643374</v>
      </c>
      <c r="P209" s="72">
        <f t="shared" si="77"/>
        <v>6.0296177221173114E-2</v>
      </c>
      <c r="Q209" s="71">
        <f t="shared" si="78"/>
        <v>0.17334157878424519</v>
      </c>
      <c r="R209" s="131">
        <f>BDS!CD211</f>
        <v>-3.7980254869304662</v>
      </c>
      <c r="S209" s="132">
        <f t="shared" si="79"/>
        <v>0</v>
      </c>
      <c r="T209" s="132">
        <f t="shared" si="80"/>
        <v>0</v>
      </c>
      <c r="U209" s="132">
        <f t="shared" si="81"/>
        <v>0</v>
      </c>
      <c r="V209" s="131">
        <f t="shared" si="82"/>
        <v>0.17334157878424519</v>
      </c>
      <c r="W209" s="73">
        <f t="shared" si="83"/>
        <v>-3.624683908146221</v>
      </c>
    </row>
    <row r="210" spans="1:23" x14ac:dyDescent="0.2">
      <c r="A210" s="71">
        <f>BDS!BR212</f>
        <v>218.7872842082283</v>
      </c>
      <c r="B210" s="72">
        <f t="shared" si="63"/>
        <v>61.978007767098681</v>
      </c>
      <c r="C210" s="72">
        <f t="shared" si="64"/>
        <v>7.7047223230722421</v>
      </c>
      <c r="D210" s="72">
        <f t="shared" si="65"/>
        <v>0.12834745399327641</v>
      </c>
      <c r="E210" s="72">
        <f t="shared" si="66"/>
        <v>5.6771691526668366</v>
      </c>
      <c r="F210" s="72">
        <f t="shared" si="67"/>
        <v>-0.10033126658247477</v>
      </c>
      <c r="G210" s="72">
        <f t="shared" si="68"/>
        <v>11.354318029801972</v>
      </c>
      <c r="H210" s="72">
        <f t="shared" si="69"/>
        <v>-8.2465422391332976E-2</v>
      </c>
      <c r="I210" s="72">
        <f t="shared" si="70"/>
        <v>9.5704229615853258</v>
      </c>
      <c r="J210" s="72">
        <f t="shared" si="71"/>
        <v>-1.5164495060372634E-2</v>
      </c>
      <c r="K210" s="72">
        <f t="shared" si="72"/>
        <v>13.721635616701597</v>
      </c>
      <c r="L210" s="72">
        <f t="shared" si="73"/>
        <v>6.6675868112315392E-2</v>
      </c>
      <c r="M210" s="72">
        <f t="shared" si="74"/>
        <v>12.6945180101443</v>
      </c>
      <c r="N210" s="72">
        <f t="shared" si="75"/>
        <v>1.0067097416649101E-2</v>
      </c>
      <c r="O210" s="72">
        <f t="shared" si="76"/>
        <v>14.849698097453892</v>
      </c>
      <c r="P210" s="72">
        <f t="shared" si="77"/>
        <v>5.0957908390677611E-2</v>
      </c>
      <c r="Q210" s="71">
        <f t="shared" si="78"/>
        <v>0.24521437592480225</v>
      </c>
      <c r="R210" s="131">
        <f>BDS!CD212</f>
        <v>-3.7453532702661025</v>
      </c>
      <c r="S210" s="132">
        <f t="shared" si="79"/>
        <v>0</v>
      </c>
      <c r="T210" s="132">
        <f t="shared" si="80"/>
        <v>0</v>
      </c>
      <c r="U210" s="132">
        <f t="shared" si="81"/>
        <v>0</v>
      </c>
      <c r="V210" s="131">
        <f t="shared" si="82"/>
        <v>0.24521437592480225</v>
      </c>
      <c r="W210" s="73">
        <f t="shared" si="83"/>
        <v>-3.5001388943413003</v>
      </c>
    </row>
    <row r="211" spans="1:23" x14ac:dyDescent="0.2">
      <c r="A211" s="71">
        <f>BDS!BR213</f>
        <v>222.10522250027691</v>
      </c>
      <c r="B211" s="72">
        <f t="shared" si="63"/>
        <v>61.052143877360173</v>
      </c>
      <c r="C211" s="72">
        <f t="shared" si="64"/>
        <v>7.8215654628270785</v>
      </c>
      <c r="D211" s="72">
        <f t="shared" si="65"/>
        <v>0.12778447571407825</v>
      </c>
      <c r="E211" s="72">
        <f t="shared" si="66"/>
        <v>5.7632641786654366</v>
      </c>
      <c r="F211" s="72">
        <f t="shared" si="67"/>
        <v>-8.6203178391386345E-2</v>
      </c>
      <c r="G211" s="72">
        <f t="shared" si="68"/>
        <v>11.526507774318032</v>
      </c>
      <c r="H211" s="72">
        <f t="shared" si="69"/>
        <v>-7.4813187382140808E-2</v>
      </c>
      <c r="I211" s="72">
        <f t="shared" si="70"/>
        <v>9.7155596999029132</v>
      </c>
      <c r="J211" s="72">
        <f t="shared" si="71"/>
        <v>-2.9509492324293386E-2</v>
      </c>
      <c r="K211" s="72">
        <f t="shared" si="72"/>
        <v>13.92972604758268</v>
      </c>
      <c r="L211" s="72">
        <f t="shared" si="73"/>
        <v>7.0249851238705877E-2</v>
      </c>
      <c r="M211" s="72">
        <f t="shared" si="74"/>
        <v>12.887032065782339</v>
      </c>
      <c r="N211" s="72">
        <f t="shared" si="75"/>
        <v>2.4458258756970653E-2</v>
      </c>
      <c r="O211" s="72">
        <f t="shared" si="76"/>
        <v>15.074895746033922</v>
      </c>
      <c r="P211" s="72">
        <f t="shared" si="77"/>
        <v>3.9245420617095621E-2</v>
      </c>
      <c r="Q211" s="71">
        <f t="shared" si="78"/>
        <v>0.29875489208318062</v>
      </c>
      <c r="R211" s="131">
        <f>BDS!CD213</f>
        <v>-3.6917827676728971</v>
      </c>
      <c r="S211" s="132">
        <f t="shared" si="79"/>
        <v>0</v>
      </c>
      <c r="T211" s="132">
        <f t="shared" si="80"/>
        <v>0</v>
      </c>
      <c r="U211" s="132">
        <f t="shared" si="81"/>
        <v>0</v>
      </c>
      <c r="V211" s="131">
        <f t="shared" si="82"/>
        <v>0.29875489208318062</v>
      </c>
      <c r="W211" s="73">
        <f t="shared" si="83"/>
        <v>-3.3930278755897163</v>
      </c>
    </row>
    <row r="212" spans="1:23" x14ac:dyDescent="0.2">
      <c r="A212" s="71">
        <f>BDS!BR214</f>
        <v>225.47347776823972</v>
      </c>
      <c r="B212" s="72">
        <f t="shared" si="63"/>
        <v>60.140111086316274</v>
      </c>
      <c r="C212" s="72">
        <f t="shared" si="64"/>
        <v>7.9401805443515592</v>
      </c>
      <c r="D212" s="72">
        <f t="shared" si="65"/>
        <v>0.12547412091583504</v>
      </c>
      <c r="E212" s="72">
        <f t="shared" si="66"/>
        <v>5.8506648471950884</v>
      </c>
      <c r="F212" s="72">
        <f t="shared" si="67"/>
        <v>-7.1643223226685385E-2</v>
      </c>
      <c r="G212" s="72">
        <f t="shared" si="68"/>
        <v>11.701308799233207</v>
      </c>
      <c r="H212" s="72">
        <f t="shared" si="69"/>
        <v>-6.5047027730569931E-2</v>
      </c>
      <c r="I212" s="72">
        <f t="shared" si="70"/>
        <v>9.862897456179061</v>
      </c>
      <c r="J212" s="72">
        <f t="shared" si="71"/>
        <v>-4.301345777686142E-2</v>
      </c>
      <c r="K212" s="72">
        <f t="shared" si="72"/>
        <v>14.14097219755104</v>
      </c>
      <c r="L212" s="72">
        <f t="shared" si="73"/>
        <v>7.0715983742178176E-2</v>
      </c>
      <c r="M212" s="72">
        <f t="shared" si="74"/>
        <v>13.08246562270342</v>
      </c>
      <c r="N212" s="72">
        <f t="shared" si="75"/>
        <v>3.7721293950648521E-2</v>
      </c>
      <c r="O212" s="72">
        <f t="shared" si="76"/>
        <v>15.303508546935106</v>
      </c>
      <c r="P212" s="72">
        <f t="shared" si="77"/>
        <v>2.5714203601664095E-2</v>
      </c>
      <c r="Q212" s="71">
        <f t="shared" si="78"/>
        <v>0.3339234580273811</v>
      </c>
      <c r="R212" s="131">
        <f>BDS!CD214</f>
        <v>-3.6373164843163686</v>
      </c>
      <c r="S212" s="132">
        <f t="shared" si="79"/>
        <v>0</v>
      </c>
      <c r="T212" s="132">
        <f t="shared" si="80"/>
        <v>0</v>
      </c>
      <c r="U212" s="132">
        <f t="shared" si="81"/>
        <v>0</v>
      </c>
      <c r="V212" s="131">
        <f t="shared" si="82"/>
        <v>0.3339234580273811</v>
      </c>
      <c r="W212" s="73">
        <f t="shared" si="83"/>
        <v>-3.3033930262889877</v>
      </c>
    </row>
    <row r="213" spans="1:23" x14ac:dyDescent="0.2">
      <c r="A213" s="71">
        <f>BDS!BR215</f>
        <v>228.89281307575516</v>
      </c>
      <c r="B213" s="72">
        <f t="shared" si="63"/>
        <v>59.24170277688944</v>
      </c>
      <c r="C213" s="72">
        <f t="shared" si="64"/>
        <v>8.0605944393785194</v>
      </c>
      <c r="D213" s="72">
        <f t="shared" si="65"/>
        <v>0.12142173936045696</v>
      </c>
      <c r="E213" s="72">
        <f t="shared" si="66"/>
        <v>5.9393909584985956</v>
      </c>
      <c r="F213" s="72">
        <f t="shared" si="67"/>
        <v>-5.6750233351647222E-2</v>
      </c>
      <c r="G213" s="72">
        <f t="shared" si="68"/>
        <v>11.878760704962383</v>
      </c>
      <c r="H213" s="72">
        <f t="shared" si="69"/>
        <v>-5.3430827825301078E-2</v>
      </c>
      <c r="I213" s="72">
        <f t="shared" si="70"/>
        <v>10.01246960914413</v>
      </c>
      <c r="J213" s="72">
        <f t="shared" si="71"/>
        <v>-5.5375093329834153E-2</v>
      </c>
      <c r="K213" s="72">
        <f t="shared" si="72"/>
        <v>14.355421923506752</v>
      </c>
      <c r="L213" s="72">
        <f t="shared" si="73"/>
        <v>6.8007529352822671E-2</v>
      </c>
      <c r="M213" s="72">
        <f t="shared" si="74"/>
        <v>13.28086295553317</v>
      </c>
      <c r="N213" s="72">
        <f t="shared" si="75"/>
        <v>4.9336703848015175E-2</v>
      </c>
      <c r="O213" s="72">
        <f t="shared" si="76"/>
        <v>15.535588291397053</v>
      </c>
      <c r="P213" s="72">
        <f t="shared" si="77"/>
        <v>1.1040625383679037E-2</v>
      </c>
      <c r="Q213" s="71">
        <f t="shared" si="78"/>
        <v>0.35129608439171878</v>
      </c>
      <c r="R213" s="131">
        <f>BDS!CD215</f>
        <v>-3.5819579399387687</v>
      </c>
      <c r="S213" s="132">
        <f t="shared" si="79"/>
        <v>0</v>
      </c>
      <c r="T213" s="132">
        <f t="shared" si="80"/>
        <v>0</v>
      </c>
      <c r="U213" s="132">
        <f t="shared" si="81"/>
        <v>0</v>
      </c>
      <c r="V213" s="131">
        <f t="shared" si="82"/>
        <v>0.35129608439171878</v>
      </c>
      <c r="W213" s="73">
        <f t="shared" si="83"/>
        <v>-3.2306618555470497</v>
      </c>
    </row>
    <row r="214" spans="1:23" x14ac:dyDescent="0.2">
      <c r="A214" s="71">
        <f>BDS!BR216</f>
        <v>232.36400305842329</v>
      </c>
      <c r="B214" s="72">
        <f t="shared" si="63"/>
        <v>58.356715418569408</v>
      </c>
      <c r="C214" s="72">
        <f t="shared" si="64"/>
        <v>8.1828344271541997</v>
      </c>
      <c r="D214" s="72">
        <f t="shared" si="65"/>
        <v>0.11565839119794347</v>
      </c>
      <c r="E214" s="72">
        <f t="shared" si="66"/>
        <v>6.0294626130920781</v>
      </c>
      <c r="F214" s="72">
        <f t="shared" si="67"/>
        <v>-4.1630443251456858E-2</v>
      </c>
      <c r="G214" s="72">
        <f t="shared" si="68"/>
        <v>12.058903692466016</v>
      </c>
      <c r="H214" s="72">
        <f t="shared" si="69"/>
        <v>-4.0299264795973323E-2</v>
      </c>
      <c r="I214" s="72">
        <f t="shared" si="70"/>
        <v>10.164310043721372</v>
      </c>
      <c r="J214" s="72">
        <f t="shared" si="71"/>
        <v>-6.6304775523112661E-2</v>
      </c>
      <c r="K214" s="72">
        <f t="shared" si="72"/>
        <v>14.573123808106157</v>
      </c>
      <c r="L214" s="72">
        <f t="shared" si="73"/>
        <v>6.220124150786429E-2</v>
      </c>
      <c r="M214" s="72">
        <f t="shared" si="74"/>
        <v>13.48226901032781</v>
      </c>
      <c r="N214" s="72">
        <f t="shared" si="75"/>
        <v>5.8826158990272076E-2</v>
      </c>
      <c r="O214" s="72">
        <f t="shared" si="76"/>
        <v>15.771187556080413</v>
      </c>
      <c r="P214" s="72">
        <f t="shared" si="77"/>
        <v>-4.0061774129729194E-3</v>
      </c>
      <c r="Q214" s="71">
        <f t="shared" si="78"/>
        <v>0.35207583061513259</v>
      </c>
      <c r="R214" s="131">
        <f>BDS!CD216</f>
        <v>-3.5257117077226803</v>
      </c>
      <c r="S214" s="132">
        <f t="shared" si="79"/>
        <v>0</v>
      </c>
      <c r="T214" s="132">
        <f t="shared" si="80"/>
        <v>0</v>
      </c>
      <c r="U214" s="132">
        <f t="shared" si="81"/>
        <v>0</v>
      </c>
      <c r="V214" s="131">
        <f t="shared" si="82"/>
        <v>0.35207583061513259</v>
      </c>
      <c r="W214" s="73">
        <f t="shared" si="83"/>
        <v>-3.1736358771075475</v>
      </c>
    </row>
    <row r="215" spans="1:23" x14ac:dyDescent="0.2">
      <c r="A215" s="71">
        <f>BDS!BR217</f>
        <v>235.88783409929621</v>
      </c>
      <c r="B215" s="72">
        <f t="shared" si="63"/>
        <v>57.484948521304247</v>
      </c>
      <c r="C215" s="72">
        <f t="shared" si="64"/>
        <v>8.3069282006182394</v>
      </c>
      <c r="D215" s="72">
        <f t="shared" si="65"/>
        <v>0.10824236331469989</v>
      </c>
      <c r="E215" s="72">
        <f t="shared" si="66"/>
        <v>6.1209002163186614</v>
      </c>
      <c r="F215" s="72">
        <f t="shared" si="67"/>
        <v>-2.6397047334986407E-2</v>
      </c>
      <c r="G215" s="72">
        <f t="shared" si="68"/>
        <v>12.241778572357481</v>
      </c>
      <c r="H215" s="72">
        <f t="shared" si="69"/>
        <v>-2.6051946268917672E-2</v>
      </c>
      <c r="I215" s="72">
        <f t="shared" si="70"/>
        <v>10.318453158703413</v>
      </c>
      <c r="J215" s="72">
        <f t="shared" si="71"/>
        <v>-7.5532610957537619E-2</v>
      </c>
      <c r="K215" s="72">
        <f t="shared" si="72"/>
        <v>14.794127170768045</v>
      </c>
      <c r="L215" s="72">
        <f t="shared" si="73"/>
        <v>5.3524773992730666E-2</v>
      </c>
      <c r="M215" s="72">
        <f t="shared" si="74"/>
        <v>13.68672941475649</v>
      </c>
      <c r="N215" s="72">
        <f t="shared" si="75"/>
        <v>6.5775882607784802E-2</v>
      </c>
      <c r="O215" s="72">
        <f t="shared" si="76"/>
        <v>16.010359714977898</v>
      </c>
      <c r="P215" s="72">
        <f t="shared" si="77"/>
        <v>-1.8601004254931431E-2</v>
      </c>
      <c r="Q215" s="71">
        <f t="shared" si="78"/>
        <v>0.33809788720974832</v>
      </c>
      <c r="R215" s="131">
        <f>BDS!CD217</f>
        <v>-3.4685834528670902</v>
      </c>
      <c r="S215" s="132">
        <f t="shared" si="79"/>
        <v>0</v>
      </c>
      <c r="T215" s="132">
        <f t="shared" si="80"/>
        <v>0</v>
      </c>
      <c r="U215" s="132">
        <f t="shared" si="81"/>
        <v>0</v>
      </c>
      <c r="V215" s="131">
        <f t="shared" si="82"/>
        <v>0.33809788720974832</v>
      </c>
      <c r="W215" s="73">
        <f t="shared" si="83"/>
        <v>-3.130485565657342</v>
      </c>
    </row>
    <row r="216" spans="1:23" x14ac:dyDescent="0.2">
      <c r="A216" s="71">
        <f>BDS!BR218</f>
        <v>239.46510450702965</v>
      </c>
      <c r="B216" s="72">
        <f t="shared" si="63"/>
        <v>56.626204590080214</v>
      </c>
      <c r="C216" s="72">
        <f t="shared" si="64"/>
        <v>8.4329038726773966</v>
      </c>
      <c r="D216" s="72">
        <f t="shared" si="65"/>
        <v>9.9260327832880468E-2</v>
      </c>
      <c r="E216" s="72">
        <f t="shared" si="66"/>
        <v>6.2137244829712124</v>
      </c>
      <c r="F216" s="72">
        <f t="shared" si="67"/>
        <v>-1.1169626531879263E-2</v>
      </c>
      <c r="G216" s="72">
        <f t="shared" si="68"/>
        <v>12.427426774148529</v>
      </c>
      <c r="H216" s="72">
        <f t="shared" si="69"/>
        <v>-1.1144480125240143E-2</v>
      </c>
      <c r="I216" s="72">
        <f t="shared" si="70"/>
        <v>10.474933874545144</v>
      </c>
      <c r="J216" s="72">
        <f t="shared" si="71"/>
        <v>-8.2816827640262186E-2</v>
      </c>
      <c r="K216" s="72">
        <f t="shared" si="72"/>
        <v>15.018482078846754</v>
      </c>
      <c r="L216" s="72">
        <f t="shared" si="73"/>
        <v>4.2356941426974583E-2</v>
      </c>
      <c r="M216" s="72">
        <f t="shared" si="74"/>
        <v>13.894290488438031</v>
      </c>
      <c r="N216" s="72">
        <f t="shared" si="75"/>
        <v>6.9859646149214735E-2</v>
      </c>
      <c r="O216" s="72">
        <f t="shared" si="76"/>
        <v>16.25315895150592</v>
      </c>
      <c r="P216" s="72">
        <f t="shared" si="77"/>
        <v>-3.1906746034724626E-2</v>
      </c>
      <c r="Q216" s="71">
        <f t="shared" si="78"/>
        <v>0.31181858992661154</v>
      </c>
      <c r="R216" s="131">
        <f>BDS!CD218</f>
        <v>-3.4105799707605962</v>
      </c>
      <c r="S216" s="132">
        <f t="shared" si="79"/>
        <v>0</v>
      </c>
      <c r="T216" s="132">
        <f t="shared" si="80"/>
        <v>0</v>
      </c>
      <c r="U216" s="132">
        <f t="shared" si="81"/>
        <v>0</v>
      </c>
      <c r="V216" s="131">
        <f t="shared" si="82"/>
        <v>0.31181858992661154</v>
      </c>
      <c r="W216" s="73">
        <f t="shared" si="83"/>
        <v>-3.0987613808339844</v>
      </c>
    </row>
    <row r="217" spans="1:23" x14ac:dyDescent="0.2">
      <c r="A217" s="71">
        <f>BDS!BR219</f>
        <v>243.09662469673643</v>
      </c>
      <c r="B217" s="72">
        <f t="shared" si="63"/>
        <v>55.780289080180069</v>
      </c>
      <c r="C217" s="72">
        <f t="shared" si="64"/>
        <v>8.5607899825744056</v>
      </c>
      <c r="D217" s="72">
        <f t="shared" si="65"/>
        <v>8.8828068157059792E-2</v>
      </c>
      <c r="E217" s="72">
        <f t="shared" si="66"/>
        <v>6.3079564419851941</v>
      </c>
      <c r="F217" s="72">
        <f t="shared" si="67"/>
        <v>3.9265650947484772E-3</v>
      </c>
      <c r="G217" s="72">
        <f t="shared" si="68"/>
        <v>12.615890355634985</v>
      </c>
      <c r="H217" s="72">
        <f t="shared" si="69"/>
        <v>3.9235839567485819E-3</v>
      </c>
      <c r="I217" s="72">
        <f t="shared" si="70"/>
        <v>10.633787641274807</v>
      </c>
      <c r="J217" s="72">
        <f t="shared" si="71"/>
        <v>-8.7952286839992927E-2</v>
      </c>
      <c r="K217" s="72">
        <f t="shared" si="72"/>
        <v>15.246239358974726</v>
      </c>
      <c r="L217" s="72">
        <f t="shared" si="73"/>
        <v>2.9219806207746384E-2</v>
      </c>
      <c r="M217" s="72">
        <f t="shared" si="74"/>
        <v>14.104999253434446</v>
      </c>
      <c r="N217" s="72">
        <f t="shared" si="75"/>
        <v>7.0860171389386717E-2</v>
      </c>
      <c r="O217" s="72">
        <f t="shared" si="76"/>
        <v>16.499640270779622</v>
      </c>
      <c r="P217" s="72">
        <f t="shared" si="77"/>
        <v>-4.3124129489929205E-2</v>
      </c>
      <c r="Q217" s="71">
        <f t="shared" si="78"/>
        <v>0.2762754007136039</v>
      </c>
      <c r="R217" s="131">
        <f>BDS!CD219</f>
        <v>-3.3517092246312439</v>
      </c>
      <c r="S217" s="132">
        <f t="shared" si="79"/>
        <v>0</v>
      </c>
      <c r="T217" s="132">
        <f t="shared" si="80"/>
        <v>0</v>
      </c>
      <c r="U217" s="132">
        <f t="shared" si="81"/>
        <v>0</v>
      </c>
      <c r="V217" s="131">
        <f t="shared" si="82"/>
        <v>0.2762754007136039</v>
      </c>
      <c r="W217" s="73">
        <f t="shared" si="83"/>
        <v>-3.0754338239176402</v>
      </c>
    </row>
    <row r="218" spans="1:23" x14ac:dyDescent="0.2">
      <c r="A218" s="71">
        <f>BDS!BR220</f>
        <v>246.78321737358237</v>
      </c>
      <c r="B218" s="72">
        <f t="shared" si="63"/>
        <v>54.947010353109896</v>
      </c>
      <c r="C218" s="72">
        <f t="shared" si="64"/>
        <v>8.6906155023534062</v>
      </c>
      <c r="D218" s="72">
        <f t="shared" si="65"/>
        <v>7.7090696996602953E-2</v>
      </c>
      <c r="E218" s="72">
        <f t="shared" si="66"/>
        <v>6.4036174412026714</v>
      </c>
      <c r="F218" s="72">
        <f t="shared" si="67"/>
        <v>1.8761461563114593E-2</v>
      </c>
      <c r="G218" s="72">
        <f t="shared" si="68"/>
        <v>12.807212012424731</v>
      </c>
      <c r="H218" s="72">
        <f t="shared" si="69"/>
        <v>1.8623867852853797E-2</v>
      </c>
      <c r="I218" s="72">
        <f t="shared" si="70"/>
        <v>10.795050446525039</v>
      </c>
      <c r="J218" s="72">
        <f t="shared" si="71"/>
        <v>-9.0778859911950796E-2</v>
      </c>
      <c r="K218" s="72">
        <f t="shared" si="72"/>
        <v>15.477450608577037</v>
      </c>
      <c r="L218" s="72">
        <f t="shared" si="73"/>
        <v>1.4761904821118187E-2</v>
      </c>
      <c r="M218" s="72">
        <f t="shared" si="74"/>
        <v>14.318903444903571</v>
      </c>
      <c r="N218" s="72">
        <f t="shared" si="75"/>
        <v>6.8687614791191801E-2</v>
      </c>
      <c r="O218" s="72">
        <f t="shared" si="76"/>
        <v>16.749859512074028</v>
      </c>
      <c r="P218" s="72">
        <f t="shared" si="77"/>
        <v>-5.1544467745743977E-2</v>
      </c>
      <c r="Q218" s="71">
        <f t="shared" si="78"/>
        <v>0.23500294226693197</v>
      </c>
      <c r="R218" s="131">
        <f>BDS!CD220</f>
        <v>-3.2919803825470142</v>
      </c>
      <c r="S218" s="132">
        <f t="shared" si="79"/>
        <v>0</v>
      </c>
      <c r="T218" s="132">
        <f t="shared" si="80"/>
        <v>0</v>
      </c>
      <c r="U218" s="132">
        <f t="shared" si="81"/>
        <v>0</v>
      </c>
      <c r="V218" s="131">
        <f t="shared" si="82"/>
        <v>0.23500294226693197</v>
      </c>
      <c r="W218" s="73">
        <f t="shared" si="83"/>
        <v>-3.0569774402800824</v>
      </c>
    </row>
    <row r="219" spans="1:23" x14ac:dyDescent="0.2">
      <c r="A219" s="71">
        <f>BDS!BR221</f>
        <v>250.52571771916675</v>
      </c>
      <c r="B219" s="72">
        <f t="shared" si="63"/>
        <v>54.12617963318413</v>
      </c>
      <c r="C219" s="72">
        <f t="shared" si="64"/>
        <v>8.8224098434234595</v>
      </c>
      <c r="D219" s="72">
        <f t="shared" si="65"/>
        <v>6.4222291863422751E-2</v>
      </c>
      <c r="E219" s="72">
        <f t="shared" si="66"/>
        <v>6.5007291522085779</v>
      </c>
      <c r="F219" s="72">
        <f t="shared" si="67"/>
        <v>3.3201200482241171E-2</v>
      </c>
      <c r="G219" s="72">
        <f t="shared" si="68"/>
        <v>13.001435087610245</v>
      </c>
      <c r="H219" s="72">
        <f t="shared" si="69"/>
        <v>3.241710368975461E-2</v>
      </c>
      <c r="I219" s="72">
        <f t="shared" si="70"/>
        <v>10.95875882368572</v>
      </c>
      <c r="J219" s="72">
        <f t="shared" si="71"/>
        <v>-9.1189376774140907E-2</v>
      </c>
      <c r="K219" s="72">
        <f t="shared" si="72"/>
        <v>15.712168207560595</v>
      </c>
      <c r="L219" s="72">
        <f t="shared" si="73"/>
        <v>-2.6762233986251294E-4</v>
      </c>
      <c r="M219" s="72">
        <f t="shared" si="74"/>
        <v>14.536051521913276</v>
      </c>
      <c r="N219" s="72">
        <f t="shared" si="75"/>
        <v>6.3393747900643976E-2</v>
      </c>
      <c r="O219" s="72">
        <f t="shared" si="76"/>
        <v>17.003873361474216</v>
      </c>
      <c r="P219" s="72">
        <f t="shared" si="77"/>
        <v>-5.6602167279585697E-2</v>
      </c>
      <c r="Q219" s="71">
        <f t="shared" si="78"/>
        <v>0.19189086872027994</v>
      </c>
      <c r="R219" s="131">
        <f>BDS!CD221</f>
        <v>-3.2314038536358711</v>
      </c>
      <c r="S219" s="132">
        <f t="shared" si="79"/>
        <v>0</v>
      </c>
      <c r="T219" s="132">
        <f t="shared" si="80"/>
        <v>0</v>
      </c>
      <c r="U219" s="132">
        <f t="shared" si="81"/>
        <v>0</v>
      </c>
      <c r="V219" s="131">
        <f t="shared" si="82"/>
        <v>0.19189086872027994</v>
      </c>
      <c r="W219" s="73">
        <f t="shared" si="83"/>
        <v>-3.0395129849155911</v>
      </c>
    </row>
    <row r="220" spans="1:23" x14ac:dyDescent="0.2">
      <c r="A220" s="71">
        <f>BDS!BR222</f>
        <v>254.32497358072894</v>
      </c>
      <c r="B220" s="72">
        <f t="shared" si="63"/>
        <v>53.317610964759332</v>
      </c>
      <c r="C220" s="72">
        <f t="shared" si="64"/>
        <v>8.9562028632215451</v>
      </c>
      <c r="D220" s="72">
        <f t="shared" si="65"/>
        <v>5.0424877049771735E-2</v>
      </c>
      <c r="E220" s="72">
        <f t="shared" si="66"/>
        <v>6.5993135752403171</v>
      </c>
      <c r="F220" s="72">
        <f t="shared" si="67"/>
        <v>4.7109297572488468E-2</v>
      </c>
      <c r="G220" s="72">
        <f t="shared" si="68"/>
        <v>13.198603581587756</v>
      </c>
      <c r="H220" s="72">
        <f t="shared" si="69"/>
        <v>4.4773493116635421E-2</v>
      </c>
      <c r="I220" s="72">
        <f t="shared" si="70"/>
        <v>11.124949860180449</v>
      </c>
      <c r="J220" s="72">
        <f t="shared" si="71"/>
        <v>-8.9136819488753224E-2</v>
      </c>
      <c r="K220" s="72">
        <f t="shared" si="72"/>
        <v>15.950445330180562</v>
      </c>
      <c r="L220" s="72">
        <f t="shared" si="73"/>
        <v>-1.5053674557907062E-2</v>
      </c>
      <c r="M220" s="72">
        <f t="shared" si="74"/>
        <v>14.756492678419633</v>
      </c>
      <c r="N220" s="72">
        <f t="shared" si="75"/>
        <v>5.5180459186818895E-2</v>
      </c>
      <c r="O220" s="72">
        <f t="shared" si="76"/>
        <v>17.261739364717279</v>
      </c>
      <c r="P220" s="72">
        <f t="shared" si="77"/>
        <v>-5.7923198714563591E-2</v>
      </c>
      <c r="Q220" s="71">
        <f t="shared" si="78"/>
        <v>0.15097437023694291</v>
      </c>
      <c r="R220" s="131">
        <f>BDS!CD222</f>
        <v>-3.1699913233888517</v>
      </c>
      <c r="S220" s="132">
        <f t="shared" si="79"/>
        <v>0</v>
      </c>
      <c r="T220" s="132">
        <f t="shared" si="80"/>
        <v>0</v>
      </c>
      <c r="U220" s="132">
        <f t="shared" si="81"/>
        <v>0</v>
      </c>
      <c r="V220" s="131">
        <f t="shared" si="82"/>
        <v>0.15097437023694291</v>
      </c>
      <c r="W220" s="73">
        <f t="shared" si="83"/>
        <v>-3.0190169531519087</v>
      </c>
    </row>
    <row r="221" spans="1:23" x14ac:dyDescent="0.2">
      <c r="A221" s="71">
        <f>BDS!BR223</f>
        <v>258.18184566322452</v>
      </c>
      <c r="B221" s="72">
        <f t="shared" si="63"/>
        <v>52.521121170106689</v>
      </c>
      <c r="C221" s="72">
        <f t="shared" si="64"/>
        <v>9.0920248719766619</v>
      </c>
      <c r="D221" s="72">
        <f t="shared" si="65"/>
        <v>3.5926687425144023E-2</v>
      </c>
      <c r="E221" s="72">
        <f t="shared" si="66"/>
        <v>6.6993930441718232</v>
      </c>
      <c r="F221" s="72">
        <f t="shared" si="67"/>
        <v>6.0347982754791113E-2</v>
      </c>
      <c r="G221" s="72">
        <f t="shared" si="68"/>
        <v>13.398762162025371</v>
      </c>
      <c r="H221" s="72">
        <f t="shared" si="69"/>
        <v>5.5194893967002133E-2</v>
      </c>
      <c r="I221" s="72">
        <f t="shared" si="70"/>
        <v>11.293661205868542</v>
      </c>
      <c r="J221" s="72">
        <f t="shared" si="71"/>
        <v>-8.4640408229480532E-2</v>
      </c>
      <c r="K221" s="72">
        <f t="shared" si="72"/>
        <v>16.192335957086765</v>
      </c>
      <c r="L221" s="72">
        <f t="shared" si="73"/>
        <v>-2.8757635882997973E-2</v>
      </c>
      <c r="M221" s="72">
        <f t="shared" si="74"/>
        <v>14.980276854411622</v>
      </c>
      <c r="N221" s="72">
        <f t="shared" si="75"/>
        <v>4.4401303983003688E-2</v>
      </c>
      <c r="O221" s="72">
        <f t="shared" si="76"/>
        <v>17.523515940229085</v>
      </c>
      <c r="P221" s="72">
        <f t="shared" si="77"/>
        <v>-5.5365395815976021E-2</v>
      </c>
      <c r="Q221" s="71">
        <f t="shared" si="78"/>
        <v>0.11615870116367083</v>
      </c>
      <c r="R221" s="131">
        <f>BDS!CD223</f>
        <v>-3.1077557879045123</v>
      </c>
      <c r="S221" s="132">
        <f t="shared" si="79"/>
        <v>0</v>
      </c>
      <c r="T221" s="132">
        <f t="shared" si="80"/>
        <v>0</v>
      </c>
      <c r="U221" s="132">
        <f t="shared" si="81"/>
        <v>0</v>
      </c>
      <c r="V221" s="131">
        <f t="shared" si="82"/>
        <v>0.11615870116367083</v>
      </c>
      <c r="W221" s="73">
        <f t="shared" si="83"/>
        <v>-2.9915970867408417</v>
      </c>
    </row>
    <row r="222" spans="1:23" x14ac:dyDescent="0.2">
      <c r="A222" s="71">
        <f>BDS!BR224</f>
        <v>262.09720772431444</v>
      </c>
      <c r="B222" s="72">
        <f t="shared" si="63"/>
        <v>51.736529807913918</v>
      </c>
      <c r="C222" s="72">
        <f t="shared" si="64"/>
        <v>9.2299066395764591</v>
      </c>
      <c r="D222" s="72">
        <f t="shared" si="65"/>
        <v>2.0979658936575604E-2</v>
      </c>
      <c r="E222" s="72">
        <f t="shared" si="66"/>
        <v>6.8009902315732003</v>
      </c>
      <c r="F222" s="72">
        <f t="shared" si="67"/>
        <v>7.2779697769761648E-2</v>
      </c>
      <c r="G222" s="72">
        <f t="shared" si="68"/>
        <v>13.601956173982321</v>
      </c>
      <c r="H222" s="72">
        <f t="shared" si="69"/>
        <v>6.3238047631646255E-2</v>
      </c>
      <c r="I222" s="72">
        <f t="shared" si="70"/>
        <v>11.464931081574443</v>
      </c>
      <c r="J222" s="72">
        <f t="shared" si="71"/>
        <v>-7.7790210562445478E-2</v>
      </c>
      <c r="K222" s="72">
        <f t="shared" si="72"/>
        <v>16.437894887552766</v>
      </c>
      <c r="L222" s="72">
        <f t="shared" si="73"/>
        <v>-4.0565941240365257E-2</v>
      </c>
      <c r="M222" s="72">
        <f t="shared" si="74"/>
        <v>15.207454747224793</v>
      </c>
      <c r="N222" s="72">
        <f t="shared" si="75"/>
        <v>3.1555033599841194E-2</v>
      </c>
      <c r="O222" s="72">
        <f t="shared" si="76"/>
        <v>17.789262392358697</v>
      </c>
      <c r="P222" s="72">
        <f t="shared" si="77"/>
        <v>-4.9046381111239573E-2</v>
      </c>
      <c r="Q222" s="71">
        <f t="shared" si="78"/>
        <v>9.0895012894953234E-2</v>
      </c>
      <c r="R222" s="131">
        <f>BDS!CD224</f>
        <v>-3.0447115869275825</v>
      </c>
      <c r="S222" s="132">
        <f t="shared" si="79"/>
        <v>0</v>
      </c>
      <c r="T222" s="132">
        <f t="shared" si="80"/>
        <v>0</v>
      </c>
      <c r="U222" s="132">
        <f t="shared" si="81"/>
        <v>0</v>
      </c>
      <c r="V222" s="131">
        <f t="shared" si="82"/>
        <v>9.0895012894953234E-2</v>
      </c>
      <c r="W222" s="73">
        <f t="shared" si="83"/>
        <v>-2.9538165740326292</v>
      </c>
    </row>
    <row r="223" spans="1:23" x14ac:dyDescent="0.2">
      <c r="A223" s="71">
        <f>BDS!BR225</f>
        <v>266.07194677231081</v>
      </c>
      <c r="B223" s="72">
        <f t="shared" si="63"/>
        <v>50.963659132407052</v>
      </c>
      <c r="C223" s="72">
        <f t="shared" si="64"/>
        <v>9.3698794025380305</v>
      </c>
      <c r="D223" s="72">
        <f t="shared" si="65"/>
        <v>5.8561037992532847E-3</v>
      </c>
      <c r="E223" s="72">
        <f t="shared" si="66"/>
        <v>6.9041281538470969</v>
      </c>
      <c r="F223" s="72">
        <f t="shared" si="67"/>
        <v>8.4268752229288105E-2</v>
      </c>
      <c r="G223" s="72">
        <f t="shared" si="68"/>
        <v>13.808231650181709</v>
      </c>
      <c r="H223" s="72">
        <f t="shared" si="69"/>
        <v>6.8537872390717097E-2</v>
      </c>
      <c r="I223" s="72">
        <f t="shared" si="70"/>
        <v>11.638798287746489</v>
      </c>
      <c r="J223" s="72">
        <f t="shared" si="71"/>
        <v>-6.8749901378673248E-2</v>
      </c>
      <c r="K223" s="72">
        <f t="shared" si="72"/>
        <v>16.68717775189041</v>
      </c>
      <c r="L223" s="72">
        <f t="shared" si="73"/>
        <v>-4.9742357665262686E-2</v>
      </c>
      <c r="M223" s="72">
        <f t="shared" si="74"/>
        <v>15.438077823026543</v>
      </c>
      <c r="N223" s="72">
        <f t="shared" si="75"/>
        <v>1.7270351474161925E-2</v>
      </c>
      <c r="O223" s="72">
        <f t="shared" si="76"/>
        <v>18.059038924813535</v>
      </c>
      <c r="P223" s="72">
        <f t="shared" si="77"/>
        <v>-3.9355198587811301E-2</v>
      </c>
      <c r="Q223" s="71">
        <f t="shared" si="78"/>
        <v>7.7843042404894897E-2</v>
      </c>
      <c r="R223" s="131">
        <f>BDS!CD225</f>
        <v>-2.9808744355294383</v>
      </c>
      <c r="S223" s="132">
        <f t="shared" si="79"/>
        <v>0</v>
      </c>
      <c r="T223" s="132">
        <f t="shared" si="80"/>
        <v>0</v>
      </c>
      <c r="U223" s="132">
        <f t="shared" si="81"/>
        <v>0</v>
      </c>
      <c r="V223" s="131">
        <f t="shared" si="82"/>
        <v>7.7843042404894897E-2</v>
      </c>
      <c r="W223" s="73">
        <f t="shared" si="83"/>
        <v>-2.9030313931245435</v>
      </c>
    </row>
    <row r="224" spans="1:23" x14ac:dyDescent="0.2">
      <c r="A224" s="71">
        <f>BDS!BR226</f>
        <v>270.10696326712485</v>
      </c>
      <c r="B224" s="72">
        <f t="shared" si="63"/>
        <v>50.202334053082922</v>
      </c>
      <c r="C224" s="72">
        <f t="shared" si="64"/>
        <v>9.5119748710844121</v>
      </c>
      <c r="D224" s="72">
        <f t="shared" si="65"/>
        <v>-9.1554546873749715E-3</v>
      </c>
      <c r="E224" s="72">
        <f t="shared" si="66"/>
        <v>7.0088301764429737</v>
      </c>
      <c r="F224" s="72">
        <f t="shared" si="67"/>
        <v>9.4683131465603781E-2</v>
      </c>
      <c r="G224" s="72">
        <f t="shared" si="68"/>
        <v>14.017635321439002</v>
      </c>
      <c r="H224" s="72">
        <f t="shared" si="69"/>
        <v>7.0829678117666231E-2</v>
      </c>
      <c r="I224" s="72">
        <f t="shared" si="70"/>
        <v>11.81530221324698</v>
      </c>
      <c r="J224" s="72">
        <f t="shared" si="71"/>
        <v>-5.7757312992975929E-2</v>
      </c>
      <c r="K224" s="72">
        <f t="shared" si="72"/>
        <v>16.940241024052625</v>
      </c>
      <c r="L224" s="72">
        <f t="shared" si="73"/>
        <v>-5.5680888309723335E-2</v>
      </c>
      <c r="M224" s="72">
        <f t="shared" si="74"/>
        <v>15.672198328475552</v>
      </c>
      <c r="N224" s="72">
        <f t="shared" si="75"/>
        <v>2.281576237004436E-3</v>
      </c>
      <c r="O224" s="72">
        <f t="shared" si="76"/>
        <v>18.332906654298256</v>
      </c>
      <c r="P224" s="72">
        <f t="shared" si="77"/>
        <v>-2.6944419295266368E-2</v>
      </c>
      <c r="Q224" s="71">
        <f t="shared" si="78"/>
        <v>7.8571102601294032E-2</v>
      </c>
      <c r="R224" s="131">
        <f>BDS!CD226</f>
        <v>-2.916261454272485</v>
      </c>
      <c r="S224" s="132">
        <f t="shared" si="79"/>
        <v>0</v>
      </c>
      <c r="T224" s="132">
        <f t="shared" si="80"/>
        <v>0</v>
      </c>
      <c r="U224" s="132">
        <f t="shared" si="81"/>
        <v>0</v>
      </c>
      <c r="V224" s="131">
        <f t="shared" si="82"/>
        <v>7.8571102601294032E-2</v>
      </c>
      <c r="W224" s="73">
        <f t="shared" si="83"/>
        <v>-2.8376903516711911</v>
      </c>
    </row>
    <row r="225" spans="1:23" x14ac:dyDescent="0.2">
      <c r="A225" s="71">
        <f>BDS!BR227</f>
        <v>274.20317132426226</v>
      </c>
      <c r="B225" s="72">
        <f t="shared" si="63"/>
        <v>49.452382095043163</v>
      </c>
      <c r="C225" s="72">
        <f t="shared" si="64"/>
        <v>9.6562252363283907</v>
      </c>
      <c r="D225" s="72">
        <f t="shared" si="65"/>
        <v>-2.3755291767098945E-2</v>
      </c>
      <c r="E225" s="72">
        <f t="shared" si="66"/>
        <v>7.1151200191504378</v>
      </c>
      <c r="F225" s="72">
        <f t="shared" si="67"/>
        <v>0.10389644551865924</v>
      </c>
      <c r="G225" s="72">
        <f t="shared" si="68"/>
        <v>14.230214627248705</v>
      </c>
      <c r="H225" s="72">
        <f t="shared" si="69"/>
        <v>6.9969021024425954E-2</v>
      </c>
      <c r="I225" s="72">
        <f t="shared" si="70"/>
        <v>11.994482844275556</v>
      </c>
      <c r="J225" s="72">
        <f t="shared" si="71"/>
        <v>-4.5122445773975776E-2</v>
      </c>
      <c r="K225" s="72">
        <f t="shared" si="72"/>
        <v>17.197142034427355</v>
      </c>
      <c r="L225" s="72">
        <f t="shared" si="73"/>
        <v>-5.7955626199971293E-2</v>
      </c>
      <c r="M225" s="72">
        <f t="shared" si="74"/>
        <v>15.909869302558027</v>
      </c>
      <c r="N225" s="72">
        <f t="shared" si="75"/>
        <v>-1.2604566749566861E-2</v>
      </c>
      <c r="O225" s="72">
        <f t="shared" si="76"/>
        <v>18.610927624360468</v>
      </c>
      <c r="P225" s="72">
        <f t="shared" si="77"/>
        <v>-1.270060369628041E-2</v>
      </c>
      <c r="Q225" s="71">
        <f t="shared" si="78"/>
        <v>9.3348413789763662E-2</v>
      </c>
      <c r="R225" s="131">
        <f>BDS!CD227</f>
        <v>-2.8508911976950122</v>
      </c>
      <c r="S225" s="132">
        <f t="shared" si="79"/>
        <v>0</v>
      </c>
      <c r="T225" s="132">
        <f t="shared" si="80"/>
        <v>0</v>
      </c>
      <c r="U225" s="132">
        <f t="shared" si="81"/>
        <v>0</v>
      </c>
      <c r="V225" s="131">
        <f t="shared" si="82"/>
        <v>9.3348413789763662E-2</v>
      </c>
      <c r="W225" s="73">
        <f t="shared" si="83"/>
        <v>-2.7575427839052487</v>
      </c>
    </row>
    <row r="226" spans="1:23" x14ac:dyDescent="0.2">
      <c r="A226" s="71">
        <f>BDS!BR228</f>
        <v>278.36149892191207</v>
      </c>
      <c r="B226" s="72">
        <f t="shared" si="63"/>
        <v>48.713633359920749</v>
      </c>
      <c r="C226" s="72">
        <f t="shared" si="64"/>
        <v>9.8026631775652646</v>
      </c>
      <c r="D226" s="72">
        <f t="shared" si="65"/>
        <v>-3.7638314240227275E-2</v>
      </c>
      <c r="E226" s="72">
        <f t="shared" si="66"/>
        <v>7.2230217614728689</v>
      </c>
      <c r="F226" s="72">
        <f t="shared" si="67"/>
        <v>0.11179000409678493</v>
      </c>
      <c r="G226" s="72">
        <f t="shared" si="68"/>
        <v>14.446017726531577</v>
      </c>
      <c r="H226" s="72">
        <f t="shared" si="69"/>
        <v>6.5947829832293442E-2</v>
      </c>
      <c r="I226" s="72">
        <f t="shared" si="70"/>
        <v>12.176380773427899</v>
      </c>
      <c r="J226" s="72">
        <f t="shared" si="71"/>
        <v>-3.1222661804276804E-2</v>
      </c>
      <c r="K226" s="72">
        <f t="shared" si="72"/>
        <v>17.457938982825507</v>
      </c>
      <c r="L226" s="72">
        <f t="shared" si="73"/>
        <v>-5.6363484617471572E-2</v>
      </c>
      <c r="M226" s="72">
        <f t="shared" si="74"/>
        <v>16.151144588603469</v>
      </c>
      <c r="N226" s="72">
        <f t="shared" si="75"/>
        <v>-2.655016847811309E-2</v>
      </c>
      <c r="O226" s="72">
        <f t="shared" si="76"/>
        <v>18.893164819446454</v>
      </c>
      <c r="P226" s="72">
        <f t="shared" si="77"/>
        <v>2.3074523266417997E-3</v>
      </c>
      <c r="Q226" s="71">
        <f t="shared" si="78"/>
        <v>0.12107442889423198</v>
      </c>
      <c r="R226" s="131">
        <f>BDS!CD228</f>
        <v>-2.7847836809473709</v>
      </c>
      <c r="S226" s="132">
        <f t="shared" si="79"/>
        <v>0</v>
      </c>
      <c r="T226" s="132">
        <f t="shared" si="80"/>
        <v>0</v>
      </c>
      <c r="U226" s="132">
        <f t="shared" si="81"/>
        <v>0</v>
      </c>
      <c r="V226" s="131">
        <f t="shared" si="82"/>
        <v>0.12107442889423198</v>
      </c>
      <c r="W226" s="73">
        <f t="shared" si="83"/>
        <v>-2.6637092520531391</v>
      </c>
    </row>
    <row r="227" spans="1:23" x14ac:dyDescent="0.2">
      <c r="A227" s="71">
        <f>BDS!BR229</f>
        <v>282.58288811117615</v>
      </c>
      <c r="B227" s="72">
        <f t="shared" si="63"/>
        <v>47.985920487390274</v>
      </c>
      <c r="C227" s="72">
        <f t="shared" si="64"/>
        <v>9.9513218696761996</v>
      </c>
      <c r="D227" s="72">
        <f t="shared" si="65"/>
        <v>-5.0500666615549993E-2</v>
      </c>
      <c r="E227" s="72">
        <f t="shared" si="66"/>
        <v>7.3325598480825187</v>
      </c>
      <c r="F227" s="72">
        <f t="shared" si="67"/>
        <v>0.11825499737791281</v>
      </c>
      <c r="G227" s="72">
        <f t="shared" si="68"/>
        <v>14.665093508544823</v>
      </c>
      <c r="H227" s="72">
        <f t="shared" si="69"/>
        <v>5.890541399678003E-2</v>
      </c>
      <c r="I227" s="72">
        <f t="shared" si="70"/>
        <v>12.361037208891808</v>
      </c>
      <c r="J227" s="72">
        <f t="shared" si="71"/>
        <v>-1.6494859567528986E-2</v>
      </c>
      <c r="K227" s="72">
        <f t="shared" si="72"/>
        <v>17.722690951665868</v>
      </c>
      <c r="L227" s="72">
        <f t="shared" si="73"/>
        <v>-5.0955588980018493E-2</v>
      </c>
      <c r="M227" s="72">
        <f t="shared" si="74"/>
        <v>16.396078846482638</v>
      </c>
      <c r="N227" s="72">
        <f t="shared" si="75"/>
        <v>-3.8733815950535093E-2</v>
      </c>
      <c r="O227" s="72">
        <f t="shared" si="76"/>
        <v>19.179682179170001</v>
      </c>
      <c r="P227" s="72">
        <f t="shared" si="77"/>
        <v>1.6901347365868818E-2</v>
      </c>
      <c r="Q227" s="71">
        <f t="shared" si="78"/>
        <v>0.15936542726243241</v>
      </c>
      <c r="R227" s="131">
        <f>BDS!CD229</f>
        <v>-2.7179604044045247</v>
      </c>
      <c r="S227" s="132">
        <f t="shared" si="79"/>
        <v>0</v>
      </c>
      <c r="T227" s="132">
        <f t="shared" si="80"/>
        <v>0</v>
      </c>
      <c r="U227" s="132">
        <f t="shared" si="81"/>
        <v>0</v>
      </c>
      <c r="V227" s="131">
        <f t="shared" si="82"/>
        <v>0.15936542726243241</v>
      </c>
      <c r="W227" s="73">
        <f t="shared" si="83"/>
        <v>-2.5585949771420924</v>
      </c>
    </row>
    <row r="228" spans="1:23" x14ac:dyDescent="0.2">
      <c r="A228" s="71">
        <f>BDS!BR230</f>
        <v>286.86829522948659</v>
      </c>
      <c r="B228" s="72">
        <f t="shared" si="63"/>
        <v>47.269078617253193</v>
      </c>
      <c r="C228" s="72">
        <f t="shared" si="64"/>
        <v>10.102234990643845</v>
      </c>
      <c r="D228" s="72">
        <f t="shared" si="65"/>
        <v>-6.2047027160823214E-2</v>
      </c>
      <c r="E228" s="72">
        <f t="shared" si="66"/>
        <v>7.4437590943583496</v>
      </c>
      <c r="F228" s="72">
        <f t="shared" si="67"/>
        <v>0.1231947571269241</v>
      </c>
      <c r="G228" s="72">
        <f t="shared" si="68"/>
        <v>14.887491603957738</v>
      </c>
      <c r="H228" s="72">
        <f t="shared" si="69"/>
        <v>4.9133027041987389E-2</v>
      </c>
      <c r="I228" s="72">
        <f t="shared" si="70"/>
        <v>12.548493983782738</v>
      </c>
      <c r="J228" s="72">
        <f t="shared" si="71"/>
        <v>-1.4245277930507619E-3</v>
      </c>
      <c r="K228" s="72">
        <f t="shared" si="72"/>
        <v>17.991457919359981</v>
      </c>
      <c r="L228" s="72">
        <f t="shared" si="73"/>
        <v>-4.2053304496396868E-2</v>
      </c>
      <c r="M228" s="72">
        <f t="shared" si="74"/>
        <v>16.644727564990504</v>
      </c>
      <c r="N228" s="72">
        <f t="shared" si="75"/>
        <v>-4.840244421306613E-2</v>
      </c>
      <c r="O228" s="72">
        <f t="shared" si="76"/>
        <v>19.470544612797653</v>
      </c>
      <c r="P228" s="72">
        <f t="shared" si="77"/>
        <v>2.9883065035363473E-2</v>
      </c>
      <c r="Q228" s="71">
        <f t="shared" si="78"/>
        <v>0.20478768915069526</v>
      </c>
      <c r="R228" s="131">
        <f>BDS!CD230</f>
        <v>-2.650444376073763</v>
      </c>
      <c r="S228" s="132">
        <f t="shared" si="79"/>
        <v>0</v>
      </c>
      <c r="T228" s="132">
        <f t="shared" si="80"/>
        <v>0</v>
      </c>
      <c r="U228" s="132">
        <f t="shared" si="81"/>
        <v>0</v>
      </c>
      <c r="V228" s="131">
        <f t="shared" si="82"/>
        <v>0.20478768915069526</v>
      </c>
      <c r="W228" s="73">
        <f t="shared" si="83"/>
        <v>-2.4456566869230678</v>
      </c>
    </row>
    <row r="229" spans="1:23" x14ac:dyDescent="0.2">
      <c r="A229" s="71">
        <f>BDS!BR231</f>
        <v>291.21869111726011</v>
      </c>
      <c r="B229" s="72">
        <f t="shared" si="63"/>
        <v>46.56294535208945</v>
      </c>
      <c r="C229" s="72">
        <f t="shared" si="64"/>
        <v>10.255436729181948</v>
      </c>
      <c r="D229" s="72">
        <f t="shared" si="65"/>
        <v>-7.1998474300729948E-2</v>
      </c>
      <c r="E229" s="72">
        <f t="shared" si="66"/>
        <v>7.5566446920078487</v>
      </c>
      <c r="F229" s="72">
        <f t="shared" si="67"/>
        <v>0.1265270668480738</v>
      </c>
      <c r="G229" s="72">
        <f t="shared" si="68"/>
        <v>15.113262396095326</v>
      </c>
      <c r="H229" s="72">
        <f t="shared" si="69"/>
        <v>3.707081847830003E-2</v>
      </c>
      <c r="I229" s="72">
        <f t="shared" si="70"/>
        <v>12.738793565620904</v>
      </c>
      <c r="J229" s="72">
        <f t="shared" si="71"/>
        <v>1.3468298476822354E-2</v>
      </c>
      <c r="K229" s="72">
        <f t="shared" si="72"/>
        <v>18.264300773899972</v>
      </c>
      <c r="L229" s="72">
        <f t="shared" si="73"/>
        <v>-3.0245454828103348E-2</v>
      </c>
      <c r="M229" s="72">
        <f t="shared" si="74"/>
        <v>16.897147074417013</v>
      </c>
      <c r="N229" s="72">
        <f t="shared" si="75"/>
        <v>-5.4924379102879291E-2</v>
      </c>
      <c r="O229" s="72">
        <f t="shared" si="76"/>
        <v>19.765818013953623</v>
      </c>
      <c r="P229" s="72">
        <f t="shared" si="77"/>
        <v>4.0136541120788349E-2</v>
      </c>
      <c r="Q229" s="71">
        <f t="shared" si="78"/>
        <v>0.25319965959950275</v>
      </c>
      <c r="R229" s="131">
        <f>BDS!CD231</f>
        <v>-2.5822601316101634</v>
      </c>
      <c r="S229" s="132">
        <f t="shared" si="79"/>
        <v>0</v>
      </c>
      <c r="T229" s="132">
        <f t="shared" si="80"/>
        <v>0</v>
      </c>
      <c r="U229" s="132">
        <f t="shared" si="81"/>
        <v>0</v>
      </c>
      <c r="V229" s="131">
        <f t="shared" si="82"/>
        <v>0.25319965959950275</v>
      </c>
      <c r="W229" s="73">
        <f t="shared" si="83"/>
        <v>-2.3290604720106609</v>
      </c>
    </row>
    <row r="230" spans="1:23" x14ac:dyDescent="0.2">
      <c r="A230" s="71">
        <f>BDS!BR232</f>
        <v>295.63506133783756</v>
      </c>
      <c r="B230" s="72">
        <f t="shared" si="63"/>
        <v>45.867360720467062</v>
      </c>
      <c r="C230" s="72">
        <f t="shared" si="64"/>
        <v>10.410961792480643</v>
      </c>
      <c r="D230" s="72">
        <f t="shared" si="65"/>
        <v>-8.0100764932624052E-2</v>
      </c>
      <c r="E230" s="72">
        <f t="shared" si="66"/>
        <v>7.6712422147740993</v>
      </c>
      <c r="F230" s="72">
        <f t="shared" si="67"/>
        <v>0.12818648365347898</v>
      </c>
      <c r="G230" s="72">
        <f t="shared" si="68"/>
        <v>15.342457032352423</v>
      </c>
      <c r="H230" s="72">
        <f t="shared" si="69"/>
        <v>2.3296277425708594E-2</v>
      </c>
      <c r="I230" s="72">
        <f t="shared" si="70"/>
        <v>12.931979065952127</v>
      </c>
      <c r="J230" s="72">
        <f t="shared" si="71"/>
        <v>2.7646008057647834E-2</v>
      </c>
      <c r="K230" s="72">
        <f t="shared" si="72"/>
        <v>18.541281326652481</v>
      </c>
      <c r="L230" s="72">
        <f t="shared" si="73"/>
        <v>-1.6364296329832759E-2</v>
      </c>
      <c r="M230" s="72">
        <f t="shared" si="74"/>
        <v>17.153394559308442</v>
      </c>
      <c r="N230" s="72">
        <f t="shared" si="75"/>
        <v>-5.7839985374250745E-2</v>
      </c>
      <c r="O230" s="72">
        <f t="shared" si="76"/>
        <v>20.065569275547713</v>
      </c>
      <c r="P230" s="72">
        <f t="shared" si="77"/>
        <v>4.6732883100811286E-2</v>
      </c>
      <c r="Q230" s="71">
        <f t="shared" si="78"/>
        <v>0.30015117842432165</v>
      </c>
      <c r="R230" s="131">
        <f>BDS!CD232</f>
        <v>-2.5134337517455161</v>
      </c>
      <c r="S230" s="132">
        <f t="shared" si="79"/>
        <v>0</v>
      </c>
      <c r="T230" s="132">
        <f t="shared" si="80"/>
        <v>0</v>
      </c>
      <c r="U230" s="132">
        <f t="shared" si="81"/>
        <v>0</v>
      </c>
      <c r="V230" s="131">
        <f t="shared" si="82"/>
        <v>0.30015117842432165</v>
      </c>
      <c r="W230" s="73">
        <f t="shared" si="83"/>
        <v>-2.2132825733211945</v>
      </c>
    </row>
    <row r="231" spans="1:23" x14ac:dyDescent="0.2">
      <c r="A231" s="71">
        <f>BDS!BR233</f>
        <v>300.118406400759</v>
      </c>
      <c r="B231" s="72">
        <f t="shared" si="63"/>
        <v>45.18216714070126</v>
      </c>
      <c r="C231" s="72">
        <f t="shared" si="64"/>
        <v>10.568845414069232</v>
      </c>
      <c r="D231" s="72">
        <f t="shared" si="65"/>
        <v>-8.6132825831443022E-2</v>
      </c>
      <c r="E231" s="72">
        <f t="shared" si="66"/>
        <v>7.7875776242294066</v>
      </c>
      <c r="F231" s="72">
        <f t="shared" si="67"/>
        <v>0.12812662832051841</v>
      </c>
      <c r="G231" s="72">
        <f t="shared" si="68"/>
        <v>15.575127435780916</v>
      </c>
      <c r="H231" s="72">
        <f t="shared" si="69"/>
        <v>8.5036556687467114E-3</v>
      </c>
      <c r="I231" s="72">
        <f t="shared" si="70"/>
        <v>13.128094250114552</v>
      </c>
      <c r="J231" s="72">
        <f t="shared" si="71"/>
        <v>4.0572969480371653E-2</v>
      </c>
      <c r="K231" s="72">
        <f t="shared" si="72"/>
        <v>18.822462326361755</v>
      </c>
      <c r="L231" s="72">
        <f t="shared" si="73"/>
        <v>-1.4392527446784999E-3</v>
      </c>
      <c r="M231" s="72">
        <f t="shared" si="74"/>
        <v>17.413528071422341</v>
      </c>
      <c r="N231" s="72">
        <f t="shared" si="75"/>
        <v>-5.6905898757454561E-2</v>
      </c>
      <c r="O231" s="72">
        <f t="shared" si="76"/>
        <v>20.369866304929598</v>
      </c>
      <c r="P231" s="72">
        <f t="shared" si="77"/>
        <v>4.9029573413726449E-2</v>
      </c>
      <c r="Q231" s="71">
        <f t="shared" si="78"/>
        <v>0.34128850834470037</v>
      </c>
      <c r="R231" s="131">
        <f>BDS!CD233</f>
        <v>-2.4439928769293702</v>
      </c>
      <c r="S231" s="132">
        <f t="shared" si="79"/>
        <v>0</v>
      </c>
      <c r="T231" s="132">
        <f t="shared" si="80"/>
        <v>0</v>
      </c>
      <c r="U231" s="132">
        <f t="shared" si="81"/>
        <v>0</v>
      </c>
      <c r="V231" s="131">
        <f t="shared" si="82"/>
        <v>0.34128850834470037</v>
      </c>
      <c r="W231" s="73">
        <f t="shared" si="83"/>
        <v>-2.1027043685846696</v>
      </c>
    </row>
    <row r="232" spans="1:23" x14ac:dyDescent="0.2">
      <c r="A232" s="71">
        <f>BDS!BR234</f>
        <v>304.6697419884249</v>
      </c>
      <c r="B232" s="72">
        <f t="shared" si="63"/>
        <v>44.507209385155072</v>
      </c>
      <c r="C232" s="72">
        <f t="shared" si="64"/>
        <v>10.72912336179817</v>
      </c>
      <c r="D232" s="72">
        <f t="shared" si="65"/>
        <v>-8.9915218767529392E-2</v>
      </c>
      <c r="E232" s="72">
        <f t="shared" si="66"/>
        <v>7.9056772756567719</v>
      </c>
      <c r="F232" s="72">
        <f t="shared" si="67"/>
        <v>0.12632239377448698</v>
      </c>
      <c r="G232" s="72">
        <f t="shared" si="68"/>
        <v>15.811326316852684</v>
      </c>
      <c r="H232" s="72">
        <f t="shared" si="69"/>
        <v>-6.525644425795645E-3</v>
      </c>
      <c r="I232" s="72">
        <f t="shared" si="70"/>
        <v>13.327183547153508</v>
      </c>
      <c r="J232" s="72">
        <f t="shared" si="71"/>
        <v>5.173714745726294E-2</v>
      </c>
      <c r="K232" s="72">
        <f t="shared" si="72"/>
        <v>19.107907473365088</v>
      </c>
      <c r="L232" s="72">
        <f t="shared" si="73"/>
        <v>1.3370755530525002E-2</v>
      </c>
      <c r="M232" s="72">
        <f t="shared" si="74"/>
        <v>17.677606542878877</v>
      </c>
      <c r="N232" s="72">
        <f t="shared" si="75"/>
        <v>-5.2128629457026815E-2</v>
      </c>
      <c r="O232" s="72">
        <f t="shared" si="76"/>
        <v>20.678778039272956</v>
      </c>
      <c r="P232" s="72">
        <f t="shared" si="77"/>
        <v>4.6752930818426117E-2</v>
      </c>
      <c r="Q232" s="71">
        <f t="shared" si="78"/>
        <v>0.37272569024349006</v>
      </c>
      <c r="R232" s="131">
        <f>BDS!CD234</f>
        <v>-2.3739667189732363</v>
      </c>
      <c r="S232" s="132">
        <f t="shared" si="79"/>
        <v>0</v>
      </c>
      <c r="T232" s="132">
        <f t="shared" si="80"/>
        <v>0</v>
      </c>
      <c r="U232" s="132">
        <f t="shared" si="81"/>
        <v>0</v>
      </c>
      <c r="V232" s="131">
        <f t="shared" si="82"/>
        <v>0.37272569024349006</v>
      </c>
      <c r="W232" s="73">
        <f t="shared" si="83"/>
        <v>-2.0012410287297464</v>
      </c>
    </row>
    <row r="233" spans="1:23" x14ac:dyDescent="0.2">
      <c r="A233" s="71">
        <f>BDS!BR235</f>
        <v>309.29009918619454</v>
      </c>
      <c r="B233" s="72">
        <f t="shared" si="63"/>
        <v>43.842334545073157</v>
      </c>
      <c r="C233" s="72">
        <f t="shared" si="64"/>
        <v>10.89183194594213</v>
      </c>
      <c r="D233" s="72">
        <f t="shared" si="65"/>
        <v>-9.1318300977056441E-2</v>
      </c>
      <c r="E233" s="72">
        <f t="shared" si="66"/>
        <v>8.0255679240205744</v>
      </c>
      <c r="F233" s="72">
        <f t="shared" si="67"/>
        <v>0.12277201614300778</v>
      </c>
      <c r="G233" s="72">
        <f t="shared" si="68"/>
        <v>16.05110718540093</v>
      </c>
      <c r="H233" s="72">
        <f t="shared" si="69"/>
        <v>-2.0961132343690903E-2</v>
      </c>
      <c r="I233" s="72">
        <f t="shared" si="70"/>
        <v>13.529292059886705</v>
      </c>
      <c r="J233" s="72">
        <f t="shared" si="71"/>
        <v>6.0673062112101897E-2</v>
      </c>
      <c r="K233" s="72">
        <f t="shared" si="72"/>
        <v>19.39768143402388</v>
      </c>
      <c r="L233" s="72">
        <f t="shared" si="73"/>
        <v>2.6863430394113316E-2</v>
      </c>
      <c r="M233" s="72">
        <f t="shared" si="74"/>
        <v>17.945689799511669</v>
      </c>
      <c r="N233" s="72">
        <f t="shared" si="75"/>
        <v>-4.3783453200314501E-2</v>
      </c>
      <c r="O233" s="72">
        <f t="shared" si="76"/>
        <v>20.992374461192874</v>
      </c>
      <c r="P233" s="72">
        <f t="shared" si="77"/>
        <v>4.0053020451833329E-2</v>
      </c>
      <c r="Q233" s="71">
        <f t="shared" si="78"/>
        <v>0.39135860502928899</v>
      </c>
      <c r="R233" s="131">
        <f>BDS!CD235</f>
        <v>-2.3033860694808332</v>
      </c>
      <c r="S233" s="132">
        <f t="shared" si="79"/>
        <v>0</v>
      </c>
      <c r="T233" s="132">
        <f t="shared" si="80"/>
        <v>0</v>
      </c>
      <c r="U233" s="132">
        <f t="shared" si="81"/>
        <v>0</v>
      </c>
      <c r="V233" s="131">
        <f t="shared" si="82"/>
        <v>0.39135860502928899</v>
      </c>
      <c r="W233" s="73">
        <f t="shared" si="83"/>
        <v>-1.9120274644515443</v>
      </c>
    </row>
    <row r="234" spans="1:23" x14ac:dyDescent="0.2">
      <c r="A234" s="71">
        <f>BDS!BR236</f>
        <v>313.98052471597396</v>
      </c>
      <c r="B234" s="72">
        <f t="shared" si="63"/>
        <v>43.18739199594097</v>
      </c>
      <c r="C234" s="72">
        <f t="shared" si="64"/>
        <v>11.057008027425939</v>
      </c>
      <c r="D234" s="72">
        <f t="shared" si="65"/>
        <v>-9.0269767259573766E-2</v>
      </c>
      <c r="E234" s="72">
        <f t="shared" si="66"/>
        <v>8.1472767300277891</v>
      </c>
      <c r="F234" s="72">
        <f t="shared" si="67"/>
        <v>0.11749894679577269</v>
      </c>
      <c r="G234" s="72">
        <f t="shared" si="68"/>
        <v>16.294524362742607</v>
      </c>
      <c r="H234" s="72">
        <f t="shared" si="69"/>
        <v>-3.396847923983317E-2</v>
      </c>
      <c r="I234" s="72">
        <f t="shared" si="70"/>
        <v>13.734465575122098</v>
      </c>
      <c r="J234" s="72">
        <f t="shared" si="71"/>
        <v>6.6985181775354063E-2</v>
      </c>
      <c r="K234" s="72">
        <f t="shared" si="72"/>
        <v>19.691849855373516</v>
      </c>
      <c r="L234" s="72">
        <f t="shared" si="73"/>
        <v>3.7892441820521094E-2</v>
      </c>
      <c r="M234" s="72">
        <f t="shared" si="74"/>
        <v>18.217838574421076</v>
      </c>
      <c r="N234" s="72">
        <f t="shared" si="75"/>
        <v>-3.2415017280105582E-2</v>
      </c>
      <c r="O234" s="72">
        <f t="shared" si="76"/>
        <v>21.310726614600128</v>
      </c>
      <c r="P234" s="72">
        <f t="shared" si="77"/>
        <v>2.9521333758488328E-2</v>
      </c>
      <c r="Q234" s="71">
        <f t="shared" si="78"/>
        <v>0.3951113661564693</v>
      </c>
      <c r="R234" s="131">
        <f>BDS!CD236</f>
        <v>-2.23228330483858</v>
      </c>
      <c r="S234" s="132">
        <f t="shared" si="79"/>
        <v>0</v>
      </c>
      <c r="T234" s="132">
        <f t="shared" si="80"/>
        <v>0</v>
      </c>
      <c r="U234" s="132">
        <f t="shared" si="81"/>
        <v>0</v>
      </c>
      <c r="V234" s="131">
        <f t="shared" si="82"/>
        <v>0.3951113661564693</v>
      </c>
      <c r="W234" s="73">
        <f t="shared" si="83"/>
        <v>-1.8371719386821106</v>
      </c>
    </row>
    <row r="235" spans="1:23" x14ac:dyDescent="0.2">
      <c r="A235" s="71">
        <f>BDS!BR237</f>
        <v>318.74208117334626</v>
      </c>
      <c r="B235" s="72">
        <f t="shared" si="63"/>
        <v>42.542233363361468</v>
      </c>
      <c r="C235" s="72">
        <f t="shared" si="64"/>
        <v>11.224689026175248</v>
      </c>
      <c r="D235" s="72">
        <f t="shared" si="65"/>
        <v>-8.6761230612446588E-2</v>
      </c>
      <c r="E235" s="72">
        <f t="shared" si="66"/>
        <v>8.2708312662811299</v>
      </c>
      <c r="F235" s="72">
        <f t="shared" si="67"/>
        <v>0.11055345865375193</v>
      </c>
      <c r="G235" s="72">
        <f t="shared" si="68"/>
        <v>16.541632993984663</v>
      </c>
      <c r="H235" s="72">
        <f t="shared" si="69"/>
        <v>-4.4759970563588394E-2</v>
      </c>
      <c r="I235" s="72">
        <f t="shared" si="70"/>
        <v>13.942750574030672</v>
      </c>
      <c r="J235" s="72">
        <f t="shared" si="71"/>
        <v>7.0370662213882218E-2</v>
      </c>
      <c r="K235" s="72">
        <f t="shared" si="72"/>
        <v>19.990479379995392</v>
      </c>
      <c r="L235" s="72">
        <f t="shared" si="73"/>
        <v>4.547258334968618E-2</v>
      </c>
      <c r="M235" s="72">
        <f t="shared" si="74"/>
        <v>18.494114521733</v>
      </c>
      <c r="N235" s="72">
        <f t="shared" si="75"/>
        <v>-1.8817024623171728E-2</v>
      </c>
      <c r="O235" s="72">
        <f t="shared" si="76"/>
        <v>21.633906620795852</v>
      </c>
      <c r="P235" s="72">
        <f t="shared" si="77"/>
        <v>1.6164054724637653E-2</v>
      </c>
      <c r="Q235" s="71">
        <f t="shared" si="78"/>
        <v>0.38311132022460581</v>
      </c>
      <c r="R235" s="131">
        <f>BDS!CD237</f>
        <v>-2.1606923875310144</v>
      </c>
      <c r="S235" s="132">
        <f t="shared" si="79"/>
        <v>0</v>
      </c>
      <c r="T235" s="132">
        <f t="shared" si="80"/>
        <v>0</v>
      </c>
      <c r="U235" s="132">
        <f t="shared" si="81"/>
        <v>0</v>
      </c>
      <c r="V235" s="131">
        <f t="shared" si="82"/>
        <v>0.38311132022460581</v>
      </c>
      <c r="W235" s="73">
        <f t="shared" si="83"/>
        <v>-1.7775810673064085</v>
      </c>
    </row>
    <row r="236" spans="1:23" x14ac:dyDescent="0.2">
      <c r="A236" s="71">
        <f>BDS!BR238</f>
        <v>323.57584726829805</v>
      </c>
      <c r="B236" s="72">
        <f t="shared" si="63"/>
        <v>41.906712489441496</v>
      </c>
      <c r="C236" s="72">
        <f t="shared" si="64"/>
        <v>11.394912929593875</v>
      </c>
      <c r="D236" s="72">
        <f t="shared" si="65"/>
        <v>-8.08534776147707E-2</v>
      </c>
      <c r="E236" s="72">
        <f t="shared" si="66"/>
        <v>8.3962595235255026</v>
      </c>
      <c r="F236" s="72">
        <f t="shared" si="67"/>
        <v>0.10201391580897404</v>
      </c>
      <c r="G236" s="72">
        <f t="shared" si="68"/>
        <v>16.792489060516946</v>
      </c>
      <c r="H236" s="72">
        <f t="shared" si="69"/>
        <v>-5.2647460323356883E-2</v>
      </c>
      <c r="I236" s="72">
        <f t="shared" si="70"/>
        <v>14.154194242676564</v>
      </c>
      <c r="J236" s="72">
        <f t="shared" si="71"/>
        <v>7.0640194832791506E-2</v>
      </c>
      <c r="K236" s="72">
        <f t="shared" si="72"/>
        <v>20.293637661114552</v>
      </c>
      <c r="L236" s="72">
        <f t="shared" si="73"/>
        <v>4.8881450421025978E-2</v>
      </c>
      <c r="M236" s="72">
        <f t="shared" si="74"/>
        <v>18.774580230566379</v>
      </c>
      <c r="N236" s="72">
        <f t="shared" si="75"/>
        <v>-3.9897279001813854E-3</v>
      </c>
      <c r="O236" s="72">
        <f t="shared" si="76"/>
        <v>21.961987694810315</v>
      </c>
      <c r="P236" s="72">
        <f t="shared" si="77"/>
        <v>1.3276005814968834E-3</v>
      </c>
      <c r="Q236" s="71">
        <f t="shared" si="78"/>
        <v>0.35578812018620537</v>
      </c>
      <c r="R236" s="131">
        <f>BDS!CD238</f>
        <v>-2.0886488635357008</v>
      </c>
      <c r="S236" s="132">
        <f t="shared" si="79"/>
        <v>0</v>
      </c>
      <c r="T236" s="132">
        <f t="shared" si="80"/>
        <v>0</v>
      </c>
      <c r="U236" s="132">
        <f t="shared" si="81"/>
        <v>0</v>
      </c>
      <c r="V236" s="131">
        <f t="shared" si="82"/>
        <v>0.35578812018620537</v>
      </c>
      <c r="W236" s="73">
        <f t="shared" si="83"/>
        <v>-1.7328607433494954</v>
      </c>
    </row>
    <row r="237" spans="1:23" x14ac:dyDescent="0.2">
      <c r="A237" s="71">
        <f>BDS!BR239</f>
        <v>328.48291806959639</v>
      </c>
      <c r="B237" s="72">
        <f t="shared" si="63"/>
        <v>41.280685399680394</v>
      </c>
      <c r="C237" s="72">
        <f t="shared" si="64"/>
        <v>11.567718301169659</v>
      </c>
      <c r="D237" s="72">
        <f t="shared" si="65"/>
        <v>-7.2680025626764483E-2</v>
      </c>
      <c r="E237" s="72">
        <f t="shared" si="66"/>
        <v>8.5235899169891791</v>
      </c>
      <c r="F237" s="72">
        <f t="shared" si="67"/>
        <v>9.1987632456945606E-2</v>
      </c>
      <c r="G237" s="72">
        <f t="shared" si="68"/>
        <v>17.047149392694518</v>
      </c>
      <c r="H237" s="72">
        <f t="shared" si="69"/>
        <v>-5.7094474896119213E-2</v>
      </c>
      <c r="I237" s="72">
        <f t="shared" si="70"/>
        <v>14.368844482706852</v>
      </c>
      <c r="J237" s="72">
        <f t="shared" si="71"/>
        <v>6.7735619559949417E-2</v>
      </c>
      <c r="K237" s="72">
        <f t="shared" si="72"/>
        <v>20.601393377926176</v>
      </c>
      <c r="L237" s="72">
        <f t="shared" si="73"/>
        <v>4.7747098876810994E-2</v>
      </c>
      <c r="M237" s="72">
        <f t="shared" si="74"/>
        <v>19.059299239212461</v>
      </c>
      <c r="N237" s="72">
        <f t="shared" si="75"/>
        <v>1.0924265741251922E-2</v>
      </c>
      <c r="O237" s="72">
        <f t="shared" si="76"/>
        <v>22.295044161989459</v>
      </c>
      <c r="P237" s="72">
        <f t="shared" si="77"/>
        <v>-1.3421796745684288E-2</v>
      </c>
      <c r="Q237" s="71">
        <f t="shared" si="78"/>
        <v>0.31488576868163887</v>
      </c>
      <c r="R237" s="131">
        <f>BDS!CD239</f>
        <v>-2.0161898555411502</v>
      </c>
      <c r="S237" s="132">
        <f t="shared" si="79"/>
        <v>0</v>
      </c>
      <c r="T237" s="132">
        <f t="shared" si="80"/>
        <v>0</v>
      </c>
      <c r="U237" s="132">
        <f t="shared" si="81"/>
        <v>0</v>
      </c>
      <c r="V237" s="131">
        <f t="shared" si="82"/>
        <v>0.31488576868163887</v>
      </c>
      <c r="W237" s="73">
        <f t="shared" si="83"/>
        <v>-1.7013040868595113</v>
      </c>
    </row>
    <row r="238" spans="1:23" x14ac:dyDescent="0.2">
      <c r="A238" s="71">
        <f>BDS!BR240</f>
        <v>333.46440525287204</v>
      </c>
      <c r="B238" s="72">
        <f t="shared" si="63"/>
        <v>40.664010270353167</v>
      </c>
      <c r="C238" s="72">
        <f t="shared" si="64"/>
        <v>11.743144289210871</v>
      </c>
      <c r="D238" s="72">
        <f t="shared" si="65"/>
        <v>-6.2448614270296063E-2</v>
      </c>
      <c r="E238" s="72">
        <f t="shared" si="66"/>
        <v>8.6528512928211576</v>
      </c>
      <c r="F238" s="72">
        <f t="shared" si="67"/>
        <v>8.0611245657642439E-2</v>
      </c>
      <c r="G238" s="72">
        <f t="shared" si="68"/>
        <v>17.305671682712354</v>
      </c>
      <c r="H238" s="72">
        <f t="shared" si="69"/>
        <v>-5.7763599699804893E-2</v>
      </c>
      <c r="I238" s="72">
        <f t="shared" si="70"/>
        <v>14.586749922203463</v>
      </c>
      <c r="J238" s="72">
        <f t="shared" si="71"/>
        <v>6.174291173327516E-2</v>
      </c>
      <c r="K238" s="72">
        <f t="shared" si="72"/>
        <v>20.913816251154596</v>
      </c>
      <c r="L238" s="72">
        <f t="shared" si="73"/>
        <v>4.2110789738227711E-2</v>
      </c>
      <c r="M238" s="72">
        <f t="shared" si="74"/>
        <v>19.348336049529141</v>
      </c>
      <c r="N238" s="72">
        <f t="shared" si="75"/>
        <v>2.4723296232204438E-2</v>
      </c>
      <c r="O238" s="72">
        <f t="shared" si="76"/>
        <v>22.633151474832996</v>
      </c>
      <c r="P238" s="72">
        <f t="shared" si="77"/>
        <v>-2.6456799904959732E-2</v>
      </c>
      <c r="Q238" s="71">
        <f t="shared" si="78"/>
        <v>0.26336798660433025</v>
      </c>
      <c r="R238" s="131">
        <f>BDS!CD240</f>
        <v>-1.9433540517192887</v>
      </c>
      <c r="S238" s="132">
        <f t="shared" si="79"/>
        <v>0</v>
      </c>
      <c r="T238" s="132">
        <f t="shared" si="80"/>
        <v>0</v>
      </c>
      <c r="U238" s="132">
        <f t="shared" si="81"/>
        <v>0</v>
      </c>
      <c r="V238" s="131">
        <f t="shared" si="82"/>
        <v>0.26336798660433025</v>
      </c>
      <c r="W238" s="73">
        <f t="shared" si="83"/>
        <v>-1.6799860651149583</v>
      </c>
    </row>
    <row r="239" spans="1:23" x14ac:dyDescent="0.2">
      <c r="A239" s="71">
        <f>BDS!BR241</f>
        <v>338.52143735246472</v>
      </c>
      <c r="B239" s="72">
        <f t="shared" si="63"/>
        <v>40.056547396380928</v>
      </c>
      <c r="C239" s="72">
        <f t="shared" si="64"/>
        <v>11.921230635715094</v>
      </c>
      <c r="D239" s="72">
        <f t="shared" si="65"/>
        <v>-5.0440286569417507E-2</v>
      </c>
      <c r="E239" s="72">
        <f t="shared" si="66"/>
        <v>8.7840729346261242</v>
      </c>
      <c r="F239" s="72">
        <f t="shared" si="67"/>
        <v>6.8050526882169643E-2</v>
      </c>
      <c r="G239" s="72">
        <f t="shared" si="68"/>
        <v>17.568114497675239</v>
      </c>
      <c r="H239" s="72">
        <f t="shared" si="69"/>
        <v>-5.4554980455199957E-2</v>
      </c>
      <c r="I239" s="72">
        <f t="shared" si="70"/>
        <v>14.807959926699672</v>
      </c>
      <c r="J239" s="72">
        <f t="shared" si="71"/>
        <v>5.2899183307795673E-2</v>
      </c>
      <c r="K239" s="72">
        <f t="shared" si="72"/>
        <v>21.230977058848211</v>
      </c>
      <c r="L239" s="72">
        <f t="shared" si="73"/>
        <v>3.2454736032315898E-2</v>
      </c>
      <c r="M239" s="72">
        <f t="shared" si="74"/>
        <v>19.641756141553589</v>
      </c>
      <c r="N239" s="72">
        <f t="shared" si="75"/>
        <v>3.6244221809415007E-2</v>
      </c>
      <c r="O239" s="72">
        <f t="shared" si="76"/>
        <v>22.976386230087844</v>
      </c>
      <c r="P239" s="72">
        <f t="shared" si="77"/>
        <v>-3.6272173056635507E-2</v>
      </c>
      <c r="Q239" s="71">
        <f t="shared" si="78"/>
        <v>0.20519235976847114</v>
      </c>
      <c r="R239" s="131">
        <f>BDS!CD241</f>
        <v>-1.8701816897711456</v>
      </c>
      <c r="S239" s="132">
        <f t="shared" si="79"/>
        <v>0</v>
      </c>
      <c r="T239" s="132">
        <f t="shared" si="80"/>
        <v>0</v>
      </c>
      <c r="U239" s="132">
        <f t="shared" si="81"/>
        <v>0</v>
      </c>
      <c r="V239" s="131">
        <f t="shared" si="82"/>
        <v>0.20519235976847114</v>
      </c>
      <c r="W239" s="73">
        <f t="shared" si="83"/>
        <v>-1.6649893300026746</v>
      </c>
    </row>
    <row r="240" spans="1:23" x14ac:dyDescent="0.2">
      <c r="A240" s="71">
        <f>BDS!BR242</f>
        <v>343.65516001708761</v>
      </c>
      <c r="B240" s="72">
        <f t="shared" si="63"/>
        <v>39.458159159681337</v>
      </c>
      <c r="C240" s="72">
        <f t="shared" si="64"/>
        <v>12.102017685372591</v>
      </c>
      <c r="D240" s="72">
        <f t="shared" si="65"/>
        <v>-3.7005758314459437E-2</v>
      </c>
      <c r="E240" s="72">
        <f t="shared" si="66"/>
        <v>8.917284570098527</v>
      </c>
      <c r="F240" s="72">
        <f t="shared" si="67"/>
        <v>5.4499560062092924E-2</v>
      </c>
      <c r="G240" s="72">
        <f t="shared" si="68"/>
        <v>17.834537292865903</v>
      </c>
      <c r="H240" s="72">
        <f t="shared" si="69"/>
        <v>-4.7631758902989541E-2</v>
      </c>
      <c r="I240" s="72">
        <f t="shared" si="70"/>
        <v>15.032524610363632</v>
      </c>
      <c r="J240" s="72">
        <f t="shared" si="71"/>
        <v>4.1592462731788002E-2</v>
      </c>
      <c r="K240" s="72">
        <f t="shared" si="72"/>
        <v>21.552947652413941</v>
      </c>
      <c r="L240" s="72">
        <f t="shared" si="73"/>
        <v>1.9686915465404332E-2</v>
      </c>
      <c r="M240" s="72">
        <f t="shared" si="74"/>
        <v>19.939625988336438</v>
      </c>
      <c r="N240" s="72">
        <f t="shared" si="75"/>
        <v>4.4467199016689336E-2</v>
      </c>
      <c r="O240" s="72">
        <f t="shared" si="76"/>
        <v>23.324826186100786</v>
      </c>
      <c r="P240" s="72">
        <f t="shared" si="77"/>
        <v>-4.1673143587100683E-2</v>
      </c>
      <c r="Q240" s="71">
        <f t="shared" si="78"/>
        <v>0.14493437126619474</v>
      </c>
      <c r="R240" s="131">
        <f>BDS!CD242</f>
        <v>-1.7967145359504544</v>
      </c>
      <c r="S240" s="132">
        <f t="shared" si="79"/>
        <v>0</v>
      </c>
      <c r="T240" s="132">
        <f t="shared" si="80"/>
        <v>0</v>
      </c>
      <c r="U240" s="132">
        <f t="shared" si="81"/>
        <v>0</v>
      </c>
      <c r="V240" s="131">
        <f t="shared" si="82"/>
        <v>0.14493437126619474</v>
      </c>
      <c r="W240" s="73">
        <f t="shared" si="83"/>
        <v>-1.6517801646842596</v>
      </c>
    </row>
    <row r="241" spans="1:23" x14ac:dyDescent="0.2">
      <c r="A241" s="71">
        <f>BDS!BR243</f>
        <v>348.8667362693692</v>
      </c>
      <c r="B241" s="72">
        <f t="shared" si="63"/>
        <v>38.8687099979918</v>
      </c>
      <c r="C241" s="72">
        <f t="shared" si="64"/>
        <v>12.285546394706227</v>
      </c>
      <c r="D241" s="72">
        <f t="shared" si="65"/>
        <v>-2.2558839996260058E-2</v>
      </c>
      <c r="E241" s="72">
        <f t="shared" si="66"/>
        <v>9.0525163777572626</v>
      </c>
      <c r="F241" s="72">
        <f t="shared" si="67"/>
        <v>4.017921933403009E-2</v>
      </c>
      <c r="G241" s="72">
        <f t="shared" si="68"/>
        <v>18.10500042521436</v>
      </c>
      <c r="H241" s="72">
        <f t="shared" si="69"/>
        <v>-3.7428609682340123E-2</v>
      </c>
      <c r="I241" s="72">
        <f t="shared" si="70"/>
        <v>15.260494847351534</v>
      </c>
      <c r="J241" s="72">
        <f t="shared" si="71"/>
        <v>2.835324763144827E-2</v>
      </c>
      <c r="K241" s="72">
        <f t="shared" si="72"/>
        <v>21.879800972894866</v>
      </c>
      <c r="L241" s="72">
        <f t="shared" si="73"/>
        <v>5.0785497704837219E-3</v>
      </c>
      <c r="M241" s="72">
        <f t="shared" si="74"/>
        <v>20.242013071001004</v>
      </c>
      <c r="N241" s="72">
        <f t="shared" si="75"/>
        <v>4.8618665974065986E-2</v>
      </c>
      <c r="O241" s="72">
        <f t="shared" si="76"/>
        <v>23.67855028043429</v>
      </c>
      <c r="P241" s="72">
        <f t="shared" si="77"/>
        <v>-4.1945527942143734E-2</v>
      </c>
      <c r="Q241" s="71">
        <f t="shared" si="78"/>
        <v>8.726484159144543E-2</v>
      </c>
      <c r="R241" s="131">
        <f>BDS!CD243</f>
        <v>-1.722995858754766</v>
      </c>
      <c r="S241" s="132">
        <f t="shared" si="79"/>
        <v>0</v>
      </c>
      <c r="T241" s="132">
        <f t="shared" si="80"/>
        <v>0</v>
      </c>
      <c r="U241" s="132">
        <f t="shared" si="81"/>
        <v>0</v>
      </c>
      <c r="V241" s="131">
        <f t="shared" si="82"/>
        <v>8.726484159144543E-2</v>
      </c>
      <c r="W241" s="73">
        <f t="shared" si="83"/>
        <v>-1.6357310171633206</v>
      </c>
    </row>
    <row r="242" spans="1:23" x14ac:dyDescent="0.2">
      <c r="A242" s="71">
        <f>BDS!BR244</f>
        <v>354.1573467693309</v>
      </c>
      <c r="B242" s="72">
        <f t="shared" si="63"/>
        <v>38.288066374158475</v>
      </c>
      <c r="C242" s="72">
        <f t="shared" si="64"/>
        <v>12.471858341349979</v>
      </c>
      <c r="D242" s="72">
        <f t="shared" si="65"/>
        <v>-7.5667656744644613E-3</v>
      </c>
      <c r="E242" s="72">
        <f t="shared" si="66"/>
        <v>9.1897989937824764</v>
      </c>
      <c r="F242" s="72">
        <f t="shared" si="67"/>
        <v>2.5334888250717683E-2</v>
      </c>
      <c r="G242" s="72">
        <f t="shared" si="68"/>
        <v>18.379565166971481</v>
      </c>
      <c r="H242" s="72">
        <f t="shared" si="69"/>
        <v>-2.4640302330923451E-2</v>
      </c>
      <c r="I242" s="72">
        <f t="shared" si="70"/>
        <v>15.491922283332903</v>
      </c>
      <c r="J242" s="72">
        <f t="shared" si="71"/>
        <v>1.3837167912177208E-2</v>
      </c>
      <c r="K242" s="72">
        <f t="shared" si="72"/>
        <v>22.211611067494683</v>
      </c>
      <c r="L242" s="72">
        <f t="shared" si="73"/>
        <v>-9.8453436889896443E-3</v>
      </c>
      <c r="M242" s="72">
        <f t="shared" si="74"/>
        <v>20.5489858940308</v>
      </c>
      <c r="N242" s="72">
        <f t="shared" si="75"/>
        <v>4.8262142927991497E-2</v>
      </c>
      <c r="O242" s="72">
        <f t="shared" si="76"/>
        <v>24.037638647749446</v>
      </c>
      <c r="P242" s="72">
        <f t="shared" si="77"/>
        <v>-3.6982635608935104E-2</v>
      </c>
      <c r="Q242" s="71">
        <f t="shared" si="78"/>
        <v>3.6324716988438796E-2</v>
      </c>
      <c r="R242" s="131">
        <f>BDS!CD244</f>
        <v>-1.649070396957506</v>
      </c>
      <c r="S242" s="132">
        <f t="shared" si="79"/>
        <v>0</v>
      </c>
      <c r="T242" s="132">
        <f t="shared" si="80"/>
        <v>0</v>
      </c>
      <c r="U242" s="132">
        <f t="shared" si="81"/>
        <v>0</v>
      </c>
      <c r="V242" s="131">
        <f t="shared" si="82"/>
        <v>3.6324716988438796E-2</v>
      </c>
      <c r="W242" s="73">
        <f t="shared" si="83"/>
        <v>-1.6127456799690671</v>
      </c>
    </row>
    <row r="243" spans="1:23" x14ac:dyDescent="0.2">
      <c r="A243" s="71">
        <f>BDS!BR245</f>
        <v>359.5281900818606</v>
      </c>
      <c r="B243" s="72">
        <f t="shared" si="63"/>
        <v>37.716096745883924</v>
      </c>
      <c r="C243" s="72">
        <f t="shared" si="64"/>
        <v>12.660995733468194</v>
      </c>
      <c r="D243" s="72">
        <f t="shared" si="65"/>
        <v>7.4626019512267173E-3</v>
      </c>
      <c r="E243" s="72">
        <f t="shared" si="66"/>
        <v>9.3291635189560758</v>
      </c>
      <c r="F243" s="72">
        <f t="shared" si="67"/>
        <v>1.0233374270397236E-2</v>
      </c>
      <c r="G243" s="72">
        <f t="shared" si="68"/>
        <v>18.658293719590009</v>
      </c>
      <c r="H243" s="72">
        <f t="shared" si="69"/>
        <v>-1.0188403866020743E-2</v>
      </c>
      <c r="I243" s="72">
        <f t="shared" si="70"/>
        <v>15.726859347190741</v>
      </c>
      <c r="J243" s="72">
        <f t="shared" si="71"/>
        <v>-1.2014448869505381E-3</v>
      </c>
      <c r="K243" s="72">
        <f t="shared" si="72"/>
        <v>22.54845310635281</v>
      </c>
      <c r="L243" s="72">
        <f t="shared" si="73"/>
        <v>-2.3456177628487191E-2</v>
      </c>
      <c r="M243" s="72">
        <f t="shared" si="74"/>
        <v>20.860614000788971</v>
      </c>
      <c r="N243" s="72">
        <f t="shared" si="75"/>
        <v>4.3365940307029831E-2</v>
      </c>
      <c r="O243" s="72">
        <f t="shared" si="76"/>
        <v>24.402172637960184</v>
      </c>
      <c r="P243" s="72">
        <f t="shared" si="77"/>
        <v>-2.7345648125743412E-2</v>
      </c>
      <c r="Q243" s="71">
        <f t="shared" si="78"/>
        <v>-4.9092502144513659E-3</v>
      </c>
      <c r="R243" s="131">
        <f>BDS!CD245</f>
        <v>-1.5749843216370127</v>
      </c>
      <c r="S243" s="132">
        <f t="shared" si="79"/>
        <v>0</v>
      </c>
      <c r="T243" s="132">
        <f t="shared" si="80"/>
        <v>0</v>
      </c>
      <c r="U243" s="132">
        <f t="shared" si="81"/>
        <v>0</v>
      </c>
      <c r="V243" s="131">
        <f t="shared" si="82"/>
        <v>-4.9092502144513659E-3</v>
      </c>
      <c r="W243" s="73">
        <f t="shared" si="83"/>
        <v>-1.5798935718514642</v>
      </c>
    </row>
    <row r="244" spans="1:23" x14ac:dyDescent="0.2">
      <c r="A244" s="71">
        <f>BDS!BR246</f>
        <v>364.98048294824224</v>
      </c>
      <c r="B244" s="72">
        <f t="shared" si="63"/>
        <v>37.152671535926864</v>
      </c>
      <c r="C244" s="72">
        <f t="shared" si="64"/>
        <v>12.853001419317639</v>
      </c>
      <c r="D244" s="72">
        <f t="shared" si="65"/>
        <v>2.1996581847859093E-2</v>
      </c>
      <c r="E244" s="72">
        <f t="shared" si="66"/>
        <v>9.4706415257074532</v>
      </c>
      <c r="F244" s="72">
        <f t="shared" si="67"/>
        <v>-4.8410118531582065E-3</v>
      </c>
      <c r="G244" s="72">
        <f t="shared" si="68"/>
        <v>18.941249227815973</v>
      </c>
      <c r="H244" s="72">
        <f t="shared" si="69"/>
        <v>4.834151721023197E-3</v>
      </c>
      <c r="I244" s="72">
        <f t="shared" si="70"/>
        <v>15.965359262899025</v>
      </c>
      <c r="J244" s="72">
        <f t="shared" si="71"/>
        <v>-1.5944720976844934E-2</v>
      </c>
      <c r="K244" s="72">
        <f t="shared" si="72"/>
        <v>22.890403399573813</v>
      </c>
      <c r="L244" s="72">
        <f t="shared" si="73"/>
        <v>-3.4200510579316813E-2</v>
      </c>
      <c r="M244" s="72">
        <f t="shared" si="74"/>
        <v>21.176967989273003</v>
      </c>
      <c r="N244" s="72">
        <f t="shared" si="75"/>
        <v>3.4337462494918751E-2</v>
      </c>
      <c r="O244" s="72">
        <f t="shared" si="76"/>
        <v>24.772234834662672</v>
      </c>
      <c r="P244" s="72">
        <f t="shared" si="77"/>
        <v>-1.4239656737864211E-2</v>
      </c>
      <c r="Q244" s="71">
        <f t="shared" si="78"/>
        <v>-3.5135912469345019E-2</v>
      </c>
      <c r="R244" s="131">
        <f>BDS!CD246</f>
        <v>-1.5007851918399879</v>
      </c>
      <c r="S244" s="132">
        <f t="shared" si="79"/>
        <v>0</v>
      </c>
      <c r="T244" s="132">
        <f t="shared" si="80"/>
        <v>0</v>
      </c>
      <c r="U244" s="132">
        <f t="shared" si="81"/>
        <v>0</v>
      </c>
      <c r="V244" s="131">
        <f t="shared" si="82"/>
        <v>-3.5135912469345019E-2</v>
      </c>
      <c r="W244" s="73">
        <f t="shared" si="83"/>
        <v>-1.535921104309333</v>
      </c>
    </row>
    <row r="245" spans="1:23" x14ac:dyDescent="0.2">
      <c r="A245" s="71">
        <f>BDS!BR247</f>
        <v>370.51546056180331</v>
      </c>
      <c r="B245" s="72">
        <f t="shared" si="63"/>
        <v>36.597663102746942</v>
      </c>
      <c r="C245" s="72">
        <f t="shared" si="64"/>
        <v>13.047918896954602</v>
      </c>
      <c r="D245" s="72">
        <f t="shared" si="65"/>
        <v>3.5496230775814763E-2</v>
      </c>
      <c r="E245" s="72">
        <f t="shared" si="66"/>
        <v>9.614265065266105</v>
      </c>
      <c r="F245" s="72">
        <f t="shared" si="67"/>
        <v>-1.9591222347498469E-2</v>
      </c>
      <c r="G245" s="72">
        <f t="shared" si="68"/>
        <v>19.228495793993893</v>
      </c>
      <c r="H245" s="72">
        <f t="shared" si="69"/>
        <v>1.9238933828592788E-2</v>
      </c>
      <c r="I245" s="72">
        <f t="shared" si="70"/>
        <v>16.207476061580387</v>
      </c>
      <c r="J245" s="72">
        <f t="shared" si="71"/>
        <v>-2.9554133912487426E-2</v>
      </c>
      <c r="K245" s="72">
        <f t="shared" si="72"/>
        <v>23.237539414515165</v>
      </c>
      <c r="L245" s="72">
        <f t="shared" si="73"/>
        <v>-4.0789189213127408E-2</v>
      </c>
      <c r="M245" s="72">
        <f t="shared" si="74"/>
        <v>21.498119528108433</v>
      </c>
      <c r="N245" s="72">
        <f t="shared" si="75"/>
        <v>2.2015709427854156E-2</v>
      </c>
      <c r="O245" s="72">
        <f t="shared" si="76"/>
        <v>25.147909073844335</v>
      </c>
      <c r="P245" s="72">
        <f t="shared" si="77"/>
        <v>6.0312225137635906E-4</v>
      </c>
      <c r="Q245" s="71">
        <f t="shared" si="78"/>
        <v>-5.4983220258679195E-2</v>
      </c>
      <c r="R245" s="131">
        <f>BDS!CD247</f>
        <v>-1.4265219034971848</v>
      </c>
      <c r="S245" s="132">
        <f t="shared" si="79"/>
        <v>0</v>
      </c>
      <c r="T245" s="132">
        <f t="shared" si="80"/>
        <v>0</v>
      </c>
      <c r="U245" s="132">
        <f t="shared" si="81"/>
        <v>0</v>
      </c>
      <c r="V245" s="131">
        <f t="shared" si="82"/>
        <v>-5.4983220258679195E-2</v>
      </c>
      <c r="W245" s="73">
        <f t="shared" si="83"/>
        <v>-1.4815051237558641</v>
      </c>
    </row>
    <row r="246" spans="1:23" x14ac:dyDescent="0.2">
      <c r="A246" s="71">
        <f>BDS!BR248</f>
        <v>376.13437684774254</v>
      </c>
      <c r="B246" s="72">
        <f t="shared" si="63"/>
        <v>36.050945711588135</v>
      </c>
      <c r="C246" s="72">
        <f t="shared" si="64"/>
        <v>13.245792324089184</v>
      </c>
      <c r="D246" s="72">
        <f t="shared" si="65"/>
        <v>4.7437196718159387E-2</v>
      </c>
      <c r="E246" s="72">
        <f t="shared" si="66"/>
        <v>9.760066674922685</v>
      </c>
      <c r="F246" s="72">
        <f t="shared" si="67"/>
        <v>-3.3713071001456166E-2</v>
      </c>
      <c r="G246" s="72">
        <f t="shared" si="68"/>
        <v>19.520098492588883</v>
      </c>
      <c r="H246" s="72">
        <f t="shared" si="69"/>
        <v>3.1834428232625216E-2</v>
      </c>
      <c r="I246" s="72">
        <f t="shared" si="70"/>
        <v>16.453264593746628</v>
      </c>
      <c r="J246" s="72">
        <f t="shared" si="71"/>
        <v>-4.121937483942708E-2</v>
      </c>
      <c r="K246" s="72">
        <f t="shared" si="72"/>
        <v>23.58993979333713</v>
      </c>
      <c r="L246" s="72">
        <f t="shared" si="73"/>
        <v>-4.2374341663263398E-2</v>
      </c>
      <c r="M246" s="72">
        <f t="shared" si="74"/>
        <v>21.824141372785025</v>
      </c>
      <c r="N246" s="72">
        <f t="shared" si="75"/>
        <v>7.6168833944608282E-3</v>
      </c>
      <c r="O246" s="72">
        <f t="shared" si="76"/>
        <v>25.529280462876486</v>
      </c>
      <c r="P246" s="72">
        <f t="shared" si="77"/>
        <v>1.5128841598056879E-2</v>
      </c>
      <c r="Q246" s="71">
        <f t="shared" si="78"/>
        <v>-6.6914036216664419E-2</v>
      </c>
      <c r="R246" s="131">
        <f>BDS!CD248</f>
        <v>-1.3522446311881868</v>
      </c>
      <c r="S246" s="132">
        <f t="shared" si="79"/>
        <v>0</v>
      </c>
      <c r="T246" s="132">
        <f t="shared" si="80"/>
        <v>0</v>
      </c>
      <c r="U246" s="132">
        <f t="shared" si="81"/>
        <v>0</v>
      </c>
      <c r="V246" s="131">
        <f t="shared" si="82"/>
        <v>-6.6914036216664419E-2</v>
      </c>
      <c r="W246" s="73">
        <f t="shared" si="83"/>
        <v>-1.4191586674048513</v>
      </c>
    </row>
    <row r="247" spans="1:23" x14ac:dyDescent="0.2">
      <c r="A247" s="71">
        <f>BDS!BR249</f>
        <v>381.83850474720128</v>
      </c>
      <c r="B247" s="72">
        <f t="shared" si="63"/>
        <v>35.512395505994057</v>
      </c>
      <c r="C247" s="72">
        <f t="shared" si="64"/>
        <v>13.446666528089041</v>
      </c>
      <c r="D247" s="72">
        <f t="shared" si="65"/>
        <v>5.7332230654529151E-2</v>
      </c>
      <c r="E247" s="72">
        <f t="shared" si="66"/>
        <v>9.9080793854001961</v>
      </c>
      <c r="F247" s="72">
        <f t="shared" si="67"/>
        <v>-4.690162265306691E-2</v>
      </c>
      <c r="G247" s="72">
        <f t="shared" si="68"/>
        <v>19.816123384928964</v>
      </c>
      <c r="H247" s="72">
        <f t="shared" si="69"/>
        <v>4.1528831361371053E-2</v>
      </c>
      <c r="I247" s="72">
        <f t="shared" si="70"/>
        <v>16.702780541724859</v>
      </c>
      <c r="J247" s="72">
        <f t="shared" si="71"/>
        <v>-5.0210769106098119E-2</v>
      </c>
      <c r="K247" s="72">
        <f t="shared" si="72"/>
        <v>23.947684370818795</v>
      </c>
      <c r="L247" s="72">
        <f t="shared" si="73"/>
        <v>-3.8689355123379975E-2</v>
      </c>
      <c r="M247" s="72">
        <f t="shared" si="74"/>
        <v>22.155107382139246</v>
      </c>
      <c r="N247" s="72">
        <f t="shared" si="75"/>
        <v>-7.3673842989344799E-3</v>
      </c>
      <c r="O247" s="72">
        <f t="shared" si="76"/>
        <v>25.916435399795073</v>
      </c>
      <c r="P247" s="72">
        <f t="shared" si="77"/>
        <v>2.7237574912650546E-2</v>
      </c>
      <c r="Q247" s="71">
        <f t="shared" si="78"/>
        <v>-7.4776280100489603E-2</v>
      </c>
      <c r="R247" s="131">
        <f>BDS!CD249</f>
        <v>-1.2780047623303217</v>
      </c>
      <c r="S247" s="132">
        <f t="shared" si="79"/>
        <v>0</v>
      </c>
      <c r="T247" s="132">
        <f t="shared" si="80"/>
        <v>0</v>
      </c>
      <c r="U247" s="132">
        <f t="shared" si="81"/>
        <v>0</v>
      </c>
      <c r="V247" s="131">
        <f t="shared" si="82"/>
        <v>-7.4776280100489603E-2</v>
      </c>
      <c r="W247" s="73">
        <f t="shared" si="83"/>
        <v>-1.3527810424308113</v>
      </c>
    </row>
    <row r="248" spans="1:23" x14ac:dyDescent="0.2">
      <c r="A248" s="71">
        <f>BDS!BR250</f>
        <v>387.62913650564269</v>
      </c>
      <c r="B248" s="72">
        <f t="shared" si="63"/>
        <v>34.981890479748827</v>
      </c>
      <c r="C248" s="72">
        <f t="shared" si="64"/>
        <v>13.650587016134832</v>
      </c>
      <c r="D248" s="72">
        <f t="shared" si="65"/>
        <v>6.4754524473757208E-2</v>
      </c>
      <c r="E248" s="72">
        <f t="shared" si="66"/>
        <v>10.058336728336949</v>
      </c>
      <c r="F248" s="72">
        <f t="shared" si="67"/>
        <v>-5.8858300258604265E-2</v>
      </c>
      <c r="G248" s="72">
        <f t="shared" si="68"/>
        <v>20.116637534171019</v>
      </c>
      <c r="H248" s="72">
        <f t="shared" si="69"/>
        <v>4.743497145322953E-2</v>
      </c>
      <c r="I248" s="72">
        <f t="shared" si="70"/>
        <v>16.956080432272103</v>
      </c>
      <c r="J248" s="72">
        <f t="shared" si="71"/>
        <v>-5.5932103011238965E-2</v>
      </c>
      <c r="K248" s="72">
        <f t="shared" si="72"/>
        <v>24.31085419244431</v>
      </c>
      <c r="L248" s="72">
        <f t="shared" si="73"/>
        <v>-3.0127773280183619E-2</v>
      </c>
      <c r="M248" s="72">
        <f t="shared" si="74"/>
        <v>22.491092535086647</v>
      </c>
      <c r="N248" s="72">
        <f t="shared" si="75"/>
        <v>-2.1314053878887004E-2</v>
      </c>
      <c r="O248" s="72">
        <f t="shared" si="76"/>
        <v>26.309461592873756</v>
      </c>
      <c r="P248" s="72">
        <f t="shared" si="77"/>
        <v>3.5095805520311933E-2</v>
      </c>
      <c r="Q248" s="71">
        <f t="shared" si="78"/>
        <v>-8.3074984029177443E-2</v>
      </c>
      <c r="R248" s="131">
        <f>BDS!CD250</f>
        <v>-1.2038548233439945</v>
      </c>
      <c r="S248" s="132">
        <f t="shared" si="79"/>
        <v>0</v>
      </c>
      <c r="T248" s="132">
        <f t="shared" si="80"/>
        <v>0</v>
      </c>
      <c r="U248" s="132">
        <f t="shared" si="81"/>
        <v>0</v>
      </c>
      <c r="V248" s="131">
        <f t="shared" si="82"/>
        <v>-8.3074984029177443E-2</v>
      </c>
      <c r="W248" s="73">
        <f t="shared" si="83"/>
        <v>-1.2869298073731719</v>
      </c>
    </row>
    <row r="249" spans="1:23" x14ac:dyDescent="0.2">
      <c r="A249" s="71">
        <f>BDS!BR251</f>
        <v>393.50758396560451</v>
      </c>
      <c r="B249" s="72">
        <f t="shared" si="63"/>
        <v>34.459310449237094</v>
      </c>
      <c r="C249" s="72">
        <f t="shared" si="64"/>
        <v>13.85759998552966</v>
      </c>
      <c r="D249" s="72">
        <f t="shared" si="65"/>
        <v>6.9360857829483577E-2</v>
      </c>
      <c r="E249" s="72">
        <f t="shared" si="66"/>
        <v>10.210872743883016</v>
      </c>
      <c r="F249" s="72">
        <f t="shared" si="67"/>
        <v>-6.9298600800190291E-2</v>
      </c>
      <c r="G249" s="72">
        <f t="shared" si="68"/>
        <v>20.421709020493619</v>
      </c>
      <c r="H249" s="72">
        <f t="shared" si="69"/>
        <v>4.8967453144165056E-2</v>
      </c>
      <c r="I249" s="72">
        <f t="shared" si="70"/>
        <v>17.213221649381175</v>
      </c>
      <c r="J249" s="72">
        <f t="shared" si="71"/>
        <v>-5.7970156765525881E-2</v>
      </c>
      <c r="K249" s="72">
        <f t="shared" si="72"/>
        <v>24.679531532763381</v>
      </c>
      <c r="L249" s="72">
        <f t="shared" si="73"/>
        <v>-1.7741562454368517E-2</v>
      </c>
      <c r="M249" s="72">
        <f t="shared" si="74"/>
        <v>22.832172947608019</v>
      </c>
      <c r="N249" s="72">
        <f t="shared" si="75"/>
        <v>-3.2643693678210892E-2</v>
      </c>
      <c r="O249" s="72">
        <f t="shared" si="76"/>
        <v>26.708448080493842</v>
      </c>
      <c r="P249" s="72">
        <f t="shared" si="77"/>
        <v>3.7440885385128846E-2</v>
      </c>
      <c r="Q249" s="71">
        <f t="shared" si="78"/>
        <v>-9.6099997641556162E-2</v>
      </c>
      <c r="R249" s="131">
        <f>BDS!CD251</f>
        <v>-1.1298483973231415</v>
      </c>
      <c r="S249" s="132">
        <f t="shared" si="79"/>
        <v>0</v>
      </c>
      <c r="T249" s="132">
        <f t="shared" si="80"/>
        <v>0</v>
      </c>
      <c r="U249" s="132">
        <f t="shared" si="81"/>
        <v>0</v>
      </c>
      <c r="V249" s="131">
        <f t="shared" si="82"/>
        <v>-9.6099997641556162E-2</v>
      </c>
      <c r="W249" s="73">
        <f t="shared" si="83"/>
        <v>-1.2259483949646977</v>
      </c>
    </row>
    <row r="250" spans="1:23" x14ac:dyDescent="0.2">
      <c r="A250" s="71">
        <f>BDS!BR252</f>
        <v>399.47517886389113</v>
      </c>
      <c r="B250" s="72">
        <f t="shared" si="63"/>
        <v>33.94453702621697</v>
      </c>
      <c r="C250" s="72">
        <f t="shared" si="64"/>
        <v>14.067752334164881</v>
      </c>
      <c r="D250" s="72">
        <f t="shared" si="65"/>
        <v>7.0913373343893443E-2</v>
      </c>
      <c r="E250" s="72">
        <f t="shared" si="66"/>
        <v>10.365721988411874</v>
      </c>
      <c r="F250" s="72">
        <f t="shared" si="67"/>
        <v>-7.7960273059761429E-2</v>
      </c>
      <c r="G250" s="72">
        <f t="shared" si="68"/>
        <v>20.731406956520292</v>
      </c>
      <c r="H250" s="72">
        <f t="shared" si="69"/>
        <v>4.5921209998356929E-2</v>
      </c>
      <c r="I250" s="72">
        <f t="shared" si="70"/>
        <v>17.474262447280772</v>
      </c>
      <c r="J250" s="72">
        <f t="shared" si="71"/>
        <v>-5.6136853414289527E-2</v>
      </c>
      <c r="K250" s="72">
        <f t="shared" si="72"/>
        <v>25.053799914030193</v>
      </c>
      <c r="L250" s="72">
        <f t="shared" si="73"/>
        <v>-3.1476003770622941E-3</v>
      </c>
      <c r="M250" s="72">
        <f t="shared" si="74"/>
        <v>23.178425889993118</v>
      </c>
      <c r="N250" s="72">
        <f t="shared" si="75"/>
        <v>-4.0009343994580907E-2</v>
      </c>
      <c r="O250" s="72">
        <f t="shared" si="76"/>
        <v>27.113485251315531</v>
      </c>
      <c r="P250" s="72">
        <f t="shared" si="77"/>
        <v>3.3826033872155922E-2</v>
      </c>
      <c r="Q250" s="71">
        <f t="shared" si="78"/>
        <v>-0.11705737358746152</v>
      </c>
      <c r="R250" s="131">
        <f>BDS!CD252</f>
        <v>-1.0560400327156039</v>
      </c>
      <c r="S250" s="132">
        <f t="shared" si="79"/>
        <v>0</v>
      </c>
      <c r="T250" s="132">
        <f t="shared" si="80"/>
        <v>0</v>
      </c>
      <c r="U250" s="132">
        <f t="shared" si="81"/>
        <v>0</v>
      </c>
      <c r="V250" s="131">
        <f t="shared" si="82"/>
        <v>-0.11705737358746152</v>
      </c>
      <c r="W250" s="73">
        <f t="shared" si="83"/>
        <v>-1.1730974063030655</v>
      </c>
    </row>
    <row r="251" spans="1:23" x14ac:dyDescent="0.2">
      <c r="A251" s="71">
        <f>BDS!BR253</f>
        <v>405.53327313327287</v>
      </c>
      <c r="B251" s="72">
        <f t="shared" si="63"/>
        <v>33.43745359099966</v>
      </c>
      <c r="C251" s="72">
        <f t="shared" si="64"/>
        <v>14.281091671144621</v>
      </c>
      <c r="D251" s="72">
        <f t="shared" si="65"/>
        <v>6.9298673026676139E-2</v>
      </c>
      <c r="E251" s="72">
        <f t="shared" si="66"/>
        <v>10.522919542349007</v>
      </c>
      <c r="F251" s="72">
        <f t="shared" si="67"/>
        <v>-8.4611770201844683E-2</v>
      </c>
      <c r="G251" s="72">
        <f t="shared" si="68"/>
        <v>21.045801502976726</v>
      </c>
      <c r="H251" s="72">
        <f t="shared" si="69"/>
        <v>3.8520755785644185E-2</v>
      </c>
      <c r="I251" s="72">
        <f t="shared" si="70"/>
        <v>17.739261963632732</v>
      </c>
      <c r="J251" s="72">
        <f t="shared" si="71"/>
        <v>-5.0499810002458741E-2</v>
      </c>
      <c r="K251" s="72">
        <f t="shared" si="72"/>
        <v>25.43374412512506</v>
      </c>
      <c r="L251" s="72">
        <f t="shared" si="73"/>
        <v>1.1656882288232143E-2</v>
      </c>
      <c r="M251" s="72">
        <f t="shared" si="74"/>
        <v>23.529929804345951</v>
      </c>
      <c r="N251" s="72">
        <f t="shared" si="75"/>
        <v>-4.2477286113732048E-2</v>
      </c>
      <c r="O251" s="72">
        <f t="shared" si="76"/>
        <v>27.524664864755106</v>
      </c>
      <c r="P251" s="72">
        <f t="shared" si="77"/>
        <v>2.4755852609543789E-2</v>
      </c>
      <c r="Q251" s="71">
        <f t="shared" si="78"/>
        <v>-0.14733756065210993</v>
      </c>
      <c r="R251" s="131">
        <f>BDS!CD253</f>
        <v>-0.98248514249393093</v>
      </c>
      <c r="S251" s="132">
        <f t="shared" si="79"/>
        <v>0</v>
      </c>
      <c r="T251" s="132">
        <f t="shared" si="80"/>
        <v>0</v>
      </c>
      <c r="U251" s="132">
        <f t="shared" si="81"/>
        <v>0</v>
      </c>
      <c r="V251" s="131">
        <f t="shared" si="82"/>
        <v>-0.14733756065210993</v>
      </c>
      <c r="W251" s="73">
        <f t="shared" si="83"/>
        <v>-1.1298227031460408</v>
      </c>
    </row>
    <row r="252" spans="1:23" x14ac:dyDescent="0.2">
      <c r="A252" s="71">
        <f>BDS!BR254</f>
        <v>411.68323920876054</v>
      </c>
      <c r="B252" s="72">
        <f t="shared" si="63"/>
        <v>32.937945266029779</v>
      </c>
      <c r="C252" s="72">
        <f t="shared" si="64"/>
        <v>14.497666327571409</v>
      </c>
      <c r="D252" s="72">
        <f t="shared" si="65"/>
        <v>6.4542855717287517E-2</v>
      </c>
      <c r="E252" s="72">
        <f t="shared" si="66"/>
        <v>10.68250101811922</v>
      </c>
      <c r="F252" s="72">
        <f t="shared" si="67"/>
        <v>-8.9060749442181258E-2</v>
      </c>
      <c r="G252" s="72">
        <f t="shared" si="68"/>
        <v>21.364963884585347</v>
      </c>
      <c r="H252" s="72">
        <f t="shared" si="69"/>
        <v>2.7430778990813212E-2</v>
      </c>
      <c r="I252" s="72">
        <f t="shared" si="70"/>
        <v>18.008280232929408</v>
      </c>
      <c r="J252" s="72">
        <f t="shared" si="71"/>
        <v>-4.1397289408663614E-2</v>
      </c>
      <c r="K252" s="72">
        <f t="shared" si="72"/>
        <v>25.819450240762951</v>
      </c>
      <c r="L252" s="72">
        <f t="shared" si="73"/>
        <v>2.4554960408081292E-2</v>
      </c>
      <c r="M252" s="72">
        <f t="shared" si="74"/>
        <v>23.886764322355472</v>
      </c>
      <c r="N252" s="72">
        <f t="shared" si="75"/>
        <v>-3.9675041743480834E-2</v>
      </c>
      <c r="O252" s="72">
        <f t="shared" si="76"/>
        <v>27.942080071772615</v>
      </c>
      <c r="P252" s="72">
        <f t="shared" si="77"/>
        <v>1.1673232734951534E-2</v>
      </c>
      <c r="Q252" s="71">
        <f t="shared" si="78"/>
        <v>-0.18603326534130532</v>
      </c>
      <c r="R252" s="131">
        <f>BDS!CD254</f>
        <v>-0.90923989327334276</v>
      </c>
      <c r="S252" s="132">
        <f t="shared" si="79"/>
        <v>0</v>
      </c>
      <c r="T252" s="132">
        <f t="shared" si="80"/>
        <v>0</v>
      </c>
      <c r="U252" s="132">
        <f t="shared" si="81"/>
        <v>0</v>
      </c>
      <c r="V252" s="131">
        <f t="shared" si="82"/>
        <v>-0.18603326534130532</v>
      </c>
      <c r="W252" s="73">
        <f t="shared" si="83"/>
        <v>-1.095273158614648</v>
      </c>
    </row>
    <row r="253" spans="1:23" x14ac:dyDescent="0.2">
      <c r="A253" s="71">
        <f>BDS!BR255</f>
        <v>417.92647033852461</v>
      </c>
      <c r="B253" s="72">
        <f t="shared" si="63"/>
        <v>32.445898889860374</v>
      </c>
      <c r="C253" s="72">
        <f t="shared" si="64"/>
        <v>14.717525367495373</v>
      </c>
      <c r="D253" s="72">
        <f t="shared" si="65"/>
        <v>5.6821112863293333E-2</v>
      </c>
      <c r="E253" s="72">
        <f t="shared" si="66"/>
        <v>10.844502568214484</v>
      </c>
      <c r="F253" s="72">
        <f t="shared" si="67"/>
        <v>-9.116235144650317E-2</v>
      </c>
      <c r="G253" s="72">
        <f t="shared" si="68"/>
        <v>21.688966406200976</v>
      </c>
      <c r="H253" s="72">
        <f t="shared" si="69"/>
        <v>1.372145640425091E-2</v>
      </c>
      <c r="I253" s="72">
        <f t="shared" si="70"/>
        <v>18.281378200094228</v>
      </c>
      <c r="J253" s="72">
        <f t="shared" si="71"/>
        <v>-2.9434158060896626E-2</v>
      </c>
      <c r="K253" s="72">
        <f t="shared" si="72"/>
        <v>26.211005640993331</v>
      </c>
      <c r="L253" s="72">
        <f t="shared" si="73"/>
        <v>3.3617117149041136E-2</v>
      </c>
      <c r="M253" s="72">
        <f t="shared" si="74"/>
        <v>24.249010283335789</v>
      </c>
      <c r="N253" s="72">
        <f t="shared" si="75"/>
        <v>-3.1882154205536292E-2</v>
      </c>
      <c r="O253" s="72">
        <f t="shared" si="76"/>
        <v>28.365825435974799</v>
      </c>
      <c r="P253" s="72">
        <f t="shared" si="77"/>
        <v>-3.2209168679516306E-3</v>
      </c>
      <c r="Q253" s="71">
        <f t="shared" si="78"/>
        <v>-0.22980931701824805</v>
      </c>
      <c r="R253" s="131">
        <f>BDS!CD255</f>
        <v>-0.8363610838102602</v>
      </c>
      <c r="S253" s="132">
        <f t="shared" si="79"/>
        <v>0</v>
      </c>
      <c r="T253" s="132">
        <f t="shared" si="80"/>
        <v>0</v>
      </c>
      <c r="U253" s="132">
        <f t="shared" si="81"/>
        <v>0</v>
      </c>
      <c r="V253" s="131">
        <f t="shared" si="82"/>
        <v>-0.22980931701824805</v>
      </c>
      <c r="W253" s="73">
        <f t="shared" si="83"/>
        <v>-1.0661704008285082</v>
      </c>
    </row>
    <row r="254" spans="1:23" x14ac:dyDescent="0.2">
      <c r="A254" s="71">
        <f>BDS!BR256</f>
        <v>424.2643808995295</v>
      </c>
      <c r="B254" s="72">
        <f t="shared" si="63"/>
        <v>31.961202991516647</v>
      </c>
      <c r="C254" s="72">
        <f t="shared" si="64"/>
        <v>14.940718599029498</v>
      </c>
      <c r="D254" s="72">
        <f t="shared" si="65"/>
        <v>4.64605843737022E-2</v>
      </c>
      <c r="E254" s="72">
        <f t="shared" si="66"/>
        <v>11.008960893384119</v>
      </c>
      <c r="F254" s="72">
        <f t="shared" si="67"/>
        <v>-9.0826955460551168E-2</v>
      </c>
      <c r="G254" s="72">
        <f t="shared" si="68"/>
        <v>22.017882469191182</v>
      </c>
      <c r="H254" s="72">
        <f t="shared" si="69"/>
        <v>-1.2140454358685632E-3</v>
      </c>
      <c r="I254" s="72">
        <f t="shared" si="70"/>
        <v>18.558617734288482</v>
      </c>
      <c r="J254" s="72">
        <f t="shared" si="71"/>
        <v>-1.54564911794448E-2</v>
      </c>
      <c r="K254" s="72">
        <f t="shared" si="72"/>
        <v>26.608499030995759</v>
      </c>
      <c r="L254" s="72">
        <f t="shared" si="73"/>
        <v>3.7412378523502827E-2</v>
      </c>
      <c r="M254" s="72">
        <f t="shared" si="74"/>
        <v>24.616749752539981</v>
      </c>
      <c r="N254" s="72">
        <f t="shared" si="75"/>
        <v>-2.0043161110624399E-2</v>
      </c>
      <c r="O254" s="72">
        <f t="shared" si="76"/>
        <v>28.795996955038095</v>
      </c>
      <c r="P254" s="72">
        <f t="shared" si="77"/>
        <v>-1.7305276744913028E-2</v>
      </c>
      <c r="Q254" s="71">
        <f t="shared" si="78"/>
        <v>-0.27321904966173266</v>
      </c>
      <c r="R254" s="131">
        <f>BDS!CD256</f>
        <v>-0.76390601229305322</v>
      </c>
      <c r="S254" s="132">
        <f t="shared" si="79"/>
        <v>0</v>
      </c>
      <c r="T254" s="132">
        <f t="shared" si="80"/>
        <v>0</v>
      </c>
      <c r="U254" s="132">
        <f t="shared" si="81"/>
        <v>0</v>
      </c>
      <c r="V254" s="131">
        <f t="shared" si="82"/>
        <v>-0.27321904966173266</v>
      </c>
      <c r="W254" s="73">
        <f t="shared" si="83"/>
        <v>-1.0371250619547858</v>
      </c>
    </row>
    <row r="255" spans="1:23" x14ac:dyDescent="0.2">
      <c r="A255" s="71">
        <f>BDS!BR257</f>
        <v>430.69840671795453</v>
      </c>
      <c r="B255" s="72">
        <f t="shared" si="63"/>
        <v>31.483747765242718</v>
      </c>
      <c r="C255" s="72">
        <f t="shared" si="64"/>
        <v>15.16729658563343</v>
      </c>
      <c r="D255" s="72">
        <f t="shared" si="65"/>
        <v>3.3935361760528485E-2</v>
      </c>
      <c r="E255" s="72">
        <f t="shared" si="66"/>
        <v>11.175913250949197</v>
      </c>
      <c r="F255" s="72">
        <f t="shared" si="67"/>
        <v>-8.8027074808904815E-2</v>
      </c>
      <c r="G255" s="72">
        <f t="shared" si="68"/>
        <v>22.35178658806505</v>
      </c>
      <c r="H255" s="72">
        <f t="shared" si="69"/>
        <v>-1.5787161998283849E-2</v>
      </c>
      <c r="I255" s="72">
        <f t="shared" si="70"/>
        <v>18.840061642927537</v>
      </c>
      <c r="J255" s="72">
        <f t="shared" si="71"/>
        <v>-5.0393338164144796E-4</v>
      </c>
      <c r="K255" s="72">
        <f t="shared" si="72"/>
        <v>27.012020461175652</v>
      </c>
      <c r="L255" s="72">
        <f t="shared" si="73"/>
        <v>3.527301032050343E-2</v>
      </c>
      <c r="M255" s="72">
        <f t="shared" si="74"/>
        <v>24.990066039751603</v>
      </c>
      <c r="N255" s="72">
        <f t="shared" si="75"/>
        <v>-5.6899260224762757E-3</v>
      </c>
      <c r="O255" s="72">
        <f t="shared" si="76"/>
        <v>29.232692082456484</v>
      </c>
      <c r="P255" s="72">
        <f t="shared" si="77"/>
        <v>-2.7990882855399586E-2</v>
      </c>
      <c r="Q255" s="71">
        <f t="shared" si="78"/>
        <v>-0.30952651987876434</v>
      </c>
      <c r="R255" s="131">
        <f>BDS!CD257</f>
        <v>-0.69193233181691483</v>
      </c>
      <c r="S255" s="132">
        <f t="shared" si="79"/>
        <v>0</v>
      </c>
      <c r="T255" s="132">
        <f t="shared" si="80"/>
        <v>0</v>
      </c>
      <c r="U255" s="132">
        <f t="shared" si="81"/>
        <v>0</v>
      </c>
      <c r="V255" s="131">
        <f t="shared" si="82"/>
        <v>-0.30952651987876434</v>
      </c>
      <c r="W255" s="73">
        <f t="shared" si="83"/>
        <v>-1.0014588516956793</v>
      </c>
    </row>
    <row r="256" spans="1:23" x14ac:dyDescent="0.2">
      <c r="A256" s="71">
        <f>BDS!BR258</f>
        <v>437.23000539447429</v>
      </c>
      <c r="B256" s="72">
        <f t="shared" si="63"/>
        <v>31.013425045625588</v>
      </c>
      <c r="C256" s="72">
        <f t="shared" si="64"/>
        <v>15.397310657568413</v>
      </c>
      <c r="D256" s="72">
        <f t="shared" si="65"/>
        <v>1.9852822418715565E-2</v>
      </c>
      <c r="E256" s="72">
        <f t="shared" si="66"/>
        <v>11.345397463243025</v>
      </c>
      <c r="F256" s="72">
        <f t="shared" si="67"/>
        <v>-8.2803033906666171E-2</v>
      </c>
      <c r="G256" s="72">
        <f t="shared" si="68"/>
        <v>22.69075440735411</v>
      </c>
      <c r="H256" s="72">
        <f t="shared" si="69"/>
        <v>-2.8377908882948364E-2</v>
      </c>
      <c r="I256" s="72">
        <f t="shared" si="70"/>
        <v>19.125773685909579</v>
      </c>
      <c r="J256" s="72">
        <f t="shared" si="71"/>
        <v>1.4259226680976653E-2</v>
      </c>
      <c r="K256" s="72">
        <f t="shared" si="72"/>
        <v>27.421661347564804</v>
      </c>
      <c r="L256" s="72">
        <f t="shared" si="73"/>
        <v>2.7461558160047164E-2</v>
      </c>
      <c r="M256" s="72">
        <f t="shared" si="74"/>
        <v>25.369043718158181</v>
      </c>
      <c r="N256" s="72">
        <f t="shared" si="75"/>
        <v>9.2281553813482169E-3</v>
      </c>
      <c r="O256" s="72">
        <f t="shared" si="76"/>
        <v>29.676009749619155</v>
      </c>
      <c r="P256" s="72">
        <f t="shared" si="77"/>
        <v>-3.3216500355599803E-2</v>
      </c>
      <c r="Q256" s="71">
        <f t="shared" si="78"/>
        <v>-0.33199428650264917</v>
      </c>
      <c r="R256" s="131">
        <f>BDS!CD258</f>
        <v>-0.62049789341813621</v>
      </c>
      <c r="S256" s="132">
        <f t="shared" si="79"/>
        <v>0</v>
      </c>
      <c r="T256" s="132">
        <f t="shared" si="80"/>
        <v>0</v>
      </c>
      <c r="U256" s="132">
        <f t="shared" si="81"/>
        <v>0</v>
      </c>
      <c r="V256" s="131">
        <f t="shared" si="82"/>
        <v>-0.33199428650264917</v>
      </c>
      <c r="W256" s="73">
        <f t="shared" si="83"/>
        <v>-0.95249217992078539</v>
      </c>
    </row>
    <row r="257" spans="1:23" x14ac:dyDescent="0.2">
      <c r="A257" s="71">
        <f>BDS!BR259</f>
        <v>443.86065663447164</v>
      </c>
      <c r="B257" s="72">
        <f t="shared" si="63"/>
        <v>30.550128283090743</v>
      </c>
      <c r="C257" s="72">
        <f t="shared" si="64"/>
        <v>15.630812923525937</v>
      </c>
      <c r="D257" s="72">
        <f t="shared" si="65"/>
        <v>4.9308908099866145E-3</v>
      </c>
      <c r="E257" s="72">
        <f t="shared" si="66"/>
        <v>11.51745192617963</v>
      </c>
      <c r="F257" s="72">
        <f t="shared" si="67"/>
        <v>-7.5267055134125613E-2</v>
      </c>
      <c r="G257" s="72">
        <f t="shared" si="68"/>
        <v>23.034862718749288</v>
      </c>
      <c r="H257" s="72">
        <f t="shared" si="69"/>
        <v>-3.7520451493248189E-2</v>
      </c>
      <c r="I257" s="72">
        <f t="shared" si="70"/>
        <v>19.415818590060127</v>
      </c>
      <c r="J257" s="72">
        <f t="shared" si="71"/>
        <v>2.7631172070517077E-2</v>
      </c>
      <c r="K257" s="72">
        <f t="shared" si="72"/>
        <v>27.837514492531319</v>
      </c>
      <c r="L257" s="72">
        <f t="shared" si="73"/>
        <v>1.5197465031656228E-2</v>
      </c>
      <c r="M257" s="72">
        <f t="shared" si="74"/>
        <v>25.753768643510888</v>
      </c>
      <c r="N257" s="72">
        <f t="shared" si="75"/>
        <v>2.259362707436827E-2</v>
      </c>
      <c r="O257" s="72">
        <f t="shared" si="76"/>
        <v>30.126050388222982</v>
      </c>
      <c r="P257" s="72">
        <f t="shared" si="77"/>
        <v>-3.1892688301011066E-2</v>
      </c>
      <c r="Q257" s="71">
        <f t="shared" si="78"/>
        <v>-0.33542422312689357</v>
      </c>
      <c r="R257" s="131">
        <f>BDS!CD259</f>
        <v>-0.54966057603045559</v>
      </c>
      <c r="S257" s="132">
        <f t="shared" si="79"/>
        <v>0</v>
      </c>
      <c r="T257" s="132">
        <f t="shared" si="80"/>
        <v>0</v>
      </c>
      <c r="U257" s="132">
        <f t="shared" si="81"/>
        <v>0</v>
      </c>
      <c r="V257" s="131">
        <f t="shared" si="82"/>
        <v>-0.33542422312689357</v>
      </c>
      <c r="W257" s="73">
        <f t="shared" si="83"/>
        <v>-0.88508479915734917</v>
      </c>
    </row>
    <row r="258" spans="1:23" x14ac:dyDescent="0.2">
      <c r="A258" s="71">
        <f>BDS!BR260</f>
        <v>450.59186258325849</v>
      </c>
      <c r="B258" s="72">
        <f t="shared" si="63"/>
        <v>30.0937525197638</v>
      </c>
      <c r="C258" s="72">
        <f t="shared" si="64"/>
        <v>15.867856282432736</v>
      </c>
      <c r="D258" s="72">
        <f t="shared" si="65"/>
        <v>-1.003365444255965E-2</v>
      </c>
      <c r="E258" s="72">
        <f t="shared" si="66"/>
        <v>11.692115617952185</v>
      </c>
      <c r="F258" s="72">
        <f t="shared" si="67"/>
        <v>-6.5605384806068839E-2</v>
      </c>
      <c r="G258" s="72">
        <f t="shared" si="68"/>
        <v>23.384189478497728</v>
      </c>
      <c r="H258" s="72">
        <f t="shared" si="69"/>
        <v>-4.2090107958632723E-2</v>
      </c>
      <c r="I258" s="72">
        <f t="shared" si="70"/>
        <v>19.710262063795639</v>
      </c>
      <c r="J258" s="72">
        <f t="shared" si="71"/>
        <v>3.8472501538778785E-2</v>
      </c>
      <c r="K258" s="72">
        <f t="shared" si="72"/>
        <v>28.259674105803551</v>
      </c>
      <c r="L258" s="72">
        <f t="shared" si="73"/>
        <v>5.1873391635419896E-4</v>
      </c>
      <c r="M258" s="72">
        <f t="shared" si="74"/>
        <v>26.144327973574786</v>
      </c>
      <c r="N258" s="72">
        <f t="shared" si="75"/>
        <v>3.2422891356225302E-2</v>
      </c>
      <c r="O258" s="72">
        <f t="shared" si="76"/>
        <v>30.582915953024909</v>
      </c>
      <c r="P258" s="72">
        <f t="shared" si="77"/>
        <v>-2.4195200824661783E-2</v>
      </c>
      <c r="Q258" s="71">
        <f t="shared" si="78"/>
        <v>-0.31755381625376355</v>
      </c>
      <c r="R258" s="131">
        <f>BDS!CD260</f>
        <v>-0.47947810271911795</v>
      </c>
      <c r="S258" s="132">
        <f t="shared" si="79"/>
        <v>0</v>
      </c>
      <c r="T258" s="132">
        <f t="shared" si="80"/>
        <v>0</v>
      </c>
      <c r="U258" s="132">
        <f t="shared" si="81"/>
        <v>0</v>
      </c>
      <c r="V258" s="131">
        <f t="shared" si="82"/>
        <v>-0.31755381625376355</v>
      </c>
      <c r="W258" s="73">
        <f t="shared" si="83"/>
        <v>-0.7970319189728815</v>
      </c>
    </row>
    <row r="259" spans="1:23" x14ac:dyDescent="0.2">
      <c r="A259" s="71">
        <f>BDS!BR261</f>
        <v>457.42514816638044</v>
      </c>
      <c r="B259" s="72">
        <f t="shared" si="63"/>
        <v>29.64419436569278</v>
      </c>
      <c r="C259" s="72">
        <f t="shared" si="64"/>
        <v>16.108494435434807</v>
      </c>
      <c r="D259" s="72">
        <f t="shared" si="65"/>
        <v>-2.4205087978017549E-2</v>
      </c>
      <c r="E259" s="72">
        <f t="shared" si="66"/>
        <v>11.869428107863351</v>
      </c>
      <c r="F259" s="72">
        <f t="shared" si="67"/>
        <v>-5.4078105016670673E-2</v>
      </c>
      <c r="G259" s="72">
        <f t="shared" si="68"/>
        <v>23.738813825063428</v>
      </c>
      <c r="H259" s="72">
        <f t="shared" si="69"/>
        <v>-4.1467928088538664E-2</v>
      </c>
      <c r="I259" s="72">
        <f t="shared" si="70"/>
        <v>20.009170812009447</v>
      </c>
      <c r="J259" s="72">
        <f t="shared" si="71"/>
        <v>4.5811456153993006E-2</v>
      </c>
      <c r="K259" s="72">
        <f t="shared" si="72"/>
        <v>28.688235825812932</v>
      </c>
      <c r="L259" s="72">
        <f t="shared" si="73"/>
        <v>-1.4019155466416218E-2</v>
      </c>
      <c r="M259" s="72">
        <f t="shared" si="74"/>
        <v>26.540810187874051</v>
      </c>
      <c r="N259" s="72">
        <f t="shared" si="75"/>
        <v>3.7180066691574316E-2</v>
      </c>
      <c r="O259" s="72">
        <f t="shared" si="76"/>
        <v>31.046709944939309</v>
      </c>
      <c r="P259" s="72">
        <f t="shared" si="77"/>
        <v>-1.1623934646877556E-2</v>
      </c>
      <c r="Q259" s="71">
        <f t="shared" si="78"/>
        <v>-0.27983646566661091</v>
      </c>
      <c r="R259" s="131">
        <f>BDS!CD261</f>
        <v>-0.41000784254811062</v>
      </c>
      <c r="S259" s="132">
        <f t="shared" si="79"/>
        <v>0</v>
      </c>
      <c r="T259" s="132">
        <f t="shared" si="80"/>
        <v>0</v>
      </c>
      <c r="U259" s="132">
        <f t="shared" si="81"/>
        <v>0</v>
      </c>
      <c r="V259" s="131">
        <f t="shared" si="82"/>
        <v>-0.27983646566661091</v>
      </c>
      <c r="W259" s="73">
        <f t="shared" si="83"/>
        <v>-0.68984430821472154</v>
      </c>
    </row>
    <row r="260" spans="1:23" x14ac:dyDescent="0.2">
      <c r="A260" s="71">
        <f>BDS!BR262</f>
        <v>464.36206143508201</v>
      </c>
      <c r="B260" s="72">
        <f t="shared" si="63"/>
        <v>29.201351975425524</v>
      </c>
      <c r="C260" s="72">
        <f t="shared" si="64"/>
        <v>16.352781898063181</v>
      </c>
      <c r="D260" s="72">
        <f t="shared" si="65"/>
        <v>-3.6755427898438567E-2</v>
      </c>
      <c r="E260" s="72">
        <f t="shared" si="66"/>
        <v>12.049429565289534</v>
      </c>
      <c r="F260" s="72">
        <f t="shared" si="67"/>
        <v>-4.1016315197484138E-2</v>
      </c>
      <c r="G260" s="72">
        <f t="shared" si="68"/>
        <v>24.098816097055742</v>
      </c>
      <c r="H260" s="72">
        <f t="shared" si="69"/>
        <v>-3.5657897393796559E-2</v>
      </c>
      <c r="I260" s="72">
        <f t="shared" si="70"/>
        <v>20.312612551183477</v>
      </c>
      <c r="J260" s="72">
        <f t="shared" si="71"/>
        <v>4.8945042810328583E-2</v>
      </c>
      <c r="K260" s="72">
        <f t="shared" si="72"/>
        <v>29.123296741360441</v>
      </c>
      <c r="L260" s="72">
        <f t="shared" si="73"/>
        <v>-2.5773026739449659E-2</v>
      </c>
      <c r="M260" s="72">
        <f t="shared" si="74"/>
        <v>26.943305107736624</v>
      </c>
      <c r="N260" s="72">
        <f t="shared" si="75"/>
        <v>3.6053230966751726E-2</v>
      </c>
      <c r="O260" s="72">
        <f t="shared" si="76"/>
        <v>31.517537434485732</v>
      </c>
      <c r="P260" s="72">
        <f t="shared" si="77"/>
        <v>3.2184030061233495E-3</v>
      </c>
      <c r="Q260" s="71">
        <f t="shared" si="78"/>
        <v>-0.22727376374496275</v>
      </c>
      <c r="R260" s="131">
        <f>BDS!CD262</f>
        <v>-0.34130659744466385</v>
      </c>
      <c r="S260" s="132">
        <f t="shared" si="79"/>
        <v>0</v>
      </c>
      <c r="T260" s="132">
        <f t="shared" si="80"/>
        <v>0</v>
      </c>
      <c r="U260" s="132">
        <f t="shared" si="81"/>
        <v>0</v>
      </c>
      <c r="V260" s="131">
        <f t="shared" si="82"/>
        <v>-0.22727376374496275</v>
      </c>
      <c r="W260" s="73">
        <f t="shared" si="83"/>
        <v>-0.56858036118962663</v>
      </c>
    </row>
    <row r="261" spans="1:23" x14ac:dyDescent="0.2">
      <c r="A261" s="71">
        <f>BDS!BR263</f>
        <v>471.40417391701089</v>
      </c>
      <c r="B261" s="72">
        <f t="shared" si="63"/>
        <v>28.765125024937078</v>
      </c>
      <c r="C261" s="72">
        <f t="shared" si="64"/>
        <v>16.600774012584171</v>
      </c>
      <c r="D261" s="72">
        <f t="shared" si="65"/>
        <v>-4.6915751731922979E-2</v>
      </c>
      <c r="E261" s="72">
        <f t="shared" si="66"/>
        <v>12.232160768781082</v>
      </c>
      <c r="F261" s="72">
        <f t="shared" si="67"/>
        <v>-2.681642626656407E-2</v>
      </c>
      <c r="G261" s="72">
        <f t="shared" si="68"/>
        <v>24.464277851429728</v>
      </c>
      <c r="H261" s="72">
        <f t="shared" si="69"/>
        <v>-2.5334114497969708E-2</v>
      </c>
      <c r="I261" s="72">
        <f t="shared" si="70"/>
        <v>20.620656024729112</v>
      </c>
      <c r="J261" s="72">
        <f t="shared" si="71"/>
        <v>4.7525460896752809E-2</v>
      </c>
      <c r="K261" s="72">
        <f t="shared" si="72"/>
        <v>29.564955413611653</v>
      </c>
      <c r="L261" s="72">
        <f t="shared" si="73"/>
        <v>-3.2504940544080693E-2</v>
      </c>
      <c r="M261" s="72">
        <f t="shared" si="74"/>
        <v>27.351903916642843</v>
      </c>
      <c r="N261" s="72">
        <f t="shared" si="75"/>
        <v>2.914134951227812E-2</v>
      </c>
      <c r="O261" s="72">
        <f t="shared" si="76"/>
        <v>31.995505085592136</v>
      </c>
      <c r="P261" s="72">
        <f t="shared" si="77"/>
        <v>1.7117134398332495E-2</v>
      </c>
      <c r="Q261" s="71">
        <f t="shared" si="78"/>
        <v>-0.16728909942578546</v>
      </c>
      <c r="R261" s="131">
        <f>BDS!CD263</f>
        <v>-0.27343037344465948</v>
      </c>
      <c r="S261" s="132">
        <f t="shared" si="79"/>
        <v>0</v>
      </c>
      <c r="T261" s="132">
        <f t="shared" si="80"/>
        <v>0</v>
      </c>
      <c r="U261" s="132">
        <f t="shared" si="81"/>
        <v>0</v>
      </c>
      <c r="V261" s="131">
        <f t="shared" si="82"/>
        <v>-0.16728909942578546</v>
      </c>
      <c r="W261" s="73">
        <f t="shared" si="83"/>
        <v>-0.44071947287044494</v>
      </c>
    </row>
    <row r="262" spans="1:23" x14ac:dyDescent="0.2">
      <c r="A262" s="71">
        <f>BDS!BR264</f>
        <v>478.55308097224076</v>
      </c>
      <c r="B262" s="72">
        <f t="shared" si="63"/>
        <v>28.335414688901711</v>
      </c>
      <c r="C262" s="72">
        <f t="shared" si="64"/>
        <v>16.852526960536924</v>
      </c>
      <c r="D262" s="72">
        <f t="shared" si="65"/>
        <v>-5.4029274209436512E-2</v>
      </c>
      <c r="E262" s="72">
        <f t="shared" si="66"/>
        <v>12.417663115300481</v>
      </c>
      <c r="F262" s="72">
        <f t="shared" si="67"/>
        <v>-1.1931393135905768E-2</v>
      </c>
      <c r="G262" s="72">
        <f t="shared" si="68"/>
        <v>24.835281881962516</v>
      </c>
      <c r="H262" s="72">
        <f t="shared" si="69"/>
        <v>-1.1801439505950272E-2</v>
      </c>
      <c r="I262" s="72">
        <f t="shared" si="70"/>
        <v>20.933371018560724</v>
      </c>
      <c r="J262" s="72">
        <f t="shared" si="71"/>
        <v>4.1620952379206301E-2</v>
      </c>
      <c r="K262" s="72">
        <f t="shared" si="72"/>
        <v>30.013311898425325</v>
      </c>
      <c r="L262" s="72">
        <f t="shared" si="73"/>
        <v>-3.2848449609699945E-2</v>
      </c>
      <c r="M262" s="72">
        <f t="shared" si="74"/>
        <v>27.766699180882654</v>
      </c>
      <c r="N262" s="72">
        <f t="shared" si="75"/>
        <v>1.7506999255276573E-2</v>
      </c>
      <c r="O262" s="72">
        <f t="shared" si="76"/>
        <v>32.480721179759129</v>
      </c>
      <c r="P262" s="72">
        <f t="shared" si="77"/>
        <v>2.6929494851698373E-2</v>
      </c>
      <c r="Q262" s="71">
        <f t="shared" si="78"/>
        <v>-0.10796371576383729</v>
      </c>
      <c r="R262" s="131">
        <f>BDS!CD264</f>
        <v>-0.20643413573528857</v>
      </c>
      <c r="S262" s="132">
        <f t="shared" si="79"/>
        <v>0</v>
      </c>
      <c r="T262" s="132">
        <f t="shared" si="80"/>
        <v>0</v>
      </c>
      <c r="U262" s="132">
        <f t="shared" si="81"/>
        <v>0</v>
      </c>
      <c r="V262" s="131">
        <f t="shared" si="82"/>
        <v>-0.10796371576383729</v>
      </c>
      <c r="W262" s="73">
        <f t="shared" si="83"/>
        <v>-0.31439785149912586</v>
      </c>
    </row>
    <row r="263" spans="1:23" x14ac:dyDescent="0.2">
      <c r="A263" s="71">
        <f>BDS!BR265</f>
        <v>485.81040215469324</v>
      </c>
      <c r="B263" s="72">
        <f t="shared" ref="B263:B326" si="84">13560/A263</f>
        <v>27.912123618304459</v>
      </c>
      <c r="C263" s="72">
        <f t="shared" ref="C263:C326" si="85">4*PI()*$D$3/B263</f>
        <v>17.108097775461108</v>
      </c>
      <c r="D263" s="72">
        <f t="shared" ref="D263:D326" si="86">SIN(C263)/C263</f>
        <v>-5.7602697615214894E-2</v>
      </c>
      <c r="E263" s="72">
        <f t="shared" ref="E263:E326" si="87">4*PI()*$F$3/B263</f>
        <v>12.605978629600674</v>
      </c>
      <c r="F263" s="72">
        <f t="shared" ref="F263:F326" si="88">SIN(E263)/E263</f>
        <v>3.141180948773008E-3</v>
      </c>
      <c r="G263" s="72">
        <f t="shared" ref="G263:G326" si="89">4*PI()*$H$3/B263</f>
        <v>25.211912238009891</v>
      </c>
      <c r="H263" s="72">
        <f t="shared" ref="H263:H326" si="90">SIN(G263)/G263</f>
        <v>3.1369428270568746E-3</v>
      </c>
      <c r="I263" s="72">
        <f t="shared" ref="I263:I326" si="91">4*PI()*SQRT($D$3^2+$F$3^2)/B263</f>
        <v>21.250828376905368</v>
      </c>
      <c r="J263" s="72">
        <f t="shared" ref="J263:J326" si="92">SIN(I263)/I263</f>
        <v>3.1741084225743003E-2</v>
      </c>
      <c r="K263" s="72">
        <f t="shared" ref="K263:K326" si="93">4*PI()*SQRT($D$3^2+$H$3^2)/B263</f>
        <v>30.468467769020648</v>
      </c>
      <c r="L263" s="72">
        <f t="shared" ref="L263:L326" si="94">SIN(K263)/K263</f>
        <v>-2.6648359666099866E-2</v>
      </c>
      <c r="M263" s="72">
        <f t="shared" ref="M263:M326" si="95">4*PI()*SQRT($F$3^2+$H$3^2)/B263</f>
        <v>28.18778487052613</v>
      </c>
      <c r="N263" s="72">
        <f t="shared" ref="N263:N326" si="96">SIN(M263)/M263</f>
        <v>3.0666120120539414E-3</v>
      </c>
      <c r="O263" s="72">
        <f t="shared" ref="O263:O326" si="97">4*PI()*SQRT($D$3^2+$F$3^2+$H$3^2)/B263</f>
        <v>32.973295640590727</v>
      </c>
      <c r="P263" s="72">
        <f t="shared" ref="P263:P326" si="98">SIN(O263)/O263</f>
        <v>3.0324838229902409E-2</v>
      </c>
      <c r="Q263" s="71">
        <f t="shared" ref="Q263:Q326" si="99">IF($U$1=1,$Q$1*LOG(1-D263+F263+H263-J263-L263+N263-P263),$Q$1*LOG(1+D263+F263+H263+J263+L263+N263+P263))</f>
        <v>-5.6126262425511081E-2</v>
      </c>
      <c r="R263" s="131">
        <f>BDS!CD265</f>
        <v>-0.14037154696019893</v>
      </c>
      <c r="S263" s="132">
        <f t="shared" ref="S263:S326" si="100">-20*LOG(1/SQRT(1+($S$3/A263)^(2*$S$4)))</f>
        <v>0</v>
      </c>
      <c r="T263" s="132">
        <f t="shared" ref="T263:T326" si="101">20*LOG(1/SQRT(1+($T$3/A263)^(2*$T$4)))</f>
        <v>0</v>
      </c>
      <c r="U263" s="132">
        <f t="shared" ref="U263:U326" si="102">IF($U$1=1,0,S263+T263)</f>
        <v>0</v>
      </c>
      <c r="V263" s="131">
        <f t="shared" ref="V263:V326" si="103">U263+Q263</f>
        <v>-5.6126262425511081E-2</v>
      </c>
      <c r="W263" s="73">
        <f t="shared" ref="W263:W326" si="104">R263+Q263+U263</f>
        <v>-0.19649780938571001</v>
      </c>
    </row>
    <row r="264" spans="1:23" x14ac:dyDescent="0.2">
      <c r="A264" s="71">
        <f>BDS!BR266</f>
        <v>493.17778157904081</v>
      </c>
      <c r="B264" s="72">
        <f t="shared" si="84"/>
        <v>27.49515591838713</v>
      </c>
      <c r="C264" s="72">
        <f t="shared" si="85"/>
        <v>17.367544355817625</v>
      </c>
      <c r="D264" s="72">
        <f t="shared" si="86"/>
        <v>-5.7351874339613126E-2</v>
      </c>
      <c r="E264" s="72">
        <f t="shared" si="87"/>
        <v>12.797149973745572</v>
      </c>
      <c r="F264" s="72">
        <f t="shared" si="88"/>
        <v>1.7874002472028465E-2</v>
      </c>
      <c r="G264" s="72">
        <f t="shared" si="89"/>
        <v>25.594254243547326</v>
      </c>
      <c r="H264" s="72">
        <f t="shared" si="90"/>
        <v>1.73985666775518E-2</v>
      </c>
      <c r="I264" s="72">
        <f t="shared" si="91"/>
        <v>21.573100018352232</v>
      </c>
      <c r="J264" s="72">
        <f t="shared" si="92"/>
        <v>1.8818706454688274E-2</v>
      </c>
      <c r="K264" s="72">
        <f t="shared" si="93"/>
        <v>30.93052613898821</v>
      </c>
      <c r="L264" s="72">
        <f t="shared" si="94"/>
        <v>-1.5084209724971724E-2</v>
      </c>
      <c r="M264" s="72">
        <f t="shared" si="95"/>
        <v>28.615256380711958</v>
      </c>
      <c r="N264" s="72">
        <f t="shared" si="96"/>
        <v>-1.1684558591537888E-2</v>
      </c>
      <c r="O264" s="72">
        <f t="shared" si="97"/>
        <v>33.473340058696998</v>
      </c>
      <c r="P264" s="72">
        <f t="shared" si="98"/>
        <v>2.6406681876863215E-2</v>
      </c>
      <c r="Q264" s="71">
        <f t="shared" si="99"/>
        <v>-1.5761688899196356E-2</v>
      </c>
      <c r="R264" s="131">
        <f>BDS!CD266</f>
        <v>-7.529468832041708E-2</v>
      </c>
      <c r="S264" s="132">
        <f t="shared" si="100"/>
        <v>0</v>
      </c>
      <c r="T264" s="132">
        <f t="shared" si="101"/>
        <v>0</v>
      </c>
      <c r="U264" s="132">
        <f t="shared" si="102"/>
        <v>0</v>
      </c>
      <c r="V264" s="131">
        <f t="shared" si="103"/>
        <v>-1.5761688899196356E-2</v>
      </c>
      <c r="W264" s="73">
        <f t="shared" si="104"/>
        <v>-9.1056377219613432E-2</v>
      </c>
    </row>
    <row r="265" spans="1:23" x14ac:dyDescent="0.2">
      <c r="A265" s="71">
        <f>BDS!BR267</f>
        <v>500.65688829317378</v>
      </c>
      <c r="B265" s="72">
        <f t="shared" si="84"/>
        <v>27.084417126923778</v>
      </c>
      <c r="C265" s="72">
        <f t="shared" si="85"/>
        <v>17.630925478105226</v>
      </c>
      <c r="D265" s="72">
        <f t="shared" si="86"/>
        <v>-5.3237581578810332E-2</v>
      </c>
      <c r="E265" s="72">
        <f t="shared" si="87"/>
        <v>12.991220456774959</v>
      </c>
      <c r="F265" s="72">
        <f t="shared" si="88"/>
        <v>3.172788723674981E-2</v>
      </c>
      <c r="G265" s="72">
        <f t="shared" si="89"/>
        <v>25.982394516499706</v>
      </c>
      <c r="H265" s="72">
        <f t="shared" si="90"/>
        <v>2.8906170880120017E-2</v>
      </c>
      <c r="I265" s="72">
        <f t="shared" si="91"/>
        <v>21.900258952145482</v>
      </c>
      <c r="J265" s="72">
        <f t="shared" si="92"/>
        <v>4.1444503535125257E-3</v>
      </c>
      <c r="K265" s="72">
        <f t="shared" si="93"/>
        <v>31.399591685649895</v>
      </c>
      <c r="L265" s="72">
        <f t="shared" si="94"/>
        <v>-5.2020179085450718E-4</v>
      </c>
      <c r="M265" s="72">
        <f t="shared" si="95"/>
        <v>29.049210553258796</v>
      </c>
      <c r="N265" s="72">
        <f t="shared" si="96"/>
        <v>-2.4084233197174454E-2</v>
      </c>
      <c r="O265" s="72">
        <f t="shared" si="97"/>
        <v>33.98096771697449</v>
      </c>
      <c r="P265" s="72">
        <f t="shared" si="98"/>
        <v>1.6042395377583139E-2</v>
      </c>
      <c r="Q265" s="71">
        <f t="shared" si="99"/>
        <v>1.2917912120338841E-2</v>
      </c>
      <c r="R265" s="131">
        <f>BDS!CD267</f>
        <v>-1.1253763095245617E-2</v>
      </c>
      <c r="S265" s="132">
        <f t="shared" si="100"/>
        <v>0</v>
      </c>
      <c r="T265" s="132">
        <f t="shared" si="101"/>
        <v>0</v>
      </c>
      <c r="U265" s="132">
        <f t="shared" si="102"/>
        <v>0</v>
      </c>
      <c r="V265" s="131">
        <f t="shared" si="103"/>
        <v>1.2917912120338841E-2</v>
      </c>
      <c r="W265" s="73">
        <f t="shared" si="104"/>
        <v>1.6641490250932246E-3</v>
      </c>
    </row>
    <row r="266" spans="1:23" x14ac:dyDescent="0.2">
      <c r="A266" s="71">
        <f>BDS!BR268</f>
        <v>508.24941665631593</v>
      </c>
      <c r="B266" s="72">
        <f t="shared" si="84"/>
        <v>26.679814192820661</v>
      </c>
      <c r="C266" s="72">
        <f t="shared" si="85"/>
        <v>17.898300810176107</v>
      </c>
      <c r="D266" s="72">
        <f t="shared" si="86"/>
        <v>-4.5487275557542062E-2</v>
      </c>
      <c r="E266" s="72">
        <f t="shared" si="87"/>
        <v>13.188234044515987</v>
      </c>
      <c r="F266" s="72">
        <f t="shared" si="88"/>
        <v>4.4172006241970166E-2</v>
      </c>
      <c r="G266" s="72">
        <f t="shared" si="89"/>
        <v>26.37642098836432</v>
      </c>
      <c r="H266" s="72">
        <f t="shared" si="90"/>
        <v>3.5902246410982989E-2</v>
      </c>
      <c r="I266" s="72">
        <f t="shared" si="91"/>
        <v>22.2323792947242</v>
      </c>
      <c r="J266" s="72">
        <f t="shared" si="92"/>
        <v>-1.0745493661180338E-2</v>
      </c>
      <c r="K266" s="72">
        <f t="shared" si="93"/>
        <v>31.87577067377315</v>
      </c>
      <c r="L266" s="72">
        <f t="shared" si="94"/>
        <v>1.3923065436427131E-2</v>
      </c>
      <c r="M266" s="72">
        <f t="shared" si="95"/>
        <v>29.489745698604391</v>
      </c>
      <c r="N266" s="72">
        <f t="shared" si="96"/>
        <v>-3.1791144520029548E-2</v>
      </c>
      <c r="O266" s="72">
        <f t="shared" si="97"/>
        <v>34.496293616269952</v>
      </c>
      <c r="P266" s="72">
        <f t="shared" si="98"/>
        <v>1.7737363227389696E-3</v>
      </c>
      <c r="Q266" s="71">
        <f t="shared" si="99"/>
        <v>3.351574583421392E-2</v>
      </c>
      <c r="R266" s="131">
        <f>BDS!CD268</f>
        <v>5.1703217674861968E-2</v>
      </c>
      <c r="S266" s="132">
        <f t="shared" si="100"/>
        <v>0</v>
      </c>
      <c r="T266" s="132">
        <f t="shared" si="101"/>
        <v>0</v>
      </c>
      <c r="U266" s="132">
        <f t="shared" si="102"/>
        <v>0</v>
      </c>
      <c r="V266" s="131">
        <f t="shared" si="103"/>
        <v>3.351574583421392E-2</v>
      </c>
      <c r="W266" s="73">
        <f t="shared" si="104"/>
        <v>8.5218963509075887E-2</v>
      </c>
    </row>
    <row r="267" spans="1:23" x14ac:dyDescent="0.2">
      <c r="A267" s="71">
        <f>BDS!BR269</f>
        <v>515.95708672287424</v>
      </c>
      <c r="B267" s="72">
        <f t="shared" si="84"/>
        <v>26.281255455035961</v>
      </c>
      <c r="C267" s="72">
        <f t="shared" si="85"/>
        <v>18.169730924753367</v>
      </c>
      <c r="D267" s="72">
        <f t="shared" si="86"/>
        <v>-3.4599132990384508E-2</v>
      </c>
      <c r="E267" s="72">
        <f t="shared" si="87"/>
        <v>13.388235369543414</v>
      </c>
      <c r="F267" s="72">
        <f t="shared" si="88"/>
        <v>5.4705994710712455E-2</v>
      </c>
      <c r="G267" s="72">
        <f t="shared" si="89"/>
        <v>26.776422924131278</v>
      </c>
      <c r="H267" s="72">
        <f t="shared" si="90"/>
        <v>3.7247134913564635E-2</v>
      </c>
      <c r="I267" s="72">
        <f t="shared" si="91"/>
        <v>22.569536286513117</v>
      </c>
      <c r="J267" s="72">
        <f t="shared" si="92"/>
        <v>-2.4221791663843167E-2</v>
      </c>
      <c r="K267" s="72">
        <f t="shared" si="93"/>
        <v>32.35917097964473</v>
      </c>
      <c r="L267" s="72">
        <f t="shared" si="94"/>
        <v>2.5015084016977156E-2</v>
      </c>
      <c r="M267" s="72">
        <f t="shared" si="95"/>
        <v>29.936961618077348</v>
      </c>
      <c r="N267" s="72">
        <f t="shared" si="96"/>
        <v>-3.3262776335977413E-2</v>
      </c>
      <c r="O267" s="72">
        <f t="shared" si="97"/>
        <v>35.019434501433274</v>
      </c>
      <c r="P267" s="72">
        <f t="shared" si="98"/>
        <v>-1.2726176707866356E-2</v>
      </c>
      <c r="Q267" s="71">
        <f t="shared" si="99"/>
        <v>5.2484562266901222E-2</v>
      </c>
      <c r="R267" s="131">
        <f>BDS!CD269</f>
        <v>0.11353076745225099</v>
      </c>
      <c r="S267" s="132">
        <f t="shared" si="100"/>
        <v>0</v>
      </c>
      <c r="T267" s="132">
        <f t="shared" si="101"/>
        <v>0</v>
      </c>
      <c r="U267" s="132">
        <f t="shared" si="102"/>
        <v>0</v>
      </c>
      <c r="V267" s="131">
        <f t="shared" si="103"/>
        <v>5.2484562266901222E-2</v>
      </c>
      <c r="W267" s="73">
        <f t="shared" si="104"/>
        <v>0.16601532971915223</v>
      </c>
    </row>
    <row r="268" spans="1:23" x14ac:dyDescent="0.2">
      <c r="A268" s="71">
        <f>BDS!BR270</f>
        <v>523.78164463210976</v>
      </c>
      <c r="B268" s="72">
        <f t="shared" si="84"/>
        <v>25.888650621814328</v>
      </c>
      <c r="C268" s="72">
        <f t="shared" si="85"/>
        <v>18.445277313153536</v>
      </c>
      <c r="D268" s="72">
        <f t="shared" si="86"/>
        <v>-2.1325546830380997E-2</v>
      </c>
      <c r="E268" s="72">
        <f t="shared" si="87"/>
        <v>13.591269741290951</v>
      </c>
      <c r="F268" s="72">
        <f t="shared" si="88"/>
        <v>6.2883147659981514E-2</v>
      </c>
      <c r="G268" s="72">
        <f t="shared" si="89"/>
        <v>27.182490942506188</v>
      </c>
      <c r="H268" s="72">
        <f t="shared" si="90"/>
        <v>3.2648874705895392E-2</v>
      </c>
      <c r="I268" s="72">
        <f t="shared" si="91"/>
        <v>22.911806308968039</v>
      </c>
      <c r="J268" s="72">
        <f t="shared" si="92"/>
        <v>-3.4741910157455411E-2</v>
      </c>
      <c r="K268" s="72">
        <f t="shared" si="93"/>
        <v>32.849902115509678</v>
      </c>
      <c r="L268" s="72">
        <f t="shared" si="94"/>
        <v>3.0157004135012822E-2</v>
      </c>
      <c r="M268" s="72">
        <f t="shared" si="95"/>
        <v>30.390959626506724</v>
      </c>
      <c r="N268" s="72">
        <f t="shared" si="96"/>
        <v>-2.8123396635442135E-2</v>
      </c>
      <c r="O268" s="72">
        <f t="shared" si="97"/>
        <v>35.550508887765567</v>
      </c>
      <c r="P268" s="72">
        <f t="shared" si="98"/>
        <v>-2.3562606645423582E-2</v>
      </c>
      <c r="Q268" s="71">
        <f t="shared" si="99"/>
        <v>7.7202886928438311E-2</v>
      </c>
      <c r="R268" s="131">
        <f>BDS!CD270</f>
        <v>0.17418627433590039</v>
      </c>
      <c r="S268" s="132">
        <f t="shared" si="100"/>
        <v>0</v>
      </c>
      <c r="T268" s="132">
        <f t="shared" si="101"/>
        <v>0</v>
      </c>
      <c r="U268" s="132">
        <f t="shared" si="102"/>
        <v>0</v>
      </c>
      <c r="V268" s="131">
        <f t="shared" si="103"/>
        <v>7.7202886928438311E-2</v>
      </c>
      <c r="W268" s="73">
        <f t="shared" si="104"/>
        <v>0.25138916126433869</v>
      </c>
    </row>
    <row r="269" spans="1:23" x14ac:dyDescent="0.2">
      <c r="A269" s="71">
        <f>BDS!BR271</f>
        <v>531.72486300371793</v>
      </c>
      <c r="B269" s="72">
        <f t="shared" si="84"/>
        <v>25.501910750231715</v>
      </c>
      <c r="C269" s="72">
        <f t="shared" si="85"/>
        <v>18.725002399217132</v>
      </c>
      <c r="D269" s="72">
        <f t="shared" si="86"/>
        <v>-6.6345373001240977E-3</v>
      </c>
      <c r="E269" s="72">
        <f t="shared" si="87"/>
        <v>13.797383156315892</v>
      </c>
      <c r="F269" s="72">
        <f t="shared" si="88"/>
        <v>6.8333736751042665E-2</v>
      </c>
      <c r="G269" s="72">
        <f t="shared" si="89"/>
        <v>27.594717036439359</v>
      </c>
      <c r="H269" s="72">
        <f t="shared" si="90"/>
        <v>2.2775919276166845E-2</v>
      </c>
      <c r="I269" s="72">
        <f t="shared" si="91"/>
        <v>23.259266901879709</v>
      </c>
      <c r="J269" s="72">
        <f t="shared" si="92"/>
        <v>-4.1039198066224358E-2</v>
      </c>
      <c r="K269" s="72">
        <f t="shared" si="93"/>
        <v>33.348075254380781</v>
      </c>
      <c r="L269" s="72">
        <f t="shared" si="94"/>
        <v>2.8050181249815467E-2</v>
      </c>
      <c r="M269" s="72">
        <f t="shared" si="95"/>
        <v>30.851842575174437</v>
      </c>
      <c r="N269" s="72">
        <f t="shared" si="96"/>
        <v>-1.732933499336425E-2</v>
      </c>
      <c r="O269" s="72">
        <f t="shared" si="97"/>
        <v>36.089637087868219</v>
      </c>
      <c r="P269" s="72">
        <f t="shared" si="98"/>
        <v>-2.7688061268208598E-2</v>
      </c>
      <c r="Q269" s="71">
        <f t="shared" si="99"/>
        <v>0.11345713403558094</v>
      </c>
      <c r="R269" s="131">
        <f>BDS!CD271</f>
        <v>0.23363036876072751</v>
      </c>
      <c r="S269" s="132">
        <f t="shared" si="100"/>
        <v>0</v>
      </c>
      <c r="T269" s="132">
        <f t="shared" si="101"/>
        <v>0</v>
      </c>
      <c r="U269" s="132">
        <f t="shared" si="102"/>
        <v>0</v>
      </c>
      <c r="V269" s="131">
        <f t="shared" si="103"/>
        <v>0.11345713403558094</v>
      </c>
      <c r="W269" s="73">
        <f t="shared" si="104"/>
        <v>0.34708750279630846</v>
      </c>
    </row>
    <row r="270" spans="1:23" x14ac:dyDescent="0.2">
      <c r="A270" s="71">
        <f>BDS!BR272</f>
        <v>539.78854133940786</v>
      </c>
      <c r="B270" s="72">
        <f t="shared" si="84"/>
        <v>25.120948226045712</v>
      </c>
      <c r="C270" s="72">
        <f t="shared" si="85"/>
        <v>19.00896955345053</v>
      </c>
      <c r="D270" s="72">
        <f t="shared" si="86"/>
        <v>8.3507577955382051E-3</v>
      </c>
      <c r="E270" s="72">
        <f t="shared" si="87"/>
        <v>14.006622308719454</v>
      </c>
      <c r="F270" s="72">
        <f t="shared" si="88"/>
        <v>7.0787312018942727E-2</v>
      </c>
      <c r="G270" s="72">
        <f t="shared" si="89"/>
        <v>28.013194593966464</v>
      </c>
      <c r="H270" s="72">
        <f t="shared" si="90"/>
        <v>9.2164205257319071E-3</v>
      </c>
      <c r="I270" s="72">
        <f t="shared" si="91"/>
        <v>23.611996780940125</v>
      </c>
      <c r="J270" s="72">
        <f t="shared" si="92"/>
        <v>-4.2298314515567682E-2</v>
      </c>
      <c r="K270" s="72">
        <f t="shared" si="93"/>
        <v>33.853803255224378</v>
      </c>
      <c r="L270" s="72">
        <f t="shared" si="94"/>
        <v>1.9113224336446959E-2</v>
      </c>
      <c r="M270" s="72">
        <f t="shared" si="95"/>
        <v>31.319714875115789</v>
      </c>
      <c r="N270" s="72">
        <f t="shared" si="96"/>
        <v>-3.0671829665518745E-3</v>
      </c>
      <c r="O270" s="72">
        <f t="shared" si="97"/>
        <v>36.636941238899276</v>
      </c>
      <c r="P270" s="72">
        <f t="shared" si="98"/>
        <v>-2.3839724188203983E-2</v>
      </c>
      <c r="Q270" s="71">
        <f t="shared" si="99"/>
        <v>0.16307165508929164</v>
      </c>
      <c r="R270" s="131">
        <f>BDS!CD272</f>
        <v>0.2918273081823175</v>
      </c>
      <c r="S270" s="132">
        <f t="shared" si="100"/>
        <v>0</v>
      </c>
      <c r="T270" s="132">
        <f t="shared" si="101"/>
        <v>0</v>
      </c>
      <c r="U270" s="132">
        <f t="shared" si="102"/>
        <v>0</v>
      </c>
      <c r="V270" s="131">
        <f t="shared" si="103"/>
        <v>0.16307165508929164</v>
      </c>
      <c r="W270" s="73">
        <f t="shared" si="104"/>
        <v>0.45489896327160917</v>
      </c>
    </row>
    <row r="271" spans="1:23" x14ac:dyDescent="0.2">
      <c r="A271" s="71">
        <f>BDS!BR273</f>
        <v>547.97450643057164</v>
      </c>
      <c r="B271" s="72">
        <f t="shared" si="84"/>
        <v>24.745676743846936</v>
      </c>
      <c r="C271" s="72">
        <f t="shared" si="85"/>
        <v>19.297243107382268</v>
      </c>
      <c r="D271" s="72">
        <f t="shared" si="86"/>
        <v>2.2432313435394497E-2</v>
      </c>
      <c r="E271" s="72">
        <f t="shared" si="87"/>
        <v>14.219034600725111</v>
      </c>
      <c r="F271" s="72">
        <f t="shared" si="88"/>
        <v>7.0092713214013988E-2</v>
      </c>
      <c r="G271" s="72">
        <f t="shared" si="89"/>
        <v>28.438018419365157</v>
      </c>
      <c r="H271" s="72">
        <f t="shared" si="90"/>
        <v>-5.7301669214198398E-3</v>
      </c>
      <c r="I271" s="72">
        <f t="shared" si="91"/>
        <v>23.970075855575228</v>
      </c>
      <c r="J271" s="72">
        <f t="shared" si="92"/>
        <v>-3.8292087405883697E-2</v>
      </c>
      <c r="K271" s="72">
        <f t="shared" si="93"/>
        <v>34.367200688528072</v>
      </c>
      <c r="L271" s="72">
        <f t="shared" si="94"/>
        <v>5.5044243026297485E-3</v>
      </c>
      <c r="M271" s="72">
        <f t="shared" si="95"/>
        <v>31.794682520773339</v>
      </c>
      <c r="N271" s="72">
        <f t="shared" si="96"/>
        <v>1.1629772041400567E-2</v>
      </c>
      <c r="O271" s="72">
        <f t="shared" si="97"/>
        <v>37.192545330243028</v>
      </c>
      <c r="P271" s="72">
        <f t="shared" si="98"/>
        <v>-1.3045028617409525E-2</v>
      </c>
      <c r="Q271" s="71">
        <f t="shared" si="99"/>
        <v>0.2226004019601785</v>
      </c>
      <c r="R271" s="131">
        <f>BDS!CD273</f>
        <v>0.34874537783731796</v>
      </c>
      <c r="S271" s="132">
        <f t="shared" si="100"/>
        <v>0</v>
      </c>
      <c r="T271" s="132">
        <f t="shared" si="101"/>
        <v>0</v>
      </c>
      <c r="U271" s="132">
        <f t="shared" si="102"/>
        <v>0</v>
      </c>
      <c r="V271" s="131">
        <f t="shared" si="103"/>
        <v>0.2226004019601785</v>
      </c>
      <c r="W271" s="73">
        <f t="shared" si="104"/>
        <v>0.57134577979749646</v>
      </c>
    </row>
    <row r="272" spans="1:23" x14ac:dyDescent="0.2">
      <c r="A272" s="71">
        <f>BDS!BR274</f>
        <v>556.28461277213592</v>
      </c>
      <c r="B272" s="72">
        <f t="shared" si="84"/>
        <v>24.376011287506916</v>
      </c>
      <c r="C272" s="72">
        <f t="shared" si="85"/>
        <v>19.589888368137085</v>
      </c>
      <c r="D272" s="72">
        <f t="shared" si="86"/>
        <v>3.4432731981243504E-2</v>
      </c>
      <c r="E272" s="72">
        <f t="shared" si="87"/>
        <v>14.434668153417363</v>
      </c>
      <c r="F272" s="72">
        <f t="shared" si="88"/>
        <v>6.6234425200053432E-2</v>
      </c>
      <c r="G272" s="72">
        <f t="shared" si="89"/>
        <v>28.869284754632581</v>
      </c>
      <c r="H272" s="72">
        <f t="shared" si="90"/>
        <v>-1.9413992191879875E-2</v>
      </c>
      <c r="I272" s="72">
        <f t="shared" si="91"/>
        <v>24.333585247048045</v>
      </c>
      <c r="J272" s="72">
        <f t="shared" si="92"/>
        <v>-2.9455906104621829E-2</v>
      </c>
      <c r="K272" s="72">
        <f t="shared" si="93"/>
        <v>34.888383862256127</v>
      </c>
      <c r="L272" s="72">
        <f t="shared" si="94"/>
        <v>-9.3114351610810372E-3</v>
      </c>
      <c r="M272" s="72">
        <f t="shared" si="95"/>
        <v>32.276853114009462</v>
      </c>
      <c r="N272" s="72">
        <f t="shared" si="96"/>
        <v>2.3498163500797257E-2</v>
      </c>
      <c r="O272" s="72">
        <f t="shared" si="97"/>
        <v>37.756575231599271</v>
      </c>
      <c r="P272" s="72">
        <f t="shared" si="98"/>
        <v>1.5211064292589582E-3</v>
      </c>
      <c r="Q272" s="71">
        <f t="shared" si="99"/>
        <v>0.28369955959775883</v>
      </c>
      <c r="R272" s="131">
        <f>BDS!CD274</f>
        <v>0.40435730627887967</v>
      </c>
      <c r="S272" s="132">
        <f t="shared" si="100"/>
        <v>0</v>
      </c>
      <c r="T272" s="132">
        <f t="shared" si="101"/>
        <v>0</v>
      </c>
      <c r="U272" s="132">
        <f t="shared" si="102"/>
        <v>0</v>
      </c>
      <c r="V272" s="131">
        <f t="shared" si="103"/>
        <v>0.28369955959775883</v>
      </c>
      <c r="W272" s="73">
        <f t="shared" si="104"/>
        <v>0.6880568658766385</v>
      </c>
    </row>
    <row r="273" spans="1:23" x14ac:dyDescent="0.2">
      <c r="A273" s="71">
        <f>BDS!BR275</f>
        <v>564.7207429826899</v>
      </c>
      <c r="B273" s="72">
        <f t="shared" si="84"/>
        <v>24.011868110918051</v>
      </c>
      <c r="C273" s="72">
        <f t="shared" si="85"/>
        <v>19.886971633230946</v>
      </c>
      <c r="D273" s="72">
        <f t="shared" si="86"/>
        <v>4.329935928339676E-2</v>
      </c>
      <c r="E273" s="72">
        <f t="shared" si="87"/>
        <v>14.653571817643368</v>
      </c>
      <c r="F273" s="72">
        <f t="shared" si="88"/>
        <v>5.9343887202330178E-2</v>
      </c>
      <c r="G273" s="72">
        <f t="shared" si="89"/>
        <v>29.307091301288583</v>
      </c>
      <c r="H273" s="72">
        <f t="shared" si="90"/>
        <v>-2.9300597955704544E-2</v>
      </c>
      <c r="I273" s="72">
        <f t="shared" si="91"/>
        <v>24.702607306836345</v>
      </c>
      <c r="J273" s="72">
        <f t="shared" si="92"/>
        <v>-1.6880506738210302E-2</v>
      </c>
      <c r="K273" s="72">
        <f t="shared" si="93"/>
        <v>35.41747084819859</v>
      </c>
      <c r="L273" s="72">
        <f t="shared" si="94"/>
        <v>-2.1396531265304854E-2</v>
      </c>
      <c r="M273" s="72">
        <f t="shared" si="95"/>
        <v>32.76633588848312</v>
      </c>
      <c r="N273" s="72">
        <f t="shared" si="96"/>
        <v>2.9780959651638021E-2</v>
      </c>
      <c r="O273" s="72">
        <f t="shared" si="97"/>
        <v>38.329158721498558</v>
      </c>
      <c r="P273" s="72">
        <f t="shared" si="98"/>
        <v>1.5371655835957211E-2</v>
      </c>
      <c r="Q273" s="71">
        <f t="shared" si="99"/>
        <v>0.33511500653538451</v>
      </c>
      <c r="R273" s="131">
        <f>BDS!CD275</f>
        <v>0.45864069392772855</v>
      </c>
      <c r="S273" s="132">
        <f t="shared" si="100"/>
        <v>0</v>
      </c>
      <c r="T273" s="132">
        <f t="shared" si="101"/>
        <v>0</v>
      </c>
      <c r="U273" s="132">
        <f t="shared" si="102"/>
        <v>0</v>
      </c>
      <c r="V273" s="131">
        <f t="shared" si="103"/>
        <v>0.33511500653538451</v>
      </c>
      <c r="W273" s="73">
        <f t="shared" si="104"/>
        <v>0.79375570046311306</v>
      </c>
    </row>
    <row r="274" spans="1:23" x14ac:dyDescent="0.2">
      <c r="A274" s="71">
        <f>BDS!BR276</f>
        <v>573.28480823098425</v>
      </c>
      <c r="B274" s="72">
        <f t="shared" si="84"/>
        <v>23.653164719021284</v>
      </c>
      <c r="C274" s="72">
        <f t="shared" si="85"/>
        <v>20.188560205590488</v>
      </c>
      <c r="D274" s="72">
        <f t="shared" si="86"/>
        <v>4.8208305912959368E-2</v>
      </c>
      <c r="E274" s="72">
        <f t="shared" si="87"/>
        <v>14.875795185079886</v>
      </c>
      <c r="F274" s="72">
        <f t="shared" si="88"/>
        <v>4.9704423392851714E-2</v>
      </c>
      <c r="G274" s="72">
        <f t="shared" si="89"/>
        <v>29.751537242509571</v>
      </c>
      <c r="H274" s="72">
        <f t="shared" si="90"/>
        <v>-3.3464602732723829E-2</v>
      </c>
      <c r="I274" s="72">
        <f t="shared" si="91"/>
        <v>25.077225635289043</v>
      </c>
      <c r="J274" s="72">
        <f t="shared" si="92"/>
        <v>-2.2126483326034285E-3</v>
      </c>
      <c r="K274" s="72">
        <f t="shared" si="93"/>
        <v>35.95458150871994</v>
      </c>
      <c r="L274" s="72">
        <f t="shared" si="94"/>
        <v>-2.7394176985873053E-2</v>
      </c>
      <c r="M274" s="72">
        <f t="shared" si="95"/>
        <v>33.263241734396239</v>
      </c>
      <c r="N274" s="72">
        <f t="shared" si="96"/>
        <v>2.8921163197690794E-2</v>
      </c>
      <c r="O274" s="72">
        <f t="shared" si="97"/>
        <v>38.910425516249909</v>
      </c>
      <c r="P274" s="72">
        <f t="shared" si="98"/>
        <v>2.4057278577748562E-2</v>
      </c>
      <c r="Q274" s="71">
        <f t="shared" si="99"/>
        <v>0.36556936636900289</v>
      </c>
      <c r="R274" s="131">
        <f>BDS!CD276</f>
        <v>0.51157845234570409</v>
      </c>
      <c r="S274" s="132">
        <f t="shared" si="100"/>
        <v>0</v>
      </c>
      <c r="T274" s="132">
        <f t="shared" si="101"/>
        <v>0</v>
      </c>
      <c r="U274" s="132">
        <f t="shared" si="102"/>
        <v>0</v>
      </c>
      <c r="V274" s="131">
        <f t="shared" si="103"/>
        <v>0.36556936636900289</v>
      </c>
      <c r="W274" s="73">
        <f t="shared" si="104"/>
        <v>0.87714781871470704</v>
      </c>
    </row>
    <row r="275" spans="1:23" x14ac:dyDescent="0.2">
      <c r="A275" s="71">
        <f>BDS!BR277</f>
        <v>581.97874866889833</v>
      </c>
      <c r="B275" s="72">
        <f t="shared" si="84"/>
        <v>23.29981984911722</v>
      </c>
      <c r="C275" s="72">
        <f t="shared" si="85"/>
        <v>20.494722408800182</v>
      </c>
      <c r="D275" s="72">
        <f t="shared" si="86"/>
        <v>4.8658176193761997E-2</v>
      </c>
      <c r="E275" s="72">
        <f t="shared" si="87"/>
        <v>15.101388599468054</v>
      </c>
      <c r="F275" s="72">
        <f t="shared" si="88"/>
        <v>3.7748617284554697E-2</v>
      </c>
      <c r="G275" s="72">
        <f t="shared" si="89"/>
        <v>30.202723265598017</v>
      </c>
      <c r="H275" s="72">
        <f t="shared" si="90"/>
        <v>-3.1015150779588985E-2</v>
      </c>
      <c r="I275" s="72">
        <f t="shared" si="91"/>
        <v>25.457525100565459</v>
      </c>
      <c r="J275" s="72">
        <f t="shared" si="92"/>
        <v>1.2534759884917031E-2</v>
      </c>
      <c r="K275" s="72">
        <f t="shared" si="93"/>
        <v>36.499837523913335</v>
      </c>
      <c r="L275" s="72">
        <f t="shared" si="94"/>
        <v>-2.5528220060977533E-2</v>
      </c>
      <c r="M275" s="72">
        <f t="shared" si="95"/>
        <v>33.767683223615435</v>
      </c>
      <c r="N275" s="72">
        <f t="shared" si="96"/>
        <v>2.1033062988230652E-2</v>
      </c>
      <c r="O275" s="72">
        <f t="shared" si="97"/>
        <v>39.500507299327381</v>
      </c>
      <c r="P275" s="72">
        <f t="shared" si="98"/>
        <v>2.4646003273708868E-2</v>
      </c>
      <c r="Q275" s="71">
        <f t="shared" si="99"/>
        <v>0.36659729488956216</v>
      </c>
      <c r="R275" s="131">
        <f>BDS!CD277</f>
        <v>0.56315925132303946</v>
      </c>
      <c r="S275" s="132">
        <f t="shared" si="100"/>
        <v>0</v>
      </c>
      <c r="T275" s="132">
        <f t="shared" si="101"/>
        <v>0</v>
      </c>
      <c r="U275" s="132">
        <f t="shared" si="102"/>
        <v>0</v>
      </c>
      <c r="V275" s="131">
        <f t="shared" si="103"/>
        <v>0.36659729488956216</v>
      </c>
      <c r="W275" s="73">
        <f t="shared" si="104"/>
        <v>0.92975654621260162</v>
      </c>
    </row>
    <row r="276" spans="1:23" x14ac:dyDescent="0.2">
      <c r="A276" s="71">
        <f>BDS!BR278</f>
        <v>590.80453387097293</v>
      </c>
      <c r="B276" s="72">
        <f t="shared" si="84"/>
        <v>22.951753452456405</v>
      </c>
      <c r="C276" s="72">
        <f t="shared" si="85"/>
        <v>20.80552760258076</v>
      </c>
      <c r="D276" s="72">
        <f t="shared" si="86"/>
        <v>4.4542612916953217E-2</v>
      </c>
      <c r="E276" s="72">
        <f t="shared" si="87"/>
        <v>15.330403168018545</v>
      </c>
      <c r="F276" s="72">
        <f t="shared" si="88"/>
        <v>2.4047216152551325E-2</v>
      </c>
      <c r="G276" s="72">
        <f t="shared" si="89"/>
        <v>30.660751584792749</v>
      </c>
      <c r="H276" s="72">
        <f t="shared" si="90"/>
        <v>-2.2354835894515198E-2</v>
      </c>
      <c r="I276" s="72">
        <f t="shared" si="91"/>
        <v>25.843591857861849</v>
      </c>
      <c r="J276" s="72">
        <f t="shared" si="92"/>
        <v>2.5247211123814631E-2</v>
      </c>
      <c r="K276" s="72">
        <f t="shared" si="93"/>
        <v>37.053362419166774</v>
      </c>
      <c r="L276" s="72">
        <f t="shared" si="94"/>
        <v>-1.6241363666140918E-2</v>
      </c>
      <c r="M276" s="72">
        <f t="shared" si="95"/>
        <v>34.279774635174661</v>
      </c>
      <c r="N276" s="72">
        <f t="shared" si="96"/>
        <v>7.9985163864567284E-3</v>
      </c>
      <c r="O276" s="72">
        <f t="shared" si="97"/>
        <v>40.099537751202497</v>
      </c>
      <c r="P276" s="72">
        <f t="shared" si="98"/>
        <v>1.6836828930824756E-2</v>
      </c>
      <c r="Q276" s="71">
        <f t="shared" si="99"/>
        <v>0.3345439064499498</v>
      </c>
      <c r="R276" s="131">
        <f>BDS!CD278</f>
        <v>0.61337797016692797</v>
      </c>
      <c r="S276" s="132">
        <f t="shared" si="100"/>
        <v>0</v>
      </c>
      <c r="T276" s="132">
        <f t="shared" si="101"/>
        <v>0</v>
      </c>
      <c r="U276" s="132">
        <f t="shared" si="102"/>
        <v>0</v>
      </c>
      <c r="V276" s="131">
        <f t="shared" si="103"/>
        <v>0.3345439064499498</v>
      </c>
      <c r="W276" s="73">
        <f t="shared" si="104"/>
        <v>0.94792187661687777</v>
      </c>
    </row>
    <row r="277" spans="1:23" x14ac:dyDescent="0.2">
      <c r="A277" s="71">
        <f>BDS!BR279</f>
        <v>599.76416328060884</v>
      </c>
      <c r="B277" s="72">
        <f t="shared" si="84"/>
        <v>22.608886676104632</v>
      </c>
      <c r="C277" s="72">
        <f t="shared" si="85"/>
        <v>21.121046198502341</v>
      </c>
      <c r="D277" s="72">
        <f t="shared" si="86"/>
        <v>3.6191149860774124E-2</v>
      </c>
      <c r="E277" s="72">
        <f t="shared" si="87"/>
        <v>15.562890772989688</v>
      </c>
      <c r="F277" s="72">
        <f t="shared" si="88"/>
        <v>9.2890302727063959E-3</v>
      </c>
      <c r="G277" s="72">
        <f t="shared" si="89"/>
        <v>31.125725964425122</v>
      </c>
      <c r="H277" s="72">
        <f t="shared" si="90"/>
        <v>-9.1931804599270136E-3</v>
      </c>
      <c r="I277" s="72">
        <f t="shared" si="91"/>
        <v>26.235513368929489</v>
      </c>
      <c r="J277" s="72">
        <f t="shared" si="92"/>
        <v>3.401730141861594E-2</v>
      </c>
      <c r="K277" s="72">
        <f t="shared" si="93"/>
        <v>37.615281593147195</v>
      </c>
      <c r="L277" s="72">
        <f t="shared" si="94"/>
        <v>-2.2260127944624748E-3</v>
      </c>
      <c r="M277" s="72">
        <f t="shared" si="95"/>
        <v>34.799631981164623</v>
      </c>
      <c r="N277" s="72">
        <f t="shared" si="96"/>
        <v>-6.8895650758596114E-3</v>
      </c>
      <c r="O277" s="72">
        <f t="shared" si="97"/>
        <v>40.707652579628885</v>
      </c>
      <c r="P277" s="72">
        <f t="shared" si="98"/>
        <v>3.2588393197575003E-3</v>
      </c>
      <c r="Q277" s="71">
        <f t="shared" si="99"/>
        <v>0.27124271824362256</v>
      </c>
      <c r="R277" s="131">
        <f>BDS!CD279</f>
        <v>0.66223614878174164</v>
      </c>
      <c r="S277" s="132">
        <f t="shared" si="100"/>
        <v>0</v>
      </c>
      <c r="T277" s="132">
        <f t="shared" si="101"/>
        <v>0</v>
      </c>
      <c r="U277" s="132">
        <f t="shared" si="102"/>
        <v>0</v>
      </c>
      <c r="V277" s="131">
        <f t="shared" si="103"/>
        <v>0.27124271824362256</v>
      </c>
      <c r="W277" s="73">
        <f t="shared" si="104"/>
        <v>0.9334788670253642</v>
      </c>
    </row>
    <row r="278" spans="1:23" x14ac:dyDescent="0.2">
      <c r="A278" s="71">
        <f>BDS!BR280</f>
        <v>608.8596666630325</v>
      </c>
      <c r="B278" s="72">
        <f t="shared" si="84"/>
        <v>22.271141845079139</v>
      </c>
      <c r="C278" s="72">
        <f t="shared" si="85"/>
        <v>21.441349675935896</v>
      </c>
      <c r="D278" s="72">
        <f t="shared" si="86"/>
        <v>2.4369537500684605E-2</v>
      </c>
      <c r="E278" s="72">
        <f t="shared" si="87"/>
        <v>15.798904083441167</v>
      </c>
      <c r="F278" s="72">
        <f t="shared" si="88"/>
        <v>-5.7482162410502453E-3</v>
      </c>
      <c r="G278" s="72">
        <f t="shared" si="89"/>
        <v>31.597751742426411</v>
      </c>
      <c r="H278" s="72">
        <f t="shared" si="90"/>
        <v>5.7227170346264419E-3</v>
      </c>
      <c r="I278" s="72">
        <f t="shared" si="91"/>
        <v>26.633378421888775</v>
      </c>
      <c r="J278" s="72">
        <f t="shared" si="92"/>
        <v>3.7454499446602105E-2</v>
      </c>
      <c r="K278" s="72">
        <f t="shared" si="93"/>
        <v>38.185722346209026</v>
      </c>
      <c r="L278" s="72">
        <f t="shared" si="94"/>
        <v>1.2246266333840156E-2</v>
      </c>
      <c r="M278" s="72">
        <f t="shared" si="95"/>
        <v>35.327373033014851</v>
      </c>
      <c r="N278" s="72">
        <f t="shared" si="96"/>
        <v>-1.9702294400736547E-2</v>
      </c>
      <c r="O278" s="72">
        <f t="shared" si="97"/>
        <v>41.324989550386363</v>
      </c>
      <c r="P278" s="72">
        <f t="shared" si="98"/>
        <v>-1.1266203581719127E-2</v>
      </c>
      <c r="Q278" s="71">
        <f t="shared" si="99"/>
        <v>0.18316080336999019</v>
      </c>
      <c r="R278" s="131">
        <f>BDS!CD280</f>
        <v>0.70974243323627739</v>
      </c>
      <c r="S278" s="132">
        <f t="shared" si="100"/>
        <v>0</v>
      </c>
      <c r="T278" s="132">
        <f t="shared" si="101"/>
        <v>0</v>
      </c>
      <c r="U278" s="132">
        <f t="shared" si="102"/>
        <v>0</v>
      </c>
      <c r="V278" s="131">
        <f t="shared" si="103"/>
        <v>0.18316080336999019</v>
      </c>
      <c r="W278" s="73">
        <f t="shared" si="104"/>
        <v>0.89290323660626758</v>
      </c>
    </row>
    <row r="279" spans="1:23" x14ac:dyDescent="0.2">
      <c r="A279" s="71">
        <f>BDS!BR281</f>
        <v>618.09310456512992</v>
      </c>
      <c r="B279" s="72">
        <f t="shared" si="84"/>
        <v>21.938442444751704</v>
      </c>
      <c r="C279" s="72">
        <f t="shared" si="85"/>
        <v>21.766510598246555</v>
      </c>
      <c r="D279" s="72">
        <f t="shared" si="86"/>
        <v>1.0233769372988295E-2</v>
      </c>
      <c r="E279" s="72">
        <f t="shared" si="87"/>
        <v>16.038496567165964</v>
      </c>
      <c r="F279" s="72">
        <f t="shared" si="88"/>
        <v>-2.0235531714125597E-2</v>
      </c>
      <c r="G279" s="72">
        <f t="shared" si="89"/>
        <v>32.076935854191618</v>
      </c>
      <c r="H279" s="72">
        <f t="shared" si="90"/>
        <v>1.9138794800773632E-2</v>
      </c>
      <c r="I279" s="72">
        <f t="shared" si="91"/>
        <v>27.037277151343737</v>
      </c>
      <c r="J279" s="72">
        <f t="shared" si="92"/>
        <v>3.4945232691623238E-2</v>
      </c>
      <c r="K279" s="72">
        <f t="shared" si="93"/>
        <v>38.764813909233503</v>
      </c>
      <c r="L279" s="72">
        <f t="shared" si="94"/>
        <v>2.2575340322513231E-2</v>
      </c>
      <c r="M279" s="72">
        <f t="shared" si="95"/>
        <v>35.863117348174264</v>
      </c>
      <c r="N279" s="72">
        <f t="shared" si="96"/>
        <v>-2.6908998749287132E-2</v>
      </c>
      <c r="O279" s="72">
        <f t="shared" si="97"/>
        <v>41.951688518491096</v>
      </c>
      <c r="P279" s="72">
        <f t="shared" si="98"/>
        <v>-2.1361138019488773E-2</v>
      </c>
      <c r="Q279" s="71">
        <f t="shared" si="99"/>
        <v>7.9130466690137832E-2</v>
      </c>
      <c r="R279" s="131">
        <f>BDS!CD281</f>
        <v>0.75591300951886797</v>
      </c>
      <c r="S279" s="132">
        <f t="shared" si="100"/>
        <v>0</v>
      </c>
      <c r="T279" s="132">
        <f t="shared" si="101"/>
        <v>0</v>
      </c>
      <c r="U279" s="132">
        <f t="shared" si="102"/>
        <v>0</v>
      </c>
      <c r="V279" s="131">
        <f t="shared" si="103"/>
        <v>7.9130466690137832E-2</v>
      </c>
      <c r="W279" s="73">
        <f t="shared" si="104"/>
        <v>0.83504347620900576</v>
      </c>
    </row>
    <row r="280" spans="1:23" x14ac:dyDescent="0.2">
      <c r="A280" s="71">
        <f>BDS!BR282</f>
        <v>627.46656878225519</v>
      </c>
      <c r="B280" s="72">
        <f t="shared" si="84"/>
        <v>21.610713103514556</v>
      </c>
      <c r="C280" s="72">
        <f t="shared" si="85"/>
        <v>22.096602629232549</v>
      </c>
      <c r="D280" s="72">
        <f t="shared" si="86"/>
        <v>-4.7635699118666374E-3</v>
      </c>
      <c r="E280" s="72">
        <f t="shared" si="87"/>
        <v>16.281722502803262</v>
      </c>
      <c r="F280" s="72">
        <f t="shared" si="88"/>
        <v>-3.3337574183670934E-2</v>
      </c>
      <c r="G280" s="72">
        <f t="shared" si="89"/>
        <v>32.563386856805259</v>
      </c>
      <c r="H280" s="72">
        <f t="shared" si="90"/>
        <v>2.7998425800220307E-2</v>
      </c>
      <c r="I280" s="72">
        <f t="shared" si="91"/>
        <v>27.447301058801703</v>
      </c>
      <c r="J280" s="72">
        <f t="shared" si="92"/>
        <v>2.6812313843117708E-2</v>
      </c>
      <c r="K280" s="72">
        <f t="shared" si="93"/>
        <v>39.35268747290538</v>
      </c>
      <c r="L280" s="72">
        <f t="shared" si="94"/>
        <v>2.5324210709010447E-2</v>
      </c>
      <c r="M280" s="72">
        <f t="shared" si="95"/>
        <v>36.406986297196418</v>
      </c>
      <c r="N280" s="72">
        <f t="shared" si="96"/>
        <v>-2.6407621838004346E-2</v>
      </c>
      <c r="O280" s="72">
        <f t="shared" si="97"/>
        <v>42.587891459879238</v>
      </c>
      <c r="P280" s="72">
        <f t="shared" si="98"/>
        <v>-2.311651110099118E-2</v>
      </c>
      <c r="Q280" s="71">
        <f t="shared" si="99"/>
        <v>-3.2652517708157254E-2</v>
      </c>
      <c r="R280" s="131">
        <f>BDS!CD282</f>
        <v>0.80077201808748999</v>
      </c>
      <c r="S280" s="132">
        <f t="shared" si="100"/>
        <v>0</v>
      </c>
      <c r="T280" s="132">
        <f t="shared" si="101"/>
        <v>0</v>
      </c>
      <c r="U280" s="132">
        <f t="shared" si="102"/>
        <v>0</v>
      </c>
      <c r="V280" s="131">
        <f t="shared" si="103"/>
        <v>-3.2652517708157254E-2</v>
      </c>
      <c r="W280" s="73">
        <f t="shared" si="104"/>
        <v>0.76811950037933274</v>
      </c>
    </row>
    <row r="281" spans="1:23" x14ac:dyDescent="0.2">
      <c r="A281" s="71">
        <f>BDS!BR283</f>
        <v>636.98218283211725</v>
      </c>
      <c r="B281" s="72">
        <f t="shared" si="84"/>
        <v>21.287879575705286</v>
      </c>
      <c r="C281" s="72">
        <f t="shared" si="85"/>
        <v>22.431700549813414</v>
      </c>
      <c r="D281" s="72">
        <f t="shared" si="86"/>
        <v>-1.9010542656855988E-2</v>
      </c>
      <c r="E281" s="72">
        <f t="shared" si="87"/>
        <v>16.528636992135034</v>
      </c>
      <c r="F281" s="72">
        <f t="shared" si="88"/>
        <v>-4.4262893124989371E-2</v>
      </c>
      <c r="G281" s="72">
        <f t="shared" si="89"/>
        <v>33.057214953634492</v>
      </c>
      <c r="H281" s="72">
        <f t="shared" si="90"/>
        <v>3.0175453758942847E-2</v>
      </c>
      <c r="I281" s="72">
        <f t="shared" si="91"/>
        <v>27.863543033402525</v>
      </c>
      <c r="J281" s="72">
        <f t="shared" si="92"/>
        <v>1.4331792147740859E-2</v>
      </c>
      <c r="K281" s="72">
        <f t="shared" si="93"/>
        <v>39.949476217433627</v>
      </c>
      <c r="L281" s="72">
        <f t="shared" si="94"/>
        <v>1.9470699707005559E-2</v>
      </c>
      <c r="M281" s="72">
        <f t="shared" si="95"/>
        <v>36.959103091235463</v>
      </c>
      <c r="N281" s="72">
        <f t="shared" si="96"/>
        <v>-1.8244338151225704E-2</v>
      </c>
      <c r="O281" s="72">
        <f t="shared" si="97"/>
        <v>43.233742503570866</v>
      </c>
      <c r="P281" s="72">
        <f t="shared" si="98"/>
        <v>-1.5741882614412974E-2</v>
      </c>
      <c r="Q281" s="71">
        <f t="shared" si="99"/>
        <v>-0.14700065036575596</v>
      </c>
      <c r="R281" s="131">
        <f>BDS!CD283</f>
        <v>0.84435194063353869</v>
      </c>
      <c r="S281" s="132">
        <f t="shared" si="100"/>
        <v>0</v>
      </c>
      <c r="T281" s="132">
        <f t="shared" si="101"/>
        <v>0</v>
      </c>
      <c r="U281" s="132">
        <f t="shared" si="102"/>
        <v>0</v>
      </c>
      <c r="V281" s="131">
        <f t="shared" si="103"/>
        <v>-0.14700065036575596</v>
      </c>
      <c r="W281" s="73">
        <f t="shared" si="104"/>
        <v>0.69735129026778275</v>
      </c>
    </row>
    <row r="282" spans="1:23" x14ac:dyDescent="0.2">
      <c r="A282" s="71">
        <f>BDS!BR284</f>
        <v>646.64210243585399</v>
      </c>
      <c r="B282" s="72">
        <f t="shared" si="84"/>
        <v>20.969868724786807</v>
      </c>
      <c r="C282" s="72">
        <f t="shared" si="85"/>
        <v>22.771880274971288</v>
      </c>
      <c r="D282" s="72">
        <f t="shared" si="86"/>
        <v>-3.090651266900471E-2</v>
      </c>
      <c r="E282" s="72">
        <f t="shared" si="87"/>
        <v>16.779295972569113</v>
      </c>
      <c r="F282" s="72">
        <f t="shared" si="88"/>
        <v>-5.2316830831290094E-2</v>
      </c>
      <c r="G282" s="72">
        <f t="shared" si="89"/>
        <v>33.558532019295207</v>
      </c>
      <c r="H282" s="72">
        <f t="shared" si="90"/>
        <v>2.5058405967725149E-2</v>
      </c>
      <c r="I282" s="72">
        <f t="shared" si="91"/>
        <v>28.286097372962228</v>
      </c>
      <c r="J282" s="72">
        <f t="shared" si="92"/>
        <v>-4.1586575893173323E-4</v>
      </c>
      <c r="K282" s="72">
        <f t="shared" si="93"/>
        <v>40.555315342722807</v>
      </c>
      <c r="L282" s="72">
        <f t="shared" si="94"/>
        <v>6.9418985830806577E-3</v>
      </c>
      <c r="M282" s="72">
        <f t="shared" si="95"/>
        <v>37.519592809959107</v>
      </c>
      <c r="N282" s="72">
        <f t="shared" si="96"/>
        <v>-4.759016373344107E-3</v>
      </c>
      <c r="O282" s="72">
        <f t="shared" si="97"/>
        <v>43.889387964321877</v>
      </c>
      <c r="P282" s="72">
        <f t="shared" si="98"/>
        <v>-2.1138498566526079E-3</v>
      </c>
      <c r="Q282" s="71">
        <f t="shared" si="99"/>
        <v>-0.26185105371754036</v>
      </c>
      <c r="R282" s="131">
        <f>BDS!CD284</f>
        <v>0.88669394920336853</v>
      </c>
      <c r="S282" s="132">
        <f t="shared" si="100"/>
        <v>0</v>
      </c>
      <c r="T282" s="132">
        <f t="shared" si="101"/>
        <v>0</v>
      </c>
      <c r="U282" s="132">
        <f t="shared" si="102"/>
        <v>0</v>
      </c>
      <c r="V282" s="131">
        <f t="shared" si="103"/>
        <v>-0.26185105371754036</v>
      </c>
      <c r="W282" s="73">
        <f t="shared" si="104"/>
        <v>0.62484289548582816</v>
      </c>
    </row>
    <row r="283" spans="1:23" x14ac:dyDescent="0.2">
      <c r="A283" s="71">
        <f>BDS!BR285</f>
        <v>656.44851600640118</v>
      </c>
      <c r="B283" s="72">
        <f t="shared" si="84"/>
        <v>20.656608506778579</v>
      </c>
      <c r="C283" s="72">
        <f t="shared" si="85"/>
        <v>23.117218870949127</v>
      </c>
      <c r="D283" s="72">
        <f t="shared" si="86"/>
        <v>-3.9050050470414391E-2</v>
      </c>
      <c r="E283" s="72">
        <f t="shared" si="87"/>
        <v>17.033756229811569</v>
      </c>
      <c r="F283" s="72">
        <f t="shared" si="88"/>
        <v>-5.6953762616589042E-2</v>
      </c>
      <c r="G283" s="72">
        <f t="shared" si="89"/>
        <v>34.067451624996728</v>
      </c>
      <c r="H283" s="72">
        <f t="shared" si="90"/>
        <v>1.3816281494975069E-2</v>
      </c>
      <c r="I283" s="72">
        <f t="shared" si="91"/>
        <v>28.715059805335791</v>
      </c>
      <c r="J283" s="72">
        <f t="shared" si="92"/>
        <v>-1.4856181242159761E-2</v>
      </c>
      <c r="K283" s="72">
        <f t="shared" si="93"/>
        <v>41.170342099002028</v>
      </c>
      <c r="L283" s="72">
        <f t="shared" si="94"/>
        <v>-7.8624598942801625E-3</v>
      </c>
      <c r="M283" s="72">
        <f t="shared" si="95"/>
        <v>38.088582429884895</v>
      </c>
      <c r="N283" s="72">
        <f t="shared" si="96"/>
        <v>9.968832615586282E-3</v>
      </c>
      <c r="O283" s="72">
        <f t="shared" si="97"/>
        <v>44.554976375770906</v>
      </c>
      <c r="P283" s="72">
        <f t="shared" si="98"/>
        <v>1.2162182451459206E-2</v>
      </c>
      <c r="Q283" s="71">
        <f t="shared" si="99"/>
        <v>-0.37524191246442568</v>
      </c>
      <c r="R283" s="131">
        <f>BDS!CD285</f>
        <v>0.92784820647574229</v>
      </c>
      <c r="S283" s="132">
        <f t="shared" si="100"/>
        <v>0</v>
      </c>
      <c r="T283" s="132">
        <f t="shared" si="101"/>
        <v>0</v>
      </c>
      <c r="U283" s="132">
        <f t="shared" si="102"/>
        <v>0</v>
      </c>
      <c r="V283" s="131">
        <f t="shared" si="103"/>
        <v>-0.37524191246442568</v>
      </c>
      <c r="W283" s="73">
        <f t="shared" si="104"/>
        <v>0.55260629401131656</v>
      </c>
    </row>
    <row r="284" spans="1:23" x14ac:dyDescent="0.2">
      <c r="A284" s="71">
        <f>BDS!BR286</f>
        <v>666.40364514426813</v>
      </c>
      <c r="B284" s="72">
        <f t="shared" si="84"/>
        <v>20.348027953935379</v>
      </c>
      <c r="C284" s="72">
        <f t="shared" si="85"/>
        <v>23.467794572709703</v>
      </c>
      <c r="D284" s="72">
        <f t="shared" si="86"/>
        <v>-4.2422867120448897E-2</v>
      </c>
      <c r="E284" s="72">
        <f t="shared" si="87"/>
        <v>17.292075410731258</v>
      </c>
      <c r="F284" s="72">
        <f t="shared" si="88"/>
        <v>-5.7824831437626026E-2</v>
      </c>
      <c r="G284" s="72">
        <f t="shared" si="89"/>
        <v>34.584089064270898</v>
      </c>
      <c r="H284" s="72">
        <f t="shared" si="90"/>
        <v>-7.6817835625070927E-4</v>
      </c>
      <c r="I284" s="72">
        <f t="shared" si="91"/>
        <v>29.150527510103824</v>
      </c>
      <c r="J284" s="72">
        <f t="shared" si="92"/>
        <v>-2.6356575080062849E-2</v>
      </c>
      <c r="K284" s="72">
        <f t="shared" si="93"/>
        <v>41.794695817918388</v>
      </c>
      <c r="L284" s="72">
        <f t="shared" si="94"/>
        <v>-1.9517565270647297E-2</v>
      </c>
      <c r="M284" s="72">
        <f t="shared" si="95"/>
        <v>38.66620085314613</v>
      </c>
      <c r="N284" s="72">
        <f t="shared" si="96"/>
        <v>2.1290859232956441E-2</v>
      </c>
      <c r="O284" s="72">
        <f t="shared" si="97"/>
        <v>45.230658524088966</v>
      </c>
      <c r="P284" s="72">
        <f t="shared" si="98"/>
        <v>2.0969552091537117E-2</v>
      </c>
      <c r="Q284" s="71">
        <f t="shared" si="99"/>
        <v>-0.47997269913686369</v>
      </c>
      <c r="R284" s="131">
        <f>BDS!CD286</f>
        <v>0.96787410459688239</v>
      </c>
      <c r="S284" s="132">
        <f t="shared" si="100"/>
        <v>0</v>
      </c>
      <c r="T284" s="132">
        <f t="shared" si="101"/>
        <v>0</v>
      </c>
      <c r="U284" s="132">
        <f t="shared" si="102"/>
        <v>0</v>
      </c>
      <c r="V284" s="131">
        <f t="shared" si="103"/>
        <v>-0.47997269913686369</v>
      </c>
      <c r="W284" s="73">
        <f t="shared" si="104"/>
        <v>0.4879014054600187</v>
      </c>
    </row>
    <row r="285" spans="1:23" x14ac:dyDescent="0.2">
      <c r="A285" s="71">
        <f>BDS!BR287</f>
        <v>676.50974514083168</v>
      </c>
      <c r="B285" s="72">
        <f t="shared" si="84"/>
        <v>20.044057158669844</v>
      </c>
      <c r="C285" s="72">
        <f t="shared" si="85"/>
        <v>23.823686801659431</v>
      </c>
      <c r="D285" s="72">
        <f t="shared" si="86"/>
        <v>-4.0545391304894866E-2</v>
      </c>
      <c r="E285" s="72">
        <f t="shared" si="87"/>
        <v>17.554312036419489</v>
      </c>
      <c r="F285" s="72">
        <f t="shared" si="88"/>
        <v>-5.4817017888964238E-2</v>
      </c>
      <c r="G285" s="72">
        <f t="shared" si="89"/>
        <v>35.108561379091327</v>
      </c>
      <c r="H285" s="72">
        <f t="shared" si="90"/>
        <v>-1.4913041621084439E-2</v>
      </c>
      <c r="I285" s="72">
        <f t="shared" si="91"/>
        <v>29.592599140588245</v>
      </c>
      <c r="J285" s="72">
        <f t="shared" si="92"/>
        <v>-3.2720448711972654E-2</v>
      </c>
      <c r="K285" s="72">
        <f t="shared" si="93"/>
        <v>42.428517944101991</v>
      </c>
      <c r="L285" s="72">
        <f t="shared" si="94"/>
        <v>-2.3565640770528116E-2</v>
      </c>
      <c r="M285" s="72">
        <f t="shared" si="95"/>
        <v>39.25257893669415</v>
      </c>
      <c r="N285" s="72">
        <f t="shared" si="96"/>
        <v>2.5472207933363834E-2</v>
      </c>
      <c r="O285" s="72">
        <f t="shared" si="97"/>
        <v>45.91658748213947</v>
      </c>
      <c r="P285" s="72">
        <f t="shared" si="98"/>
        <v>2.0355612573359164E-2</v>
      </c>
      <c r="Q285" s="71">
        <f t="shared" si="99"/>
        <v>-0.55879581680798729</v>
      </c>
      <c r="R285" s="131">
        <f>BDS!CD287</f>
        <v>1.0068404285578847</v>
      </c>
      <c r="S285" s="132">
        <f t="shared" si="100"/>
        <v>0</v>
      </c>
      <c r="T285" s="132">
        <f t="shared" si="101"/>
        <v>0</v>
      </c>
      <c r="U285" s="132">
        <f t="shared" si="102"/>
        <v>0</v>
      </c>
      <c r="V285" s="131">
        <f t="shared" si="103"/>
        <v>-0.55879581680798729</v>
      </c>
      <c r="W285" s="73">
        <f t="shared" si="104"/>
        <v>0.4480446117498974</v>
      </c>
    </row>
    <row r="286" spans="1:23" x14ac:dyDescent="0.2">
      <c r="A286" s="71">
        <f>BDS!BR288</f>
        <v>686.76910548926264</v>
      </c>
      <c r="B286" s="72">
        <f t="shared" si="84"/>
        <v>19.744627257715226</v>
      </c>
      <c r="C286" s="72">
        <f t="shared" si="85"/>
        <v>24.184976183640917</v>
      </c>
      <c r="D286" s="72">
        <f t="shared" si="86"/>
        <v>-3.3579253198639615E-2</v>
      </c>
      <c r="E286" s="72">
        <f t="shared" si="87"/>
        <v>17.820525515447695</v>
      </c>
      <c r="F286" s="72">
        <f t="shared" si="88"/>
        <v>-4.8079357723158078E-2</v>
      </c>
      <c r="G286" s="72">
        <f t="shared" si="89"/>
        <v>35.640987386388716</v>
      </c>
      <c r="H286" s="72">
        <f t="shared" si="90"/>
        <v>-2.4791320996244644E-2</v>
      </c>
      <c r="I286" s="72">
        <f t="shared" si="91"/>
        <v>30.041374846201713</v>
      </c>
      <c r="J286" s="72">
        <f t="shared" si="92"/>
        <v>-3.2648497138839563E-2</v>
      </c>
      <c r="K286" s="72">
        <f t="shared" si="93"/>
        <v>43.071952067209551</v>
      </c>
      <c r="L286" s="72">
        <f t="shared" si="94"/>
        <v>-1.8334796730344761E-2</v>
      </c>
      <c r="M286" s="72">
        <f t="shared" si="95"/>
        <v>39.84784952194336</v>
      </c>
      <c r="N286" s="72">
        <f t="shared" si="96"/>
        <v>2.1019680485462416E-2</v>
      </c>
      <c r="O286" s="72">
        <f t="shared" si="97"/>
        <v>46.612918644156153</v>
      </c>
      <c r="P286" s="72">
        <f t="shared" si="98"/>
        <v>1.0491181523229573E-2</v>
      </c>
      <c r="Q286" s="71">
        <f t="shared" si="99"/>
        <v>-0.58449991295630999</v>
      </c>
      <c r="R286" s="131">
        <f>BDS!CD288</f>
        <v>1.0448254286999603</v>
      </c>
      <c r="S286" s="132">
        <f t="shared" si="100"/>
        <v>0</v>
      </c>
      <c r="T286" s="132">
        <f t="shared" si="101"/>
        <v>0</v>
      </c>
      <c r="U286" s="132">
        <f t="shared" si="102"/>
        <v>0</v>
      </c>
      <c r="V286" s="131">
        <f t="shared" si="103"/>
        <v>-0.58449991295630999</v>
      </c>
      <c r="W286" s="73">
        <f t="shared" si="104"/>
        <v>0.46032551574365033</v>
      </c>
    </row>
    <row r="287" spans="1:23" x14ac:dyDescent="0.2">
      <c r="A287" s="71">
        <f>BDS!BR289</f>
        <v>697.18405040320056</v>
      </c>
      <c r="B287" s="72">
        <f t="shared" si="84"/>
        <v>19.449670416524707</v>
      </c>
      <c r="C287" s="72">
        <f t="shared" si="85"/>
        <v>24.551744567198405</v>
      </c>
      <c r="D287" s="72">
        <f t="shared" si="86"/>
        <v>-2.2355125645032326E-2</v>
      </c>
      <c r="E287" s="72">
        <f t="shared" si="87"/>
        <v>18.090776157326218</v>
      </c>
      <c r="F287" s="72">
        <f t="shared" si="88"/>
        <v>-3.803244568462557E-2</v>
      </c>
      <c r="G287" s="72">
        <f t="shared" si="89"/>
        <v>36.18148770496834</v>
      </c>
      <c r="H287" s="72">
        <f t="shared" si="90"/>
        <v>-2.7599381770862665E-2</v>
      </c>
      <c r="I287" s="72">
        <f t="shared" si="91"/>
        <v>30.496956295136066</v>
      </c>
      <c r="J287" s="72">
        <f t="shared" si="92"/>
        <v>-2.606743249131693E-2</v>
      </c>
      <c r="K287" s="72">
        <f t="shared" si="93"/>
        <v>43.725143954454069</v>
      </c>
      <c r="L287" s="72">
        <f t="shared" si="94"/>
        <v>-5.8165249518652229E-3</v>
      </c>
      <c r="M287" s="72">
        <f t="shared" si="95"/>
        <v>40.452147464865909</v>
      </c>
      <c r="N287" s="72">
        <f t="shared" si="96"/>
        <v>9.3654707886504096E-3</v>
      </c>
      <c r="O287" s="72">
        <f t="shared" si="97"/>
        <v>47.319809760946995</v>
      </c>
      <c r="P287" s="72">
        <f t="shared" si="98"/>
        <v>-4.1139001951476439E-3</v>
      </c>
      <c r="Q287" s="71">
        <f t="shared" si="99"/>
        <v>-0.52869968832646841</v>
      </c>
      <c r="R287" s="131">
        <f>BDS!CD289</f>
        <v>1.0819167856010345</v>
      </c>
      <c r="S287" s="132">
        <f t="shared" si="100"/>
        <v>0</v>
      </c>
      <c r="T287" s="132">
        <f t="shared" si="101"/>
        <v>0</v>
      </c>
      <c r="U287" s="132">
        <f t="shared" si="102"/>
        <v>0</v>
      </c>
      <c r="V287" s="131">
        <f t="shared" si="103"/>
        <v>-0.52869968832646841</v>
      </c>
      <c r="W287" s="73">
        <f t="shared" si="104"/>
        <v>0.55321709727456614</v>
      </c>
    </row>
    <row r="288" spans="1:23" x14ac:dyDescent="0.2">
      <c r="A288" s="71">
        <f>BDS!BR290</f>
        <v>707.75693934329422</v>
      </c>
      <c r="B288" s="72">
        <f t="shared" si="84"/>
        <v>19.159119813903775</v>
      </c>
      <c r="C288" s="72">
        <f t="shared" si="85"/>
        <v>24.924075042120215</v>
      </c>
      <c r="D288" s="72">
        <f t="shared" si="86"/>
        <v>-8.311450022125173E-3</v>
      </c>
      <c r="E288" s="72">
        <f t="shared" si="87"/>
        <v>18.365125186167148</v>
      </c>
      <c r="F288" s="72">
        <f t="shared" si="88"/>
        <v>-2.5358099389937376E-2</v>
      </c>
      <c r="G288" s="72">
        <f t="shared" si="89"/>
        <v>36.730184782835742</v>
      </c>
      <c r="H288" s="72">
        <f t="shared" si="90"/>
        <v>-2.2441452750155227E-2</v>
      </c>
      <c r="I288" s="72">
        <f t="shared" si="91"/>
        <v>30.959446697394821</v>
      </c>
      <c r="J288" s="72">
        <f t="shared" si="92"/>
        <v>-1.423769351211022E-2</v>
      </c>
      <c r="K288" s="72">
        <f t="shared" si="93"/>
        <v>44.388241583627725</v>
      </c>
      <c r="L288" s="72">
        <f t="shared" si="94"/>
        <v>8.8961986644436383E-3</v>
      </c>
      <c r="M288" s="72">
        <f t="shared" si="95"/>
        <v>41.065609666542741</v>
      </c>
      <c r="N288" s="72">
        <f t="shared" si="96"/>
        <v>-5.4306735756027265E-3</v>
      </c>
      <c r="O288" s="72">
        <f t="shared" si="97"/>
        <v>48.037420975631996</v>
      </c>
      <c r="P288" s="72">
        <f t="shared" si="98"/>
        <v>-1.6480194784742958E-2</v>
      </c>
      <c r="Q288" s="71">
        <f t="shared" si="99"/>
        <v>-0.37802789574742196</v>
      </c>
      <c r="R288" s="131">
        <f>BDS!CD290</f>
        <v>1.118211449392728</v>
      </c>
      <c r="S288" s="132">
        <f t="shared" si="100"/>
        <v>0</v>
      </c>
      <c r="T288" s="132">
        <f t="shared" si="101"/>
        <v>0</v>
      </c>
      <c r="U288" s="132">
        <f t="shared" si="102"/>
        <v>0</v>
      </c>
      <c r="V288" s="131">
        <f t="shared" si="103"/>
        <v>-0.37802789574742196</v>
      </c>
      <c r="W288" s="73">
        <f t="shared" si="104"/>
        <v>0.74018355364530608</v>
      </c>
    </row>
    <row r="289" spans="1:23" x14ac:dyDescent="0.2">
      <c r="A289" s="71">
        <f>BDS!BR291</f>
        <v>718.49016755172738</v>
      </c>
      <c r="B289" s="72">
        <f t="shared" si="84"/>
        <v>18.872909626872179</v>
      </c>
      <c r="C289" s="72">
        <f t="shared" si="85"/>
        <v>25.302051958262375</v>
      </c>
      <c r="D289" s="72">
        <f t="shared" si="86"/>
        <v>6.6596564874786416E-3</v>
      </c>
      <c r="E289" s="72">
        <f t="shared" si="87"/>
        <v>18.643634754554387</v>
      </c>
      <c r="F289" s="72">
        <f t="shared" si="88"/>
        <v>-1.0967225798799647E-2</v>
      </c>
      <c r="G289" s="72">
        <f t="shared" si="89"/>
        <v>37.287202924936743</v>
      </c>
      <c r="H289" s="72">
        <f t="shared" si="90"/>
        <v>-1.0737177311030905E-2</v>
      </c>
      <c r="I289" s="72">
        <f t="shared" si="91"/>
        <v>31.428950828174926</v>
      </c>
      <c r="J289" s="72">
        <f t="shared" si="92"/>
        <v>4.1439258116244204E-4</v>
      </c>
      <c r="K289" s="72">
        <f t="shared" si="93"/>
        <v>45.061395176625631</v>
      </c>
      <c r="L289" s="72">
        <f t="shared" si="94"/>
        <v>1.9562916748800813E-2</v>
      </c>
      <c r="M289" s="72">
        <f t="shared" si="95"/>
        <v>41.688375104177894</v>
      </c>
      <c r="N289" s="72">
        <f t="shared" si="96"/>
        <v>-1.7984414279159946E-2</v>
      </c>
      <c r="O289" s="72">
        <f t="shared" si="97"/>
        <v>48.765914859922894</v>
      </c>
      <c r="P289" s="72">
        <f t="shared" si="98"/>
        <v>-2.0454128857759043E-2</v>
      </c>
      <c r="Q289" s="71">
        <f t="shared" si="99"/>
        <v>-0.1480082893546267</v>
      </c>
      <c r="R289" s="131">
        <f>BDS!CD291</f>
        <v>1.1538153345524771</v>
      </c>
      <c r="S289" s="132">
        <f t="shared" si="100"/>
        <v>0</v>
      </c>
      <c r="T289" s="132">
        <f t="shared" si="101"/>
        <v>0</v>
      </c>
      <c r="U289" s="132">
        <f t="shared" si="102"/>
        <v>0</v>
      </c>
      <c r="V289" s="131">
        <f t="shared" si="103"/>
        <v>-0.1480082893546267</v>
      </c>
      <c r="W289" s="73">
        <f t="shared" si="104"/>
        <v>1.0058070451978505</v>
      </c>
    </row>
    <row r="290" spans="1:23" x14ac:dyDescent="0.2">
      <c r="A290" s="71">
        <f>BDS!BR292</f>
        <v>729.38616659485012</v>
      </c>
      <c r="B290" s="72">
        <f t="shared" si="84"/>
        <v>18.590975015752022</v>
      </c>
      <c r="C290" s="72">
        <f t="shared" si="85"/>
        <v>25.68576094465768</v>
      </c>
      <c r="D290" s="72">
        <f t="shared" si="86"/>
        <v>2.0449432077550792E-2</v>
      </c>
      <c r="E290" s="72">
        <f t="shared" si="87"/>
        <v>18.926367957624045</v>
      </c>
      <c r="F290" s="72">
        <f t="shared" si="88"/>
        <v>4.0544770958224879E-3</v>
      </c>
      <c r="G290" s="72">
        <f t="shared" si="89"/>
        <v>37.852668321318227</v>
      </c>
      <c r="H290" s="72">
        <f t="shared" si="90"/>
        <v>4.0407646166408327E-3</v>
      </c>
      <c r="I290" s="72">
        <f t="shared" si="91"/>
        <v>31.905575051603133</v>
      </c>
      <c r="J290" s="72">
        <f t="shared" si="92"/>
        <v>1.4740863695559056E-2</v>
      </c>
      <c r="K290" s="72">
        <f t="shared" si="93"/>
        <v>45.744757233477912</v>
      </c>
      <c r="L290" s="72">
        <f t="shared" si="94"/>
        <v>2.1460134894063516E-2</v>
      </c>
      <c r="M290" s="72">
        <f t="shared" si="95"/>
        <v>42.320584862583196</v>
      </c>
      <c r="N290" s="72">
        <f t="shared" si="96"/>
        <v>-2.3531574368073408E-2</v>
      </c>
      <c r="O290" s="72">
        <f t="shared" si="97"/>
        <v>49.505456450953048</v>
      </c>
      <c r="P290" s="72">
        <f t="shared" si="98"/>
        <v>-1.3916451734890981E-2</v>
      </c>
      <c r="Q290" s="71">
        <f t="shared" si="99"/>
        <v>0.11696293068659896</v>
      </c>
      <c r="R290" s="131">
        <f>BDS!CD292</f>
        <v>1.1888428504954112</v>
      </c>
      <c r="S290" s="132">
        <f t="shared" si="100"/>
        <v>0</v>
      </c>
      <c r="T290" s="132">
        <f t="shared" si="101"/>
        <v>0</v>
      </c>
      <c r="U290" s="132">
        <f t="shared" si="102"/>
        <v>0</v>
      </c>
      <c r="V290" s="131">
        <f t="shared" si="103"/>
        <v>0.11696293068659896</v>
      </c>
      <c r="W290" s="73">
        <f t="shared" si="104"/>
        <v>1.3058057811820101</v>
      </c>
    </row>
    <row r="291" spans="1:23" x14ac:dyDescent="0.2">
      <c r="A291" s="71">
        <f>BDS!BR293</f>
        <v>740.44740491404025</v>
      </c>
      <c r="B291" s="72">
        <f t="shared" si="84"/>
        <v>18.313252109478597</v>
      </c>
      <c r="C291" s="72">
        <f t="shared" si="85"/>
        <v>26.075288928914645</v>
      </c>
      <c r="D291" s="72">
        <f t="shared" si="86"/>
        <v>3.1027770515383496E-2</v>
      </c>
      <c r="E291" s="72">
        <f t="shared" si="87"/>
        <v>19.213388847358374</v>
      </c>
      <c r="F291" s="72">
        <f t="shared" si="88"/>
        <v>1.8521399984930301E-2</v>
      </c>
      <c r="G291" s="72">
        <f t="shared" si="89"/>
        <v>38.426709075715934</v>
      </c>
      <c r="H291" s="72">
        <f t="shared" si="90"/>
        <v>1.7307681219021702E-2</v>
      </c>
      <c r="I291" s="72">
        <f t="shared" si="91"/>
        <v>32.389427344832356</v>
      </c>
      <c r="J291" s="72">
        <f t="shared" si="92"/>
        <v>2.5528690315723451E-2</v>
      </c>
      <c r="K291" s="72">
        <f t="shared" si="93"/>
        <v>46.438482566897981</v>
      </c>
      <c r="L291" s="72">
        <f t="shared" si="94"/>
        <v>1.3630685072103041E-2</v>
      </c>
      <c r="M291" s="72">
        <f t="shared" si="95"/>
        <v>42.962382166140465</v>
      </c>
      <c r="N291" s="72">
        <f t="shared" si="96"/>
        <v>-1.9832781179505651E-2</v>
      </c>
      <c r="O291" s="72">
        <f t="shared" si="97"/>
        <v>50.25621328866594</v>
      </c>
      <c r="P291" s="72">
        <f t="shared" si="98"/>
        <v>-1.8443562366036518E-4</v>
      </c>
      <c r="Q291" s="71">
        <f t="shared" si="99"/>
        <v>0.3582942947040712</v>
      </c>
      <c r="R291" s="131">
        <f>BDS!CD293</f>
        <v>1.2234162479501487</v>
      </c>
      <c r="S291" s="132">
        <f t="shared" si="100"/>
        <v>0</v>
      </c>
      <c r="T291" s="132">
        <f t="shared" si="101"/>
        <v>0</v>
      </c>
      <c r="U291" s="132">
        <f t="shared" si="102"/>
        <v>0</v>
      </c>
      <c r="V291" s="131">
        <f t="shared" si="103"/>
        <v>0.3582942947040712</v>
      </c>
      <c r="W291" s="73">
        <f t="shared" si="104"/>
        <v>1.58171054265422</v>
      </c>
    </row>
    <row r="292" spans="1:23" x14ac:dyDescent="0.2">
      <c r="A292" s="71">
        <f>BDS!BR294</f>
        <v>751.67638838491746</v>
      </c>
      <c r="B292" s="72">
        <f t="shared" si="84"/>
        <v>18.039677991130691</v>
      </c>
      <c r="C292" s="72">
        <f t="shared" si="85"/>
        <v>26.470724156910507</v>
      </c>
      <c r="D292" s="72">
        <f t="shared" si="86"/>
        <v>3.6758388061175623E-2</v>
      </c>
      <c r="E292" s="72">
        <f t="shared" si="87"/>
        <v>19.50476244709645</v>
      </c>
      <c r="F292" s="72">
        <f t="shared" si="88"/>
        <v>3.1239704490397813E-2</v>
      </c>
      <c r="G292" s="72">
        <f t="shared" si="89"/>
        <v>39.00945523457581</v>
      </c>
      <c r="H292" s="72">
        <f t="shared" si="90"/>
        <v>2.4770236660428557E-2</v>
      </c>
      <c r="I292" s="72">
        <f t="shared" si="91"/>
        <v>32.880617322503383</v>
      </c>
      <c r="J292" s="72">
        <f t="shared" si="92"/>
        <v>3.0242013911655621E-2</v>
      </c>
      <c r="K292" s="72">
        <f t="shared" si="93"/>
        <v>47.142728337354626</v>
      </c>
      <c r="L292" s="72">
        <f t="shared" si="94"/>
        <v>-3.9958271239111474E-4</v>
      </c>
      <c r="M292" s="72">
        <f t="shared" si="95"/>
        <v>43.613912411248286</v>
      </c>
      <c r="N292" s="72">
        <f t="shared" si="96"/>
        <v>-8.2567462761042824E-3</v>
      </c>
      <c r="O292" s="72">
        <f t="shared" si="97"/>
        <v>51.018355453770589</v>
      </c>
      <c r="P292" s="72">
        <f t="shared" si="98"/>
        <v>1.3401805631128701E-2</v>
      </c>
      <c r="Q292" s="71">
        <f t="shared" si="99"/>
        <v>0.52215076945420591</v>
      </c>
      <c r="R292" s="131">
        <f>BDS!CD294</f>
        <v>1.257664761246744</v>
      </c>
      <c r="S292" s="132">
        <f t="shared" si="100"/>
        <v>0</v>
      </c>
      <c r="T292" s="132">
        <f t="shared" si="101"/>
        <v>0</v>
      </c>
      <c r="U292" s="132">
        <f t="shared" si="102"/>
        <v>0</v>
      </c>
      <c r="V292" s="131">
        <f t="shared" si="103"/>
        <v>0.52215076945420591</v>
      </c>
      <c r="W292" s="73">
        <f t="shared" si="104"/>
        <v>1.77981553070095</v>
      </c>
    </row>
    <row r="293" spans="1:23" x14ac:dyDescent="0.2">
      <c r="A293" s="71">
        <f>BDS!BR295</f>
        <v>763.07566088503893</v>
      </c>
      <c r="B293" s="72">
        <f t="shared" si="84"/>
        <v>17.770190683677015</v>
      </c>
      <c r="C293" s="72">
        <f t="shared" si="85"/>
        <v>26.872156212783008</v>
      </c>
      <c r="D293" s="72">
        <f t="shared" si="86"/>
        <v>3.6685464223129467E-2</v>
      </c>
      <c r="E293" s="72">
        <f t="shared" si="87"/>
        <v>19.80055476626497</v>
      </c>
      <c r="F293" s="72">
        <f t="shared" si="88"/>
        <v>4.1109762813176028E-2</v>
      </c>
      <c r="G293" s="72">
        <f t="shared" si="89"/>
        <v>39.601038816515477</v>
      </c>
      <c r="H293" s="72">
        <f t="shared" si="90"/>
        <v>2.3880064488551952E-2</v>
      </c>
      <c r="I293" s="72">
        <f t="shared" si="91"/>
        <v>33.379256261577652</v>
      </c>
      <c r="J293" s="72">
        <f t="shared" si="92"/>
        <v>2.768015310640181E-2</v>
      </c>
      <c r="K293" s="72">
        <f t="shared" si="93"/>
        <v>47.857654088676114</v>
      </c>
      <c r="L293" s="72">
        <f t="shared" si="94"/>
        <v>-1.3992954003213058E-2</v>
      </c>
      <c r="M293" s="72">
        <f t="shared" si="95"/>
        <v>44.275323199261045</v>
      </c>
      <c r="N293" s="72">
        <f t="shared" si="96"/>
        <v>6.5239637681954038E-3</v>
      </c>
      <c r="O293" s="72">
        <f t="shared" si="97"/>
        <v>51.792055606272633</v>
      </c>
      <c r="P293" s="72">
        <f t="shared" si="98"/>
        <v>1.9289103375491643E-2</v>
      </c>
      <c r="Q293" s="71">
        <f t="shared" si="99"/>
        <v>0.57352461163674606</v>
      </c>
      <c r="R293" s="131">
        <f>BDS!CD295</f>
        <v>1.2917235273845034</v>
      </c>
      <c r="S293" s="132">
        <f t="shared" si="100"/>
        <v>0</v>
      </c>
      <c r="T293" s="132">
        <f t="shared" si="101"/>
        <v>0</v>
      </c>
      <c r="U293" s="132">
        <f t="shared" si="102"/>
        <v>0</v>
      </c>
      <c r="V293" s="131">
        <f t="shared" si="103"/>
        <v>0.57352461163674606</v>
      </c>
      <c r="W293" s="73">
        <f t="shared" si="104"/>
        <v>1.8652481390212494</v>
      </c>
    </row>
    <row r="294" spans="1:23" x14ac:dyDescent="0.2">
      <c r="A294" s="71">
        <f>BDS!BR296</f>
        <v>774.64780487020357</v>
      </c>
      <c r="B294" s="72">
        <f t="shared" si="84"/>
        <v>17.504729135935591</v>
      </c>
      <c r="C294" s="72">
        <f t="shared" si="85"/>
        <v>27.279676039225237</v>
      </c>
      <c r="D294" s="72">
        <f t="shared" si="86"/>
        <v>3.0739830283906443E-2</v>
      </c>
      <c r="E294" s="72">
        <f t="shared" si="87"/>
        <v>20.100832815332343</v>
      </c>
      <c r="F294" s="72">
        <f t="shared" si="88"/>
        <v>4.7231201189334091E-2</v>
      </c>
      <c r="G294" s="72">
        <f t="shared" si="89"/>
        <v>40.201593842232448</v>
      </c>
      <c r="H294" s="72">
        <f t="shared" si="90"/>
        <v>1.4837269072481181E-2</v>
      </c>
      <c r="I294" s="72">
        <f t="shared" si="91"/>
        <v>33.885457126546505</v>
      </c>
      <c r="J294" s="72">
        <f t="shared" si="92"/>
        <v>1.837369208058294E-2</v>
      </c>
      <c r="K294" s="72">
        <f t="shared" si="93"/>
        <v>48.583421784194051</v>
      </c>
      <c r="L294" s="72">
        <f t="shared" si="94"/>
        <v>-2.0455877112740547E-2</v>
      </c>
      <c r="M294" s="72">
        <f t="shared" si="95"/>
        <v>44.946764369927266</v>
      </c>
      <c r="N294" s="72">
        <f t="shared" si="96"/>
        <v>1.8282638075533188E-2</v>
      </c>
      <c r="O294" s="72">
        <f t="shared" si="97"/>
        <v>52.577489024589632</v>
      </c>
      <c r="P294" s="72">
        <f t="shared" si="98"/>
        <v>1.4029805937091846E-2</v>
      </c>
      <c r="Q294" s="71">
        <f t="shared" si="99"/>
        <v>0.50394668017428634</v>
      </c>
      <c r="R294" s="131">
        <f>BDS!CD296</f>
        <v>1.3257322641961844</v>
      </c>
      <c r="S294" s="132">
        <f t="shared" si="100"/>
        <v>0</v>
      </c>
      <c r="T294" s="132">
        <f t="shared" si="101"/>
        <v>0</v>
      </c>
      <c r="U294" s="132">
        <f t="shared" si="102"/>
        <v>0</v>
      </c>
      <c r="V294" s="131">
        <f t="shared" si="103"/>
        <v>0.50394668017428634</v>
      </c>
      <c r="W294" s="73">
        <f t="shared" si="104"/>
        <v>1.8296789443704706</v>
      </c>
    </row>
    <row r="295" spans="1:23" x14ac:dyDescent="0.2">
      <c r="A295" s="71">
        <f>BDS!BR297</f>
        <v>786.39544195949645</v>
      </c>
      <c r="B295" s="72">
        <f t="shared" si="84"/>
        <v>17.243233208742851</v>
      </c>
      <c r="C295" s="72">
        <f t="shared" si="85"/>
        <v>27.693375958088357</v>
      </c>
      <c r="D295" s="72">
        <f t="shared" si="86"/>
        <v>1.981791435947396E-2</v>
      </c>
      <c r="E295" s="72">
        <f t="shared" si="87"/>
        <v>20.405664620989675</v>
      </c>
      <c r="F295" s="72">
        <f t="shared" si="88"/>
        <v>4.9000714130725119E-2</v>
      </c>
      <c r="G295" s="72">
        <f t="shared" si="89"/>
        <v>40.811256364865983</v>
      </c>
      <c r="H295" s="72">
        <f t="shared" si="90"/>
        <v>7.214645764138973E-4</v>
      </c>
      <c r="I295" s="72">
        <f t="shared" si="91"/>
        <v>34.399334595022857</v>
      </c>
      <c r="J295" s="72">
        <f t="shared" si="92"/>
        <v>4.5793248342246443E-3</v>
      </c>
      <c r="K295" s="72">
        <f t="shared" si="93"/>
        <v>49.320195843435577</v>
      </c>
      <c r="L295" s="72">
        <f t="shared" si="94"/>
        <v>-1.6436771361957314E-2</v>
      </c>
      <c r="M295" s="72">
        <f t="shared" si="95"/>
        <v>45.628388035335234</v>
      </c>
      <c r="N295" s="72">
        <f t="shared" si="96"/>
        <v>2.1854085726500674E-2</v>
      </c>
      <c r="O295" s="72">
        <f t="shared" si="97"/>
        <v>53.374833645259734</v>
      </c>
      <c r="P295" s="72">
        <f t="shared" si="98"/>
        <v>6.0395279865931961E-4</v>
      </c>
      <c r="Q295" s="71">
        <f t="shared" si="99"/>
        <v>0.33480324716451959</v>
      </c>
      <c r="R295" s="131">
        <f>BDS!CD297</f>
        <v>1.3598336921926872</v>
      </c>
      <c r="S295" s="132">
        <f t="shared" si="100"/>
        <v>0</v>
      </c>
      <c r="T295" s="132">
        <f t="shared" si="101"/>
        <v>0</v>
      </c>
      <c r="U295" s="132">
        <f t="shared" si="102"/>
        <v>0</v>
      </c>
      <c r="V295" s="131">
        <f t="shared" si="103"/>
        <v>0.33480324716451959</v>
      </c>
      <c r="W295" s="73">
        <f t="shared" si="104"/>
        <v>1.6946369393572067</v>
      </c>
    </row>
    <row r="296" spans="1:23" x14ac:dyDescent="0.2">
      <c r="A296" s="71">
        <f>BDS!BR298</f>
        <v>798.32123352920485</v>
      </c>
      <c r="B296" s="72">
        <f t="shared" si="84"/>
        <v>16.985643661329391</v>
      </c>
      <c r="C296" s="72">
        <f t="shared" si="85"/>
        <v>28.11334969129668</v>
      </c>
      <c r="D296" s="72">
        <f t="shared" si="86"/>
        <v>5.7015528663676438E-3</v>
      </c>
      <c r="E296" s="72">
        <f t="shared" si="87"/>
        <v>20.715119241561894</v>
      </c>
      <c r="F296" s="72">
        <f t="shared" si="88"/>
        <v>4.619185868749693E-2</v>
      </c>
      <c r="G296" s="72">
        <f t="shared" si="89"/>
        <v>41.430164500819295</v>
      </c>
      <c r="H296" s="72">
        <f t="shared" si="90"/>
        <v>-1.3418055274454598E-2</v>
      </c>
      <c r="I296" s="72">
        <f t="shared" si="91"/>
        <v>34.921005083720871</v>
      </c>
      <c r="J296" s="72">
        <f t="shared" si="92"/>
        <v>-1.0181107984585724E-2</v>
      </c>
      <c r="K296" s="72">
        <f t="shared" si="93"/>
        <v>50.06814317937183</v>
      </c>
      <c r="L296" s="72">
        <f t="shared" si="94"/>
        <v>-3.9158821068002933E-3</v>
      </c>
      <c r="M296" s="72">
        <f t="shared" si="95"/>
        <v>46.320348614373302</v>
      </c>
      <c r="N296" s="72">
        <f t="shared" si="96"/>
        <v>1.5540011677694809E-2</v>
      </c>
      <c r="O296" s="72">
        <f t="shared" si="97"/>
        <v>54.184270103252345</v>
      </c>
      <c r="P296" s="72">
        <f t="shared" si="98"/>
        <v>-1.2942548377132754E-2</v>
      </c>
      <c r="Q296" s="71">
        <f t="shared" si="99"/>
        <v>0.11560222328282084</v>
      </c>
      <c r="R296" s="131">
        <f>BDS!CD298</f>
        <v>1.3941716878581749</v>
      </c>
      <c r="S296" s="132">
        <f t="shared" si="100"/>
        <v>0</v>
      </c>
      <c r="T296" s="132">
        <f t="shared" si="101"/>
        <v>0</v>
      </c>
      <c r="U296" s="132">
        <f t="shared" si="102"/>
        <v>0</v>
      </c>
      <c r="V296" s="131">
        <f t="shared" si="103"/>
        <v>0.11560222328282084</v>
      </c>
      <c r="W296" s="73">
        <f t="shared" si="104"/>
        <v>1.5097739111409958</v>
      </c>
    </row>
    <row r="297" spans="1:23" x14ac:dyDescent="0.2">
      <c r="A297" s="71">
        <f>BDS!BR299</f>
        <v>810.42788131574196</v>
      </c>
      <c r="B297" s="72">
        <f t="shared" si="84"/>
        <v>16.731902137899223</v>
      </c>
      <c r="C297" s="72">
        <f t="shared" si="85"/>
        <v>28.53969238207997</v>
      </c>
      <c r="D297" s="72">
        <f t="shared" si="86"/>
        <v>-9.1891402767039602E-3</v>
      </c>
      <c r="E297" s="72">
        <f t="shared" si="87"/>
        <v>21.029266782652606</v>
      </c>
      <c r="F297" s="72">
        <f t="shared" si="88"/>
        <v>3.9006084772223448E-2</v>
      </c>
      <c r="G297" s="72">
        <f t="shared" si="89"/>
        <v>42.05845846104922</v>
      </c>
      <c r="H297" s="72">
        <f t="shared" si="90"/>
        <v>-2.2310022335359267E-2</v>
      </c>
      <c r="I297" s="72">
        <f t="shared" si="91"/>
        <v>35.450586774829695</v>
      </c>
      <c r="J297" s="72">
        <f t="shared" si="92"/>
        <v>-2.1974216348031029E-2</v>
      </c>
      <c r="K297" s="72">
        <f t="shared" si="93"/>
        <v>50.827433236231357</v>
      </c>
      <c r="L297" s="72">
        <f t="shared" si="94"/>
        <v>1.0483275655019868E-2</v>
      </c>
      <c r="M297" s="72">
        <f t="shared" si="95"/>
        <v>47.022802867712798</v>
      </c>
      <c r="N297" s="72">
        <f t="shared" si="96"/>
        <v>2.1460835443071298E-3</v>
      </c>
      <c r="O297" s="72">
        <f t="shared" si="97"/>
        <v>55.005981772890237</v>
      </c>
      <c r="P297" s="72">
        <f t="shared" si="98"/>
        <v>-1.8172658651460845E-2</v>
      </c>
      <c r="Q297" s="71">
        <f t="shared" si="99"/>
        <v>-8.7786189853257673E-2</v>
      </c>
      <c r="R297" s="131">
        <f>BDS!CD299</f>
        <v>1.4288891603486196</v>
      </c>
      <c r="S297" s="132">
        <f t="shared" si="100"/>
        <v>0</v>
      </c>
      <c r="T297" s="132">
        <f t="shared" si="101"/>
        <v>0</v>
      </c>
      <c r="U297" s="132">
        <f t="shared" si="102"/>
        <v>0</v>
      </c>
      <c r="V297" s="131">
        <f t="shared" si="103"/>
        <v>-8.7786189853257673E-2</v>
      </c>
      <c r="W297" s="73">
        <f t="shared" si="104"/>
        <v>1.3411029704953619</v>
      </c>
    </row>
    <row r="298" spans="1:23" x14ac:dyDescent="0.2">
      <c r="A298" s="71">
        <f>BDS!BR300</f>
        <v>822.71812802771331</v>
      </c>
      <c r="B298" s="72">
        <f t="shared" si="84"/>
        <v>16.481951154409508</v>
      </c>
      <c r="C298" s="72">
        <f t="shared" si="85"/>
        <v>28.972500616527768</v>
      </c>
      <c r="D298" s="72">
        <f t="shared" si="86"/>
        <v>-2.2187054371259174E-2</v>
      </c>
      <c r="E298" s="72">
        <f t="shared" si="87"/>
        <v>21.348178413026258</v>
      </c>
      <c r="F298" s="72">
        <f t="shared" si="88"/>
        <v>2.8085541843232927E-2</v>
      </c>
      <c r="G298" s="72">
        <f t="shared" si="89"/>
        <v>42.696280582830482</v>
      </c>
      <c r="H298" s="72">
        <f t="shared" si="90"/>
        <v>-2.2477919354476048E-2</v>
      </c>
      <c r="I298" s="72">
        <f t="shared" si="91"/>
        <v>35.988199642787116</v>
      </c>
      <c r="J298" s="72">
        <f t="shared" si="92"/>
        <v>-2.7514569499033411E-2</v>
      </c>
      <c r="K298" s="72">
        <f t="shared" si="93"/>
        <v>51.598238027887049</v>
      </c>
      <c r="L298" s="72">
        <f t="shared" si="94"/>
        <v>1.8834011872379194E-2</v>
      </c>
      <c r="M298" s="72">
        <f t="shared" si="95"/>
        <v>47.735909933321551</v>
      </c>
      <c r="N298" s="72">
        <f t="shared" si="96"/>
        <v>-1.2035427542553465E-2</v>
      </c>
      <c r="O298" s="72">
        <f t="shared" si="97"/>
        <v>55.840154809392224</v>
      </c>
      <c r="P298" s="72">
        <f t="shared" si="98"/>
        <v>-1.1653000155385665E-2</v>
      </c>
      <c r="Q298" s="71">
        <f t="shared" si="99"/>
        <v>-0.21795927316225006</v>
      </c>
      <c r="R298" s="131">
        <f>BDS!CD300</f>
        <v>1.4641256487774799</v>
      </c>
      <c r="S298" s="132">
        <f t="shared" si="100"/>
        <v>0</v>
      </c>
      <c r="T298" s="132">
        <f t="shared" si="101"/>
        <v>0</v>
      </c>
      <c r="U298" s="132">
        <f t="shared" si="102"/>
        <v>0</v>
      </c>
      <c r="V298" s="131">
        <f t="shared" si="103"/>
        <v>-0.21795927316225006</v>
      </c>
      <c r="W298" s="73">
        <f t="shared" si="104"/>
        <v>1.2461663756152297</v>
      </c>
    </row>
    <row r="299" spans="1:23" x14ac:dyDescent="0.2">
      <c r="A299" s="71">
        <f>BDS!BR301</f>
        <v>835.19475796726545</v>
      </c>
      <c r="B299" s="72">
        <f t="shared" si="84"/>
        <v>16.235734085547829</v>
      </c>
      <c r="C299" s="72">
        <f t="shared" si="85"/>
        <v>29.411872445470479</v>
      </c>
      <c r="D299" s="72">
        <f t="shared" si="86"/>
        <v>-3.0858384272773064E-2</v>
      </c>
      <c r="E299" s="72">
        <f t="shared" si="87"/>
        <v>21.671926380731048</v>
      </c>
      <c r="F299" s="72">
        <f t="shared" si="88"/>
        <v>1.4480860602675541E-2</v>
      </c>
      <c r="G299" s="72">
        <f t="shared" si="89"/>
        <v>43.343775362001452</v>
      </c>
      <c r="H299" s="72">
        <f t="shared" si="90"/>
        <v>-1.3750743145429192E-2</v>
      </c>
      <c r="I299" s="72">
        <f t="shared" si="91"/>
        <v>36.533965481459198</v>
      </c>
      <c r="J299" s="72">
        <f t="shared" si="92"/>
        <v>-2.5150461836325608E-2</v>
      </c>
      <c r="K299" s="72">
        <f t="shared" si="93"/>
        <v>52.380732176824992</v>
      </c>
      <c r="L299" s="72">
        <f t="shared" si="94"/>
        <v>1.6330633395872034E-2</v>
      </c>
      <c r="M299" s="72">
        <f t="shared" si="95"/>
        <v>48.4598313625158</v>
      </c>
      <c r="N299" s="72">
        <f t="shared" si="96"/>
        <v>-2.0069160786466433E-2</v>
      </c>
      <c r="O299" s="72">
        <f t="shared" si="97"/>
        <v>56.686978191045746</v>
      </c>
      <c r="P299" s="72">
        <f t="shared" si="98"/>
        <v>2.4321259994723697E-3</v>
      </c>
      <c r="Q299" s="71">
        <f t="shared" si="99"/>
        <v>-0.25297282754947537</v>
      </c>
      <c r="R299" s="131">
        <f>BDS!CD301</f>
        <v>1.5000146435598349</v>
      </c>
      <c r="S299" s="132">
        <f t="shared" si="100"/>
        <v>0</v>
      </c>
      <c r="T299" s="132">
        <f t="shared" si="101"/>
        <v>0</v>
      </c>
      <c r="U299" s="132">
        <f t="shared" si="102"/>
        <v>0</v>
      </c>
      <c r="V299" s="131">
        <f t="shared" si="103"/>
        <v>-0.25297282754947537</v>
      </c>
      <c r="W299" s="73">
        <f t="shared" si="104"/>
        <v>1.2470418160103596</v>
      </c>
    </row>
    <row r="300" spans="1:23" x14ac:dyDescent="0.2">
      <c r="A300" s="71">
        <f>BDS!BR302</f>
        <v>847.86059766085782</v>
      </c>
      <c r="B300" s="72">
        <f t="shared" si="84"/>
        <v>15.993195151903929</v>
      </c>
      <c r="C300" s="72">
        <f t="shared" si="85"/>
        <v>29.857907406692444</v>
      </c>
      <c r="D300" s="72">
        <f t="shared" si="86"/>
        <v>-3.3489231482353721E-2</v>
      </c>
      <c r="E300" s="72">
        <f t="shared" si="87"/>
        <v>22.000584029466477</v>
      </c>
      <c r="F300" s="72">
        <f t="shared" si="88"/>
        <v>-4.2886653931349444E-4</v>
      </c>
      <c r="G300" s="72">
        <f t="shared" si="89"/>
        <v>44.001089485699183</v>
      </c>
      <c r="H300" s="72">
        <f t="shared" si="90"/>
        <v>4.2706282025836007E-4</v>
      </c>
      <c r="I300" s="72">
        <f t="shared" si="91"/>
        <v>37.088007931732264</v>
      </c>
      <c r="J300" s="72">
        <f t="shared" si="92"/>
        <v>-1.5470551307715252E-2</v>
      </c>
      <c r="K300" s="72">
        <f t="shared" si="93"/>
        <v>53.175092953704613</v>
      </c>
      <c r="L300" s="72">
        <f t="shared" si="94"/>
        <v>4.3235850022820812E-3</v>
      </c>
      <c r="M300" s="72">
        <f t="shared" si="95"/>
        <v>49.194731156559058</v>
      </c>
      <c r="N300" s="72">
        <f t="shared" si="96"/>
        <v>-1.783851550348731E-2</v>
      </c>
      <c r="O300" s="72">
        <f t="shared" si="97"/>
        <v>57.546643762019194</v>
      </c>
      <c r="P300" s="72">
        <f t="shared" si="98"/>
        <v>1.4603383164808552E-2</v>
      </c>
      <c r="Q300" s="71">
        <f t="shared" si="99"/>
        <v>-0.21305180187007461</v>
      </c>
      <c r="R300" s="131">
        <f>BDS!CD302</f>
        <v>1.5366806425907491</v>
      </c>
      <c r="S300" s="132">
        <f t="shared" si="100"/>
        <v>0</v>
      </c>
      <c r="T300" s="132">
        <f t="shared" si="101"/>
        <v>0</v>
      </c>
      <c r="U300" s="132">
        <f t="shared" si="102"/>
        <v>0</v>
      </c>
      <c r="V300" s="131">
        <f t="shared" si="103"/>
        <v>-0.21305180187007461</v>
      </c>
      <c r="W300" s="73">
        <f t="shared" si="104"/>
        <v>1.3236288407206744</v>
      </c>
    </row>
    <row r="301" spans="1:23" x14ac:dyDescent="0.2">
      <c r="A301" s="71">
        <f>BDS!BR303</f>
        <v>860.71851649959979</v>
      </c>
      <c r="B301" s="72">
        <f t="shared" si="84"/>
        <v>15.75427940733317</v>
      </c>
      <c r="C301" s="72">
        <f t="shared" si="85"/>
        <v>30.310706547481725</v>
      </c>
      <c r="D301" s="72">
        <f t="shared" si="86"/>
        <v>-2.9480110353164446E-2</v>
      </c>
      <c r="E301" s="72">
        <f t="shared" si="87"/>
        <v>22.334225815198984</v>
      </c>
      <c r="F301" s="72">
        <f t="shared" si="88"/>
        <v>-1.5061484280574172E-2</v>
      </c>
      <c r="G301" s="72">
        <f t="shared" si="89"/>
        <v>44.66837186559065</v>
      </c>
      <c r="H301" s="72">
        <f t="shared" si="90"/>
        <v>1.4182404675822097E-2</v>
      </c>
      <c r="I301" s="72">
        <f t="shared" si="91"/>
        <v>37.650452509523078</v>
      </c>
      <c r="J301" s="72">
        <f t="shared" si="92"/>
        <v>-1.2918870970262386E-3</v>
      </c>
      <c r="K301" s="72">
        <f t="shared" si="93"/>
        <v>53.981500317518424</v>
      </c>
      <c r="L301" s="72">
        <f t="shared" si="94"/>
        <v>-1.0065528660534446E-2</v>
      </c>
      <c r="M301" s="72">
        <f t="shared" si="95"/>
        <v>49.940775803815775</v>
      </c>
      <c r="N301" s="72">
        <f t="shared" si="96"/>
        <v>-6.3881823435507608E-3</v>
      </c>
      <c r="O301" s="72">
        <f t="shared" si="97"/>
        <v>58.419346275823244</v>
      </c>
      <c r="P301" s="72">
        <f t="shared" si="98"/>
        <v>1.6353680078366736E-2</v>
      </c>
      <c r="Q301" s="71">
        <f t="shared" si="99"/>
        <v>-0.14012991310805609</v>
      </c>
      <c r="R301" s="131">
        <f>BDS!CD303</f>
        <v>1.5742359612537475</v>
      </c>
      <c r="S301" s="132">
        <f t="shared" si="100"/>
        <v>0</v>
      </c>
      <c r="T301" s="132">
        <f t="shared" si="101"/>
        <v>0</v>
      </c>
      <c r="U301" s="132">
        <f t="shared" si="102"/>
        <v>0</v>
      </c>
      <c r="V301" s="131">
        <f t="shared" si="103"/>
        <v>-0.14012991310805609</v>
      </c>
      <c r="W301" s="73">
        <f t="shared" si="104"/>
        <v>1.4341060481456915</v>
      </c>
    </row>
    <row r="302" spans="1:23" x14ac:dyDescent="0.2">
      <c r="A302" s="71">
        <f>BDS!BR304</f>
        <v>873.77142738929888</v>
      </c>
      <c r="B302" s="72">
        <f t="shared" si="84"/>
        <v>15.518932726508687</v>
      </c>
      <c r="C302" s="72">
        <f t="shared" si="85"/>
        <v>30.770372447521975</v>
      </c>
      <c r="D302" s="72">
        <f t="shared" si="86"/>
        <v>-1.9552610847379755E-2</v>
      </c>
      <c r="E302" s="72">
        <f t="shared" si="87"/>
        <v>22.672927323029676</v>
      </c>
      <c r="F302" s="72">
        <f t="shared" si="88"/>
        <v>-2.7794167264751739E-2</v>
      </c>
      <c r="G302" s="72">
        <f t="shared" si="89"/>
        <v>45.345773671608114</v>
      </c>
      <c r="H302" s="72">
        <f t="shared" si="90"/>
        <v>2.1580536290291365E-2</v>
      </c>
      <c r="I302" s="72">
        <f t="shared" si="91"/>
        <v>38.221426634214033</v>
      </c>
      <c r="J302" s="72">
        <f t="shared" si="92"/>
        <v>1.3052564200809158E-2</v>
      </c>
      <c r="K302" s="72">
        <f t="shared" si="93"/>
        <v>54.800136956361037</v>
      </c>
      <c r="L302" s="72">
        <f t="shared" si="94"/>
        <v>-1.7960662456343267E-2</v>
      </c>
      <c r="M302" s="72">
        <f t="shared" si="95"/>
        <v>50.698134317468657</v>
      </c>
      <c r="N302" s="72">
        <f t="shared" si="96"/>
        <v>8.2701225478682121E-3</v>
      </c>
      <c r="O302" s="72">
        <f t="shared" si="97"/>
        <v>59.305283439431541</v>
      </c>
      <c r="P302" s="72">
        <f t="shared" si="98"/>
        <v>6.3322823673178704E-3</v>
      </c>
      <c r="Q302" s="71">
        <f t="shared" si="99"/>
        <v>-7.0366517576672283E-2</v>
      </c>
      <c r="R302" s="131">
        <f>BDS!CD304</f>
        <v>1.6127773242238579</v>
      </c>
      <c r="S302" s="132">
        <f t="shared" si="100"/>
        <v>0</v>
      </c>
      <c r="T302" s="132">
        <f t="shared" si="101"/>
        <v>0</v>
      </c>
      <c r="U302" s="132">
        <f t="shared" si="102"/>
        <v>0</v>
      </c>
      <c r="V302" s="131">
        <f t="shared" si="103"/>
        <v>-7.0366517576672283E-2</v>
      </c>
      <c r="W302" s="73">
        <f t="shared" si="104"/>
        <v>1.5424108066471856</v>
      </c>
    </row>
    <row r="303" spans="1:23" x14ac:dyDescent="0.2">
      <c r="A303" s="71">
        <f>BDS!BR305</f>
        <v>887.0222874103672</v>
      </c>
      <c r="B303" s="72">
        <f t="shared" si="84"/>
        <v>15.28710179265955</v>
      </c>
      <c r="C303" s="72">
        <f t="shared" si="85"/>
        <v>31.237009242131411</v>
      </c>
      <c r="D303" s="72">
        <f t="shared" si="86"/>
        <v>-5.6972245204899704E-3</v>
      </c>
      <c r="E303" s="72">
        <f t="shared" si="87"/>
        <v>23.016765284317767</v>
      </c>
      <c r="F303" s="72">
        <f t="shared" si="88"/>
        <v>-3.7148319905455002E-2</v>
      </c>
      <c r="G303" s="72">
        <f t="shared" si="89"/>
        <v>46.033448366195962</v>
      </c>
      <c r="H303" s="72">
        <f t="shared" si="90"/>
        <v>1.9264926221794501E-2</v>
      </c>
      <c r="I303" s="72">
        <f t="shared" si="91"/>
        <v>38.801059657519396</v>
      </c>
      <c r="J303" s="72">
        <f t="shared" si="92"/>
        <v>2.2991361520575477E-2</v>
      </c>
      <c r="K303" s="72">
        <f t="shared" si="93"/>
        <v>55.63118832881635</v>
      </c>
      <c r="L303" s="72">
        <f t="shared" si="94"/>
        <v>-1.4273865246901635E-2</v>
      </c>
      <c r="M303" s="72">
        <f t="shared" si="95"/>
        <v>51.466978273807811</v>
      </c>
      <c r="N303" s="72">
        <f t="shared" si="96"/>
        <v>1.8119969250226516E-2</v>
      </c>
      <c r="O303" s="72">
        <f t="shared" si="97"/>
        <v>60.20465595807029</v>
      </c>
      <c r="P303" s="72">
        <f t="shared" si="98"/>
        <v>-8.1722699681978424E-3</v>
      </c>
      <c r="Q303" s="71">
        <f t="shared" si="99"/>
        <v>-2.140004765801885E-2</v>
      </c>
      <c r="R303" s="131">
        <f>BDS!CD305</f>
        <v>1.6523822765086731</v>
      </c>
      <c r="S303" s="132">
        <f t="shared" si="100"/>
        <v>0</v>
      </c>
      <c r="T303" s="132">
        <f t="shared" si="101"/>
        <v>0</v>
      </c>
      <c r="U303" s="132">
        <f t="shared" si="102"/>
        <v>0</v>
      </c>
      <c r="V303" s="131">
        <f t="shared" si="103"/>
        <v>-2.140004765801885E-2</v>
      </c>
      <c r="W303" s="73">
        <f t="shared" si="104"/>
        <v>1.6309822288506541</v>
      </c>
    </row>
    <row r="304" spans="1:23" x14ac:dyDescent="0.2">
      <c r="A304" s="71">
        <f>BDS!BR306</f>
        <v>900.47409848773464</v>
      </c>
      <c r="B304" s="72">
        <f t="shared" si="84"/>
        <v>15.058734085492079</v>
      </c>
      <c r="C304" s="72">
        <f t="shared" si="85"/>
        <v>31.710722645854187</v>
      </c>
      <c r="D304" s="72">
        <f t="shared" si="86"/>
        <v>9.1623506943046915E-3</v>
      </c>
      <c r="E304" s="72">
        <f t="shared" si="87"/>
        <v>23.365817594063746</v>
      </c>
      <c r="F304" s="72">
        <f t="shared" si="88"/>
        <v>-4.1977072179931248E-2</v>
      </c>
      <c r="G304" s="72">
        <f t="shared" si="89"/>
        <v>46.731551739076977</v>
      </c>
      <c r="H304" s="72">
        <f t="shared" si="90"/>
        <v>8.1818355490862176E-3</v>
      </c>
      <c r="I304" s="72">
        <f t="shared" si="91"/>
        <v>39.389482892789403</v>
      </c>
      <c r="J304" s="72">
        <f t="shared" si="92"/>
        <v>2.520620693683745E-2</v>
      </c>
      <c r="K304" s="72">
        <f t="shared" si="93"/>
        <v>56.47484270597235</v>
      </c>
      <c r="L304" s="72">
        <f t="shared" si="94"/>
        <v>-1.3060331628432786E-3</v>
      </c>
      <c r="M304" s="72">
        <f t="shared" si="95"/>
        <v>52.247481851100609</v>
      </c>
      <c r="N304" s="72">
        <f t="shared" si="96"/>
        <v>1.7544206401410412E-2</v>
      </c>
      <c r="O304" s="72">
        <f t="shared" si="97"/>
        <v>61.117667580687154</v>
      </c>
      <c r="P304" s="72">
        <f t="shared" si="98"/>
        <v>-1.6193965096045603E-2</v>
      </c>
      <c r="Q304" s="71">
        <f t="shared" si="99"/>
        <v>2.6810672579965903E-3</v>
      </c>
      <c r="R304" s="131">
        <f>BDS!CD306</f>
        <v>1.6931054608532241</v>
      </c>
      <c r="S304" s="132">
        <f t="shared" si="100"/>
        <v>0</v>
      </c>
      <c r="T304" s="132">
        <f t="shared" si="101"/>
        <v>0</v>
      </c>
      <c r="U304" s="132">
        <f t="shared" si="102"/>
        <v>0</v>
      </c>
      <c r="V304" s="131">
        <f t="shared" si="103"/>
        <v>2.6810672579965903E-3</v>
      </c>
      <c r="W304" s="73">
        <f t="shared" si="104"/>
        <v>1.6957865281112208</v>
      </c>
    </row>
    <row r="305" spans="1:23" x14ac:dyDescent="0.2">
      <c r="A305" s="71">
        <f>BDS!BR307</f>
        <v>914.12990807092262</v>
      </c>
      <c r="B305" s="72">
        <f t="shared" si="84"/>
        <v>14.833777869291582</v>
      </c>
      <c r="C305" s="72">
        <f t="shared" si="85"/>
        <v>32.191619976409633</v>
      </c>
      <c r="D305" s="72">
        <f t="shared" si="86"/>
        <v>2.1751353801853047E-2</v>
      </c>
      <c r="E305" s="72">
        <f t="shared" si="87"/>
        <v>23.720163328556168</v>
      </c>
      <c r="F305" s="72">
        <f t="shared" si="88"/>
        <v>-4.1631650671619579E-2</v>
      </c>
      <c r="G305" s="72">
        <f t="shared" si="89"/>
        <v>47.440241942545867</v>
      </c>
      <c r="H305" s="72">
        <f t="shared" si="90"/>
        <v>-6.5577615851108067E-3</v>
      </c>
      <c r="I305" s="72">
        <f t="shared" si="91"/>
        <v>39.98682964475875</v>
      </c>
      <c r="J305" s="72">
        <f t="shared" si="92"/>
        <v>1.8852009583055343E-2</v>
      </c>
      <c r="K305" s="72">
        <f t="shared" si="93"/>
        <v>57.331291214073168</v>
      </c>
      <c r="L305" s="72">
        <f t="shared" si="94"/>
        <v>1.2299427201262715E-2</v>
      </c>
      <c r="M305" s="72">
        <f t="shared" si="95"/>
        <v>53.039821869051075</v>
      </c>
      <c r="N305" s="72">
        <f t="shared" si="96"/>
        <v>6.7695022490471815E-3</v>
      </c>
      <c r="O305" s="72">
        <f t="shared" si="97"/>
        <v>62.044525146109748</v>
      </c>
      <c r="P305" s="72">
        <f t="shared" si="98"/>
        <v>-1.1418735336363705E-2</v>
      </c>
      <c r="Q305" s="71">
        <f t="shared" si="99"/>
        <v>2.7857031256418868E-4</v>
      </c>
      <c r="R305" s="131">
        <f>BDS!CD307</f>
        <v>1.7349748181521463</v>
      </c>
      <c r="S305" s="132">
        <f t="shared" si="100"/>
        <v>0</v>
      </c>
      <c r="T305" s="132">
        <f t="shared" si="101"/>
        <v>0</v>
      </c>
      <c r="U305" s="132">
        <f t="shared" si="102"/>
        <v>0</v>
      </c>
      <c r="V305" s="131">
        <f t="shared" si="103"/>
        <v>2.7857031256418868E-4</v>
      </c>
      <c r="W305" s="73">
        <f t="shared" si="104"/>
        <v>1.7352533884647106</v>
      </c>
    </row>
    <row r="306" spans="1:23" x14ac:dyDescent="0.2">
      <c r="A306" s="71">
        <f>BDS!BR308</f>
        <v>927.99280982443008</v>
      </c>
      <c r="B306" s="72">
        <f t="shared" si="84"/>
        <v>14.612182181201877</v>
      </c>
      <c r="C306" s="72">
        <f t="shared" si="85"/>
        <v>32.679810179004548</v>
      </c>
      <c r="D306" s="72">
        <f t="shared" si="86"/>
        <v>2.9170023849028899E-2</v>
      </c>
      <c r="E306" s="72">
        <f t="shared" si="87"/>
        <v>24.079882763286022</v>
      </c>
      <c r="F306" s="72">
        <f t="shared" si="88"/>
        <v>-3.6081652807847059E-2</v>
      </c>
      <c r="G306" s="72">
        <f t="shared" si="89"/>
        <v>48.159679527297897</v>
      </c>
      <c r="H306" s="72">
        <f t="shared" si="90"/>
        <v>-1.7862769666327764E-2</v>
      </c>
      <c r="I306" s="72">
        <f t="shared" si="91"/>
        <v>40.593235239746157</v>
      </c>
      <c r="J306" s="72">
        <f t="shared" si="92"/>
        <v>6.0342837852478421E-3</v>
      </c>
      <c r="K306" s="72">
        <f t="shared" si="93"/>
        <v>58.200727877817862</v>
      </c>
      <c r="L306" s="72">
        <f t="shared" si="94"/>
        <v>1.7125213919903515E-2</v>
      </c>
      <c r="M306" s="72">
        <f t="shared" si="95"/>
        <v>53.844177828857546</v>
      </c>
      <c r="N306" s="72">
        <f t="shared" si="96"/>
        <v>-7.8618780566958781E-3</v>
      </c>
      <c r="O306" s="72">
        <f t="shared" si="97"/>
        <v>62.985438629904017</v>
      </c>
      <c r="P306" s="72">
        <f t="shared" si="98"/>
        <v>2.4288544107368675E-3</v>
      </c>
      <c r="Q306" s="71">
        <f t="shared" si="99"/>
        <v>-3.0717121056350882E-2</v>
      </c>
      <c r="R306" s="131">
        <f>BDS!CD308</f>
        <v>1.7779877764504608</v>
      </c>
      <c r="S306" s="132">
        <f t="shared" si="100"/>
        <v>0</v>
      </c>
      <c r="T306" s="132">
        <f t="shared" si="101"/>
        <v>0</v>
      </c>
      <c r="U306" s="132">
        <f t="shared" si="102"/>
        <v>0</v>
      </c>
      <c r="V306" s="131">
        <f t="shared" si="103"/>
        <v>-3.0717121056350882E-2</v>
      </c>
      <c r="W306" s="73">
        <f t="shared" si="104"/>
        <v>1.74727065539411</v>
      </c>
    </row>
    <row r="307" spans="1:23" x14ac:dyDescent="0.2">
      <c r="A307" s="71">
        <f>BDS!BR309</f>
        <v>942.06594432858992</v>
      </c>
      <c r="B307" s="72">
        <f t="shared" si="84"/>
        <v>14.393896819679865</v>
      </c>
      <c r="C307" s="72">
        <f t="shared" si="85"/>
        <v>33.175403851014309</v>
      </c>
      <c r="D307" s="72">
        <f t="shared" si="86"/>
        <v>2.9607853224723736E-2</v>
      </c>
      <c r="E307" s="72">
        <f t="shared" si="87"/>
        <v>24.445057391132806</v>
      </c>
      <c r="F307" s="72">
        <f t="shared" si="88"/>
        <v>-2.5966359384845081E-2</v>
      </c>
      <c r="G307" s="72">
        <f t="shared" si="89"/>
        <v>48.890027478801017</v>
      </c>
      <c r="H307" s="72">
        <f t="shared" si="90"/>
        <v>-2.0065062777292555E-2</v>
      </c>
      <c r="I307" s="72">
        <f t="shared" si="91"/>
        <v>41.208837056311985</v>
      </c>
      <c r="J307" s="72">
        <f t="shared" si="92"/>
        <v>-8.7329262953711045E-3</v>
      </c>
      <c r="K307" s="72">
        <f t="shared" si="93"/>
        <v>59.083349664315861</v>
      </c>
      <c r="L307" s="72">
        <f t="shared" si="94"/>
        <v>9.6530179713306859E-3</v>
      </c>
      <c r="M307" s="72">
        <f t="shared" si="95"/>
        <v>54.660731953877956</v>
      </c>
      <c r="N307" s="72">
        <f t="shared" si="96"/>
        <v>-1.7382338691933813E-2</v>
      </c>
      <c r="O307" s="72">
        <f t="shared" si="97"/>
        <v>63.940621191943315</v>
      </c>
      <c r="P307" s="72">
        <f t="shared" si="98"/>
        <v>1.3999711293763352E-2</v>
      </c>
      <c r="Q307" s="71">
        <f t="shared" si="99"/>
        <v>-8.2805734083916949E-2</v>
      </c>
      <c r="R307" s="131">
        <f>BDS!CD309</f>
        <v>1.8221075020319004</v>
      </c>
      <c r="S307" s="132">
        <f t="shared" si="100"/>
        <v>0</v>
      </c>
      <c r="T307" s="132">
        <f t="shared" si="101"/>
        <v>0</v>
      </c>
      <c r="U307" s="132">
        <f t="shared" si="102"/>
        <v>0</v>
      </c>
      <c r="V307" s="131">
        <f t="shared" si="103"/>
        <v>-8.2805734083916949E-2</v>
      </c>
      <c r="W307" s="73">
        <f t="shared" si="104"/>
        <v>1.7393017679479834</v>
      </c>
    </row>
    <row r="308" spans="1:23" x14ac:dyDescent="0.2">
      <c r="A308" s="71">
        <f>BDS!BR310</f>
        <v>956.35249979105402</v>
      </c>
      <c r="B308" s="72">
        <f t="shared" si="84"/>
        <v>14.178872333122586</v>
      </c>
      <c r="C308" s="72">
        <f t="shared" si="85"/>
        <v>33.678513267038213</v>
      </c>
      <c r="D308" s="72">
        <f t="shared" si="86"/>
        <v>2.2866363322814012E-2</v>
      </c>
      <c r="E308" s="72">
        <f t="shared" si="87"/>
        <v>24.815769940826378</v>
      </c>
      <c r="F308" s="72">
        <f t="shared" si="88"/>
        <v>-1.2560164853918303E-2</v>
      </c>
      <c r="G308" s="72">
        <f t="shared" si="89"/>
        <v>49.631451254219499</v>
      </c>
      <c r="H308" s="72">
        <f t="shared" si="90"/>
        <v>-1.1935925109373529E-2</v>
      </c>
      <c r="I308" s="72">
        <f t="shared" si="91"/>
        <v>41.833774556380774</v>
      </c>
      <c r="J308" s="72">
        <f t="shared" si="92"/>
        <v>-2.0024646487032213E-2</v>
      </c>
      <c r="K308" s="72">
        <f t="shared" si="93"/>
        <v>59.979356527709051</v>
      </c>
      <c r="L308" s="72">
        <f t="shared" si="94"/>
        <v>-4.7530680117269571E-3</v>
      </c>
      <c r="M308" s="72">
        <f t="shared" si="95"/>
        <v>55.489669230911694</v>
      </c>
      <c r="N308" s="72">
        <f t="shared" si="96"/>
        <v>-1.5712212167424605E-2</v>
      </c>
      <c r="O308" s="72">
        <f t="shared" si="97"/>
        <v>64.910289224698872</v>
      </c>
      <c r="P308" s="72">
        <f t="shared" si="98"/>
        <v>1.3463108382827755E-2</v>
      </c>
      <c r="Q308" s="71">
        <f t="shared" si="99"/>
        <v>-0.12627181759792092</v>
      </c>
      <c r="R308" s="131">
        <f>BDS!CD310</f>
        <v>1.8672592925536282</v>
      </c>
      <c r="S308" s="132">
        <f t="shared" si="100"/>
        <v>0</v>
      </c>
      <c r="T308" s="132">
        <f t="shared" si="101"/>
        <v>0</v>
      </c>
      <c r="U308" s="132">
        <f t="shared" si="102"/>
        <v>0</v>
      </c>
      <c r="V308" s="131">
        <f t="shared" si="103"/>
        <v>-0.12627181759792092</v>
      </c>
      <c r="W308" s="73">
        <f t="shared" si="104"/>
        <v>1.7409874749557073</v>
      </c>
    </row>
    <row r="309" spans="1:23" x14ac:dyDescent="0.2">
      <c r="A309" s="71">
        <f>BDS!BR311</f>
        <v>970.85571276906762</v>
      </c>
      <c r="B309" s="72">
        <f t="shared" si="84"/>
        <v>13.967060008664177</v>
      </c>
      <c r="C309" s="72">
        <f t="shared" si="85"/>
        <v>34.189252404334788</v>
      </c>
      <c r="D309" s="72">
        <f t="shared" si="86"/>
        <v>1.0529594556981391E-2</v>
      </c>
      <c r="E309" s="72">
        <f t="shared" si="87"/>
        <v>25.192104395688816</v>
      </c>
      <c r="F309" s="72">
        <f t="shared" si="88"/>
        <v>2.355035782530717E-3</v>
      </c>
      <c r="G309" s="72">
        <f t="shared" si="89"/>
        <v>50.384118819897544</v>
      </c>
      <c r="H309" s="72">
        <f t="shared" si="90"/>
        <v>2.3491184931444592E-3</v>
      </c>
      <c r="I309" s="72">
        <f t="shared" si="91"/>
        <v>42.468189316835684</v>
      </c>
      <c r="J309" s="72">
        <f t="shared" si="92"/>
        <v>-2.3509211333734372E-2</v>
      </c>
      <c r="K309" s="72">
        <f t="shared" si="93"/>
        <v>60.888951454470508</v>
      </c>
      <c r="L309" s="72">
        <f t="shared" si="94"/>
        <v>-1.5299392619169367E-2</v>
      </c>
      <c r="M309" s="72">
        <f t="shared" si="95"/>
        <v>56.331177452107617</v>
      </c>
      <c r="N309" s="72">
        <f t="shared" si="96"/>
        <v>-3.8305561951242841E-3</v>
      </c>
      <c r="O309" s="72">
        <f t="shared" si="97"/>
        <v>65.894662402262526</v>
      </c>
      <c r="P309" s="72">
        <f t="shared" si="98"/>
        <v>1.1943584907090493E-3</v>
      </c>
      <c r="Q309" s="71">
        <f t="shared" si="99"/>
        <v>-0.11535159147284015</v>
      </c>
      <c r="R309" s="131">
        <f>BDS!CD311</f>
        <v>1.9133271967864331</v>
      </c>
      <c r="S309" s="132">
        <f t="shared" si="100"/>
        <v>0</v>
      </c>
      <c r="T309" s="132">
        <f t="shared" si="101"/>
        <v>0</v>
      </c>
      <c r="U309" s="132">
        <f t="shared" si="102"/>
        <v>0</v>
      </c>
      <c r="V309" s="131">
        <f t="shared" si="103"/>
        <v>-0.11535159147284015</v>
      </c>
      <c r="W309" s="73">
        <f t="shared" si="104"/>
        <v>1.7979756053135929</v>
      </c>
    </row>
    <row r="310" spans="1:23" x14ac:dyDescent="0.2">
      <c r="A310" s="71">
        <f>BDS!BR312</f>
        <v>985.57886890269765</v>
      </c>
      <c r="B310" s="72">
        <f t="shared" si="84"/>
        <v>13.758411861140182</v>
      </c>
      <c r="C310" s="72">
        <f t="shared" si="85"/>
        <v>34.707736968642898</v>
      </c>
      <c r="D310" s="72">
        <f t="shared" si="86"/>
        <v>-4.3118185087479806E-3</v>
      </c>
      <c r="E310" s="72">
        <f t="shared" si="87"/>
        <v>25.574146012660439</v>
      </c>
      <c r="F310" s="72">
        <f t="shared" si="88"/>
        <v>1.6704762097093508E-2</v>
      </c>
      <c r="G310" s="72">
        <f t="shared" si="89"/>
        <v>51.148200689411318</v>
      </c>
      <c r="H310" s="72">
        <f t="shared" si="90"/>
        <v>1.5102544049583878E-2</v>
      </c>
      <c r="I310" s="72">
        <f t="shared" si="91"/>
        <v>43.112225061592184</v>
      </c>
      <c r="J310" s="72">
        <f t="shared" si="92"/>
        <v>-1.7729899550123305E-2</v>
      </c>
      <c r="K310" s="72">
        <f t="shared" si="93"/>
        <v>61.812340509390168</v>
      </c>
      <c r="L310" s="72">
        <f t="shared" si="94"/>
        <v>-1.3781274183613279E-2</v>
      </c>
      <c r="M310" s="72">
        <f t="shared" si="95"/>
        <v>57.185447257507498</v>
      </c>
      <c r="N310" s="72">
        <f t="shared" si="96"/>
        <v>1.0397911047311902E-2</v>
      </c>
      <c r="O310" s="72">
        <f t="shared" si="97"/>
        <v>66.893963730113001</v>
      </c>
      <c r="P310" s="72">
        <f t="shared" si="98"/>
        <v>-1.189816369974878E-2</v>
      </c>
      <c r="Q310" s="71">
        <f t="shared" si="99"/>
        <v>-2.4021729878929941E-2</v>
      </c>
      <c r="R310" s="131">
        <f>BDS!CD312</f>
        <v>1.9601509479301225</v>
      </c>
      <c r="S310" s="132">
        <f t="shared" si="100"/>
        <v>0</v>
      </c>
      <c r="T310" s="132">
        <f t="shared" si="101"/>
        <v>0</v>
      </c>
      <c r="U310" s="132">
        <f t="shared" si="102"/>
        <v>0</v>
      </c>
      <c r="V310" s="131">
        <f t="shared" si="103"/>
        <v>-2.4021729878929941E-2</v>
      </c>
      <c r="W310" s="73">
        <f t="shared" si="104"/>
        <v>1.9361292180511924</v>
      </c>
    </row>
    <row r="311" spans="1:23" x14ac:dyDescent="0.2">
      <c r="A311" s="71">
        <f>BDS!BR313</f>
        <v>1000.5253036591798</v>
      </c>
      <c r="B311" s="72">
        <f t="shared" si="84"/>
        <v>13.552880622216723</v>
      </c>
      <c r="C311" s="72">
        <f t="shared" si="85"/>
        <v>35.234084420394296</v>
      </c>
      <c r="D311" s="72">
        <f t="shared" si="86"/>
        <v>-1.7770251382847456E-2</v>
      </c>
      <c r="E311" s="72">
        <f t="shared" si="87"/>
        <v>25.961981341614425</v>
      </c>
      <c r="F311" s="72">
        <f t="shared" si="88"/>
        <v>2.8403777008314219E-2</v>
      </c>
      <c r="G311" s="72">
        <f t="shared" si="89"/>
        <v>51.923869962198069</v>
      </c>
      <c r="H311" s="72">
        <f t="shared" si="90"/>
        <v>1.9185132877982469E-2</v>
      </c>
      <c r="I311" s="72">
        <f t="shared" si="91"/>
        <v>43.766027694158041</v>
      </c>
      <c r="J311" s="72">
        <f t="shared" si="92"/>
        <v>-4.9030605702402811E-3</v>
      </c>
      <c r="K311" s="72">
        <f t="shared" si="93"/>
        <v>62.749732882257966</v>
      </c>
      <c r="L311" s="72">
        <f t="shared" si="94"/>
        <v>-1.3072234342803944E-3</v>
      </c>
      <c r="M311" s="72">
        <f t="shared" si="95"/>
        <v>58.052672178234744</v>
      </c>
      <c r="N311" s="72">
        <f t="shared" si="96"/>
        <v>1.7187326816380914E-2</v>
      </c>
      <c r="O311" s="72">
        <f t="shared" si="97"/>
        <v>67.908419595636758</v>
      </c>
      <c r="P311" s="72">
        <f t="shared" si="98"/>
        <v>-1.3759958279720935E-2</v>
      </c>
      <c r="Q311" s="71">
        <f t="shared" si="99"/>
        <v>0.1158555823506069</v>
      </c>
      <c r="R311" s="131">
        <f>BDS!CD313</f>
        <v>2.007523297471451</v>
      </c>
      <c r="S311" s="132">
        <f t="shared" si="100"/>
        <v>0</v>
      </c>
      <c r="T311" s="132">
        <f t="shared" si="101"/>
        <v>0</v>
      </c>
      <c r="U311" s="132">
        <f t="shared" si="102"/>
        <v>0</v>
      </c>
      <c r="V311" s="131">
        <f t="shared" si="103"/>
        <v>0.1158555823506069</v>
      </c>
      <c r="W311" s="73">
        <f t="shared" si="104"/>
        <v>2.1233788798220581</v>
      </c>
    </row>
    <row r="312" spans="1:23" x14ac:dyDescent="0.2">
      <c r="A312" s="71">
        <f>BDS!BR314</f>
        <v>1015.6984030885546</v>
      </c>
      <c r="B312" s="72">
        <f t="shared" si="84"/>
        <v>13.350419729682057</v>
      </c>
      <c r="C312" s="72">
        <f t="shared" si="85"/>
        <v>35.768414001323862</v>
      </c>
      <c r="D312" s="72">
        <f t="shared" si="86"/>
        <v>-2.6166424735713921E-2</v>
      </c>
      <c r="E312" s="72">
        <f t="shared" si="87"/>
        <v>26.355698244964309</v>
      </c>
      <c r="F312" s="72">
        <f t="shared" si="88"/>
        <v>3.5670138823163798E-2</v>
      </c>
      <c r="G312" s="72">
        <f t="shared" si="89"/>
        <v>52.711302362771058</v>
      </c>
      <c r="H312" s="72">
        <f t="shared" si="90"/>
        <v>1.2160176882351048E-2</v>
      </c>
      <c r="I312" s="72">
        <f t="shared" si="91"/>
        <v>44.42974533068714</v>
      </c>
      <c r="J312" s="72">
        <f t="shared" si="92"/>
        <v>9.7382134119238326E-3</v>
      </c>
      <c r="K312" s="72">
        <f t="shared" si="93"/>
        <v>63.701340935254834</v>
      </c>
      <c r="L312" s="72">
        <f t="shared" si="94"/>
        <v>1.1993446077429193E-2</v>
      </c>
      <c r="M312" s="72">
        <f t="shared" si="95"/>
        <v>58.93304868033799</v>
      </c>
      <c r="N312" s="72">
        <f t="shared" si="96"/>
        <v>1.1655560883653529E-2</v>
      </c>
      <c r="O312" s="72">
        <f t="shared" si="97"/>
        <v>68.938259819415151</v>
      </c>
      <c r="P312" s="72">
        <f t="shared" si="98"/>
        <v>-2.5509674389105025E-3</v>
      </c>
      <c r="Q312" s="71">
        <f t="shared" si="99"/>
        <v>0.22222163886959151</v>
      </c>
      <c r="R312" s="131">
        <f>BDS!CD314</f>
        <v>2.0551878340517291</v>
      </c>
      <c r="S312" s="132">
        <f t="shared" si="100"/>
        <v>0</v>
      </c>
      <c r="T312" s="132">
        <f t="shared" si="101"/>
        <v>0</v>
      </c>
      <c r="U312" s="132">
        <f t="shared" si="102"/>
        <v>0</v>
      </c>
      <c r="V312" s="131">
        <f t="shared" si="103"/>
        <v>0.22222163886959151</v>
      </c>
      <c r="W312" s="73">
        <f t="shared" si="104"/>
        <v>2.2774094729213208</v>
      </c>
    </row>
    <row r="313" spans="1:23" x14ac:dyDescent="0.2">
      <c r="A313" s="71">
        <f>BDS!BR315</f>
        <v>1031.1016045907622</v>
      </c>
      <c r="B313" s="72">
        <f t="shared" si="84"/>
        <v>13.150983316898124</v>
      </c>
      <c r="C313" s="72">
        <f t="shared" si="85"/>
        <v>36.310846761483212</v>
      </c>
      <c r="D313" s="72">
        <f t="shared" si="86"/>
        <v>-2.7082468776949323E-2</v>
      </c>
      <c r="E313" s="72">
        <f t="shared" si="87"/>
        <v>26.755385917568798</v>
      </c>
      <c r="F313" s="72">
        <f t="shared" si="88"/>
        <v>3.7325425910075552E-2</v>
      </c>
      <c r="G313" s="72">
        <f t="shared" si="89"/>
        <v>53.510676280529161</v>
      </c>
      <c r="H313" s="72">
        <f t="shared" si="90"/>
        <v>-1.9326225606790565E-3</v>
      </c>
      <c r="I313" s="72">
        <f t="shared" si="91"/>
        <v>45.103528333534562</v>
      </c>
      <c r="J313" s="72">
        <f t="shared" si="92"/>
        <v>1.9968197568302988E-2</v>
      </c>
      <c r="K313" s="72">
        <f t="shared" si="93"/>
        <v>64.667380251062454</v>
      </c>
      <c r="L313" s="72">
        <f t="shared" si="94"/>
        <v>1.4925035688931375E-2</v>
      </c>
      <c r="M313" s="72">
        <f t="shared" si="95"/>
        <v>59.826776209299666</v>
      </c>
      <c r="N313" s="72">
        <f t="shared" si="96"/>
        <v>-2.2747699917792033E-3</v>
      </c>
      <c r="O313" s="72">
        <f t="shared" si="97"/>
        <v>69.983717707289173</v>
      </c>
      <c r="P313" s="72">
        <f t="shared" si="98"/>
        <v>1.0909347081870203E-2</v>
      </c>
      <c r="Q313" s="71">
        <f t="shared" si="99"/>
        <v>0.21948916456313722</v>
      </c>
      <c r="R313" s="131">
        <f>BDS!CD315</f>
        <v>2.1028373668895828</v>
      </c>
      <c r="S313" s="132">
        <f t="shared" si="100"/>
        <v>0</v>
      </c>
      <c r="T313" s="132">
        <f t="shared" si="101"/>
        <v>0</v>
      </c>
      <c r="U313" s="132">
        <f t="shared" si="102"/>
        <v>0</v>
      </c>
      <c r="V313" s="131">
        <f t="shared" si="103"/>
        <v>0.21948916456313722</v>
      </c>
      <c r="W313" s="73">
        <f t="shared" si="104"/>
        <v>2.3223265314527199</v>
      </c>
    </row>
    <row r="314" spans="1:23" x14ac:dyDescent="0.2">
      <c r="A314" s="71">
        <f>BDS!BR316</f>
        <v>1046.7383976943706</v>
      </c>
      <c r="B314" s="72">
        <f t="shared" si="84"/>
        <v>12.954526202409633</v>
      </c>
      <c r="C314" s="72">
        <f t="shared" si="85"/>
        <v>36.861505586664165</v>
      </c>
      <c r="D314" s="72">
        <f t="shared" si="86"/>
        <v>-2.0157702226417006E-2</v>
      </c>
      <c r="E314" s="72">
        <f t="shared" si="87"/>
        <v>27.161134906938539</v>
      </c>
      <c r="F314" s="72">
        <f t="shared" si="88"/>
        <v>3.3029421065451342E-2</v>
      </c>
      <c r="G314" s="72">
        <f t="shared" si="89"/>
        <v>54.322172810170287</v>
      </c>
      <c r="H314" s="72">
        <f t="shared" si="90"/>
        <v>-1.4591135039446141E-2</v>
      </c>
      <c r="I314" s="72">
        <f t="shared" si="91"/>
        <v>45.787529345320536</v>
      </c>
      <c r="J314" s="72">
        <f t="shared" si="92"/>
        <v>2.1242586236921233E-2</v>
      </c>
      <c r="K314" s="72">
        <f t="shared" si="93"/>
        <v>65.64806968170258</v>
      </c>
      <c r="L314" s="72">
        <f t="shared" si="94"/>
        <v>4.8693757926379297E-3</v>
      </c>
      <c r="M314" s="72">
        <f t="shared" si="95"/>
        <v>60.73405723521951</v>
      </c>
      <c r="N314" s="72">
        <f t="shared" si="96"/>
        <v>-1.4231224975450223E-2</v>
      </c>
      <c r="O314" s="72">
        <f t="shared" si="97"/>
        <v>71.045030103214074</v>
      </c>
      <c r="P314" s="72">
        <f t="shared" si="98"/>
        <v>1.317727587831239E-2</v>
      </c>
      <c r="Q314" s="71">
        <f t="shared" si="99"/>
        <v>0.10019354496080396</v>
      </c>
      <c r="R314" s="131">
        <f>BDS!CD316</f>
        <v>2.1501129462122375</v>
      </c>
      <c r="S314" s="132">
        <f t="shared" si="100"/>
        <v>0</v>
      </c>
      <c r="T314" s="132">
        <f t="shared" si="101"/>
        <v>0</v>
      </c>
      <c r="U314" s="132">
        <f t="shared" si="102"/>
        <v>0</v>
      </c>
      <c r="V314" s="131">
        <f t="shared" si="103"/>
        <v>0.10019354496080396</v>
      </c>
      <c r="W314" s="73">
        <f t="shared" si="104"/>
        <v>2.2503064911730415</v>
      </c>
    </row>
    <row r="315" spans="1:23" x14ac:dyDescent="0.2">
      <c r="A315" s="71">
        <f>BDS!BR317</f>
        <v>1062.6123248471129</v>
      </c>
      <c r="B315" s="72">
        <f t="shared" si="84"/>
        <v>12.761003879708428</v>
      </c>
      <c r="C315" s="72">
        <f t="shared" si="85"/>
        <v>37.420515226237889</v>
      </c>
      <c r="D315" s="72">
        <f t="shared" si="86"/>
        <v>-7.3490876912536054E-3</v>
      </c>
      <c r="E315" s="72">
        <f t="shared" si="87"/>
        <v>27.573037133749214</v>
      </c>
      <c r="F315" s="72">
        <f t="shared" si="88"/>
        <v>2.339999580713269E-2</v>
      </c>
      <c r="G315" s="72">
        <f t="shared" si="89"/>
        <v>55.145975792717508</v>
      </c>
      <c r="H315" s="72">
        <f t="shared" si="90"/>
        <v>-1.7878071634468355E-2</v>
      </c>
      <c r="I315" s="72">
        <f t="shared" si="91"/>
        <v>46.48190332351092</v>
      </c>
      <c r="J315" s="72">
        <f t="shared" si="92"/>
        <v>1.2882166319658868E-2</v>
      </c>
      <c r="K315" s="72">
        <f t="shared" si="93"/>
        <v>66.643631398117009</v>
      </c>
      <c r="L315" s="72">
        <f t="shared" si="94"/>
        <v>-9.3201930568690642E-3</v>
      </c>
      <c r="M315" s="72">
        <f t="shared" si="95"/>
        <v>61.655097298683245</v>
      </c>
      <c r="N315" s="72">
        <f t="shared" si="96"/>
        <v>-1.4976301761503412E-2</v>
      </c>
      <c r="O315" s="72">
        <f t="shared" si="97"/>
        <v>72.122437442915086</v>
      </c>
      <c r="P315" s="72">
        <f t="shared" si="98"/>
        <v>1.8550564704474381E-3</v>
      </c>
      <c r="Q315" s="71">
        <f t="shared" si="99"/>
        <v>-4.9734350175276061E-2</v>
      </c>
      <c r="R315" s="131">
        <f>BDS!CD317</f>
        <v>2.1966035843091216</v>
      </c>
      <c r="S315" s="132">
        <f t="shared" si="100"/>
        <v>0</v>
      </c>
      <c r="T315" s="132">
        <f t="shared" si="101"/>
        <v>0</v>
      </c>
      <c r="U315" s="132">
        <f t="shared" si="102"/>
        <v>0</v>
      </c>
      <c r="V315" s="131">
        <f t="shared" si="103"/>
        <v>-4.9734350175276061E-2</v>
      </c>
      <c r="W315" s="73">
        <f t="shared" si="104"/>
        <v>2.1468692341338453</v>
      </c>
    </row>
    <row r="316" spans="1:23" x14ac:dyDescent="0.2">
      <c r="A316" s="71">
        <f>BDS!BR318</f>
        <v>1078.7269822184137</v>
      </c>
      <c r="B316" s="72">
        <f t="shared" si="84"/>
        <v>12.57037250715071</v>
      </c>
      <c r="C316" s="72">
        <f t="shared" si="85"/>
        <v>37.988002321416396</v>
      </c>
      <c r="D316" s="72">
        <f t="shared" si="86"/>
        <v>7.4994429706241221E-3</v>
      </c>
      <c r="E316" s="72">
        <f t="shared" si="87"/>
        <v>27.991185912665788</v>
      </c>
      <c r="F316" s="72">
        <f t="shared" si="88"/>
        <v>9.9809864605958556E-3</v>
      </c>
      <c r="G316" s="72">
        <f t="shared" si="89"/>
        <v>55.98227185716749</v>
      </c>
      <c r="H316" s="72">
        <f t="shared" si="90"/>
        <v>-9.5850747692351607E-3</v>
      </c>
      <c r="I316" s="72">
        <f t="shared" si="91"/>
        <v>47.186807575522181</v>
      </c>
      <c r="J316" s="72">
        <f t="shared" si="92"/>
        <v>-1.3324967632015281E-3</v>
      </c>
      <c r="K316" s="72">
        <f t="shared" si="93"/>
        <v>67.654290940499436</v>
      </c>
      <c r="L316" s="72">
        <f t="shared" si="94"/>
        <v>-1.4691614028834763E-2</v>
      </c>
      <c r="M316" s="72">
        <f t="shared" si="95"/>
        <v>62.590105057326966</v>
      </c>
      <c r="N316" s="72">
        <f t="shared" si="96"/>
        <v>-3.8248885350302252E-3</v>
      </c>
      <c r="O316" s="72">
        <f t="shared" si="97"/>
        <v>73.216183808357329</v>
      </c>
      <c r="P316" s="72">
        <f t="shared" si="98"/>
        <v>-1.1185163604109229E-2</v>
      </c>
      <c r="Q316" s="71">
        <f t="shared" si="99"/>
        <v>-0.10167143495341062</v>
      </c>
      <c r="R316" s="131">
        <f>BDS!CD318</f>
        <v>2.2418467308148422</v>
      </c>
      <c r="S316" s="132">
        <f t="shared" si="100"/>
        <v>0</v>
      </c>
      <c r="T316" s="132">
        <f t="shared" si="101"/>
        <v>0</v>
      </c>
      <c r="U316" s="132">
        <f t="shared" si="102"/>
        <v>0</v>
      </c>
      <c r="V316" s="131">
        <f t="shared" si="103"/>
        <v>-0.10167143495341062</v>
      </c>
      <c r="W316" s="73">
        <f t="shared" si="104"/>
        <v>2.1401752958614315</v>
      </c>
    </row>
    <row r="317" spans="1:23" x14ac:dyDescent="0.2">
      <c r="A317" s="71">
        <f>BDS!BR319</f>
        <v>1095.0860205140857</v>
      </c>
      <c r="B317" s="72">
        <f t="shared" si="84"/>
        <v>12.382588898024913</v>
      </c>
      <c r="C317" s="72">
        <f t="shared" si="85"/>
        <v>38.564095433942526</v>
      </c>
      <c r="D317" s="72">
        <f t="shared" si="86"/>
        <v>1.9735575574678345E-2</v>
      </c>
      <c r="E317" s="72">
        <f t="shared" si="87"/>
        <v>28.415675973482546</v>
      </c>
      <c r="F317" s="72">
        <f t="shared" si="88"/>
        <v>-4.957543464843046E-3</v>
      </c>
      <c r="G317" s="72">
        <f t="shared" si="89"/>
        <v>56.831250462770498</v>
      </c>
      <c r="H317" s="72">
        <f t="shared" si="90"/>
        <v>4.9063998759422507E-3</v>
      </c>
      <c r="I317" s="72">
        <f t="shared" si="91"/>
        <v>47.902401794358717</v>
      </c>
      <c r="J317" s="72">
        <f t="shared" si="92"/>
        <v>-1.4659406806464258E-2</v>
      </c>
      <c r="K317" s="72">
        <f t="shared" si="93"/>
        <v>68.680277269390643</v>
      </c>
      <c r="L317" s="72">
        <f t="shared" si="94"/>
        <v>-6.1326739426376554E-3</v>
      </c>
      <c r="M317" s="72">
        <f t="shared" si="95"/>
        <v>63.539292333107582</v>
      </c>
      <c r="N317" s="72">
        <f t="shared" si="96"/>
        <v>1.0228154037043826E-2</v>
      </c>
      <c r="O317" s="72">
        <f t="shared" si="97"/>
        <v>74.32651698304133</v>
      </c>
      <c r="P317" s="72">
        <f t="shared" si="98"/>
        <v>-1.1812993416922397E-2</v>
      </c>
      <c r="Q317" s="71">
        <f t="shared" si="99"/>
        <v>-1.1709097818642183E-2</v>
      </c>
      <c r="R317" s="131">
        <f>BDS!CD319</f>
        <v>2.2853295453606446</v>
      </c>
      <c r="S317" s="132">
        <f t="shared" si="100"/>
        <v>0</v>
      </c>
      <c r="T317" s="132">
        <f t="shared" si="101"/>
        <v>0</v>
      </c>
      <c r="U317" s="132">
        <f t="shared" si="102"/>
        <v>0</v>
      </c>
      <c r="V317" s="131">
        <f t="shared" si="103"/>
        <v>-1.1709097818642183E-2</v>
      </c>
      <c r="W317" s="73">
        <f t="shared" si="104"/>
        <v>2.2736204475420023</v>
      </c>
    </row>
    <row r="318" spans="1:23" x14ac:dyDescent="0.2">
      <c r="A318" s="71">
        <f>BDS!BR320</f>
        <v>1111.6931458033814</v>
      </c>
      <c r="B318" s="72">
        <f t="shared" si="84"/>
        <v>12.197610510767939</v>
      </c>
      <c r="C318" s="72">
        <f t="shared" si="85"/>
        <v>39.148925075215082</v>
      </c>
      <c r="D318" s="72">
        <f t="shared" si="86"/>
        <v>2.5356774567164526E-2</v>
      </c>
      <c r="E318" s="72">
        <f t="shared" si="87"/>
        <v>28.846603482583724</v>
      </c>
      <c r="F318" s="72">
        <f t="shared" si="88"/>
        <v>-1.87731438212804E-2</v>
      </c>
      <c r="G318" s="72">
        <f t="shared" si="89"/>
        <v>57.693103941951527</v>
      </c>
      <c r="H318" s="72">
        <f t="shared" si="90"/>
        <v>1.5781384781114665E-2</v>
      </c>
      <c r="I318" s="72">
        <f t="shared" si="91"/>
        <v>48.62884809479057</v>
      </c>
      <c r="J318" s="72">
        <f t="shared" si="92"/>
        <v>-2.0519372725862663E-2</v>
      </c>
      <c r="K318" s="72">
        <f t="shared" si="93"/>
        <v>69.7218228175485</v>
      </c>
      <c r="L318" s="72">
        <f t="shared" si="94"/>
        <v>8.1786283171307247E-3</v>
      </c>
      <c r="M318" s="72">
        <f t="shared" si="95"/>
        <v>64.502874160290204</v>
      </c>
      <c r="N318" s="72">
        <f t="shared" si="96"/>
        <v>1.5425385525373154E-2</v>
      </c>
      <c r="O318" s="72">
        <f t="shared" si="97"/>
        <v>75.453688508137489</v>
      </c>
      <c r="P318" s="72">
        <f t="shared" si="98"/>
        <v>7.3470746472713961E-4</v>
      </c>
      <c r="Q318" s="71">
        <f t="shared" si="99"/>
        <v>0.11225393058413648</v>
      </c>
      <c r="R318" s="131">
        <f>BDS!CD320</f>
        <v>2.3264910005936645</v>
      </c>
      <c r="S318" s="132">
        <f t="shared" si="100"/>
        <v>0</v>
      </c>
      <c r="T318" s="132">
        <f t="shared" si="101"/>
        <v>0</v>
      </c>
      <c r="U318" s="132">
        <f t="shared" si="102"/>
        <v>0</v>
      </c>
      <c r="V318" s="131">
        <f t="shared" si="103"/>
        <v>0.11225393058413648</v>
      </c>
      <c r="W318" s="73">
        <f t="shared" si="104"/>
        <v>2.4387449311778009</v>
      </c>
    </row>
    <row r="319" spans="1:23" x14ac:dyDescent="0.2">
      <c r="A319" s="71">
        <f>BDS!BR321</f>
        <v>1128.5521203585868</v>
      </c>
      <c r="B319" s="72">
        <f t="shared" si="84"/>
        <v>12.01539543932755</v>
      </c>
      <c r="C319" s="72">
        <f t="shared" si="85"/>
        <v>39.742623735855581</v>
      </c>
      <c r="D319" s="72">
        <f t="shared" si="86"/>
        <v>2.240252595526096E-2</v>
      </c>
      <c r="E319" s="72">
        <f t="shared" si="87"/>
        <v>29.284066064729561</v>
      </c>
      <c r="F319" s="72">
        <f t="shared" si="88"/>
        <v>-2.8912971672977943E-2</v>
      </c>
      <c r="G319" s="72">
        <f t="shared" si="89"/>
        <v>58.568027543882415</v>
      </c>
      <c r="H319" s="72">
        <f t="shared" si="90"/>
        <v>1.5385032746981572E-2</v>
      </c>
      <c r="I319" s="72">
        <f t="shared" si="91"/>
        <v>49.366311050079872</v>
      </c>
      <c r="J319" s="72">
        <f t="shared" si="92"/>
        <v>-1.5857202263765503E-2</v>
      </c>
      <c r="K319" s="72">
        <f t="shared" si="93"/>
        <v>70.77916354260455</v>
      </c>
      <c r="L319" s="72">
        <f t="shared" si="94"/>
        <v>1.4066965114556953E-2</v>
      </c>
      <c r="M319" s="72">
        <f t="shared" si="95"/>
        <v>65.481068834163167</v>
      </c>
      <c r="N319" s="72">
        <f t="shared" si="96"/>
        <v>7.2192127345141483E-3</v>
      </c>
      <c r="O319" s="72">
        <f t="shared" si="97"/>
        <v>76.597953739471436</v>
      </c>
      <c r="P319" s="72">
        <f t="shared" si="98"/>
        <v>1.2166659672197896E-2</v>
      </c>
      <c r="Q319" s="71">
        <f t="shared" si="99"/>
        <v>0.11346355085938128</v>
      </c>
      <c r="R319" s="131">
        <f>BDS!CD321</f>
        <v>2.3647248395721352</v>
      </c>
      <c r="S319" s="132">
        <f t="shared" si="100"/>
        <v>0</v>
      </c>
      <c r="T319" s="132">
        <f t="shared" si="101"/>
        <v>0</v>
      </c>
      <c r="U319" s="132">
        <f t="shared" si="102"/>
        <v>0</v>
      </c>
      <c r="V319" s="131">
        <f t="shared" si="103"/>
        <v>0.11346355085938128</v>
      </c>
      <c r="W319" s="73">
        <f t="shared" si="104"/>
        <v>2.4781883904315163</v>
      </c>
    </row>
    <row r="320" spans="1:23" x14ac:dyDescent="0.2">
      <c r="A320" s="71">
        <f>BDS!BR322</f>
        <v>1145.6667635073479</v>
      </c>
      <c r="B320" s="72">
        <f t="shared" si="84"/>
        <v>11.835902403668735</v>
      </c>
      <c r="C320" s="72">
        <f t="shared" si="85"/>
        <v>40.345325915723478</v>
      </c>
      <c r="D320" s="72">
        <f t="shared" si="86"/>
        <v>1.1782399715869946E-2</v>
      </c>
      <c r="E320" s="72">
        <f t="shared" si="87"/>
        <v>29.728162825172799</v>
      </c>
      <c r="F320" s="72">
        <f t="shared" si="88"/>
        <v>-3.3408290885436148E-2</v>
      </c>
      <c r="G320" s="72">
        <f t="shared" si="89"/>
        <v>59.456219478714701</v>
      </c>
      <c r="H320" s="72">
        <f t="shared" si="90"/>
        <v>3.9005200886584601E-3</v>
      </c>
      <c r="I320" s="72">
        <f t="shared" si="91"/>
        <v>50.114957729264177</v>
      </c>
      <c r="J320" s="72">
        <f t="shared" si="92"/>
        <v>-2.9922592916777763E-3</v>
      </c>
      <c r="K320" s="72">
        <f t="shared" si="93"/>
        <v>71.85253898051927</v>
      </c>
      <c r="L320" s="72">
        <f t="shared" si="94"/>
        <v>5.4720975280007729E-3</v>
      </c>
      <c r="M320" s="72">
        <f t="shared" si="95"/>
        <v>66.474097960491932</v>
      </c>
      <c r="N320" s="72">
        <f t="shared" si="96"/>
        <v>-7.2208249749859173E-3</v>
      </c>
      <c r="O320" s="72">
        <f t="shared" si="97"/>
        <v>77.759571905373988</v>
      </c>
      <c r="P320" s="72">
        <f t="shared" si="98"/>
        <v>9.0465154662666726E-3</v>
      </c>
      <c r="Q320" s="71">
        <f t="shared" si="99"/>
        <v>-5.8676234281095127E-2</v>
      </c>
      <c r="R320" s="131">
        <f>BDS!CD322</f>
        <v>2.3993834044953761</v>
      </c>
      <c r="S320" s="132">
        <f t="shared" si="100"/>
        <v>0</v>
      </c>
      <c r="T320" s="132">
        <f t="shared" si="101"/>
        <v>0</v>
      </c>
      <c r="U320" s="132">
        <f t="shared" si="102"/>
        <v>0</v>
      </c>
      <c r="V320" s="131">
        <f t="shared" si="103"/>
        <v>-5.8676234281095127E-2</v>
      </c>
      <c r="W320" s="73">
        <f t="shared" si="104"/>
        <v>2.340707170214281</v>
      </c>
    </row>
    <row r="321" spans="1:23" x14ac:dyDescent="0.2">
      <c r="A321" s="71">
        <f>BDS!BR323</f>
        <v>1163.0409524979229</v>
      </c>
      <c r="B321" s="72">
        <f t="shared" si="84"/>
        <v>11.659090740421901</v>
      </c>
      <c r="C321" s="72">
        <f t="shared" si="85"/>
        <v>40.957168154386466</v>
      </c>
      <c r="D321" s="72">
        <f t="shared" si="86"/>
        <v>-2.8371237598798001E-3</v>
      </c>
      <c r="E321" s="72">
        <f t="shared" si="87"/>
        <v>30.178994372110505</v>
      </c>
      <c r="F321" s="72">
        <f t="shared" si="88"/>
        <v>-3.1305984450120533E-2</v>
      </c>
      <c r="G321" s="72">
        <f t="shared" si="89"/>
        <v>60.357880962483193</v>
      </c>
      <c r="H321" s="72">
        <f t="shared" si="90"/>
        <v>-1.0257470143482545E-2</v>
      </c>
      <c r="I321" s="72">
        <f t="shared" si="91"/>
        <v>50.874957735005218</v>
      </c>
      <c r="J321" s="72">
        <f t="shared" si="92"/>
        <v>1.1251848041548947E-2</v>
      </c>
      <c r="K321" s="72">
        <f t="shared" si="93"/>
        <v>72.942192299847832</v>
      </c>
      <c r="L321" s="72">
        <f t="shared" si="94"/>
        <v>-8.6795796500402644E-3</v>
      </c>
      <c r="M321" s="72">
        <f t="shared" si="95"/>
        <v>67.482186505722893</v>
      </c>
      <c r="N321" s="72">
        <f t="shared" si="96"/>
        <v>-1.4790202038029427E-2</v>
      </c>
      <c r="O321" s="72">
        <f t="shared" si="97"/>
        <v>78.93880616540801</v>
      </c>
      <c r="P321" s="72">
        <f t="shared" si="98"/>
        <v>-4.9213780961253357E-3</v>
      </c>
      <c r="Q321" s="71">
        <f t="shared" si="99"/>
        <v>-0.27584182730235673</v>
      </c>
      <c r="R321" s="131">
        <f>BDS!CD323</f>
        <v>2.4297823493287005</v>
      </c>
      <c r="S321" s="132">
        <f t="shared" si="100"/>
        <v>0</v>
      </c>
      <c r="T321" s="132">
        <f t="shared" si="101"/>
        <v>0</v>
      </c>
      <c r="U321" s="132">
        <f t="shared" si="102"/>
        <v>0</v>
      </c>
      <c r="V321" s="131">
        <f t="shared" si="103"/>
        <v>-0.27584182730235673</v>
      </c>
      <c r="W321" s="73">
        <f t="shared" si="104"/>
        <v>2.1539405220263439</v>
      </c>
    </row>
    <row r="322" spans="1:23" x14ac:dyDescent="0.2">
      <c r="A322" s="71">
        <f>BDS!BR324</f>
        <v>1180.6786233775563</v>
      </c>
      <c r="B322" s="72">
        <f t="shared" si="84"/>
        <v>11.484920393670748</v>
      </c>
      <c r="C322" s="72">
        <f t="shared" si="85"/>
        <v>41.57828906205301</v>
      </c>
      <c r="D322" s="72">
        <f t="shared" si="86"/>
        <v>-1.6174360201170697E-2</v>
      </c>
      <c r="E322" s="72">
        <f t="shared" si="87"/>
        <v>30.636662839476486</v>
      </c>
      <c r="F322" s="72">
        <f t="shared" si="88"/>
        <v>-2.2938391955703328E-2</v>
      </c>
      <c r="G322" s="72">
        <f t="shared" si="89"/>
        <v>61.273216262690752</v>
      </c>
      <c r="H322" s="72">
        <f t="shared" si="90"/>
        <v>-1.6319138033961691E-2</v>
      </c>
      <c r="I322" s="72">
        <f t="shared" si="91"/>
        <v>51.646483242011719</v>
      </c>
      <c r="J322" s="72">
        <f t="shared" si="92"/>
        <v>1.9014708584518529E-2</v>
      </c>
      <c r="K322" s="72">
        <f t="shared" si="93"/>
        <v>74.048370356828968</v>
      </c>
      <c r="L322" s="72">
        <f t="shared" si="94"/>
        <v>-1.3176403758403328E-2</v>
      </c>
      <c r="M322" s="72">
        <f t="shared" si="95"/>
        <v>68.505562847948553</v>
      </c>
      <c r="N322" s="72">
        <f t="shared" si="96"/>
        <v>-8.3560732527349739E-3</v>
      </c>
      <c r="O322" s="72">
        <f t="shared" si="97"/>
        <v>80.135923669986283</v>
      </c>
      <c r="P322" s="72">
        <f t="shared" si="98"/>
        <v>-1.2474800911635331E-2</v>
      </c>
      <c r="Q322" s="71">
        <f t="shared" si="99"/>
        <v>-0.31715312210916841</v>
      </c>
      <c r="R322" s="131">
        <f>BDS!CD324</f>
        <v>2.4552062477020229</v>
      </c>
      <c r="S322" s="132">
        <f t="shared" si="100"/>
        <v>0</v>
      </c>
      <c r="T322" s="132">
        <f t="shared" si="101"/>
        <v>0</v>
      </c>
      <c r="U322" s="132">
        <f t="shared" si="102"/>
        <v>0</v>
      </c>
      <c r="V322" s="131">
        <f t="shared" si="103"/>
        <v>-0.31715312210916841</v>
      </c>
      <c r="W322" s="73">
        <f t="shared" si="104"/>
        <v>2.1380531255928545</v>
      </c>
    </row>
    <row r="323" spans="1:23" x14ac:dyDescent="0.2">
      <c r="A323" s="71">
        <f>BDS!BR325</f>
        <v>1198.5837718841726</v>
      </c>
      <c r="B323" s="72">
        <f t="shared" si="84"/>
        <v>11.313351905877795</v>
      </c>
      <c r="C323" s="72">
        <f t="shared" si="85"/>
        <v>42.208829350973794</v>
      </c>
      <c r="D323" s="72">
        <f t="shared" si="86"/>
        <v>-2.3206811385967877E-2</v>
      </c>
      <c r="E323" s="72">
        <f t="shared" si="87"/>
        <v>31.10127191007922</v>
      </c>
      <c r="F323" s="72">
        <f t="shared" si="88"/>
        <v>-9.9509779899041879E-3</v>
      </c>
      <c r="G323" s="72">
        <f t="shared" si="89"/>
        <v>62.202432744584037</v>
      </c>
      <c r="H323" s="72">
        <f t="shared" si="90"/>
        <v>-9.4638785245698669E-3</v>
      </c>
      <c r="I323" s="72">
        <f t="shared" si="91"/>
        <v>52.429709036044734</v>
      </c>
      <c r="J323" s="72">
        <f t="shared" si="92"/>
        <v>1.5812167395118717E-2</v>
      </c>
      <c r="K323" s="72">
        <f t="shared" si="93"/>
        <v>75.171323751309089</v>
      </c>
      <c r="L323" s="72">
        <f t="shared" si="94"/>
        <v>-2.9926039931682386E-3</v>
      </c>
      <c r="M323" s="72">
        <f t="shared" si="95"/>
        <v>69.544458828645588</v>
      </c>
      <c r="N323" s="72">
        <f t="shared" si="96"/>
        <v>5.9867306189772679E-3</v>
      </c>
      <c r="O323" s="72">
        <f t="shared" si="97"/>
        <v>81.351195620893066</v>
      </c>
      <c r="P323" s="72">
        <f t="shared" si="98"/>
        <v>-3.9857420398900188E-3</v>
      </c>
      <c r="Q323" s="71">
        <f t="shared" si="99"/>
        <v>-0.12244881757586148</v>
      </c>
      <c r="R323" s="131">
        <f>BDS!CD325</f>
        <v>2.474915109870766</v>
      </c>
      <c r="S323" s="132">
        <f t="shared" si="100"/>
        <v>0</v>
      </c>
      <c r="T323" s="132">
        <f t="shared" si="101"/>
        <v>0</v>
      </c>
      <c r="U323" s="132">
        <f t="shared" si="102"/>
        <v>0</v>
      </c>
      <c r="V323" s="131">
        <f t="shared" si="103"/>
        <v>-0.12244881757586148</v>
      </c>
      <c r="W323" s="73">
        <f t="shared" si="104"/>
        <v>2.3524662922949044</v>
      </c>
    </row>
    <row r="324" spans="1:23" x14ac:dyDescent="0.2">
      <c r="A324" s="71">
        <f>BDS!BR326</f>
        <v>1216.7604543515945</v>
      </c>
      <c r="B324" s="72">
        <f t="shared" si="84"/>
        <v>11.144346408945429</v>
      </c>
      <c r="C324" s="72">
        <f t="shared" si="85"/>
        <v>42.84893186731955</v>
      </c>
      <c r="D324" s="72">
        <f t="shared" si="86"/>
        <v>-2.1140384529484021E-2</v>
      </c>
      <c r="E324" s="72">
        <f t="shared" si="87"/>
        <v>31.572926839090794</v>
      </c>
      <c r="F324" s="72">
        <f t="shared" si="88"/>
        <v>4.9522210131461341E-3</v>
      </c>
      <c r="G324" s="72">
        <f t="shared" si="89"/>
        <v>63.14574091813131</v>
      </c>
      <c r="H324" s="72">
        <f t="shared" si="90"/>
        <v>4.8896226994163986E-3</v>
      </c>
      <c r="I324" s="72">
        <f t="shared" si="91"/>
        <v>53.224812553514681</v>
      </c>
      <c r="J324" s="72">
        <f t="shared" si="92"/>
        <v>3.4054627442985609E-3</v>
      </c>
      <c r="K324" s="72">
        <f t="shared" si="93"/>
        <v>76.311306883514689</v>
      </c>
      <c r="L324" s="72">
        <f t="shared" si="94"/>
        <v>1.0370576992267965E-2</v>
      </c>
      <c r="M324" s="72">
        <f t="shared" si="95"/>
        <v>70.599109805197557</v>
      </c>
      <c r="N324" s="72">
        <f t="shared" si="96"/>
        <v>1.411125090659587E-2</v>
      </c>
      <c r="O324" s="72">
        <f t="shared" si="97"/>
        <v>82.584897332723841</v>
      </c>
      <c r="P324" s="72">
        <f t="shared" si="98"/>
        <v>9.5113095878260265E-3</v>
      </c>
      <c r="Q324" s="71">
        <f t="shared" si="99"/>
        <v>0.11189712756858976</v>
      </c>
      <c r="R324" s="131">
        <f>BDS!CD326</f>
        <v>2.4881518286624686</v>
      </c>
      <c r="S324" s="132">
        <f t="shared" si="100"/>
        <v>0</v>
      </c>
      <c r="T324" s="132">
        <f t="shared" si="101"/>
        <v>0</v>
      </c>
      <c r="U324" s="132">
        <f t="shared" si="102"/>
        <v>0</v>
      </c>
      <c r="V324" s="131">
        <f t="shared" si="103"/>
        <v>0.11189712756858976</v>
      </c>
      <c r="W324" s="73">
        <f t="shared" si="104"/>
        <v>2.6000489562310585</v>
      </c>
    </row>
    <row r="325" spans="1:23" x14ac:dyDescent="0.2">
      <c r="A325" s="71">
        <f>BDS!BR327</f>
        <v>1235.2127886284866</v>
      </c>
      <c r="B325" s="72">
        <f t="shared" si="84"/>
        <v>10.977865615410515</v>
      </c>
      <c r="C325" s="72">
        <f t="shared" si="85"/>
        <v>43.498741623542195</v>
      </c>
      <c r="D325" s="72">
        <f t="shared" si="86"/>
        <v>-1.0688354808382655E-2</v>
      </c>
      <c r="E325" s="72">
        <f t="shared" si="87"/>
        <v>32.051734477891998</v>
      </c>
      <c r="F325" s="72">
        <f t="shared" si="88"/>
        <v>1.8527164959579605E-2</v>
      </c>
      <c r="G325" s="72">
        <f t="shared" si="89"/>
        <v>64.103354485712543</v>
      </c>
      <c r="H325" s="72">
        <f t="shared" si="90"/>
        <v>1.4906312263916347E-2</v>
      </c>
      <c r="I325" s="72">
        <f t="shared" si="91"/>
        <v>54.031973921678762</v>
      </c>
      <c r="J325" s="72">
        <f t="shared" si="92"/>
        <v>-1.0827204091488936E-2</v>
      </c>
      <c r="K325" s="72">
        <f t="shared" si="93"/>
        <v>77.468578011685508</v>
      </c>
      <c r="L325" s="72">
        <f t="shared" si="94"/>
        <v>1.1330973220146328E-2</v>
      </c>
      <c r="M325" s="72">
        <f t="shared" si="95"/>
        <v>71.669754704214057</v>
      </c>
      <c r="N325" s="72">
        <f t="shared" si="96"/>
        <v>7.7265888418721574E-3</v>
      </c>
      <c r="O325" s="72">
        <f t="shared" si="97"/>
        <v>83.837308295256562</v>
      </c>
      <c r="P325" s="72">
        <f t="shared" si="98"/>
        <v>9.9437259570566098E-3</v>
      </c>
      <c r="Q325" s="71">
        <f t="shared" si="99"/>
        <v>0.17417021920492037</v>
      </c>
      <c r="R325" s="131">
        <f>BDS!CD327</f>
        <v>2.4941505840417282</v>
      </c>
      <c r="S325" s="132">
        <f t="shared" si="100"/>
        <v>0</v>
      </c>
      <c r="T325" s="132">
        <f t="shared" si="101"/>
        <v>0</v>
      </c>
      <c r="U325" s="132">
        <f t="shared" si="102"/>
        <v>0</v>
      </c>
      <c r="V325" s="131">
        <f t="shared" si="103"/>
        <v>0.17417021920492037</v>
      </c>
      <c r="W325" s="73">
        <f t="shared" si="104"/>
        <v>2.6683208032466483</v>
      </c>
    </row>
    <row r="326" spans="1:23" x14ac:dyDescent="0.2">
      <c r="A326" s="71">
        <f>BDS!BR328</f>
        <v>1253.9449550112367</v>
      </c>
      <c r="B326" s="72">
        <f t="shared" si="84"/>
        <v>10.813871809770539</v>
      </c>
      <c r="C326" s="72">
        <f t="shared" si="85"/>
        <v>44.158405831226759</v>
      </c>
      <c r="D326" s="72">
        <f t="shared" si="86"/>
        <v>3.9675295029672174E-3</v>
      </c>
      <c r="E326" s="72">
        <f t="shared" si="87"/>
        <v>32.537803298279009</v>
      </c>
      <c r="F326" s="72">
        <f t="shared" si="88"/>
        <v>2.7688302147500128E-2</v>
      </c>
      <c r="G326" s="72">
        <f t="shared" si="89"/>
        <v>65.075490390532693</v>
      </c>
      <c r="H326" s="72">
        <f t="shared" si="90"/>
        <v>1.2017647261252845E-2</v>
      </c>
      <c r="I326" s="72">
        <f t="shared" si="91"/>
        <v>54.851375999447981</v>
      </c>
      <c r="J326" s="72">
        <f t="shared" si="92"/>
        <v>-1.8085418941629967E-2</v>
      </c>
      <c r="K326" s="72">
        <f t="shared" si="93"/>
        <v>78.643399310581898</v>
      </c>
      <c r="L326" s="72">
        <f t="shared" si="94"/>
        <v>-1.3147681816693215E-3</v>
      </c>
      <c r="M326" s="72">
        <f t="shared" si="95"/>
        <v>72.756636075658477</v>
      </c>
      <c r="N326" s="72">
        <f t="shared" si="96"/>
        <v>-6.5895015243727555E-3</v>
      </c>
      <c r="O326" s="72">
        <f t="shared" si="97"/>
        <v>85.108712236768866</v>
      </c>
      <c r="P326" s="72">
        <f t="shared" si="98"/>
        <v>-3.3115212141243389E-3</v>
      </c>
      <c r="Q326" s="71">
        <f t="shared" si="99"/>
        <v>6.1973679398498807E-2</v>
      </c>
      <c r="R326" s="131">
        <f>BDS!CD328</f>
        <v>2.492146248728206</v>
      </c>
      <c r="S326" s="132">
        <f t="shared" si="100"/>
        <v>0</v>
      </c>
      <c r="T326" s="132">
        <f t="shared" si="101"/>
        <v>0</v>
      </c>
      <c r="U326" s="132">
        <f t="shared" si="102"/>
        <v>0</v>
      </c>
      <c r="V326" s="131">
        <f t="shared" si="103"/>
        <v>6.1973679398498807E-2</v>
      </c>
      <c r="W326" s="73">
        <f t="shared" si="104"/>
        <v>2.5541199281267049</v>
      </c>
    </row>
    <row r="327" spans="1:23" x14ac:dyDescent="0.2">
      <c r="A327" s="71">
        <f>BDS!BR329</f>
        <v>1272.9611971909844</v>
      </c>
      <c r="B327" s="72">
        <f t="shared" ref="B327:B390" si="105">13560/A327</f>
        <v>10.652327839939312</v>
      </c>
      <c r="C327" s="72">
        <f t="shared" ref="C327:C390" si="106">4*PI()*$D$3/B327</f>
        <v>44.828073934441591</v>
      </c>
      <c r="D327" s="72">
        <f t="shared" ref="D327:D390" si="107">SIN(C327)/C327</f>
        <v>1.6696824037549463E-2</v>
      </c>
      <c r="E327" s="72">
        <f t="shared" ref="E327:E390" si="108">4*PI()*$F$3/B327</f>
        <v>33.031243417037274</v>
      </c>
      <c r="F327" s="72">
        <f t="shared" ref="F327:F390" si="109">SIN(E327)/E327</f>
        <v>3.0244369283648456E-2</v>
      </c>
      <c r="G327" s="72">
        <f t="shared" ref="G327:G390" si="110">4*PI()*$H$3/B327</f>
        <v>66.062368865769372</v>
      </c>
      <c r="H327" s="72">
        <f t="shared" ref="H327:H390" si="111">SIN(G327)/G327</f>
        <v>-1.3442750773144756E-3</v>
      </c>
      <c r="I327" s="72">
        <f t="shared" ref="I327:I390" si="112">4*PI()*SQRT($D$3^2+$F$3^2)/B327</f>
        <v>55.683204418813133</v>
      </c>
      <c r="J327" s="72">
        <f t="shared" ref="J327:J390" si="113">SIN(I327)/I327</f>
        <v>-1.3673705285883402E-2</v>
      </c>
      <c r="K327" s="72">
        <f t="shared" ref="K327:K390" si="114">4*PI()*SQRT($D$3^2+$H$3^2)/B327</f>
        <v>79.836036930879374</v>
      </c>
      <c r="L327" s="72">
        <f t="shared" ref="L327:L390" si="115">SIN(K327)/K327</f>
        <v>-1.205646416945327E-2</v>
      </c>
      <c r="M327" s="72">
        <f t="shared" ref="M327:M390" si="116">4*PI()*SQRT($F$3^2+$H$3^2)/B327</f>
        <v>73.860000147796796</v>
      </c>
      <c r="N327" s="72">
        <f t="shared" ref="N327:N390" si="117">SIN(M327)/M327</f>
        <v>-1.3531946271716024E-2</v>
      </c>
      <c r="O327" s="72">
        <f t="shared" ref="O327:O390" si="118">4*PI()*SQRT($D$3^2+$F$3^2+$H$3^2)/B327</f>
        <v>86.399397188315533</v>
      </c>
      <c r="P327" s="72">
        <f t="shared" ref="P327:P390" si="119">SIN(O327)/O327</f>
        <v>-1.1573973395431774E-2</v>
      </c>
      <c r="Q327" s="71">
        <f t="shared" ref="Q327:Q390" si="120">IF($U$1=1,$Q$1*LOG(1-D327+F327+H327-J327-L327+N327-P327),$Q$1*LOG(1+D327+F327+H327+J327+L327+N327+P327))</f>
        <v>-2.2813243584341746E-2</v>
      </c>
      <c r="R327" s="131">
        <f>BDS!CD329</f>
        <v>2.4813848523304376</v>
      </c>
      <c r="S327" s="132">
        <f t="shared" ref="S327:S390" si="121">-20*LOG(1/SQRT(1+($S$3/A327)^(2*$S$4)))</f>
        <v>0</v>
      </c>
      <c r="T327" s="132">
        <f t="shared" ref="T327:T390" si="122">20*LOG(1/SQRT(1+($T$3/A327)^(2*$T$4)))</f>
        <v>0</v>
      </c>
      <c r="U327" s="132">
        <f t="shared" ref="U327:U390" si="123">IF($U$1=1,0,S327+T327)</f>
        <v>0</v>
      </c>
      <c r="V327" s="131">
        <f t="shared" ref="V327:V390" si="124">U327+Q327</f>
        <v>-2.2813243584341746E-2</v>
      </c>
      <c r="W327" s="73">
        <f t="shared" ref="W327:W390" si="125">R327+Q327+U327</f>
        <v>2.4585716087460958</v>
      </c>
    </row>
    <row r="328" spans="1:23" x14ac:dyDescent="0.2">
      <c r="A328" s="71">
        <f>BDS!BR330</f>
        <v>1292.2658232150097</v>
      </c>
      <c r="B328" s="72">
        <f t="shared" si="105"/>
        <v>10.493197108830341</v>
      </c>
      <c r="C328" s="72">
        <f t="shared" si="106"/>
        <v>45.507897643594227</v>
      </c>
      <c r="D328" s="72">
        <f t="shared" si="107"/>
        <v>2.1951768679449788E-2</v>
      </c>
      <c r="E328" s="72">
        <f t="shared" si="108"/>
        <v>33.532166620887907</v>
      </c>
      <c r="F328" s="72">
        <f t="shared" si="109"/>
        <v>2.5494837956071912E-2</v>
      </c>
      <c r="G328" s="72">
        <f t="shared" si="110"/>
        <v>67.064213484465597</v>
      </c>
      <c r="H328" s="72">
        <f t="shared" si="111"/>
        <v>-1.3225857493235746E-2</v>
      </c>
      <c r="I328" s="72">
        <f t="shared" si="112"/>
        <v>56.527647626898812</v>
      </c>
      <c r="J328" s="72">
        <f t="shared" si="113"/>
        <v>-3.7182848905666842E-4</v>
      </c>
      <c r="K328" s="72">
        <f t="shared" si="114"/>
        <v>81.046761059463847</v>
      </c>
      <c r="L328" s="72">
        <f t="shared" si="115"/>
        <v>-7.3154563041501032E-3</v>
      </c>
      <c r="M328" s="72">
        <f t="shared" si="116"/>
        <v>74.980096882979325</v>
      </c>
      <c r="N328" s="72">
        <f t="shared" si="117"/>
        <v>-5.415428363636351E-3</v>
      </c>
      <c r="O328" s="72">
        <f t="shared" si="118"/>
        <v>87.709655548980564</v>
      </c>
      <c r="P328" s="72">
        <f t="shared" si="119"/>
        <v>-2.8752380646124382E-3</v>
      </c>
      <c r="Q328" s="71">
        <f t="shared" si="120"/>
        <v>7.8513469836152885E-2</v>
      </c>
      <c r="R328" s="131">
        <f>BDS!CD330</f>
        <v>2.4611351773860513</v>
      </c>
      <c r="S328" s="132">
        <f t="shared" si="121"/>
        <v>0</v>
      </c>
      <c r="T328" s="132">
        <f t="shared" si="122"/>
        <v>0</v>
      </c>
      <c r="U328" s="132">
        <f t="shared" si="123"/>
        <v>0</v>
      </c>
      <c r="V328" s="131">
        <f t="shared" si="124"/>
        <v>7.8513469836152885E-2</v>
      </c>
      <c r="W328" s="73">
        <f t="shared" si="125"/>
        <v>2.539648647222204</v>
      </c>
    </row>
    <row r="329" spans="1:23" x14ac:dyDescent="0.2">
      <c r="A329" s="71">
        <f>BDS!BR331</f>
        <v>1311.8632064627036</v>
      </c>
      <c r="B329" s="72">
        <f t="shared" si="105"/>
        <v>10.336443566065904</v>
      </c>
      <c r="C329" s="72">
        <f t="shared" si="106"/>
        <v>46.198030969800719</v>
      </c>
      <c r="D329" s="72">
        <f t="shared" si="107"/>
        <v>1.7298082361260798E-2</v>
      </c>
      <c r="E329" s="72">
        <f t="shared" si="108"/>
        <v>34.040686391812571</v>
      </c>
      <c r="F329" s="72">
        <f t="shared" si="109"/>
        <v>1.4515838067582221E-2</v>
      </c>
      <c r="G329" s="72">
        <f t="shared" si="110"/>
        <v>68.081251210179374</v>
      </c>
      <c r="H329" s="72">
        <f t="shared" si="111"/>
        <v>-1.2620839469876402E-2</v>
      </c>
      <c r="I329" s="72">
        <f t="shared" si="112"/>
        <v>57.384896928655373</v>
      </c>
      <c r="J329" s="72">
        <f t="shared" si="113"/>
        <v>1.2932338972780172E-2</v>
      </c>
      <c r="K329" s="72">
        <f t="shared" si="114"/>
        <v>82.275845980641336</v>
      </c>
      <c r="L329" s="72">
        <f t="shared" si="115"/>
        <v>6.8068872570744704E-3</v>
      </c>
      <c r="M329" s="72">
        <f t="shared" si="116"/>
        <v>76.117180034268756</v>
      </c>
      <c r="N329" s="72">
        <f t="shared" si="117"/>
        <v>8.652444681294726E-3</v>
      </c>
      <c r="O329" s="72">
        <f t="shared" si="118"/>
        <v>89.039784152119054</v>
      </c>
      <c r="P329" s="72">
        <f t="shared" si="119"/>
        <v>9.879633710796169E-3</v>
      </c>
      <c r="Q329" s="71">
        <f t="shared" si="120"/>
        <v>0.2426574965829269</v>
      </c>
      <c r="R329" s="131">
        <f>BDS!CD331</f>
        <v>2.4307015756447399</v>
      </c>
      <c r="S329" s="132">
        <f t="shared" si="121"/>
        <v>0</v>
      </c>
      <c r="T329" s="132">
        <f t="shared" si="122"/>
        <v>0</v>
      </c>
      <c r="U329" s="132">
        <f t="shared" si="123"/>
        <v>0</v>
      </c>
      <c r="V329" s="131">
        <f t="shared" si="124"/>
        <v>0.2426574965829269</v>
      </c>
      <c r="W329" s="73">
        <f t="shared" si="125"/>
        <v>2.673359072227667</v>
      </c>
    </row>
    <row r="330" spans="1:23" x14ac:dyDescent="0.2">
      <c r="A330" s="71">
        <f>BDS!BR332</f>
        <v>1331.7577866363376</v>
      </c>
      <c r="B330" s="72">
        <f t="shared" si="105"/>
        <v>10.182031699810006</v>
      </c>
      <c r="C330" s="72">
        <f t="shared" si="106"/>
        <v>46.898630259776198</v>
      </c>
      <c r="D330" s="72">
        <f t="shared" si="107"/>
        <v>4.7625987242648294E-3</v>
      </c>
      <c r="E330" s="72">
        <f t="shared" si="108"/>
        <v>34.556917932762268</v>
      </c>
      <c r="F330" s="72">
        <f t="shared" si="109"/>
        <v>1.7399025295052562E-5</v>
      </c>
      <c r="G330" s="72">
        <f t="shared" si="110"/>
        <v>69.113712448401273</v>
      </c>
      <c r="H330" s="72">
        <f t="shared" si="111"/>
        <v>-1.9184762888409303E-5</v>
      </c>
      <c r="I330" s="72">
        <f t="shared" si="112"/>
        <v>58.255146530198196</v>
      </c>
      <c r="J330" s="72">
        <f t="shared" si="113"/>
        <v>1.7008098165315969E-2</v>
      </c>
      <c r="K330" s="72">
        <f t="shared" si="114"/>
        <v>83.523570138275886</v>
      </c>
      <c r="L330" s="72">
        <f t="shared" si="115"/>
        <v>1.1534539979041927E-2</v>
      </c>
      <c r="M330" s="72">
        <f t="shared" si="116"/>
        <v>77.271507202926756</v>
      </c>
      <c r="N330" s="72">
        <f t="shared" si="117"/>
        <v>1.2353822963124816E-2</v>
      </c>
      <c r="O330" s="72">
        <f t="shared" si="118"/>
        <v>90.390084332603422</v>
      </c>
      <c r="P330" s="72">
        <f t="shared" si="119"/>
        <v>7.2624072084534882E-3</v>
      </c>
      <c r="Q330" s="71">
        <f t="shared" si="120"/>
        <v>0.22395243647529789</v>
      </c>
      <c r="R330" s="131">
        <f>BDS!CD332</f>
        <v>2.3894381043203783</v>
      </c>
      <c r="S330" s="132">
        <f t="shared" si="121"/>
        <v>0</v>
      </c>
      <c r="T330" s="132">
        <f t="shared" si="122"/>
        <v>0</v>
      </c>
      <c r="U330" s="132">
        <f t="shared" si="123"/>
        <v>0</v>
      </c>
      <c r="V330" s="131">
        <f t="shared" si="124"/>
        <v>0.22395243647529789</v>
      </c>
      <c r="W330" s="73">
        <f t="shared" si="125"/>
        <v>2.6133905407956761</v>
      </c>
    </row>
    <row r="331" spans="1:23" x14ac:dyDescent="0.2">
      <c r="A331" s="71">
        <f>BDS!BR333</f>
        <v>1351.9540707668593</v>
      </c>
      <c r="B331" s="72">
        <f t="shared" si="105"/>
        <v>10.029926528723315</v>
      </c>
      <c r="C331" s="72">
        <f t="shared" si="106"/>
        <v>47.609854231254552</v>
      </c>
      <c r="D331" s="72">
        <f t="shared" si="107"/>
        <v>-9.8101822576613842E-3</v>
      </c>
      <c r="E331" s="72">
        <f t="shared" si="108"/>
        <v>35.080978193756081</v>
      </c>
      <c r="F331" s="72">
        <f t="shared" si="109"/>
        <v>-1.4249287657631733E-2</v>
      </c>
      <c r="G331" s="72">
        <f t="shared" si="110"/>
        <v>70.16183109875179</v>
      </c>
      <c r="H331" s="72">
        <f t="shared" si="111"/>
        <v>1.2340369450954217E-2</v>
      </c>
      <c r="I331" s="72">
        <f t="shared" si="112"/>
        <v>59.138593582804262</v>
      </c>
      <c r="J331" s="72">
        <f t="shared" si="113"/>
        <v>8.862360236750794E-3</v>
      </c>
      <c r="K331" s="72">
        <f t="shared" si="114"/>
        <v>84.790216198869786</v>
      </c>
      <c r="L331" s="72">
        <f t="shared" si="115"/>
        <v>3.8659619476672229E-4</v>
      </c>
      <c r="M331" s="72">
        <f t="shared" si="116"/>
        <v>78.443339896772386</v>
      </c>
      <c r="N331" s="72">
        <f t="shared" si="117"/>
        <v>1.2279799709099628E-3</v>
      </c>
      <c r="O331" s="72">
        <f t="shared" si="118"/>
        <v>91.760861995089556</v>
      </c>
      <c r="P331" s="72">
        <f t="shared" si="119"/>
        <v>-6.6357430592827284E-3</v>
      </c>
      <c r="Q331" s="71">
        <f t="shared" si="120"/>
        <v>-3.4348792563395944E-2</v>
      </c>
      <c r="R331" s="131">
        <f>BDS!CD333</f>
        <v>2.3367640864375154</v>
      </c>
      <c r="S331" s="132">
        <f t="shared" si="121"/>
        <v>0</v>
      </c>
      <c r="T331" s="132">
        <f t="shared" si="122"/>
        <v>0</v>
      </c>
      <c r="U331" s="132">
        <f t="shared" si="123"/>
        <v>0</v>
      </c>
      <c r="V331" s="131">
        <f t="shared" si="124"/>
        <v>-3.4348792563395944E-2</v>
      </c>
      <c r="W331" s="73">
        <f t="shared" si="125"/>
        <v>2.3024152938741196</v>
      </c>
    </row>
    <row r="332" spans="1:23" x14ac:dyDescent="0.2">
      <c r="A332" s="71">
        <f>BDS!BR334</f>
        <v>1372.4566342349406</v>
      </c>
      <c r="B332" s="72">
        <f t="shared" si="105"/>
        <v>9.8800935940382981</v>
      </c>
      <c r="C332" s="72">
        <f t="shared" si="106"/>
        <v>48.331864008945239</v>
      </c>
      <c r="D332" s="72">
        <f t="shared" si="107"/>
        <v>-1.9343324667872482E-2</v>
      </c>
      <c r="E332" s="72">
        <f t="shared" si="108"/>
        <v>35.612985898375726</v>
      </c>
      <c r="F332" s="72">
        <f t="shared" si="109"/>
        <v>-2.4432950643346989E-2</v>
      </c>
      <c r="G332" s="72">
        <f t="shared" si="110"/>
        <v>71.225844607970359</v>
      </c>
      <c r="H332" s="72">
        <f t="shared" si="111"/>
        <v>1.2042027651131174E-2</v>
      </c>
      <c r="I332" s="72">
        <f t="shared" si="112"/>
        <v>60.035438227575931</v>
      </c>
      <c r="J332" s="72">
        <f t="shared" si="113"/>
        <v>-5.6360711926720861E-3</v>
      </c>
      <c r="K332" s="72">
        <f t="shared" si="114"/>
        <v>86.076071115600499</v>
      </c>
      <c r="L332" s="72">
        <f t="shared" si="115"/>
        <v>-1.1036145204431743E-2</v>
      </c>
      <c r="M332" s="72">
        <f t="shared" si="116"/>
        <v>79.632943589425651</v>
      </c>
      <c r="N332" s="72">
        <f t="shared" si="117"/>
        <v>-1.115202884401538E-2</v>
      </c>
      <c r="O332" s="72">
        <f t="shared" si="118"/>
        <v>93.15242768331818</v>
      </c>
      <c r="P332" s="72">
        <f t="shared" si="119"/>
        <v>-9.5444575478514544E-3</v>
      </c>
      <c r="Q332" s="71">
        <f t="shared" si="120"/>
        <v>-0.31098346176756253</v>
      </c>
      <c r="R332" s="131">
        <f>BDS!CD334</f>
        <v>2.2721811922946991</v>
      </c>
      <c r="S332" s="132">
        <f t="shared" si="121"/>
        <v>0</v>
      </c>
      <c r="T332" s="132">
        <f t="shared" si="122"/>
        <v>0</v>
      </c>
      <c r="U332" s="132">
        <f t="shared" si="123"/>
        <v>0</v>
      </c>
      <c r="V332" s="131">
        <f t="shared" si="124"/>
        <v>-0.31098346176756253</v>
      </c>
      <c r="W332" s="73">
        <f t="shared" si="125"/>
        <v>1.9611977305271364</v>
      </c>
    </row>
    <row r="333" spans="1:23" x14ac:dyDescent="0.2">
      <c r="A333" s="71">
        <f>BDS!BR335</f>
        <v>1393.2701218075103</v>
      </c>
      <c r="B333" s="72">
        <f t="shared" si="105"/>
        <v>9.7324989517527349</v>
      </c>
      <c r="C333" s="72">
        <f t="shared" si="106"/>
        <v>49.064823161035363</v>
      </c>
      <c r="D333" s="72">
        <f t="shared" si="107"/>
        <v>-1.9000940480068482E-2</v>
      </c>
      <c r="E333" s="72">
        <f t="shared" si="108"/>
        <v>36.153061570661819</v>
      </c>
      <c r="F333" s="72">
        <f t="shared" si="109"/>
        <v>-2.7651706068290378E-2</v>
      </c>
      <c r="G333" s="72">
        <f t="shared" si="110"/>
        <v>72.30599402370774</v>
      </c>
      <c r="H333" s="72">
        <f t="shared" si="111"/>
        <v>-6.8241847826529809E-4</v>
      </c>
      <c r="I333" s="72">
        <f t="shared" si="112"/>
        <v>60.945883640781993</v>
      </c>
      <c r="J333" s="72">
        <f t="shared" si="113"/>
        <v>-1.5599785864693131E-2</v>
      </c>
      <c r="K333" s="72">
        <f t="shared" si="114"/>
        <v>87.381426193328593</v>
      </c>
      <c r="L333" s="72">
        <f t="shared" si="115"/>
        <v>-6.3019248992683364E-3</v>
      </c>
      <c r="M333" s="72">
        <f t="shared" si="116"/>
        <v>80.840587780449269</v>
      </c>
      <c r="N333" s="72">
        <f t="shared" si="117"/>
        <v>-9.2180304269435173E-3</v>
      </c>
      <c r="O333" s="72">
        <f t="shared" si="118"/>
        <v>94.565096650467169</v>
      </c>
      <c r="P333" s="72">
        <f t="shared" si="119"/>
        <v>3.299512024345249E-3</v>
      </c>
      <c r="Q333" s="71">
        <f t="shared" si="120"/>
        <v>-0.33931185177934275</v>
      </c>
      <c r="R333" s="131">
        <f>BDS!CD335</f>
        <v>2.1952921146452304</v>
      </c>
      <c r="S333" s="132">
        <f t="shared" si="121"/>
        <v>0</v>
      </c>
      <c r="T333" s="132">
        <f t="shared" si="122"/>
        <v>0</v>
      </c>
      <c r="U333" s="132">
        <f t="shared" si="123"/>
        <v>0</v>
      </c>
      <c r="V333" s="131">
        <f t="shared" si="124"/>
        <v>-0.33931185177934275</v>
      </c>
      <c r="W333" s="73">
        <f t="shared" si="125"/>
        <v>1.8559802628658877</v>
      </c>
    </row>
    <row r="334" spans="1:23" x14ac:dyDescent="0.2">
      <c r="A334" s="71">
        <f>BDS!BR336</f>
        <v>1414.3992486900063</v>
      </c>
      <c r="B334" s="72">
        <f t="shared" si="105"/>
        <v>9.5871091649398519</v>
      </c>
      <c r="C334" s="72">
        <f t="shared" si="106"/>
        <v>49.808897736245392</v>
      </c>
      <c r="D334" s="72">
        <f t="shared" si="107"/>
        <v>-8.8515360651332566E-3</v>
      </c>
      <c r="E334" s="72">
        <f t="shared" si="108"/>
        <v>36.701327562418108</v>
      </c>
      <c r="F334" s="72">
        <f t="shared" si="109"/>
        <v>-2.28948601525765E-2</v>
      </c>
      <c r="G334" s="72">
        <f t="shared" si="110"/>
        <v>73.402524049134485</v>
      </c>
      <c r="H334" s="72">
        <f t="shared" si="111"/>
        <v>-1.2412088108698323E-2</v>
      </c>
      <c r="I334" s="72">
        <f t="shared" si="112"/>
        <v>61.870136079886421</v>
      </c>
      <c r="J334" s="72">
        <f t="shared" si="113"/>
        <v>-1.3256397051090902E-2</v>
      </c>
      <c r="K334" s="72">
        <f t="shared" si="114"/>
        <v>88.706577154591628</v>
      </c>
      <c r="L334" s="72">
        <f t="shared" si="115"/>
        <v>7.6178213858006339E-3</v>
      </c>
      <c r="M334" s="72">
        <f t="shared" si="116"/>
        <v>82.066546056402771</v>
      </c>
      <c r="N334" s="72">
        <f t="shared" si="117"/>
        <v>4.5778234994556374E-3</v>
      </c>
      <c r="O334" s="72">
        <f t="shared" si="118"/>
        <v>95.99918893057081</v>
      </c>
      <c r="P334" s="72">
        <f t="shared" si="119"/>
        <v>1.0247313279206478E-2</v>
      </c>
      <c r="Q334" s="71">
        <f t="shared" si="120"/>
        <v>-0.15460050991684768</v>
      </c>
      <c r="R334" s="131">
        <f>BDS!CD336</f>
        <v>2.1058208611085742</v>
      </c>
      <c r="S334" s="132">
        <f t="shared" si="121"/>
        <v>0</v>
      </c>
      <c r="T334" s="132">
        <f t="shared" si="122"/>
        <v>0</v>
      </c>
      <c r="U334" s="132">
        <f t="shared" si="123"/>
        <v>0</v>
      </c>
      <c r="V334" s="131">
        <f t="shared" si="124"/>
        <v>-0.15460050991684768</v>
      </c>
      <c r="W334" s="73">
        <f t="shared" si="125"/>
        <v>1.9512203511917265</v>
      </c>
    </row>
    <row r="335" spans="1:23" x14ac:dyDescent="0.2">
      <c r="A335" s="71">
        <f>BDS!BR337</f>
        <v>1435.8488015945843</v>
      </c>
      <c r="B335" s="72">
        <f t="shared" si="105"/>
        <v>9.4438912961733283</v>
      </c>
      <c r="C335" s="72">
        <f t="shared" si="106"/>
        <v>50.564256301446719</v>
      </c>
      <c r="D335" s="72">
        <f t="shared" si="107"/>
        <v>5.8212780089223291E-3</v>
      </c>
      <c r="E335" s="72">
        <f t="shared" si="108"/>
        <v>37.257908080929738</v>
      </c>
      <c r="F335" s="72">
        <f t="shared" si="109"/>
        <v>-1.1461412730913419E-2</v>
      </c>
      <c r="G335" s="72">
        <f t="shared" si="110"/>
        <v>74.515683098377281</v>
      </c>
      <c r="H335" s="72">
        <f t="shared" si="111"/>
        <v>-1.0365000977693425E-2</v>
      </c>
      <c r="I335" s="72">
        <f t="shared" si="112"/>
        <v>62.808404930275088</v>
      </c>
      <c r="J335" s="72">
        <f t="shared" si="113"/>
        <v>-3.7329387547020958E-4</v>
      </c>
      <c r="K335" s="72">
        <f t="shared" si="114"/>
        <v>90.051824206598837</v>
      </c>
      <c r="L335" s="72">
        <f t="shared" si="115"/>
        <v>9.6565033318496574E-3</v>
      </c>
      <c r="M335" s="72">
        <f t="shared" si="116"/>
        <v>83.311096152822273</v>
      </c>
      <c r="N335" s="72">
        <f t="shared" si="117"/>
        <v>1.1982394688300447E-2</v>
      </c>
      <c r="O335" s="72">
        <f t="shared" si="118"/>
        <v>97.455029411022153</v>
      </c>
      <c r="P335" s="72">
        <f t="shared" si="119"/>
        <v>-6.7323346119169982E-4</v>
      </c>
      <c r="Q335" s="71">
        <f t="shared" si="120"/>
        <v>1.9876553969757942E-2</v>
      </c>
      <c r="R335" s="131">
        <f>BDS!CD337</f>
        <v>2.0036346045566535</v>
      </c>
      <c r="S335" s="132">
        <f t="shared" si="121"/>
        <v>0</v>
      </c>
      <c r="T335" s="132">
        <f t="shared" si="122"/>
        <v>0</v>
      </c>
      <c r="U335" s="132">
        <f t="shared" si="123"/>
        <v>0</v>
      </c>
      <c r="V335" s="131">
        <f t="shared" si="124"/>
        <v>1.9876553969757942E-2</v>
      </c>
      <c r="W335" s="73">
        <f t="shared" si="125"/>
        <v>2.0235111585264116</v>
      </c>
    </row>
    <row r="336" spans="1:23" x14ac:dyDescent="0.2">
      <c r="A336" s="71">
        <f>BDS!BR338</f>
        <v>1457.6236398245273</v>
      </c>
      <c r="B336" s="72">
        <f t="shared" si="105"/>
        <v>9.3028129000654722</v>
      </c>
      <c r="C336" s="72">
        <f t="shared" si="106"/>
        <v>51.331069979849779</v>
      </c>
      <c r="D336" s="72">
        <f t="shared" si="107"/>
        <v>1.704763673499254E-2</v>
      </c>
      <c r="E336" s="72">
        <f t="shared" si="108"/>
        <v>37.822929217101844</v>
      </c>
      <c r="F336" s="72">
        <f t="shared" si="109"/>
        <v>3.2652480993815851E-3</v>
      </c>
      <c r="G336" s="72">
        <f t="shared" si="110"/>
        <v>75.645723352796068</v>
      </c>
      <c r="H336" s="72">
        <f t="shared" si="111"/>
        <v>3.2385252401263935E-3</v>
      </c>
      <c r="I336" s="72">
        <f t="shared" si="112"/>
        <v>63.760902752691109</v>
      </c>
      <c r="J336" s="72">
        <f t="shared" si="113"/>
        <v>1.2563364246071931E-2</v>
      </c>
      <c r="K336" s="72">
        <f t="shared" si="114"/>
        <v>91.417472109241729</v>
      </c>
      <c r="L336" s="72">
        <f t="shared" si="115"/>
        <v>-3.3503691745020085E-3</v>
      </c>
      <c r="M336" s="72">
        <f t="shared" si="116"/>
        <v>84.574520017140216</v>
      </c>
      <c r="N336" s="72">
        <f t="shared" si="117"/>
        <v>2.9078794277364066E-3</v>
      </c>
      <c r="O336" s="72">
        <f t="shared" si="118"/>
        <v>98.932947906174746</v>
      </c>
      <c r="P336" s="72">
        <f t="shared" si="119"/>
        <v>-1.0104111534835186E-2</v>
      </c>
      <c r="Q336" s="71">
        <f t="shared" si="120"/>
        <v>0.10964534709819278</v>
      </c>
      <c r="R336" s="131">
        <f>BDS!CD338</f>
        <v>1.8887669051438909</v>
      </c>
      <c r="S336" s="132">
        <f t="shared" si="121"/>
        <v>0</v>
      </c>
      <c r="T336" s="132">
        <f t="shared" si="122"/>
        <v>0</v>
      </c>
      <c r="U336" s="132">
        <f t="shared" si="123"/>
        <v>0</v>
      </c>
      <c r="V336" s="131">
        <f t="shared" si="124"/>
        <v>0.10964534709819278</v>
      </c>
      <c r="W336" s="73">
        <f t="shared" si="125"/>
        <v>1.9984122522420837</v>
      </c>
    </row>
    <row r="337" spans="1:23" x14ac:dyDescent="0.2">
      <c r="A337" s="71">
        <f>BDS!BR339</f>
        <v>1479.7286963750998</v>
      </c>
      <c r="B337" s="72">
        <f t="shared" si="105"/>
        <v>9.1638420159168454</v>
      </c>
      <c r="C337" s="72">
        <f t="shared" si="106"/>
        <v>52.109512489771319</v>
      </c>
      <c r="D337" s="72">
        <f t="shared" si="107"/>
        <v>1.8478455889095032E-2</v>
      </c>
      <c r="E337" s="72">
        <f t="shared" si="108"/>
        <v>38.396518974024957</v>
      </c>
      <c r="F337" s="72">
        <f t="shared" si="109"/>
        <v>1.6726318047995247E-2</v>
      </c>
      <c r="G337" s="72">
        <f t="shared" si="110"/>
        <v>76.792900818114759</v>
      </c>
      <c r="H337" s="72">
        <f t="shared" si="111"/>
        <v>1.28205999616606E-2</v>
      </c>
      <c r="I337" s="72">
        <f t="shared" si="112"/>
        <v>64.727845331389588</v>
      </c>
      <c r="J337" s="72">
        <f t="shared" si="113"/>
        <v>1.4639574982138137E-2</v>
      </c>
      <c r="K337" s="72">
        <f t="shared" si="114"/>
        <v>92.803830244136165</v>
      </c>
      <c r="L337" s="72">
        <f t="shared" si="115"/>
        <v>-1.0688844445033804E-2</v>
      </c>
      <c r="M337" s="72">
        <f t="shared" si="116"/>
        <v>85.857103872559478</v>
      </c>
      <c r="N337" s="72">
        <f t="shared" si="117"/>
        <v>-1.0009697906783223E-2</v>
      </c>
      <c r="O337" s="72">
        <f t="shared" si="118"/>
        <v>100.43327923206084</v>
      </c>
      <c r="P337" s="72">
        <f t="shared" si="119"/>
        <v>-9.7109640200864237E-4</v>
      </c>
      <c r="Q337" s="71">
        <f t="shared" si="120"/>
        <v>0.17448772939426549</v>
      </c>
      <c r="R337" s="131">
        <f>BDS!CD339</f>
        <v>1.761441934476375</v>
      </c>
      <c r="S337" s="132">
        <f t="shared" si="121"/>
        <v>0</v>
      </c>
      <c r="T337" s="132">
        <f t="shared" si="122"/>
        <v>0</v>
      </c>
      <c r="U337" s="132">
        <f t="shared" si="123"/>
        <v>0</v>
      </c>
      <c r="V337" s="131">
        <f t="shared" si="124"/>
        <v>0.17448772939426549</v>
      </c>
      <c r="W337" s="73">
        <f t="shared" si="125"/>
        <v>1.9359296638706405</v>
      </c>
    </row>
    <row r="338" spans="1:23" x14ac:dyDescent="0.2">
      <c r="A338" s="71">
        <f>BDS!BR340</f>
        <v>1502.1689790510957</v>
      </c>
      <c r="B338" s="72">
        <f t="shared" si="105"/>
        <v>9.0269471604757197</v>
      </c>
      <c r="C338" s="72">
        <f t="shared" si="106"/>
        <v>52.899760183989443</v>
      </c>
      <c r="D338" s="72">
        <f t="shared" si="107"/>
        <v>9.1840134160064927E-3</v>
      </c>
      <c r="E338" s="72">
        <f t="shared" si="108"/>
        <v>38.978807295973503</v>
      </c>
      <c r="F338" s="72">
        <f t="shared" si="109"/>
        <v>2.4575623628054957E-2</v>
      </c>
      <c r="G338" s="72">
        <f t="shared" si="110"/>
        <v>77.957475382418124</v>
      </c>
      <c r="H338" s="72">
        <f t="shared" si="111"/>
        <v>7.0548790102193237E-3</v>
      </c>
      <c r="I338" s="72">
        <f t="shared" si="112"/>
        <v>65.709451723022568</v>
      </c>
      <c r="J338" s="72">
        <f t="shared" si="113"/>
        <v>3.9710916491546974E-3</v>
      </c>
      <c r="K338" s="72">
        <f t="shared" si="114"/>
        <v>94.21121268471137</v>
      </c>
      <c r="L338" s="72">
        <f t="shared" si="115"/>
        <v>-3.880512022268172E-4</v>
      </c>
      <c r="M338" s="72">
        <f t="shared" si="116"/>
        <v>87.159138282895867</v>
      </c>
      <c r="N338" s="72">
        <f t="shared" si="117"/>
        <v>-8.2739073972142915E-3</v>
      </c>
      <c r="O338" s="72">
        <f t="shared" si="118"/>
        <v>101.95636328224228</v>
      </c>
      <c r="P338" s="72">
        <f t="shared" si="119"/>
        <v>9.7046255235251986E-3</v>
      </c>
      <c r="Q338" s="71">
        <f t="shared" si="120"/>
        <v>0.19460379077798132</v>
      </c>
      <c r="R338" s="131">
        <f>BDS!CD340</f>
        <v>1.6220990812816138</v>
      </c>
      <c r="S338" s="132">
        <f t="shared" si="121"/>
        <v>0</v>
      </c>
      <c r="T338" s="132">
        <f t="shared" si="122"/>
        <v>0</v>
      </c>
      <c r="U338" s="132">
        <f t="shared" si="123"/>
        <v>0</v>
      </c>
      <c r="V338" s="131">
        <f t="shared" si="124"/>
        <v>0.19460379077798132</v>
      </c>
      <c r="W338" s="73">
        <f t="shared" si="125"/>
        <v>1.8167028720595952</v>
      </c>
    </row>
    <row r="339" spans="1:23" x14ac:dyDescent="0.2">
      <c r="A339" s="71">
        <f>BDS!BR341</f>
        <v>1524.9495716013355</v>
      </c>
      <c r="B339" s="72">
        <f t="shared" si="105"/>
        <v>8.8920973208056768</v>
      </c>
      <c r="C339" s="72">
        <f t="shared" si="106"/>
        <v>53.701992089695615</v>
      </c>
      <c r="D339" s="72">
        <f t="shared" si="107"/>
        <v>-5.4124698698151882E-3</v>
      </c>
      <c r="E339" s="72">
        <f t="shared" si="108"/>
        <v>39.56992609784411</v>
      </c>
      <c r="F339" s="72">
        <f t="shared" si="109"/>
        <v>2.4142860123921913E-2</v>
      </c>
      <c r="G339" s="72">
        <f t="shared" si="110"/>
        <v>79.139710875028314</v>
      </c>
      <c r="H339" s="72">
        <f t="shared" si="111"/>
        <v>-7.1336554079637626E-3</v>
      </c>
      <c r="I339" s="72">
        <f t="shared" si="112"/>
        <v>66.705944306265366</v>
      </c>
      <c r="J339" s="72">
        <f t="shared" si="113"/>
        <v>-1.0025035053976464E-2</v>
      </c>
      <c r="K339" s="72">
        <f t="shared" si="114"/>
        <v>95.639938267361941</v>
      </c>
      <c r="L339" s="72">
        <f t="shared" si="115"/>
        <v>1.0289495115023896E-2</v>
      </c>
      <c r="M339" s="72">
        <f t="shared" si="116"/>
        <v>88.480918218404113</v>
      </c>
      <c r="N339" s="72">
        <f t="shared" si="117"/>
        <v>5.5795828422365865E-3</v>
      </c>
      <c r="O339" s="72">
        <f t="shared" si="118"/>
        <v>103.50254510481203</v>
      </c>
      <c r="P339" s="72">
        <f t="shared" si="119"/>
        <v>1.6346905563262371E-3</v>
      </c>
      <c r="Q339" s="71">
        <f t="shared" si="120"/>
        <v>8.2063471615910516E-2</v>
      </c>
      <c r="R339" s="131">
        <f>BDS!CD341</f>
        <v>1.4714169890127025</v>
      </c>
      <c r="S339" s="132">
        <f t="shared" si="121"/>
        <v>0</v>
      </c>
      <c r="T339" s="132">
        <f t="shared" si="122"/>
        <v>0</v>
      </c>
      <c r="U339" s="132">
        <f t="shared" si="123"/>
        <v>0</v>
      </c>
      <c r="V339" s="131">
        <f t="shared" si="124"/>
        <v>8.2063471615910516E-2</v>
      </c>
      <c r="W339" s="73">
        <f t="shared" si="125"/>
        <v>1.553480460628613</v>
      </c>
    </row>
    <row r="340" spans="1:23" x14ac:dyDescent="0.2">
      <c r="A340" s="71">
        <f>BDS!BR342</f>
        <v>1548.0756348703676</v>
      </c>
      <c r="B340" s="72">
        <f t="shared" si="105"/>
        <v>8.7592619472597573</v>
      </c>
      <c r="C340" s="72">
        <f t="shared" si="106"/>
        <v>54.516389949052517</v>
      </c>
      <c r="D340" s="72">
        <f t="shared" si="107"/>
        <v>-1.6424304895034544E-2</v>
      </c>
      <c r="E340" s="72">
        <f t="shared" si="108"/>
        <v>40.170009295040416</v>
      </c>
      <c r="F340" s="72">
        <f t="shared" si="109"/>
        <v>1.5472507025379672E-2</v>
      </c>
      <c r="G340" s="72">
        <f t="shared" si="110"/>
        <v>80.339875126274293</v>
      </c>
      <c r="H340" s="72">
        <f t="shared" si="111"/>
        <v>-1.2121431247462178E-2</v>
      </c>
      <c r="I340" s="72">
        <f t="shared" si="112"/>
        <v>67.717548832195547</v>
      </c>
      <c r="J340" s="72">
        <f t="shared" si="113"/>
        <v>-1.4546006870108605E-2</v>
      </c>
      <c r="K340" s="72">
        <f t="shared" si="114"/>
        <v>97.09033066367887</v>
      </c>
      <c r="L340" s="72">
        <f t="shared" si="115"/>
        <v>3.0343338238254E-3</v>
      </c>
      <c r="M340" s="72">
        <f t="shared" si="116"/>
        <v>89.822743122602191</v>
      </c>
      <c r="N340" s="72">
        <f t="shared" si="117"/>
        <v>1.067655632474754E-2</v>
      </c>
      <c r="O340" s="72">
        <f t="shared" si="118"/>
        <v>105.07217498056342</v>
      </c>
      <c r="P340" s="72">
        <f t="shared" si="119"/>
        <v>-9.3781691554232424E-3</v>
      </c>
      <c r="Q340" s="71">
        <f t="shared" si="120"/>
        <v>-0.10232816148087343</v>
      </c>
      <c r="R340" s="131">
        <f>BDS!CD342</f>
        <v>1.3103356648043709</v>
      </c>
      <c r="S340" s="132">
        <f t="shared" si="121"/>
        <v>0</v>
      </c>
      <c r="T340" s="132">
        <f t="shared" si="122"/>
        <v>0</v>
      </c>
      <c r="U340" s="132">
        <f t="shared" si="123"/>
        <v>0</v>
      </c>
      <c r="V340" s="131">
        <f t="shared" si="124"/>
        <v>-0.10232816148087343</v>
      </c>
      <c r="W340" s="73">
        <f t="shared" si="125"/>
        <v>1.2080075033234974</v>
      </c>
    </row>
    <row r="341" spans="1:23" x14ac:dyDescent="0.2">
      <c r="A341" s="71">
        <f>BDS!BR343</f>
        <v>1571.5524079676345</v>
      </c>
      <c r="B341" s="72">
        <f t="shared" si="105"/>
        <v>8.628410946559578</v>
      </c>
      <c r="C341" s="72">
        <f t="shared" si="106"/>
        <v>55.343138260366906</v>
      </c>
      <c r="D341" s="72">
        <f t="shared" si="107"/>
        <v>-1.6877042306492892E-2</v>
      </c>
      <c r="E341" s="72">
        <f t="shared" si="108"/>
        <v>40.779192833810946</v>
      </c>
      <c r="F341" s="72">
        <f t="shared" si="109"/>
        <v>1.5074570093161375E-3</v>
      </c>
      <c r="G341" s="72">
        <f t="shared" si="110"/>
        <v>81.558240028167631</v>
      </c>
      <c r="H341" s="72">
        <f t="shared" si="111"/>
        <v>-1.5063809232558048E-3</v>
      </c>
      <c r="I341" s="72">
        <f t="shared" si="112"/>
        <v>68.744494475435829</v>
      </c>
      <c r="J341" s="72">
        <f t="shared" si="113"/>
        <v>-5.2676578300271002E-3</v>
      </c>
      <c r="K341" s="72">
        <f t="shared" si="114"/>
        <v>98.562718453775872</v>
      </c>
      <c r="L341" s="72">
        <f t="shared" si="115"/>
        <v>-9.3549668432672019E-3</v>
      </c>
      <c r="M341" s="72">
        <f t="shared" si="116"/>
        <v>91.184916980108838</v>
      </c>
      <c r="N341" s="72">
        <f t="shared" si="117"/>
        <v>-8.6251893651134314E-4</v>
      </c>
      <c r="O341" s="72">
        <f t="shared" si="118"/>
        <v>106.66560850234451</v>
      </c>
      <c r="P341" s="72">
        <f t="shared" si="119"/>
        <v>-1.387476908355628E-3</v>
      </c>
      <c r="Q341" s="71">
        <f t="shared" si="120"/>
        <v>-0.14909857864116702</v>
      </c>
      <c r="R341" s="131">
        <f>BDS!CD343</f>
        <v>1.1400748126248814</v>
      </c>
      <c r="S341" s="132">
        <f t="shared" si="121"/>
        <v>0</v>
      </c>
      <c r="T341" s="132">
        <f t="shared" si="122"/>
        <v>0</v>
      </c>
      <c r="U341" s="132">
        <f t="shared" si="123"/>
        <v>0</v>
      </c>
      <c r="V341" s="131">
        <f t="shared" si="124"/>
        <v>-0.14909857864116702</v>
      </c>
      <c r="W341" s="73">
        <f t="shared" si="125"/>
        <v>0.99097623398371437</v>
      </c>
    </row>
    <row r="342" spans="1:23" x14ac:dyDescent="0.2">
      <c r="A342" s="71">
        <f>BDS!BR344</f>
        <v>1595.3852094543713</v>
      </c>
      <c r="B342" s="72">
        <f t="shared" si="105"/>
        <v>8.4995146749778243</v>
      </c>
      <c r="C342" s="72">
        <f t="shared" si="106"/>
        <v>56.182424319886934</v>
      </c>
      <c r="D342" s="72">
        <f t="shared" si="107"/>
        <v>-6.3740672253050565E-3</v>
      </c>
      <c r="E342" s="72">
        <f t="shared" si="108"/>
        <v>41.397614722047209</v>
      </c>
      <c r="F342" s="72">
        <f t="shared" si="109"/>
        <v>-1.2768026437241998E-2</v>
      </c>
      <c r="G342" s="72">
        <f t="shared" si="110"/>
        <v>82.79508159599844</v>
      </c>
      <c r="H342" s="72">
        <f t="shared" si="111"/>
        <v>1.083791076948943E-2</v>
      </c>
      <c r="I342" s="72">
        <f t="shared" si="112"/>
        <v>69.787013886072558</v>
      </c>
      <c r="J342" s="72">
        <f t="shared" si="113"/>
        <v>8.9204736653605166E-3</v>
      </c>
      <c r="K342" s="72">
        <f t="shared" si="114"/>
        <v>100.05743520072789</v>
      </c>
      <c r="L342" s="72">
        <f t="shared" si="115"/>
        <v>-4.5576866716864331E-3</v>
      </c>
      <c r="M342" s="72">
        <f t="shared" si="116"/>
        <v>92.567748385510043</v>
      </c>
      <c r="N342" s="72">
        <f t="shared" si="117"/>
        <v>-1.0738511158004605E-2</v>
      </c>
      <c r="O342" s="72">
        <f t="shared" si="118"/>
        <v>108.28320665561638</v>
      </c>
      <c r="P342" s="72">
        <f t="shared" si="119"/>
        <v>9.1872875818282077E-3</v>
      </c>
      <c r="Q342" s="71">
        <f t="shared" si="120"/>
        <v>-2.3919895037044905E-2</v>
      </c>
      <c r="R342" s="131">
        <f>BDS!CD344</f>
        <v>0.96214600588007126</v>
      </c>
      <c r="S342" s="132">
        <f t="shared" si="121"/>
        <v>0</v>
      </c>
      <c r="T342" s="132">
        <f t="shared" si="122"/>
        <v>0</v>
      </c>
      <c r="U342" s="132">
        <f t="shared" si="123"/>
        <v>0</v>
      </c>
      <c r="V342" s="131">
        <f t="shared" si="124"/>
        <v>-2.3919895037044905E-2</v>
      </c>
      <c r="W342" s="73">
        <f t="shared" si="125"/>
        <v>0.93822611084302632</v>
      </c>
    </row>
    <row r="343" spans="1:23" x14ac:dyDescent="0.2">
      <c r="A343" s="71">
        <f>BDS!BR345</f>
        <v>1619.5794385485024</v>
      </c>
      <c r="B343" s="72">
        <f t="shared" si="105"/>
        <v>8.3725439316225998</v>
      </c>
      <c r="C343" s="72">
        <f t="shared" si="106"/>
        <v>57.034438264233266</v>
      </c>
      <c r="D343" s="72">
        <f t="shared" si="107"/>
        <v>8.1861043417445663E-3</v>
      </c>
      <c r="E343" s="72">
        <f t="shared" si="108"/>
        <v>42.025415060548724</v>
      </c>
      <c r="F343" s="72">
        <f t="shared" si="109"/>
        <v>-2.2043568563060379E-2</v>
      </c>
      <c r="G343" s="72">
        <f t="shared" si="110"/>
        <v>84.050680030865422</v>
      </c>
      <c r="H343" s="72">
        <f t="shared" si="111"/>
        <v>8.3021347806365685E-3</v>
      </c>
      <c r="I343" s="72">
        <f t="shared" si="112"/>
        <v>70.845343242361622</v>
      </c>
      <c r="J343" s="72">
        <f t="shared" si="113"/>
        <v>1.3936067185646916E-2</v>
      </c>
      <c r="K343" s="72">
        <f t="shared" si="114"/>
        <v>101.57481952613824</v>
      </c>
      <c r="L343" s="72">
        <f t="shared" si="115"/>
        <v>8.5094819950900045E-3</v>
      </c>
      <c r="M343" s="72">
        <f t="shared" si="116"/>
        <v>93.971550613269727</v>
      </c>
      <c r="N343" s="72">
        <f t="shared" si="117"/>
        <v>-2.9022565340683444E-3</v>
      </c>
      <c r="O343" s="72">
        <f t="shared" si="118"/>
        <v>109.92533590023254</v>
      </c>
      <c r="P343" s="72">
        <f t="shared" si="119"/>
        <v>2.7657218186552697E-4</v>
      </c>
      <c r="Q343" s="71">
        <f t="shared" si="120"/>
        <v>6.151240279252071E-2</v>
      </c>
      <c r="R343" s="131">
        <f>BDS!CD345</f>
        <v>0.77835577730152572</v>
      </c>
      <c r="S343" s="132">
        <f t="shared" si="121"/>
        <v>0</v>
      </c>
      <c r="T343" s="132">
        <f t="shared" si="122"/>
        <v>0</v>
      </c>
      <c r="U343" s="132">
        <f t="shared" si="123"/>
        <v>0</v>
      </c>
      <c r="V343" s="131">
        <f t="shared" si="124"/>
        <v>6.151240279252071E-2</v>
      </c>
      <c r="W343" s="73">
        <f t="shared" si="125"/>
        <v>0.8398681800940464</v>
      </c>
    </row>
    <row r="344" spans="1:23" x14ac:dyDescent="0.2">
      <c r="A344" s="71">
        <f>BDS!BR346</f>
        <v>1644.1405763478103</v>
      </c>
      <c r="B344" s="72">
        <f t="shared" si="105"/>
        <v>8.2474699518220795</v>
      </c>
      <c r="C344" s="72">
        <f t="shared" si="106"/>
        <v>57.899373113473757</v>
      </c>
      <c r="D344" s="72">
        <f t="shared" si="107"/>
        <v>1.6854717741042361E-2</v>
      </c>
      <c r="E344" s="72">
        <f t="shared" si="108"/>
        <v>42.662736074762343</v>
      </c>
      <c r="F344" s="72">
        <f t="shared" si="109"/>
        <v>-2.2703796465919999E-2</v>
      </c>
      <c r="G344" s="72">
        <f t="shared" si="110"/>
        <v>85.325319783154299</v>
      </c>
      <c r="H344" s="72">
        <f t="shared" si="111"/>
        <v>-5.6426229140416426E-3</v>
      </c>
      <c r="I344" s="72">
        <f t="shared" si="112"/>
        <v>71.919722304233602</v>
      </c>
      <c r="J344" s="72">
        <f t="shared" si="113"/>
        <v>4.5963913932079246E-3</v>
      </c>
      <c r="K344" s="72">
        <f t="shared" si="114"/>
        <v>103.11521518685198</v>
      </c>
      <c r="L344" s="72">
        <f t="shared" si="115"/>
        <v>5.1295305254819637E-3</v>
      </c>
      <c r="M344" s="72">
        <f t="shared" si="116"/>
        <v>95.396641688700811</v>
      </c>
      <c r="N344" s="72">
        <f t="shared" si="117"/>
        <v>9.5632142562203613E-3</v>
      </c>
      <c r="O344" s="72">
        <f t="shared" si="118"/>
        <v>111.59236825345907</v>
      </c>
      <c r="P344" s="72">
        <f t="shared" si="119"/>
        <v>-8.941776807675576E-3</v>
      </c>
      <c r="Q344" s="71">
        <f t="shared" si="120"/>
        <v>-4.9726610961212852E-3</v>
      </c>
      <c r="R344" s="131">
        <f>BDS!CD346</f>
        <v>0.59079625302798444</v>
      </c>
      <c r="S344" s="132">
        <f t="shared" si="121"/>
        <v>0</v>
      </c>
      <c r="T344" s="132">
        <f t="shared" si="122"/>
        <v>0</v>
      </c>
      <c r="U344" s="132">
        <f t="shared" si="123"/>
        <v>0</v>
      </c>
      <c r="V344" s="131">
        <f t="shared" si="124"/>
        <v>-4.9726610961212852E-3</v>
      </c>
      <c r="W344" s="73">
        <f t="shared" si="125"/>
        <v>0.58582359193186317</v>
      </c>
    </row>
    <row r="345" spans="1:23" x14ac:dyDescent="0.2">
      <c r="A345" s="71">
        <f>BDS!BR347</f>
        <v>1669.0741870716556</v>
      </c>
      <c r="B345" s="72">
        <f t="shared" si="105"/>
        <v>8.1242644006080074</v>
      </c>
      <c r="C345" s="72">
        <f t="shared" si="106"/>
        <v>58.777424814851287</v>
      </c>
      <c r="D345" s="72">
        <f t="shared" si="107"/>
        <v>1.3461646291893224E-2</v>
      </c>
      <c r="E345" s="72">
        <f t="shared" si="108"/>
        <v>43.309722147002702</v>
      </c>
      <c r="F345" s="72">
        <f t="shared" si="109"/>
        <v>-1.4384813351268151E-2</v>
      </c>
      <c r="G345" s="72">
        <f t="shared" si="110"/>
        <v>86.619289616978733</v>
      </c>
      <c r="H345" s="72">
        <f t="shared" si="111"/>
        <v>-1.1252508590569017E-2</v>
      </c>
      <c r="I345" s="72">
        <f t="shared" si="112"/>
        <v>73.010394467610396</v>
      </c>
      <c r="J345" s="72">
        <f t="shared" si="113"/>
        <v>-9.3738377237191136E-3</v>
      </c>
      <c r="K345" s="72">
        <f t="shared" si="114"/>
        <v>104.67897115283247</v>
      </c>
      <c r="L345" s="72">
        <f t="shared" si="115"/>
        <v>-8.0715249650249229E-3</v>
      </c>
      <c r="M345" s="72">
        <f t="shared" si="116"/>
        <v>96.843344460012403</v>
      </c>
      <c r="N345" s="72">
        <f t="shared" si="117"/>
        <v>5.3622344451212216E-3</v>
      </c>
      <c r="O345" s="72">
        <f t="shared" si="118"/>
        <v>113.2846813742534</v>
      </c>
      <c r="P345" s="72">
        <f t="shared" si="119"/>
        <v>1.6441043849488273E-3</v>
      </c>
      <c r="Q345" s="71">
        <f t="shared" si="120"/>
        <v>-9.9341968849751966E-2</v>
      </c>
      <c r="R345" s="131">
        <f>BDS!CD347</f>
        <v>0.40181972016009304</v>
      </c>
      <c r="S345" s="132">
        <f t="shared" si="121"/>
        <v>0</v>
      </c>
      <c r="T345" s="132">
        <f t="shared" si="122"/>
        <v>0</v>
      </c>
      <c r="U345" s="132">
        <f t="shared" si="123"/>
        <v>0</v>
      </c>
      <c r="V345" s="131">
        <f t="shared" si="124"/>
        <v>-9.9341968849751966E-2</v>
      </c>
      <c r="W345" s="73">
        <f t="shared" si="125"/>
        <v>0.30247775131034105</v>
      </c>
    </row>
    <row r="346" spans="1:23" x14ac:dyDescent="0.2">
      <c r="A346" s="71">
        <f>BDS!BR348</f>
        <v>1694.3859193215258</v>
      </c>
      <c r="B346" s="72">
        <f t="shared" si="105"/>
        <v>8.0028993662965284</v>
      </c>
      <c r="C346" s="72">
        <f t="shared" si="106"/>
        <v>59.668792287174753</v>
      </c>
      <c r="D346" s="72">
        <f t="shared" si="107"/>
        <v>3.597606253696869E-4</v>
      </c>
      <c r="E346" s="72">
        <f t="shared" si="108"/>
        <v>43.966519849161493</v>
      </c>
      <c r="F346" s="72">
        <f t="shared" si="109"/>
        <v>-3.5883318947599904E-4</v>
      </c>
      <c r="G346" s="72">
        <f t="shared" si="110"/>
        <v>87.93288267559862</v>
      </c>
      <c r="H346" s="72">
        <f t="shared" si="111"/>
        <v>-3.6057398786691446E-4</v>
      </c>
      <c r="I346" s="72">
        <f t="shared" si="112"/>
        <v>74.117606819545372</v>
      </c>
      <c r="J346" s="72">
        <f t="shared" si="113"/>
        <v>-1.2928001647112334E-2</v>
      </c>
      <c r="K346" s="72">
        <f t="shared" si="114"/>
        <v>106.26644168621905</v>
      </c>
      <c r="L346" s="72">
        <f t="shared" si="115"/>
        <v>-4.9002518642744389E-3</v>
      </c>
      <c r="M346" s="72">
        <f t="shared" si="116"/>
        <v>98.311986671449688</v>
      </c>
      <c r="N346" s="72">
        <f t="shared" si="117"/>
        <v>-8.10870361362581E-3</v>
      </c>
      <c r="O346" s="72">
        <f t="shared" si="118"/>
        <v>115.00265864882128</v>
      </c>
      <c r="P346" s="72">
        <f t="shared" si="119"/>
        <v>8.2134255931682661E-3</v>
      </c>
      <c r="Q346" s="71">
        <f t="shared" si="120"/>
        <v>-7.9252997006218753E-2</v>
      </c>
      <c r="R346" s="131">
        <f>BDS!CD348</f>
        <v>0.21399365702855011</v>
      </c>
      <c r="S346" s="132">
        <f t="shared" si="121"/>
        <v>0</v>
      </c>
      <c r="T346" s="132">
        <f t="shared" si="122"/>
        <v>0</v>
      </c>
      <c r="U346" s="132">
        <f t="shared" si="123"/>
        <v>0</v>
      </c>
      <c r="V346" s="131">
        <f t="shared" si="124"/>
        <v>-7.9252997006218753E-2</v>
      </c>
      <c r="W346" s="73">
        <f t="shared" si="125"/>
        <v>0.13474066002233137</v>
      </c>
    </row>
    <row r="347" spans="1:23" x14ac:dyDescent="0.2">
      <c r="A347" s="71">
        <f>BDS!BR349</f>
        <v>1720.0815073607023</v>
      </c>
      <c r="B347" s="72">
        <f t="shared" si="105"/>
        <v>7.8833473541649202</v>
      </c>
      <c r="C347" s="72">
        <f t="shared" si="106"/>
        <v>60.573677465883257</v>
      </c>
      <c r="D347" s="72">
        <f t="shared" si="107"/>
        <v>-1.275985845968737E-2</v>
      </c>
      <c r="E347" s="72">
        <f t="shared" si="108"/>
        <v>44.633277975912634</v>
      </c>
      <c r="F347" s="72">
        <f t="shared" si="109"/>
        <v>1.3576572490397416E-2</v>
      </c>
      <c r="G347" s="72">
        <f t="shared" si="110"/>
        <v>89.266396547830368</v>
      </c>
      <c r="H347" s="72">
        <f t="shared" si="111"/>
        <v>1.0799570237178778E-2</v>
      </c>
      <c r="I347" s="72">
        <f t="shared" si="112"/>
        <v>75.241610194200007</v>
      </c>
      <c r="J347" s="72">
        <f t="shared" si="113"/>
        <v>-2.0729759224996178E-3</v>
      </c>
      <c r="K347" s="72">
        <f t="shared" si="114"/>
        <v>107.8779864215835</v>
      </c>
      <c r="L347" s="72">
        <f t="shared" si="115"/>
        <v>8.1038263562840107E-3</v>
      </c>
      <c r="M347" s="72">
        <f t="shared" si="116"/>
        <v>99.802901037542938</v>
      </c>
      <c r="N347" s="72">
        <f t="shared" si="117"/>
        <v>-6.6673977412531633E-3</v>
      </c>
      <c r="O347" s="72">
        <f t="shared" si="118"/>
        <v>116.74668927747135</v>
      </c>
      <c r="P347" s="72">
        <f t="shared" si="119"/>
        <v>-4.1647607793802183E-3</v>
      </c>
      <c r="Q347" s="71">
        <f t="shared" si="120"/>
        <v>2.9496669720858706E-2</v>
      </c>
      <c r="R347" s="131">
        <f>BDS!CD349</f>
        <v>3.0033457146823928E-2</v>
      </c>
      <c r="S347" s="132">
        <f t="shared" si="121"/>
        <v>0</v>
      </c>
      <c r="T347" s="132">
        <f t="shared" si="122"/>
        <v>0</v>
      </c>
      <c r="U347" s="132">
        <f t="shared" si="123"/>
        <v>0</v>
      </c>
      <c r="V347" s="131">
        <f t="shared" si="124"/>
        <v>2.9496669720858706E-2</v>
      </c>
      <c r="W347" s="73">
        <f t="shared" si="125"/>
        <v>5.9530126867682637E-2</v>
      </c>
    </row>
    <row r="348" spans="1:23" x14ac:dyDescent="0.2">
      <c r="A348" s="71">
        <f>BDS!BR350</f>
        <v>1746.1667724133324</v>
      </c>
      <c r="B348" s="72">
        <f t="shared" si="105"/>
        <v>7.7655812802227766</v>
      </c>
      <c r="C348" s="72">
        <f t="shared" si="106"/>
        <v>61.492285348793743</v>
      </c>
      <c r="D348" s="72">
        <f t="shared" si="107"/>
        <v>-1.5829393242516105E-2</v>
      </c>
      <c r="E348" s="72">
        <f t="shared" si="108"/>
        <v>45.310147578421102</v>
      </c>
      <c r="F348" s="72">
        <f t="shared" si="109"/>
        <v>2.1421989667015327E-2</v>
      </c>
      <c r="G348" s="72">
        <f t="shared" si="110"/>
        <v>90.620133335464502</v>
      </c>
      <c r="H348" s="72">
        <f t="shared" si="111"/>
        <v>5.1549274242559629E-3</v>
      </c>
      <c r="I348" s="72">
        <f t="shared" si="112"/>
        <v>76.38265922966923</v>
      </c>
      <c r="J348" s="72">
        <f t="shared" si="113"/>
        <v>1.0905091534219745E-2</v>
      </c>
      <c r="K348" s="72">
        <f t="shared" si="114"/>
        <v>109.51397044740382</v>
      </c>
      <c r="L348" s="72">
        <f t="shared" si="115"/>
        <v>3.9039987394503001E-3</v>
      </c>
      <c r="M348" s="72">
        <f t="shared" si="116"/>
        <v>101.3164253184826</v>
      </c>
      <c r="N348" s="72">
        <f t="shared" si="117"/>
        <v>6.9796263347213765E-3</v>
      </c>
      <c r="O348" s="72">
        <f t="shared" si="118"/>
        <v>118.51716836278675</v>
      </c>
      <c r="P348" s="72">
        <f t="shared" si="119"/>
        <v>-6.4127888809618937E-3</v>
      </c>
      <c r="Q348" s="71">
        <f t="shared" si="120"/>
        <v>0.11199613322633883</v>
      </c>
      <c r="R348" s="131">
        <f>BDS!CD350</f>
        <v>-0.14728849277406741</v>
      </c>
      <c r="S348" s="132">
        <f t="shared" si="121"/>
        <v>0</v>
      </c>
      <c r="T348" s="132">
        <f t="shared" si="122"/>
        <v>0</v>
      </c>
      <c r="U348" s="132">
        <f t="shared" si="123"/>
        <v>0</v>
      </c>
      <c r="V348" s="131">
        <f t="shared" si="124"/>
        <v>0.11199613322633883</v>
      </c>
      <c r="W348" s="73">
        <f t="shared" si="125"/>
        <v>-3.529235954772858E-2</v>
      </c>
    </row>
    <row r="349" spans="1:23" x14ac:dyDescent="0.2">
      <c r="A349" s="71">
        <f>BDS!BR351</f>
        <v>1772.6476239832027</v>
      </c>
      <c r="B349" s="72">
        <f t="shared" si="105"/>
        <v>7.6495744650762534</v>
      </c>
      <c r="C349" s="72">
        <f t="shared" si="106"/>
        <v>62.424824042542333</v>
      </c>
      <c r="D349" s="72">
        <f t="shared" si="107"/>
        <v>-6.3417532966182702E-3</v>
      </c>
      <c r="E349" s="72">
        <f t="shared" si="108"/>
        <v>45.997281998562883</v>
      </c>
      <c r="F349" s="72">
        <f t="shared" si="109"/>
        <v>1.9630718082711916E-2</v>
      </c>
      <c r="G349" s="72">
        <f t="shared" si="110"/>
        <v>91.994399721705335</v>
      </c>
      <c r="H349" s="72">
        <f t="shared" si="111"/>
        <v>-8.4347047629659468E-3</v>
      </c>
      <c r="I349" s="72">
        <f t="shared" si="112"/>
        <v>77.541012425668583</v>
      </c>
      <c r="J349" s="72">
        <f t="shared" si="113"/>
        <v>1.0843605322695543E-2</v>
      </c>
      <c r="K349" s="72">
        <f t="shared" si="114"/>
        <v>111.17476438877335</v>
      </c>
      <c r="L349" s="72">
        <f t="shared" si="115"/>
        <v>-8.4440264759673665E-3</v>
      </c>
      <c r="M349" s="72">
        <f t="shared" si="116"/>
        <v>102.85290239663738</v>
      </c>
      <c r="N349" s="72">
        <f t="shared" si="117"/>
        <v>7.1063676390055964E-3</v>
      </c>
      <c r="O349" s="72">
        <f t="shared" si="118"/>
        <v>120.31449699913385</v>
      </c>
      <c r="P349" s="72">
        <f t="shared" si="119"/>
        <v>6.6824090456445049E-3</v>
      </c>
      <c r="Q349" s="71">
        <f t="shared" si="120"/>
        <v>9.0438687411013352E-2</v>
      </c>
      <c r="R349" s="131">
        <f>BDS!CD351</f>
        <v>-0.31525647588954619</v>
      </c>
      <c r="S349" s="132">
        <f t="shared" si="121"/>
        <v>0</v>
      </c>
      <c r="T349" s="132">
        <f t="shared" si="122"/>
        <v>0</v>
      </c>
      <c r="U349" s="132">
        <f t="shared" si="123"/>
        <v>0</v>
      </c>
      <c r="V349" s="131">
        <f t="shared" si="124"/>
        <v>9.0438687411013352E-2</v>
      </c>
      <c r="W349" s="73">
        <f t="shared" si="125"/>
        <v>-0.22481778847853284</v>
      </c>
    </row>
    <row r="350" spans="1:23" x14ac:dyDescent="0.2">
      <c r="A350" s="71">
        <f>BDS!BR352</f>
        <v>1799.5300611925113</v>
      </c>
      <c r="B350" s="72">
        <f t="shared" si="105"/>
        <v>7.5353006278839647</v>
      </c>
      <c r="C350" s="72">
        <f t="shared" si="106"/>
        <v>63.371504809729984</v>
      </c>
      <c r="D350" s="72">
        <f t="shared" si="107"/>
        <v>8.1083328323315017E-3</v>
      </c>
      <c r="E350" s="72">
        <f t="shared" si="108"/>
        <v>46.694836903663948</v>
      </c>
      <c r="F350" s="72">
        <f t="shared" si="109"/>
        <v>8.9091163366695775E-3</v>
      </c>
      <c r="G350" s="72">
        <f t="shared" si="110"/>
        <v>93.389507040648837</v>
      </c>
      <c r="H350" s="72">
        <f t="shared" si="111"/>
        <v>-8.1027774397895644E-3</v>
      </c>
      <c r="I350" s="72">
        <f t="shared" si="112"/>
        <v>78.716932202096189</v>
      </c>
      <c r="J350" s="72">
        <f t="shared" si="113"/>
        <v>-2.2382896181314875E-3</v>
      </c>
      <c r="K350" s="72">
        <f t="shared" si="114"/>
        <v>112.86074449136434</v>
      </c>
      <c r="L350" s="72">
        <f t="shared" si="115"/>
        <v>-2.0768071161581239E-3</v>
      </c>
      <c r="M350" s="72">
        <f t="shared" si="116"/>
        <v>104.41268035423272</v>
      </c>
      <c r="N350" s="72">
        <f t="shared" si="117"/>
        <v>-6.458780463133155E-3</v>
      </c>
      <c r="O350" s="72">
        <f t="shared" si="118"/>
        <v>122.13908236352853</v>
      </c>
      <c r="P350" s="72">
        <f t="shared" si="119"/>
        <v>3.0599023168946197E-3</v>
      </c>
      <c r="Q350" s="71">
        <f t="shared" si="120"/>
        <v>5.2114321088863906E-3</v>
      </c>
      <c r="R350" s="131">
        <f>BDS!CD352</f>
        <v>-0.4713439502333463</v>
      </c>
      <c r="S350" s="132">
        <f t="shared" si="121"/>
        <v>0</v>
      </c>
      <c r="T350" s="132">
        <f t="shared" si="122"/>
        <v>0</v>
      </c>
      <c r="U350" s="132">
        <f t="shared" si="123"/>
        <v>0</v>
      </c>
      <c r="V350" s="131">
        <f t="shared" si="124"/>
        <v>5.2114321088863906E-3</v>
      </c>
      <c r="W350" s="73">
        <f t="shared" si="125"/>
        <v>-0.46613251812445988</v>
      </c>
    </row>
    <row r="351" spans="1:23" x14ac:dyDescent="0.2">
      <c r="A351" s="71">
        <f>BDS!BR353</f>
        <v>1826.820174140943</v>
      </c>
      <c r="B351" s="72">
        <f t="shared" si="105"/>
        <v>7.4227338804031717</v>
      </c>
      <c r="C351" s="72">
        <f t="shared" si="106"/>
        <v>64.332542116783117</v>
      </c>
      <c r="D351" s="72">
        <f t="shared" si="107"/>
        <v>1.5506048076053876E-2</v>
      </c>
      <c r="E351" s="72">
        <f t="shared" si="108"/>
        <v>47.402970321765963</v>
      </c>
      <c r="F351" s="72">
        <f t="shared" si="109"/>
        <v>-5.8112784229002196E-3</v>
      </c>
      <c r="G351" s="72">
        <f t="shared" si="110"/>
        <v>94.805771347813987</v>
      </c>
      <c r="H351" s="72">
        <f t="shared" si="111"/>
        <v>5.5849302413189363E-3</v>
      </c>
      <c r="I351" s="72">
        <f t="shared" si="112"/>
        <v>79.910684958482861</v>
      </c>
      <c r="J351" s="72">
        <f t="shared" si="113"/>
        <v>-1.2264704500798779E-2</v>
      </c>
      <c r="K351" s="72">
        <f t="shared" si="114"/>
        <v>114.57229270666473</v>
      </c>
      <c r="L351" s="72">
        <f t="shared" si="115"/>
        <v>8.6880599088845906E-3</v>
      </c>
      <c r="M351" s="72">
        <f t="shared" si="116"/>
        <v>105.99611255220736</v>
      </c>
      <c r="N351" s="72">
        <f t="shared" si="117"/>
        <v>-6.8852117501379132E-3</v>
      </c>
      <c r="O351" s="72">
        <f t="shared" si="118"/>
        <v>123.9913378078803</v>
      </c>
      <c r="P351" s="72">
        <f t="shared" si="119"/>
        <v>-8.0235120813852475E-3</v>
      </c>
      <c r="Q351" s="71">
        <f t="shared" si="120"/>
        <v>-1.3944404058625619E-2</v>
      </c>
      <c r="R351" s="131">
        <f>BDS!CD353</f>
        <v>-0.61335753659374781</v>
      </c>
      <c r="S351" s="132">
        <f t="shared" si="121"/>
        <v>0</v>
      </c>
      <c r="T351" s="132">
        <f t="shared" si="122"/>
        <v>0</v>
      </c>
      <c r="U351" s="132">
        <f t="shared" si="123"/>
        <v>0</v>
      </c>
      <c r="V351" s="131">
        <f t="shared" si="124"/>
        <v>-1.3944404058625619E-2</v>
      </c>
      <c r="W351" s="73">
        <f t="shared" si="125"/>
        <v>-0.62730194065237344</v>
      </c>
    </row>
    <row r="352" spans="1:23" x14ac:dyDescent="0.2">
      <c r="A352" s="71">
        <f>BDS!BR354</f>
        <v>1854.5241452853554</v>
      </c>
      <c r="B352" s="72">
        <f t="shared" si="105"/>
        <v>7.3118487211249139</v>
      </c>
      <c r="C352" s="72">
        <f t="shared" si="106"/>
        <v>65.30815368254008</v>
      </c>
      <c r="D352" s="72">
        <f t="shared" si="107"/>
        <v>9.4519425985981672E-3</v>
      </c>
      <c r="E352" s="72">
        <f t="shared" si="108"/>
        <v>48.121842677426912</v>
      </c>
      <c r="F352" s="72">
        <f t="shared" si="109"/>
        <v>-1.7463237243463152E-2</v>
      </c>
      <c r="G352" s="72">
        <f t="shared" si="110"/>
        <v>96.243513491743784</v>
      </c>
      <c r="H352" s="72">
        <f t="shared" si="111"/>
        <v>9.4662429140999101E-3</v>
      </c>
      <c r="I352" s="72">
        <f t="shared" si="112"/>
        <v>81.122541134343791</v>
      </c>
      <c r="J352" s="72">
        <f t="shared" si="113"/>
        <v>-6.5361197767359498E-3</v>
      </c>
      <c r="K352" s="72">
        <f t="shared" si="114"/>
        <v>116.3097967785076</v>
      </c>
      <c r="L352" s="72">
        <f t="shared" si="115"/>
        <v>-6.0879901177697375E-4</v>
      </c>
      <c r="M352" s="72">
        <f t="shared" si="116"/>
        <v>107.60355771026575</v>
      </c>
      <c r="N352" s="72">
        <f t="shared" si="117"/>
        <v>6.5977011003274461E-3</v>
      </c>
      <c r="O352" s="72">
        <f t="shared" si="118"/>
        <v>125.87168295263541</v>
      </c>
      <c r="P352" s="72">
        <f t="shared" si="119"/>
        <v>1.6404065347054922E-3</v>
      </c>
      <c r="Q352" s="71">
        <f t="shared" si="120"/>
        <v>1.1052343414451675E-2</v>
      </c>
      <c r="R352" s="131">
        <f>BDS!CD354</f>
        <v>-0.73958173071150846</v>
      </c>
      <c r="S352" s="132">
        <f t="shared" si="121"/>
        <v>0</v>
      </c>
      <c r="T352" s="132">
        <f t="shared" si="122"/>
        <v>0</v>
      </c>
      <c r="U352" s="132">
        <f t="shared" si="123"/>
        <v>0</v>
      </c>
      <c r="V352" s="131">
        <f t="shared" si="124"/>
        <v>1.1052343414451675E-2</v>
      </c>
      <c r="W352" s="73">
        <f t="shared" si="125"/>
        <v>-0.72852938729705674</v>
      </c>
    </row>
    <row r="353" spans="1:23" x14ac:dyDescent="0.2">
      <c r="A353" s="71">
        <f>BDS!BR355</f>
        <v>1882.6482508403874</v>
      </c>
      <c r="B353" s="72">
        <f t="shared" si="105"/>
        <v>7.2026200294967522</v>
      </c>
      <c r="C353" s="72">
        <f t="shared" si="106"/>
        <v>66.298560527574381</v>
      </c>
      <c r="D353" s="72">
        <f t="shared" si="107"/>
        <v>-4.8178659323572732E-3</v>
      </c>
      <c r="E353" s="72">
        <f t="shared" si="108"/>
        <v>48.851616828064543</v>
      </c>
      <c r="F353" s="72">
        <f t="shared" si="109"/>
        <v>-2.0218606719287359E-2</v>
      </c>
      <c r="G353" s="72">
        <f t="shared" si="110"/>
        <v>97.703059186692101</v>
      </c>
      <c r="H353" s="72">
        <f t="shared" si="111"/>
        <v>-3.1582198193263857E-3</v>
      </c>
      <c r="I353" s="72">
        <f t="shared" si="112"/>
        <v>82.352775270445406</v>
      </c>
      <c r="J353" s="72">
        <f t="shared" si="113"/>
        <v>7.5535563028728357E-3</v>
      </c>
      <c r="K353" s="72">
        <f t="shared" si="114"/>
        <v>118.07365033091295</v>
      </c>
      <c r="L353" s="72">
        <f t="shared" si="115"/>
        <v>-8.1760263927579679E-3</v>
      </c>
      <c r="M353" s="72">
        <f t="shared" si="116"/>
        <v>109.23537998814439</v>
      </c>
      <c r="N353" s="72">
        <f t="shared" si="117"/>
        <v>6.0388625875708686E-3</v>
      </c>
      <c r="O353" s="72">
        <f t="shared" si="118"/>
        <v>127.78054378184005</v>
      </c>
      <c r="P353" s="72">
        <f t="shared" si="119"/>
        <v>6.6879273422249053E-3</v>
      </c>
      <c r="Q353" s="71">
        <f t="shared" si="120"/>
        <v>-7.0447899196948285E-2</v>
      </c>
      <c r="R353" s="131">
        <f>BDS!CD355</f>
        <v>-0.84891095403702366</v>
      </c>
      <c r="S353" s="132">
        <f t="shared" si="121"/>
        <v>0</v>
      </c>
      <c r="T353" s="132">
        <f t="shared" si="122"/>
        <v>0</v>
      </c>
      <c r="U353" s="132">
        <f t="shared" si="123"/>
        <v>0</v>
      </c>
      <c r="V353" s="131">
        <f t="shared" si="124"/>
        <v>-7.0447899196948285E-2</v>
      </c>
      <c r="W353" s="73">
        <f t="shared" si="125"/>
        <v>-0.91935885323397193</v>
      </c>
    </row>
    <row r="354" spans="1:23" x14ac:dyDescent="0.2">
      <c r="A354" s="71">
        <f>BDS!BR356</f>
        <v>1911.198862200308</v>
      </c>
      <c r="B354" s="72">
        <f t="shared" si="105"/>
        <v>7.0950230602318189</v>
      </c>
      <c r="C354" s="72">
        <f t="shared" si="106"/>
        <v>67.30398702426595</v>
      </c>
      <c r="D354" s="72">
        <f t="shared" si="107"/>
        <v>-1.4431200370192718E-2</v>
      </c>
      <c r="E354" s="72">
        <f t="shared" si="108"/>
        <v>49.592458100851019</v>
      </c>
      <c r="F354" s="72">
        <f t="shared" si="109"/>
        <v>-1.2569526164200902E-2</v>
      </c>
      <c r="G354" s="72">
        <f t="shared" si="110"/>
        <v>99.184739086412819</v>
      </c>
      <c r="H354" s="72">
        <f t="shared" si="111"/>
        <v>-9.8290306622659685E-3</v>
      </c>
      <c r="I354" s="72">
        <f t="shared" si="112"/>
        <v>83.601666071001389</v>
      </c>
      <c r="J354" s="72">
        <f t="shared" si="113"/>
        <v>1.1238501907417273E-2</v>
      </c>
      <c r="K354" s="72">
        <f t="shared" si="114"/>
        <v>119.86425295726137</v>
      </c>
      <c r="L354" s="72">
        <f t="shared" si="115"/>
        <v>3.8801086448419747E-3</v>
      </c>
      <c r="M354" s="72">
        <f t="shared" si="116"/>
        <v>110.89194906811066</v>
      </c>
      <c r="N354" s="72">
        <f t="shared" si="117"/>
        <v>-7.2621570701333141E-3</v>
      </c>
      <c r="O354" s="72">
        <f t="shared" si="118"/>
        <v>129.71835273964516</v>
      </c>
      <c r="P354" s="72">
        <f t="shared" si="119"/>
        <v>-6.1007126793774921E-3</v>
      </c>
      <c r="Q354" s="71">
        <f t="shared" si="120"/>
        <v>-0.15505998722820161</v>
      </c>
      <c r="R354" s="131">
        <f>BDS!CD356</f>
        <v>-0.94095444563370378</v>
      </c>
      <c r="S354" s="132">
        <f t="shared" si="121"/>
        <v>0</v>
      </c>
      <c r="T354" s="132">
        <f t="shared" si="122"/>
        <v>0</v>
      </c>
      <c r="U354" s="132">
        <f t="shared" si="123"/>
        <v>0</v>
      </c>
      <c r="V354" s="131">
        <f t="shared" si="124"/>
        <v>-0.15505998722820161</v>
      </c>
      <c r="W354" s="73">
        <f t="shared" si="125"/>
        <v>-1.0960144328619055</v>
      </c>
    </row>
    <row r="355" spans="1:23" x14ac:dyDescent="0.2">
      <c r="A355" s="71">
        <f>BDS!BR357</f>
        <v>1940.182447382429</v>
      </c>
      <c r="B355" s="72">
        <f t="shared" si="105"/>
        <v>6.9890334377028775</v>
      </c>
      <c r="C355" s="72">
        <f t="shared" si="106"/>
        <v>68.324660947631713</v>
      </c>
      <c r="D355" s="72">
        <f t="shared" si="107"/>
        <v>-1.0400620584751276E-2</v>
      </c>
      <c r="E355" s="72">
        <f t="shared" si="108"/>
        <v>50.344534330167093</v>
      </c>
      <c r="F355" s="72">
        <f t="shared" si="109"/>
        <v>1.5685826547382686E-3</v>
      </c>
      <c r="G355" s="72">
        <f t="shared" si="110"/>
        <v>100.68888885906802</v>
      </c>
      <c r="H355" s="72">
        <f t="shared" si="111"/>
        <v>1.5619233423315414E-3</v>
      </c>
      <c r="I355" s="72">
        <f t="shared" si="112"/>
        <v>84.869496466811938</v>
      </c>
      <c r="J355" s="72">
        <f t="shared" si="113"/>
        <v>-5.4764163563180335E-4</v>
      </c>
      <c r="K355" s="72">
        <f t="shared" si="114"/>
        <v>121.68201031082032</v>
      </c>
      <c r="L355" s="72">
        <f t="shared" si="115"/>
        <v>6.1201485936408177E-3</v>
      </c>
      <c r="M355" s="72">
        <f t="shared" si="116"/>
        <v>112.57364023871274</v>
      </c>
      <c r="N355" s="72">
        <f t="shared" si="117"/>
        <v>-4.4422795690406422E-3</v>
      </c>
      <c r="O355" s="72">
        <f t="shared" si="118"/>
        <v>131.68554882827485</v>
      </c>
      <c r="P355" s="72">
        <f t="shared" si="119"/>
        <v>-1.9620817850946855E-3</v>
      </c>
      <c r="Q355" s="71">
        <f t="shared" si="120"/>
        <v>-3.5329718409659532E-2</v>
      </c>
      <c r="R355" s="131">
        <f>BDS!CD357</f>
        <v>-1.016100449331117</v>
      </c>
      <c r="S355" s="132">
        <f t="shared" si="121"/>
        <v>0</v>
      </c>
      <c r="T355" s="132">
        <f t="shared" si="122"/>
        <v>0</v>
      </c>
      <c r="U355" s="132">
        <f t="shared" si="123"/>
        <v>0</v>
      </c>
      <c r="V355" s="131">
        <f t="shared" si="124"/>
        <v>-3.5329718409659532E-2</v>
      </c>
      <c r="W355" s="73">
        <f t="shared" si="125"/>
        <v>-1.0514301677407765</v>
      </c>
    </row>
    <row r="356" spans="1:23" x14ac:dyDescent="0.2">
      <c r="A356" s="71">
        <f>BDS!BR358</f>
        <v>1969.6055724924056</v>
      </c>
      <c r="B356" s="72">
        <f t="shared" si="105"/>
        <v>6.8846271504201306</v>
      </c>
      <c r="C356" s="72">
        <f t="shared" si="106"/>
        <v>69.360813526927075</v>
      </c>
      <c r="D356" s="72">
        <f t="shared" si="107"/>
        <v>3.5078632938546355E-3</v>
      </c>
      <c r="E356" s="72">
        <f t="shared" si="108"/>
        <v>51.108015895624241</v>
      </c>
      <c r="F356" s="72">
        <f t="shared" si="109"/>
        <v>1.4603026378961581E-2</v>
      </c>
      <c r="G356" s="72">
        <f t="shared" si="110"/>
        <v>102.21584926327218</v>
      </c>
      <c r="H356" s="72">
        <f t="shared" si="111"/>
        <v>9.7196180910865369E-3</v>
      </c>
      <c r="I356" s="72">
        <f t="shared" si="112"/>
        <v>86.156553679360528</v>
      </c>
      <c r="J356" s="72">
        <f t="shared" si="113"/>
        <v>-1.1281664398774781E-2</v>
      </c>
      <c r="K356" s="72">
        <f t="shared" si="114"/>
        <v>123.527334196643</v>
      </c>
      <c r="L356" s="72">
        <f t="shared" si="115"/>
        <v>-6.8347647091582453E-3</v>
      </c>
      <c r="M356" s="72">
        <f t="shared" si="116"/>
        <v>114.28083447979962</v>
      </c>
      <c r="N356" s="72">
        <f t="shared" si="117"/>
        <v>8.1022613391213243E-3</v>
      </c>
      <c r="O356" s="72">
        <f t="shared" si="118"/>
        <v>133.68257770748031</v>
      </c>
      <c r="P356" s="72">
        <f t="shared" si="119"/>
        <v>7.3789453012908113E-3</v>
      </c>
      <c r="Q356" s="71">
        <f t="shared" si="120"/>
        <v>0.10806600268280002</v>
      </c>
      <c r="R356" s="131">
        <f>BDS!CD358</f>
        <v>-1.0755292902808851</v>
      </c>
      <c r="S356" s="132">
        <f t="shared" si="121"/>
        <v>0</v>
      </c>
      <c r="T356" s="132">
        <f t="shared" si="122"/>
        <v>0</v>
      </c>
      <c r="U356" s="132">
        <f t="shared" si="123"/>
        <v>0</v>
      </c>
      <c r="V356" s="131">
        <f t="shared" si="124"/>
        <v>0.10806600268280002</v>
      </c>
      <c r="W356" s="73">
        <f t="shared" si="125"/>
        <v>-0.96746328759808509</v>
      </c>
    </row>
    <row r="357" spans="1:23" x14ac:dyDescent="0.2">
      <c r="A357" s="71">
        <f>BDS!BR359</f>
        <v>1999.4749032117595</v>
      </c>
      <c r="B357" s="72">
        <f t="shared" si="105"/>
        <v>6.7817805455915208</v>
      </c>
      <c r="C357" s="72">
        <f t="shared" si="106"/>
        <v>70.412679498029888</v>
      </c>
      <c r="D357" s="72">
        <f t="shared" si="107"/>
        <v>1.3675441897762784E-2</v>
      </c>
      <c r="E357" s="72">
        <f t="shared" si="108"/>
        <v>51.883075760663431</v>
      </c>
      <c r="F357" s="72">
        <f t="shared" si="109"/>
        <v>1.9253007009866454E-2</v>
      </c>
      <c r="G357" s="72">
        <f t="shared" si="110"/>
        <v>103.7659662252895</v>
      </c>
      <c r="H357" s="72">
        <f t="shared" si="111"/>
        <v>-8.988773964401862E-4</v>
      </c>
      <c r="I357" s="72">
        <f t="shared" si="112"/>
        <v>87.463129285882644</v>
      </c>
      <c r="J357" s="72">
        <f t="shared" si="113"/>
        <v>-5.496152480194293E-3</v>
      </c>
      <c r="K357" s="72">
        <f t="shared" si="114"/>
        <v>125.40064266486117</v>
      </c>
      <c r="L357" s="72">
        <f t="shared" si="115"/>
        <v>-2.0736724353394133E-3</v>
      </c>
      <c r="M357" s="72">
        <f t="shared" si="116"/>
        <v>116.01391854883043</v>
      </c>
      <c r="N357" s="72">
        <f t="shared" si="117"/>
        <v>1.9231809085565096E-3</v>
      </c>
      <c r="O357" s="72">
        <f t="shared" si="118"/>
        <v>135.7098917955023</v>
      </c>
      <c r="P357" s="72">
        <f t="shared" si="119"/>
        <v>-4.2898882775748281E-3</v>
      </c>
      <c r="Q357" s="71">
        <f t="shared" si="120"/>
        <v>9.4904306163186403E-2</v>
      </c>
      <c r="R357" s="131">
        <f>BDS!CD359</f>
        <v>-1.1211698431216348</v>
      </c>
      <c r="S357" s="132">
        <f t="shared" si="121"/>
        <v>0</v>
      </c>
      <c r="T357" s="132">
        <f t="shared" si="122"/>
        <v>0</v>
      </c>
      <c r="U357" s="132">
        <f t="shared" si="123"/>
        <v>0</v>
      </c>
      <c r="V357" s="131">
        <f t="shared" si="124"/>
        <v>9.4904306163186403E-2</v>
      </c>
      <c r="W357" s="73">
        <f t="shared" si="125"/>
        <v>-1.0262655369584484</v>
      </c>
    </row>
    <row r="358" spans="1:23" x14ac:dyDescent="0.2">
      <c r="A358" s="71">
        <f>BDS!BR360</f>
        <v>2029.7972063079601</v>
      </c>
      <c r="B358" s="72">
        <f t="shared" si="105"/>
        <v>6.6804703237642951</v>
      </c>
      <c r="C358" s="72">
        <f t="shared" si="106"/>
        <v>71.48049715661881</v>
      </c>
      <c r="D358" s="72">
        <f t="shared" si="107"/>
        <v>9.8002352818097934E-3</v>
      </c>
      <c r="E358" s="72">
        <f t="shared" si="108"/>
        <v>52.669889511739235</v>
      </c>
      <c r="F358" s="72">
        <f t="shared" si="109"/>
        <v>1.2762641116203557E-2</v>
      </c>
      <c r="G358" s="72">
        <f t="shared" si="110"/>
        <v>105.33959091740203</v>
      </c>
      <c r="H358" s="72">
        <f t="shared" si="111"/>
        <v>-9.4491803322619364E-3</v>
      </c>
      <c r="I358" s="72">
        <f t="shared" si="112"/>
        <v>88.789519285421349</v>
      </c>
      <c r="J358" s="72">
        <f t="shared" si="113"/>
        <v>8.2723375920640933E-3</v>
      </c>
      <c r="K358" s="72">
        <f t="shared" si="114"/>
        <v>127.30236010539237</v>
      </c>
      <c r="L358" s="72">
        <f t="shared" si="115"/>
        <v>7.8372353283750491E-3</v>
      </c>
      <c r="M358" s="72">
        <f t="shared" si="116"/>
        <v>117.77328506849261</v>
      </c>
      <c r="N358" s="72">
        <f t="shared" si="117"/>
        <v>-8.4852533105874185E-3</v>
      </c>
      <c r="O358" s="72">
        <f t="shared" si="118"/>
        <v>137.76795037156435</v>
      </c>
      <c r="P358" s="72">
        <f t="shared" si="119"/>
        <v>-3.2362567237157009E-3</v>
      </c>
      <c r="Q358" s="71">
        <f t="shared" si="120"/>
        <v>7.5351686613249813E-2</v>
      </c>
      <c r="R358" s="131">
        <f>BDS!CD360</f>
        <v>-1.1555996624805642</v>
      </c>
      <c r="S358" s="132">
        <f t="shared" si="121"/>
        <v>0</v>
      </c>
      <c r="T358" s="132">
        <f t="shared" si="122"/>
        <v>0</v>
      </c>
      <c r="U358" s="132">
        <f t="shared" si="123"/>
        <v>0</v>
      </c>
      <c r="V358" s="131">
        <f t="shared" si="124"/>
        <v>7.5351686613249813E-2</v>
      </c>
      <c r="W358" s="73">
        <f t="shared" si="125"/>
        <v>-1.0802479758673145</v>
      </c>
    </row>
    <row r="359" spans="1:23" x14ac:dyDescent="0.2">
      <c r="A359" s="71">
        <f>BDS!BR361</f>
        <v>2060.579351167406</v>
      </c>
      <c r="B359" s="72">
        <f t="shared" si="105"/>
        <v>6.5806735335466122</v>
      </c>
      <c r="C359" s="72">
        <f t="shared" si="106"/>
        <v>72.564508412158204</v>
      </c>
      <c r="D359" s="72">
        <f t="shared" si="107"/>
        <v>-4.1760981325358699E-3</v>
      </c>
      <c r="E359" s="72">
        <f t="shared" si="108"/>
        <v>53.468635398098186</v>
      </c>
      <c r="F359" s="72">
        <f t="shared" si="109"/>
        <v>-1.1506074878445158E-3</v>
      </c>
      <c r="G359" s="72">
        <f t="shared" si="110"/>
        <v>106.93707983746624</v>
      </c>
      <c r="H359" s="72">
        <f t="shared" si="111"/>
        <v>1.1466578017036229E-3</v>
      </c>
      <c r="I359" s="72">
        <f t="shared" si="112"/>
        <v>90.136024165884635</v>
      </c>
      <c r="J359" s="72">
        <f t="shared" si="113"/>
        <v>9.1525861512830927E-3</v>
      </c>
      <c r="K359" s="72">
        <f t="shared" si="114"/>
        <v>129.23291734408383</v>
      </c>
      <c r="L359" s="72">
        <f t="shared" si="115"/>
        <v>-3.208973159429738E-3</v>
      </c>
      <c r="M359" s="72">
        <f t="shared" si="116"/>
        <v>119.55933261564897</v>
      </c>
      <c r="N359" s="72">
        <f t="shared" si="117"/>
        <v>1.4876331267764248E-3</v>
      </c>
      <c r="O359" s="72">
        <f t="shared" si="118"/>
        <v>139.8572196799206</v>
      </c>
      <c r="P359" s="72">
        <f t="shared" si="119"/>
        <v>7.1388016496859085E-3</v>
      </c>
      <c r="Q359" s="71">
        <f t="shared" si="120"/>
        <v>4.4890392612665399E-2</v>
      </c>
      <c r="R359" s="131">
        <f>BDS!CD361</f>
        <v>-1.1818945278361994</v>
      </c>
      <c r="S359" s="132">
        <f t="shared" si="121"/>
        <v>0</v>
      </c>
      <c r="T359" s="132">
        <f t="shared" si="122"/>
        <v>0</v>
      </c>
      <c r="U359" s="132">
        <f t="shared" si="123"/>
        <v>0</v>
      </c>
      <c r="V359" s="131">
        <f t="shared" si="124"/>
        <v>4.4890392612665399E-2</v>
      </c>
      <c r="W359" s="73">
        <f t="shared" si="125"/>
        <v>-1.1370041352235341</v>
      </c>
    </row>
    <row r="360" spans="1:23" x14ac:dyDescent="0.2">
      <c r="A360" s="71">
        <f>BDS!BR362</f>
        <v>2091.8283113516554</v>
      </c>
      <c r="B360" s="72">
        <f t="shared" si="105"/>
        <v>6.4823675664080067</v>
      </c>
      <c r="C360" s="72">
        <f t="shared" si="106"/>
        <v>73.664958842701665</v>
      </c>
      <c r="D360" s="72">
        <f t="shared" si="107"/>
        <v>-1.3396206442811516E-2</v>
      </c>
      <c r="E360" s="72">
        <f t="shared" si="108"/>
        <v>54.279494372160364</v>
      </c>
      <c r="F360" s="72">
        <f t="shared" si="109"/>
        <v>-1.4110055950704829E-2</v>
      </c>
      <c r="G360" s="72">
        <f t="shared" si="110"/>
        <v>108.55879488967602</v>
      </c>
      <c r="H360" s="72">
        <f t="shared" si="111"/>
        <v>9.0727462483762011E-3</v>
      </c>
      <c r="I360" s="72">
        <f t="shared" si="112"/>
        <v>91.502948972119597</v>
      </c>
      <c r="J360" s="72">
        <f t="shared" si="113"/>
        <v>-4.2231854986542567E-3</v>
      </c>
      <c r="K360" s="72">
        <f t="shared" si="114"/>
        <v>131.19275174031407</v>
      </c>
      <c r="L360" s="72">
        <f t="shared" si="115"/>
        <v>-5.2187478474930195E-3</v>
      </c>
      <c r="M360" s="72">
        <f t="shared" si="116"/>
        <v>121.37246581163348</v>
      </c>
      <c r="N360" s="72">
        <f t="shared" si="117"/>
        <v>7.5191680299820755E-3</v>
      </c>
      <c r="O360" s="72">
        <f t="shared" si="118"/>
        <v>141.97817303548129</v>
      </c>
      <c r="P360" s="72">
        <f t="shared" si="119"/>
        <v>-4.0146886982616358E-3</v>
      </c>
      <c r="Q360" s="71">
        <f t="shared" si="120"/>
        <v>-0.10715285734341549</v>
      </c>
      <c r="R360" s="131">
        <f>BDS!CD362</f>
        <v>-1.2034373107419425</v>
      </c>
      <c r="S360" s="132">
        <f t="shared" si="121"/>
        <v>0</v>
      </c>
      <c r="T360" s="132">
        <f t="shared" si="122"/>
        <v>0</v>
      </c>
      <c r="U360" s="132">
        <f t="shared" si="123"/>
        <v>0</v>
      </c>
      <c r="V360" s="131">
        <f t="shared" si="124"/>
        <v>-0.10715285734341549</v>
      </c>
      <c r="W360" s="73">
        <f t="shared" si="125"/>
        <v>-1.310590168085358</v>
      </c>
    </row>
    <row r="361" spans="1:23" x14ac:dyDescent="0.2">
      <c r="A361" s="71">
        <f>BDS!BR363</f>
        <v>2123.5511661772557</v>
      </c>
      <c r="B361" s="72">
        <f t="shared" si="105"/>
        <v>6.3855301515575196</v>
      </c>
      <c r="C361" s="72">
        <f t="shared" si="106"/>
        <v>74.782097750526702</v>
      </c>
      <c r="D361" s="72">
        <f t="shared" si="107"/>
        <v>-7.7274883706653918E-3</v>
      </c>
      <c r="E361" s="72">
        <f t="shared" si="108"/>
        <v>55.10265013051341</v>
      </c>
      <c r="F361" s="72">
        <f t="shared" si="109"/>
        <v>-1.8006851431123381E-2</v>
      </c>
      <c r="G361" s="72">
        <f t="shared" si="110"/>
        <v>110.20510346655063</v>
      </c>
      <c r="H361" s="72">
        <f t="shared" si="111"/>
        <v>-2.2393189566298597E-3</v>
      </c>
      <c r="I361" s="72">
        <f t="shared" si="112"/>
        <v>92.890603375019055</v>
      </c>
      <c r="J361" s="72">
        <f t="shared" si="113"/>
        <v>-1.0520653627244357E-2</v>
      </c>
      <c r="K361" s="72">
        <f t="shared" si="114"/>
        <v>133.1823072860748</v>
      </c>
      <c r="L361" s="72">
        <f t="shared" si="115"/>
        <v>7.0901696076840414E-3</v>
      </c>
      <c r="M361" s="72">
        <f t="shared" si="116"/>
        <v>123.21309541391652</v>
      </c>
      <c r="N361" s="72">
        <f t="shared" si="117"/>
        <v>-5.1722925878866137E-3</v>
      </c>
      <c r="O361" s="72">
        <f t="shared" si="118"/>
        <v>144.13129093104047</v>
      </c>
      <c r="P361" s="72">
        <f t="shared" si="119"/>
        <v>-2.5861856073016525E-3</v>
      </c>
      <c r="Q361" s="71">
        <f t="shared" si="120"/>
        <v>-0.17350110112513045</v>
      </c>
      <c r="R361" s="131">
        <f>BDS!CD363</f>
        <v>-1.2236982895792696</v>
      </c>
      <c r="S361" s="132">
        <f t="shared" si="121"/>
        <v>0</v>
      </c>
      <c r="T361" s="132">
        <f t="shared" si="122"/>
        <v>0</v>
      </c>
      <c r="U361" s="132">
        <f t="shared" si="123"/>
        <v>0</v>
      </c>
      <c r="V361" s="131">
        <f t="shared" si="124"/>
        <v>-0.17350110112513045</v>
      </c>
      <c r="W361" s="73">
        <f t="shared" si="125"/>
        <v>-1.3971993907044</v>
      </c>
    </row>
    <row r="362" spans="1:23" x14ac:dyDescent="0.2">
      <c r="A362" s="71">
        <f>BDS!BR364</f>
        <v>2155.7551023195324</v>
      </c>
      <c r="B362" s="72">
        <f t="shared" si="105"/>
        <v>6.2901393508983547</v>
      </c>
      <c r="C362" s="72">
        <f t="shared" si="106"/>
        <v>75.91617821861297</v>
      </c>
      <c r="D362" s="72">
        <f t="shared" si="107"/>
        <v>6.5217192866855681E-3</v>
      </c>
      <c r="E362" s="72">
        <f t="shared" si="108"/>
        <v>55.938289155528139</v>
      </c>
      <c r="F362" s="72">
        <f t="shared" si="109"/>
        <v>-1.0246608430037357E-2</v>
      </c>
      <c r="G362" s="72">
        <f t="shared" si="110"/>
        <v>111.87637853216566</v>
      </c>
      <c r="H362" s="72">
        <f t="shared" si="111"/>
        <v>-8.3970164795432213E-3</v>
      </c>
      <c r="I362" s="72">
        <f t="shared" si="112"/>
        <v>94.299301741676146</v>
      </c>
      <c r="J362" s="72">
        <f t="shared" si="113"/>
        <v>5.4612644574817152E-4</v>
      </c>
      <c r="K362" s="72">
        <f t="shared" si="114"/>
        <v>135.20203470655545</v>
      </c>
      <c r="L362" s="72">
        <f t="shared" si="115"/>
        <v>-8.3805502184865818E-4</v>
      </c>
      <c r="M362" s="72">
        <f t="shared" si="116"/>
        <v>125.08163840916018</v>
      </c>
      <c r="N362" s="72">
        <f t="shared" si="117"/>
        <v>-4.3951482697901813E-3</v>
      </c>
      <c r="O362" s="72">
        <f t="shared" si="118"/>
        <v>146.31706114612916</v>
      </c>
      <c r="P362" s="72">
        <f t="shared" si="119"/>
        <v>6.6497880588991063E-3</v>
      </c>
      <c r="Q362" s="71">
        <f t="shared" si="120"/>
        <v>-4.4346466277823064E-2</v>
      </c>
      <c r="R362" s="131">
        <f>BDS!CD364</f>
        <v>-1.245999288316213</v>
      </c>
      <c r="S362" s="132">
        <f t="shared" si="121"/>
        <v>0</v>
      </c>
      <c r="T362" s="132">
        <f t="shared" si="122"/>
        <v>0</v>
      </c>
      <c r="U362" s="132">
        <f t="shared" si="123"/>
        <v>0</v>
      </c>
      <c r="V362" s="131">
        <f t="shared" si="124"/>
        <v>-4.4346466277823064E-2</v>
      </c>
      <c r="W362" s="73">
        <f t="shared" si="125"/>
        <v>-1.290345754594036</v>
      </c>
    </row>
    <row r="363" spans="1:23" x14ac:dyDescent="0.2">
      <c r="A363" s="71">
        <f>BDS!BR365</f>
        <v>2188.4474154406994</v>
      </c>
      <c r="B363" s="72">
        <f t="shared" si="105"/>
        <v>6.1961735540578893</v>
      </c>
      <c r="C363" s="72">
        <f t="shared" si="106"/>
        <v>77.067457167977295</v>
      </c>
      <c r="D363" s="72">
        <f t="shared" si="107"/>
        <v>1.29128300166687E-2</v>
      </c>
      <c r="E363" s="72">
        <f t="shared" si="108"/>
        <v>56.786600757605399</v>
      </c>
      <c r="F363" s="72">
        <f t="shared" si="109"/>
        <v>4.1505276687498014E-3</v>
      </c>
      <c r="G363" s="72">
        <f t="shared" si="110"/>
        <v>113.5729987066467</v>
      </c>
      <c r="H363" s="72">
        <f t="shared" si="111"/>
        <v>4.0320156254425726E-3</v>
      </c>
      <c r="I363" s="72">
        <f t="shared" si="112"/>
        <v>95.729363206602841</v>
      </c>
      <c r="J363" s="72">
        <f t="shared" si="113"/>
        <v>1.0404573370931987E-2</v>
      </c>
      <c r="K363" s="72">
        <f t="shared" si="114"/>
        <v>137.25239156225288</v>
      </c>
      <c r="L363" s="72">
        <f t="shared" si="115"/>
        <v>-6.0414666657805406E-3</v>
      </c>
      <c r="M363" s="72">
        <f t="shared" si="116"/>
        <v>126.97851810768482</v>
      </c>
      <c r="N363" s="72">
        <f t="shared" si="117"/>
        <v>7.6187259101418471E-3</v>
      </c>
      <c r="O363" s="72">
        <f t="shared" si="118"/>
        <v>148.53597885752009</v>
      </c>
      <c r="P363" s="72">
        <f t="shared" si="119"/>
        <v>-5.1937223830729566E-3</v>
      </c>
      <c r="Q363" s="71">
        <f t="shared" si="120"/>
        <v>0.11943887692116151</v>
      </c>
      <c r="R363" s="131">
        <f>BDS!CD365</f>
        <v>-1.2732728282802226</v>
      </c>
      <c r="S363" s="132">
        <f t="shared" si="121"/>
        <v>0</v>
      </c>
      <c r="T363" s="132">
        <f t="shared" si="122"/>
        <v>0</v>
      </c>
      <c r="U363" s="132">
        <f t="shared" si="123"/>
        <v>0</v>
      </c>
      <c r="V363" s="131">
        <f t="shared" si="124"/>
        <v>0.11943887692116151</v>
      </c>
      <c r="W363" s="73">
        <f t="shared" si="125"/>
        <v>-1.153833951359061</v>
      </c>
    </row>
    <row r="364" spans="1:23" x14ac:dyDescent="0.2">
      <c r="A364" s="71">
        <f>BDS!BR366</f>
        <v>2221.6355118426582</v>
      </c>
      <c r="B364" s="72">
        <f t="shared" si="105"/>
        <v>6.103611473491946</v>
      </c>
      <c r="C364" s="72">
        <f t="shared" si="106"/>
        <v>78.236195415877845</v>
      </c>
      <c r="D364" s="72">
        <f t="shared" si="107"/>
        <v>3.8214724132957915E-3</v>
      </c>
      <c r="E364" s="72">
        <f t="shared" si="108"/>
        <v>57.647777118063402</v>
      </c>
      <c r="F364" s="72">
        <f t="shared" si="109"/>
        <v>1.5452512782806139E-2</v>
      </c>
      <c r="G364" s="72">
        <f t="shared" si="110"/>
        <v>115.29534835194384</v>
      </c>
      <c r="H364" s="72">
        <f t="shared" si="111"/>
        <v>7.0225232357896917E-3</v>
      </c>
      <c r="I364" s="72">
        <f t="shared" si="112"/>
        <v>97.181111744028442</v>
      </c>
      <c r="J364" s="72">
        <f t="shared" si="113"/>
        <v>2.1275566178911697E-3</v>
      </c>
      <c r="K364" s="72">
        <f t="shared" si="114"/>
        <v>139.33384235262983</v>
      </c>
      <c r="L364" s="72">
        <f t="shared" si="115"/>
        <v>6.4084150811382478E-3</v>
      </c>
      <c r="M364" s="72">
        <f t="shared" si="116"/>
        <v>128.90416423936813</v>
      </c>
      <c r="N364" s="72">
        <f t="shared" si="117"/>
        <v>-7.6571973812887811E-4</v>
      </c>
      <c r="O364" s="72">
        <f t="shared" si="118"/>
        <v>150.78854675140755</v>
      </c>
      <c r="P364" s="72">
        <f t="shared" si="119"/>
        <v>-5.23948196361491E-5</v>
      </c>
      <c r="Q364" s="71">
        <f t="shared" si="120"/>
        <v>0.14526572457935719</v>
      </c>
      <c r="R364" s="131">
        <f>BDS!CD366</f>
        <v>-1.307825755643262</v>
      </c>
      <c r="S364" s="132">
        <f t="shared" si="121"/>
        <v>0</v>
      </c>
      <c r="T364" s="132">
        <f t="shared" si="122"/>
        <v>0</v>
      </c>
      <c r="U364" s="132">
        <f t="shared" si="123"/>
        <v>0</v>
      </c>
      <c r="V364" s="131">
        <f t="shared" si="124"/>
        <v>0.14526572457935719</v>
      </c>
      <c r="W364" s="73">
        <f t="shared" si="125"/>
        <v>-1.1625600310639048</v>
      </c>
    </row>
    <row r="365" spans="1:23" x14ac:dyDescent="0.2">
      <c r="A365" s="71">
        <f>BDS!BR367</f>
        <v>2255.3269101448659</v>
      </c>
      <c r="B365" s="72">
        <f t="shared" si="105"/>
        <v>6.0124321396621845</v>
      </c>
      <c r="C365" s="72">
        <f t="shared" si="106"/>
        <v>79.422657734901307</v>
      </c>
      <c r="D365" s="72">
        <f t="shared" si="107"/>
        <v>-9.7270248236762339E-3</v>
      </c>
      <c r="E365" s="72">
        <f t="shared" si="108"/>
        <v>58.522013332675705</v>
      </c>
      <c r="F365" s="72">
        <f t="shared" si="109"/>
        <v>1.5721695624590821E-2</v>
      </c>
      <c r="G365" s="72">
        <f t="shared" si="110"/>
        <v>117.04381765890739</v>
      </c>
      <c r="H365" s="72">
        <f t="shared" si="111"/>
        <v>-6.1579846560527564E-3</v>
      </c>
      <c r="I365" s="72">
        <f t="shared" si="112"/>
        <v>98.654876241294602</v>
      </c>
      <c r="J365" s="72">
        <f t="shared" si="113"/>
        <v>-9.667632846968326E-3</v>
      </c>
      <c r="K365" s="72">
        <f t="shared" si="114"/>
        <v>141.44685862134529</v>
      </c>
      <c r="L365" s="72">
        <f t="shared" si="115"/>
        <v>-5.310714183682806E-4</v>
      </c>
      <c r="M365" s="72">
        <f t="shared" si="116"/>
        <v>130.85901305099864</v>
      </c>
      <c r="N365" s="72">
        <f t="shared" si="117"/>
        <v>-6.7679228968713185E-3</v>
      </c>
      <c r="O365" s="72">
        <f t="shared" si="118"/>
        <v>153.07527513728897</v>
      </c>
      <c r="P365" s="72">
        <f t="shared" si="119"/>
        <v>4.9625491780919389E-3</v>
      </c>
      <c r="Q365" s="71">
        <f t="shared" si="120"/>
        <v>-5.3166419621407189E-2</v>
      </c>
      <c r="R365" s="131">
        <f>BDS!CD367</f>
        <v>-1.3511155743004819</v>
      </c>
      <c r="S365" s="132">
        <f t="shared" si="121"/>
        <v>0</v>
      </c>
      <c r="T365" s="132">
        <f t="shared" si="122"/>
        <v>0</v>
      </c>
      <c r="U365" s="132">
        <f t="shared" si="123"/>
        <v>0</v>
      </c>
      <c r="V365" s="131">
        <f t="shared" si="124"/>
        <v>-5.3166419621407189E-2</v>
      </c>
      <c r="W365" s="73">
        <f t="shared" si="125"/>
        <v>-1.4042819939218891</v>
      </c>
    </row>
    <row r="366" spans="1:23" x14ac:dyDescent="0.2">
      <c r="A366" s="71">
        <f>BDS!BR368</f>
        <v>2289.529242987644</v>
      </c>
      <c r="B366" s="72">
        <f t="shared" si="105"/>
        <v>5.92261489628555</v>
      </c>
      <c r="C366" s="72">
        <f t="shared" si="106"/>
        <v>80.627112912945833</v>
      </c>
      <c r="D366" s="72">
        <f t="shared" si="107"/>
        <v>-1.0784868614558343E-2</v>
      </c>
      <c r="E366" s="72">
        <f t="shared" si="108"/>
        <v>59.409507455869182</v>
      </c>
      <c r="F366" s="72">
        <f t="shared" si="109"/>
        <v>4.6638866499615185E-3</v>
      </c>
      <c r="G366" s="72">
        <f t="shared" si="110"/>
        <v>118.8188027356838</v>
      </c>
      <c r="H366" s="72">
        <f t="shared" si="111"/>
        <v>-4.4828012954884425E-3</v>
      </c>
      <c r="I366" s="72">
        <f t="shared" si="112"/>
        <v>100.15099057336326</v>
      </c>
      <c r="J366" s="72">
        <f t="shared" si="113"/>
        <v>-3.7033746649469692E-3</v>
      </c>
      <c r="K366" s="72">
        <f t="shared" si="114"/>
        <v>143.59191906308047</v>
      </c>
      <c r="L366" s="72">
        <f t="shared" si="115"/>
        <v>-5.5463742333516546E-3</v>
      </c>
      <c r="M366" s="72">
        <f t="shared" si="116"/>
        <v>132.84350740510547</v>
      </c>
      <c r="N366" s="72">
        <f t="shared" si="117"/>
        <v>5.8807456017214406E-3</v>
      </c>
      <c r="O366" s="72">
        <f t="shared" si="118"/>
        <v>155.39668206357314</v>
      </c>
      <c r="P366" s="72">
        <f t="shared" si="119"/>
        <v>-6.394713737058094E-3</v>
      </c>
      <c r="Q366" s="71">
        <f t="shared" si="120"/>
        <v>-8.9368154123991544E-2</v>
      </c>
      <c r="R366" s="131">
        <f>BDS!CD368</f>
        <v>-1.4035479142331324</v>
      </c>
      <c r="S366" s="132">
        <f t="shared" si="121"/>
        <v>0</v>
      </c>
      <c r="T366" s="132">
        <f t="shared" si="122"/>
        <v>0</v>
      </c>
      <c r="U366" s="132">
        <f t="shared" si="123"/>
        <v>0</v>
      </c>
      <c r="V366" s="131">
        <f t="shared" si="124"/>
        <v>-8.9368154123991544E-2</v>
      </c>
      <c r="W366" s="73">
        <f t="shared" si="125"/>
        <v>-1.4929160683571239</v>
      </c>
    </row>
    <row r="367" spans="1:23" x14ac:dyDescent="0.2">
      <c r="A367" s="71">
        <f>BDS!BR369</f>
        <v>2324.2502587613203</v>
      </c>
      <c r="B367" s="72">
        <f t="shared" si="105"/>
        <v>5.8341393956546783</v>
      </c>
      <c r="C367" s="72">
        <f t="shared" si="106"/>
        <v>81.84983381411385</v>
      </c>
      <c r="D367" s="72">
        <f t="shared" si="107"/>
        <v>2.0480147529419014E-3</v>
      </c>
      <c r="E367" s="72">
        <f t="shared" si="108"/>
        <v>60.310460545592484</v>
      </c>
      <c r="F367" s="72">
        <f t="shared" si="109"/>
        <v>-9.6367698573571955E-3</v>
      </c>
      <c r="G367" s="72">
        <f t="shared" si="110"/>
        <v>120.62070569745229</v>
      </c>
      <c r="H367" s="72">
        <f t="shared" si="111"/>
        <v>7.8414731533752689E-3</v>
      </c>
      <c r="I367" s="72">
        <f t="shared" si="112"/>
        <v>101.6697936784546</v>
      </c>
      <c r="J367" s="72">
        <f t="shared" si="113"/>
        <v>8.9322869482676825E-3</v>
      </c>
      <c r="K367" s="72">
        <f t="shared" si="114"/>
        <v>145.7695096319853</v>
      </c>
      <c r="L367" s="72">
        <f t="shared" si="115"/>
        <v>6.5235595983939403E-3</v>
      </c>
      <c r="M367" s="72">
        <f t="shared" si="116"/>
        <v>134.85809688028698</v>
      </c>
      <c r="N367" s="72">
        <f t="shared" si="117"/>
        <v>1.6932949432397492E-3</v>
      </c>
      <c r="O367" s="72">
        <f t="shared" si="118"/>
        <v>157.75329343494204</v>
      </c>
      <c r="P367" s="72">
        <f t="shared" si="119"/>
        <v>3.9546001578066002E-3</v>
      </c>
      <c r="Q367" s="71">
        <f t="shared" si="120"/>
        <v>9.1773399924773624E-2</v>
      </c>
      <c r="R367" s="131">
        <f>BDS!CD369</f>
        <v>-1.4643058615676603</v>
      </c>
      <c r="S367" s="132">
        <f t="shared" si="121"/>
        <v>0</v>
      </c>
      <c r="T367" s="132">
        <f t="shared" si="122"/>
        <v>0</v>
      </c>
      <c r="U367" s="132">
        <f t="shared" si="123"/>
        <v>0</v>
      </c>
      <c r="V367" s="131">
        <f t="shared" si="124"/>
        <v>9.1773399924773624E-2</v>
      </c>
      <c r="W367" s="73">
        <f t="shared" si="125"/>
        <v>-1.3725324616428867</v>
      </c>
    </row>
    <row r="368" spans="1:23" x14ac:dyDescent="0.2">
      <c r="A368" s="71">
        <f>BDS!BR370</f>
        <v>2359.4978233615943</v>
      </c>
      <c r="B368" s="72">
        <f t="shared" si="105"/>
        <v>5.7469855940282093</v>
      </c>
      <c r="C368" s="72">
        <f t="shared" si="106"/>
        <v>83.091097440528245</v>
      </c>
      <c r="D368" s="72">
        <f t="shared" si="107"/>
        <v>1.1879132693692509E-2</v>
      </c>
      <c r="E368" s="72">
        <f t="shared" si="108"/>
        <v>61.225076708864833</v>
      </c>
      <c r="F368" s="72">
        <f t="shared" si="109"/>
        <v>-1.6322605736825493E-2</v>
      </c>
      <c r="G368" s="72">
        <f t="shared" si="110"/>
        <v>122.44993475752237</v>
      </c>
      <c r="H368" s="72">
        <f t="shared" si="111"/>
        <v>5.8894336301788168E-4</v>
      </c>
      <c r="I368" s="72">
        <f t="shared" si="112"/>
        <v>103.21162963483206</v>
      </c>
      <c r="J368" s="72">
        <f t="shared" si="113"/>
        <v>4.3093922122380461E-3</v>
      </c>
      <c r="K368" s="72">
        <f t="shared" si="114"/>
        <v>147.98012365176899</v>
      </c>
      <c r="L368" s="72">
        <f t="shared" si="115"/>
        <v>-2.1595037294190934E-3</v>
      </c>
      <c r="M368" s="72">
        <f t="shared" si="116"/>
        <v>136.90323787306079</v>
      </c>
      <c r="N368" s="72">
        <f t="shared" si="117"/>
        <v>-7.0881426314560892E-3</v>
      </c>
      <c r="O368" s="72">
        <f t="shared" si="118"/>
        <v>160.14564313149211</v>
      </c>
      <c r="P368" s="72">
        <f t="shared" si="119"/>
        <v>4.7150992045220643E-4</v>
      </c>
      <c r="Q368" s="71">
        <f t="shared" si="120"/>
        <v>-3.6290033341844441E-2</v>
      </c>
      <c r="R368" s="131">
        <f>BDS!CD370</f>
        <v>-1.5312264701048273</v>
      </c>
      <c r="S368" s="132">
        <f t="shared" si="121"/>
        <v>0</v>
      </c>
      <c r="T368" s="132">
        <f t="shared" si="122"/>
        <v>0</v>
      </c>
      <c r="U368" s="132">
        <f t="shared" si="123"/>
        <v>0</v>
      </c>
      <c r="V368" s="131">
        <f t="shared" si="124"/>
        <v>-3.6290033341844441E-2</v>
      </c>
      <c r="W368" s="73">
        <f t="shared" si="125"/>
        <v>-1.5675165034466718</v>
      </c>
    </row>
    <row r="369" spans="1:23" x14ac:dyDescent="0.2">
      <c r="A369" s="71">
        <f>BDS!BR371</f>
        <v>2395.2799219715203</v>
      </c>
      <c r="B369" s="72">
        <f t="shared" si="105"/>
        <v>5.661133747089969</v>
      </c>
      <c r="C369" s="72">
        <f t="shared" si="106"/>
        <v>84.35118499508593</v>
      </c>
      <c r="D369" s="72">
        <f t="shared" si="107"/>
        <v>5.3882492151318181E-3</v>
      </c>
      <c r="E369" s="72">
        <f t="shared" si="108"/>
        <v>62.15356314801555</v>
      </c>
      <c r="F369" s="72">
        <f t="shared" si="109"/>
        <v>-1.0095356804376688E-2</v>
      </c>
      <c r="G369" s="72">
        <f t="shared" si="110"/>
        <v>124.30690431981263</v>
      </c>
      <c r="H369" s="72">
        <f t="shared" si="111"/>
        <v>-7.8611113826713586E-3</v>
      </c>
      <c r="I369" s="72">
        <f t="shared" si="112"/>
        <v>104.77684773875175</v>
      </c>
      <c r="J369" s="72">
        <f t="shared" si="113"/>
        <v>-8.5242606205219139E-3</v>
      </c>
      <c r="K369" s="72">
        <f t="shared" si="114"/>
        <v>150.2242619274605</v>
      </c>
      <c r="L369" s="72">
        <f t="shared" si="115"/>
        <v>-3.6044156901522718E-3</v>
      </c>
      <c r="M369" s="72">
        <f t="shared" si="116"/>
        <v>138.97939370125849</v>
      </c>
      <c r="N369" s="72">
        <f t="shared" si="117"/>
        <v>4.9010058104930415E-3</v>
      </c>
      <c r="O369" s="72">
        <f t="shared" si="118"/>
        <v>162.57427312968255</v>
      </c>
      <c r="P369" s="72">
        <f t="shared" si="119"/>
        <v>-4.3631031618035325E-3</v>
      </c>
      <c r="Q369" s="71">
        <f t="shared" si="120"/>
        <v>-0.10620935661533737</v>
      </c>
      <c r="R369" s="131">
        <f>BDS!CD371</f>
        <v>-1.6007461660804054</v>
      </c>
      <c r="S369" s="132">
        <f t="shared" si="121"/>
        <v>0</v>
      </c>
      <c r="T369" s="132">
        <f t="shared" si="122"/>
        <v>0</v>
      </c>
      <c r="U369" s="132">
        <f t="shared" si="123"/>
        <v>0</v>
      </c>
      <c r="V369" s="131">
        <f t="shared" si="124"/>
        <v>-0.10620935661533737</v>
      </c>
      <c r="W369" s="73">
        <f t="shared" si="125"/>
        <v>-1.7069555226957429</v>
      </c>
    </row>
    <row r="370" spans="1:23" x14ac:dyDescent="0.2">
      <c r="A370" s="71">
        <f>BDS!BR372</f>
        <v>2431.6046608705169</v>
      </c>
      <c r="B370" s="72">
        <f t="shared" si="105"/>
        <v>5.5765644054759731</v>
      </c>
      <c r="C370" s="72">
        <f t="shared" si="106"/>
        <v>85.630381945163293</v>
      </c>
      <c r="D370" s="72">
        <f t="shared" si="107"/>
        <v>-8.4371737511184323E-3</v>
      </c>
      <c r="E370" s="72">
        <f t="shared" si="108"/>
        <v>63.096130207624888</v>
      </c>
      <c r="F370" s="72">
        <f t="shared" si="109"/>
        <v>4.1398984079071971E-3</v>
      </c>
      <c r="G370" s="72">
        <f t="shared" si="110"/>
        <v>126.19203507273241</v>
      </c>
      <c r="H370" s="72">
        <f t="shared" si="111"/>
        <v>3.9946326563910029E-3</v>
      </c>
      <c r="I370" s="72">
        <f t="shared" si="112"/>
        <v>106.36580258359406</v>
      </c>
      <c r="J370" s="72">
        <f t="shared" si="113"/>
        <v>-4.0753425095732352E-3</v>
      </c>
      <c r="K370" s="72">
        <f t="shared" si="114"/>
        <v>152.50243285886384</v>
      </c>
      <c r="L370" s="72">
        <f t="shared" si="115"/>
        <v>6.4974429314384914E-3</v>
      </c>
      <c r="M370" s="72">
        <f t="shared" si="116"/>
        <v>141.08703470898834</v>
      </c>
      <c r="N370" s="72">
        <f t="shared" si="117"/>
        <v>1.9903095360309852E-3</v>
      </c>
      <c r="O370" s="72">
        <f t="shared" si="118"/>
        <v>165.03973362511778</v>
      </c>
      <c r="P370" s="72">
        <f t="shared" si="119"/>
        <v>6.0250620021420039E-3</v>
      </c>
      <c r="Q370" s="71">
        <f t="shared" si="120"/>
        <v>4.3793457641123454E-2</v>
      </c>
      <c r="R370" s="131">
        <f>BDS!CD372</f>
        <v>-1.6679434259108756</v>
      </c>
      <c r="S370" s="132">
        <f t="shared" si="121"/>
        <v>0</v>
      </c>
      <c r="T370" s="132">
        <f t="shared" si="122"/>
        <v>0</v>
      </c>
      <c r="U370" s="132">
        <f t="shared" si="123"/>
        <v>0</v>
      </c>
      <c r="V370" s="131">
        <f t="shared" si="124"/>
        <v>4.3793457641123454E-2</v>
      </c>
      <c r="W370" s="73">
        <f t="shared" si="125"/>
        <v>-1.6241499682697522</v>
      </c>
    </row>
    <row r="371" spans="1:23" x14ac:dyDescent="0.2">
      <c r="A371" s="71">
        <f>BDS!BR373</f>
        <v>2468.4802692708095</v>
      </c>
      <c r="B371" s="72">
        <f t="shared" si="105"/>
        <v>5.4932584103682673</v>
      </c>
      <c r="C371" s="72">
        <f t="shared" si="106"/>
        <v>86.928978087287348</v>
      </c>
      <c r="D371" s="72">
        <f t="shared" si="107"/>
        <v>-9.8951673533863999E-3</v>
      </c>
      <c r="E371" s="72">
        <f t="shared" si="108"/>
        <v>64.052991422176632</v>
      </c>
      <c r="F371" s="72">
        <f t="shared" si="109"/>
        <v>1.4667385803210748E-2</v>
      </c>
      <c r="G371" s="72">
        <f t="shared" si="110"/>
        <v>128.10575408448662</v>
      </c>
      <c r="H371" s="72">
        <f t="shared" si="111"/>
        <v>5.0260771043741607E-3</v>
      </c>
      <c r="I371" s="72">
        <f t="shared" si="112"/>
        <v>107.97885414019505</v>
      </c>
      <c r="J371" s="72">
        <f t="shared" si="113"/>
        <v>8.507882646605883E-3</v>
      </c>
      <c r="K371" s="72">
        <f t="shared" si="114"/>
        <v>154.8151525557335</v>
      </c>
      <c r="L371" s="72">
        <f t="shared" si="115"/>
        <v>-4.9665417165740732E-3</v>
      </c>
      <c r="M371" s="72">
        <f t="shared" si="116"/>
        <v>143.22663837318947</v>
      </c>
      <c r="N371" s="72">
        <f t="shared" si="117"/>
        <v>-6.7019232940836804E-3</v>
      </c>
      <c r="O371" s="72">
        <f t="shared" si="118"/>
        <v>167.54258315719164</v>
      </c>
      <c r="P371" s="72">
        <f t="shared" si="119"/>
        <v>-5.1418431212719223E-3</v>
      </c>
      <c r="Q371" s="71">
        <f t="shared" si="120"/>
        <v>6.4916270598391534E-3</v>
      </c>
      <c r="R371" s="131">
        <f>BDS!CD373</f>
        <v>-1.7267111949946132</v>
      </c>
      <c r="S371" s="132">
        <f t="shared" si="121"/>
        <v>0</v>
      </c>
      <c r="T371" s="132">
        <f t="shared" si="122"/>
        <v>0</v>
      </c>
      <c r="U371" s="132">
        <f t="shared" si="123"/>
        <v>0</v>
      </c>
      <c r="V371" s="131">
        <f t="shared" si="124"/>
        <v>6.4916270598391534E-3</v>
      </c>
      <c r="W371" s="73">
        <f t="shared" si="125"/>
        <v>-1.720219567934774</v>
      </c>
    </row>
    <row r="372" spans="1:23" x14ac:dyDescent="0.2">
      <c r="A372" s="71">
        <f>BDS!BR374</f>
        <v>2505.9151011817221</v>
      </c>
      <c r="B372" s="72">
        <f t="shared" si="105"/>
        <v>5.4111968891545725</v>
      </c>
      <c r="C372" s="72">
        <f t="shared" si="106"/>
        <v>88.247267612788093</v>
      </c>
      <c r="D372" s="72">
        <f t="shared" si="107"/>
        <v>3.1607081652213383E-3</v>
      </c>
      <c r="E372" s="72">
        <f t="shared" si="108"/>
        <v>65.024363564433457</v>
      </c>
      <c r="F372" s="72">
        <f t="shared" si="109"/>
        <v>1.2501179961318666E-2</v>
      </c>
      <c r="G372" s="72">
        <f t="shared" si="110"/>
        <v>130.04849489982644</v>
      </c>
      <c r="H372" s="72">
        <f t="shared" si="111"/>
        <v>-7.280493711622653E-3</v>
      </c>
      <c r="I372" s="72">
        <f t="shared" si="112"/>
        <v>109.61636783839658</v>
      </c>
      <c r="J372" s="72">
        <f t="shared" si="113"/>
        <v>3.0369355148819432E-3</v>
      </c>
      <c r="K372" s="72">
        <f t="shared" si="114"/>
        <v>157.16294495469731</v>
      </c>
      <c r="L372" s="72">
        <f t="shared" si="115"/>
        <v>5.2948824009594188E-4</v>
      </c>
      <c r="M372" s="72">
        <f t="shared" si="116"/>
        <v>145.39868941180248</v>
      </c>
      <c r="N372" s="72">
        <f t="shared" si="117"/>
        <v>5.3245703502997907E-3</v>
      </c>
      <c r="O372" s="72">
        <f t="shared" si="118"/>
        <v>170.08338873562241</v>
      </c>
      <c r="P372" s="72">
        <f t="shared" si="119"/>
        <v>2.4903812721737469E-3</v>
      </c>
      <c r="Q372" s="71">
        <f t="shared" si="120"/>
        <v>8.4991523962292537E-2</v>
      </c>
      <c r="R372" s="131">
        <f>BDS!CD374</f>
        <v>-1.7700888385919802</v>
      </c>
      <c r="S372" s="132">
        <f t="shared" si="121"/>
        <v>0</v>
      </c>
      <c r="T372" s="132">
        <f t="shared" si="122"/>
        <v>0</v>
      </c>
      <c r="U372" s="132">
        <f t="shared" si="123"/>
        <v>0</v>
      </c>
      <c r="V372" s="131">
        <f t="shared" si="124"/>
        <v>8.4991523962292537E-2</v>
      </c>
      <c r="W372" s="73">
        <f t="shared" si="125"/>
        <v>-1.6850973146296877</v>
      </c>
    </row>
    <row r="373" spans="1:23" x14ac:dyDescent="0.2">
      <c r="A373" s="71">
        <f>BDS!BR375</f>
        <v>2543.9176373022419</v>
      </c>
      <c r="B373" s="72">
        <f t="shared" si="105"/>
        <v>5.3303612511527794</v>
      </c>
      <c r="C373" s="72">
        <f t="shared" si="106"/>
        <v>89.585549174446228</v>
      </c>
      <c r="D373" s="72">
        <f t="shared" si="107"/>
        <v>1.1148475764133527E-2</v>
      </c>
      <c r="E373" s="72">
        <f t="shared" si="108"/>
        <v>66.01046669454584</v>
      </c>
      <c r="F373" s="72">
        <f t="shared" si="109"/>
        <v>-5.6070673432361126E-4</v>
      </c>
      <c r="G373" s="72">
        <f t="shared" si="110"/>
        <v>132.02069763826691</v>
      </c>
      <c r="H373" s="72">
        <f t="shared" si="111"/>
        <v>5.5854270580189965E-4</v>
      </c>
      <c r="I373" s="72">
        <f t="shared" si="112"/>
        <v>111.27871464983262</v>
      </c>
      <c r="J373" s="72">
        <f t="shared" si="113"/>
        <v>-8.711893787708801E-3</v>
      </c>
      <c r="K373" s="72">
        <f t="shared" si="114"/>
        <v>159.54634193795172</v>
      </c>
      <c r="L373" s="72">
        <f t="shared" si="115"/>
        <v>3.9161429253471124E-3</v>
      </c>
      <c r="M373" s="72">
        <f t="shared" si="116"/>
        <v>147.60367989357999</v>
      </c>
      <c r="N373" s="72">
        <f t="shared" si="117"/>
        <v>3.4655295492262098E-4</v>
      </c>
      <c r="O373" s="72">
        <f t="shared" si="118"/>
        <v>172.6627259689061</v>
      </c>
      <c r="P373" s="72">
        <f t="shared" si="119"/>
        <v>7.2132375204972225E-4</v>
      </c>
      <c r="Q373" s="71">
        <f t="shared" si="120"/>
        <v>3.20989496925594E-2</v>
      </c>
      <c r="R373" s="131">
        <f>BDS!CD375</f>
        <v>-1.7907692809501219</v>
      </c>
      <c r="S373" s="132">
        <f t="shared" si="121"/>
        <v>0</v>
      </c>
      <c r="T373" s="132">
        <f t="shared" si="122"/>
        <v>0</v>
      </c>
      <c r="U373" s="132">
        <f t="shared" si="123"/>
        <v>0</v>
      </c>
      <c r="V373" s="131">
        <f t="shared" si="124"/>
        <v>3.20989496925594E-2</v>
      </c>
      <c r="W373" s="73">
        <f t="shared" si="125"/>
        <v>-1.7586703312575624</v>
      </c>
    </row>
    <row r="374" spans="1:23" x14ac:dyDescent="0.2">
      <c r="A374" s="71">
        <f>BDS!BR376</f>
        <v>2582.4964869422865</v>
      </c>
      <c r="B374" s="72">
        <f t="shared" si="105"/>
        <v>5.2507331833993076</v>
      </c>
      <c r="C374" s="72">
        <f t="shared" si="106"/>
        <v>90.944125954151602</v>
      </c>
      <c r="D374" s="72">
        <f t="shared" si="107"/>
        <v>1.7741942153545066E-3</v>
      </c>
      <c r="E374" s="72">
        <f t="shared" si="108"/>
        <v>67.011524209905758</v>
      </c>
      <c r="F374" s="72">
        <f t="shared" si="109"/>
        <v>-1.2854951977957507E-2</v>
      </c>
      <c r="G374" s="72">
        <f t="shared" si="110"/>
        <v>134.02280909379411</v>
      </c>
      <c r="H374" s="72">
        <f t="shared" si="111"/>
        <v>6.5296032832737657E-3</v>
      </c>
      <c r="I374" s="72">
        <f t="shared" si="112"/>
        <v>112.96627117197141</v>
      </c>
      <c r="J374" s="72">
        <f t="shared" si="113"/>
        <v>-1.1568890761606183E-3</v>
      </c>
      <c r="K374" s="72">
        <f t="shared" si="114"/>
        <v>161.96588345375753</v>
      </c>
      <c r="L374" s="72">
        <f t="shared" si="115"/>
        <v>-6.0810588683481446E-3</v>
      </c>
      <c r="M374" s="72">
        <f t="shared" si="116"/>
        <v>149.84210934956289</v>
      </c>
      <c r="N374" s="72">
        <f t="shared" si="117"/>
        <v>-5.445273036375993E-3</v>
      </c>
      <c r="O374" s="72">
        <f t="shared" si="118"/>
        <v>175.28117919471833</v>
      </c>
      <c r="P374" s="72">
        <f t="shared" si="119"/>
        <v>-3.443612891900755E-3</v>
      </c>
      <c r="Q374" s="71">
        <f t="shared" si="120"/>
        <v>-9.0744840012358302E-2</v>
      </c>
      <c r="R374" s="131">
        <f>BDS!CD376</f>
        <v>-1.7817683124901249</v>
      </c>
      <c r="S374" s="132">
        <f t="shared" si="121"/>
        <v>0</v>
      </c>
      <c r="T374" s="132">
        <f t="shared" si="122"/>
        <v>0</v>
      </c>
      <c r="U374" s="132">
        <f t="shared" si="123"/>
        <v>0</v>
      </c>
      <c r="V374" s="131">
        <f t="shared" si="124"/>
        <v>-9.0744840012358302E-2</v>
      </c>
      <c r="W374" s="73">
        <f t="shared" si="125"/>
        <v>-1.8725131525024832</v>
      </c>
    </row>
    <row r="375" spans="1:23" x14ac:dyDescent="0.2">
      <c r="A375" s="71">
        <f>BDS!BR377</f>
        <v>2621.6603899731031</v>
      </c>
      <c r="B375" s="72">
        <f t="shared" si="105"/>
        <v>5.1722946465003874</v>
      </c>
      <c r="C375" s="72">
        <f t="shared" si="106"/>
        <v>92.32330573158778</v>
      </c>
      <c r="D375" s="72">
        <f t="shared" si="107"/>
        <v>-1.0161089147058495E-2</v>
      </c>
      <c r="E375" s="72">
        <f t="shared" si="108"/>
        <v>68.027762895756354</v>
      </c>
      <c r="F375" s="72">
        <f t="shared" si="109"/>
        <v>-1.3014738960504004E-2</v>
      </c>
      <c r="G375" s="72">
        <f t="shared" si="110"/>
        <v>136.05528283608436</v>
      </c>
      <c r="H375" s="72">
        <f t="shared" si="111"/>
        <v>-6.0495395478716244E-3</v>
      </c>
      <c r="I375" s="72">
        <f t="shared" si="112"/>
        <v>114.67941971343191</v>
      </c>
      <c r="J375" s="72">
        <f t="shared" si="113"/>
        <v>8.7194048881024788E-3</v>
      </c>
      <c r="K375" s="72">
        <f t="shared" si="114"/>
        <v>164.42211763876276</v>
      </c>
      <c r="L375" s="72">
        <f t="shared" si="115"/>
        <v>5.3035011372991681E-3</v>
      </c>
      <c r="M375" s="72">
        <f t="shared" si="116"/>
        <v>152.11448488624663</v>
      </c>
      <c r="N375" s="72">
        <f t="shared" si="117"/>
        <v>6.3651150306901199E-3</v>
      </c>
      <c r="O375" s="72">
        <f t="shared" si="118"/>
        <v>177.93934161229322</v>
      </c>
      <c r="P375" s="72">
        <f t="shared" si="119"/>
        <v>5.086146106057985E-3</v>
      </c>
      <c r="Q375" s="71">
        <f t="shared" si="120"/>
        <v>-1.6321889262433255E-2</v>
      </c>
      <c r="R375" s="131">
        <f>BDS!CD377</f>
        <v>-1.7372015909928313</v>
      </c>
      <c r="S375" s="132">
        <f t="shared" si="121"/>
        <v>0</v>
      </c>
      <c r="T375" s="132">
        <f t="shared" si="122"/>
        <v>0</v>
      </c>
      <c r="U375" s="132">
        <f t="shared" si="123"/>
        <v>0</v>
      </c>
      <c r="V375" s="131">
        <f t="shared" si="124"/>
        <v>-1.6321889262433255E-2</v>
      </c>
      <c r="W375" s="73">
        <f t="shared" si="125"/>
        <v>-1.7535234802552646</v>
      </c>
    </row>
    <row r="376" spans="1:23" x14ac:dyDescent="0.2">
      <c r="A376" s="71">
        <f>BDS!BR378</f>
        <v>2661.4182188072509</v>
      </c>
      <c r="B376" s="72">
        <f t="shared" si="105"/>
        <v>5.0950278705453105</v>
      </c>
      <c r="C376" s="72">
        <f t="shared" si="106"/>
        <v>93.723400953958205</v>
      </c>
      <c r="D376" s="72">
        <f t="shared" si="107"/>
        <v>-5.3420515800933948E-3</v>
      </c>
      <c r="E376" s="72">
        <f t="shared" si="108"/>
        <v>69.059412976569149</v>
      </c>
      <c r="F376" s="72">
        <f t="shared" si="109"/>
        <v>-8.0505637918195142E-4</v>
      </c>
      <c r="G376" s="72">
        <f t="shared" si="110"/>
        <v>138.11857931325852</v>
      </c>
      <c r="H376" s="72">
        <f t="shared" si="111"/>
        <v>-8.0558728620982133E-4</v>
      </c>
      <c r="I376" s="72">
        <f t="shared" si="112"/>
        <v>116.41854838059416</v>
      </c>
      <c r="J376" s="72">
        <f t="shared" si="113"/>
        <v>-1.5345999153979547E-3</v>
      </c>
      <c r="K376" s="72">
        <f t="shared" si="114"/>
        <v>166.91560094218065</v>
      </c>
      <c r="L376" s="72">
        <f t="shared" si="115"/>
        <v>-2.3946275469140096E-3</v>
      </c>
      <c r="M376" s="72">
        <f t="shared" si="116"/>
        <v>154.42132130046423</v>
      </c>
      <c r="N376" s="72">
        <f t="shared" si="117"/>
        <v>-3.0092163073921581E-3</v>
      </c>
      <c r="O376" s="72">
        <f t="shared" si="118"/>
        <v>180.6378154168103</v>
      </c>
      <c r="P376" s="72">
        <f t="shared" si="119"/>
        <v>-5.5359002253192536E-3</v>
      </c>
      <c r="Q376" s="71">
        <f t="shared" si="120"/>
        <v>-8.5200865689883803E-2</v>
      </c>
      <c r="R376" s="131">
        <f>BDS!CD378</f>
        <v>-1.6530700641844813</v>
      </c>
      <c r="S376" s="132">
        <f t="shared" si="121"/>
        <v>0</v>
      </c>
      <c r="T376" s="132">
        <f t="shared" si="122"/>
        <v>0</v>
      </c>
      <c r="U376" s="132">
        <f t="shared" si="123"/>
        <v>0</v>
      </c>
      <c r="V376" s="131">
        <f t="shared" si="124"/>
        <v>-8.5200865689883803E-2</v>
      </c>
      <c r="W376" s="73">
        <f t="shared" si="125"/>
        <v>-1.738270929874365</v>
      </c>
    </row>
    <row r="377" spans="1:23" x14ac:dyDescent="0.2">
      <c r="A377" s="71">
        <f>BDS!BR379</f>
        <v>2701.7789804086065</v>
      </c>
      <c r="B377" s="72">
        <f t="shared" si="105"/>
        <v>5.0189153510807305</v>
      </c>
      <c r="C377" s="72">
        <f t="shared" si="106"/>
        <v>95.14472880676982</v>
      </c>
      <c r="D377" s="72">
        <f t="shared" si="107"/>
        <v>8.2130336461462214E-3</v>
      </c>
      <c r="E377" s="72">
        <f t="shared" si="108"/>
        <v>70.106708168200484</v>
      </c>
      <c r="F377" s="72">
        <f t="shared" si="109"/>
        <v>1.1938101659001828E-2</v>
      </c>
      <c r="G377" s="72">
        <f t="shared" si="110"/>
        <v>140.21316595619459</v>
      </c>
      <c r="H377" s="72">
        <f t="shared" si="111"/>
        <v>6.5343682003892291E-3</v>
      </c>
      <c r="I377" s="72">
        <f t="shared" si="112"/>
        <v>118.1840511655232</v>
      </c>
      <c r="J377" s="72">
        <f t="shared" si="113"/>
        <v>-7.8754622913704692E-3</v>
      </c>
      <c r="K377" s="72">
        <f t="shared" si="114"/>
        <v>169.44689825185097</v>
      </c>
      <c r="L377" s="72">
        <f t="shared" si="115"/>
        <v>-1.1672809296847018E-3</v>
      </c>
      <c r="M377" s="72">
        <f t="shared" si="116"/>
        <v>156.76314119601136</v>
      </c>
      <c r="N377" s="72">
        <f t="shared" si="117"/>
        <v>-1.9853788385510592E-3</v>
      </c>
      <c r="O377" s="72">
        <f t="shared" si="118"/>
        <v>183.37721193581925</v>
      </c>
      <c r="P377" s="72">
        <f t="shared" si="119"/>
        <v>5.0100248424854374E-3</v>
      </c>
      <c r="Q377" s="71">
        <f t="shared" si="120"/>
        <v>8.8842463521110526E-2</v>
      </c>
      <c r="R377" s="131">
        <f>BDS!CD379</f>
        <v>-1.5279230338488494</v>
      </c>
      <c r="S377" s="132">
        <f t="shared" si="121"/>
        <v>0</v>
      </c>
      <c r="T377" s="132">
        <f t="shared" si="122"/>
        <v>0</v>
      </c>
      <c r="U377" s="132">
        <f t="shared" si="123"/>
        <v>0</v>
      </c>
      <c r="V377" s="131">
        <f t="shared" si="124"/>
        <v>8.8842463521110526E-2</v>
      </c>
      <c r="W377" s="73">
        <f t="shared" si="125"/>
        <v>-1.439080570327739</v>
      </c>
    </row>
    <row r="378" spans="1:23" x14ac:dyDescent="0.2">
      <c r="A378" s="71">
        <f>BDS!BR380</f>
        <v>2742.7518183328525</v>
      </c>
      <c r="B378" s="72">
        <f t="shared" si="105"/>
        <v>4.9439398451451133</v>
      </c>
      <c r="C378" s="72">
        <f t="shared" si="106"/>
        <v>96.587611285689874</v>
      </c>
      <c r="D378" s="72">
        <f t="shared" si="107"/>
        <v>7.4396897483903577E-3</v>
      </c>
      <c r="E378" s="72">
        <f t="shared" si="108"/>
        <v>71.169885730838729</v>
      </c>
      <c r="F378" s="72">
        <f t="shared" si="109"/>
        <v>1.2436678261464808E-2</v>
      </c>
      <c r="G378" s="72">
        <f t="shared" si="110"/>
        <v>142.33951728442193</v>
      </c>
      <c r="H378" s="72">
        <f t="shared" si="111"/>
        <v>-5.7866376340859806E-3</v>
      </c>
      <c r="I378" s="72">
        <f t="shared" si="112"/>
        <v>119.97632803522608</v>
      </c>
      <c r="J378" s="72">
        <f t="shared" si="113"/>
        <v>4.6773981292550764E-3</v>
      </c>
      <c r="K378" s="72">
        <f t="shared" si="114"/>
        <v>172.01658302221264</v>
      </c>
      <c r="L378" s="72">
        <f t="shared" si="115"/>
        <v>4.0511330882373638E-3</v>
      </c>
      <c r="M378" s="72">
        <f t="shared" si="116"/>
        <v>159.1404751020396</v>
      </c>
      <c r="N378" s="72">
        <f t="shared" si="117"/>
        <v>5.5442285392910979E-3</v>
      </c>
      <c r="O378" s="72">
        <f t="shared" si="118"/>
        <v>186.1581517677333</v>
      </c>
      <c r="P378" s="72">
        <f t="shared" si="119"/>
        <v>-3.8691062090261308E-3</v>
      </c>
      <c r="Q378" s="71">
        <f t="shared" si="120"/>
        <v>0.10509158115659835</v>
      </c>
      <c r="R378" s="131">
        <f>BDS!CD380</f>
        <v>-1.3632676292550947</v>
      </c>
      <c r="S378" s="132">
        <f t="shared" si="121"/>
        <v>0</v>
      </c>
      <c r="T378" s="132">
        <f t="shared" si="122"/>
        <v>0</v>
      </c>
      <c r="U378" s="132">
        <f t="shared" si="123"/>
        <v>0</v>
      </c>
      <c r="V378" s="131">
        <f t="shared" si="124"/>
        <v>0.10509158115659835</v>
      </c>
      <c r="W378" s="73">
        <f t="shared" si="125"/>
        <v>-1.2581760480984963</v>
      </c>
    </row>
    <row r="379" spans="1:23" x14ac:dyDescent="0.2">
      <c r="A379" s="71">
        <f>BDS!BR381</f>
        <v>2784.3460147989113</v>
      </c>
      <c r="B379" s="72">
        <f t="shared" si="105"/>
        <v>4.8700843673624092</v>
      </c>
      <c r="C379" s="72">
        <f t="shared" si="106"/>
        <v>98.052375269492927</v>
      </c>
      <c r="D379" s="72">
        <f t="shared" si="107"/>
        <v>-6.2771190938816441E-3</v>
      </c>
      <c r="E379" s="72">
        <f t="shared" si="108"/>
        <v>72.249186522754641</v>
      </c>
      <c r="F379" s="72">
        <f t="shared" si="109"/>
        <v>1.0303840646139828E-4</v>
      </c>
      <c r="G379" s="72">
        <f t="shared" si="110"/>
        <v>144.49811501362183</v>
      </c>
      <c r="H379" s="72">
        <f t="shared" si="111"/>
        <v>-1.0482124495445635E-4</v>
      </c>
      <c r="I379" s="72">
        <f t="shared" si="112"/>
        <v>121.79578502226283</v>
      </c>
      <c r="J379" s="72">
        <f t="shared" si="113"/>
        <v>5.4528095075282723E-3</v>
      </c>
      <c r="K379" s="72">
        <f t="shared" si="114"/>
        <v>174.62523740421759</v>
      </c>
      <c r="L379" s="72">
        <f t="shared" si="115"/>
        <v>-5.5238728148350883E-3</v>
      </c>
      <c r="M379" s="72">
        <f t="shared" si="116"/>
        <v>161.55386159324595</v>
      </c>
      <c r="N379" s="72">
        <f t="shared" si="117"/>
        <v>-6.0151684265242564E-3</v>
      </c>
      <c r="O379" s="72">
        <f t="shared" si="118"/>
        <v>188.98126492242332</v>
      </c>
      <c r="P379" s="72">
        <f t="shared" si="119"/>
        <v>2.4702584398157163E-3</v>
      </c>
      <c r="Q379" s="71">
        <f t="shared" si="120"/>
        <v>-4.318691578934554E-2</v>
      </c>
      <c r="R379" s="131">
        <f>BDS!CD381</f>
        <v>-1.1636326908568364</v>
      </c>
      <c r="S379" s="132">
        <f t="shared" si="121"/>
        <v>0</v>
      </c>
      <c r="T379" s="132">
        <f t="shared" si="122"/>
        <v>0</v>
      </c>
      <c r="U379" s="132">
        <f t="shared" si="123"/>
        <v>0</v>
      </c>
      <c r="V379" s="131">
        <f t="shared" si="124"/>
        <v>-4.318691578934554E-2</v>
      </c>
      <c r="W379" s="73">
        <f t="shared" si="125"/>
        <v>-1.206819606646182</v>
      </c>
    </row>
    <row r="380" spans="1:23" x14ac:dyDescent="0.2">
      <c r="A380" s="71">
        <f>BDS!BR382</f>
        <v>2826.5709927917901</v>
      </c>
      <c r="B380" s="72">
        <f t="shared" si="105"/>
        <v>4.7973321860940965</v>
      </c>
      <c r="C380" s="72">
        <f t="shared" si="106"/>
        <v>99.539352594113581</v>
      </c>
      <c r="D380" s="72">
        <f t="shared" si="107"/>
        <v>-8.4078259884362242E-3</v>
      </c>
      <c r="E380" s="72">
        <f t="shared" si="108"/>
        <v>73.344855054866684</v>
      </c>
      <c r="F380" s="72">
        <f t="shared" si="109"/>
        <v>-1.2077250030257218E-2</v>
      </c>
      <c r="G380" s="72">
        <f t="shared" si="110"/>
        <v>146.68944816475801</v>
      </c>
      <c r="H380" s="72">
        <f t="shared" si="111"/>
        <v>5.6055862056992875E-3</v>
      </c>
      <c r="I380" s="72">
        <f t="shared" si="112"/>
        <v>123.64283431673134</v>
      </c>
      <c r="J380" s="72">
        <f t="shared" si="113"/>
        <v>-7.2823812624146526E-3</v>
      </c>
      <c r="K380" s="72">
        <f t="shared" si="114"/>
        <v>177.27345237721437</v>
      </c>
      <c r="L380" s="72">
        <f t="shared" si="115"/>
        <v>5.4968808221964593E-3</v>
      </c>
      <c r="M380" s="72">
        <f t="shared" si="116"/>
        <v>164.00384741188429</v>
      </c>
      <c r="N380" s="72">
        <f t="shared" si="117"/>
        <v>3.6463828856641485E-3</v>
      </c>
      <c r="O380" s="72">
        <f t="shared" si="118"/>
        <v>191.84719096394375</v>
      </c>
      <c r="P380" s="72">
        <f t="shared" si="119"/>
        <v>-1.0867927475241325E-3</v>
      </c>
      <c r="Q380" s="71">
        <f t="shared" si="120"/>
        <v>-6.1695121735180908E-2</v>
      </c>
      <c r="R380" s="131">
        <f>BDS!CD382</f>
        <v>-0.9362654442555165</v>
      </c>
      <c r="S380" s="132">
        <f t="shared" si="121"/>
        <v>0</v>
      </c>
      <c r="T380" s="132">
        <f t="shared" si="122"/>
        <v>0</v>
      </c>
      <c r="U380" s="132">
        <f t="shared" si="123"/>
        <v>0</v>
      </c>
      <c r="V380" s="131">
        <f t="shared" si="124"/>
        <v>-6.1695121735180908E-2</v>
      </c>
      <c r="W380" s="73">
        <f t="shared" si="125"/>
        <v>-0.99796056599069738</v>
      </c>
    </row>
    <row r="381" spans="1:23" x14ac:dyDescent="0.2">
      <c r="A381" s="71">
        <f>BDS!BR383</f>
        <v>2869.4363181973195</v>
      </c>
      <c r="B381" s="72">
        <f t="shared" si="105"/>
        <v>4.7256668196486995</v>
      </c>
      <c r="C381" s="72">
        <f t="shared" si="106"/>
        <v>101.04888012782258</v>
      </c>
      <c r="D381" s="72">
        <f t="shared" si="107"/>
        <v>4.8993105172067362E-3</v>
      </c>
      <c r="E381" s="72">
        <f t="shared" si="108"/>
        <v>74.457139546133959</v>
      </c>
      <c r="F381" s="72">
        <f t="shared" si="109"/>
        <v>-1.0854527093341452E-2</v>
      </c>
      <c r="G381" s="72">
        <f t="shared" si="110"/>
        <v>148.91401317486211</v>
      </c>
      <c r="H381" s="72">
        <f t="shared" si="111"/>
        <v>-6.3918272421342572E-3</v>
      </c>
      <c r="I381" s="72">
        <f t="shared" si="112"/>
        <v>125.51789435964709</v>
      </c>
      <c r="J381" s="72">
        <f t="shared" si="113"/>
        <v>-1.1575691877346334E-3</v>
      </c>
      <c r="K381" s="72">
        <f t="shared" si="114"/>
        <v>179.96182788283201</v>
      </c>
      <c r="L381" s="72">
        <f t="shared" si="115"/>
        <v>-4.3216391571882246E-3</v>
      </c>
      <c r="M381" s="72">
        <f t="shared" si="116"/>
        <v>166.49098759162752</v>
      </c>
      <c r="N381" s="72">
        <f t="shared" si="117"/>
        <v>8.0620853651730789E-5</v>
      </c>
      <c r="O381" s="72">
        <f t="shared" si="118"/>
        <v>194.75657915542297</v>
      </c>
      <c r="P381" s="72">
        <f t="shared" si="119"/>
        <v>-1.1380130159315888E-4</v>
      </c>
      <c r="Q381" s="71">
        <f t="shared" si="120"/>
        <v>-7.8263500211601875E-2</v>
      </c>
      <c r="R381" s="131">
        <f>BDS!CD383</f>
        <v>-0.69051665818304908</v>
      </c>
      <c r="S381" s="132">
        <f t="shared" si="121"/>
        <v>0</v>
      </c>
      <c r="T381" s="132">
        <f t="shared" si="122"/>
        <v>0</v>
      </c>
      <c r="U381" s="132">
        <f t="shared" si="123"/>
        <v>0</v>
      </c>
      <c r="V381" s="131">
        <f t="shared" si="124"/>
        <v>-7.8263500211601875E-2</v>
      </c>
      <c r="W381" s="73">
        <f t="shared" si="125"/>
        <v>-0.76878015839465097</v>
      </c>
    </row>
    <row r="382" spans="1:23" x14ac:dyDescent="0.2">
      <c r="A382" s="71">
        <f>BDS!BR384</f>
        <v>2912.9517019692607</v>
      </c>
      <c r="B382" s="72">
        <f t="shared" si="105"/>
        <v>4.6550720325479302</v>
      </c>
      <c r="C382" s="72">
        <f t="shared" si="106"/>
        <v>102.58129984754285</v>
      </c>
      <c r="D382" s="72">
        <f t="shared" si="107"/>
        <v>8.648826753759109E-3</v>
      </c>
      <c r="E382" s="72">
        <f t="shared" si="108"/>
        <v>75.586291979789124</v>
      </c>
      <c r="F382" s="72">
        <f t="shared" si="109"/>
        <v>2.4734855363922081E-3</v>
      </c>
      <c r="G382" s="72">
        <f t="shared" si="110"/>
        <v>151.17231400949959</v>
      </c>
      <c r="H382" s="72">
        <f t="shared" si="111"/>
        <v>2.4282144938655372E-3</v>
      </c>
      <c r="I382" s="72">
        <f t="shared" si="112"/>
        <v>127.42138993773939</v>
      </c>
      <c r="J382" s="72">
        <f t="shared" si="113"/>
        <v>7.7113215243445653E-3</v>
      </c>
      <c r="K382" s="72">
        <f t="shared" si="114"/>
        <v>182.69097296089436</v>
      </c>
      <c r="L382" s="72">
        <f t="shared" si="115"/>
        <v>2.5208475392820518E-3</v>
      </c>
      <c r="M382" s="72">
        <f t="shared" si="116"/>
        <v>169.01584558330816</v>
      </c>
      <c r="N382" s="72">
        <f t="shared" si="117"/>
        <v>-3.4864907668063364E-3</v>
      </c>
      <c r="O382" s="72">
        <f t="shared" si="118"/>
        <v>197.71008860615123</v>
      </c>
      <c r="P382" s="72">
        <f t="shared" si="119"/>
        <v>1.0556011785992974E-3</v>
      </c>
      <c r="Q382" s="71">
        <f t="shared" si="120"/>
        <v>9.1753612839703E-2</v>
      </c>
      <c r="R382" s="131">
        <f>BDS!CD384</f>
        <v>-0.43702635576240034</v>
      </c>
      <c r="S382" s="132">
        <f t="shared" si="121"/>
        <v>0</v>
      </c>
      <c r="T382" s="132">
        <f t="shared" si="122"/>
        <v>0</v>
      </c>
      <c r="U382" s="132">
        <f t="shared" si="123"/>
        <v>0</v>
      </c>
      <c r="V382" s="131">
        <f t="shared" si="124"/>
        <v>9.1753612839703E-2</v>
      </c>
      <c r="W382" s="73">
        <f t="shared" si="125"/>
        <v>-0.34527274292269733</v>
      </c>
    </row>
    <row r="383" spans="1:23" x14ac:dyDescent="0.2">
      <c r="A383" s="71">
        <f>BDS!BR385</f>
        <v>2957.1270023292827</v>
      </c>
      <c r="B383" s="72">
        <f t="shared" si="105"/>
        <v>4.5855318318486153</v>
      </c>
      <c r="C383" s="72">
        <f t="shared" si="106"/>
        <v>104.13695891632287</v>
      </c>
      <c r="D383" s="72">
        <f t="shared" si="107"/>
        <v>-4.3009478823970602E-3</v>
      </c>
      <c r="E383" s="72">
        <f t="shared" si="108"/>
        <v>76.732568160424094</v>
      </c>
      <c r="F383" s="72">
        <f t="shared" si="109"/>
        <v>1.2669656263462021E-2</v>
      </c>
      <c r="G383" s="72">
        <f t="shared" si="110"/>
        <v>153.46486227694066</v>
      </c>
      <c r="H383" s="72">
        <f t="shared" si="111"/>
        <v>2.9695212793878433E-3</v>
      </c>
      <c r="I383" s="72">
        <f t="shared" si="112"/>
        <v>129.35375227968476</v>
      </c>
      <c r="J383" s="72">
        <f t="shared" si="113"/>
        <v>-4.0305607770810244E-3</v>
      </c>
      <c r="K383" s="72">
        <f t="shared" si="114"/>
        <v>185.46150588739508</v>
      </c>
      <c r="L383" s="72">
        <f t="shared" si="115"/>
        <v>-5.787301689100491E-4</v>
      </c>
      <c r="M383" s="72">
        <f t="shared" si="116"/>
        <v>171.57899338256559</v>
      </c>
      <c r="N383" s="72">
        <f t="shared" si="117"/>
        <v>5.4500947232519791E-3</v>
      </c>
      <c r="O383" s="72">
        <f t="shared" si="118"/>
        <v>200.70838842089887</v>
      </c>
      <c r="P383" s="72">
        <f t="shared" si="119"/>
        <v>-1.7250019086155733E-3</v>
      </c>
      <c r="Q383" s="71">
        <f t="shared" si="120"/>
        <v>4.5165609910022962E-2</v>
      </c>
      <c r="R383" s="131">
        <f>BDS!CD385</f>
        <v>-0.18684069816504589</v>
      </c>
      <c r="S383" s="132">
        <f t="shared" si="121"/>
        <v>0</v>
      </c>
      <c r="T383" s="132">
        <f t="shared" si="122"/>
        <v>0</v>
      </c>
      <c r="U383" s="132">
        <f t="shared" si="123"/>
        <v>0</v>
      </c>
      <c r="V383" s="131">
        <f t="shared" si="124"/>
        <v>4.5165609910022962E-2</v>
      </c>
      <c r="W383" s="73">
        <f t="shared" si="125"/>
        <v>-0.14167508825502292</v>
      </c>
    </row>
    <row r="384" spans="1:23" x14ac:dyDescent="0.2">
      <c r="A384" s="71">
        <f>BDS!BR386</f>
        <v>3001.9722270002976</v>
      </c>
      <c r="B384" s="72">
        <f t="shared" si="105"/>
        <v>4.5170304635195597</v>
      </c>
      <c r="C384" s="72">
        <f t="shared" si="106"/>
        <v>105.71620976198498</v>
      </c>
      <c r="D384" s="72">
        <f t="shared" si="107"/>
        <v>-8.4213317265405072E-3</v>
      </c>
      <c r="E384" s="72">
        <f t="shared" si="108"/>
        <v>77.896227771941525</v>
      </c>
      <c r="F384" s="72">
        <f t="shared" si="109"/>
        <v>7.7034534543834656E-3</v>
      </c>
      <c r="G384" s="72">
        <f t="shared" si="110"/>
        <v>155.79217734406319</v>
      </c>
      <c r="H384" s="72">
        <f t="shared" si="111"/>
        <v>-6.1628689630471205E-3</v>
      </c>
      <c r="I384" s="72">
        <f t="shared" si="112"/>
        <v>131.31541915380009</v>
      </c>
      <c r="J384" s="72">
        <f t="shared" si="113"/>
        <v>-4.4955404265362405E-3</v>
      </c>
      <c r="K384" s="72">
        <f t="shared" si="114"/>
        <v>188.27405431456569</v>
      </c>
      <c r="L384" s="72">
        <f t="shared" si="115"/>
        <v>-1.1669053661419379E-3</v>
      </c>
      <c r="M384" s="72">
        <f t="shared" si="116"/>
        <v>174.18101165942923</v>
      </c>
      <c r="N384" s="72">
        <f t="shared" si="117"/>
        <v>-5.6510710043920593E-3</v>
      </c>
      <c r="O384" s="72">
        <f t="shared" si="118"/>
        <v>203.75215785149916</v>
      </c>
      <c r="P384" s="72">
        <f t="shared" si="119"/>
        <v>2.140806321328982E-3</v>
      </c>
      <c r="Q384" s="71">
        <f t="shared" si="120"/>
        <v>-7.02849610071061E-2</v>
      </c>
      <c r="R384" s="131">
        <f>BDS!CD386</f>
        <v>4.9427470339566071E-2</v>
      </c>
      <c r="S384" s="132">
        <f t="shared" si="121"/>
        <v>0</v>
      </c>
      <c r="T384" s="132">
        <f t="shared" si="122"/>
        <v>0</v>
      </c>
      <c r="U384" s="132">
        <f t="shared" si="123"/>
        <v>0</v>
      </c>
      <c r="V384" s="131">
        <f t="shared" si="124"/>
        <v>-7.02849610071061E-2</v>
      </c>
      <c r="W384" s="73">
        <f t="shared" si="125"/>
        <v>-2.085749066754003E-2</v>
      </c>
    </row>
    <row r="385" spans="1:23" x14ac:dyDescent="0.2">
      <c r="A385" s="71">
        <f>BDS!BR387</f>
        <v>3047.4975354736684</v>
      </c>
      <c r="B385" s="72">
        <f t="shared" si="105"/>
        <v>4.4495524088725436</v>
      </c>
      <c r="C385" s="72">
        <f t="shared" si="106"/>
        <v>107.31941015696633</v>
      </c>
      <c r="D385" s="72">
        <f t="shared" si="107"/>
        <v>4.5102271030946035E-3</v>
      </c>
      <c r="E385" s="72">
        <f t="shared" si="108"/>
        <v>79.077534436384965</v>
      </c>
      <c r="F385" s="72">
        <f t="shared" si="109"/>
        <v>-6.4769020696783764E-3</v>
      </c>
      <c r="G385" s="72">
        <f t="shared" si="110"/>
        <v>158.15478645401274</v>
      </c>
      <c r="H385" s="72">
        <f t="shared" si="111"/>
        <v>5.5620402977082165E-3</v>
      </c>
      <c r="I385" s="72">
        <f t="shared" si="112"/>
        <v>133.30683496721699</v>
      </c>
      <c r="J385" s="72">
        <f t="shared" si="113"/>
        <v>7.3353536791445012E-3</v>
      </c>
      <c r="K385" s="72">
        <f t="shared" si="114"/>
        <v>191.12925541306734</v>
      </c>
      <c r="L385" s="72">
        <f t="shared" si="115"/>
        <v>2.5445623725569772E-3</v>
      </c>
      <c r="M385" s="72">
        <f t="shared" si="116"/>
        <v>176.82248988986672</v>
      </c>
      <c r="N385" s="72">
        <f t="shared" si="117"/>
        <v>4.406370369958979E-3</v>
      </c>
      <c r="O385" s="72">
        <f t="shared" si="118"/>
        <v>206.84208645072982</v>
      </c>
      <c r="P385" s="72">
        <f t="shared" si="119"/>
        <v>-2.3306729599146133E-3</v>
      </c>
      <c r="Q385" s="71">
        <f t="shared" si="120"/>
        <v>6.7017290729177226E-2</v>
      </c>
      <c r="R385" s="131">
        <f>BDS!CD387</f>
        <v>0.26232165491899284</v>
      </c>
      <c r="S385" s="132">
        <f t="shared" si="121"/>
        <v>0</v>
      </c>
      <c r="T385" s="132">
        <f t="shared" si="122"/>
        <v>0</v>
      </c>
      <c r="U385" s="132">
        <f t="shared" si="123"/>
        <v>0</v>
      </c>
      <c r="V385" s="131">
        <f t="shared" si="124"/>
        <v>6.7017290729177226E-2</v>
      </c>
      <c r="W385" s="73">
        <f t="shared" si="125"/>
        <v>0.32933894564817007</v>
      </c>
    </row>
    <row r="386" spans="1:23" x14ac:dyDescent="0.2">
      <c r="A386" s="71">
        <f>BDS!BR388</f>
        <v>3093.7132413107975</v>
      </c>
      <c r="B386" s="72">
        <f t="shared" si="105"/>
        <v>4.3830823810466244</v>
      </c>
      <c r="C386" s="72">
        <f t="shared" si="106"/>
        <v>108.94692329937078</v>
      </c>
      <c r="D386" s="72">
        <f t="shared" si="107"/>
        <v>7.7671163914863842E-3</v>
      </c>
      <c r="E386" s="72">
        <f t="shared" si="108"/>
        <v>80.276755773661421</v>
      </c>
      <c r="F386" s="72">
        <f t="shared" si="109"/>
        <v>-1.2285373809639649E-2</v>
      </c>
      <c r="G386" s="72">
        <f t="shared" si="110"/>
        <v>160.55322484564761</v>
      </c>
      <c r="H386" s="72">
        <f t="shared" si="111"/>
        <v>-2.0300682420652241E-3</v>
      </c>
      <c r="I386" s="72">
        <f t="shared" si="112"/>
        <v>135.32845086656044</v>
      </c>
      <c r="J386" s="72">
        <f t="shared" si="113"/>
        <v>-1.7562481476434432E-3</v>
      </c>
      <c r="K386" s="72">
        <f t="shared" si="114"/>
        <v>194.0277560163392</v>
      </c>
      <c r="L386" s="72">
        <f t="shared" si="115"/>
        <v>-3.5168252207283795E-3</v>
      </c>
      <c r="M386" s="72">
        <f t="shared" si="116"/>
        <v>179.5040264893274</v>
      </c>
      <c r="N386" s="72">
        <f t="shared" si="117"/>
        <v>-2.3387687592135199E-3</v>
      </c>
      <c r="O386" s="72">
        <f t="shared" si="118"/>
        <v>209.97887422852838</v>
      </c>
      <c r="P386" s="72">
        <f t="shared" si="119"/>
        <v>2.3158775265084823E-3</v>
      </c>
      <c r="Q386" s="71">
        <f t="shared" si="120"/>
        <v>-5.1746155823476636E-2</v>
      </c>
      <c r="R386" s="131">
        <f>BDS!CD388</f>
        <v>0.44411803751356604</v>
      </c>
      <c r="S386" s="132">
        <f t="shared" si="121"/>
        <v>0</v>
      </c>
      <c r="T386" s="132">
        <f t="shared" si="122"/>
        <v>0</v>
      </c>
      <c r="U386" s="132">
        <f t="shared" si="123"/>
        <v>0</v>
      </c>
      <c r="V386" s="131">
        <f t="shared" si="124"/>
        <v>-5.1746155823476636E-2</v>
      </c>
      <c r="W386" s="73">
        <f t="shared" si="125"/>
        <v>0.39237188169008941</v>
      </c>
    </row>
    <row r="387" spans="1:23" x14ac:dyDescent="0.2">
      <c r="A387" s="71">
        <f>BDS!BR389</f>
        <v>3140.6298144796178</v>
      </c>
      <c r="B387" s="72">
        <f t="shared" si="105"/>
        <v>4.3176053215449732</v>
      </c>
      <c r="C387" s="72">
        <f t="shared" si="106"/>
        <v>110.59911789524971</v>
      </c>
      <c r="D387" s="72">
        <f t="shared" si="107"/>
        <v>-5.4240859719136541E-3</v>
      </c>
      <c r="E387" s="72">
        <f t="shared" si="108"/>
        <v>81.49416346216934</v>
      </c>
      <c r="F387" s="72">
        <f t="shared" si="109"/>
        <v>-2.2842529327519677E-3</v>
      </c>
      <c r="G387" s="72">
        <f t="shared" si="110"/>
        <v>162.98803587479435</v>
      </c>
      <c r="H387" s="72">
        <f t="shared" si="111"/>
        <v>-2.2459916880849785E-3</v>
      </c>
      <c r="I387" s="72">
        <f t="shared" si="112"/>
        <v>137.38072484015407</v>
      </c>
      <c r="J387" s="72">
        <f t="shared" si="113"/>
        <v>-5.4654866972043536E-3</v>
      </c>
      <c r="K387" s="72">
        <f t="shared" si="114"/>
        <v>196.97021276713542</v>
      </c>
      <c r="L387" s="72">
        <f t="shared" si="115"/>
        <v>4.1300045001224153E-3</v>
      </c>
      <c r="M387" s="72">
        <f t="shared" si="116"/>
        <v>182.22622894831036</v>
      </c>
      <c r="N387" s="72">
        <f t="shared" si="117"/>
        <v>7.6029652332276087E-5</v>
      </c>
      <c r="O387" s="72">
        <f t="shared" si="118"/>
        <v>213.16323181057604</v>
      </c>
      <c r="P387" s="72">
        <f t="shared" si="119"/>
        <v>-2.1039470208310341E-3</v>
      </c>
      <c r="Q387" s="71">
        <f t="shared" si="120"/>
        <v>-5.8226757696192025E-2</v>
      </c>
      <c r="R387" s="131">
        <f>BDS!CD389</f>
        <v>0.58925601499548019</v>
      </c>
      <c r="S387" s="132">
        <f t="shared" si="121"/>
        <v>0</v>
      </c>
      <c r="T387" s="132">
        <f t="shared" si="122"/>
        <v>0</v>
      </c>
      <c r="U387" s="132">
        <f t="shared" si="123"/>
        <v>0</v>
      </c>
      <c r="V387" s="131">
        <f t="shared" si="124"/>
        <v>-5.8226757696192025E-2</v>
      </c>
      <c r="W387" s="73">
        <f t="shared" si="125"/>
        <v>0.53102925729928818</v>
      </c>
    </row>
    <row r="388" spans="1:23" x14ac:dyDescent="0.2">
      <c r="A388" s="71">
        <f>BDS!BR390</f>
        <v>3188.257883726521</v>
      </c>
      <c r="B388" s="72">
        <f t="shared" si="105"/>
        <v>4.2531063968234308</v>
      </c>
      <c r="C388" s="72">
        <f t="shared" si="106"/>
        <v>112.2763682421309</v>
      </c>
      <c r="D388" s="72">
        <f t="shared" si="107"/>
        <v>-6.5178933270614138E-3</v>
      </c>
      <c r="E388" s="72">
        <f t="shared" si="108"/>
        <v>82.730033300346292</v>
      </c>
      <c r="F388" s="72">
        <f t="shared" si="109"/>
        <v>1.047670193542502E-2</v>
      </c>
      <c r="G388" s="72">
        <f t="shared" si="110"/>
        <v>165.45977113734318</v>
      </c>
      <c r="H388" s="72">
        <f t="shared" si="111"/>
        <v>5.2263069242132615E-3</v>
      </c>
      <c r="I388" s="72">
        <f t="shared" si="112"/>
        <v>139.46412182177534</v>
      </c>
      <c r="J388" s="72">
        <f t="shared" si="113"/>
        <v>6.7675692365098709E-3</v>
      </c>
      <c r="K388" s="72">
        <f t="shared" si="114"/>
        <v>199.95729226628509</v>
      </c>
      <c r="L388" s="72">
        <f t="shared" si="115"/>
        <v>-4.4674607243217783E-3</v>
      </c>
      <c r="M388" s="72">
        <f t="shared" si="116"/>
        <v>184.98971396998911</v>
      </c>
      <c r="N388" s="72">
        <f t="shared" si="117"/>
        <v>1.925788280042375E-3</v>
      </c>
      <c r="O388" s="72">
        <f t="shared" si="118"/>
        <v>216.39588059928721</v>
      </c>
      <c r="P388" s="72">
        <f t="shared" si="119"/>
        <v>1.6883568757363832E-3</v>
      </c>
      <c r="Q388" s="71">
        <f t="shared" si="120"/>
        <v>6.5085578976344038E-2</v>
      </c>
      <c r="R388" s="131">
        <f>BDS!CD390</f>
        <v>0.69463767208303739</v>
      </c>
      <c r="S388" s="132">
        <f t="shared" si="121"/>
        <v>0</v>
      </c>
      <c r="T388" s="132">
        <f t="shared" si="122"/>
        <v>0</v>
      </c>
      <c r="U388" s="132">
        <f t="shared" si="123"/>
        <v>0</v>
      </c>
      <c r="V388" s="131">
        <f t="shared" si="124"/>
        <v>6.5085578976344038E-2</v>
      </c>
      <c r="W388" s="73">
        <f t="shared" si="125"/>
        <v>0.75972325105938143</v>
      </c>
    </row>
    <row r="389" spans="1:23" x14ac:dyDescent="0.2">
      <c r="A389" s="71">
        <f>BDS!BR391</f>
        <v>3236.6082389842522</v>
      </c>
      <c r="B389" s="72">
        <f t="shared" si="105"/>
        <v>4.1895709949300342</v>
      </c>
      <c r="C389" s="72">
        <f t="shared" si="106"/>
        <v>113.97905431381398</v>
      </c>
      <c r="D389" s="72">
        <f t="shared" si="107"/>
        <v>6.7717079256631998E-3</v>
      </c>
      <c r="E389" s="72">
        <f t="shared" si="108"/>
        <v>83.98464526914988</v>
      </c>
      <c r="F389" s="72">
        <f t="shared" si="109"/>
        <v>8.8533452218851096E-3</v>
      </c>
      <c r="G389" s="72">
        <f t="shared" si="110"/>
        <v>167.96899059420934</v>
      </c>
      <c r="H389" s="72">
        <f t="shared" si="111"/>
        <v>-5.9199280710154753E-3</v>
      </c>
      <c r="I389" s="72">
        <f t="shared" si="112"/>
        <v>141.5791137959844</v>
      </c>
      <c r="J389" s="72">
        <f t="shared" si="113"/>
        <v>-1.4547325893011355E-3</v>
      </c>
      <c r="K389" s="72">
        <f t="shared" si="114"/>
        <v>202.98967122370766</v>
      </c>
      <c r="L389" s="72">
        <f t="shared" si="115"/>
        <v>4.6158438668262511E-3</v>
      </c>
      <c r="M389" s="72">
        <f t="shared" si="116"/>
        <v>187.79510760992289</v>
      </c>
      <c r="N389" s="72">
        <f t="shared" si="117"/>
        <v>-3.4322674144574585E-3</v>
      </c>
      <c r="O389" s="72">
        <f t="shared" si="118"/>
        <v>219.67755293723999</v>
      </c>
      <c r="P389" s="72">
        <f t="shared" si="119"/>
        <v>-1.0552056701909494E-3</v>
      </c>
      <c r="Q389" s="71">
        <f t="shared" si="120"/>
        <v>3.6236907409932392E-2</v>
      </c>
      <c r="R389" s="131">
        <f>BDS!CD391</f>
        <v>0.75980775970964309</v>
      </c>
      <c r="S389" s="132">
        <f t="shared" si="121"/>
        <v>0</v>
      </c>
      <c r="T389" s="132">
        <f t="shared" si="122"/>
        <v>0</v>
      </c>
      <c r="U389" s="132">
        <f t="shared" si="123"/>
        <v>0</v>
      </c>
      <c r="V389" s="131">
        <f t="shared" si="124"/>
        <v>3.6236907409932392E-2</v>
      </c>
      <c r="W389" s="73">
        <f t="shared" si="125"/>
        <v>0.79604466711957544</v>
      </c>
    </row>
    <row r="390" spans="1:23" x14ac:dyDescent="0.2">
      <c r="A390" s="71">
        <f>BDS!BR392</f>
        <v>3285.6918338163232</v>
      </c>
      <c r="B390" s="72">
        <f t="shared" si="105"/>
        <v>4.1269847221947451</v>
      </c>
      <c r="C390" s="72">
        <f t="shared" si="106"/>
        <v>115.70756184645177</v>
      </c>
      <c r="D390" s="72">
        <f t="shared" si="107"/>
        <v>4.3792449304910844E-3</v>
      </c>
      <c r="E390" s="72">
        <f t="shared" si="108"/>
        <v>85.258283595486162</v>
      </c>
      <c r="F390" s="72">
        <f t="shared" si="109"/>
        <v>-4.9457490525846382E-3</v>
      </c>
      <c r="G390" s="72">
        <f t="shared" si="110"/>
        <v>170.51626269818982</v>
      </c>
      <c r="H390" s="72">
        <f t="shared" si="111"/>
        <v>4.483420936020787E-3</v>
      </c>
      <c r="I390" s="72">
        <f t="shared" si="112"/>
        <v>143.72617990505003</v>
      </c>
      <c r="J390" s="72">
        <f t="shared" si="113"/>
        <v>-4.9280969127781732E-3</v>
      </c>
      <c r="K390" s="72">
        <f t="shared" si="114"/>
        <v>206.06803661171847</v>
      </c>
      <c r="L390" s="72">
        <f t="shared" si="115"/>
        <v>-4.6449423094659954E-3</v>
      </c>
      <c r="M390" s="72">
        <f t="shared" si="116"/>
        <v>190.64304541788673</v>
      </c>
      <c r="N390" s="72">
        <f t="shared" si="117"/>
        <v>4.3970766916184827E-3</v>
      </c>
      <c r="O390" s="72">
        <f t="shared" si="118"/>
        <v>223.00899227308503</v>
      </c>
      <c r="P390" s="72">
        <f t="shared" si="119"/>
        <v>1.976236556947535E-4</v>
      </c>
      <c r="Q390" s="71">
        <f t="shared" si="120"/>
        <v>-4.612145590421883E-3</v>
      </c>
      <c r="R390" s="131">
        <f>BDS!CD392</f>
        <v>0.78700985782161492</v>
      </c>
      <c r="S390" s="132">
        <f t="shared" si="121"/>
        <v>0</v>
      </c>
      <c r="T390" s="132">
        <f t="shared" si="122"/>
        <v>0</v>
      </c>
      <c r="U390" s="132">
        <f t="shared" si="123"/>
        <v>0</v>
      </c>
      <c r="V390" s="131">
        <f t="shared" si="124"/>
        <v>-4.612145590421883E-3</v>
      </c>
      <c r="W390" s="73">
        <f t="shared" si="125"/>
        <v>0.78239771223119303</v>
      </c>
    </row>
    <row r="391" spans="1:23" x14ac:dyDescent="0.2">
      <c r="A391" s="71">
        <f>BDS!BR393</f>
        <v>3335.5197878984945</v>
      </c>
      <c r="B391" s="72">
        <f t="shared" ref="B391:B454" si="126">13560/A391</f>
        <v>4.0653333999686208</v>
      </c>
      <c r="C391" s="72">
        <f t="shared" ref="C391:C454" si="127">4*PI()*$D$3/B391</f>
        <v>117.46228242593729</v>
      </c>
      <c r="D391" s="72">
        <f t="shared" ref="D391:D454" si="128">SIN(C391)/C391</f>
        <v>-8.0046694414907492E-3</v>
      </c>
      <c r="E391" s="72">
        <f t="shared" ref="E391:E454" si="129">4*PI()*$F$3/B391</f>
        <v>86.551236816600124</v>
      </c>
      <c r="F391" s="72">
        <f t="shared" ref="F391:F454" si="130">SIN(E391)/E391</f>
        <v>-1.1410952868435008E-2</v>
      </c>
      <c r="G391" s="72">
        <f t="shared" ref="G391:G454" si="131">4*PI()*$H$3/B391</f>
        <v>173.10216452274418</v>
      </c>
      <c r="H391" s="72">
        <f t="shared" ref="H391:H454" si="132">SIN(G391)/G391</f>
        <v>-1.7874198524523261E-3</v>
      </c>
      <c r="I391" s="72">
        <f t="shared" ref="I391:I454" si="133">4*PI()*SQRT($D$3^2+$F$3^2)/B391</f>
        <v>145.90580655749744</v>
      </c>
      <c r="J391" s="72">
        <f t="shared" ref="J391:J454" si="134">SIN(I391)/I391</f>
        <v>6.7451404836584078E-3</v>
      </c>
      <c r="K391" s="72">
        <f t="shared" ref="K391:K454" si="135">4*PI()*SQRT($D$3^2+$H$3^2)/B391</f>
        <v>209.19308582065958</v>
      </c>
      <c r="L391" s="72">
        <f t="shared" ref="L391:L454" si="136">SIN(K391)/K391</f>
        <v>4.5978215736157896E-3</v>
      </c>
      <c r="M391" s="72">
        <f t="shared" ref="M391:M454" si="137">4*PI()*SQRT($F$3^2+$H$3^2)/B391</f>
        <v>193.5341725818528</v>
      </c>
      <c r="N391" s="72">
        <f t="shared" ref="N391:N454" si="138">SIN(M391)/M391</f>
        <v>-4.8945312671201946E-3</v>
      </c>
      <c r="O391" s="72">
        <f t="shared" ref="O391:O454" si="139">4*PI()*SQRT($D$3^2+$F$3^2+$H$3^2)/B391</f>
        <v>226.39095332997087</v>
      </c>
      <c r="P391" s="72">
        <f t="shared" ref="P391:P454" si="140">SIN(O391)/O391</f>
        <v>8.6144937297245427E-4</v>
      </c>
      <c r="Q391" s="71">
        <f t="shared" ref="Q391:Q454" si="141">IF($U$1=1,$Q$1*LOG(1-D391+F391+H391-J391-L391+N391-P391),$Q$1*LOG(1+D391+F391+H391+J391+L391+N391+P391))</f>
        <v>-6.0760296423844423E-2</v>
      </c>
      <c r="R391" s="131">
        <f>BDS!CD393</f>
        <v>0.78109205690341987</v>
      </c>
      <c r="S391" s="132">
        <f t="shared" ref="S391:S454" si="142">-20*LOG(1/SQRT(1+($S$3/A391)^(2*$S$4)))</f>
        <v>0</v>
      </c>
      <c r="T391" s="132">
        <f t="shared" ref="T391:T454" si="143">20*LOG(1/SQRT(1+($T$3/A391)^(2*$T$4)))</f>
        <v>0</v>
      </c>
      <c r="U391" s="132">
        <f t="shared" ref="U391:U454" si="144">IF($U$1=1,0,S391+T391)</f>
        <v>0</v>
      </c>
      <c r="V391" s="131">
        <f t="shared" ref="V391:V454" si="145">U391+Q391</f>
        <v>-6.0760296423844423E-2</v>
      </c>
      <c r="W391" s="73">
        <f t="shared" ref="W391:W454" si="146">R391+Q391+U391</f>
        <v>0.72033176047957548</v>
      </c>
    </row>
    <row r="392" spans="1:23" x14ac:dyDescent="0.2">
      <c r="A392" s="71">
        <f>BDS!BR394</f>
        <v>3386.1033895378901</v>
      </c>
      <c r="B392" s="72">
        <f t="shared" si="126"/>
        <v>4.004603061411709</v>
      </c>
      <c r="C392" s="72">
        <f t="shared" si="127"/>
        <v>119.24361357661569</v>
      </c>
      <c r="D392" s="72">
        <f t="shared" si="128"/>
        <v>-1.144547428945949E-3</v>
      </c>
      <c r="E392" s="72">
        <f t="shared" si="129"/>
        <v>87.86379784544242</v>
      </c>
      <c r="F392" s="72">
        <f t="shared" si="130"/>
        <v>-1.1452482533220688E-3</v>
      </c>
      <c r="G392" s="72">
        <f t="shared" si="131"/>
        <v>175.72728189272755</v>
      </c>
      <c r="H392" s="72">
        <f t="shared" si="132"/>
        <v>-1.1411868859945939E-3</v>
      </c>
      <c r="I392" s="72">
        <f t="shared" si="133"/>
        <v>148.11848753830165</v>
      </c>
      <c r="J392" s="72">
        <f t="shared" si="134"/>
        <v>-3.0192069526535272E-3</v>
      </c>
      <c r="K392" s="72">
        <f t="shared" si="135"/>
        <v>212.36552681689034</v>
      </c>
      <c r="L392" s="72">
        <f t="shared" si="136"/>
        <v>-4.4872391233618282E-3</v>
      </c>
      <c r="M392" s="72">
        <f t="shared" si="137"/>
        <v>196.46914407415457</v>
      </c>
      <c r="N392" s="72">
        <f t="shared" si="138"/>
        <v>5.0534961162377583E-3</v>
      </c>
      <c r="O392" s="72">
        <f t="shared" si="139"/>
        <v>229.82420227652298</v>
      </c>
      <c r="P392" s="72">
        <f t="shared" si="140"/>
        <v>-2.0398461630412542E-3</v>
      </c>
      <c r="Q392" s="71">
        <f t="shared" si="141"/>
        <v>-3.4549596782806974E-2</v>
      </c>
      <c r="R392" s="131">
        <f>BDS!CD394</f>
        <v>0.749214971876075</v>
      </c>
      <c r="S392" s="132">
        <f t="shared" si="142"/>
        <v>0</v>
      </c>
      <c r="T392" s="132">
        <f t="shared" si="143"/>
        <v>0</v>
      </c>
      <c r="U392" s="132">
        <f t="shared" si="144"/>
        <v>0</v>
      </c>
      <c r="V392" s="131">
        <f t="shared" si="145"/>
        <v>-3.4549596782806974E-2</v>
      </c>
      <c r="W392" s="73">
        <f t="shared" si="146"/>
        <v>0.714665375093268</v>
      </c>
    </row>
    <row r="393" spans="1:23" x14ac:dyDescent="0.2">
      <c r="A393" s="71">
        <f>BDS!BR395</f>
        <v>3437.4540982303142</v>
      </c>
      <c r="B393" s="72">
        <f t="shared" si="126"/>
        <v>3.9447799483289163</v>
      </c>
      <c r="C393" s="72">
        <f t="shared" si="127"/>
        <v>121.05195885134175</v>
      </c>
      <c r="D393" s="72">
        <f t="shared" si="128"/>
        <v>8.2191144030315019E-3</v>
      </c>
      <c r="E393" s="72">
        <f t="shared" si="129"/>
        <v>89.196264037027632</v>
      </c>
      <c r="F393" s="72">
        <f t="shared" si="130"/>
        <v>1.057270264570173E-2</v>
      </c>
      <c r="G393" s="72">
        <f t="shared" si="131"/>
        <v>178.39220951710715</v>
      </c>
      <c r="H393" s="72">
        <f t="shared" si="132"/>
        <v>3.5185494187250821E-3</v>
      </c>
      <c r="I393" s="72">
        <f t="shared" si="133"/>
        <v>150.36472412075278</v>
      </c>
      <c r="J393" s="72">
        <f t="shared" si="134"/>
        <v>-2.7828106743494896E-3</v>
      </c>
      <c r="K393" s="72">
        <f t="shared" si="135"/>
        <v>215.58607830317425</v>
      </c>
      <c r="L393" s="72">
        <f t="shared" si="136"/>
        <v>4.2955112796535192E-3</v>
      </c>
      <c r="M393" s="72">
        <f t="shared" si="137"/>
        <v>199.44862479986818</v>
      </c>
      <c r="N393" s="72">
        <f t="shared" si="138"/>
        <v>-5.0092932058363772E-3</v>
      </c>
      <c r="O393" s="72">
        <f t="shared" si="139"/>
        <v>233.3095169004161</v>
      </c>
      <c r="P393" s="72">
        <f t="shared" si="140"/>
        <v>3.1676847892989453E-3</v>
      </c>
      <c r="Q393" s="71">
        <f t="shared" si="141"/>
        <v>9.4430166633380205E-2</v>
      </c>
      <c r="R393" s="131">
        <f>BDS!CD395</f>
        <v>0.70030711535762258</v>
      </c>
      <c r="S393" s="132">
        <f t="shared" si="142"/>
        <v>0</v>
      </c>
      <c r="T393" s="132">
        <f t="shared" si="143"/>
        <v>0</v>
      </c>
      <c r="U393" s="132">
        <f t="shared" si="144"/>
        <v>0</v>
      </c>
      <c r="V393" s="131">
        <f t="shared" si="145"/>
        <v>9.4430166633380205E-2</v>
      </c>
      <c r="W393" s="73">
        <f t="shared" si="146"/>
        <v>0.7947372819910028</v>
      </c>
    </row>
    <row r="394" spans="1:23" x14ac:dyDescent="0.2">
      <c r="A394" s="71">
        <f>BDS!BR396</f>
        <v>3489.5835472563504</v>
      </c>
      <c r="B394" s="72">
        <f t="shared" si="126"/>
        <v>3.8858505080531494</v>
      </c>
      <c r="C394" s="72">
        <f t="shared" si="127"/>
        <v>122.88772792290305</v>
      </c>
      <c r="D394" s="72">
        <f t="shared" si="128"/>
        <v>-2.9093481462895711E-3</v>
      </c>
      <c r="E394" s="72">
        <f t="shared" si="129"/>
        <v>90.548937255798734</v>
      </c>
      <c r="F394" s="72">
        <f t="shared" si="130"/>
        <v>5.8405322108816844E-3</v>
      </c>
      <c r="G394" s="72">
        <f t="shared" si="131"/>
        <v>181.09755112369081</v>
      </c>
      <c r="H394" s="72">
        <f t="shared" si="132"/>
        <v>-4.9577300292262842E-3</v>
      </c>
      <c r="I394" s="72">
        <f t="shared" si="133"/>
        <v>152.64502518001703</v>
      </c>
      <c r="J394" s="72">
        <f t="shared" si="134"/>
        <v>6.3000164720850025E-3</v>
      </c>
      <c r="K394" s="72">
        <f t="shared" si="135"/>
        <v>218.85546988149792</v>
      </c>
      <c r="L394" s="72">
        <f t="shared" si="136"/>
        <v>-3.9770577101389398E-3</v>
      </c>
      <c r="M394" s="72">
        <f t="shared" si="137"/>
        <v>202.47328974744391</v>
      </c>
      <c r="N394" s="72">
        <f t="shared" si="138"/>
        <v>4.8762822894091347E-3</v>
      </c>
      <c r="O394" s="72">
        <f t="shared" si="139"/>
        <v>236.84768678457857</v>
      </c>
      <c r="P394" s="72">
        <f t="shared" si="140"/>
        <v>-3.976810355558821E-3</v>
      </c>
      <c r="Q394" s="71">
        <f t="shared" si="141"/>
        <v>5.1905583608475043E-3</v>
      </c>
      <c r="R394" s="131">
        <f>BDS!CD396</f>
        <v>0.64423040657183872</v>
      </c>
      <c r="S394" s="132">
        <f t="shared" si="142"/>
        <v>0</v>
      </c>
      <c r="T394" s="132">
        <f t="shared" si="143"/>
        <v>0</v>
      </c>
      <c r="U394" s="132">
        <f t="shared" si="144"/>
        <v>0</v>
      </c>
      <c r="V394" s="131">
        <f t="shared" si="145"/>
        <v>5.1905583608475043E-3</v>
      </c>
      <c r="W394" s="73">
        <f t="shared" si="146"/>
        <v>0.6494209649326862</v>
      </c>
    </row>
    <row r="395" spans="1:23" x14ac:dyDescent="0.2">
      <c r="A395" s="71">
        <f>BDS!BR397</f>
        <v>3542.5035463168315</v>
      </c>
      <c r="B395" s="72">
        <f t="shared" si="126"/>
        <v>3.8278013903750181</v>
      </c>
      <c r="C395" s="72">
        <f t="shared" si="127"/>
        <v>124.75133667682951</v>
      </c>
      <c r="D395" s="72">
        <f t="shared" si="128"/>
        <v>-6.3402588963749522E-3</v>
      </c>
      <c r="E395" s="72">
        <f t="shared" si="129"/>
        <v>91.922123944013151</v>
      </c>
      <c r="F395" s="72">
        <f t="shared" si="130"/>
        <v>-7.923750013211819E-3</v>
      </c>
      <c r="G395" s="72">
        <f t="shared" si="131"/>
        <v>183.84391959589897</v>
      </c>
      <c r="H395" s="72">
        <f t="shared" si="132"/>
        <v>5.429362728917914E-3</v>
      </c>
      <c r="I395" s="72">
        <f t="shared" si="133"/>
        <v>154.95990730842024</v>
      </c>
      <c r="J395" s="72">
        <f t="shared" si="134"/>
        <v>-5.5051904892742722E-3</v>
      </c>
      <c r="K395" s="72">
        <f t="shared" si="135"/>
        <v>222.17444221835919</v>
      </c>
      <c r="L395" s="72">
        <f t="shared" si="136"/>
        <v>3.4651564751442166E-3</v>
      </c>
      <c r="M395" s="72">
        <f t="shared" si="137"/>
        <v>205.54382414162163</v>
      </c>
      <c r="N395" s="72">
        <f t="shared" si="138"/>
        <v>-4.7364765477495253E-3</v>
      </c>
      <c r="O395" s="72">
        <f t="shared" si="139"/>
        <v>240.43951348606899</v>
      </c>
      <c r="P395" s="72">
        <f t="shared" si="140"/>
        <v>4.1349634222271623E-3</v>
      </c>
      <c r="Q395" s="71">
        <f t="shared" si="141"/>
        <v>-5.0128670836247627E-2</v>
      </c>
      <c r="R395" s="131">
        <f>BDS!CD397</f>
        <v>0.59067200234169359</v>
      </c>
      <c r="S395" s="132">
        <f t="shared" si="142"/>
        <v>0</v>
      </c>
      <c r="T395" s="132">
        <f t="shared" si="143"/>
        <v>0</v>
      </c>
      <c r="U395" s="132">
        <f t="shared" si="144"/>
        <v>0</v>
      </c>
      <c r="V395" s="131">
        <f t="shared" si="145"/>
        <v>-5.0128670836247627E-2</v>
      </c>
      <c r="W395" s="73">
        <f t="shared" si="146"/>
        <v>0.54054333150544598</v>
      </c>
    </row>
    <row r="396" spans="1:23" x14ac:dyDescent="0.2">
      <c r="A396" s="71">
        <f>BDS!BR398</f>
        <v>3596.2260842082751</v>
      </c>
      <c r="B396" s="72">
        <f t="shared" si="126"/>
        <v>3.7706194445184038</v>
      </c>
      <c r="C396" s="72">
        <f t="shared" si="127"/>
        <v>126.64320730561047</v>
      </c>
      <c r="D396" s="72">
        <f t="shared" si="128"/>
        <v>6.5555778381946326E-3</v>
      </c>
      <c r="E396" s="72">
        <f t="shared" si="129"/>
        <v>93.316135191165912</v>
      </c>
      <c r="F396" s="72">
        <f t="shared" si="130"/>
        <v>-8.60089140045967E-3</v>
      </c>
      <c r="G396" s="72">
        <f t="shared" si="131"/>
        <v>186.63193711161068</v>
      </c>
      <c r="H396" s="72">
        <f t="shared" si="132"/>
        <v>-5.1300545254816541E-3</v>
      </c>
      <c r="I396" s="72">
        <f t="shared" si="133"/>
        <v>157.30989493247966</v>
      </c>
      <c r="J396" s="72">
        <f t="shared" si="134"/>
        <v>1.4508487384968115E-3</v>
      </c>
      <c r="K396" s="72">
        <f t="shared" si="135"/>
        <v>225.5437472125619</v>
      </c>
      <c r="L396" s="72">
        <f t="shared" si="136"/>
        <v>-2.6864925923024978E-3</v>
      </c>
      <c r="M396" s="72">
        <f t="shared" si="137"/>
        <v>208.66092359866556</v>
      </c>
      <c r="N396" s="72">
        <f t="shared" si="138"/>
        <v>4.6375063424070034E-3</v>
      </c>
      <c r="O396" s="72">
        <f t="shared" si="139"/>
        <v>244.08581071766542</v>
      </c>
      <c r="P396" s="72">
        <f t="shared" si="140"/>
        <v>-3.3524367258998679E-3</v>
      </c>
      <c r="Q396" s="71">
        <f t="shared" si="141"/>
        <v>-3.1058366261220383E-2</v>
      </c>
      <c r="R396" s="131">
        <f>BDS!CD398</f>
        <v>0.54786602232855497</v>
      </c>
      <c r="S396" s="132">
        <f t="shared" si="142"/>
        <v>0</v>
      </c>
      <c r="T396" s="132">
        <f t="shared" si="143"/>
        <v>0</v>
      </c>
      <c r="U396" s="132">
        <f t="shared" si="144"/>
        <v>0</v>
      </c>
      <c r="V396" s="131">
        <f t="shared" si="145"/>
        <v>-3.1058366261220383E-2</v>
      </c>
      <c r="W396" s="73">
        <f t="shared" si="146"/>
        <v>0.51680765606733459</v>
      </c>
    </row>
    <row r="397" spans="1:23" x14ac:dyDescent="0.2">
      <c r="A397" s="71">
        <f>BDS!BR399</f>
        <v>3650.7633315388944</v>
      </c>
      <c r="B397" s="72">
        <f t="shared" si="126"/>
        <v>3.7142917161612057</v>
      </c>
      <c r="C397" s="72">
        <f t="shared" si="127"/>
        <v>128.56376840434061</v>
      </c>
      <c r="D397" s="72">
        <f t="shared" si="128"/>
        <v>1.8604687707624939E-3</v>
      </c>
      <c r="E397" s="72">
        <f t="shared" si="129"/>
        <v>94.731286804465697</v>
      </c>
      <c r="F397" s="72">
        <f t="shared" si="130"/>
        <v>4.9074303805806806E-3</v>
      </c>
      <c r="G397" s="72">
        <f t="shared" si="131"/>
        <v>189.46223528411539</v>
      </c>
      <c r="H397" s="72">
        <f t="shared" si="132"/>
        <v>4.3438849008403885E-3</v>
      </c>
      <c r="I397" s="72">
        <f t="shared" si="133"/>
        <v>159.69552043171052</v>
      </c>
      <c r="J397" s="72">
        <f t="shared" si="134"/>
        <v>3.1423727276436346E-3</v>
      </c>
      <c r="K397" s="72">
        <f t="shared" si="135"/>
        <v>228.96414816555543</v>
      </c>
      <c r="L397" s="72">
        <f t="shared" si="136"/>
        <v>1.5879647798478314E-3</v>
      </c>
      <c r="M397" s="72">
        <f t="shared" si="137"/>
        <v>211.82529428395333</v>
      </c>
      <c r="N397" s="72">
        <f t="shared" si="138"/>
        <v>-4.5941643984786706E-3</v>
      </c>
      <c r="O397" s="72">
        <f t="shared" si="139"/>
        <v>247.78740453220854</v>
      </c>
      <c r="P397" s="72">
        <f t="shared" si="140"/>
        <v>1.565689209538426E-3</v>
      </c>
      <c r="Q397" s="71">
        <f t="shared" si="141"/>
        <v>5.5295442763422784E-2</v>
      </c>
      <c r="R397" s="131">
        <f>BDS!CD399</f>
        <v>0.52134711570150571</v>
      </c>
      <c r="S397" s="132">
        <f t="shared" si="142"/>
        <v>0</v>
      </c>
      <c r="T397" s="132">
        <f t="shared" si="143"/>
        <v>0</v>
      </c>
      <c r="U397" s="132">
        <f t="shared" si="144"/>
        <v>0</v>
      </c>
      <c r="V397" s="131">
        <f t="shared" si="145"/>
        <v>5.5295442763422784E-2</v>
      </c>
      <c r="W397" s="73">
        <f t="shared" si="146"/>
        <v>0.57664255846492851</v>
      </c>
    </row>
    <row r="398" spans="1:23" x14ac:dyDescent="0.2">
      <c r="A398" s="71">
        <f>BDS!BR400</f>
        <v>3706.1276434857959</v>
      </c>
      <c r="B398" s="72">
        <f t="shared" si="126"/>
        <v>3.6588054445005977</v>
      </c>
      <c r="C398" s="72">
        <f t="shared" si="127"/>
        <v>130.51345506781618</v>
      </c>
      <c r="D398" s="72">
        <f t="shared" si="128"/>
        <v>-7.5898760482579321E-3</v>
      </c>
      <c r="E398" s="72">
        <f t="shared" si="129"/>
        <v>96.167899380379524</v>
      </c>
      <c r="F398" s="72">
        <f t="shared" si="130"/>
        <v>9.7704586750560225E-3</v>
      </c>
      <c r="G398" s="72">
        <f t="shared" si="131"/>
        <v>192.3354553052022</v>
      </c>
      <c r="H398" s="72">
        <f t="shared" si="132"/>
        <v>-3.3426970402124362E-3</v>
      </c>
      <c r="I398" s="72">
        <f t="shared" si="133"/>
        <v>162.11732425923418</v>
      </c>
      <c r="J398" s="72">
        <f t="shared" si="134"/>
        <v>-5.8448661469420972E-3</v>
      </c>
      <c r="K398" s="72">
        <f t="shared" si="135"/>
        <v>232.43641995435718</v>
      </c>
      <c r="L398" s="72">
        <f t="shared" si="136"/>
        <v>-1.7821886414519443E-4</v>
      </c>
      <c r="M398" s="72">
        <f t="shared" si="137"/>
        <v>215.0376530719544</v>
      </c>
      <c r="N398" s="72">
        <f t="shared" si="138"/>
        <v>4.5898763914427347E-3</v>
      </c>
      <c r="O398" s="72">
        <f t="shared" si="139"/>
        <v>251.54513350974037</v>
      </c>
      <c r="P398" s="72">
        <f t="shared" si="140"/>
        <v>8.5871351309138014E-4</v>
      </c>
      <c r="Q398" s="71">
        <f t="shared" si="141"/>
        <v>-7.5485556629727507E-3</v>
      </c>
      <c r="R398" s="131">
        <f>BDS!CD400</f>
        <v>0.51300315057074286</v>
      </c>
      <c r="S398" s="132">
        <f t="shared" si="142"/>
        <v>0</v>
      </c>
      <c r="T398" s="132">
        <f t="shared" si="143"/>
        <v>0</v>
      </c>
      <c r="U398" s="132">
        <f t="shared" si="144"/>
        <v>0</v>
      </c>
      <c r="V398" s="131">
        <f t="shared" si="145"/>
        <v>-7.5485556629727507E-3</v>
      </c>
      <c r="W398" s="73">
        <f t="shared" si="146"/>
        <v>0.50545459490777012</v>
      </c>
    </row>
    <row r="399" spans="1:23" x14ac:dyDescent="0.2">
      <c r="A399" s="71">
        <f>BDS!BR401</f>
        <v>3762.3315625939927</v>
      </c>
      <c r="B399" s="72">
        <f t="shared" si="126"/>
        <v>3.6041480593621222</v>
      </c>
      <c r="C399" s="72">
        <f t="shared" si="127"/>
        <v>132.49270898910413</v>
      </c>
      <c r="D399" s="72">
        <f t="shared" si="128"/>
        <v>3.9180798738270139E-3</v>
      </c>
      <c r="E399" s="72">
        <f t="shared" si="129"/>
        <v>97.626298377262529</v>
      </c>
      <c r="F399" s="72">
        <f t="shared" si="130"/>
        <v>-2.4042264405554417E-3</v>
      </c>
      <c r="G399" s="72">
        <f t="shared" si="131"/>
        <v>195.25224809041896</v>
      </c>
      <c r="H399" s="72">
        <f t="shared" si="132"/>
        <v>2.335477178145673E-3</v>
      </c>
      <c r="I399" s="72">
        <f t="shared" si="133"/>
        <v>164.57585506421569</v>
      </c>
      <c r="J399" s="72">
        <f t="shared" si="134"/>
        <v>5.6915021456442711E-3</v>
      </c>
      <c r="K399" s="72">
        <f t="shared" si="135"/>
        <v>235.96134920709778</v>
      </c>
      <c r="L399" s="72">
        <f t="shared" si="136"/>
        <v>-1.4209017752264987E-3</v>
      </c>
      <c r="M399" s="72">
        <f t="shared" si="137"/>
        <v>218.29872770863508</v>
      </c>
      <c r="N399" s="72">
        <f t="shared" si="138"/>
        <v>-4.5768463557382391E-3</v>
      </c>
      <c r="O399" s="72">
        <f t="shared" si="139"/>
        <v>255.35984894748086</v>
      </c>
      <c r="P399" s="72">
        <f t="shared" si="140"/>
        <v>-3.0451251513055329E-3</v>
      </c>
      <c r="Q399" s="71">
        <f t="shared" si="141"/>
        <v>2.1620722536155688E-3</v>
      </c>
      <c r="R399" s="131">
        <f>BDS!CD401</f>
        <v>0.52068058080853508</v>
      </c>
      <c r="S399" s="132">
        <f t="shared" si="142"/>
        <v>0</v>
      </c>
      <c r="T399" s="132">
        <f t="shared" si="143"/>
        <v>0</v>
      </c>
      <c r="U399" s="132">
        <f t="shared" si="144"/>
        <v>0</v>
      </c>
      <c r="V399" s="131">
        <f t="shared" si="145"/>
        <v>2.1620722536155688E-3</v>
      </c>
      <c r="W399" s="73">
        <f t="shared" si="146"/>
        <v>0.52284265306215061</v>
      </c>
    </row>
    <row r="400" spans="1:23" x14ac:dyDescent="0.2">
      <c r="A400" s="71">
        <f>BDS!BR402</f>
        <v>3819.3878216178623</v>
      </c>
      <c r="B400" s="72">
        <f t="shared" si="126"/>
        <v>3.5503071783519724</v>
      </c>
      <c r="C400" s="72">
        <f t="shared" si="127"/>
        <v>134.50197855960536</v>
      </c>
      <c r="D400" s="72">
        <f t="shared" si="128"/>
        <v>4.1148387021243482E-3</v>
      </c>
      <c r="E400" s="72">
        <f t="shared" si="129"/>
        <v>99.106814189089135</v>
      </c>
      <c r="F400" s="72">
        <f t="shared" si="130"/>
        <v>-9.9818241297906229E-3</v>
      </c>
      <c r="G400" s="72">
        <f t="shared" si="131"/>
        <v>198.21327442653458</v>
      </c>
      <c r="H400" s="72">
        <f t="shared" si="132"/>
        <v>-1.4568428404274491E-3</v>
      </c>
      <c r="I400" s="72">
        <f t="shared" si="133"/>
        <v>167.07166981615759</v>
      </c>
      <c r="J400" s="72">
        <f t="shared" si="134"/>
        <v>-3.2161199013710732E-3</v>
      </c>
      <c r="K400" s="72">
        <f t="shared" si="135"/>
        <v>239.53973448122807</v>
      </c>
      <c r="L400" s="72">
        <f t="shared" si="136"/>
        <v>2.9320793893313647E-3</v>
      </c>
      <c r="M400" s="72">
        <f t="shared" si="137"/>
        <v>221.60925697632609</v>
      </c>
      <c r="N400" s="72">
        <f t="shared" si="138"/>
        <v>4.4761194821731388E-3</v>
      </c>
      <c r="O400" s="72">
        <f t="shared" si="139"/>
        <v>259.23241505268567</v>
      </c>
      <c r="P400" s="72">
        <f t="shared" si="140"/>
        <v>3.8525224717448838E-3</v>
      </c>
      <c r="Q400" s="71">
        <f t="shared" si="141"/>
        <v>3.1291505523190414E-3</v>
      </c>
      <c r="R400" s="131">
        <f>BDS!CD402</f>
        <v>0.53848741363765562</v>
      </c>
      <c r="S400" s="132">
        <f t="shared" si="142"/>
        <v>0</v>
      </c>
      <c r="T400" s="132">
        <f t="shared" si="143"/>
        <v>0</v>
      </c>
      <c r="U400" s="132">
        <f t="shared" si="144"/>
        <v>0</v>
      </c>
      <c r="V400" s="131">
        <f t="shared" si="145"/>
        <v>3.1291505523190414E-3</v>
      </c>
      <c r="W400" s="73">
        <f t="shared" si="146"/>
        <v>0.54161656418997461</v>
      </c>
    </row>
    <row r="401" spans="1:23" x14ac:dyDescent="0.2">
      <c r="A401" s="71">
        <f>BDS!BR403</f>
        <v>3877.3093464056974</v>
      </c>
      <c r="B401" s="72">
        <f t="shared" si="126"/>
        <v>3.4972706040518147</v>
      </c>
      <c r="C401" s="72">
        <f t="shared" si="127"/>
        <v>136.5417189706362</v>
      </c>
      <c r="D401" s="72">
        <f t="shared" si="128"/>
        <v>-7.273217403008886E-3</v>
      </c>
      <c r="E401" s="72">
        <f t="shared" si="129"/>
        <v>100.60978222030234</v>
      </c>
      <c r="F401" s="72">
        <f t="shared" si="130"/>
        <v>7.8258519846667585E-4</v>
      </c>
      <c r="G401" s="72">
        <f t="shared" si="131"/>
        <v>201.21920512123717</v>
      </c>
      <c r="H401" s="72">
        <f t="shared" si="132"/>
        <v>7.7839345343083341E-4</v>
      </c>
      <c r="I401" s="72">
        <f t="shared" si="133"/>
        <v>169.60533393107914</v>
      </c>
      <c r="J401" s="72">
        <f t="shared" si="134"/>
        <v>-2.3972213365377272E-4</v>
      </c>
      <c r="K401" s="72">
        <f t="shared" si="135"/>
        <v>243.17238644442898</v>
      </c>
      <c r="L401" s="72">
        <f t="shared" si="136"/>
        <v>-3.9273677308317659E-3</v>
      </c>
      <c r="M401" s="72">
        <f t="shared" si="137"/>
        <v>224.96999086109057</v>
      </c>
      <c r="N401" s="72">
        <f t="shared" si="138"/>
        <v>-4.1814350067448849E-3</v>
      </c>
      <c r="O401" s="72">
        <f t="shared" si="139"/>
        <v>263.16370913842849</v>
      </c>
      <c r="P401" s="72">
        <f t="shared" si="140"/>
        <v>-2.5342574846561185E-3</v>
      </c>
      <c r="Q401" s="71">
        <f t="shared" si="141"/>
        <v>-7.2675972454881776E-2</v>
      </c>
      <c r="R401" s="131">
        <f>BDS!CD403</f>
        <v>0.55776987241358267</v>
      </c>
      <c r="S401" s="132">
        <f t="shared" si="142"/>
        <v>0</v>
      </c>
      <c r="T401" s="132">
        <f t="shared" si="143"/>
        <v>0</v>
      </c>
      <c r="U401" s="132">
        <f t="shared" si="144"/>
        <v>0</v>
      </c>
      <c r="V401" s="131">
        <f t="shared" si="145"/>
        <v>-7.2675972454881776E-2</v>
      </c>
      <c r="W401" s="73">
        <f t="shared" si="146"/>
        <v>0.48509389995870089</v>
      </c>
    </row>
    <row r="402" spans="1:23" x14ac:dyDescent="0.2">
      <c r="A402" s="71">
        <f>BDS!BR404</f>
        <v>3936.1092588280007</v>
      </c>
      <c r="B402" s="72">
        <f t="shared" si="126"/>
        <v>3.445026321255515</v>
      </c>
      <c r="C402" s="72">
        <f t="shared" si="127"/>
        <v>138.61239231654986</v>
      </c>
      <c r="D402" s="72">
        <f t="shared" si="128"/>
        <v>2.6914610175647613E-3</v>
      </c>
      <c r="E402" s="72">
        <f t="shared" si="129"/>
        <v>102.13554296179819</v>
      </c>
      <c r="F402" s="72">
        <f t="shared" si="130"/>
        <v>9.785324706491098E-3</v>
      </c>
      <c r="G402" s="72">
        <f t="shared" si="131"/>
        <v>204.27072115510288</v>
      </c>
      <c r="H402" s="72">
        <f t="shared" si="132"/>
        <v>-3.2872116177596618E-4</v>
      </c>
      <c r="I402" s="72">
        <f t="shared" si="133"/>
        <v>172.17742139960879</v>
      </c>
      <c r="J402" s="72">
        <f t="shared" si="134"/>
        <v>3.3280235846129508E-3</v>
      </c>
      <c r="K402" s="72">
        <f t="shared" si="135"/>
        <v>246.86012805826485</v>
      </c>
      <c r="L402" s="72">
        <f t="shared" si="136"/>
        <v>3.9298039709778033E-3</v>
      </c>
      <c r="M402" s="72">
        <f t="shared" si="137"/>
        <v>228.3816907226302</v>
      </c>
      <c r="N402" s="72">
        <f t="shared" si="138"/>
        <v>3.5732593904551947E-3</v>
      </c>
      <c r="O402" s="72">
        <f t="shared" si="139"/>
        <v>267.15462182235262</v>
      </c>
      <c r="P402" s="72">
        <f t="shared" si="140"/>
        <v>-4.4529965504744995E-4</v>
      </c>
      <c r="Q402" s="71">
        <f t="shared" si="141"/>
        <v>9.6776946057585481E-2</v>
      </c>
      <c r="R402" s="131">
        <f>BDS!CD404</f>
        <v>0.56857981891166087</v>
      </c>
      <c r="S402" s="132">
        <f t="shared" si="142"/>
        <v>0</v>
      </c>
      <c r="T402" s="132">
        <f t="shared" si="143"/>
        <v>0</v>
      </c>
      <c r="U402" s="132">
        <f t="shared" si="144"/>
        <v>0</v>
      </c>
      <c r="V402" s="131">
        <f t="shared" si="145"/>
        <v>9.6776946057585481E-2</v>
      </c>
      <c r="W402" s="73">
        <f t="shared" si="146"/>
        <v>0.66535676496924634</v>
      </c>
    </row>
    <row r="403" spans="1:23" x14ac:dyDescent="0.2">
      <c r="A403" s="71">
        <f>BDS!BR405</f>
        <v>3995.800879750188</v>
      </c>
      <c r="B403" s="72">
        <f t="shared" si="126"/>
        <v>3.3935624942471492</v>
      </c>
      <c r="C403" s="72">
        <f t="shared" si="127"/>
        <v>140.71446769942187</v>
      </c>
      <c r="D403" s="72">
        <f t="shared" si="128"/>
        <v>4.341442914012365E-3</v>
      </c>
      <c r="E403" s="72">
        <f t="shared" si="129"/>
        <v>103.68444206806251</v>
      </c>
      <c r="F403" s="72">
        <f t="shared" si="130"/>
        <v>-1.1461912318292017E-4</v>
      </c>
      <c r="G403" s="72">
        <f t="shared" si="131"/>
        <v>207.36851383586873</v>
      </c>
      <c r="H403" s="72">
        <f t="shared" si="132"/>
        <v>1.1282601895638791E-4</v>
      </c>
      <c r="I403" s="72">
        <f t="shared" si="133"/>
        <v>174.78851491701926</v>
      </c>
      <c r="J403" s="72">
        <f t="shared" si="134"/>
        <v>-5.2000820367060618E-3</v>
      </c>
      <c r="K403" s="72">
        <f t="shared" si="135"/>
        <v>250.60379476462145</v>
      </c>
      <c r="L403" s="72">
        <f t="shared" si="136"/>
        <v>-2.6420191535605079E-3</v>
      </c>
      <c r="M403" s="72">
        <f t="shared" si="137"/>
        <v>231.84512946676773</v>
      </c>
      <c r="N403" s="72">
        <f t="shared" si="138"/>
        <v>-2.5506077071549564E-3</v>
      </c>
      <c r="O403" s="72">
        <f t="shared" si="139"/>
        <v>271.20605722843641</v>
      </c>
      <c r="P403" s="72">
        <f t="shared" si="140"/>
        <v>3.1593307777172445E-3</v>
      </c>
      <c r="Q403" s="71">
        <f t="shared" si="141"/>
        <v>-1.2585520705000951E-2</v>
      </c>
      <c r="R403" s="131">
        <f>BDS!CD405</f>
        <v>0.56136172574421206</v>
      </c>
      <c r="S403" s="132">
        <f t="shared" si="142"/>
        <v>0</v>
      </c>
      <c r="T403" s="132">
        <f t="shared" si="143"/>
        <v>0</v>
      </c>
      <c r="U403" s="132">
        <f t="shared" si="144"/>
        <v>0</v>
      </c>
      <c r="V403" s="131">
        <f t="shared" si="145"/>
        <v>-1.2585520705000951E-2</v>
      </c>
      <c r="W403" s="73">
        <f t="shared" si="146"/>
        <v>0.5487762050392111</v>
      </c>
    </row>
    <row r="404" spans="1:23" x14ac:dyDescent="0.2">
      <c r="A404" s="71">
        <f>BDS!BR406</f>
        <v>4056.3977320503732</v>
      </c>
      <c r="B404" s="72">
        <f t="shared" si="126"/>
        <v>3.3428674641196672</v>
      </c>
      <c r="C404" s="72">
        <f t="shared" si="127"/>
        <v>142.84842133532331</v>
      </c>
      <c r="D404" s="72">
        <f t="shared" si="128"/>
        <v>-6.9694930761960644E-3</v>
      </c>
      <c r="E404" s="72">
        <f t="shared" si="129"/>
        <v>105.25683043547744</v>
      </c>
      <c r="F404" s="72">
        <f t="shared" si="130"/>
        <v>-9.499708367326918E-3</v>
      </c>
      <c r="G404" s="72">
        <f t="shared" si="131"/>
        <v>210.51328495504589</v>
      </c>
      <c r="H404" s="72">
        <f t="shared" si="132"/>
        <v>-1.2623448381598228E-4</v>
      </c>
      <c r="I404" s="72">
        <f t="shared" si="133"/>
        <v>177.43920601523473</v>
      </c>
      <c r="J404" s="72">
        <f t="shared" si="134"/>
        <v>5.6253268532332886E-3</v>
      </c>
      <c r="K404" s="72">
        <f t="shared" si="135"/>
        <v>254.40423467497234</v>
      </c>
      <c r="L404" s="72">
        <f t="shared" si="136"/>
        <v>2.5441788792933667E-4</v>
      </c>
      <c r="M404" s="72">
        <f t="shared" si="137"/>
        <v>235.36109172054583</v>
      </c>
      <c r="N404" s="72">
        <f t="shared" si="138"/>
        <v>1.0855350550610199E-3</v>
      </c>
      <c r="O404" s="72">
        <f t="shared" si="139"/>
        <v>275.31893319181893</v>
      </c>
      <c r="P404" s="72">
        <f t="shared" si="140"/>
        <v>-3.3021427531893599E-3</v>
      </c>
      <c r="Q404" s="71">
        <f t="shared" si="141"/>
        <v>-5.6530588677284478E-2</v>
      </c>
      <c r="R404" s="131">
        <f>BDS!CD406</f>
        <v>0.52858520107804985</v>
      </c>
      <c r="S404" s="132">
        <f t="shared" si="142"/>
        <v>0</v>
      </c>
      <c r="T404" s="132">
        <f t="shared" si="143"/>
        <v>0</v>
      </c>
      <c r="U404" s="132">
        <f t="shared" si="144"/>
        <v>0</v>
      </c>
      <c r="V404" s="131">
        <f t="shared" si="145"/>
        <v>-5.6530588677284478E-2</v>
      </c>
      <c r="W404" s="73">
        <f t="shared" si="146"/>
        <v>0.47205461240076535</v>
      </c>
    </row>
    <row r="405" spans="1:23" x14ac:dyDescent="0.2">
      <c r="A405" s="71">
        <f>BDS!BR407</f>
        <v>4117.9135436829165</v>
      </c>
      <c r="B405" s="72">
        <f t="shared" si="126"/>
        <v>3.2929297461336247</v>
      </c>
      <c r="C405" s="72">
        <f t="shared" si="127"/>
        <v>145.01473666220525</v>
      </c>
      <c r="D405" s="72">
        <f t="shared" si="128"/>
        <v>3.3149672139426529E-3</v>
      </c>
      <c r="E405" s="72">
        <f t="shared" si="129"/>
        <v>106.85306428181541</v>
      </c>
      <c r="F405" s="72">
        <f t="shared" si="130"/>
        <v>3.6409100179905486E-4</v>
      </c>
      <c r="G405" s="72">
        <f t="shared" si="131"/>
        <v>213.70574694690703</v>
      </c>
      <c r="H405" s="72">
        <f t="shared" si="132"/>
        <v>3.6203568195986426E-4</v>
      </c>
      <c r="I405" s="72">
        <f t="shared" si="133"/>
        <v>180.13009519683968</v>
      </c>
      <c r="J405" s="72">
        <f t="shared" si="134"/>
        <v>-4.8410560246795161E-3</v>
      </c>
      <c r="K405" s="72">
        <f t="shared" si="135"/>
        <v>258.26230876251412</v>
      </c>
      <c r="L405" s="72">
        <f t="shared" si="136"/>
        <v>2.3485724850729303E-3</v>
      </c>
      <c r="M405" s="72">
        <f t="shared" si="137"/>
        <v>238.93037400998062</v>
      </c>
      <c r="N405" s="72">
        <f t="shared" si="138"/>
        <v>7.0532795914923937E-4</v>
      </c>
      <c r="O405" s="72">
        <f t="shared" si="139"/>
        <v>279.49418146673105</v>
      </c>
      <c r="P405" s="72">
        <f t="shared" si="140"/>
        <v>3.8411318115991341E-4</v>
      </c>
      <c r="Q405" s="71">
        <f t="shared" si="141"/>
        <v>1.1441826650235621E-2</v>
      </c>
      <c r="R405" s="131">
        <f>BDS!CD407</f>
        <v>0.46609952754246375</v>
      </c>
      <c r="S405" s="132">
        <f t="shared" si="142"/>
        <v>0</v>
      </c>
      <c r="T405" s="132">
        <f t="shared" si="143"/>
        <v>0</v>
      </c>
      <c r="U405" s="132">
        <f t="shared" si="144"/>
        <v>0</v>
      </c>
      <c r="V405" s="131">
        <f t="shared" si="145"/>
        <v>1.1441826650235621E-2</v>
      </c>
      <c r="W405" s="73">
        <f t="shared" si="146"/>
        <v>0.47754135419269939</v>
      </c>
    </row>
    <row r="406" spans="1:23" x14ac:dyDescent="0.2">
      <c r="A406" s="71">
        <f>BDS!BR408</f>
        <v>4180.3622507884329</v>
      </c>
      <c r="B406" s="72">
        <f t="shared" si="126"/>
        <v>3.2437380271153606</v>
      </c>
      <c r="C406" s="72">
        <f t="shared" si="127"/>
        <v>147.21390444941974</v>
      </c>
      <c r="D406" s="72">
        <f t="shared" si="128"/>
        <v>2.8991760795208017E-3</v>
      </c>
      <c r="E406" s="72">
        <f t="shared" si="129"/>
        <v>108.47350522693881</v>
      </c>
      <c r="F406" s="72">
        <f t="shared" si="130"/>
        <v>9.1827146205426934E-3</v>
      </c>
      <c r="G406" s="72">
        <f t="shared" si="131"/>
        <v>216.9466230498854</v>
      </c>
      <c r="H406" s="72">
        <f t="shared" si="132"/>
        <v>-8.1039014839154636E-4</v>
      </c>
      <c r="I406" s="72">
        <f t="shared" si="133"/>
        <v>182.86179207112025</v>
      </c>
      <c r="J406" s="72">
        <f t="shared" si="134"/>
        <v>3.3069954384446539E-3</v>
      </c>
      <c r="K406" s="72">
        <f t="shared" si="135"/>
        <v>262.17889105721679</v>
      </c>
      <c r="L406" s="72">
        <f t="shared" si="136"/>
        <v>-3.7746600726772227E-3</v>
      </c>
      <c r="M406" s="72">
        <f t="shared" si="137"/>
        <v>242.55378494051126</v>
      </c>
      <c r="N406" s="72">
        <f t="shared" si="138"/>
        <v>-2.4988354245503047E-3</v>
      </c>
      <c r="O406" s="72">
        <f t="shared" si="139"/>
        <v>283.73274793758065</v>
      </c>
      <c r="P406" s="72">
        <f t="shared" si="140"/>
        <v>2.9453830263286834E-3</v>
      </c>
      <c r="Q406" s="71">
        <f t="shared" si="141"/>
        <v>4.8586993276200578E-2</v>
      </c>
      <c r="R406" s="131">
        <f>BDS!CD408</f>
        <v>0.37404171186263113</v>
      </c>
      <c r="S406" s="132">
        <f t="shared" si="142"/>
        <v>0</v>
      </c>
      <c r="T406" s="132">
        <f t="shared" si="143"/>
        <v>0</v>
      </c>
      <c r="U406" s="132">
        <f t="shared" si="144"/>
        <v>0</v>
      </c>
      <c r="V406" s="131">
        <f t="shared" si="145"/>
        <v>4.8586993276200578E-2</v>
      </c>
      <c r="W406" s="73">
        <f t="shared" si="146"/>
        <v>0.42262870513883172</v>
      </c>
    </row>
    <row r="407" spans="1:23" x14ac:dyDescent="0.2">
      <c r="A407" s="71">
        <f>BDS!BR409</f>
        <v>4243.7580008509667</v>
      </c>
      <c r="B407" s="72">
        <f t="shared" si="126"/>
        <v>3.1952811628940485</v>
      </c>
      <c r="C407" s="72">
        <f t="shared" si="127"/>
        <v>149.44642290890133</v>
      </c>
      <c r="D407" s="72">
        <f t="shared" si="128"/>
        <v>-6.5289532943828164E-3</v>
      </c>
      <c r="E407" s="72">
        <f t="shared" si="129"/>
        <v>110.11852037472343</v>
      </c>
      <c r="F407" s="72">
        <f t="shared" si="130"/>
        <v>-1.4716835177166756E-3</v>
      </c>
      <c r="G407" s="72">
        <f t="shared" si="131"/>
        <v>220.23664747042153</v>
      </c>
      <c r="H407" s="72">
        <f t="shared" si="132"/>
        <v>1.4505398561358554E-3</v>
      </c>
      <c r="I407" s="72">
        <f t="shared" si="133"/>
        <v>185.6349154921686</v>
      </c>
      <c r="J407" s="72">
        <f t="shared" si="134"/>
        <v>-1.4936171784319481E-3</v>
      </c>
      <c r="K407" s="72">
        <f t="shared" si="135"/>
        <v>266.15486884383108</v>
      </c>
      <c r="L407" s="72">
        <f t="shared" si="136"/>
        <v>2.8970412413419529E-3</v>
      </c>
      <c r="M407" s="72">
        <f t="shared" si="137"/>
        <v>246.2321453801861</v>
      </c>
      <c r="N407" s="72">
        <f t="shared" si="138"/>
        <v>3.767149524347499E-3</v>
      </c>
      <c r="O407" s="72">
        <f t="shared" si="139"/>
        <v>288.03559283323875</v>
      </c>
      <c r="P407" s="72">
        <f t="shared" si="140"/>
        <v>-2.9042820749438088E-3</v>
      </c>
      <c r="Q407" s="71">
        <f t="shared" si="141"/>
        <v>-1.8644293493226865E-2</v>
      </c>
      <c r="R407" s="131">
        <f>BDS!CD409</f>
        <v>0.25715881952007003</v>
      </c>
      <c r="S407" s="132">
        <f t="shared" si="142"/>
        <v>0</v>
      </c>
      <c r="T407" s="132">
        <f t="shared" si="143"/>
        <v>0</v>
      </c>
      <c r="U407" s="132">
        <f t="shared" si="144"/>
        <v>0</v>
      </c>
      <c r="V407" s="131">
        <f t="shared" si="145"/>
        <v>-1.8644293493226865E-2</v>
      </c>
      <c r="W407" s="73">
        <f t="shared" si="146"/>
        <v>0.23851452602684317</v>
      </c>
    </row>
    <row r="408" spans="1:23" x14ac:dyDescent="0.2">
      <c r="A408" s="71">
        <f>BDS!BR410</f>
        <v>4308.1151559030404</v>
      </c>
      <c r="B408" s="72">
        <f t="shared" si="126"/>
        <v>3.1475481757770325</v>
      </c>
      <c r="C408" s="72">
        <f t="shared" si="127"/>
        <v>151.71279780803491</v>
      </c>
      <c r="D408" s="72">
        <f t="shared" si="128"/>
        <v>5.2295215590008725E-3</v>
      </c>
      <c r="E408" s="72">
        <f t="shared" si="129"/>
        <v>111.78848239622415</v>
      </c>
      <c r="F408" s="72">
        <f t="shared" si="130"/>
        <v>-8.6403230088553853E-3</v>
      </c>
      <c r="G408" s="72">
        <f t="shared" si="131"/>
        <v>223.57656554929423</v>
      </c>
      <c r="H408" s="72">
        <f t="shared" si="132"/>
        <v>-2.235937922292651E-3</v>
      </c>
      <c r="I408" s="72">
        <f t="shared" si="133"/>
        <v>188.45009369908152</v>
      </c>
      <c r="J408" s="72">
        <f t="shared" si="134"/>
        <v>-2.4117713769651006E-4</v>
      </c>
      <c r="K408" s="72">
        <f t="shared" si="135"/>
        <v>270.19114286289903</v>
      </c>
      <c r="L408" s="72">
        <f t="shared" si="136"/>
        <v>5.2459822951750156E-5</v>
      </c>
      <c r="M408" s="72">
        <f t="shared" si="137"/>
        <v>249.96628864562669</v>
      </c>
      <c r="N408" s="72">
        <f t="shared" si="138"/>
        <v>-3.9129240172117606E-3</v>
      </c>
      <c r="O408" s="72">
        <f t="shared" si="139"/>
        <v>292.40369094457486</v>
      </c>
      <c r="P408" s="72">
        <f t="shared" si="140"/>
        <v>-7.982160754763394E-4</v>
      </c>
      <c r="Q408" s="71">
        <f t="shared" si="141"/>
        <v>-4.6046534037671137E-2</v>
      </c>
      <c r="R408" s="131">
        <f>BDS!CD410</f>
        <v>0.12441600671957342</v>
      </c>
      <c r="S408" s="132">
        <f t="shared" si="142"/>
        <v>0</v>
      </c>
      <c r="T408" s="132">
        <f t="shared" si="143"/>
        <v>0</v>
      </c>
      <c r="U408" s="132">
        <f t="shared" si="144"/>
        <v>0</v>
      </c>
      <c r="V408" s="131">
        <f t="shared" si="145"/>
        <v>-4.6046534037671137E-2</v>
      </c>
      <c r="W408" s="73">
        <f t="shared" si="146"/>
        <v>7.836947268190228E-2</v>
      </c>
    </row>
    <row r="409" spans="1:23" x14ac:dyDescent="0.2">
      <c r="A409" s="71">
        <f>BDS!BR411</f>
        <v>4373.4482957793116</v>
      </c>
      <c r="B409" s="72">
        <f t="shared" si="126"/>
        <v>3.1005282520628774</v>
      </c>
      <c r="C409" s="72">
        <f t="shared" si="127"/>
        <v>154.0135425842351</v>
      </c>
      <c r="D409" s="72">
        <f t="shared" si="128"/>
        <v>-4.8976760144598341E-4</v>
      </c>
      <c r="E409" s="72">
        <f t="shared" si="129"/>
        <v>113.4837696141021</v>
      </c>
      <c r="F409" s="72">
        <f t="shared" si="130"/>
        <v>3.3210727753902876E-3</v>
      </c>
      <c r="G409" s="72">
        <f t="shared" si="131"/>
        <v>226.96713393047452</v>
      </c>
      <c r="H409" s="72">
        <f t="shared" si="132"/>
        <v>3.0749000331518495E-3</v>
      </c>
      <c r="I409" s="72">
        <f t="shared" si="133"/>
        <v>191.30796445828545</v>
      </c>
      <c r="J409" s="72">
        <f t="shared" si="134"/>
        <v>1.689810345944091E-3</v>
      </c>
      <c r="K409" s="72">
        <f t="shared" si="135"/>
        <v>274.28862751481319</v>
      </c>
      <c r="L409" s="72">
        <f t="shared" si="136"/>
        <v>-3.0075012500809404E-3</v>
      </c>
      <c r="M409" s="72">
        <f t="shared" si="137"/>
        <v>253.75706069081221</v>
      </c>
      <c r="N409" s="72">
        <f t="shared" si="138"/>
        <v>2.5745371630697864E-3</v>
      </c>
      <c r="O409" s="72">
        <f t="shared" si="139"/>
        <v>296.83803184529194</v>
      </c>
      <c r="P409" s="72">
        <f t="shared" si="140"/>
        <v>3.365802260887845E-3</v>
      </c>
      <c r="Q409" s="71">
        <f t="shared" si="141"/>
        <v>4.5487184802005642E-2</v>
      </c>
      <c r="R409" s="131">
        <f>BDS!CD411</f>
        <v>-1.2202533072258603E-2</v>
      </c>
      <c r="S409" s="132">
        <f t="shared" si="142"/>
        <v>0</v>
      </c>
      <c r="T409" s="132">
        <f t="shared" si="143"/>
        <v>0</v>
      </c>
      <c r="U409" s="132">
        <f t="shared" si="144"/>
        <v>0</v>
      </c>
      <c r="V409" s="131">
        <f t="shared" si="145"/>
        <v>4.5487184802005642E-2</v>
      </c>
      <c r="W409" s="73">
        <f t="shared" si="146"/>
        <v>3.3284651729747039E-2</v>
      </c>
    </row>
    <row r="410" spans="1:23" x14ac:dyDescent="0.2">
      <c r="A410" s="71">
        <f>BDS!BR412</f>
        <v>4439.772221419571</v>
      </c>
      <c r="B410" s="72">
        <f t="shared" si="126"/>
        <v>3.0542107395915754</v>
      </c>
      <c r="C410" s="72">
        <f t="shared" si="127"/>
        <v>156.34917846126325</v>
      </c>
      <c r="D410" s="72">
        <f t="shared" si="128"/>
        <v>-4.2674227300812488E-3</v>
      </c>
      <c r="E410" s="72">
        <f t="shared" si="129"/>
        <v>115.20476608833178</v>
      </c>
      <c r="F410" s="72">
        <f t="shared" si="130"/>
        <v>7.4600583931046308E-3</v>
      </c>
      <c r="G410" s="72">
        <f t="shared" si="131"/>
        <v>230.40912073253986</v>
      </c>
      <c r="H410" s="72">
        <f t="shared" si="132"/>
        <v>-3.8130810285282148E-3</v>
      </c>
      <c r="I410" s="72">
        <f t="shared" si="133"/>
        <v>194.20917520801945</v>
      </c>
      <c r="J410" s="72">
        <f t="shared" si="134"/>
        <v>-2.7767452470623473E-3</v>
      </c>
      <c r="K410" s="72">
        <f t="shared" si="135"/>
        <v>278.44825106696948</v>
      </c>
      <c r="L410" s="72">
        <f t="shared" si="136"/>
        <v>3.2831453036500985E-3</v>
      </c>
      <c r="M410" s="72">
        <f t="shared" si="137"/>
        <v>257.60532029872627</v>
      </c>
      <c r="N410" s="72">
        <f t="shared" si="138"/>
        <v>-2.0485877913453016E-5</v>
      </c>
      <c r="O410" s="72">
        <f t="shared" si="139"/>
        <v>301.3396201161097</v>
      </c>
      <c r="P410" s="72">
        <f t="shared" si="140"/>
        <v>-8.3153836607641467E-4</v>
      </c>
      <c r="Q410" s="71">
        <f t="shared" si="141"/>
        <v>-4.1976146801146414E-3</v>
      </c>
      <c r="R410" s="131">
        <f>BDS!CD412</f>
        <v>-0.13967228082326333</v>
      </c>
      <c r="S410" s="132">
        <f t="shared" si="142"/>
        <v>0</v>
      </c>
      <c r="T410" s="132">
        <f t="shared" si="143"/>
        <v>0</v>
      </c>
      <c r="U410" s="132">
        <f t="shared" si="144"/>
        <v>0</v>
      </c>
      <c r="V410" s="131">
        <f t="shared" si="145"/>
        <v>-4.1976146801146414E-3</v>
      </c>
      <c r="W410" s="73">
        <f t="shared" si="146"/>
        <v>-0.14386989550337798</v>
      </c>
    </row>
    <row r="411" spans="1:23" x14ac:dyDescent="0.2">
      <c r="A411" s="71">
        <f>BDS!BR413</f>
        <v>4507.1019582218323</v>
      </c>
      <c r="B411" s="72">
        <f t="shared" si="126"/>
        <v>3.0085851453313404</v>
      </c>
      <c r="C411" s="72">
        <f t="shared" si="127"/>
        <v>158.72023456730841</v>
      </c>
      <c r="D411" s="72">
        <f t="shared" si="128"/>
        <v>6.2850498156794164E-3</v>
      </c>
      <c r="E411" s="72">
        <f t="shared" si="129"/>
        <v>116.95186170320846</v>
      </c>
      <c r="F411" s="72">
        <f t="shared" si="130"/>
        <v>-5.5925200645756661E-3</v>
      </c>
      <c r="G411" s="72">
        <f t="shared" si="131"/>
        <v>233.90330572268832</v>
      </c>
      <c r="H411" s="72">
        <f t="shared" si="132"/>
        <v>4.2301912268899759E-3</v>
      </c>
      <c r="I411" s="72">
        <f t="shared" si="133"/>
        <v>197.15438320500971</v>
      </c>
      <c r="J411" s="72">
        <f t="shared" si="134"/>
        <v>3.5161524183203222E-3</v>
      </c>
      <c r="K411" s="72">
        <f t="shared" si="135"/>
        <v>282.67095586406253</v>
      </c>
      <c r="L411" s="72">
        <f t="shared" si="136"/>
        <v>-2.5584435951203459E-4</v>
      </c>
      <c r="M411" s="72">
        <f t="shared" si="137"/>
        <v>261.51193927591106</v>
      </c>
      <c r="N411" s="72">
        <f t="shared" si="138"/>
        <v>-2.6336828511515625E-3</v>
      </c>
      <c r="O411" s="72">
        <f t="shared" si="139"/>
        <v>305.90947557234836</v>
      </c>
      <c r="P411" s="72">
        <f t="shared" si="140"/>
        <v>-3.0162036579650547E-3</v>
      </c>
      <c r="Q411" s="71">
        <f t="shared" si="141"/>
        <v>1.0987387774765694E-2</v>
      </c>
      <c r="R411" s="131">
        <f>BDS!CD413</f>
        <v>-0.24642515609407933</v>
      </c>
      <c r="S411" s="132">
        <f t="shared" si="142"/>
        <v>0</v>
      </c>
      <c r="T411" s="132">
        <f t="shared" si="143"/>
        <v>0</v>
      </c>
      <c r="U411" s="132">
        <f t="shared" si="144"/>
        <v>0</v>
      </c>
      <c r="V411" s="131">
        <f t="shared" si="145"/>
        <v>1.0987387774765694E-2</v>
      </c>
      <c r="W411" s="73">
        <f t="shared" si="146"/>
        <v>-0.23543776831931365</v>
      </c>
    </row>
    <row r="412" spans="1:23" x14ac:dyDescent="0.2">
      <c r="A412" s="71">
        <f>BDS!BR414</f>
        <v>4575.4527594462716</v>
      </c>
      <c r="B412" s="72">
        <f t="shared" si="126"/>
        <v>2.9636411330014591</v>
      </c>
      <c r="C412" s="72">
        <f t="shared" si="127"/>
        <v>161.12724805485917</v>
      </c>
      <c r="D412" s="72">
        <f t="shared" si="128"/>
        <v>-4.8846888006531409E-3</v>
      </c>
      <c r="E412" s="72">
        <f t="shared" si="129"/>
        <v>118.72545225567465</v>
      </c>
      <c r="F412" s="72">
        <f t="shared" si="130"/>
        <v>-5.1312807669637063E-3</v>
      </c>
      <c r="G412" s="72">
        <f t="shared" si="131"/>
        <v>237.45048049339132</v>
      </c>
      <c r="H412" s="72">
        <f t="shared" si="132"/>
        <v>-4.0696043132684373E-3</v>
      </c>
      <c r="I412" s="72">
        <f t="shared" si="133"/>
        <v>200.14425567336829</v>
      </c>
      <c r="J412" s="72">
        <f t="shared" si="134"/>
        <v>-3.9680900346893032E-3</v>
      </c>
      <c r="K412" s="72">
        <f t="shared" si="135"/>
        <v>286.95769854156993</v>
      </c>
      <c r="L412" s="72">
        <f t="shared" si="136"/>
        <v>-3.0615163271097011E-3</v>
      </c>
      <c r="M412" s="72">
        <f t="shared" si="137"/>
        <v>265.4778026499709</v>
      </c>
      <c r="N412" s="72">
        <f t="shared" si="138"/>
        <v>3.7664639448312075E-3</v>
      </c>
      <c r="O412" s="72">
        <f t="shared" si="139"/>
        <v>310.54863349496327</v>
      </c>
      <c r="P412" s="72">
        <f t="shared" si="140"/>
        <v>1.4555835003189873E-3</v>
      </c>
      <c r="Q412" s="71">
        <f t="shared" si="141"/>
        <v>-6.9577376293964821E-2</v>
      </c>
      <c r="R412" s="131">
        <f>BDS!CD414</f>
        <v>-0.32481167416726286</v>
      </c>
      <c r="S412" s="132">
        <f t="shared" si="142"/>
        <v>0</v>
      </c>
      <c r="T412" s="132">
        <f t="shared" si="143"/>
        <v>0</v>
      </c>
      <c r="U412" s="132">
        <f t="shared" si="144"/>
        <v>0</v>
      </c>
      <c r="V412" s="131">
        <f t="shared" si="145"/>
        <v>-6.9577376293964821E-2</v>
      </c>
      <c r="W412" s="73">
        <f t="shared" si="146"/>
        <v>-0.39438905046122769</v>
      </c>
    </row>
    <row r="413" spans="1:23" x14ac:dyDescent="0.2">
      <c r="A413" s="71">
        <f>BDS!BR415</f>
        <v>4644.8401096707839</v>
      </c>
      <c r="B413" s="72">
        <f t="shared" si="126"/>
        <v>2.9193685207306528</v>
      </c>
      <c r="C413" s="72">
        <f t="shared" si="127"/>
        <v>163.57076422239305</v>
      </c>
      <c r="D413" s="72">
        <f t="shared" si="128"/>
        <v>1.2621498569724014E-3</v>
      </c>
      <c r="E413" s="72">
        <f t="shared" si="129"/>
        <v>120.52593954498613</v>
      </c>
      <c r="F413" s="72">
        <f t="shared" si="130"/>
        <v>7.5575678696342529E-3</v>
      </c>
      <c r="G413" s="72">
        <f t="shared" si="131"/>
        <v>241.05144864172553</v>
      </c>
      <c r="H413" s="72">
        <f t="shared" si="132"/>
        <v>3.1199248667137143E-3</v>
      </c>
      <c r="I413" s="72">
        <f t="shared" si="133"/>
        <v>203.17946995574962</v>
      </c>
      <c r="J413" s="72">
        <f t="shared" si="134"/>
        <v>4.2042730705944874E-3</v>
      </c>
      <c r="K413" s="72">
        <f t="shared" si="135"/>
        <v>291.30945024247347</v>
      </c>
      <c r="L413" s="72">
        <f t="shared" si="136"/>
        <v>2.5985147079540145E-3</v>
      </c>
      <c r="M413" s="72">
        <f t="shared" si="137"/>
        <v>269.50380887007157</v>
      </c>
      <c r="N413" s="72">
        <f t="shared" si="138"/>
        <v>-2.3133596681119855E-3</v>
      </c>
      <c r="O413" s="72">
        <f t="shared" si="139"/>
        <v>315.25814486508324</v>
      </c>
      <c r="P413" s="72">
        <f t="shared" si="140"/>
        <v>2.8252990875313709E-3</v>
      </c>
      <c r="Q413" s="71">
        <f t="shared" si="141"/>
        <v>8.2825820542168138E-2</v>
      </c>
      <c r="R413" s="131">
        <f>BDS!CD415</f>
        <v>-0.37278917170203751</v>
      </c>
      <c r="S413" s="132">
        <f t="shared" si="142"/>
        <v>0</v>
      </c>
      <c r="T413" s="132">
        <f t="shared" si="143"/>
        <v>0</v>
      </c>
      <c r="U413" s="132">
        <f t="shared" si="144"/>
        <v>0</v>
      </c>
      <c r="V413" s="131">
        <f t="shared" si="145"/>
        <v>8.2825820542168138E-2</v>
      </c>
      <c r="W413" s="73">
        <f t="shared" si="146"/>
        <v>-0.28996335115986938</v>
      </c>
    </row>
    <row r="414" spans="1:23" x14ac:dyDescent="0.2">
      <c r="A414" s="71">
        <f>BDS!BR416</f>
        <v>4715.2797282989504</v>
      </c>
      <c r="B414" s="72">
        <f t="shared" si="126"/>
        <v>2.875757278750418</v>
      </c>
      <c r="C414" s="72">
        <f t="shared" si="127"/>
        <v>166.05133663791153</v>
      </c>
      <c r="D414" s="72">
        <f t="shared" si="128"/>
        <v>2.6361212142070566E-3</v>
      </c>
      <c r="E414" s="72">
        <f t="shared" si="129"/>
        <v>122.35373146373789</v>
      </c>
      <c r="F414" s="72">
        <f t="shared" si="130"/>
        <v>1.3696965024640807E-3</v>
      </c>
      <c r="G414" s="72">
        <f t="shared" si="131"/>
        <v>244.70702595142404</v>
      </c>
      <c r="H414" s="72">
        <f t="shared" si="132"/>
        <v>-1.3520128595678044E-3</v>
      </c>
      <c r="I414" s="72">
        <f t="shared" si="133"/>
        <v>206.26071366679966</v>
      </c>
      <c r="J414" s="72">
        <f t="shared" si="134"/>
        <v>-4.2859533410020446E-3</v>
      </c>
      <c r="K414" s="72">
        <f t="shared" si="135"/>
        <v>295.72719683726746</v>
      </c>
      <c r="L414" s="72">
        <f t="shared" si="136"/>
        <v>1.3710776190105675E-3</v>
      </c>
      <c r="M414" s="72">
        <f t="shared" si="137"/>
        <v>273.59087001048005</v>
      </c>
      <c r="N414" s="72">
        <f t="shared" si="138"/>
        <v>-9.8305990025457628E-4</v>
      </c>
      <c r="O414" s="72">
        <f t="shared" si="139"/>
        <v>320.03907660210564</v>
      </c>
      <c r="P414" s="72">
        <f t="shared" si="140"/>
        <v>-1.2264872238203174E-3</v>
      </c>
      <c r="Q414" s="71">
        <f t="shared" si="141"/>
        <v>-1.0743034032887589E-2</v>
      </c>
      <c r="R414" s="131">
        <f>BDS!CD416</f>
        <v>-0.39419522544714614</v>
      </c>
      <c r="S414" s="132">
        <f t="shared" si="142"/>
        <v>0</v>
      </c>
      <c r="T414" s="132">
        <f t="shared" si="143"/>
        <v>0</v>
      </c>
      <c r="U414" s="132">
        <f t="shared" si="144"/>
        <v>0</v>
      </c>
      <c r="V414" s="131">
        <f t="shared" si="145"/>
        <v>-1.0743034032887589E-2</v>
      </c>
      <c r="W414" s="73">
        <f t="shared" si="146"/>
        <v>-0.4049382594800337</v>
      </c>
    </row>
    <row r="415" spans="1:23" x14ac:dyDescent="0.2">
      <c r="A415" s="71">
        <f>BDS!BR417</f>
        <v>4786.7875731212007</v>
      </c>
      <c r="B415" s="72">
        <f t="shared" si="126"/>
        <v>2.8327975271228238</v>
      </c>
      <c r="C415" s="72">
        <f t="shared" si="127"/>
        <v>168.56952726434855</v>
      </c>
      <c r="D415" s="72">
        <f t="shared" si="128"/>
        <v>-5.222126449097129E-3</v>
      </c>
      <c r="E415" s="72">
        <f t="shared" si="129"/>
        <v>124.20924209027044</v>
      </c>
      <c r="F415" s="72">
        <f t="shared" si="130"/>
        <v>-7.9965146881281098E-3</v>
      </c>
      <c r="G415" s="72">
        <f t="shared" si="131"/>
        <v>248.41804057768914</v>
      </c>
      <c r="H415" s="72">
        <f t="shared" si="132"/>
        <v>-9.2641990731953498E-4</v>
      </c>
      <c r="I415" s="72">
        <f t="shared" si="133"/>
        <v>209.388684848932</v>
      </c>
      <c r="J415" s="72">
        <f t="shared" si="134"/>
        <v>4.2519433822389239E-3</v>
      </c>
      <c r="K415" s="72">
        <f t="shared" si="135"/>
        <v>300.21193914730367</v>
      </c>
      <c r="L415" s="72">
        <f t="shared" si="136"/>
        <v>-3.2711367346210129E-3</v>
      </c>
      <c r="M415" s="72">
        <f t="shared" si="137"/>
        <v>277.73991197719101</v>
      </c>
      <c r="N415" s="72">
        <f t="shared" si="138"/>
        <v>3.4490778538184765E-3</v>
      </c>
      <c r="O415" s="72">
        <f t="shared" si="139"/>
        <v>324.89251180540276</v>
      </c>
      <c r="P415" s="72">
        <f t="shared" si="140"/>
        <v>-2.9726413584163728E-3</v>
      </c>
      <c r="Q415" s="71">
        <f t="shared" si="141"/>
        <v>-5.5455043457268947E-2</v>
      </c>
      <c r="R415" s="131">
        <f>BDS!CD417</f>
        <v>-0.39738806587908115</v>
      </c>
      <c r="S415" s="132">
        <f t="shared" si="142"/>
        <v>0</v>
      </c>
      <c r="T415" s="132">
        <f t="shared" si="143"/>
        <v>0</v>
      </c>
      <c r="U415" s="132">
        <f t="shared" si="144"/>
        <v>0</v>
      </c>
      <c r="V415" s="131">
        <f t="shared" si="145"/>
        <v>-5.5455043457268947E-2</v>
      </c>
      <c r="W415" s="73">
        <f t="shared" si="146"/>
        <v>-0.45284310933635008</v>
      </c>
    </row>
    <row r="416" spans="1:23" x14ac:dyDescent="0.2">
      <c r="A416" s="71">
        <f>BDS!BR418</f>
        <v>4859.3798439299808</v>
      </c>
      <c r="B416" s="72">
        <f t="shared" si="126"/>
        <v>2.7904795335022565</v>
      </c>
      <c r="C416" s="72">
        <f t="shared" si="127"/>
        <v>171.12590658688086</v>
      </c>
      <c r="D416" s="72">
        <f t="shared" si="128"/>
        <v>5.8195283879902051E-3</v>
      </c>
      <c r="E416" s="72">
        <f t="shared" si="129"/>
        <v>126.09289178247748</v>
      </c>
      <c r="F416" s="72">
        <f t="shared" si="130"/>
        <v>3.3001895034428549E-3</v>
      </c>
      <c r="G416" s="72">
        <f t="shared" si="131"/>
        <v>252.18533323480693</v>
      </c>
      <c r="H416" s="72">
        <f t="shared" si="132"/>
        <v>2.9997163777497359E-3</v>
      </c>
      <c r="I416" s="72">
        <f t="shared" si="133"/>
        <v>212.56409213046652</v>
      </c>
      <c r="J416" s="72">
        <f t="shared" si="134"/>
        <v>-4.1136067239965993E-3</v>
      </c>
      <c r="K416" s="72">
        <f t="shared" si="135"/>
        <v>304.76469317152288</v>
      </c>
      <c r="L416" s="72">
        <f t="shared" si="136"/>
        <v>-9.9096716137294676E-5</v>
      </c>
      <c r="M416" s="72">
        <f t="shared" si="137"/>
        <v>281.95187471768685</v>
      </c>
      <c r="N416" s="72">
        <f t="shared" si="138"/>
        <v>-2.5230653817328564E-3</v>
      </c>
      <c r="O416" s="72">
        <f t="shared" si="139"/>
        <v>329.81954999969309</v>
      </c>
      <c r="P416" s="72">
        <f t="shared" si="140"/>
        <v>1.4450497260269708E-4</v>
      </c>
      <c r="Q416" s="71">
        <f t="shared" si="141"/>
        <v>2.3942420998888783E-2</v>
      </c>
      <c r="R416" s="131">
        <f>BDS!CD418</f>
        <v>-0.39259965763889593</v>
      </c>
      <c r="S416" s="132">
        <f t="shared" si="142"/>
        <v>0</v>
      </c>
      <c r="T416" s="132">
        <f t="shared" si="143"/>
        <v>0</v>
      </c>
      <c r="U416" s="132">
        <f t="shared" si="144"/>
        <v>0</v>
      </c>
      <c r="V416" s="131">
        <f t="shared" si="145"/>
        <v>2.3942420998888783E-2</v>
      </c>
      <c r="W416" s="73">
        <f t="shared" si="146"/>
        <v>-0.36865723664000716</v>
      </c>
    </row>
    <row r="417" spans="1:23" x14ac:dyDescent="0.2">
      <c r="A417" s="71">
        <f>BDS!BR419</f>
        <v>4933.0729861897453</v>
      </c>
      <c r="B417" s="72">
        <f t="shared" si="126"/>
        <v>2.7487937109305989</v>
      </c>
      <c r="C417" s="72">
        <f t="shared" si="127"/>
        <v>173.72105374216875</v>
      </c>
      <c r="D417" s="72">
        <f t="shared" si="128"/>
        <v>-4.6262805482023897E-3</v>
      </c>
      <c r="E417" s="72">
        <f t="shared" si="129"/>
        <v>128.00510727303609</v>
      </c>
      <c r="F417" s="72">
        <f t="shared" si="130"/>
        <v>5.6051631781267371E-3</v>
      </c>
      <c r="G417" s="72">
        <f t="shared" si="131"/>
        <v>256.00975738660753</v>
      </c>
      <c r="H417" s="72">
        <f t="shared" si="132"/>
        <v>-3.904338361001773E-3</v>
      </c>
      <c r="I417" s="72">
        <f t="shared" si="133"/>
        <v>215.78765488616574</v>
      </c>
      <c r="J417" s="72">
        <f t="shared" si="134"/>
        <v>3.8544467428004276E-3</v>
      </c>
      <c r="K417" s="72">
        <f t="shared" si="135"/>
        <v>309.38649031662499</v>
      </c>
      <c r="L417" s="72">
        <f t="shared" si="136"/>
        <v>3.226311901027019E-3</v>
      </c>
      <c r="M417" s="72">
        <f t="shared" si="137"/>
        <v>286.22771243387859</v>
      </c>
      <c r="N417" s="72">
        <f t="shared" si="138"/>
        <v>-1.1742663096379492E-3</v>
      </c>
      <c r="O417" s="72">
        <f t="shared" si="139"/>
        <v>334.82130738413377</v>
      </c>
      <c r="P417" s="72">
        <f t="shared" si="140"/>
        <v>2.8998600223143454E-3</v>
      </c>
      <c r="Q417" s="71">
        <f t="shared" si="141"/>
        <v>2.546560242184856E-2</v>
      </c>
      <c r="R417" s="131">
        <f>BDS!CD419</f>
        <v>-0.38877116798332434</v>
      </c>
      <c r="S417" s="132">
        <f t="shared" si="142"/>
        <v>0</v>
      </c>
      <c r="T417" s="132">
        <f t="shared" si="143"/>
        <v>0</v>
      </c>
      <c r="U417" s="132">
        <f t="shared" si="144"/>
        <v>0</v>
      </c>
      <c r="V417" s="131">
        <f t="shared" si="145"/>
        <v>2.546560242184856E-2</v>
      </c>
      <c r="W417" s="73">
        <f t="shared" si="146"/>
        <v>-0.36330556556147575</v>
      </c>
    </row>
    <row r="418" spans="1:23" x14ac:dyDescent="0.2">
      <c r="A418" s="71">
        <f>BDS!BR420</f>
        <v>5007.883694762606</v>
      </c>
      <c r="B418" s="72">
        <f t="shared" si="126"/>
        <v>2.7077306156653465</v>
      </c>
      <c r="C418" s="72">
        <f t="shared" si="127"/>
        <v>176.35555664955706</v>
      </c>
      <c r="D418" s="72">
        <f t="shared" si="128"/>
        <v>2.3450734899938801E-3</v>
      </c>
      <c r="E418" s="72">
        <f t="shared" si="129"/>
        <v>129.94632176608121</v>
      </c>
      <c r="F418" s="72">
        <f t="shared" si="130"/>
        <v>-6.9956593957412796E-3</v>
      </c>
      <c r="G418" s="72">
        <f t="shared" si="131"/>
        <v>259.89217943981362</v>
      </c>
      <c r="H418" s="72">
        <f t="shared" si="132"/>
        <v>2.9160154650267442E-3</v>
      </c>
      <c r="I418" s="72">
        <f t="shared" si="133"/>
        <v>219.06010340020623</v>
      </c>
      <c r="J418" s="72">
        <f t="shared" si="134"/>
        <v>-3.4337243696122995E-3</v>
      </c>
      <c r="K418" s="72">
        <f t="shared" si="135"/>
        <v>314.0783776307299</v>
      </c>
      <c r="L418" s="72">
        <f t="shared" si="136"/>
        <v>-2.5725919755246253E-4</v>
      </c>
      <c r="M418" s="72">
        <f t="shared" si="137"/>
        <v>290.5683937982763</v>
      </c>
      <c r="N418" s="72">
        <f t="shared" si="138"/>
        <v>3.4400907831431595E-3</v>
      </c>
      <c r="O418" s="72">
        <f t="shared" si="139"/>
        <v>339.89891708519065</v>
      </c>
      <c r="P418" s="72">
        <f t="shared" si="140"/>
        <v>1.6779471685249808E-3</v>
      </c>
      <c r="Q418" s="71">
        <f t="shared" si="141"/>
        <v>-1.3357306529576886E-3</v>
      </c>
      <c r="R418" s="131">
        <f>BDS!CD420</f>
        <v>-0.39076665095446206</v>
      </c>
      <c r="S418" s="132">
        <f t="shared" si="142"/>
        <v>0</v>
      </c>
      <c r="T418" s="132">
        <f t="shared" si="143"/>
        <v>0</v>
      </c>
      <c r="U418" s="132">
        <f t="shared" si="144"/>
        <v>0</v>
      </c>
      <c r="V418" s="131">
        <f t="shared" si="145"/>
        <v>-1.3357306529576886E-3</v>
      </c>
      <c r="W418" s="73">
        <f t="shared" si="146"/>
        <v>-0.39210238160741973</v>
      </c>
    </row>
    <row r="419" spans="1:23" x14ac:dyDescent="0.2">
      <c r="A419" s="71">
        <f>BDS!BR421</f>
        <v>5083.8289176904827</v>
      </c>
      <c r="B419" s="72">
        <f t="shared" si="126"/>
        <v>2.6672809450401669</v>
      </c>
      <c r="C419" s="72">
        <f t="shared" si="127"/>
        <v>179.03001214426587</v>
      </c>
      <c r="D419" s="72">
        <f t="shared" si="128"/>
        <v>2.2765913346788685E-4</v>
      </c>
      <c r="E419" s="72">
        <f t="shared" si="129"/>
        <v>131.91697503534618</v>
      </c>
      <c r="F419" s="72">
        <f t="shared" si="130"/>
        <v>-2.2674832503677739E-4</v>
      </c>
      <c r="G419" s="72">
        <f t="shared" si="131"/>
        <v>263.8334789403213</v>
      </c>
      <c r="H419" s="72">
        <f t="shared" si="132"/>
        <v>-2.2842975880838997E-4</v>
      </c>
      <c r="I419" s="72">
        <f t="shared" si="133"/>
        <v>222.38217903162146</v>
      </c>
      <c r="J419" s="72">
        <f t="shared" si="134"/>
        <v>2.7955957925300387E-3</v>
      </c>
      <c r="K419" s="72">
        <f t="shared" si="135"/>
        <v>318.84141804058163</v>
      </c>
      <c r="L419" s="72">
        <f t="shared" si="136"/>
        <v>-3.1349218181424086E-3</v>
      </c>
      <c r="M419" s="72">
        <f t="shared" si="137"/>
        <v>294.97490217343761</v>
      </c>
      <c r="N419" s="72">
        <f t="shared" si="138"/>
        <v>-1.1139494902273354E-3</v>
      </c>
      <c r="O419" s="72">
        <f t="shared" si="139"/>
        <v>345.05352941334348</v>
      </c>
      <c r="P419" s="72">
        <f t="shared" si="140"/>
        <v>-1.4441880502935836E-3</v>
      </c>
      <c r="Q419" s="71">
        <f t="shared" si="141"/>
        <v>-1.3592876459395907E-2</v>
      </c>
      <c r="R419" s="131">
        <f>BDS!CD421</f>
        <v>-0.3977348081670371</v>
      </c>
      <c r="S419" s="132">
        <f t="shared" si="142"/>
        <v>0</v>
      </c>
      <c r="T419" s="132">
        <f t="shared" si="143"/>
        <v>0</v>
      </c>
      <c r="U419" s="132">
        <f t="shared" si="144"/>
        <v>0</v>
      </c>
      <c r="V419" s="131">
        <f t="shared" si="145"/>
        <v>-1.3592876459395907E-2</v>
      </c>
      <c r="W419" s="73">
        <f t="shared" si="146"/>
        <v>-0.41132768462643299</v>
      </c>
    </row>
    <row r="420" spans="1:23" x14ac:dyDescent="0.2">
      <c r="A420" s="71">
        <f>BDS!BR422</f>
        <v>5160.9258600346066</v>
      </c>
      <c r="B420" s="72">
        <f t="shared" si="126"/>
        <v>2.6274355353574239</v>
      </c>
      <c r="C420" s="72">
        <f t="shared" si="127"/>
        <v>181.7450261126007</v>
      </c>
      <c r="D420" s="72">
        <f t="shared" si="128"/>
        <v>-2.478857791129177E-3</v>
      </c>
      <c r="E420" s="72">
        <f t="shared" si="129"/>
        <v>133.91751352379154</v>
      </c>
      <c r="F420" s="72">
        <f t="shared" si="130"/>
        <v>6.8783299017215332E-3</v>
      </c>
      <c r="G420" s="72">
        <f t="shared" si="131"/>
        <v>267.8345487724572</v>
      </c>
      <c r="H420" s="72">
        <f t="shared" si="132"/>
        <v>-2.6762037385837933E-3</v>
      </c>
      <c r="I420" s="72">
        <f t="shared" si="133"/>
        <v>225.75463438225319</v>
      </c>
      <c r="J420" s="72">
        <f t="shared" si="134"/>
        <v>-1.8868832917156911E-3</v>
      </c>
      <c r="K420" s="72">
        <f t="shared" si="135"/>
        <v>323.67669059234964</v>
      </c>
      <c r="L420" s="72">
        <f t="shared" si="136"/>
        <v>-2.8582468942856427E-4</v>
      </c>
      <c r="M420" s="72">
        <f t="shared" si="137"/>
        <v>299.44823583474431</v>
      </c>
      <c r="N420" s="72">
        <f t="shared" si="138"/>
        <v>-2.8045258774011209E-3</v>
      </c>
      <c r="O420" s="72">
        <f t="shared" si="139"/>
        <v>350.28631212368339</v>
      </c>
      <c r="P420" s="72">
        <f t="shared" si="140"/>
        <v>-2.8548052279637236E-3</v>
      </c>
      <c r="Q420" s="71">
        <f t="shared" si="141"/>
        <v>-2.6611418661478245E-2</v>
      </c>
      <c r="R420" s="131">
        <f>BDS!CD422</f>
        <v>-0.40313681320482786</v>
      </c>
      <c r="S420" s="132">
        <f t="shared" si="142"/>
        <v>0</v>
      </c>
      <c r="T420" s="132">
        <f t="shared" si="143"/>
        <v>0</v>
      </c>
      <c r="U420" s="132">
        <f t="shared" si="144"/>
        <v>0</v>
      </c>
      <c r="V420" s="131">
        <f t="shared" si="145"/>
        <v>-2.6611418661478245E-2</v>
      </c>
      <c r="W420" s="73">
        <f t="shared" si="146"/>
        <v>-0.42974823186630612</v>
      </c>
    </row>
    <row r="421" spans="1:23" x14ac:dyDescent="0.2">
      <c r="A421" s="71">
        <f>BDS!BR423</f>
        <v>5239.1919877732525</v>
      </c>
      <c r="B421" s="72">
        <f t="shared" si="126"/>
        <v>2.5881853598121789</v>
      </c>
      <c r="C421" s="72">
        <f t="shared" si="127"/>
        <v>184.50121362921365</v>
      </c>
      <c r="D421" s="72">
        <f t="shared" si="128"/>
        <v>4.0817858609152064E-3</v>
      </c>
      <c r="E421" s="72">
        <f t="shared" si="129"/>
        <v>135.94839044474475</v>
      </c>
      <c r="F421" s="72">
        <f t="shared" si="130"/>
        <v>-5.574037692167068E-3</v>
      </c>
      <c r="G421" s="72">
        <f t="shared" si="131"/>
        <v>271.89629536125767</v>
      </c>
      <c r="H421" s="72">
        <f t="shared" si="132"/>
        <v>3.637377846884567E-3</v>
      </c>
      <c r="I421" s="72">
        <f t="shared" si="133"/>
        <v>229.17823346725035</v>
      </c>
      <c r="J421" s="72">
        <f t="shared" si="134"/>
        <v>6.8668520717793196E-4</v>
      </c>
      <c r="K421" s="72">
        <f t="shared" si="135"/>
        <v>328.58529069608244</v>
      </c>
      <c r="L421" s="72">
        <f t="shared" si="136"/>
        <v>2.9172629523658736E-3</v>
      </c>
      <c r="M421" s="72">
        <f t="shared" si="137"/>
        <v>303.98940819655712</v>
      </c>
      <c r="N421" s="72">
        <f t="shared" si="138"/>
        <v>2.2304396476460725E-3</v>
      </c>
      <c r="O421" s="72">
        <f t="shared" si="139"/>
        <v>355.59845068046315</v>
      </c>
      <c r="P421" s="72">
        <f t="shared" si="140"/>
        <v>-1.5843375915948626E-3</v>
      </c>
      <c r="Q421" s="71">
        <f t="shared" si="141"/>
        <v>2.7685464823737658E-2</v>
      </c>
      <c r="R421" s="131">
        <f>BDS!CD423</f>
        <v>-0.39662425054171191</v>
      </c>
      <c r="S421" s="132">
        <f t="shared" si="142"/>
        <v>0</v>
      </c>
      <c r="T421" s="132">
        <f t="shared" si="143"/>
        <v>0</v>
      </c>
      <c r="U421" s="132">
        <f t="shared" si="144"/>
        <v>0</v>
      </c>
      <c r="V421" s="131">
        <f t="shared" si="145"/>
        <v>2.7685464823737658E-2</v>
      </c>
      <c r="W421" s="73">
        <f t="shared" si="146"/>
        <v>-0.36893878571797423</v>
      </c>
    </row>
    <row r="422" spans="1:23" x14ac:dyDescent="0.2">
      <c r="A422" s="71">
        <f>BDS!BR424</f>
        <v>5318.6450317585814</v>
      </c>
      <c r="B422" s="72">
        <f t="shared" si="126"/>
        <v>2.5495215264472084</v>
      </c>
      <c r="C422" s="72">
        <f t="shared" si="127"/>
        <v>187.29919909644576</v>
      </c>
      <c r="D422" s="72">
        <f t="shared" si="128"/>
        <v>-4.9691295001819541E-3</v>
      </c>
      <c r="E422" s="72">
        <f t="shared" si="129"/>
        <v>138.01006588457375</v>
      </c>
      <c r="F422" s="72">
        <f t="shared" si="130"/>
        <v>-1.5813356291817606E-3</v>
      </c>
      <c r="G422" s="72">
        <f t="shared" si="131"/>
        <v>276.0196388778154</v>
      </c>
      <c r="H422" s="72">
        <f t="shared" si="132"/>
        <v>-1.5448358313855386E-3</v>
      </c>
      <c r="I422" s="72">
        <f t="shared" si="133"/>
        <v>232.65375188815338</v>
      </c>
      <c r="J422" s="72">
        <f t="shared" si="134"/>
        <v>7.5214739079906368E-4</v>
      </c>
      <c r="K422" s="72">
        <f t="shared" si="135"/>
        <v>333.56833037386752</v>
      </c>
      <c r="L422" s="72">
        <f t="shared" si="136"/>
        <v>1.5911888582734301E-3</v>
      </c>
      <c r="M422" s="72">
        <f t="shared" si="137"/>
        <v>308.5994480418006</v>
      </c>
      <c r="N422" s="72">
        <f t="shared" si="138"/>
        <v>2.1448936663648961E-3</v>
      </c>
      <c r="O422" s="72">
        <f t="shared" si="139"/>
        <v>360.9911485256585</v>
      </c>
      <c r="P422" s="72">
        <f t="shared" si="140"/>
        <v>7.9745582976230821E-4</v>
      </c>
      <c r="Q422" s="71">
        <f t="shared" si="141"/>
        <v>-1.2219177486770039E-2</v>
      </c>
      <c r="R422" s="131">
        <f>BDS!CD424</f>
        <v>-0.36747860167088664</v>
      </c>
      <c r="S422" s="132">
        <f t="shared" si="142"/>
        <v>0</v>
      </c>
      <c r="T422" s="132">
        <f t="shared" si="143"/>
        <v>0</v>
      </c>
      <c r="U422" s="132">
        <f t="shared" si="144"/>
        <v>0</v>
      </c>
      <c r="V422" s="131">
        <f t="shared" si="145"/>
        <v>-1.2219177486770039E-2</v>
      </c>
      <c r="W422" s="73">
        <f t="shared" si="146"/>
        <v>-0.37969777915765668</v>
      </c>
    </row>
    <row r="423" spans="1:23" x14ac:dyDescent="0.2">
      <c r="A423" s="71">
        <f>BDS!BR425</f>
        <v>5399.3029917334879</v>
      </c>
      <c r="B423" s="72">
        <f t="shared" si="126"/>
        <v>2.5114352761385703</v>
      </c>
      <c r="C423" s="72">
        <f t="shared" si="127"/>
        <v>190.13961638578272</v>
      </c>
      <c r="D423" s="72">
        <f t="shared" si="128"/>
        <v>5.2451858450281059E-3</v>
      </c>
      <c r="E423" s="72">
        <f t="shared" si="129"/>
        <v>140.10300690691744</v>
      </c>
      <c r="F423" s="72">
        <f t="shared" si="130"/>
        <v>6.814298623529654E-3</v>
      </c>
      <c r="G423" s="72">
        <f t="shared" si="131"/>
        <v>280.20551344774015</v>
      </c>
      <c r="H423" s="72">
        <f t="shared" si="132"/>
        <v>-2.0261832865362673E-3</v>
      </c>
      <c r="I423" s="72">
        <f t="shared" si="133"/>
        <v>236.18197700860321</v>
      </c>
      <c r="J423" s="72">
        <f t="shared" si="134"/>
        <v>-2.2581162075733315E-3</v>
      </c>
      <c r="K423" s="72">
        <f t="shared" si="135"/>
        <v>338.62693851175555</v>
      </c>
      <c r="L423" s="72">
        <f t="shared" si="136"/>
        <v>-1.822396954335359E-3</v>
      </c>
      <c r="M423" s="72">
        <f t="shared" si="137"/>
        <v>313.27939975502926</v>
      </c>
      <c r="N423" s="72">
        <f t="shared" si="138"/>
        <v>-2.4599550495314842E-3</v>
      </c>
      <c r="O423" s="72">
        <f t="shared" si="139"/>
        <v>366.46562735160313</v>
      </c>
      <c r="P423" s="72">
        <f t="shared" si="140"/>
        <v>2.4327809612383834E-3</v>
      </c>
      <c r="Q423" s="71">
        <f t="shared" si="141"/>
        <v>2.5658667503539921E-2</v>
      </c>
      <c r="R423" s="131">
        <f>BDS!CD425</f>
        <v>-0.30871275835835821</v>
      </c>
      <c r="S423" s="132">
        <f t="shared" si="142"/>
        <v>0</v>
      </c>
      <c r="T423" s="132">
        <f t="shared" si="143"/>
        <v>0</v>
      </c>
      <c r="U423" s="132">
        <f t="shared" si="144"/>
        <v>0</v>
      </c>
      <c r="V423" s="131">
        <f t="shared" si="145"/>
        <v>2.5658667503539921E-2</v>
      </c>
      <c r="W423" s="73">
        <f t="shared" si="146"/>
        <v>-0.28305409085481831</v>
      </c>
    </row>
    <row r="424" spans="1:23" x14ac:dyDescent="0.2">
      <c r="A424" s="71">
        <f>BDS!BR426</f>
        <v>5481.1841404093639</v>
      </c>
      <c r="B424" s="72">
        <f t="shared" si="126"/>
        <v>2.4739179806112603</v>
      </c>
      <c r="C424" s="72">
        <f t="shared" si="127"/>
        <v>193.02310898145566</v>
      </c>
      <c r="D424" s="72">
        <f t="shared" si="128"/>
        <v>-5.0924773675062275E-3</v>
      </c>
      <c r="E424" s="72">
        <f t="shared" si="129"/>
        <v>142.2276876584971</v>
      </c>
      <c r="F424" s="72">
        <f t="shared" si="130"/>
        <v>-5.3100681714880905E-3</v>
      </c>
      <c r="G424" s="72">
        <f t="shared" si="131"/>
        <v>284.45486736278104</v>
      </c>
      <c r="H424" s="72">
        <f t="shared" si="132"/>
        <v>3.4807404235576958E-3</v>
      </c>
      <c r="I424" s="72">
        <f t="shared" si="133"/>
        <v>239.76370813271541</v>
      </c>
      <c r="J424" s="72">
        <f t="shared" si="134"/>
        <v>3.515580788526537E-3</v>
      </c>
      <c r="K424" s="72">
        <f t="shared" si="135"/>
        <v>343.76226111550443</v>
      </c>
      <c r="L424" s="72">
        <f t="shared" si="136"/>
        <v>-2.8241273327985926E-3</v>
      </c>
      <c r="M424" s="72">
        <f t="shared" si="137"/>
        <v>318.03032355902849</v>
      </c>
      <c r="N424" s="72">
        <f t="shared" si="138"/>
        <v>-2.0956217986512933E-3</v>
      </c>
      <c r="O424" s="72">
        <f t="shared" si="139"/>
        <v>372.02312737775765</v>
      </c>
      <c r="P424" s="72">
        <f t="shared" si="140"/>
        <v>2.6006750093071278E-3</v>
      </c>
      <c r="Q424" s="71">
        <f t="shared" si="141"/>
        <v>-2.4936106874577021E-2</v>
      </c>
      <c r="R424" s="131">
        <f>BDS!CD426</f>
        <v>-0.22042488953861383</v>
      </c>
      <c r="S424" s="132">
        <f t="shared" si="142"/>
        <v>0</v>
      </c>
      <c r="T424" s="132">
        <f t="shared" si="143"/>
        <v>0</v>
      </c>
      <c r="U424" s="132">
        <f t="shared" si="144"/>
        <v>0</v>
      </c>
      <c r="V424" s="131">
        <f t="shared" si="145"/>
        <v>-2.4936106874577021E-2</v>
      </c>
      <c r="W424" s="73">
        <f t="shared" si="146"/>
        <v>-0.24536099641319087</v>
      </c>
    </row>
    <row r="425" spans="1:23" x14ac:dyDescent="0.2">
      <c r="A425" s="71">
        <f>BDS!BR427</f>
        <v>5564.3070276057015</v>
      </c>
      <c r="B425" s="72">
        <f t="shared" si="126"/>
        <v>2.4369611404845166</v>
      </c>
      <c r="C425" s="72">
        <f t="shared" si="127"/>
        <v>195.95033012621974</v>
      </c>
      <c r="D425" s="72">
        <f t="shared" si="128"/>
        <v>4.7020490619836776E-3</v>
      </c>
      <c r="E425" s="72">
        <f t="shared" si="129"/>
        <v>144.38458947653203</v>
      </c>
      <c r="F425" s="72">
        <f t="shared" si="130"/>
        <v>-8.8872239550889494E-4</v>
      </c>
      <c r="G425" s="72">
        <f t="shared" si="131"/>
        <v>288.76866329565763</v>
      </c>
      <c r="H425" s="72">
        <f t="shared" si="132"/>
        <v>-8.831037770987368E-4</v>
      </c>
      <c r="I425" s="72">
        <f t="shared" si="133"/>
        <v>243.39975668615858</v>
      </c>
      <c r="J425" s="72">
        <f t="shared" si="134"/>
        <v>-4.0973225043923235E-3</v>
      </c>
      <c r="K425" s="72">
        <f t="shared" si="135"/>
        <v>348.97546157020173</v>
      </c>
      <c r="L425" s="72">
        <f t="shared" si="136"/>
        <v>-7.3300802640076867E-4</v>
      </c>
      <c r="M425" s="72">
        <f t="shared" si="137"/>
        <v>322.85329575500316</v>
      </c>
      <c r="N425" s="72">
        <f t="shared" si="138"/>
        <v>2.067274900082502E-3</v>
      </c>
      <c r="O425" s="72">
        <f t="shared" si="139"/>
        <v>377.66490763167559</v>
      </c>
      <c r="P425" s="72">
        <f t="shared" si="140"/>
        <v>1.6521301476950098E-3</v>
      </c>
      <c r="Q425" s="71">
        <f t="shared" si="141"/>
        <v>7.8939297176291445E-3</v>
      </c>
      <c r="R425" s="131">
        <f>BDS!CD427</f>
        <v>-0.11100667235077832</v>
      </c>
      <c r="S425" s="132">
        <f t="shared" si="142"/>
        <v>0</v>
      </c>
      <c r="T425" s="132">
        <f t="shared" si="143"/>
        <v>0</v>
      </c>
      <c r="U425" s="132">
        <f t="shared" si="144"/>
        <v>0</v>
      </c>
      <c r="V425" s="131">
        <f t="shared" si="145"/>
        <v>7.8939297176291445E-3</v>
      </c>
      <c r="W425" s="73">
        <f t="shared" si="146"/>
        <v>-0.10311274263314918</v>
      </c>
    </row>
    <row r="426" spans="1:23" x14ac:dyDescent="0.2">
      <c r="A426" s="71">
        <f>BDS!BR428</f>
        <v>5648.6904844524761</v>
      </c>
      <c r="B426" s="72">
        <f t="shared" si="126"/>
        <v>2.4005563833463186</v>
      </c>
      <c r="C426" s="72">
        <f t="shared" si="127"/>
        <v>198.92194296934355</v>
      </c>
      <c r="D426" s="72">
        <f t="shared" si="128"/>
        <v>-4.2345127979665472E-3</v>
      </c>
      <c r="E426" s="72">
        <f t="shared" si="129"/>
        <v>146.57420099778463</v>
      </c>
      <c r="F426" s="72">
        <f t="shared" si="130"/>
        <v>6.0192430156434428E-3</v>
      </c>
      <c r="G426" s="72">
        <f t="shared" si="131"/>
        <v>293.14787851814958</v>
      </c>
      <c r="H426" s="72">
        <f t="shared" si="132"/>
        <v>-2.8325793512445257E-3</v>
      </c>
      <c r="I426" s="72">
        <f t="shared" si="133"/>
        <v>247.09094639997994</v>
      </c>
      <c r="J426" s="72">
        <f t="shared" si="134"/>
        <v>3.5973401281914597E-3</v>
      </c>
      <c r="K426" s="72">
        <f t="shared" si="135"/>
        <v>354.26772090382514</v>
      </c>
      <c r="L426" s="72">
        <f t="shared" si="136"/>
        <v>1.887114656605466E-3</v>
      </c>
      <c r="M426" s="72">
        <f t="shared" si="137"/>
        <v>327.74940896640948</v>
      </c>
      <c r="N426" s="72">
        <f t="shared" si="138"/>
        <v>2.6058829853901353E-3</v>
      </c>
      <c r="O426" s="72">
        <f t="shared" si="139"/>
        <v>383.39224623423144</v>
      </c>
      <c r="P426" s="72">
        <f t="shared" si="140"/>
        <v>3.0691608667378074E-4</v>
      </c>
      <c r="Q426" s="71">
        <f t="shared" si="141"/>
        <v>3.1801341320848893E-2</v>
      </c>
      <c r="R426" s="131">
        <f>BDS!CD428</f>
        <v>4.4460228715470507E-3</v>
      </c>
      <c r="S426" s="132">
        <f t="shared" si="142"/>
        <v>0</v>
      </c>
      <c r="T426" s="132">
        <f t="shared" si="143"/>
        <v>0</v>
      </c>
      <c r="U426" s="132">
        <f t="shared" si="144"/>
        <v>0</v>
      </c>
      <c r="V426" s="131">
        <f t="shared" si="145"/>
        <v>3.1801341320848893E-2</v>
      </c>
      <c r="W426" s="73">
        <f t="shared" si="146"/>
        <v>3.6247364192395944E-2</v>
      </c>
    </row>
    <row r="427" spans="1:23" x14ac:dyDescent="0.2">
      <c r="A427" s="71">
        <f>BDS!BR429</f>
        <v>5734.3536276562554</v>
      </c>
      <c r="B427" s="72">
        <f t="shared" si="126"/>
        <v>2.3646954618566562</v>
      </c>
      <c r="C427" s="72">
        <f t="shared" si="127"/>
        <v>201.93862071684251</v>
      </c>
      <c r="D427" s="72">
        <f t="shared" si="128"/>
        <v>3.8062370390850699E-3</v>
      </c>
      <c r="E427" s="72">
        <f t="shared" si="129"/>
        <v>148.79701826925881</v>
      </c>
      <c r="F427" s="72">
        <f t="shared" si="130"/>
        <v>-6.1125879145340354E-3</v>
      </c>
      <c r="G427" s="72">
        <f t="shared" si="131"/>
        <v>297.59350512249313</v>
      </c>
      <c r="H427" s="72">
        <f t="shared" si="132"/>
        <v>2.5417335114244874E-3</v>
      </c>
      <c r="I427" s="72">
        <f t="shared" si="133"/>
        <v>250.83811349721742</v>
      </c>
      <c r="J427" s="72">
        <f t="shared" si="134"/>
        <v>-1.8737466380722425E-3</v>
      </c>
      <c r="K427" s="72">
        <f t="shared" si="135"/>
        <v>359.64023805479849</v>
      </c>
      <c r="L427" s="72">
        <f t="shared" si="136"/>
        <v>2.7733282263767865E-3</v>
      </c>
      <c r="M427" s="72">
        <f t="shared" si="137"/>
        <v>332.71977238648361</v>
      </c>
      <c r="N427" s="72">
        <f t="shared" si="138"/>
        <v>-8.5669902451172722E-4</v>
      </c>
      <c r="O427" s="72">
        <f t="shared" si="139"/>
        <v>389.20644068917238</v>
      </c>
      <c r="P427" s="72">
        <f t="shared" si="140"/>
        <v>-8.8354759807993003E-4</v>
      </c>
      <c r="Q427" s="71">
        <f t="shared" si="141"/>
        <v>-2.6295039323276756E-3</v>
      </c>
      <c r="R427" s="131">
        <f>BDS!CD429</f>
        <v>0.10803147320181594</v>
      </c>
      <c r="S427" s="132">
        <f t="shared" si="142"/>
        <v>0</v>
      </c>
      <c r="T427" s="132">
        <f t="shared" si="143"/>
        <v>0</v>
      </c>
      <c r="U427" s="132">
        <f t="shared" si="144"/>
        <v>0</v>
      </c>
      <c r="V427" s="131">
        <f t="shared" si="145"/>
        <v>-2.6295039323276756E-3</v>
      </c>
      <c r="W427" s="73">
        <f t="shared" si="146"/>
        <v>0.10540196926948826</v>
      </c>
    </row>
    <row r="428" spans="1:23" x14ac:dyDescent="0.2">
      <c r="A428" s="71">
        <f>BDS!BR430</f>
        <v>5821.3158638310069</v>
      </c>
      <c r="B428" s="72">
        <f t="shared" si="126"/>
        <v>2.3293702518791286</v>
      </c>
      <c r="C428" s="72">
        <f t="shared" si="127"/>
        <v>205.00104678399094</v>
      </c>
      <c r="D428" s="72">
        <f t="shared" si="128"/>
        <v>-3.4908556281822026E-3</v>
      </c>
      <c r="E428" s="72">
        <f t="shared" si="129"/>
        <v>151.05354486057732</v>
      </c>
      <c r="F428" s="72">
        <f t="shared" si="130"/>
        <v>1.6833402679756525E-3</v>
      </c>
      <c r="G428" s="72">
        <f t="shared" si="131"/>
        <v>302.10655024613544</v>
      </c>
      <c r="H428" s="72">
        <f t="shared" si="132"/>
        <v>1.6264602557284366E-3</v>
      </c>
      <c r="I428" s="72">
        <f t="shared" si="133"/>
        <v>254.64210688234283</v>
      </c>
      <c r="J428" s="72">
        <f t="shared" si="134"/>
        <v>-6.763954268704976E-4</v>
      </c>
      <c r="K428" s="72">
        <f t="shared" si="135"/>
        <v>365.09423014360658</v>
      </c>
      <c r="L428" s="72">
        <f t="shared" si="136"/>
        <v>1.6997807400002036E-3</v>
      </c>
      <c r="M428" s="72">
        <f t="shared" si="137"/>
        <v>337.76551202952498</v>
      </c>
      <c r="N428" s="72">
        <f t="shared" si="138"/>
        <v>-2.9577289615344113E-3</v>
      </c>
      <c r="O428" s="72">
        <f t="shared" si="139"/>
        <v>395.10880817706311</v>
      </c>
      <c r="P428" s="72">
        <f t="shared" si="140"/>
        <v>-1.6913292874532841E-3</v>
      </c>
      <c r="Q428" s="71">
        <f t="shared" si="141"/>
        <v>-1.6563957100990633E-2</v>
      </c>
      <c r="R428" s="131">
        <f>BDS!CD430</f>
        <v>0.18390234168828812</v>
      </c>
      <c r="S428" s="132">
        <f t="shared" si="142"/>
        <v>0</v>
      </c>
      <c r="T428" s="132">
        <f t="shared" si="143"/>
        <v>0</v>
      </c>
      <c r="U428" s="132">
        <f t="shared" si="144"/>
        <v>0</v>
      </c>
      <c r="V428" s="131">
        <f t="shared" si="145"/>
        <v>-1.6563957100990633E-2</v>
      </c>
      <c r="W428" s="73">
        <f t="shared" si="146"/>
        <v>0.1673383845872975</v>
      </c>
    </row>
    <row r="429" spans="1:23" x14ac:dyDescent="0.2">
      <c r="A429" s="71">
        <f>BDS!BR431</f>
        <v>5909.5968938945834</v>
      </c>
      <c r="B429" s="72">
        <f t="shared" si="126"/>
        <v>2.2945727506404578</v>
      </c>
      <c r="C429" s="72">
        <f t="shared" si="127"/>
        <v>208.10991495014676</v>
      </c>
      <c r="D429" s="72">
        <f t="shared" si="128"/>
        <v>3.3270523109992923E-3</v>
      </c>
      <c r="E429" s="72">
        <f t="shared" si="129"/>
        <v>153.34429197806332</v>
      </c>
      <c r="F429" s="72">
        <f t="shared" si="130"/>
        <v>3.6484665061977529E-3</v>
      </c>
      <c r="G429" s="72">
        <f t="shared" si="131"/>
        <v>306.68803629989696</v>
      </c>
      <c r="H429" s="72">
        <f t="shared" si="132"/>
        <v>-3.0247027031004474E-3</v>
      </c>
      <c r="I429" s="72">
        <f t="shared" si="133"/>
        <v>258.50378833357718</v>
      </c>
      <c r="J429" s="72">
        <f t="shared" si="134"/>
        <v>3.01378979073099E-3</v>
      </c>
      <c r="K429" s="72">
        <f t="shared" si="135"/>
        <v>370.63093274852844</v>
      </c>
      <c r="L429" s="72">
        <f t="shared" si="136"/>
        <v>-2.0754961574681217E-4</v>
      </c>
      <c r="M429" s="72">
        <f t="shared" si="137"/>
        <v>342.88777098598956</v>
      </c>
      <c r="N429" s="72">
        <f t="shared" si="138"/>
        <v>-1.2794803746917186E-3</v>
      </c>
      <c r="O429" s="72">
        <f t="shared" si="139"/>
        <v>401.10068585368657</v>
      </c>
      <c r="P429" s="72">
        <f t="shared" si="140"/>
        <v>-2.1285547981099535E-3</v>
      </c>
      <c r="Q429" s="71">
        <f t="shared" si="141"/>
        <v>1.4520313037192313E-2</v>
      </c>
      <c r="R429" s="131">
        <f>BDS!CD431</f>
        <v>0.22256190933790787</v>
      </c>
      <c r="S429" s="132">
        <f t="shared" si="142"/>
        <v>0</v>
      </c>
      <c r="T429" s="132">
        <f t="shared" si="143"/>
        <v>0</v>
      </c>
      <c r="U429" s="132">
        <f t="shared" si="144"/>
        <v>0</v>
      </c>
      <c r="V429" s="131">
        <f t="shared" si="145"/>
        <v>1.4520313037192313E-2</v>
      </c>
      <c r="W429" s="73">
        <f t="shared" si="146"/>
        <v>0.23708222237510018</v>
      </c>
    </row>
    <row r="430" spans="1:23" x14ac:dyDescent="0.2">
      <c r="A430" s="71">
        <f>BDS!BR432</f>
        <v>5999.2167175318791</v>
      </c>
      <c r="B430" s="72">
        <f t="shared" si="126"/>
        <v>2.2602950749174937</v>
      </c>
      <c r="C430" s="72">
        <f t="shared" si="127"/>
        <v>211.26592951592428</v>
      </c>
      <c r="D430" s="72">
        <f t="shared" si="128"/>
        <v>-3.3262624121676086E-3</v>
      </c>
      <c r="E430" s="72">
        <f t="shared" si="129"/>
        <v>155.66977858055191</v>
      </c>
      <c r="F430" s="72">
        <f t="shared" si="130"/>
        <v>-6.3408372525421298E-3</v>
      </c>
      <c r="G430" s="72">
        <f t="shared" si="131"/>
        <v>311.33900119959452</v>
      </c>
      <c r="H430" s="72">
        <f t="shared" si="132"/>
        <v>-1.0144162317976839E-3</v>
      </c>
      <c r="I430" s="72">
        <f t="shared" si="133"/>
        <v>262.42403269812309</v>
      </c>
      <c r="J430" s="72">
        <f t="shared" si="134"/>
        <v>-3.7911892921689821E-3</v>
      </c>
      <c r="K430" s="72">
        <f t="shared" si="135"/>
        <v>376.25160018555215</v>
      </c>
      <c r="L430" s="72">
        <f t="shared" si="136"/>
        <v>-1.7911739705739321E-3</v>
      </c>
      <c r="M430" s="72">
        <f t="shared" si="137"/>
        <v>348.08770968145251</v>
      </c>
      <c r="N430" s="72">
        <f t="shared" si="138"/>
        <v>1.6903698598560567E-3</v>
      </c>
      <c r="O430" s="72">
        <f t="shared" si="139"/>
        <v>407.18343115297148</v>
      </c>
      <c r="P430" s="72">
        <f t="shared" si="140"/>
        <v>-2.3093648248711527E-3</v>
      </c>
      <c r="Q430" s="71">
        <f t="shared" si="141"/>
        <v>-7.3947384330579846E-2</v>
      </c>
      <c r="R430" s="131">
        <f>BDS!CD432</f>
        <v>0.22341770855533749</v>
      </c>
      <c r="S430" s="132">
        <f t="shared" si="142"/>
        <v>0</v>
      </c>
      <c r="T430" s="132">
        <f t="shared" si="143"/>
        <v>0</v>
      </c>
      <c r="U430" s="132">
        <f t="shared" si="144"/>
        <v>0</v>
      </c>
      <c r="V430" s="131">
        <f t="shared" si="145"/>
        <v>-7.3947384330579846E-2</v>
      </c>
      <c r="W430" s="73">
        <f t="shared" si="146"/>
        <v>0.14947032422475764</v>
      </c>
    </row>
    <row r="431" spans="1:23" x14ac:dyDescent="0.2">
      <c r="A431" s="71">
        <f>BDS!BR433</f>
        <v>6090.195637725672</v>
      </c>
      <c r="B431" s="72">
        <f t="shared" si="126"/>
        <v>2.2265294592513056</v>
      </c>
      <c r="C431" s="72">
        <f t="shared" si="127"/>
        <v>214.46980546275023</v>
      </c>
      <c r="D431" s="72">
        <f t="shared" si="128"/>
        <v>3.4766983568697346E-3</v>
      </c>
      <c r="E431" s="72">
        <f t="shared" si="129"/>
        <v>158.03053149695796</v>
      </c>
      <c r="F431" s="72">
        <f t="shared" si="130"/>
        <v>5.1505110775910126E-3</v>
      </c>
      <c r="G431" s="72">
        <f t="shared" si="131"/>
        <v>316.06049860117633</v>
      </c>
      <c r="H431" s="72">
        <f t="shared" si="132"/>
        <v>2.9927835905841031E-3</v>
      </c>
      <c r="I431" s="72">
        <f t="shared" si="133"/>
        <v>266.40372809035722</v>
      </c>
      <c r="J431" s="72">
        <f t="shared" si="134"/>
        <v>2.2164673104222137E-3</v>
      </c>
      <c r="K431" s="72">
        <f t="shared" si="135"/>
        <v>381.95750579253456</v>
      </c>
      <c r="L431" s="72">
        <f t="shared" si="136"/>
        <v>-2.5340920109378508E-3</v>
      </c>
      <c r="M431" s="72">
        <f t="shared" si="137"/>
        <v>353.36650613949701</v>
      </c>
      <c r="N431" s="72">
        <f t="shared" si="138"/>
        <v>2.8243679702314567E-3</v>
      </c>
      <c r="O431" s="72">
        <f t="shared" si="139"/>
        <v>413.35842209451249</v>
      </c>
      <c r="P431" s="72">
        <f t="shared" si="140"/>
        <v>-2.3504492605848472E-3</v>
      </c>
      <c r="Q431" s="71">
        <f t="shared" si="141"/>
        <v>5.0844966470812492E-2</v>
      </c>
      <c r="R431" s="131">
        <f>BDS!CD433</f>
        <v>0.19491261258940185</v>
      </c>
      <c r="S431" s="132">
        <f t="shared" si="142"/>
        <v>0</v>
      </c>
      <c r="T431" s="132">
        <f t="shared" si="143"/>
        <v>0</v>
      </c>
      <c r="U431" s="132">
        <f t="shared" si="144"/>
        <v>0</v>
      </c>
      <c r="V431" s="131">
        <f t="shared" si="145"/>
        <v>5.0844966470812492E-2</v>
      </c>
      <c r="W431" s="73">
        <f t="shared" si="146"/>
        <v>0.24575757906021434</v>
      </c>
    </row>
    <row r="432" spans="1:23" x14ac:dyDescent="0.2">
      <c r="A432" s="71">
        <f>BDS!BR434</f>
        <v>6182.5542653561779</v>
      </c>
      <c r="B432" s="72">
        <f t="shared" si="126"/>
        <v>2.1932682541879487</v>
      </c>
      <c r="C432" s="72">
        <f t="shared" si="127"/>
        <v>217.72226861484012</v>
      </c>
      <c r="D432" s="72">
        <f t="shared" si="128"/>
        <v>-3.7423595286837845E-3</v>
      </c>
      <c r="E432" s="72">
        <f t="shared" si="129"/>
        <v>160.42708554562711</v>
      </c>
      <c r="F432" s="72">
        <f t="shared" si="130"/>
        <v>-1.274156943842443E-3</v>
      </c>
      <c r="G432" s="72">
        <f t="shared" si="131"/>
        <v>320.85359813942353</v>
      </c>
      <c r="H432" s="72">
        <f t="shared" si="132"/>
        <v>1.2456193082211011E-3</v>
      </c>
      <c r="I432" s="72">
        <f t="shared" si="133"/>
        <v>270.44377609302933</v>
      </c>
      <c r="J432" s="72">
        <f t="shared" si="134"/>
        <v>9.7489252138545368E-4</v>
      </c>
      <c r="K432" s="72">
        <f t="shared" si="135"/>
        <v>387.74994221767111</v>
      </c>
      <c r="L432" s="72">
        <f t="shared" si="136"/>
        <v>-2.5070416623786795E-3</v>
      </c>
      <c r="M432" s="72">
        <f t="shared" si="137"/>
        <v>358.72535624859114</v>
      </c>
      <c r="N432" s="72">
        <f t="shared" si="138"/>
        <v>1.5365328855386539E-3</v>
      </c>
      <c r="O432" s="72">
        <f t="shared" si="139"/>
        <v>419.62705759575522</v>
      </c>
      <c r="P432" s="72">
        <f t="shared" si="140"/>
        <v>-2.3232993326847461E-3</v>
      </c>
      <c r="Q432" s="71">
        <f t="shared" si="141"/>
        <v>-2.6528580021349973E-2</v>
      </c>
      <c r="R432" s="131">
        <f>BDS!CD434</f>
        <v>0.15205094207940029</v>
      </c>
      <c r="S432" s="132">
        <f t="shared" si="142"/>
        <v>0</v>
      </c>
      <c r="T432" s="132">
        <f t="shared" si="143"/>
        <v>0</v>
      </c>
      <c r="U432" s="132">
        <f t="shared" si="144"/>
        <v>0</v>
      </c>
      <c r="V432" s="131">
        <f t="shared" si="145"/>
        <v>-2.6528580021349973E-2</v>
      </c>
      <c r="W432" s="73">
        <f t="shared" si="146"/>
        <v>0.12552236205805031</v>
      </c>
    </row>
    <row r="433" spans="1:23" x14ac:dyDescent="0.2">
      <c r="A433" s="71">
        <f>BDS!BR435</f>
        <v>6276.3135238703535</v>
      </c>
      <c r="B433" s="72">
        <f t="shared" si="126"/>
        <v>2.1605039245455169</v>
      </c>
      <c r="C433" s="72">
        <f t="shared" si="127"/>
        <v>221.02405580363003</v>
      </c>
      <c r="D433" s="72">
        <f t="shared" si="128"/>
        <v>4.057651219980341E-3</v>
      </c>
      <c r="E433" s="72">
        <f t="shared" si="129"/>
        <v>162.85998365549619</v>
      </c>
      <c r="F433" s="72">
        <f t="shared" si="130"/>
        <v>-2.9590508260772894E-3</v>
      </c>
      <c r="G433" s="72">
        <f t="shared" si="131"/>
        <v>325.71938567027092</v>
      </c>
      <c r="H433" s="72">
        <f t="shared" si="132"/>
        <v>-2.5937405528395777E-3</v>
      </c>
      <c r="I433" s="72">
        <f t="shared" si="133"/>
        <v>274.54509196151128</v>
      </c>
      <c r="J433" s="72">
        <f t="shared" si="134"/>
        <v>-3.4286669974889867E-3</v>
      </c>
      <c r="K433" s="72">
        <f t="shared" si="135"/>
        <v>393.6302217123386</v>
      </c>
      <c r="L433" s="72">
        <f t="shared" si="136"/>
        <v>-2.0382097574215903E-3</v>
      </c>
      <c r="M433" s="72">
        <f t="shared" si="137"/>
        <v>364.16547403301041</v>
      </c>
      <c r="N433" s="72">
        <f t="shared" si="138"/>
        <v>-7.0401697581276145E-4</v>
      </c>
      <c r="O433" s="72">
        <f t="shared" si="139"/>
        <v>425.99075778891421</v>
      </c>
      <c r="P433" s="72">
        <f t="shared" si="140"/>
        <v>-2.2391589008614069E-3</v>
      </c>
      <c r="Q433" s="71">
        <f t="shared" si="141"/>
        <v>-4.3232172443449665E-2</v>
      </c>
      <c r="R433" s="131">
        <f>BDS!CD435</f>
        <v>0.11176704858960029</v>
      </c>
      <c r="S433" s="132">
        <f t="shared" si="142"/>
        <v>0</v>
      </c>
      <c r="T433" s="132">
        <f t="shared" si="143"/>
        <v>0</v>
      </c>
      <c r="U433" s="132">
        <f t="shared" si="144"/>
        <v>0</v>
      </c>
      <c r="V433" s="131">
        <f t="shared" si="145"/>
        <v>-4.3232172443449665E-2</v>
      </c>
      <c r="W433" s="73">
        <f t="shared" si="146"/>
        <v>6.8534876146150628E-2</v>
      </c>
    </row>
    <row r="434" spans="1:23" x14ac:dyDescent="0.2">
      <c r="A434" s="71">
        <f>BDS!BR436</f>
        <v>6371.4946540220153</v>
      </c>
      <c r="B434" s="72">
        <f t="shared" si="126"/>
        <v>2.1282290477070762</v>
      </c>
      <c r="C434" s="72">
        <f t="shared" si="127"/>
        <v>224.3759150347031</v>
      </c>
      <c r="D434" s="72">
        <f t="shared" si="128"/>
        <v>-4.3204957339009597E-3</v>
      </c>
      <c r="E434" s="72">
        <f t="shared" si="129"/>
        <v>165.32977698909187</v>
      </c>
      <c r="F434" s="72">
        <f t="shared" si="130"/>
        <v>5.5800506738859189E-3</v>
      </c>
      <c r="G434" s="72">
        <f t="shared" si="131"/>
        <v>330.65896351680328</v>
      </c>
      <c r="H434" s="72">
        <f t="shared" si="132"/>
        <v>-2.1519855059213677E-3</v>
      </c>
      <c r="I434" s="72">
        <f t="shared" si="133"/>
        <v>278.70860483114473</v>
      </c>
      <c r="J434" s="72">
        <f t="shared" si="134"/>
        <v>2.7951957450708044E-3</v>
      </c>
      <c r="K434" s="72">
        <f t="shared" si="135"/>
        <v>399.5996764283812</v>
      </c>
      <c r="L434" s="72">
        <f t="shared" si="136"/>
        <v>-1.4487619288009073E-3</v>
      </c>
      <c r="M434" s="72">
        <f t="shared" si="137"/>
        <v>369.68809192787029</v>
      </c>
      <c r="N434" s="72">
        <f t="shared" si="138"/>
        <v>-2.3047128567535691E-3</v>
      </c>
      <c r="O434" s="72">
        <f t="shared" si="139"/>
        <v>432.4509643426984</v>
      </c>
      <c r="P434" s="72">
        <f t="shared" si="140"/>
        <v>-2.0489754825730802E-3</v>
      </c>
      <c r="Q434" s="71">
        <f t="shared" si="141"/>
        <v>-1.6969226018996253E-2</v>
      </c>
      <c r="R434" s="131">
        <f>BDS!CD436</f>
        <v>8.7429689071488959E-2</v>
      </c>
      <c r="S434" s="132">
        <f t="shared" si="142"/>
        <v>0</v>
      </c>
      <c r="T434" s="132">
        <f t="shared" si="143"/>
        <v>0</v>
      </c>
      <c r="U434" s="132">
        <f t="shared" si="144"/>
        <v>0</v>
      </c>
      <c r="V434" s="131">
        <f t="shared" si="145"/>
        <v>-1.6969226018996253E-2</v>
      </c>
      <c r="W434" s="73">
        <f t="shared" si="146"/>
        <v>7.0460463052492706E-2</v>
      </c>
    </row>
    <row r="435" spans="1:23" x14ac:dyDescent="0.2">
      <c r="A435" s="71">
        <f>BDS!BR437</f>
        <v>6468.119218683838</v>
      </c>
      <c r="B435" s="72">
        <f t="shared" si="126"/>
        <v>2.0964363119391063</v>
      </c>
      <c r="C435" s="72">
        <f t="shared" si="127"/>
        <v>227.77860565724654</v>
      </c>
      <c r="D435" s="72">
        <f t="shared" si="128"/>
        <v>4.3898490433764373E-3</v>
      </c>
      <c r="E435" s="72">
        <f t="shared" si="129"/>
        <v>167.83702506739374</v>
      </c>
      <c r="F435" s="72">
        <f t="shared" si="130"/>
        <v>-5.7899532959228518E-3</v>
      </c>
      <c r="G435" s="72">
        <f t="shared" si="131"/>
        <v>335.6734507189816</v>
      </c>
      <c r="H435" s="72">
        <f t="shared" si="132"/>
        <v>1.3676489357653115E-3</v>
      </c>
      <c r="I435" s="72">
        <f t="shared" si="133"/>
        <v>282.93525792773232</v>
      </c>
      <c r="J435" s="72">
        <f t="shared" si="134"/>
        <v>6.7415816724844752E-4</v>
      </c>
      <c r="K435" s="72">
        <f t="shared" si="135"/>
        <v>405.65965871990278</v>
      </c>
      <c r="L435" s="72">
        <f t="shared" si="136"/>
        <v>-9.4679265161286752E-4</v>
      </c>
      <c r="M435" s="72">
        <f t="shared" si="137"/>
        <v>375.29446105832886</v>
      </c>
      <c r="N435" s="72">
        <f t="shared" si="138"/>
        <v>-2.6434974446476484E-3</v>
      </c>
      <c r="O435" s="72">
        <f t="shared" si="139"/>
        <v>439.00914078891452</v>
      </c>
      <c r="P435" s="72">
        <f t="shared" si="140"/>
        <v>-1.6558268546432253E-3</v>
      </c>
      <c r="Q435" s="71">
        <f t="shared" si="141"/>
        <v>-2.0042894747690155E-2</v>
      </c>
      <c r="R435" s="131">
        <f>BDS!CD437</f>
        <v>8.4486357192085748E-2</v>
      </c>
      <c r="S435" s="132">
        <f t="shared" si="142"/>
        <v>0</v>
      </c>
      <c r="T435" s="132">
        <f t="shared" si="143"/>
        <v>0</v>
      </c>
      <c r="U435" s="132">
        <f t="shared" si="144"/>
        <v>0</v>
      </c>
      <c r="V435" s="131">
        <f t="shared" si="145"/>
        <v>-2.0042894747690155E-2</v>
      </c>
      <c r="W435" s="73">
        <f t="shared" si="146"/>
        <v>6.4443462444395597E-2</v>
      </c>
    </row>
    <row r="436" spans="1:23" x14ac:dyDescent="0.2">
      <c r="A436" s="71">
        <f>BDS!BR438</f>
        <v>6566.2091077323321</v>
      </c>
      <c r="B436" s="72">
        <f t="shared" si="126"/>
        <v>2.0651185147350573</v>
      </c>
      <c r="C436" s="72">
        <f t="shared" si="127"/>
        <v>231.23289853607918</v>
      </c>
      <c r="D436" s="72">
        <f t="shared" si="128"/>
        <v>-4.097092843517388E-3</v>
      </c>
      <c r="E436" s="72">
        <f t="shared" si="129"/>
        <v>170.38229589659159</v>
      </c>
      <c r="F436" s="72">
        <f t="shared" si="130"/>
        <v>3.941404146996598E-3</v>
      </c>
      <c r="G436" s="72">
        <f t="shared" si="131"/>
        <v>340.7639832871568</v>
      </c>
      <c r="H436" s="72">
        <f t="shared" si="132"/>
        <v>2.9202655255049048E-3</v>
      </c>
      <c r="I436" s="72">
        <f t="shared" si="133"/>
        <v>287.22600878122159</v>
      </c>
      <c r="J436" s="72">
        <f t="shared" si="134"/>
        <v>-3.390119221147334E-3</v>
      </c>
      <c r="K436" s="72">
        <f t="shared" si="135"/>
        <v>411.81154144963733</v>
      </c>
      <c r="L436" s="72">
        <f t="shared" si="136"/>
        <v>-6.3107919403959211E-4</v>
      </c>
      <c r="M436" s="72">
        <f t="shared" si="137"/>
        <v>380.98585152302354</v>
      </c>
      <c r="N436" s="72">
        <f t="shared" si="138"/>
        <v>-1.9773682686987748E-3</v>
      </c>
      <c r="O436" s="72">
        <f t="shared" si="139"/>
        <v>445.6667728540238</v>
      </c>
      <c r="P436" s="72">
        <f t="shared" si="140"/>
        <v>-9.5448447832920721E-4</v>
      </c>
      <c r="Q436" s="71">
        <f t="shared" si="141"/>
        <v>-1.8228514442602047E-2</v>
      </c>
      <c r="R436" s="131">
        <f>BDS!CD438</f>
        <v>9.9128064488364309E-2</v>
      </c>
      <c r="S436" s="132">
        <f t="shared" si="142"/>
        <v>0</v>
      </c>
      <c r="T436" s="132">
        <f t="shared" si="143"/>
        <v>0</v>
      </c>
      <c r="U436" s="132">
        <f t="shared" si="144"/>
        <v>0</v>
      </c>
      <c r="V436" s="131">
        <f t="shared" si="145"/>
        <v>-1.8228514442602047E-2</v>
      </c>
      <c r="W436" s="73">
        <f t="shared" si="146"/>
        <v>8.089955004576227E-2</v>
      </c>
    </row>
    <row r="437" spans="1:23" x14ac:dyDescent="0.2">
      <c r="A437" s="71">
        <f>BDS!BR439</f>
        <v>6665.7865430068996</v>
      </c>
      <c r="B437" s="72">
        <f t="shared" si="126"/>
        <v>2.0342685611836528</v>
      </c>
      <c r="C437" s="72">
        <f t="shared" si="127"/>
        <v>234.73957622628737</v>
      </c>
      <c r="D437" s="72">
        <f t="shared" si="128"/>
        <v>3.2830332018708324E-3</v>
      </c>
      <c r="E437" s="72">
        <f t="shared" si="129"/>
        <v>172.96616609676471</v>
      </c>
      <c r="F437" s="72">
        <f t="shared" si="130"/>
        <v>-1.0269213068416245E-3</v>
      </c>
      <c r="G437" s="72">
        <f t="shared" si="131"/>
        <v>345.93171445942818</v>
      </c>
      <c r="H437" s="72">
        <f t="shared" si="132"/>
        <v>1.0089204733435904E-3</v>
      </c>
      <c r="I437" s="72">
        <f t="shared" si="133"/>
        <v>291.58182944262938</v>
      </c>
      <c r="J437" s="72">
        <f t="shared" si="134"/>
        <v>1.897485167237193E-3</v>
      </c>
      <c r="K437" s="72">
        <f t="shared" si="135"/>
        <v>418.05671829996498</v>
      </c>
      <c r="L437" s="72">
        <f t="shared" si="136"/>
        <v>-5.3343089801092028E-4</v>
      </c>
      <c r="M437" s="72">
        <f t="shared" si="137"/>
        <v>386.76355268180703</v>
      </c>
      <c r="N437" s="72">
        <f t="shared" si="138"/>
        <v>-8.8088768543520362E-4</v>
      </c>
      <c r="O437" s="72">
        <f t="shared" si="139"/>
        <v>452.42536879572737</v>
      </c>
      <c r="P437" s="72">
        <f t="shared" si="140"/>
        <v>7.9612878689978102E-5</v>
      </c>
      <c r="Q437" s="71">
        <f t="shared" si="141"/>
        <v>1.6592239793788238E-2</v>
      </c>
      <c r="R437" s="131">
        <f>BDS!CD439</f>
        <v>0.1205800122060765</v>
      </c>
      <c r="S437" s="132">
        <f t="shared" si="142"/>
        <v>0</v>
      </c>
      <c r="T437" s="132">
        <f t="shared" si="143"/>
        <v>0</v>
      </c>
      <c r="U437" s="132">
        <f t="shared" si="144"/>
        <v>0</v>
      </c>
      <c r="V437" s="131">
        <f t="shared" si="145"/>
        <v>1.6592239793788238E-2</v>
      </c>
      <c r="W437" s="73">
        <f t="shared" si="146"/>
        <v>0.13717225199986474</v>
      </c>
    </row>
    <row r="438" spans="1:23" x14ac:dyDescent="0.2">
      <c r="A438" s="71">
        <f>BDS!BR440</f>
        <v>6766.8740833440952</v>
      </c>
      <c r="B438" s="72">
        <f t="shared" si="126"/>
        <v>2.003879462361569</v>
      </c>
      <c r="C438" s="72">
        <f t="shared" si="127"/>
        <v>238.29943315050969</v>
      </c>
      <c r="D438" s="72">
        <f t="shared" si="128"/>
        <v>-1.8690302640245252E-3</v>
      </c>
      <c r="E438" s="72">
        <f t="shared" si="129"/>
        <v>175.58922103251271</v>
      </c>
      <c r="F438" s="72">
        <f t="shared" si="130"/>
        <v>-1.8990716803201188E-3</v>
      </c>
      <c r="G438" s="72">
        <f t="shared" si="131"/>
        <v>351.17781496290428</v>
      </c>
      <c r="H438" s="72">
        <f t="shared" si="132"/>
        <v>-1.791770663256648E-3</v>
      </c>
      <c r="I438" s="72">
        <f t="shared" si="133"/>
        <v>296.00370670425542</v>
      </c>
      <c r="J438" s="72">
        <f t="shared" si="134"/>
        <v>2.1608343081295526E-3</v>
      </c>
      <c r="K438" s="72">
        <f t="shared" si="135"/>
        <v>424.39660408864495</v>
      </c>
      <c r="L438" s="72">
        <f t="shared" si="136"/>
        <v>-6.5478610695525366E-4</v>
      </c>
      <c r="M438" s="72">
        <f t="shared" si="137"/>
        <v>392.62887344784565</v>
      </c>
      <c r="N438" s="72">
        <f t="shared" si="138"/>
        <v>1.7866894524467763E-4</v>
      </c>
      <c r="O438" s="72">
        <f t="shared" si="139"/>
        <v>459.28645974465508</v>
      </c>
      <c r="P438" s="72">
        <f t="shared" si="140"/>
        <v>1.2543068256226809E-3</v>
      </c>
      <c r="Q438" s="71">
        <f t="shared" si="141"/>
        <v>-1.1397142628458593E-2</v>
      </c>
      <c r="R438" s="131">
        <f>BDS!CD440</f>
        <v>0.13586652092858387</v>
      </c>
      <c r="S438" s="132">
        <f t="shared" si="142"/>
        <v>0</v>
      </c>
      <c r="T438" s="132">
        <f t="shared" si="143"/>
        <v>0</v>
      </c>
      <c r="U438" s="132">
        <f t="shared" si="144"/>
        <v>0</v>
      </c>
      <c r="V438" s="131">
        <f t="shared" si="145"/>
        <v>-1.1397142628458593E-2</v>
      </c>
      <c r="W438" s="73">
        <f t="shared" si="146"/>
        <v>0.12446937830012528</v>
      </c>
    </row>
    <row r="439" spans="1:23" x14ac:dyDescent="0.2">
      <c r="A439" s="71">
        <f>BDS!BR441</f>
        <v>6869.4946296882335</v>
      </c>
      <c r="B439" s="72">
        <f t="shared" si="126"/>
        <v>1.9739443337501248</v>
      </c>
      <c r="C439" s="72">
        <f t="shared" si="127"/>
        <v>241.91327577890965</v>
      </c>
      <c r="D439" s="72">
        <f t="shared" si="128"/>
        <v>-4.398787797758765E-5</v>
      </c>
      <c r="E439" s="72">
        <f t="shared" si="129"/>
        <v>178.25205494556718</v>
      </c>
      <c r="F439" s="72">
        <f t="shared" si="130"/>
        <v>4.0968744968647103E-3</v>
      </c>
      <c r="G439" s="72">
        <f t="shared" si="131"/>
        <v>356.50347327892609</v>
      </c>
      <c r="H439" s="72">
        <f t="shared" si="132"/>
        <v>-2.7986731171835639E-3</v>
      </c>
      <c r="I439" s="72">
        <f t="shared" si="133"/>
        <v>300.49264232323611</v>
      </c>
      <c r="J439" s="72">
        <f t="shared" si="134"/>
        <v>-2.9662018415408309E-3</v>
      </c>
      <c r="K439" s="72">
        <f t="shared" si="135"/>
        <v>430.83263508933572</v>
      </c>
      <c r="L439" s="72">
        <f t="shared" si="136"/>
        <v>-9.7695452384155166E-4</v>
      </c>
      <c r="M439" s="72">
        <f t="shared" si="137"/>
        <v>398.58314258414822</v>
      </c>
      <c r="N439" s="72">
        <f t="shared" si="138"/>
        <v>9.7498285966815068E-4</v>
      </c>
      <c r="O439" s="72">
        <f t="shared" si="139"/>
        <v>466.25160005123655</v>
      </c>
      <c r="P439" s="72">
        <f t="shared" si="140"/>
        <v>2.0642286320302107E-3</v>
      </c>
      <c r="Q439" s="71">
        <f t="shared" si="141"/>
        <v>1.5209309716716374E-3</v>
      </c>
      <c r="R439" s="131">
        <f>BDS!CD441</f>
        <v>0.1348275658281981</v>
      </c>
      <c r="S439" s="132">
        <f t="shared" si="142"/>
        <v>0</v>
      </c>
      <c r="T439" s="132">
        <f t="shared" si="143"/>
        <v>0</v>
      </c>
      <c r="U439" s="132">
        <f t="shared" si="144"/>
        <v>0</v>
      </c>
      <c r="V439" s="131">
        <f t="shared" si="145"/>
        <v>1.5209309716716374E-3</v>
      </c>
      <c r="W439" s="73">
        <f t="shared" si="146"/>
        <v>0.13634849679986974</v>
      </c>
    </row>
    <row r="440" spans="1:23" x14ac:dyDescent="0.2">
      <c r="A440" s="71">
        <f>BDS!BR442</f>
        <v>6973.6714302794971</v>
      </c>
      <c r="B440" s="72">
        <f t="shared" si="126"/>
        <v>1.9444563936756238</v>
      </c>
      <c r="C440" s="72">
        <f t="shared" si="127"/>
        <v>245.58192281187814</v>
      </c>
      <c r="D440" s="72">
        <f t="shared" si="128"/>
        <v>2.0854886944061454E-3</v>
      </c>
      <c r="E440" s="72">
        <f t="shared" si="129"/>
        <v>180.95527108941474</v>
      </c>
      <c r="F440" s="72">
        <f t="shared" si="130"/>
        <v>-5.256549501684929E-3</v>
      </c>
      <c r="G440" s="72">
        <f t="shared" si="131"/>
        <v>361.90989591231227</v>
      </c>
      <c r="H440" s="72">
        <f t="shared" si="132"/>
        <v>-1.6205914123991693E-3</v>
      </c>
      <c r="I440" s="72">
        <f t="shared" si="133"/>
        <v>305.0496532484882</v>
      </c>
      <c r="J440" s="72">
        <f t="shared" si="134"/>
        <v>-1.0161432852291475E-3</v>
      </c>
      <c r="K440" s="72">
        <f t="shared" si="135"/>
        <v>437.36626935697723</v>
      </c>
      <c r="L440" s="72">
        <f t="shared" si="136"/>
        <v>-1.4463580283883568E-3</v>
      </c>
      <c r="M440" s="72">
        <f t="shared" si="137"/>
        <v>404.62770900459134</v>
      </c>
      <c r="N440" s="72">
        <f t="shared" si="138"/>
        <v>1.4714361530578362E-3</v>
      </c>
      <c r="O440" s="72">
        <f t="shared" si="139"/>
        <v>473.3223676378326</v>
      </c>
      <c r="P440" s="72">
        <f t="shared" si="140"/>
        <v>1.8411053849484329E-3</v>
      </c>
      <c r="Q440" s="71">
        <f t="shared" si="141"/>
        <v>-1.7152028965605571E-2</v>
      </c>
      <c r="R440" s="131">
        <f>BDS!CD442</f>
        <v>0.11334508660179932</v>
      </c>
      <c r="S440" s="132">
        <f t="shared" si="142"/>
        <v>0</v>
      </c>
      <c r="T440" s="132">
        <f t="shared" si="143"/>
        <v>0</v>
      </c>
      <c r="U440" s="132">
        <f t="shared" si="144"/>
        <v>0</v>
      </c>
      <c r="V440" s="131">
        <f t="shared" si="145"/>
        <v>-1.7152028965605571E-2</v>
      </c>
      <c r="W440" s="73">
        <f t="shared" si="146"/>
        <v>9.6193057636193749E-2</v>
      </c>
    </row>
    <row r="441" spans="1:23" x14ac:dyDescent="0.2">
      <c r="A441" s="71">
        <f>BDS!BR443</f>
        <v>7079.4280859207274</v>
      </c>
      <c r="B441" s="72">
        <f t="shared" si="126"/>
        <v>1.9154089617729948</v>
      </c>
      <c r="C441" s="72">
        <f t="shared" si="127"/>
        <v>249.3062053655066</v>
      </c>
      <c r="D441" s="72">
        <f t="shared" si="128"/>
        <v>-3.6110951611225319E-3</v>
      </c>
      <c r="E441" s="72">
        <f t="shared" si="129"/>
        <v>183.69948186596142</v>
      </c>
      <c r="F441" s="72">
        <f t="shared" si="130"/>
        <v>5.424621570486168E-3</v>
      </c>
      <c r="G441" s="72">
        <f t="shared" si="131"/>
        <v>367.39830766468788</v>
      </c>
      <c r="H441" s="72">
        <f t="shared" si="132"/>
        <v>4.5520946166817123E-4</v>
      </c>
      <c r="I441" s="72">
        <f t="shared" si="133"/>
        <v>309.67577185109405</v>
      </c>
      <c r="J441" s="72">
        <f t="shared" si="134"/>
        <v>3.1449590087388106E-3</v>
      </c>
      <c r="K441" s="72">
        <f t="shared" si="135"/>
        <v>443.99898705810665</v>
      </c>
      <c r="L441" s="72">
        <f t="shared" si="136"/>
        <v>-1.9359674567665922E-3</v>
      </c>
      <c r="M441" s="72">
        <f t="shared" si="137"/>
        <v>410.76394207951034</v>
      </c>
      <c r="N441" s="72">
        <f t="shared" si="138"/>
        <v>1.7202332168487007E-3</v>
      </c>
      <c r="O441" s="72">
        <f t="shared" si="139"/>
        <v>480.50036435620683</v>
      </c>
      <c r="P441" s="72">
        <f t="shared" si="140"/>
        <v>3.3836950694273853E-4</v>
      </c>
      <c r="Q441" s="71">
        <f t="shared" si="141"/>
        <v>2.3977663273369539E-2</v>
      </c>
      <c r="R441" s="131">
        <f>BDS!CD443</f>
        <v>7.3807407522856749E-2</v>
      </c>
      <c r="S441" s="132">
        <f t="shared" si="142"/>
        <v>0</v>
      </c>
      <c r="T441" s="132">
        <f t="shared" si="143"/>
        <v>0</v>
      </c>
      <c r="U441" s="132">
        <f t="shared" si="144"/>
        <v>0</v>
      </c>
      <c r="V441" s="131">
        <f t="shared" si="145"/>
        <v>2.3977663273369539E-2</v>
      </c>
      <c r="W441" s="73">
        <f t="shared" si="146"/>
        <v>9.7785070796226281E-2</v>
      </c>
    </row>
    <row r="442" spans="1:23" x14ac:dyDescent="0.2">
      <c r="A442" s="71">
        <f>BDS!BR444</f>
        <v>7186.7885553240831</v>
      </c>
      <c r="B442" s="72">
        <f t="shared" si="126"/>
        <v>1.8867954574723844</v>
      </c>
      <c r="C442" s="72">
        <f t="shared" si="127"/>
        <v>253.08696715987253</v>
      </c>
      <c r="D442" s="72">
        <f t="shared" si="128"/>
        <v>3.8810293117571932E-3</v>
      </c>
      <c r="E442" s="72">
        <f t="shared" si="129"/>
        <v>186.48530896426973</v>
      </c>
      <c r="F442" s="72">
        <f t="shared" si="130"/>
        <v>-4.8528440578968221E-3</v>
      </c>
      <c r="G442" s="72">
        <f t="shared" si="131"/>
        <v>372.96995191195754</v>
      </c>
      <c r="H442" s="72">
        <f t="shared" si="132"/>
        <v>2.0657623830561229E-3</v>
      </c>
      <c r="I442" s="72">
        <f t="shared" si="133"/>
        <v>314.37204615818115</v>
      </c>
      <c r="J442" s="72">
        <f t="shared" si="134"/>
        <v>6.7174801486085322E-4</v>
      </c>
      <c r="K442" s="72">
        <f t="shared" si="135"/>
        <v>450.73229080618387</v>
      </c>
      <c r="L442" s="72">
        <f t="shared" si="136"/>
        <v>-2.2103638123412745E-3</v>
      </c>
      <c r="M442" s="72">
        <f t="shared" si="137"/>
        <v>416.99323194592381</v>
      </c>
      <c r="N442" s="72">
        <f t="shared" si="138"/>
        <v>1.7834867730877437E-3</v>
      </c>
      <c r="O442" s="72">
        <f t="shared" si="139"/>
        <v>487.78721635041796</v>
      </c>
      <c r="P442" s="72">
        <f t="shared" si="140"/>
        <v>-1.5270593954411081E-3</v>
      </c>
      <c r="Q442" s="71">
        <f t="shared" si="141"/>
        <v>-8.1759628779819616E-4</v>
      </c>
      <c r="R442" s="131">
        <f>BDS!CD444</f>
        <v>2.3114184342580835E-2</v>
      </c>
      <c r="S442" s="132">
        <f t="shared" si="142"/>
        <v>0</v>
      </c>
      <c r="T442" s="132">
        <f t="shared" si="143"/>
        <v>0</v>
      </c>
      <c r="U442" s="132">
        <f t="shared" si="144"/>
        <v>0</v>
      </c>
      <c r="V442" s="131">
        <f t="shared" si="145"/>
        <v>-8.1759628779819616E-4</v>
      </c>
      <c r="W442" s="73">
        <f t="shared" si="146"/>
        <v>2.2296588054782639E-2</v>
      </c>
    </row>
    <row r="443" spans="1:23" x14ac:dyDescent="0.2">
      <c r="A443" s="71">
        <f>BDS!BR445</f>
        <v>7295.7771605387807</v>
      </c>
      <c r="B443" s="72">
        <f t="shared" si="126"/>
        <v>1.858609398508358</v>
      </c>
      <c r="C443" s="72">
        <f t="shared" si="127"/>
        <v>256.92506471018078</v>
      </c>
      <c r="D443" s="72">
        <f t="shared" si="128"/>
        <v>-2.4640865539645555E-3</v>
      </c>
      <c r="E443" s="72">
        <f t="shared" si="129"/>
        <v>189.3133835013995</v>
      </c>
      <c r="F443" s="72">
        <f t="shared" si="130"/>
        <v>3.8542429946354199E-3</v>
      </c>
      <c r="G443" s="72">
        <f t="shared" si="131"/>
        <v>378.62609088598697</v>
      </c>
      <c r="H443" s="72">
        <f t="shared" si="132"/>
        <v>2.6356911025760456E-3</v>
      </c>
      <c r="I443" s="72">
        <f t="shared" si="133"/>
        <v>319.13954009034757</v>
      </c>
      <c r="J443" s="72">
        <f t="shared" si="134"/>
        <v>-3.0216646871763721E-3</v>
      </c>
      <c r="K443" s="72">
        <f t="shared" si="135"/>
        <v>457.56770600200161</v>
      </c>
      <c r="L443" s="72">
        <f t="shared" si="136"/>
        <v>-1.9524629026591341E-3</v>
      </c>
      <c r="M443" s="72">
        <f t="shared" si="137"/>
        <v>423.31698982246343</v>
      </c>
      <c r="N443" s="72">
        <f t="shared" si="138"/>
        <v>1.6913426936677658E-3</v>
      </c>
      <c r="O443" s="72">
        <f t="shared" si="139"/>
        <v>495.18457442521594</v>
      </c>
      <c r="P443" s="72">
        <f t="shared" si="140"/>
        <v>-1.8725827443565959E-3</v>
      </c>
      <c r="Q443" s="71">
        <f t="shared" si="141"/>
        <v>-4.908215940864942E-3</v>
      </c>
      <c r="R443" s="131">
        <f>BDS!CD445</f>
        <v>-3.0497014349823104E-2</v>
      </c>
      <c r="S443" s="132">
        <f t="shared" si="142"/>
        <v>0</v>
      </c>
      <c r="T443" s="132">
        <f t="shared" si="143"/>
        <v>0</v>
      </c>
      <c r="U443" s="132">
        <f t="shared" si="144"/>
        <v>0</v>
      </c>
      <c r="V443" s="131">
        <f t="shared" si="145"/>
        <v>-4.908215940864942E-3</v>
      </c>
      <c r="W443" s="73">
        <f t="shared" si="146"/>
        <v>-3.5405230290688046E-2</v>
      </c>
    </row>
    <row r="444" spans="1:23" x14ac:dyDescent="0.2">
      <c r="A444" s="71">
        <f>BDS!BR446</f>
        <v>7406.418592461152</v>
      </c>
      <c r="B444" s="72">
        <f t="shared" si="126"/>
        <v>1.8308443994513701</v>
      </c>
      <c r="C444" s="72">
        <f t="shared" si="127"/>
        <v>260.82136752080316</v>
      </c>
      <c r="D444" s="72">
        <f t="shared" si="128"/>
        <v>-2.6501705793739911E-4</v>
      </c>
      <c r="E444" s="72">
        <f t="shared" si="129"/>
        <v>192.18434616538485</v>
      </c>
      <c r="F444" s="72">
        <f t="shared" si="130"/>
        <v>-2.7072613043021632E-3</v>
      </c>
      <c r="G444" s="72">
        <f t="shared" si="131"/>
        <v>384.36800596055616</v>
      </c>
      <c r="H444" s="72">
        <f t="shared" si="132"/>
        <v>2.311152448415598E-3</v>
      </c>
      <c r="I444" s="72">
        <f t="shared" si="133"/>
        <v>323.97933370268913</v>
      </c>
      <c r="J444" s="72">
        <f t="shared" si="134"/>
        <v>-1.1885825883890351E-3</v>
      </c>
      <c r="K444" s="72">
        <f t="shared" si="135"/>
        <v>464.50678117925901</v>
      </c>
      <c r="L444" s="72">
        <f t="shared" si="136"/>
        <v>-9.3433125785597154E-4</v>
      </c>
      <c r="M444" s="72">
        <f t="shared" si="137"/>
        <v>429.73664832907912</v>
      </c>
      <c r="N444" s="72">
        <f t="shared" si="138"/>
        <v>1.4295658235321097E-3</v>
      </c>
      <c r="O444" s="72">
        <f t="shared" si="139"/>
        <v>502.69411442002433</v>
      </c>
      <c r="P444" s="72">
        <f t="shared" si="140"/>
        <v>7.8138447896980318E-5</v>
      </c>
      <c r="Q444" s="71">
        <f t="shared" si="141"/>
        <v>-5.5465950092078754E-3</v>
      </c>
      <c r="R444" s="131">
        <f>BDS!CD446</f>
        <v>-8.0168646695878643E-2</v>
      </c>
      <c r="S444" s="132">
        <f t="shared" si="142"/>
        <v>0</v>
      </c>
      <c r="T444" s="132">
        <f t="shared" si="143"/>
        <v>0</v>
      </c>
      <c r="U444" s="132">
        <f t="shared" si="144"/>
        <v>0</v>
      </c>
      <c r="V444" s="131">
        <f t="shared" si="145"/>
        <v>-5.5465950092078754E-3</v>
      </c>
      <c r="W444" s="73">
        <f t="shared" si="146"/>
        <v>-8.5715241705086515E-2</v>
      </c>
    </row>
    <row r="445" spans="1:23" x14ac:dyDescent="0.2">
      <c r="A445" s="71">
        <f>BDS!BR447</f>
        <v>7518.7379164282593</v>
      </c>
      <c r="B445" s="72">
        <f t="shared" si="126"/>
        <v>1.8034941702611724</v>
      </c>
      <c r="C445" s="72">
        <f t="shared" si="127"/>
        <v>264.77675828226137</v>
      </c>
      <c r="D445" s="72">
        <f t="shared" si="128"/>
        <v>2.918047779996671E-3</v>
      </c>
      <c r="E445" s="72">
        <f t="shared" si="129"/>
        <v>195.09884736037924</v>
      </c>
      <c r="F445" s="72">
        <f t="shared" si="130"/>
        <v>1.612844875832945E-3</v>
      </c>
      <c r="G445" s="72">
        <f t="shared" si="131"/>
        <v>390.19699794164927</v>
      </c>
      <c r="H445" s="72">
        <f t="shared" si="132"/>
        <v>1.5294875677870216E-3</v>
      </c>
      <c r="I445" s="72">
        <f t="shared" si="133"/>
        <v>328.89252342948095</v>
      </c>
      <c r="J445" s="72">
        <f t="shared" si="134"/>
        <v>2.5161302233288707E-3</v>
      </c>
      <c r="K445" s="72">
        <f t="shared" si="135"/>
        <v>471.55108835537482</v>
      </c>
      <c r="L445" s="72">
        <f t="shared" si="136"/>
        <v>6.5134790889279212E-4</v>
      </c>
      <c r="M445" s="72">
        <f t="shared" si="137"/>
        <v>436.25366181159325</v>
      </c>
      <c r="N445" s="72">
        <f t="shared" si="138"/>
        <v>9.5081054755943742E-4</v>
      </c>
      <c r="O445" s="72">
        <f t="shared" si="139"/>
        <v>510.31753758859503</v>
      </c>
      <c r="P445" s="72">
        <f t="shared" si="140"/>
        <v>1.9238293464897463E-3</v>
      </c>
      <c r="Q445" s="71">
        <f t="shared" si="141"/>
        <v>5.224496861694472E-2</v>
      </c>
      <c r="R445" s="131">
        <f>BDS!CD447</f>
        <v>-0.12152650535829146</v>
      </c>
      <c r="S445" s="132">
        <f t="shared" si="142"/>
        <v>0</v>
      </c>
      <c r="T445" s="132">
        <f t="shared" si="143"/>
        <v>0</v>
      </c>
      <c r="U445" s="132">
        <f t="shared" si="144"/>
        <v>0</v>
      </c>
      <c r="V445" s="131">
        <f t="shared" si="145"/>
        <v>5.224496861694472E-2</v>
      </c>
      <c r="W445" s="73">
        <f t="shared" si="146"/>
        <v>-6.9281536741346739E-2</v>
      </c>
    </row>
    <row r="446" spans="1:23" x14ac:dyDescent="0.2">
      <c r="A446" s="71">
        <f>BDS!BR448</f>
        <v>7632.7605778963371</v>
      </c>
      <c r="B446" s="72">
        <f t="shared" si="126"/>
        <v>1.7765525148618335</v>
      </c>
      <c r="C446" s="72">
        <f t="shared" si="127"/>
        <v>268.79213307119608</v>
      </c>
      <c r="D446" s="72">
        <f t="shared" si="128"/>
        <v>-3.6562044355040574E-3</v>
      </c>
      <c r="E446" s="72">
        <f t="shared" si="129"/>
        <v>198.05754735400163</v>
      </c>
      <c r="F446" s="72">
        <f t="shared" si="130"/>
        <v>-6.9060760617853845E-4</v>
      </c>
      <c r="G446" s="72">
        <f t="shared" si="131"/>
        <v>396.11438736214609</v>
      </c>
      <c r="H446" s="72">
        <f t="shared" si="132"/>
        <v>6.8239904751748993E-4</v>
      </c>
      <c r="I446" s="72">
        <f t="shared" si="133"/>
        <v>333.88022233256976</v>
      </c>
      <c r="J446" s="72">
        <f t="shared" si="134"/>
        <v>2.2919345649538912E-3</v>
      </c>
      <c r="K446" s="72">
        <f t="shared" si="135"/>
        <v>478.70222338762107</v>
      </c>
      <c r="L446" s="72">
        <f t="shared" si="136"/>
        <v>1.9315961021896598E-3</v>
      </c>
      <c r="M446" s="72">
        <f t="shared" si="137"/>
        <v>442.86950667117611</v>
      </c>
      <c r="N446" s="72">
        <f t="shared" si="138"/>
        <v>2.1431684238093965E-4</v>
      </c>
      <c r="O446" s="72">
        <f t="shared" si="139"/>
        <v>518.05657098441918</v>
      </c>
      <c r="P446" s="72">
        <f t="shared" si="140"/>
        <v>5.8189330215030672E-4</v>
      </c>
      <c r="Q446" s="71">
        <f t="shared" si="141"/>
        <v>5.8821287166107485E-3</v>
      </c>
      <c r="R446" s="131">
        <f>BDS!CD448</f>
        <v>-0.15212573357463643</v>
      </c>
      <c r="S446" s="132">
        <f t="shared" si="142"/>
        <v>0</v>
      </c>
      <c r="T446" s="132">
        <f t="shared" si="143"/>
        <v>0</v>
      </c>
      <c r="U446" s="132">
        <f t="shared" si="144"/>
        <v>0</v>
      </c>
      <c r="V446" s="131">
        <f t="shared" si="145"/>
        <v>5.8821287166107485E-3</v>
      </c>
      <c r="W446" s="73">
        <f t="shared" si="146"/>
        <v>-0.14624360485802568</v>
      </c>
    </row>
    <row r="447" spans="1:23" x14ac:dyDescent="0.2">
      <c r="A447" s="71">
        <f>BDS!BR449</f>
        <v>7748.5124082053526</v>
      </c>
      <c r="B447" s="72">
        <f t="shared" si="126"/>
        <v>1.750013329738044</v>
      </c>
      <c r="C447" s="72">
        <f t="shared" si="127"/>
        <v>272.86840155336961</v>
      </c>
      <c r="D447" s="72">
        <f t="shared" si="128"/>
        <v>1.594574437309916E-3</v>
      </c>
      <c r="E447" s="72">
        <f t="shared" si="129"/>
        <v>201.06111642691741</v>
      </c>
      <c r="F447" s="72">
        <f t="shared" si="130"/>
        <v>-4.0455497020985198E-6</v>
      </c>
      <c r="G447" s="72">
        <f t="shared" si="131"/>
        <v>402.12151478098355</v>
      </c>
      <c r="H447" s="72">
        <f t="shared" si="132"/>
        <v>-5.8312631255213474E-6</v>
      </c>
      <c r="I447" s="72">
        <f t="shared" si="133"/>
        <v>338.94356035353354</v>
      </c>
      <c r="J447" s="72">
        <f t="shared" si="134"/>
        <v>-1.0073589495205972E-3</v>
      </c>
      <c r="K447" s="72">
        <f t="shared" si="135"/>
        <v>485.96180633465809</v>
      </c>
      <c r="L447" s="72">
        <f t="shared" si="136"/>
        <v>1.7147489168133074E-3</v>
      </c>
      <c r="M447" s="72">
        <f t="shared" si="137"/>
        <v>449.58568169881835</v>
      </c>
      <c r="N447" s="72">
        <f t="shared" si="138"/>
        <v>-7.3742781284758679E-4</v>
      </c>
      <c r="O447" s="72">
        <f t="shared" si="139"/>
        <v>525.91296785198426</v>
      </c>
      <c r="P447" s="72">
        <f t="shared" si="140"/>
        <v>-1.814380306135727E-3</v>
      </c>
      <c r="Q447" s="71">
        <f t="shared" si="141"/>
        <v>-1.1280984195361598E-3</v>
      </c>
      <c r="R447" s="131">
        <f>BDS!CD449</f>
        <v>-0.17025412028859499</v>
      </c>
      <c r="S447" s="132">
        <f t="shared" si="142"/>
        <v>0</v>
      </c>
      <c r="T447" s="132">
        <f t="shared" si="143"/>
        <v>0</v>
      </c>
      <c r="U447" s="132">
        <f t="shared" si="144"/>
        <v>0</v>
      </c>
      <c r="V447" s="131">
        <f t="shared" si="145"/>
        <v>-1.1280984195361598E-3</v>
      </c>
      <c r="W447" s="73">
        <f t="shared" si="146"/>
        <v>-0.17138221870813114</v>
      </c>
    </row>
    <row r="448" spans="1:23" x14ac:dyDescent="0.2">
      <c r="A448" s="71">
        <f>BDS!BR450</f>
        <v>7866.019630430982</v>
      </c>
      <c r="B448" s="72">
        <f t="shared" si="126"/>
        <v>1.723870602552392</v>
      </c>
      <c r="C448" s="72">
        <f t="shared" si="127"/>
        <v>277.00648718974668</v>
      </c>
      <c r="D448" s="72">
        <f t="shared" si="128"/>
        <v>1.8756170488558907E-3</v>
      </c>
      <c r="E448" s="72">
        <f t="shared" si="129"/>
        <v>204.11023502468743</v>
      </c>
      <c r="F448" s="72">
        <f t="shared" si="130"/>
        <v>4.5638187149181373E-4</v>
      </c>
      <c r="G448" s="72">
        <f t="shared" si="131"/>
        <v>408.21974108685322</v>
      </c>
      <c r="H448" s="72">
        <f t="shared" si="132"/>
        <v>-4.5615287942665512E-4</v>
      </c>
      <c r="I448" s="72">
        <f t="shared" si="133"/>
        <v>344.08368456966463</v>
      </c>
      <c r="J448" s="72">
        <f t="shared" si="134"/>
        <v>-2.8971390341119303E-3</v>
      </c>
      <c r="K448" s="72">
        <f t="shared" si="135"/>
        <v>493.33148182355109</v>
      </c>
      <c r="L448" s="72">
        <f t="shared" si="136"/>
        <v>-2.052602701216348E-4</v>
      </c>
      <c r="M448" s="72">
        <f t="shared" si="137"/>
        <v>456.40370841487538</v>
      </c>
      <c r="N448" s="72">
        <f t="shared" si="138"/>
        <v>-1.6785895909506754E-3</v>
      </c>
      <c r="O448" s="72">
        <f t="shared" si="139"/>
        <v>533.88850802396371</v>
      </c>
      <c r="P448" s="72">
        <f t="shared" si="140"/>
        <v>-3.3946407306654531E-4</v>
      </c>
      <c r="Q448" s="71">
        <f t="shared" si="141"/>
        <v>-1.4114058533133326E-2</v>
      </c>
      <c r="R448" s="131">
        <f>BDS!CD450</f>
        <v>-0.17433655753500155</v>
      </c>
      <c r="S448" s="132">
        <f t="shared" si="142"/>
        <v>0</v>
      </c>
      <c r="T448" s="132">
        <f t="shared" si="143"/>
        <v>0</v>
      </c>
      <c r="U448" s="132">
        <f t="shared" si="144"/>
        <v>0</v>
      </c>
      <c r="V448" s="131">
        <f t="shared" si="145"/>
        <v>-1.4114058533133326E-2</v>
      </c>
      <c r="W448" s="73">
        <f t="shared" si="146"/>
        <v>-0.18845061606813487</v>
      </c>
    </row>
    <row r="449" spans="1:23" x14ac:dyDescent="0.2">
      <c r="A449" s="71">
        <f>BDS!BR451</f>
        <v>7985.3088653253353</v>
      </c>
      <c r="B449" s="72">
        <f t="shared" si="126"/>
        <v>1.6981184107832932</v>
      </c>
      <c r="C449" s="72">
        <f t="shared" si="127"/>
        <v>281.20732744570046</v>
      </c>
      <c r="D449" s="72">
        <f t="shared" si="128"/>
        <v>-3.553943895153594E-3</v>
      </c>
      <c r="E449" s="72">
        <f t="shared" si="129"/>
        <v>207.20559391192015</v>
      </c>
      <c r="F449" s="72">
        <f t="shared" si="130"/>
        <v>-6.7116435124142855E-4</v>
      </c>
      <c r="G449" s="72">
        <f t="shared" si="131"/>
        <v>414.41044780650503</v>
      </c>
      <c r="H449" s="72">
        <f t="shared" si="132"/>
        <v>-6.6636008467029482E-4</v>
      </c>
      <c r="I449" s="72">
        <f t="shared" si="133"/>
        <v>349.30175945383525</v>
      </c>
      <c r="J449" s="72">
        <f t="shared" si="134"/>
        <v>-1.5808064102566031E-3</v>
      </c>
      <c r="K449" s="72">
        <f t="shared" si="135"/>
        <v>500.81291942235413</v>
      </c>
      <c r="L449" s="72">
        <f t="shared" si="136"/>
        <v>-1.9238212674694531E-3</v>
      </c>
      <c r="M449" s="72">
        <f t="shared" si="137"/>
        <v>463.32513141376171</v>
      </c>
      <c r="N449" s="72">
        <f t="shared" si="138"/>
        <v>-2.1544555691020064E-3</v>
      </c>
      <c r="O449" s="72">
        <f t="shared" si="139"/>
        <v>541.98499832443053</v>
      </c>
      <c r="P449" s="72">
        <f t="shared" si="140"/>
        <v>1.8417199416331759E-3</v>
      </c>
      <c r="Q449" s="71">
        <f t="shared" si="141"/>
        <v>-3.7987630317832095E-2</v>
      </c>
      <c r="R449" s="131">
        <f>BDS!CD451</f>
        <v>-0.16343010425991267</v>
      </c>
      <c r="S449" s="132">
        <f t="shared" si="142"/>
        <v>0</v>
      </c>
      <c r="T449" s="132">
        <f t="shared" si="143"/>
        <v>0</v>
      </c>
      <c r="U449" s="132">
        <f t="shared" si="144"/>
        <v>0</v>
      </c>
      <c r="V449" s="131">
        <f t="shared" si="145"/>
        <v>-3.7987630317832095E-2</v>
      </c>
      <c r="W449" s="73">
        <f t="shared" si="146"/>
        <v>-0.20141773457774476</v>
      </c>
    </row>
    <row r="450" spans="1:23" x14ac:dyDescent="0.2">
      <c r="A450" s="71">
        <f>BDS!BR452</f>
        <v>8106.4071373477718</v>
      </c>
      <c r="B450" s="72">
        <f t="shared" si="126"/>
        <v>1.6727509203832707</v>
      </c>
      <c r="C450" s="72">
        <f t="shared" si="127"/>
        <v>285.47187400339141</v>
      </c>
      <c r="D450" s="72">
        <f t="shared" si="128"/>
        <v>1.4061333863451483E-3</v>
      </c>
      <c r="E450" s="72">
        <f t="shared" si="129"/>
        <v>210.34789432876121</v>
      </c>
      <c r="F450" s="72">
        <f t="shared" si="130"/>
        <v>6.5780590759707412E-4</v>
      </c>
      <c r="G450" s="72">
        <f t="shared" si="131"/>
        <v>420.6950374177257</v>
      </c>
      <c r="H450" s="72">
        <f t="shared" si="132"/>
        <v>-6.5319670159020334E-4</v>
      </c>
      <c r="I450" s="72">
        <f t="shared" si="133"/>
        <v>354.59896713830386</v>
      </c>
      <c r="J450" s="72">
        <f t="shared" si="134"/>
        <v>1.1007976514080034E-3</v>
      </c>
      <c r="K450" s="72">
        <f t="shared" si="135"/>
        <v>508.40781401834272</v>
      </c>
      <c r="L450" s="72">
        <f t="shared" si="136"/>
        <v>-9.9467850359567095E-4</v>
      </c>
      <c r="M450" s="72">
        <f t="shared" si="137"/>
        <v>470.35151871387137</v>
      </c>
      <c r="N450" s="72">
        <f t="shared" si="138"/>
        <v>-1.6485959234911014E-3</v>
      </c>
      <c r="O450" s="72">
        <f t="shared" si="139"/>
        <v>550.20427297818537</v>
      </c>
      <c r="P450" s="72">
        <f t="shared" si="140"/>
        <v>-7.5032064248364339E-4</v>
      </c>
      <c r="Q450" s="71">
        <f t="shared" si="141"/>
        <v>-3.8324058804909112E-3</v>
      </c>
      <c r="R450" s="131">
        <f>BDS!CD452</f>
        <v>-0.13821312715200484</v>
      </c>
      <c r="S450" s="132">
        <f t="shared" si="142"/>
        <v>0</v>
      </c>
      <c r="T450" s="132">
        <f t="shared" si="143"/>
        <v>0</v>
      </c>
      <c r="U450" s="132">
        <f t="shared" si="144"/>
        <v>0</v>
      </c>
      <c r="V450" s="131">
        <f t="shared" si="145"/>
        <v>-3.8324058804909112E-3</v>
      </c>
      <c r="W450" s="73">
        <f t="shared" si="146"/>
        <v>-0.14204553303249576</v>
      </c>
    </row>
    <row r="451" spans="1:23" x14ac:dyDescent="0.2">
      <c r="A451" s="71">
        <f>BDS!BR453</f>
        <v>8229.3418807871749</v>
      </c>
      <c r="B451" s="72">
        <f t="shared" si="126"/>
        <v>1.647762384457276</v>
      </c>
      <c r="C451" s="72">
        <f t="shared" si="127"/>
        <v>289.80109297736641</v>
      </c>
      <c r="D451" s="72">
        <f t="shared" si="128"/>
        <v>2.4134069973224736E-3</v>
      </c>
      <c r="E451" s="72">
        <f t="shared" si="129"/>
        <v>213.53784814975637</v>
      </c>
      <c r="F451" s="72">
        <f t="shared" si="130"/>
        <v>-4.2301167950164814E-4</v>
      </c>
      <c r="G451" s="72">
        <f t="shared" si="131"/>
        <v>427.0749336670645</v>
      </c>
      <c r="H451" s="72">
        <f t="shared" si="132"/>
        <v>-4.2303959941489771E-4</v>
      </c>
      <c r="I451" s="72">
        <f t="shared" si="133"/>
        <v>359.97650768252174</v>
      </c>
      <c r="J451" s="72">
        <f t="shared" si="134"/>
        <v>2.6816057594291655E-3</v>
      </c>
      <c r="K451" s="72">
        <f t="shared" si="135"/>
        <v>516.11788620198354</v>
      </c>
      <c r="L451" s="72">
        <f t="shared" si="136"/>
        <v>1.5137350335075151E-3</v>
      </c>
      <c r="M451" s="72">
        <f t="shared" si="137"/>
        <v>477.48446211280623</v>
      </c>
      <c r="N451" s="72">
        <f t="shared" si="138"/>
        <v>-7.8771901233630999E-5</v>
      </c>
      <c r="O451" s="72">
        <f t="shared" si="139"/>
        <v>558.54819402629187</v>
      </c>
      <c r="P451" s="72">
        <f t="shared" si="140"/>
        <v>-1.0910352929264415E-3</v>
      </c>
      <c r="Q451" s="71">
        <f t="shared" si="141"/>
        <v>1.9900998226950049E-2</v>
      </c>
      <c r="R451" s="131">
        <f>BDS!CD453</f>
        <v>-0.10140795985176521</v>
      </c>
      <c r="S451" s="132">
        <f t="shared" si="142"/>
        <v>0</v>
      </c>
      <c r="T451" s="132">
        <f t="shared" si="143"/>
        <v>0</v>
      </c>
      <c r="U451" s="132">
        <f t="shared" si="144"/>
        <v>0</v>
      </c>
      <c r="V451" s="131">
        <f t="shared" si="145"/>
        <v>1.9900998226950049E-2</v>
      </c>
      <c r="W451" s="73">
        <f t="shared" si="146"/>
        <v>-8.1506961624815161E-2</v>
      </c>
    </row>
    <row r="452" spans="1:23" x14ac:dyDescent="0.2">
      <c r="A452" s="71">
        <f>BDS!BR454</f>
        <v>8354.1409459770712</v>
      </c>
      <c r="B452" s="72">
        <f t="shared" si="126"/>
        <v>1.6231471419607548</v>
      </c>
      <c r="C452" s="72">
        <f t="shared" si="127"/>
        <v>294.19596513342827</v>
      </c>
      <c r="D452" s="72">
        <f t="shared" si="128"/>
        <v>-3.0502027807466441E-3</v>
      </c>
      <c r="E452" s="72">
        <f t="shared" si="129"/>
        <v>216.77617804512369</v>
      </c>
      <c r="F452" s="72">
        <f t="shared" si="130"/>
        <v>-2.8992604760432101E-5</v>
      </c>
      <c r="G452" s="72">
        <f t="shared" si="131"/>
        <v>433.55158189237653</v>
      </c>
      <c r="H452" s="72">
        <f t="shared" si="132"/>
        <v>2.7206505385780036E-5</v>
      </c>
      <c r="I452" s="72">
        <f t="shared" si="133"/>
        <v>365.43559934500166</v>
      </c>
      <c r="J452" s="72">
        <f t="shared" si="134"/>
        <v>2.3185601886365407E-3</v>
      </c>
      <c r="K452" s="72">
        <f t="shared" si="135"/>
        <v>523.94488265672703</v>
      </c>
      <c r="L452" s="72">
        <f t="shared" si="136"/>
        <v>1.2311435424890984E-3</v>
      </c>
      <c r="M452" s="72">
        <f t="shared" si="137"/>
        <v>484.72557754799078</v>
      </c>
      <c r="N452" s="72">
        <f t="shared" si="138"/>
        <v>1.6417304013914111E-3</v>
      </c>
      <c r="O452" s="72">
        <f t="shared" si="139"/>
        <v>567.01865174791442</v>
      </c>
      <c r="P452" s="72">
        <f t="shared" si="140"/>
        <v>1.7622815563192794E-3</v>
      </c>
      <c r="Q452" s="71">
        <f t="shared" si="141"/>
        <v>1.691201261589249E-2</v>
      </c>
      <c r="R452" s="131">
        <f>BDS!CD454</f>
        <v>-5.7161370871791739E-2</v>
      </c>
      <c r="S452" s="132">
        <f t="shared" si="142"/>
        <v>0</v>
      </c>
      <c r="T452" s="132">
        <f t="shared" si="143"/>
        <v>0</v>
      </c>
      <c r="U452" s="132">
        <f t="shared" si="144"/>
        <v>0</v>
      </c>
      <c r="V452" s="131">
        <f t="shared" si="145"/>
        <v>1.691201261589249E-2</v>
      </c>
      <c r="W452" s="73">
        <f t="shared" si="146"/>
        <v>-4.0249358255899245E-2</v>
      </c>
    </row>
    <row r="453" spans="1:23" x14ac:dyDescent="0.2">
      <c r="A453" s="71">
        <f>BDS!BR455</f>
        <v>8480.8326056050028</v>
      </c>
      <c r="B453" s="72">
        <f t="shared" si="126"/>
        <v>1.5988996164171621</v>
      </c>
      <c r="C453" s="72">
        <f t="shared" si="127"/>
        <v>298.65748611082375</v>
      </c>
      <c r="D453" s="72">
        <f t="shared" si="128"/>
        <v>-6.8548840745245073E-4</v>
      </c>
      <c r="E453" s="72">
        <f t="shared" si="129"/>
        <v>220.06361764447135</v>
      </c>
      <c r="F453" s="72">
        <f t="shared" si="130"/>
        <v>6.8864516191577494E-4</v>
      </c>
      <c r="G453" s="72">
        <f t="shared" si="131"/>
        <v>440.1264493502581</v>
      </c>
      <c r="H453" s="72">
        <f t="shared" si="132"/>
        <v>6.7898879511630824E-4</v>
      </c>
      <c r="I453" s="72">
        <f t="shared" si="133"/>
        <v>370.97747885930892</v>
      </c>
      <c r="J453" s="72">
        <f t="shared" si="134"/>
        <v>7.1781608765876558E-4</v>
      </c>
      <c r="K453" s="72">
        <f t="shared" si="135"/>
        <v>531.89057655471026</v>
      </c>
      <c r="L453" s="72">
        <f t="shared" si="136"/>
        <v>-1.541678097039273E-3</v>
      </c>
      <c r="M453" s="72">
        <f t="shared" si="137"/>
        <v>492.07650546275562</v>
      </c>
      <c r="N453" s="72">
        <f t="shared" si="138"/>
        <v>1.8578508012962976E-3</v>
      </c>
      <c r="O453" s="72">
        <f t="shared" si="139"/>
        <v>575.61756508855274</v>
      </c>
      <c r="P453" s="72">
        <f t="shared" si="140"/>
        <v>-1.1272734952636769E-3</v>
      </c>
      <c r="Q453" s="71">
        <f t="shared" si="141"/>
        <v>2.5566374832738611E-3</v>
      </c>
      <c r="R453" s="131">
        <f>BDS!CD455</f>
        <v>-9.9730477547366192E-3</v>
      </c>
      <c r="S453" s="132">
        <f t="shared" si="142"/>
        <v>0</v>
      </c>
      <c r="T453" s="132">
        <f t="shared" si="143"/>
        <v>0</v>
      </c>
      <c r="U453" s="132">
        <f t="shared" si="144"/>
        <v>0</v>
      </c>
      <c r="V453" s="131">
        <f t="shared" si="145"/>
        <v>2.5566374832738611E-3</v>
      </c>
      <c r="W453" s="73">
        <f t="shared" si="146"/>
        <v>-7.4164102714627585E-3</v>
      </c>
    </row>
    <row r="454" spans="1:23" x14ac:dyDescent="0.2">
      <c r="A454" s="71">
        <f>BDS!BR456</f>
        <v>8609.4455611175836</v>
      </c>
      <c r="B454" s="72">
        <f t="shared" si="126"/>
        <v>1.5750143146546349</v>
      </c>
      <c r="C454" s="72">
        <f t="shared" si="127"/>
        <v>303.1866666478013</v>
      </c>
      <c r="D454" s="72">
        <f t="shared" si="128"/>
        <v>3.297427568662175E-3</v>
      </c>
      <c r="E454" s="72">
        <f t="shared" si="129"/>
        <v>223.40091170299817</v>
      </c>
      <c r="F454" s="72">
        <f t="shared" si="130"/>
        <v>-1.5257845679594322E-3</v>
      </c>
      <c r="G454" s="72">
        <f t="shared" si="131"/>
        <v>446.80102554844689</v>
      </c>
      <c r="H454" s="72">
        <f t="shared" si="132"/>
        <v>1.4330419620198268E-3</v>
      </c>
      <c r="I454" s="72">
        <f t="shared" si="133"/>
        <v>376.60340171423809</v>
      </c>
      <c r="J454" s="72">
        <f t="shared" si="134"/>
        <v>-1.0039091379487688E-3</v>
      </c>
      <c r="K454" s="72">
        <f t="shared" si="135"/>
        <v>539.95676795846248</v>
      </c>
      <c r="L454" s="72">
        <f t="shared" si="136"/>
        <v>-7.1636987562457319E-4</v>
      </c>
      <c r="M454" s="72">
        <f t="shared" si="137"/>
        <v>499.53891117797286</v>
      </c>
      <c r="N454" s="72">
        <f t="shared" si="138"/>
        <v>-5.140027024939656E-5</v>
      </c>
      <c r="O454" s="72">
        <f t="shared" si="139"/>
        <v>584.34688209477054</v>
      </c>
      <c r="P454" s="72">
        <f t="shared" si="140"/>
        <v>1.8222610841259962E-5</v>
      </c>
      <c r="Q454" s="71">
        <f t="shared" si="141"/>
        <v>6.2980355430263726E-3</v>
      </c>
      <c r="R454" s="131">
        <f>BDS!CD456</f>
        <v>3.5801554086334342E-2</v>
      </c>
      <c r="S454" s="132">
        <f t="shared" si="142"/>
        <v>0</v>
      </c>
      <c r="T454" s="132">
        <f t="shared" si="143"/>
        <v>0</v>
      </c>
      <c r="U454" s="132">
        <f t="shared" si="144"/>
        <v>0</v>
      </c>
      <c r="V454" s="131">
        <f t="shared" si="145"/>
        <v>6.2980355430263726E-3</v>
      </c>
      <c r="W454" s="73">
        <f t="shared" si="146"/>
        <v>4.2099589629360716E-2</v>
      </c>
    </row>
    <row r="455" spans="1:23" x14ac:dyDescent="0.2">
      <c r="A455" s="71">
        <f>BDS!BR457</f>
        <v>8740.0089492226834</v>
      </c>
      <c r="B455" s="72">
        <f t="shared" ref="B455:B510" si="147">13560/A455</f>
        <v>1.5514858255615396</v>
      </c>
      <c r="C455" s="72">
        <f t="shared" ref="C455:C510" si="148">4*PI()*$D$3/B455</f>
        <v>307.78453281058938</v>
      </c>
      <c r="D455" s="72">
        <f t="shared" ref="D455:D510" si="149">SIN(C455)/C455</f>
        <v>-2.9702408785082439E-4</v>
      </c>
      <c r="E455" s="72">
        <f t="shared" ref="E455:E510" si="150">4*PI()*$F$3/B455</f>
        <v>226.78881627021462</v>
      </c>
      <c r="F455" s="72">
        <f t="shared" ref="F455:F510" si="151">SIN(E455)/E455</f>
        <v>2.4683785885632518E-3</v>
      </c>
      <c r="G455" s="72">
        <f t="shared" ref="G455:G510" si="152">4*PI()*$H$3/B455</f>
        <v>453.57682258326389</v>
      </c>
      <c r="H455" s="72">
        <f t="shared" ref="H455:H510" si="153">SIN(G455)/G455</f>
        <v>2.0447023874205013E-3</v>
      </c>
      <c r="I455" s="72">
        <f t="shared" ref="I455:I510" si="154">4*PI()*SQRT($D$3^2+$F$3^2)/B455</f>
        <v>382.31464243823825</v>
      </c>
      <c r="J455" s="72">
        <f t="shared" ref="J455:J510" si="155">SIN(I455)/I455</f>
        <v>-2.1422074360314255E-3</v>
      </c>
      <c r="K455" s="72">
        <f t="shared" ref="K455:K510" si="156">4*PI()*SQRT($D$3^2+$H$3^2)/B455</f>
        <v>548.14528422870001</v>
      </c>
      <c r="L455" s="72">
        <f t="shared" ref="L455:L510" si="157">SIN(K455)/K455</f>
        <v>1.820756598667015E-3</v>
      </c>
      <c r="M455" s="72">
        <f t="shared" ref="M455:M510" si="158">4*PI()*SQRT($F$3^2+$H$3^2)/B455</f>
        <v>507.1144852693273</v>
      </c>
      <c r="N455" s="72">
        <f t="shared" ref="N455:N510" si="159">SIN(M455)/M455</f>
        <v>-1.9093002783193004E-3</v>
      </c>
      <c r="O455" s="72">
        <f t="shared" ref="O455:O510" si="160">4*PI()*SQRT($D$3^2+$F$3^2+$H$3^2)/B455</f>
        <v>593.2085803555168</v>
      </c>
      <c r="P455" s="72">
        <f t="shared" ref="P455:P510" si="161">SIN(O455)/O455</f>
        <v>8.8461012556132759E-4</v>
      </c>
      <c r="Q455" s="71">
        <f t="shared" ref="Q455:Q510" si="162">IF($U$1=1,$Q$1*LOG(1-D455+F455+H455-J455-L455+N455-P455),$Q$1*LOG(1+D455+F455+H455+J455+L455+N455+P455))</f>
        <v>1.2446035373258238E-2</v>
      </c>
      <c r="R455" s="131">
        <f>BDS!CD457</f>
        <v>7.5591810866711739E-2</v>
      </c>
      <c r="S455" s="132">
        <f t="shared" ref="S455:S510" si="163">-20*LOG(1/SQRT(1+($S$3/A455)^(2*$S$4)))</f>
        <v>0</v>
      </c>
      <c r="T455" s="132">
        <f t="shared" ref="T455:T510" si="164">20*LOG(1/SQRT(1+($T$3/A455)^(2*$T$4)))</f>
        <v>0</v>
      </c>
      <c r="U455" s="132">
        <f t="shared" ref="U455:U510" si="165">IF($U$1=1,0,S455+T455)</f>
        <v>0</v>
      </c>
      <c r="V455" s="131">
        <f t="shared" ref="V455:V510" si="166">U455+Q455</f>
        <v>1.2446035373258238E-2</v>
      </c>
      <c r="W455" s="73">
        <f t="shared" ref="W455:W510" si="167">R455+Q455+U455</f>
        <v>8.8037846239969977E-2</v>
      </c>
    </row>
    <row r="456" spans="1:23" x14ac:dyDescent="0.2">
      <c r="A456" s="71">
        <f>BDS!BR458</f>
        <v>8872.5523484902296</v>
      </c>
      <c r="B456" s="72">
        <f t="shared" si="147"/>
        <v>1.5283088188606062</v>
      </c>
      <c r="C456" s="72">
        <f t="shared" si="148"/>
        <v>312.45212622584751</v>
      </c>
      <c r="D456" s="72">
        <f t="shared" si="149"/>
        <v>-3.1707888217697025E-3</v>
      </c>
      <c r="E456" s="72">
        <f t="shared" si="150"/>
        <v>230.22809886122278</v>
      </c>
      <c r="F456" s="72">
        <f t="shared" si="151"/>
        <v>-3.3802368485193177E-3</v>
      </c>
      <c r="G456" s="72">
        <f t="shared" si="152"/>
        <v>460.45537548217197</v>
      </c>
      <c r="H456" s="72">
        <f t="shared" si="153"/>
        <v>2.123118123546069E-3</v>
      </c>
      <c r="I456" s="72">
        <f t="shared" si="154"/>
        <v>388.11249488815218</v>
      </c>
      <c r="J456" s="72">
        <f t="shared" si="155"/>
        <v>-2.5562107656197782E-3</v>
      </c>
      <c r="K456" s="72">
        <f t="shared" si="156"/>
        <v>556.45798043830848</v>
      </c>
      <c r="L456" s="72">
        <f t="shared" si="157"/>
        <v>-6.9332368062109369E-4</v>
      </c>
      <c r="M456" s="72">
        <f t="shared" si="158"/>
        <v>514.80494395030905</v>
      </c>
      <c r="N456" s="72">
        <f t="shared" si="159"/>
        <v>-7.8541328695085934E-4</v>
      </c>
      <c r="O456" s="72">
        <f t="shared" si="160"/>
        <v>602.20466745014016</v>
      </c>
      <c r="P456" s="72">
        <f t="shared" si="161"/>
        <v>-1.3801318614330811E-3</v>
      </c>
      <c r="Q456" s="71">
        <f t="shared" si="162"/>
        <v>-4.2959322597730311E-2</v>
      </c>
      <c r="R456" s="131">
        <f>BDS!CD458</f>
        <v>0.10434438431284754</v>
      </c>
      <c r="S456" s="132">
        <f t="shared" si="163"/>
        <v>0</v>
      </c>
      <c r="T456" s="132">
        <f t="shared" si="164"/>
        <v>0</v>
      </c>
      <c r="U456" s="132">
        <f t="shared" si="165"/>
        <v>0</v>
      </c>
      <c r="V456" s="131">
        <f t="shared" si="166"/>
        <v>-4.2959322597730311E-2</v>
      </c>
      <c r="W456" s="73">
        <f t="shared" si="167"/>
        <v>6.1385061715117227E-2</v>
      </c>
    </row>
    <row r="457" spans="1:23" x14ac:dyDescent="0.2">
      <c r="A457" s="71">
        <f>BDS!BR459</f>
        <v>9007.1057860530982</v>
      </c>
      <c r="B457" s="72">
        <f t="shared" si="147"/>
        <v>1.5054780439013777</v>
      </c>
      <c r="C457" s="72">
        <f t="shared" si="148"/>
        <v>317.1905043166422</v>
      </c>
      <c r="D457" s="72">
        <f t="shared" si="149"/>
        <v>3.4720412713428925E-4</v>
      </c>
      <c r="E457" s="72">
        <f t="shared" si="150"/>
        <v>233.71953863059341</v>
      </c>
      <c r="F457" s="72">
        <f t="shared" si="151"/>
        <v>4.0489941912859161E-3</v>
      </c>
      <c r="G457" s="72">
        <f t="shared" si="152"/>
        <v>467.43824255152998</v>
      </c>
      <c r="H457" s="72">
        <f t="shared" si="153"/>
        <v>1.3100687378954339E-3</v>
      </c>
      <c r="I457" s="72">
        <f t="shared" si="154"/>
        <v>393.99827254233401</v>
      </c>
      <c r="J457" s="72">
        <f t="shared" si="155"/>
        <v>-2.4450397089332402E-3</v>
      </c>
      <c r="K457" s="72">
        <f t="shared" si="156"/>
        <v>564.89673979260033</v>
      </c>
      <c r="L457" s="72">
        <f t="shared" si="157"/>
        <v>-9.8479835808516596E-4</v>
      </c>
      <c r="M457" s="72">
        <f t="shared" si="158"/>
        <v>522.61202946101457</v>
      </c>
      <c r="N457" s="72">
        <f t="shared" si="159"/>
        <v>1.7118832825174948E-3</v>
      </c>
      <c r="O457" s="72">
        <f t="shared" si="160"/>
        <v>611.33718140319775</v>
      </c>
      <c r="P457" s="72">
        <f t="shared" si="161"/>
        <v>1.5639464249801237E-3</v>
      </c>
      <c r="Q457" s="71">
        <f t="shared" si="162"/>
        <v>2.4046458665159743E-2</v>
      </c>
      <c r="R457" s="131">
        <f>BDS!CD459</f>
        <v>0.11759664562969352</v>
      </c>
      <c r="S457" s="132">
        <f t="shared" si="163"/>
        <v>0</v>
      </c>
      <c r="T457" s="132">
        <f t="shared" si="164"/>
        <v>0</v>
      </c>
      <c r="U457" s="132">
        <f t="shared" si="165"/>
        <v>0</v>
      </c>
      <c r="V457" s="131">
        <f t="shared" si="166"/>
        <v>2.4046458665159743E-2</v>
      </c>
      <c r="W457" s="73">
        <f t="shared" si="167"/>
        <v>0.14164310429485327</v>
      </c>
    </row>
    <row r="458" spans="1:23" x14ac:dyDescent="0.2">
      <c r="A458" s="71">
        <f>BDS!BR460</f>
        <v>9143.6997444096323</v>
      </c>
      <c r="B458" s="72">
        <f t="shared" si="147"/>
        <v>1.4829883284706993</v>
      </c>
      <c r="C458" s="72">
        <f t="shared" si="148"/>
        <v>322.00074054200144</v>
      </c>
      <c r="D458" s="72">
        <f t="shared" si="149"/>
        <v>3.1053400488413102E-3</v>
      </c>
      <c r="E458" s="72">
        <f t="shared" si="150"/>
        <v>237.26392654887997</v>
      </c>
      <c r="F458" s="72">
        <f t="shared" si="151"/>
        <v>-4.2032802141722574E-3</v>
      </c>
      <c r="G458" s="72">
        <f t="shared" si="152"/>
        <v>474.52700572962004</v>
      </c>
      <c r="H458" s="72">
        <f t="shared" si="153"/>
        <v>-3.0765667740559723E-4</v>
      </c>
      <c r="I458" s="72">
        <f t="shared" si="154"/>
        <v>399.97330879821175</v>
      </c>
      <c r="J458" s="72">
        <f t="shared" si="155"/>
        <v>-2.0916324346855818E-3</v>
      </c>
      <c r="K458" s="72">
        <f t="shared" si="156"/>
        <v>573.46347405594724</v>
      </c>
      <c r="L458" s="72">
        <f t="shared" si="157"/>
        <v>1.7306555433491903E-3</v>
      </c>
      <c r="M458" s="72">
        <f t="shared" si="158"/>
        <v>530.53751046284287</v>
      </c>
      <c r="N458" s="72">
        <f t="shared" si="159"/>
        <v>7.1948191232048208E-4</v>
      </c>
      <c r="O458" s="72">
        <f t="shared" si="160"/>
        <v>620.60819114615981</v>
      </c>
      <c r="P458" s="72">
        <f t="shared" si="161"/>
        <v>-1.5947279126271572E-3</v>
      </c>
      <c r="Q458" s="71">
        <f t="shared" si="162"/>
        <v>-1.1488459237948081E-2</v>
      </c>
      <c r="R458" s="131">
        <f>BDS!CD460</f>
        <v>0.11380383168561803</v>
      </c>
      <c r="S458" s="132">
        <f t="shared" si="163"/>
        <v>0</v>
      </c>
      <c r="T458" s="132">
        <f t="shared" si="164"/>
        <v>0</v>
      </c>
      <c r="U458" s="132">
        <f t="shared" si="165"/>
        <v>0</v>
      </c>
      <c r="V458" s="131">
        <f t="shared" si="166"/>
        <v>-1.1488459237948081E-2</v>
      </c>
      <c r="W458" s="73">
        <f t="shared" si="167"/>
        <v>0.10231537244766994</v>
      </c>
    </row>
    <row r="459" spans="1:23" x14ac:dyDescent="0.2">
      <c r="A459" s="71">
        <f>BDS!BR461</f>
        <v>9282.3651683293228</v>
      </c>
      <c r="B459" s="72">
        <f t="shared" si="147"/>
        <v>1.4608345776209732</v>
      </c>
      <c r="C459" s="72">
        <f t="shared" si="148"/>
        <v>326.88392464010241</v>
      </c>
      <c r="D459" s="72">
        <f t="shared" si="149"/>
        <v>4.8221551260540276E-4</v>
      </c>
      <c r="E459" s="72">
        <f t="shared" si="150"/>
        <v>240.86206558180979</v>
      </c>
      <c r="F459" s="72">
        <f t="shared" si="151"/>
        <v>3.5816847941692884E-3</v>
      </c>
      <c r="G459" s="72">
        <f t="shared" si="152"/>
        <v>481.72327094502901</v>
      </c>
      <c r="H459" s="72">
        <f t="shared" si="153"/>
        <v>-1.8104946214901195E-3</v>
      </c>
      <c r="I459" s="72">
        <f t="shared" si="154"/>
        <v>406.03895727436327</v>
      </c>
      <c r="J459" s="72">
        <f t="shared" si="155"/>
        <v>-1.7206408255606204E-3</v>
      </c>
      <c r="K459" s="72">
        <f t="shared" si="156"/>
        <v>582.1601239848826</v>
      </c>
      <c r="L459" s="72">
        <f t="shared" si="157"/>
        <v>-1.412539016764089E-3</v>
      </c>
      <c r="M459" s="72">
        <f t="shared" si="158"/>
        <v>538.58318243917893</v>
      </c>
      <c r="N459" s="72">
        <f t="shared" si="159"/>
        <v>-1.8197281724946649E-3</v>
      </c>
      <c r="O459" s="72">
        <f t="shared" si="160"/>
        <v>630.01979698611854</v>
      </c>
      <c r="P459" s="72">
        <f t="shared" si="161"/>
        <v>1.5737614413444524E-3</v>
      </c>
      <c r="Q459" s="71">
        <f t="shared" si="162"/>
        <v>-4.8917845157630344E-3</v>
      </c>
      <c r="R459" s="131">
        <f>BDS!CD461</f>
        <v>9.5904941928789178E-2</v>
      </c>
      <c r="S459" s="132">
        <f t="shared" si="163"/>
        <v>0</v>
      </c>
      <c r="T459" s="132">
        <f t="shared" si="164"/>
        <v>0</v>
      </c>
      <c r="U459" s="132">
        <f t="shared" si="165"/>
        <v>0</v>
      </c>
      <c r="V459" s="131">
        <f t="shared" si="166"/>
        <v>-4.8917845157630344E-3</v>
      </c>
      <c r="W459" s="73">
        <f t="shared" si="167"/>
        <v>9.1013157413026138E-2</v>
      </c>
    </row>
    <row r="460" spans="1:23" x14ac:dyDescent="0.2">
      <c r="A460" s="71">
        <f>BDS!BR462</f>
        <v>9423.1334718632061</v>
      </c>
      <c r="B460" s="72">
        <f t="shared" si="147"/>
        <v>1.4390117725159235</v>
      </c>
      <c r="C460" s="72">
        <f t="shared" si="148"/>
        <v>331.84116287514661</v>
      </c>
      <c r="D460" s="72">
        <f t="shared" si="149"/>
        <v>-2.7719119871879132E-3</v>
      </c>
      <c r="E460" s="72">
        <f t="shared" si="150"/>
        <v>244.51477087219223</v>
      </c>
      <c r="F460" s="72">
        <f t="shared" si="151"/>
        <v>-2.0655766137464091E-3</v>
      </c>
      <c r="G460" s="72">
        <f t="shared" si="152"/>
        <v>489.02866848046449</v>
      </c>
      <c r="H460" s="72">
        <f t="shared" si="153"/>
        <v>-1.7836389672640836E-3</v>
      </c>
      <c r="I460" s="72">
        <f t="shared" si="154"/>
        <v>412.19659211717203</v>
      </c>
      <c r="J460" s="72">
        <f t="shared" si="155"/>
        <v>-1.4642448784605389E-3</v>
      </c>
      <c r="K460" s="72">
        <f t="shared" si="156"/>
        <v>590.98865976777051</v>
      </c>
      <c r="L460" s="72">
        <f t="shared" si="157"/>
        <v>6.1068446164093404E-4</v>
      </c>
      <c r="M460" s="72">
        <f t="shared" si="158"/>
        <v>546.75086810215191</v>
      </c>
      <c r="N460" s="72">
        <f t="shared" si="159"/>
        <v>2.0759227492836652E-4</v>
      </c>
      <c r="O460" s="72">
        <f t="shared" si="160"/>
        <v>639.5741310816021</v>
      </c>
      <c r="P460" s="72">
        <f t="shared" si="161"/>
        <v>-1.5109793019909272E-3</v>
      </c>
      <c r="Q460" s="71">
        <f t="shared" si="162"/>
        <v>-3.829100300313959E-2</v>
      </c>
      <c r="R460" s="131">
        <f>BDS!CD462</f>
        <v>6.9788485218555962E-2</v>
      </c>
      <c r="S460" s="132">
        <f t="shared" si="163"/>
        <v>0</v>
      </c>
      <c r="T460" s="132">
        <f t="shared" si="164"/>
        <v>0</v>
      </c>
      <c r="U460" s="132">
        <f t="shared" si="165"/>
        <v>0</v>
      </c>
      <c r="V460" s="131">
        <f t="shared" si="166"/>
        <v>-3.829100300313959E-2</v>
      </c>
      <c r="W460" s="73">
        <f t="shared" si="167"/>
        <v>3.1497482215416372E-2</v>
      </c>
    </row>
    <row r="461" spans="1:23" x14ac:dyDescent="0.2">
      <c r="A461" s="71">
        <f>BDS!BR463</f>
        <v>9566.0365454605871</v>
      </c>
      <c r="B461" s="72">
        <f t="shared" si="147"/>
        <v>1.417514969293598</v>
      </c>
      <c r="C461" s="72">
        <f t="shared" si="148"/>
        <v>336.87357828797968</v>
      </c>
      <c r="D461" s="72">
        <f t="shared" si="149"/>
        <v>-1.964417481130526E-3</v>
      </c>
      <c r="E461" s="72">
        <f t="shared" si="150"/>
        <v>248.22286992458598</v>
      </c>
      <c r="F461" s="72">
        <f t="shared" si="151"/>
        <v>-1.4922805037138559E-4</v>
      </c>
      <c r="G461" s="72">
        <f t="shared" si="152"/>
        <v>496.44485334208838</v>
      </c>
      <c r="H461" s="72">
        <f t="shared" si="153"/>
        <v>1.4734503478717347E-4</v>
      </c>
      <c r="I461" s="72">
        <f t="shared" si="154"/>
        <v>418.44760831213455</v>
      </c>
      <c r="J461" s="72">
        <f t="shared" si="155"/>
        <v>-1.3803396510472261E-3</v>
      </c>
      <c r="K461" s="72">
        <f t="shared" si="156"/>
        <v>599.95108147114388</v>
      </c>
      <c r="L461" s="72">
        <f t="shared" si="157"/>
        <v>1.5498074207676821E-4</v>
      </c>
      <c r="M461" s="72">
        <f t="shared" si="158"/>
        <v>555.04241780556333</v>
      </c>
      <c r="N461" s="72">
        <f t="shared" si="159"/>
        <v>1.5347236784175697E-3</v>
      </c>
      <c r="O461" s="72">
        <f t="shared" si="160"/>
        <v>649.27335792560677</v>
      </c>
      <c r="P461" s="72">
        <f t="shared" si="161"/>
        <v>1.3253835036856163E-3</v>
      </c>
      <c r="Q461" s="71">
        <f t="shared" si="162"/>
        <v>-1.4401517675996195E-3</v>
      </c>
      <c r="R461" s="131">
        <f>BDS!CD463</f>
        <v>3.9868895850125874E-2</v>
      </c>
      <c r="S461" s="132">
        <f t="shared" si="163"/>
        <v>0</v>
      </c>
      <c r="T461" s="132">
        <f t="shared" si="164"/>
        <v>0</v>
      </c>
      <c r="U461" s="132">
        <f t="shared" si="165"/>
        <v>0</v>
      </c>
      <c r="V461" s="131">
        <f t="shared" si="166"/>
        <v>-1.4401517675996195E-3</v>
      </c>
      <c r="W461" s="73">
        <f t="shared" si="167"/>
        <v>3.8428744082526257E-2</v>
      </c>
    </row>
    <row r="462" spans="1:23" x14ac:dyDescent="0.2">
      <c r="A462" s="71">
        <f>BDS!BR464</f>
        <v>9711.1067631936803</v>
      </c>
      <c r="B462" s="72">
        <f t="shared" si="147"/>
        <v>1.3963392979463587</v>
      </c>
      <c r="C462" s="72">
        <f t="shared" si="148"/>
        <v>341.98231095051113</v>
      </c>
      <c r="D462" s="72">
        <f t="shared" si="149"/>
        <v>1.2752858746410058E-3</v>
      </c>
      <c r="E462" s="72">
        <f t="shared" si="150"/>
        <v>251.98720279276648</v>
      </c>
      <c r="F462" s="72">
        <f t="shared" si="151"/>
        <v>2.4324701126293732E-3</v>
      </c>
      <c r="G462" s="72">
        <f t="shared" si="152"/>
        <v>503.97350563445144</v>
      </c>
      <c r="H462" s="72">
        <f t="shared" si="153"/>
        <v>1.92150364709224E-3</v>
      </c>
      <c r="I462" s="72">
        <f t="shared" si="154"/>
        <v>424.79342199988798</v>
      </c>
      <c r="J462" s="72">
        <f t="shared" si="155"/>
        <v>-1.4773270679681726E-3</v>
      </c>
      <c r="K462" s="72">
        <f t="shared" si="156"/>
        <v>609.04941949281135</v>
      </c>
      <c r="L462" s="72">
        <f t="shared" si="157"/>
        <v>-6.6883630845100705E-4</v>
      </c>
      <c r="M462" s="72">
        <f t="shared" si="158"/>
        <v>563.45970996407652</v>
      </c>
      <c r="N462" s="72">
        <f t="shared" si="159"/>
        <v>-1.59327389283433E-3</v>
      </c>
      <c r="O462" s="72">
        <f t="shared" si="160"/>
        <v>659.11967483595367</v>
      </c>
      <c r="P462" s="72">
        <f t="shared" si="161"/>
        <v>-8.7507749407381694E-4</v>
      </c>
      <c r="Q462" s="71">
        <f t="shared" si="162"/>
        <v>4.404746511112622E-3</v>
      </c>
      <c r="R462" s="131">
        <f>BDS!CD464</f>
        <v>5.749324997345262E-3</v>
      </c>
      <c r="S462" s="132">
        <f t="shared" si="163"/>
        <v>0</v>
      </c>
      <c r="T462" s="132">
        <f t="shared" si="164"/>
        <v>0</v>
      </c>
      <c r="U462" s="132">
        <f t="shared" si="165"/>
        <v>0</v>
      </c>
      <c r="V462" s="131">
        <f t="shared" si="166"/>
        <v>4.404746511112622E-3</v>
      </c>
      <c r="W462" s="73">
        <f t="shared" si="167"/>
        <v>1.0154071508457884E-2</v>
      </c>
    </row>
    <row r="463" spans="1:23" x14ac:dyDescent="0.2">
      <c r="A463" s="71">
        <f>BDS!BR465</f>
        <v>9858.3769900918142</v>
      </c>
      <c r="B463" s="72">
        <f t="shared" si="147"/>
        <v>1.3754799612176032</v>
      </c>
      <c r="C463" s="72">
        <f t="shared" si="148"/>
        <v>347.16851822399252</v>
      </c>
      <c r="D463" s="72">
        <f t="shared" si="149"/>
        <v>2.8797144837547986E-3</v>
      </c>
      <c r="E463" s="72">
        <f t="shared" si="150"/>
        <v>255.80862227003647</v>
      </c>
      <c r="F463" s="72">
        <f t="shared" si="151"/>
        <v>-3.8051764040517313E-3</v>
      </c>
      <c r="G463" s="72">
        <f t="shared" si="152"/>
        <v>511.61633094111346</v>
      </c>
      <c r="H463" s="72">
        <f t="shared" si="153"/>
        <v>8.7346165250469076E-4</v>
      </c>
      <c r="I463" s="72">
        <f t="shared" si="154"/>
        <v>431.23547079703087</v>
      </c>
      <c r="J463" s="72">
        <f t="shared" si="155"/>
        <v>-1.7225462223233123E-3</v>
      </c>
      <c r="K463" s="72">
        <f t="shared" si="156"/>
        <v>618.28573502183394</v>
      </c>
      <c r="L463" s="72">
        <f t="shared" si="157"/>
        <v>9.2391194558753842E-4</v>
      </c>
      <c r="M463" s="72">
        <f t="shared" si="158"/>
        <v>572.00465147876298</v>
      </c>
      <c r="N463" s="72">
        <f t="shared" si="159"/>
        <v>4.0670529102290043E-4</v>
      </c>
      <c r="O463" s="72">
        <f t="shared" si="160"/>
        <v>669.11531245308061</v>
      </c>
      <c r="P463" s="72">
        <f t="shared" si="161"/>
        <v>6.562193301019848E-5</v>
      </c>
      <c r="Q463" s="71">
        <f t="shared" si="162"/>
        <v>-1.6432786693222155E-3</v>
      </c>
      <c r="R463" s="131">
        <f>BDS!CD465</f>
        <v>-3.5344531772788734E-2</v>
      </c>
      <c r="S463" s="132">
        <f t="shared" si="163"/>
        <v>0</v>
      </c>
      <c r="T463" s="132">
        <f t="shared" si="164"/>
        <v>0</v>
      </c>
      <c r="U463" s="132">
        <f t="shared" si="165"/>
        <v>0</v>
      </c>
      <c r="V463" s="131">
        <f t="shared" si="166"/>
        <v>-1.6432786693222155E-3</v>
      </c>
      <c r="W463" s="73">
        <f t="shared" si="167"/>
        <v>-3.6987810442110948E-2</v>
      </c>
    </row>
    <row r="464" spans="1:23" x14ac:dyDescent="0.2">
      <c r="A464" s="71">
        <f>BDS!BR466</f>
        <v>10007.880589586863</v>
      </c>
      <c r="B464" s="72">
        <f t="shared" si="147"/>
        <v>1.3549322335149658</v>
      </c>
      <c r="C464" s="72">
        <f t="shared" si="148"/>
        <v>352.43337502121324</v>
      </c>
      <c r="D464" s="72">
        <f t="shared" si="149"/>
        <v>1.5430801935328886E-3</v>
      </c>
      <c r="E464" s="72">
        <f t="shared" si="150"/>
        <v>259.68799408242273</v>
      </c>
      <c r="F464" s="72">
        <f t="shared" si="151"/>
        <v>3.3671144000000019E-3</v>
      </c>
      <c r="G464" s="72">
        <f t="shared" si="152"/>
        <v>519.3750607110361</v>
      </c>
      <c r="H464" s="72">
        <f t="shared" si="153"/>
        <v>-1.6328055965496972E-3</v>
      </c>
      <c r="I464" s="72">
        <f t="shared" si="154"/>
        <v>437.77521412180886</v>
      </c>
      <c r="J464" s="72">
        <f t="shared" si="155"/>
        <v>-2.0293386152832851E-3</v>
      </c>
      <c r="K464" s="72">
        <f t="shared" si="156"/>
        <v>627.66212050547983</v>
      </c>
      <c r="L464" s="72">
        <f t="shared" si="157"/>
        <v>-9.7230179006915318E-4</v>
      </c>
      <c r="M464" s="72">
        <f t="shared" si="158"/>
        <v>580.67917816910301</v>
      </c>
      <c r="N464" s="72">
        <f t="shared" si="159"/>
        <v>8.4889821855744542E-4</v>
      </c>
      <c r="O464" s="72">
        <f t="shared" si="160"/>
        <v>679.26253524538504</v>
      </c>
      <c r="P464" s="72">
        <f t="shared" si="161"/>
        <v>9.240067088712281E-4</v>
      </c>
      <c r="Q464" s="71">
        <f t="shared" si="162"/>
        <v>8.8880879856425964E-3</v>
      </c>
      <c r="R464" s="131">
        <f>BDS!CD466</f>
        <v>-8.0692057381134497E-2</v>
      </c>
      <c r="S464" s="132">
        <f t="shared" si="163"/>
        <v>0</v>
      </c>
      <c r="T464" s="132">
        <f t="shared" si="164"/>
        <v>0</v>
      </c>
      <c r="U464" s="132">
        <f t="shared" si="165"/>
        <v>0</v>
      </c>
      <c r="V464" s="131">
        <f t="shared" si="166"/>
        <v>8.8880879856425964E-3</v>
      </c>
      <c r="W464" s="73">
        <f t="shared" si="167"/>
        <v>-7.1803969395491898E-2</v>
      </c>
    </row>
    <row r="465" spans="1:23" x14ac:dyDescent="0.2">
      <c r="A465" s="71">
        <f>BDS!BR467</f>
        <v>10159.651431071587</v>
      </c>
      <c r="B465" s="72">
        <f t="shared" si="147"/>
        <v>1.3346914598397559</v>
      </c>
      <c r="C465" s="72">
        <f t="shared" si="148"/>
        <v>357.7780740726713</v>
      </c>
      <c r="D465" s="72">
        <f t="shared" si="149"/>
        <v>-9.9373585380271336E-4</v>
      </c>
      <c r="E465" s="72">
        <f t="shared" si="150"/>
        <v>263.62619708480253</v>
      </c>
      <c r="F465" s="72">
        <f t="shared" si="151"/>
        <v>-1.0029501810362442E-3</v>
      </c>
      <c r="G465" s="72">
        <f t="shared" si="152"/>
        <v>527.25145265083518</v>
      </c>
      <c r="H465" s="72">
        <f t="shared" si="153"/>
        <v>-9.6879454906983954E-4</v>
      </c>
      <c r="I465" s="72">
        <f t="shared" si="154"/>
        <v>444.41413352473961</v>
      </c>
      <c r="J465" s="72">
        <f t="shared" si="155"/>
        <v>-2.2336395983658616E-3</v>
      </c>
      <c r="K465" s="72">
        <f t="shared" si="156"/>
        <v>637.18070012325836</v>
      </c>
      <c r="L465" s="72">
        <f t="shared" si="157"/>
        <v>8.3711653542186293E-4</v>
      </c>
      <c r="M465" s="72">
        <f t="shared" si="158"/>
        <v>589.48525521153704</v>
      </c>
      <c r="N465" s="72">
        <f t="shared" si="159"/>
        <v>-1.5372408462500944E-3</v>
      </c>
      <c r="O465" s="72">
        <f t="shared" si="160"/>
        <v>689.56364202222915</v>
      </c>
      <c r="P465" s="72">
        <f t="shared" si="161"/>
        <v>-1.4500081112474186E-3</v>
      </c>
      <c r="Q465" s="71">
        <f t="shared" si="162"/>
        <v>-3.2035260855694185E-2</v>
      </c>
      <c r="R465" s="131">
        <f>BDS!CD467</f>
        <v>-0.11633854692760615</v>
      </c>
      <c r="S465" s="132">
        <f t="shared" si="163"/>
        <v>0</v>
      </c>
      <c r="T465" s="132">
        <f t="shared" si="164"/>
        <v>0</v>
      </c>
      <c r="U465" s="132">
        <f t="shared" si="165"/>
        <v>0</v>
      </c>
      <c r="V465" s="131">
        <f t="shared" si="166"/>
        <v>-3.2035260855694185E-2</v>
      </c>
      <c r="W465" s="73">
        <f t="shared" si="167"/>
        <v>-0.14837380778330034</v>
      </c>
    </row>
    <row r="466" spans="1:23" x14ac:dyDescent="0.2">
      <c r="A466" s="71">
        <f>BDS!BR468</f>
        <v>10313.723897572594</v>
      </c>
      <c r="B466" s="72">
        <f t="shared" si="147"/>
        <v>1.314753054732388</v>
      </c>
      <c r="C466" s="72">
        <f t="shared" si="148"/>
        <v>363.20382619678168</v>
      </c>
      <c r="D466" s="72">
        <f t="shared" si="149"/>
        <v>-2.5864696359364785E-3</v>
      </c>
      <c r="E466" s="72">
        <f t="shared" si="150"/>
        <v>267.62412346000417</v>
      </c>
      <c r="F466" s="72">
        <f t="shared" si="151"/>
        <v>-2.0750004263953557E-3</v>
      </c>
      <c r="G466" s="72">
        <f t="shared" si="152"/>
        <v>535.2472911229811</v>
      </c>
      <c r="H466" s="72">
        <f t="shared" si="153"/>
        <v>1.7249643311445931E-3</v>
      </c>
      <c r="I466" s="72">
        <f t="shared" si="154"/>
        <v>451.15373302425149</v>
      </c>
      <c r="J466" s="72">
        <f t="shared" si="155"/>
        <v>-2.093186129578989E-3</v>
      </c>
      <c r="K466" s="72">
        <f t="shared" si="156"/>
        <v>646.84363026814378</v>
      </c>
      <c r="L466" s="72">
        <f t="shared" si="157"/>
        <v>-4.9284487579414856E-4</v>
      </c>
      <c r="M466" s="72">
        <f t="shared" si="158"/>
        <v>598.42487758466791</v>
      </c>
      <c r="N466" s="72">
        <f t="shared" si="159"/>
        <v>1.6690866828742172E-3</v>
      </c>
      <c r="O466" s="72">
        <f t="shared" si="160"/>
        <v>700.02096645472466</v>
      </c>
      <c r="P466" s="72">
        <f t="shared" si="161"/>
        <v>7.5177635589558818E-4</v>
      </c>
      <c r="Q466" s="71">
        <f t="shared" si="162"/>
        <v>-1.3491331402813099E-2</v>
      </c>
      <c r="R466" s="131">
        <f>BDS!CD468</f>
        <v>-0.12253592530887492</v>
      </c>
      <c r="S466" s="132">
        <f t="shared" si="163"/>
        <v>0</v>
      </c>
      <c r="T466" s="132">
        <f t="shared" si="164"/>
        <v>0</v>
      </c>
      <c r="U466" s="132">
        <f t="shared" si="165"/>
        <v>0</v>
      </c>
      <c r="V466" s="131">
        <f t="shared" si="166"/>
        <v>-1.3491331402813099E-2</v>
      </c>
      <c r="W466" s="73">
        <f t="shared" si="167"/>
        <v>-0.13602725671168803</v>
      </c>
    </row>
    <row r="467" spans="1:23" x14ac:dyDescent="0.2">
      <c r="A467" s="71">
        <f>BDS!BR469</f>
        <v>10470.132893539672</v>
      </c>
      <c r="B467" s="72">
        <f t="shared" si="147"/>
        <v>1.295112501233566</v>
      </c>
      <c r="C467" s="72">
        <f t="shared" si="148"/>
        <v>368.71186057418146</v>
      </c>
      <c r="D467" s="72">
        <f t="shared" si="149"/>
        <v>-2.4705600857400849E-3</v>
      </c>
      <c r="E467" s="72">
        <f t="shared" si="150"/>
        <v>271.68267892092751</v>
      </c>
      <c r="F467" s="72">
        <f t="shared" si="151"/>
        <v>3.6729712874851647E-3</v>
      </c>
      <c r="G467" s="72">
        <f t="shared" si="152"/>
        <v>543.3643875500386</v>
      </c>
      <c r="H467" s="72">
        <f t="shared" si="153"/>
        <v>2.4065976650114766E-4</v>
      </c>
      <c r="I467" s="72">
        <f t="shared" si="154"/>
        <v>457.99553944741263</v>
      </c>
      <c r="J467" s="72">
        <f t="shared" si="155"/>
        <v>-1.367803950393705E-3</v>
      </c>
      <c r="K467" s="72">
        <f t="shared" si="156"/>
        <v>656.65310003509694</v>
      </c>
      <c r="L467" s="72">
        <f t="shared" si="157"/>
        <v>-9.1675522413197912E-5</v>
      </c>
      <c r="M467" s="72">
        <f t="shared" si="158"/>
        <v>607.50007052121418</v>
      </c>
      <c r="N467" s="72">
        <f t="shared" si="159"/>
        <v>-1.5173597325379448E-3</v>
      </c>
      <c r="O467" s="72">
        <f t="shared" si="160"/>
        <v>710.6368776044169</v>
      </c>
      <c r="P467" s="72">
        <f t="shared" si="161"/>
        <v>8.3690638807109793E-4</v>
      </c>
      <c r="Q467" s="71">
        <f t="shared" si="162"/>
        <v>-3.0274875496605026E-3</v>
      </c>
      <c r="R467" s="131">
        <f>BDS!CD469</f>
        <v>-9.0101584347969776E-2</v>
      </c>
      <c r="S467" s="132">
        <f t="shared" si="163"/>
        <v>0</v>
      </c>
      <c r="T467" s="132">
        <f t="shared" si="164"/>
        <v>0</v>
      </c>
      <c r="U467" s="132">
        <f t="shared" si="165"/>
        <v>0</v>
      </c>
      <c r="V467" s="131">
        <f t="shared" si="166"/>
        <v>-3.0274875496605026E-3</v>
      </c>
      <c r="W467" s="73">
        <f t="shared" si="167"/>
        <v>-9.3129071897630283E-2</v>
      </c>
    </row>
    <row r="468" spans="1:23" x14ac:dyDescent="0.2">
      <c r="A468" s="71">
        <f>BDS!BR470</f>
        <v>10628.913852753236</v>
      </c>
      <c r="B468" s="72">
        <f t="shared" si="147"/>
        <v>1.2757653498609849</v>
      </c>
      <c r="C468" s="72">
        <f t="shared" si="148"/>
        <v>374.30342502619612</v>
      </c>
      <c r="D468" s="72">
        <f t="shared" si="149"/>
        <v>-1.1714380813416686E-3</v>
      </c>
      <c r="E468" s="72">
        <f t="shared" si="150"/>
        <v>275.80278291572898</v>
      </c>
      <c r="F468" s="72">
        <f t="shared" si="151"/>
        <v>-2.2154871789369091E-3</v>
      </c>
      <c r="G468" s="72">
        <f t="shared" si="152"/>
        <v>551.60458082503692</v>
      </c>
      <c r="H468" s="72">
        <f t="shared" si="153"/>
        <v>-1.754237799126321E-3</v>
      </c>
      <c r="I468" s="72">
        <f t="shared" si="154"/>
        <v>464.94110277582689</v>
      </c>
      <c r="J468" s="72">
        <f t="shared" si="155"/>
        <v>-3.1422121274549104E-5</v>
      </c>
      <c r="K468" s="72">
        <f t="shared" si="156"/>
        <v>666.61133171699521</v>
      </c>
      <c r="L468" s="72">
        <f t="shared" si="157"/>
        <v>8.3920370552294406E-4</v>
      </c>
      <c r="M468" s="72">
        <f t="shared" si="158"/>
        <v>616.71288996681869</v>
      </c>
      <c r="N468" s="72">
        <f t="shared" si="159"/>
        <v>1.3289975846936784E-3</v>
      </c>
      <c r="O468" s="72">
        <f t="shared" si="160"/>
        <v>721.41378045998442</v>
      </c>
      <c r="P468" s="72">
        <f t="shared" si="161"/>
        <v>-1.266671723382441E-3</v>
      </c>
      <c r="Q468" s="71">
        <f t="shared" si="162"/>
        <v>-1.8588683819416259E-2</v>
      </c>
      <c r="R468" s="131">
        <f>BDS!CD470</f>
        <v>-3.3331520725380592E-2</v>
      </c>
      <c r="S468" s="132">
        <f t="shared" si="163"/>
        <v>0</v>
      </c>
      <c r="T468" s="132">
        <f t="shared" si="164"/>
        <v>0</v>
      </c>
      <c r="U468" s="132">
        <f t="shared" si="165"/>
        <v>0</v>
      </c>
      <c r="V468" s="131">
        <f t="shared" si="166"/>
        <v>-1.8588683819416259E-2</v>
      </c>
      <c r="W468" s="73">
        <f t="shared" si="167"/>
        <v>-5.1920204544796851E-2</v>
      </c>
    </row>
    <row r="469" spans="1:23" x14ac:dyDescent="0.2">
      <c r="A469" s="71">
        <f>BDS!BR471</f>
        <v>10790.102746351695</v>
      </c>
      <c r="B469" s="72">
        <f t="shared" si="147"/>
        <v>1.2567072176013201</v>
      </c>
      <c r="C469" s="72">
        <f t="shared" si="148"/>
        <v>379.97978629752754</v>
      </c>
      <c r="D469" s="72">
        <f t="shared" si="149"/>
        <v>4.0088825590975396E-4</v>
      </c>
      <c r="E469" s="72">
        <f t="shared" si="150"/>
        <v>279.98536883611882</v>
      </c>
      <c r="F469" s="72">
        <f t="shared" si="151"/>
        <v>-1.3367922476419413E-3</v>
      </c>
      <c r="G469" s="72">
        <f t="shared" si="152"/>
        <v>559.96973772806314</v>
      </c>
      <c r="H469" s="72">
        <f t="shared" si="153"/>
        <v>1.2383434608354647E-3</v>
      </c>
      <c r="I469" s="72">
        <f t="shared" si="154"/>
        <v>471.99199649677564</v>
      </c>
      <c r="J469" s="72">
        <f t="shared" si="155"/>
        <v>1.4489707387218484E-3</v>
      </c>
      <c r="K469" s="72">
        <f t="shared" si="156"/>
        <v>676.72058130808341</v>
      </c>
      <c r="L469" s="72">
        <f t="shared" si="157"/>
        <v>-1.4148925511394247E-3</v>
      </c>
      <c r="M469" s="72">
        <f t="shared" si="158"/>
        <v>626.0654230458133</v>
      </c>
      <c r="N469" s="72">
        <f t="shared" si="159"/>
        <v>-1.239674412008767E-3</v>
      </c>
      <c r="O469" s="72">
        <f t="shared" si="160"/>
        <v>732.35411648208003</v>
      </c>
      <c r="P469" s="72">
        <f t="shared" si="161"/>
        <v>-4.8488386216330323E-4</v>
      </c>
      <c r="Q469" s="71">
        <f t="shared" si="162"/>
        <v>-6.0323713657565925E-3</v>
      </c>
      <c r="R469" s="131">
        <f>BDS!CD471</f>
        <v>1.666351828000856E-2</v>
      </c>
      <c r="S469" s="132">
        <f t="shared" si="163"/>
        <v>0</v>
      </c>
      <c r="T469" s="132">
        <f t="shared" si="164"/>
        <v>0</v>
      </c>
      <c r="U469" s="132">
        <f t="shared" si="165"/>
        <v>0</v>
      </c>
      <c r="V469" s="131">
        <f t="shared" si="166"/>
        <v>-6.0323713657565925E-3</v>
      </c>
      <c r="W469" s="73">
        <f t="shared" si="167"/>
        <v>1.0631146914251967E-2</v>
      </c>
    </row>
    <row r="470" spans="1:23" x14ac:dyDescent="0.2">
      <c r="A470" s="71">
        <f>BDS!BR472</f>
        <v>10953.736090980563</v>
      </c>
      <c r="B470" s="72">
        <f t="shared" si="147"/>
        <v>1.2379337869172753</v>
      </c>
      <c r="C470" s="72">
        <f t="shared" si="148"/>
        <v>385.74223034322949</v>
      </c>
      <c r="D470" s="72">
        <f t="shared" si="149"/>
        <v>1.6172855514135264E-3</v>
      </c>
      <c r="E470" s="72">
        <f t="shared" si="150"/>
        <v>284.23138422881675</v>
      </c>
      <c r="F470" s="72">
        <f t="shared" si="151"/>
        <v>3.5062211676234046E-3</v>
      </c>
      <c r="G470" s="72">
        <f t="shared" si="152"/>
        <v>568.46175334917245</v>
      </c>
      <c r="H470" s="72">
        <f t="shared" si="153"/>
        <v>2.9157368697675895E-4</v>
      </c>
      <c r="I470" s="72">
        <f t="shared" si="154"/>
        <v>479.14981795968419</v>
      </c>
      <c r="J470" s="72">
        <f t="shared" si="155"/>
        <v>2.0836477781807257E-3</v>
      </c>
      <c r="K470" s="72">
        <f t="shared" si="156"/>
        <v>686.98313901505946</v>
      </c>
      <c r="L470" s="72">
        <f t="shared" si="157"/>
        <v>1.244648484789779E-3</v>
      </c>
      <c r="M470" s="72">
        <f t="shared" si="158"/>
        <v>635.55978853404861</v>
      </c>
      <c r="N470" s="72">
        <f t="shared" si="159"/>
        <v>1.287187464252293E-3</v>
      </c>
      <c r="O470" s="72">
        <f t="shared" si="160"/>
        <v>743.46036415643152</v>
      </c>
      <c r="P470" s="72">
        <f t="shared" si="161"/>
        <v>1.1969512175814562E-3</v>
      </c>
      <c r="Q470" s="71">
        <f t="shared" si="162"/>
        <v>4.8488781875689863E-2</v>
      </c>
      <c r="R470" s="131">
        <f>BDS!CD472</f>
        <v>3.589481506386516E-2</v>
      </c>
      <c r="S470" s="132">
        <f t="shared" si="163"/>
        <v>0</v>
      </c>
      <c r="T470" s="132">
        <f t="shared" si="164"/>
        <v>0</v>
      </c>
      <c r="U470" s="132">
        <f t="shared" si="165"/>
        <v>0</v>
      </c>
      <c r="V470" s="131">
        <f t="shared" si="166"/>
        <v>4.8488781875689863E-2</v>
      </c>
      <c r="W470" s="73">
        <f t="shared" si="167"/>
        <v>8.4383596939555022E-2</v>
      </c>
    </row>
    <row r="471" spans="1:23" x14ac:dyDescent="0.2">
      <c r="A471" s="71">
        <f>BDS!BR473</f>
        <v>11119.850957065144</v>
      </c>
      <c r="B471" s="72">
        <f t="shared" si="147"/>
        <v>1.2194408047694627</v>
      </c>
      <c r="C471" s="72">
        <f t="shared" si="148"/>
        <v>391.59206262003556</v>
      </c>
      <c r="D471" s="72">
        <f t="shared" si="149"/>
        <v>2.2839308874894092E-3</v>
      </c>
      <c r="E471" s="72">
        <f t="shared" si="150"/>
        <v>288.54179101021464</v>
      </c>
      <c r="F471" s="72">
        <f t="shared" si="151"/>
        <v>-1.6149211495770238E-3</v>
      </c>
      <c r="G471" s="72">
        <f t="shared" si="152"/>
        <v>577.08255151771323</v>
      </c>
      <c r="H471" s="72">
        <f t="shared" si="153"/>
        <v>-1.4298932065471965E-3</v>
      </c>
      <c r="I471" s="72">
        <f t="shared" si="154"/>
        <v>486.4161887379945</v>
      </c>
      <c r="J471" s="72">
        <f t="shared" si="155"/>
        <v>1.0404948176720827E-3</v>
      </c>
      <c r="K471" s="72">
        <f t="shared" si="156"/>
        <v>697.40132977591031</v>
      </c>
      <c r="L471" s="72">
        <f t="shared" si="157"/>
        <v>-4.6219780710764827E-5</v>
      </c>
      <c r="M471" s="72">
        <f t="shared" si="158"/>
        <v>645.19813733889259</v>
      </c>
      <c r="N471" s="72">
        <f t="shared" si="159"/>
        <v>-1.428073730791287E-3</v>
      </c>
      <c r="O471" s="72">
        <f t="shared" si="160"/>
        <v>754.73503955533329</v>
      </c>
      <c r="P471" s="72">
        <f t="shared" si="161"/>
        <v>9.0586330855824192E-4</v>
      </c>
      <c r="Q471" s="71">
        <f t="shared" si="162"/>
        <v>-1.2545055163572421E-3</v>
      </c>
      <c r="R471" s="131">
        <f>BDS!CD473</f>
        <v>2.6669022972161116E-2</v>
      </c>
      <c r="S471" s="132">
        <f t="shared" si="163"/>
        <v>0</v>
      </c>
      <c r="T471" s="132">
        <f t="shared" si="164"/>
        <v>0</v>
      </c>
      <c r="U471" s="132">
        <f t="shared" si="165"/>
        <v>0</v>
      </c>
      <c r="V471" s="131">
        <f t="shared" si="166"/>
        <v>-1.2545055163572421E-3</v>
      </c>
      <c r="W471" s="73">
        <f t="shared" si="167"/>
        <v>2.5414517455803875E-2</v>
      </c>
    </row>
    <row r="472" spans="1:23" x14ac:dyDescent="0.2">
      <c r="A472" s="71">
        <f>BDS!BR474</f>
        <v>11288.484977208678</v>
      </c>
      <c r="B472" s="72">
        <f t="shared" si="147"/>
        <v>1.2012240816528954</v>
      </c>
      <c r="C472" s="72">
        <f t="shared" si="148"/>
        <v>397.53060838210428</v>
      </c>
      <c r="D472" s="72">
        <f t="shared" si="149"/>
        <v>2.4976982231768182E-3</v>
      </c>
      <c r="E472" s="72">
        <f t="shared" si="150"/>
        <v>292.91756568429446</v>
      </c>
      <c r="F472" s="72">
        <f t="shared" si="151"/>
        <v>-2.3256898968513433E-3</v>
      </c>
      <c r="G472" s="72">
        <f t="shared" si="152"/>
        <v>585.83408523816195</v>
      </c>
      <c r="H472" s="72">
        <f t="shared" si="153"/>
        <v>1.7024286280940867E-3</v>
      </c>
      <c r="I472" s="72">
        <f t="shared" si="154"/>
        <v>493.79275499652584</v>
      </c>
      <c r="J472" s="72">
        <f t="shared" si="155"/>
        <v>-1.0803701204240089E-3</v>
      </c>
      <c r="K472" s="72">
        <f t="shared" si="156"/>
        <v>707.97751378661735</v>
      </c>
      <c r="L472" s="72">
        <f t="shared" si="157"/>
        <v>-1.270855458858982E-3</v>
      </c>
      <c r="M472" s="72">
        <f t="shared" si="158"/>
        <v>654.98265298650995</v>
      </c>
      <c r="N472" s="72">
        <f t="shared" si="159"/>
        <v>1.5255721866535932E-3</v>
      </c>
      <c r="O472" s="72">
        <f t="shared" si="160"/>
        <v>766.18069690765049</v>
      </c>
      <c r="P472" s="72">
        <f t="shared" si="161"/>
        <v>-4.6942791841232391E-4</v>
      </c>
      <c r="Q472" s="71">
        <f t="shared" si="162"/>
        <v>2.5153810100304696E-3</v>
      </c>
      <c r="R472" s="131">
        <f>BDS!CD474</f>
        <v>1.204113282794772E-2</v>
      </c>
      <c r="S472" s="132">
        <f t="shared" si="163"/>
        <v>0</v>
      </c>
      <c r="T472" s="132">
        <f t="shared" si="164"/>
        <v>0</v>
      </c>
      <c r="U472" s="132">
        <f t="shared" si="165"/>
        <v>0</v>
      </c>
      <c r="V472" s="131">
        <f t="shared" si="166"/>
        <v>2.5153810100304696E-3</v>
      </c>
      <c r="W472" s="73">
        <f t="shared" si="167"/>
        <v>1.455651383797819E-2</v>
      </c>
    </row>
    <row r="473" spans="1:23" x14ac:dyDescent="0.2">
      <c r="A473" s="71">
        <f>BDS!BR475</f>
        <v>11459.676354717843</v>
      </c>
      <c r="B473" s="72">
        <f t="shared" si="147"/>
        <v>1.1832794906478727</v>
      </c>
      <c r="C473" s="72">
        <f t="shared" si="148"/>
        <v>403.55921298125008</v>
      </c>
      <c r="D473" s="72">
        <f t="shared" si="149"/>
        <v>2.4552570674002613E-3</v>
      </c>
      <c r="E473" s="72">
        <f t="shared" si="150"/>
        <v>297.35969956385117</v>
      </c>
      <c r="F473" s="72">
        <f t="shared" si="151"/>
        <v>2.9841532740788159E-3</v>
      </c>
      <c r="G473" s="72">
        <f t="shared" si="152"/>
        <v>594.71833713256819</v>
      </c>
      <c r="H473" s="72">
        <f t="shared" si="153"/>
        <v>-1.3748606188643691E-3</v>
      </c>
      <c r="I473" s="72">
        <f t="shared" si="154"/>
        <v>501.28118786440598</v>
      </c>
      <c r="J473" s="72">
        <f t="shared" si="155"/>
        <v>-1.9562412162455142E-3</v>
      </c>
      <c r="K473" s="72">
        <f t="shared" si="156"/>
        <v>718.71408703584825</v>
      </c>
      <c r="L473" s="72">
        <f t="shared" si="157"/>
        <v>9.0760972075132828E-4</v>
      </c>
      <c r="M473" s="72">
        <f t="shared" si="158"/>
        <v>664.91555211653065</v>
      </c>
      <c r="N473" s="72">
        <f t="shared" si="159"/>
        <v>-1.3417547939463246E-3</v>
      </c>
      <c r="O473" s="72">
        <f t="shared" si="160"/>
        <v>777.79992917746972</v>
      </c>
      <c r="P473" s="72">
        <f t="shared" si="161"/>
        <v>-1.2438603519785468E-3</v>
      </c>
      <c r="Q473" s="71">
        <f t="shared" si="162"/>
        <v>1.8683805809558505E-3</v>
      </c>
      <c r="R473" s="131">
        <f>BDS!CD475</f>
        <v>9.7889685006773419E-3</v>
      </c>
      <c r="S473" s="132">
        <f t="shared" si="163"/>
        <v>0</v>
      </c>
      <c r="T473" s="132">
        <f t="shared" si="164"/>
        <v>0</v>
      </c>
      <c r="U473" s="132">
        <f t="shared" si="165"/>
        <v>0</v>
      </c>
      <c r="V473" s="131">
        <f t="shared" si="166"/>
        <v>1.8683805809558505E-3</v>
      </c>
      <c r="W473" s="73">
        <f t="shared" si="167"/>
        <v>1.1657349081633192E-2</v>
      </c>
    </row>
    <row r="474" spans="1:23" x14ac:dyDescent="0.2">
      <c r="A474" s="71">
        <f>BDS!BR476</f>
        <v>11633.463872257549</v>
      </c>
      <c r="B474" s="72">
        <f t="shared" si="147"/>
        <v>1.1656029664850451</v>
      </c>
      <c r="C474" s="72">
        <f t="shared" si="148"/>
        <v>409.67924217172686</v>
      </c>
      <c r="D474" s="72">
        <f t="shared" si="149"/>
        <v>2.3329215665203605E-3</v>
      </c>
      <c r="E474" s="72">
        <f t="shared" si="150"/>
        <v>301.86919899507024</v>
      </c>
      <c r="F474" s="72">
        <f t="shared" si="151"/>
        <v>9.0370912317501201E-4</v>
      </c>
      <c r="G474" s="72">
        <f t="shared" si="152"/>
        <v>603.73731988970871</v>
      </c>
      <c r="H474" s="72">
        <f t="shared" si="153"/>
        <v>8.6791275441698806E-4</v>
      </c>
      <c r="I474" s="72">
        <f t="shared" si="154"/>
        <v>508.88318381365855</v>
      </c>
      <c r="J474" s="72">
        <f t="shared" si="155"/>
        <v>-1.0768405566031731E-4</v>
      </c>
      <c r="K474" s="72">
        <f t="shared" si="156"/>
        <v>729.61348184775807</v>
      </c>
      <c r="L474" s="72">
        <f t="shared" si="157"/>
        <v>9.4818055498252355E-4</v>
      </c>
      <c r="M474" s="72">
        <f t="shared" si="158"/>
        <v>674.99908498421962</v>
      </c>
      <c r="N474" s="72">
        <f t="shared" si="159"/>
        <v>6.3548963655241477E-4</v>
      </c>
      <c r="O474" s="72">
        <f t="shared" si="160"/>
        <v>789.59536865152279</v>
      </c>
      <c r="P474" s="72">
        <f t="shared" si="161"/>
        <v>-1.1020862717137374E-3</v>
      </c>
      <c r="Q474" s="71">
        <f t="shared" si="162"/>
        <v>1.9406209720520377E-2</v>
      </c>
      <c r="R474" s="131">
        <f>BDS!CD476</f>
        <v>1.4550918634412824E-2</v>
      </c>
      <c r="S474" s="132">
        <f t="shared" si="163"/>
        <v>0</v>
      </c>
      <c r="T474" s="132">
        <f t="shared" si="164"/>
        <v>0</v>
      </c>
      <c r="U474" s="132">
        <f t="shared" si="165"/>
        <v>0</v>
      </c>
      <c r="V474" s="131">
        <f t="shared" si="166"/>
        <v>1.9406209720520377E-2</v>
      </c>
      <c r="W474" s="73">
        <f t="shared" si="167"/>
        <v>3.3957128354933197E-2</v>
      </c>
    </row>
    <row r="475" spans="1:23" x14ac:dyDescent="0.2">
      <c r="A475" s="71">
        <f>BDS!BR477</f>
        <v>11809.886900636982</v>
      </c>
      <c r="B475" s="72">
        <f t="shared" si="147"/>
        <v>1.1481905046244449</v>
      </c>
      <c r="C475" s="72">
        <f t="shared" si="148"/>
        <v>415.89208241963331</v>
      </c>
      <c r="D475" s="72">
        <f t="shared" si="149"/>
        <v>2.2426698312927925E-3</v>
      </c>
      <c r="E475" s="72">
        <f t="shared" si="150"/>
        <v>306.44708558551093</v>
      </c>
      <c r="F475" s="72">
        <f t="shared" si="151"/>
        <v>-3.2304531458105267E-3</v>
      </c>
      <c r="G475" s="72">
        <f t="shared" si="152"/>
        <v>612.8930767210536</v>
      </c>
      <c r="H475" s="72">
        <f t="shared" si="153"/>
        <v>-4.5483679809156237E-4</v>
      </c>
      <c r="I475" s="72">
        <f t="shared" si="154"/>
        <v>516.60046504353113</v>
      </c>
      <c r="J475" s="72">
        <f t="shared" si="155"/>
        <v>1.9003366619913082E-3</v>
      </c>
      <c r="K475" s="72">
        <f t="shared" si="156"/>
        <v>740.67816743302092</v>
      </c>
      <c r="L475" s="72">
        <f t="shared" si="157"/>
        <v>-9.0806885363671388E-4</v>
      </c>
      <c r="M475" s="72">
        <f t="shared" si="158"/>
        <v>685.23553597026228</v>
      </c>
      <c r="N475" s="72">
        <f t="shared" si="159"/>
        <v>5.2546155058172124E-4</v>
      </c>
      <c r="O475" s="72">
        <f t="shared" si="160"/>
        <v>801.56968753552042</v>
      </c>
      <c r="P475" s="72">
        <f t="shared" si="161"/>
        <v>-5.5782550058968393E-4</v>
      </c>
      <c r="Q475" s="71">
        <f t="shared" si="162"/>
        <v>-2.0969162040086107E-3</v>
      </c>
      <c r="R475" s="131">
        <f>BDS!CD477</f>
        <v>1.0090657437746842E-2</v>
      </c>
      <c r="S475" s="132">
        <f t="shared" si="163"/>
        <v>0</v>
      </c>
      <c r="T475" s="132">
        <f t="shared" si="164"/>
        <v>0</v>
      </c>
      <c r="U475" s="132">
        <f t="shared" si="165"/>
        <v>0</v>
      </c>
      <c r="V475" s="131">
        <f t="shared" si="166"/>
        <v>-2.0969162040086107E-3</v>
      </c>
      <c r="W475" s="73">
        <f t="shared" si="167"/>
        <v>7.9937412337382305E-3</v>
      </c>
    </row>
    <row r="476" spans="1:23" x14ac:dyDescent="0.2">
      <c r="A476" s="71">
        <f>BDS!BR478</f>
        <v>11988.985407728889</v>
      </c>
      <c r="B476" s="72">
        <f t="shared" si="147"/>
        <v>1.1310381603482753</v>
      </c>
      <c r="C476" s="72">
        <f t="shared" si="148"/>
        <v>422.19914121701117</v>
      </c>
      <c r="D476" s="72">
        <f t="shared" si="149"/>
        <v>2.2289281312686871E-3</v>
      </c>
      <c r="E476" s="72">
        <f t="shared" si="150"/>
        <v>311.09439643554708</v>
      </c>
      <c r="F476" s="72">
        <f t="shared" si="151"/>
        <v>-2.4638334994476655E-4</v>
      </c>
      <c r="G476" s="72">
        <f t="shared" si="152"/>
        <v>622.18768182364647</v>
      </c>
      <c r="H476" s="72">
        <f t="shared" si="153"/>
        <v>2.4389409240359634E-4</v>
      </c>
      <c r="I476" s="72">
        <f t="shared" si="154"/>
        <v>524.43477987065194</v>
      </c>
      <c r="J476" s="72">
        <f t="shared" si="155"/>
        <v>3.9971951289193594E-4</v>
      </c>
      <c r="K476" s="72">
        <f t="shared" si="156"/>
        <v>751.91065044821971</v>
      </c>
      <c r="L476" s="72">
        <f t="shared" si="157"/>
        <v>-1.1666326309306796E-3</v>
      </c>
      <c r="M476" s="72">
        <f t="shared" si="158"/>
        <v>695.6272240982812</v>
      </c>
      <c r="N476" s="72">
        <f t="shared" si="159"/>
        <v>-1.3978556429024105E-3</v>
      </c>
      <c r="O476" s="72">
        <f t="shared" si="160"/>
        <v>813.72559855952807</v>
      </c>
      <c r="P476" s="72">
        <f t="shared" si="161"/>
        <v>-6.5226322031596134E-5</v>
      </c>
      <c r="Q476" s="71">
        <f t="shared" si="162"/>
        <v>-1.5444447979146657E-5</v>
      </c>
      <c r="R476" s="131">
        <f>BDS!CD478</f>
        <v>-4.4305853754282865E-3</v>
      </c>
      <c r="S476" s="132">
        <f t="shared" si="163"/>
        <v>0</v>
      </c>
      <c r="T476" s="132">
        <f t="shared" si="164"/>
        <v>0</v>
      </c>
      <c r="U476" s="132">
        <f t="shared" si="165"/>
        <v>0</v>
      </c>
      <c r="V476" s="131">
        <f t="shared" si="166"/>
        <v>-1.5444447979146657E-5</v>
      </c>
      <c r="W476" s="73">
        <f t="shared" si="167"/>
        <v>-4.4460298234074332E-3</v>
      </c>
    </row>
    <row r="477" spans="1:23" x14ac:dyDescent="0.2">
      <c r="A477" s="71">
        <f>BDS!BR479</f>
        <v>12170.799967524132</v>
      </c>
      <c r="B477" s="72">
        <f t="shared" si="147"/>
        <v>1.1141420478672504</v>
      </c>
      <c r="C477" s="72">
        <f t="shared" si="148"/>
        <v>428.60184740070662</v>
      </c>
      <c r="D477" s="72">
        <f t="shared" si="149"/>
        <v>2.2740716088362309E-3</v>
      </c>
      <c r="E477" s="72">
        <f t="shared" si="150"/>
        <v>315.81218437331808</v>
      </c>
      <c r="F477" s="72">
        <f t="shared" si="151"/>
        <v>3.1557674976577946E-3</v>
      </c>
      <c r="G477" s="72">
        <f t="shared" si="152"/>
        <v>631.62324085000591</v>
      </c>
      <c r="H477" s="72">
        <f t="shared" si="153"/>
        <v>-2.57107523496232E-4</v>
      </c>
      <c r="I477" s="72">
        <f t="shared" si="154"/>
        <v>532.38790312510423</v>
      </c>
      <c r="J477" s="72">
        <f t="shared" si="155"/>
        <v>-1.8665502592794976E-3</v>
      </c>
      <c r="K477" s="72">
        <f t="shared" si="156"/>
        <v>763.31347556371827</v>
      </c>
      <c r="L477" s="72">
        <f t="shared" si="157"/>
        <v>1.223650782823775E-4</v>
      </c>
      <c r="M477" s="72">
        <f t="shared" si="158"/>
        <v>706.17650356020147</v>
      </c>
      <c r="N477" s="72">
        <f t="shared" si="159"/>
        <v>8.9244743335835451E-4</v>
      </c>
      <c r="O477" s="72">
        <f t="shared" si="160"/>
        <v>826.06585559252471</v>
      </c>
      <c r="P477" s="72">
        <f t="shared" si="161"/>
        <v>2.0839797989049194E-4</v>
      </c>
      <c r="Q477" s="71">
        <f t="shared" si="162"/>
        <v>1.9626484176987449E-2</v>
      </c>
      <c r="R477" s="131">
        <f>BDS!CD479</f>
        <v>-1.1130437352775857E-2</v>
      </c>
      <c r="S477" s="132">
        <f t="shared" si="163"/>
        <v>0</v>
      </c>
      <c r="T477" s="132">
        <f t="shared" si="164"/>
        <v>0</v>
      </c>
      <c r="U477" s="132">
        <f t="shared" si="165"/>
        <v>0</v>
      </c>
      <c r="V477" s="131">
        <f t="shared" si="166"/>
        <v>1.9626484176987449E-2</v>
      </c>
      <c r="W477" s="73">
        <f t="shared" si="167"/>
        <v>8.4960468242115915E-3</v>
      </c>
    </row>
    <row r="478" spans="1:23" x14ac:dyDescent="0.2">
      <c r="A478" s="71">
        <f>BDS!BR480</f>
        <v>12355.371769323541</v>
      </c>
      <c r="B478" s="72">
        <f t="shared" si="147"/>
        <v>1.097498339440288</v>
      </c>
      <c r="C478" s="72">
        <f t="shared" si="148"/>
        <v>435.10165147606659</v>
      </c>
      <c r="D478" s="72">
        <f t="shared" si="149"/>
        <v>2.2982218409890354E-3</v>
      </c>
      <c r="E478" s="72">
        <f t="shared" si="150"/>
        <v>320.60151819324193</v>
      </c>
      <c r="F478" s="72">
        <f t="shared" si="151"/>
        <v>4.9406370771919736E-4</v>
      </c>
      <c r="G478" s="72">
        <f t="shared" si="152"/>
        <v>641.20189138515104</v>
      </c>
      <c r="H478" s="72">
        <f t="shared" si="153"/>
        <v>4.8613080483672925E-4</v>
      </c>
      <c r="I478" s="72">
        <f t="shared" si="154"/>
        <v>540.46163655250518</v>
      </c>
      <c r="J478" s="72">
        <f t="shared" si="155"/>
        <v>1.9888932067008705E-4</v>
      </c>
      <c r="K478" s="72">
        <f t="shared" si="156"/>
        <v>774.88922604014533</v>
      </c>
      <c r="L478" s="72">
        <f t="shared" si="157"/>
        <v>1.1406928679776299E-3</v>
      </c>
      <c r="M478" s="72">
        <f t="shared" si="158"/>
        <v>716.88576424958148</v>
      </c>
      <c r="N478" s="72">
        <f t="shared" si="159"/>
        <v>7.9066817064019611E-4</v>
      </c>
      <c r="O478" s="72">
        <f t="shared" si="160"/>
        <v>838.59325426627845</v>
      </c>
      <c r="P478" s="72">
        <f t="shared" si="161"/>
        <v>2.5089653099016077E-4</v>
      </c>
      <c r="Q478" s="71">
        <f t="shared" si="162"/>
        <v>2.4509878501829122E-2</v>
      </c>
      <c r="R478" s="131">
        <f>BDS!CD480</f>
        <v>-4.8117375748724101E-4</v>
      </c>
      <c r="S478" s="132">
        <f t="shared" si="163"/>
        <v>0</v>
      </c>
      <c r="T478" s="132">
        <f t="shared" si="164"/>
        <v>0</v>
      </c>
      <c r="U478" s="132">
        <f t="shared" si="165"/>
        <v>0</v>
      </c>
      <c r="V478" s="131">
        <f t="shared" si="166"/>
        <v>2.4509878501829122E-2</v>
      </c>
      <c r="W478" s="73">
        <f t="shared" si="167"/>
        <v>2.4028704744341881E-2</v>
      </c>
    </row>
    <row r="479" spans="1:23" x14ac:dyDescent="0.2">
      <c r="A479" s="71">
        <f>BDS!BR481</f>
        <v>12542.742627069181</v>
      </c>
      <c r="B479" s="72">
        <f t="shared" si="147"/>
        <v>1.0811032645073511</v>
      </c>
      <c r="C479" s="72">
        <f t="shared" si="148"/>
        <v>441.70002594554467</v>
      </c>
      <c r="D479" s="72">
        <f t="shared" si="149"/>
        <v>2.1586333213881601E-3</v>
      </c>
      <c r="E479" s="72">
        <f t="shared" si="150"/>
        <v>325.4634828981462</v>
      </c>
      <c r="F479" s="72">
        <f t="shared" si="151"/>
        <v>-2.9273532396917484E-3</v>
      </c>
      <c r="G479" s="72">
        <f t="shared" si="152"/>
        <v>650.92580343086195</v>
      </c>
      <c r="H479" s="72">
        <f t="shared" si="153"/>
        <v>-8.8777602667487309E-4</v>
      </c>
      <c r="I479" s="72">
        <f t="shared" si="154"/>
        <v>548.65780922218437</v>
      </c>
      <c r="J479" s="72">
        <f t="shared" si="155"/>
        <v>1.6412678701556477E-3</v>
      </c>
      <c r="K479" s="72">
        <f t="shared" si="156"/>
        <v>786.64052431362063</v>
      </c>
      <c r="L479" s="72">
        <f t="shared" si="157"/>
        <v>1.203279198589885E-3</v>
      </c>
      <c r="M479" s="72">
        <f t="shared" si="158"/>
        <v>727.75743230303385</v>
      </c>
      <c r="N479" s="72">
        <f t="shared" si="159"/>
        <v>-1.2196086867451641E-3</v>
      </c>
      <c r="O479" s="72">
        <f t="shared" si="160"/>
        <v>851.3106326086853</v>
      </c>
      <c r="P479" s="72">
        <f t="shared" si="161"/>
        <v>7.1582254879181407E-5</v>
      </c>
      <c r="Q479" s="71">
        <f t="shared" si="162"/>
        <v>1.7382154977107361E-4</v>
      </c>
      <c r="R479" s="131">
        <f>BDS!CD481</f>
        <v>9.8097677123822891E-3</v>
      </c>
      <c r="S479" s="132">
        <f t="shared" si="163"/>
        <v>0</v>
      </c>
      <c r="T479" s="132">
        <f t="shared" si="164"/>
        <v>0</v>
      </c>
      <c r="U479" s="132">
        <f t="shared" si="165"/>
        <v>0</v>
      </c>
      <c r="V479" s="131">
        <f t="shared" si="166"/>
        <v>1.7382154977107361E-4</v>
      </c>
      <c r="W479" s="73">
        <f t="shared" si="167"/>
        <v>9.9835892621533626E-3</v>
      </c>
    </row>
    <row r="480" spans="1:23" x14ac:dyDescent="0.2">
      <c r="A480" s="71">
        <f>BDS!BR482</f>
        <v>12732.954988817113</v>
      </c>
      <c r="B480" s="72">
        <f t="shared" si="147"/>
        <v>1.0649531088352429</v>
      </c>
      <c r="C480" s="72">
        <f t="shared" si="148"/>
        <v>448.39846564229043</v>
      </c>
      <c r="D480" s="72">
        <f t="shared" si="149"/>
        <v>1.6744204184515434E-3</v>
      </c>
      <c r="E480" s="72">
        <f t="shared" si="150"/>
        <v>330.39917994507107</v>
      </c>
      <c r="F480" s="72">
        <f t="shared" si="151"/>
        <v>-1.5351611613150576E-3</v>
      </c>
      <c r="G480" s="72">
        <f t="shared" si="152"/>
        <v>660.79717989728522</v>
      </c>
      <c r="H480" s="72">
        <f t="shared" si="153"/>
        <v>1.3221655575265698E-3</v>
      </c>
      <c r="I480" s="72">
        <f t="shared" si="154"/>
        <v>556.97827794155114</v>
      </c>
      <c r="J480" s="72">
        <f t="shared" si="155"/>
        <v>-1.4244761651830023E-3</v>
      </c>
      <c r="K480" s="72">
        <f t="shared" si="156"/>
        <v>798.57003258985708</v>
      </c>
      <c r="L480" s="72">
        <f t="shared" si="157"/>
        <v>7.1273910091039418E-4</v>
      </c>
      <c r="M480" s="72">
        <f t="shared" si="158"/>
        <v>738.79397064985619</v>
      </c>
      <c r="N480" s="72">
        <f t="shared" si="159"/>
        <v>-6.7219987490950233E-4</v>
      </c>
      <c r="O480" s="72">
        <f t="shared" si="160"/>
        <v>864.22087168671237</v>
      </c>
      <c r="P480" s="72">
        <f t="shared" si="161"/>
        <v>-3.2298897424945543E-4</v>
      </c>
      <c r="Q480" s="71">
        <f t="shared" si="162"/>
        <v>-1.0663286227437258E-3</v>
      </c>
      <c r="R480" s="131">
        <f>BDS!CD482</f>
        <v>-2.7258066775459611E-3</v>
      </c>
      <c r="S480" s="132">
        <f t="shared" si="163"/>
        <v>0</v>
      </c>
      <c r="T480" s="132">
        <f t="shared" si="164"/>
        <v>0</v>
      </c>
      <c r="U480" s="132">
        <f t="shared" si="165"/>
        <v>0</v>
      </c>
      <c r="V480" s="131">
        <f t="shared" si="166"/>
        <v>-1.0663286227437258E-3</v>
      </c>
      <c r="W480" s="73">
        <f t="shared" si="167"/>
        <v>-3.7921353002896866E-3</v>
      </c>
    </row>
    <row r="481" spans="1:23" x14ac:dyDescent="0.2">
      <c r="A481" s="71">
        <f>BDS!BR483</f>
        <v>12926.051946353818</v>
      </c>
      <c r="B481" s="72">
        <f t="shared" si="147"/>
        <v>1.0490442136761646</v>
      </c>
      <c r="C481" s="72">
        <f t="shared" si="148"/>
        <v>455.19848806879685</v>
      </c>
      <c r="D481" s="72">
        <f t="shared" si="149"/>
        <v>7.1695479698371373E-4</v>
      </c>
      <c r="E481" s="72">
        <f t="shared" si="150"/>
        <v>335.4097274947992</v>
      </c>
      <c r="F481" s="72">
        <f t="shared" si="151"/>
        <v>2.0118518076786248E-3</v>
      </c>
      <c r="G481" s="72">
        <f t="shared" si="152"/>
        <v>670.81825710199269</v>
      </c>
      <c r="H481" s="72">
        <f t="shared" si="153"/>
        <v>-1.4849188114341191E-3</v>
      </c>
      <c r="I481" s="72">
        <f t="shared" si="154"/>
        <v>565.42492767674662</v>
      </c>
      <c r="J481" s="72">
        <f t="shared" si="155"/>
        <v>-1.0914045555236211E-4</v>
      </c>
      <c r="K481" s="72">
        <f t="shared" si="156"/>
        <v>810.68045344727147</v>
      </c>
      <c r="L481" s="72">
        <f t="shared" si="157"/>
        <v>1.8378635380025693E-4</v>
      </c>
      <c r="M481" s="72">
        <f t="shared" si="158"/>
        <v>749.99787956999614</v>
      </c>
      <c r="N481" s="72">
        <f t="shared" si="159"/>
        <v>9.9531690060435042E-4</v>
      </c>
      <c r="O481" s="72">
        <f t="shared" si="160"/>
        <v>877.32689625909063</v>
      </c>
      <c r="P481" s="72">
        <f t="shared" si="161"/>
        <v>-8.3535604981150896E-4</v>
      </c>
      <c r="Q481" s="71">
        <f t="shared" si="162"/>
        <v>6.4162781641303561E-3</v>
      </c>
      <c r="R481" s="131">
        <f>BDS!CD483</f>
        <v>-2.9558915395679897E-2</v>
      </c>
      <c r="S481" s="132">
        <f t="shared" si="163"/>
        <v>0</v>
      </c>
      <c r="T481" s="132">
        <f t="shared" si="164"/>
        <v>0</v>
      </c>
      <c r="U481" s="132">
        <f t="shared" si="165"/>
        <v>0</v>
      </c>
      <c r="V481" s="131">
        <f t="shared" si="166"/>
        <v>6.4162781641303561E-3</v>
      </c>
      <c r="W481" s="73">
        <f t="shared" si="167"/>
        <v>-2.3142637231549541E-2</v>
      </c>
    </row>
    <row r="482" spans="1:23" x14ac:dyDescent="0.2">
      <c r="A482" s="71">
        <f>BDS!BR484</f>
        <v>13122.07724495846</v>
      </c>
      <c r="B482" s="72">
        <f t="shared" si="147"/>
        <v>1.0333729749388414</v>
      </c>
      <c r="C482" s="72">
        <f t="shared" si="148"/>
        <v>462.10163374068446</v>
      </c>
      <c r="D482" s="72">
        <f t="shared" si="149"/>
        <v>-6.1365034394563953E-4</v>
      </c>
      <c r="E482" s="72">
        <f t="shared" si="150"/>
        <v>340.49626066517033</v>
      </c>
      <c r="F482" s="72">
        <f t="shared" si="151"/>
        <v>2.7417985261564935E-3</v>
      </c>
      <c r="G482" s="72">
        <f t="shared" si="152"/>
        <v>680.99130527660998</v>
      </c>
      <c r="H482" s="72">
        <f t="shared" si="153"/>
        <v>9.8395987539793336E-4</v>
      </c>
      <c r="I482" s="72">
        <f t="shared" si="154"/>
        <v>573.99967197967408</v>
      </c>
      <c r="J482" s="72">
        <f t="shared" si="155"/>
        <v>1.377347785229585E-3</v>
      </c>
      <c r="K482" s="72">
        <f t="shared" si="156"/>
        <v>822.97453044924214</v>
      </c>
      <c r="L482" s="72">
        <f t="shared" si="157"/>
        <v>-1.4877350498572063E-4</v>
      </c>
      <c r="M482" s="72">
        <f t="shared" si="158"/>
        <v>761.37169726048035</v>
      </c>
      <c r="N482" s="72">
        <f t="shared" si="159"/>
        <v>1.1742440065724911E-3</v>
      </c>
      <c r="O482" s="72">
        <f t="shared" si="160"/>
        <v>890.63167543890688</v>
      </c>
      <c r="P482" s="72">
        <f t="shared" si="161"/>
        <v>-1.1227442240419317E-3</v>
      </c>
      <c r="Q482" s="71">
        <f t="shared" si="162"/>
        <v>1.9033236394596108E-2</v>
      </c>
      <c r="R482" s="131">
        <f>BDS!CD484</f>
        <v>-3.802075912324554E-2</v>
      </c>
      <c r="S482" s="132">
        <f t="shared" si="163"/>
        <v>0</v>
      </c>
      <c r="T482" s="132">
        <f t="shared" si="164"/>
        <v>0</v>
      </c>
      <c r="U482" s="132">
        <f t="shared" si="165"/>
        <v>0</v>
      </c>
      <c r="V482" s="131">
        <f t="shared" si="166"/>
        <v>1.9033236394596108E-2</v>
      </c>
      <c r="W482" s="73">
        <f t="shared" si="167"/>
        <v>-1.8987522728649432E-2</v>
      </c>
    </row>
    <row r="483" spans="1:23" x14ac:dyDescent="0.2">
      <c r="A483" s="71">
        <f>BDS!BR485</f>
        <v>13321.075293313183</v>
      </c>
      <c r="B483" s="72">
        <f t="shared" si="147"/>
        <v>1.0179358423720306</v>
      </c>
      <c r="C483" s="72">
        <f t="shared" si="148"/>
        <v>469.10946653569835</v>
      </c>
      <c r="D483" s="72">
        <f t="shared" si="149"/>
        <v>-1.8076362935606246E-3</v>
      </c>
      <c r="E483" s="72">
        <f t="shared" si="150"/>
        <v>345.6599317882376</v>
      </c>
      <c r="F483" s="72">
        <f t="shared" si="151"/>
        <v>2.44860640704146E-4</v>
      </c>
      <c r="G483" s="72">
        <f t="shared" si="152"/>
        <v>691.31862908112771</v>
      </c>
      <c r="H483" s="72">
        <f t="shared" si="153"/>
        <v>2.4222213659675984E-4</v>
      </c>
      <c r="I483" s="72">
        <f t="shared" si="154"/>
        <v>582.70445342150651</v>
      </c>
      <c r="J483" s="72">
        <f t="shared" si="155"/>
        <v>-1.7129456575311279E-3</v>
      </c>
      <c r="K483" s="72">
        <f t="shared" si="156"/>
        <v>835.45504876565155</v>
      </c>
      <c r="L483" s="72">
        <f t="shared" si="157"/>
        <v>-2.47874024294683E-4</v>
      </c>
      <c r="M483" s="72">
        <f t="shared" si="158"/>
        <v>772.91800041043086</v>
      </c>
      <c r="N483" s="72">
        <f t="shared" si="159"/>
        <v>1.1139718310652062E-4</v>
      </c>
      <c r="O483" s="72">
        <f t="shared" si="160"/>
        <v>904.1382233662431</v>
      </c>
      <c r="P483" s="72">
        <f t="shared" si="161"/>
        <v>-6.6092221570222375E-4</v>
      </c>
      <c r="Q483" s="71">
        <f t="shared" si="162"/>
        <v>-1.6669329300670156E-2</v>
      </c>
      <c r="R483" s="131">
        <f>BDS!CD485</f>
        <v>-1.8679395677004607E-2</v>
      </c>
      <c r="S483" s="132">
        <f t="shared" si="163"/>
        <v>0</v>
      </c>
      <c r="T483" s="132">
        <f t="shared" si="164"/>
        <v>0</v>
      </c>
      <c r="U483" s="132">
        <f t="shared" si="165"/>
        <v>0</v>
      </c>
      <c r="V483" s="131">
        <f t="shared" si="166"/>
        <v>-1.6669329300670156E-2</v>
      </c>
      <c r="W483" s="73">
        <f t="shared" si="167"/>
        <v>-3.5348724977674759E-2</v>
      </c>
    </row>
    <row r="484" spans="1:23" x14ac:dyDescent="0.2">
      <c r="A484" s="71">
        <f>BDS!BR486</f>
        <v>13523.091173563704</v>
      </c>
      <c r="B484" s="72">
        <f t="shared" si="147"/>
        <v>1.0027293187602291</v>
      </c>
      <c r="C484" s="72">
        <f t="shared" si="148"/>
        <v>476.22357404799749</v>
      </c>
      <c r="D484" s="72">
        <f t="shared" si="149"/>
        <v>-2.0224919687186174E-3</v>
      </c>
      <c r="E484" s="72">
        <f t="shared" si="150"/>
        <v>350.90191067132281</v>
      </c>
      <c r="F484" s="72">
        <f t="shared" si="151"/>
        <v>-2.3287417892552311E-3</v>
      </c>
      <c r="G484" s="72">
        <f t="shared" si="152"/>
        <v>701.80256812601192</v>
      </c>
      <c r="H484" s="72">
        <f t="shared" si="153"/>
        <v>-1.341714591112835E-3</v>
      </c>
      <c r="I484" s="72">
        <f t="shared" si="154"/>
        <v>591.54124403276705</v>
      </c>
      <c r="J484" s="72">
        <f t="shared" si="155"/>
        <v>1.3468308756852784E-3</v>
      </c>
      <c r="K484" s="72">
        <f t="shared" si="156"/>
        <v>848.12483580385378</v>
      </c>
      <c r="L484" s="72">
        <f t="shared" si="157"/>
        <v>-1.2378700996892181E-4</v>
      </c>
      <c r="M484" s="72">
        <f t="shared" si="158"/>
        <v>784.63940478480333</v>
      </c>
      <c r="N484" s="72">
        <f t="shared" si="159"/>
        <v>-8.768628086472265E-4</v>
      </c>
      <c r="O484" s="72">
        <f t="shared" si="160"/>
        <v>917.84959989101651</v>
      </c>
      <c r="P484" s="72">
        <f t="shared" si="161"/>
        <v>5.2667585560126128E-4</v>
      </c>
      <c r="Q484" s="71">
        <f t="shared" si="162"/>
        <v>-2.098400426616617E-2</v>
      </c>
      <c r="R484" s="131">
        <f>BDS!CD486</f>
        <v>-2.0363421321878405E-3</v>
      </c>
      <c r="S484" s="132">
        <f t="shared" si="163"/>
        <v>0</v>
      </c>
      <c r="T484" s="132">
        <f t="shared" si="164"/>
        <v>0</v>
      </c>
      <c r="U484" s="132">
        <f t="shared" si="165"/>
        <v>0</v>
      </c>
      <c r="V484" s="131">
        <f t="shared" si="166"/>
        <v>-2.098400426616617E-2</v>
      </c>
      <c r="W484" s="73">
        <f t="shared" si="167"/>
        <v>-2.302034639835401E-2</v>
      </c>
    </row>
    <row r="485" spans="1:23" x14ac:dyDescent="0.2">
      <c r="A485" s="71">
        <f>BDS!BR487</f>
        <v>13728.170651532488</v>
      </c>
      <c r="B485" s="72">
        <f t="shared" si="147"/>
        <v>0.98774995913139274</v>
      </c>
      <c r="C485" s="72">
        <f t="shared" si="148"/>
        <v>483.44556794781784</v>
      </c>
      <c r="D485" s="72">
        <f t="shared" si="149"/>
        <v>-7.2809460176737723E-4</v>
      </c>
      <c r="E485" s="72">
        <f t="shared" si="150"/>
        <v>356.22338486203176</v>
      </c>
      <c r="F485" s="72">
        <f t="shared" si="151"/>
        <v>-2.6395443713245711E-3</v>
      </c>
      <c r="G485" s="72">
        <f t="shared" si="152"/>
        <v>712.44549750223268</v>
      </c>
      <c r="H485" s="72">
        <f t="shared" si="153"/>
        <v>8.9997049433153842E-4</v>
      </c>
      <c r="I485" s="72">
        <f t="shared" si="154"/>
        <v>600.51204575008444</v>
      </c>
      <c r="J485" s="72">
        <f t="shared" si="155"/>
        <v>-7.5097144609079507E-4</v>
      </c>
      <c r="K485" s="72">
        <f t="shared" si="156"/>
        <v>860.98676184921214</v>
      </c>
      <c r="L485" s="72">
        <f t="shared" si="157"/>
        <v>2.197791086984148E-4</v>
      </c>
      <c r="M485" s="72">
        <f t="shared" si="158"/>
        <v>796.53856581697721</v>
      </c>
      <c r="N485" s="72">
        <f t="shared" si="159"/>
        <v>-1.242288531093346E-3</v>
      </c>
      <c r="O485" s="72">
        <f t="shared" si="160"/>
        <v>931.76891126617613</v>
      </c>
      <c r="P485" s="72">
        <f t="shared" si="161"/>
        <v>1.0294239941876287E-3</v>
      </c>
      <c r="Q485" s="71">
        <f t="shared" si="162"/>
        <v>-1.3970793186154618E-2</v>
      </c>
      <c r="R485" s="131">
        <f>BDS!CD487</f>
        <v>-1.1805517472163629E-2</v>
      </c>
      <c r="S485" s="132">
        <f t="shared" si="163"/>
        <v>0</v>
      </c>
      <c r="T485" s="132">
        <f t="shared" si="164"/>
        <v>0</v>
      </c>
      <c r="U485" s="132">
        <f t="shared" si="165"/>
        <v>0</v>
      </c>
      <c r="V485" s="131">
        <f t="shared" si="166"/>
        <v>-1.3970793186154618E-2</v>
      </c>
      <c r="W485" s="73">
        <f t="shared" si="167"/>
        <v>-2.5776310658318247E-2</v>
      </c>
    </row>
    <row r="486" spans="1:23" x14ac:dyDescent="0.2">
      <c r="A486" s="71">
        <f>BDS!BR488</f>
        <v>13936.360187086786</v>
      </c>
      <c r="B486" s="72">
        <f t="shared" si="147"/>
        <v>0.97299436997649391</v>
      </c>
      <c r="C486" s="72">
        <f t="shared" si="148"/>
        <v>490.77708434658905</v>
      </c>
      <c r="D486" s="72">
        <f t="shared" si="149"/>
        <v>1.2948450465772466E-3</v>
      </c>
      <c r="E486" s="72">
        <f t="shared" si="150"/>
        <v>361.62555991728777</v>
      </c>
      <c r="F486" s="72">
        <f t="shared" si="151"/>
        <v>-9.2845544233430917E-4</v>
      </c>
      <c r="G486" s="72">
        <f t="shared" si="152"/>
        <v>723.2498283193313</v>
      </c>
      <c r="H486" s="72">
        <f t="shared" si="153"/>
        <v>8.7317631958207774E-4</v>
      </c>
      <c r="I486" s="72">
        <f t="shared" si="154"/>
        <v>609.6188908697228</v>
      </c>
      <c r="J486" s="72">
        <f t="shared" si="155"/>
        <v>2.4499757125894743E-4</v>
      </c>
      <c r="K486" s="72">
        <f t="shared" si="156"/>
        <v>874.04374071534949</v>
      </c>
      <c r="L486" s="72">
        <f t="shared" si="157"/>
        <v>7.2028098625093987E-4</v>
      </c>
      <c r="M486" s="72">
        <f t="shared" si="158"/>
        <v>808.61817921033287</v>
      </c>
      <c r="N486" s="72">
        <f t="shared" si="159"/>
        <v>-1.1650858336842754E-3</v>
      </c>
      <c r="O486" s="72">
        <f t="shared" si="160"/>
        <v>945.89931085141041</v>
      </c>
      <c r="P486" s="72">
        <f t="shared" si="161"/>
        <v>-2.9208267561604167E-4</v>
      </c>
      <c r="Q486" s="71">
        <f t="shared" si="162"/>
        <v>3.2459021986757835E-3</v>
      </c>
      <c r="R486" s="131">
        <f>BDS!CD488</f>
        <v>-2.6020853195272586E-2</v>
      </c>
      <c r="S486" s="132">
        <f t="shared" si="163"/>
        <v>0</v>
      </c>
      <c r="T486" s="132">
        <f t="shared" si="164"/>
        <v>0</v>
      </c>
      <c r="U486" s="132">
        <f t="shared" si="165"/>
        <v>0</v>
      </c>
      <c r="V486" s="131">
        <f t="shared" si="166"/>
        <v>3.2459021986757835E-3</v>
      </c>
      <c r="W486" s="73">
        <f t="shared" si="167"/>
        <v>-2.2774950996596804E-2</v>
      </c>
    </row>
    <row r="487" spans="1:23" x14ac:dyDescent="0.2">
      <c r="A487" s="71">
        <f>BDS!BR489</f>
        <v>14147.706944663923</v>
      </c>
      <c r="B487" s="72">
        <f t="shared" si="147"/>
        <v>0.95845920848073629</v>
      </c>
      <c r="C487" s="72">
        <f t="shared" si="148"/>
        <v>498.21978416758839</v>
      </c>
      <c r="D487" s="72">
        <f t="shared" si="149"/>
        <v>1.9304428016286264E-3</v>
      </c>
      <c r="E487" s="72">
        <f t="shared" si="150"/>
        <v>367.10965967644535</v>
      </c>
      <c r="F487" s="72">
        <f t="shared" si="151"/>
        <v>1.2011982579818628E-3</v>
      </c>
      <c r="G487" s="72">
        <f t="shared" si="152"/>
        <v>734.21800825164576</v>
      </c>
      <c r="H487" s="72">
        <f t="shared" si="153"/>
        <v>-1.079193024372607E-3</v>
      </c>
      <c r="I487" s="72">
        <f t="shared" si="154"/>
        <v>618.86384250798972</v>
      </c>
      <c r="J487" s="72">
        <f t="shared" si="155"/>
        <v>4.8323698384112915E-5</v>
      </c>
      <c r="K487" s="72">
        <f t="shared" si="156"/>
        <v>887.29873040426025</v>
      </c>
      <c r="L487" s="72">
        <f t="shared" si="157"/>
        <v>1.1042826813553867E-3</v>
      </c>
      <c r="M487" s="72">
        <f t="shared" si="158"/>
        <v>820.88098154895101</v>
      </c>
      <c r="N487" s="72">
        <f t="shared" si="159"/>
        <v>-9.7310166899175997E-4</v>
      </c>
      <c r="O487" s="72">
        <f t="shared" si="160"/>
        <v>960.24399982752698</v>
      </c>
      <c r="P487" s="72">
        <f t="shared" si="161"/>
        <v>-9.2011282761194225E-4</v>
      </c>
      <c r="Q487" s="71">
        <f t="shared" si="162"/>
        <v>5.6935147029436722E-3</v>
      </c>
      <c r="R487" s="131">
        <f>BDS!CD489</f>
        <v>-1.2692281982938702E-2</v>
      </c>
      <c r="S487" s="132">
        <f t="shared" si="163"/>
        <v>0</v>
      </c>
      <c r="T487" s="132">
        <f t="shared" si="164"/>
        <v>0</v>
      </c>
      <c r="U487" s="132">
        <f t="shared" si="165"/>
        <v>0</v>
      </c>
      <c r="V487" s="131">
        <f t="shared" si="166"/>
        <v>5.6935147029436722E-3</v>
      </c>
      <c r="W487" s="73">
        <f t="shared" si="167"/>
        <v>-6.9987672799950301E-3</v>
      </c>
    </row>
    <row r="488" spans="1:23" x14ac:dyDescent="0.2">
      <c r="A488" s="71">
        <f>BDS!BR490</f>
        <v>14362.258803956196</v>
      </c>
      <c r="B488" s="72">
        <f t="shared" si="147"/>
        <v>0.94414118176625483</v>
      </c>
      <c r="C488" s="72">
        <f t="shared" si="148"/>
        <v>505.77535352221565</v>
      </c>
      <c r="D488" s="72">
        <f t="shared" si="149"/>
        <v>4.1643286963594855E-5</v>
      </c>
      <c r="E488" s="72">
        <f t="shared" si="150"/>
        <v>372.67692653854567</v>
      </c>
      <c r="F488" s="72">
        <f t="shared" si="151"/>
        <v>2.4733529713684838E-3</v>
      </c>
      <c r="G488" s="72">
        <f t="shared" si="152"/>
        <v>745.35252209282157</v>
      </c>
      <c r="H488" s="72">
        <f t="shared" si="153"/>
        <v>-9.5781235693482983E-4</v>
      </c>
      <c r="I488" s="72">
        <f t="shared" si="154"/>
        <v>628.24899506862641</v>
      </c>
      <c r="J488" s="72">
        <f t="shared" si="155"/>
        <v>-1.1059249897072925E-4</v>
      </c>
      <c r="K488" s="72">
        <f t="shared" si="156"/>
        <v>900.75473377643277</v>
      </c>
      <c r="L488" s="72">
        <f t="shared" si="157"/>
        <v>8.5732440097508768E-4</v>
      </c>
      <c r="M488" s="72">
        <f t="shared" si="158"/>
        <v>833.32975091757442</v>
      </c>
      <c r="N488" s="72">
        <f t="shared" si="159"/>
        <v>-8.6724113043374067E-4</v>
      </c>
      <c r="O488" s="72">
        <f t="shared" si="160"/>
        <v>974.80622792166696</v>
      </c>
      <c r="P488" s="72">
        <f t="shared" si="161"/>
        <v>8.1148320597707849E-4</v>
      </c>
      <c r="Q488" s="71">
        <f t="shared" si="162"/>
        <v>9.7526669482716072E-3</v>
      </c>
      <c r="R488" s="131">
        <f>BDS!CD490</f>
        <v>1.4990883591583071E-2</v>
      </c>
      <c r="S488" s="132">
        <f t="shared" si="163"/>
        <v>0</v>
      </c>
      <c r="T488" s="132">
        <f t="shared" si="164"/>
        <v>0</v>
      </c>
      <c r="U488" s="132">
        <f t="shared" si="165"/>
        <v>0</v>
      </c>
      <c r="V488" s="131">
        <f t="shared" si="166"/>
        <v>9.7526669482716072E-3</v>
      </c>
      <c r="W488" s="73">
        <f t="shared" si="167"/>
        <v>2.4743550539854678E-2</v>
      </c>
    </row>
    <row r="489" spans="1:23" x14ac:dyDescent="0.2">
      <c r="A489" s="71">
        <f>BDS!BR491</f>
        <v>14580.064370757807</v>
      </c>
      <c r="B489" s="72">
        <f t="shared" si="147"/>
        <v>0.93003704614612825</v>
      </c>
      <c r="C489" s="72">
        <f t="shared" si="148"/>
        <v>513.44550409197473</v>
      </c>
      <c r="D489" s="72">
        <f t="shared" si="149"/>
        <v>-1.9068866952322756E-3</v>
      </c>
      <c r="E489" s="72">
        <f t="shared" si="150"/>
        <v>378.32862174377703</v>
      </c>
      <c r="F489" s="72">
        <f t="shared" si="151"/>
        <v>2.5716013225836561E-3</v>
      </c>
      <c r="G489" s="72">
        <f t="shared" si="152"/>
        <v>756.65589231873059</v>
      </c>
      <c r="H489" s="72">
        <f t="shared" si="153"/>
        <v>5.9610477820242315E-4</v>
      </c>
      <c r="I489" s="72">
        <f t="shared" si="154"/>
        <v>637.77647471728528</v>
      </c>
      <c r="J489" s="72">
        <f t="shared" si="155"/>
        <v>-5.1993072561540301E-5</v>
      </c>
      <c r="K489" s="72">
        <f t="shared" si="156"/>
        <v>914.41479923113479</v>
      </c>
      <c r="L489" s="72">
        <f t="shared" si="157"/>
        <v>-2.294006793639598E-4</v>
      </c>
      <c r="M489" s="72">
        <f t="shared" si="158"/>
        <v>845.96730753097097</v>
      </c>
      <c r="N489" s="72">
        <f t="shared" si="159"/>
        <v>-9.1023275949664653E-4</v>
      </c>
      <c r="O489" s="72">
        <f t="shared" si="160"/>
        <v>989.58929414351621</v>
      </c>
      <c r="P489" s="72">
        <f t="shared" si="161"/>
        <v>1.2521780711022891E-5</v>
      </c>
      <c r="Q489" s="71">
        <f t="shared" si="162"/>
        <v>3.5486782498878104E-4</v>
      </c>
      <c r="R489" s="131">
        <f>BDS!CD491</f>
        <v>2.0190433101725525E-2</v>
      </c>
      <c r="S489" s="132">
        <f t="shared" si="163"/>
        <v>0</v>
      </c>
      <c r="T489" s="132">
        <f t="shared" si="164"/>
        <v>0</v>
      </c>
      <c r="U489" s="132">
        <f t="shared" si="165"/>
        <v>0</v>
      </c>
      <c r="V489" s="131">
        <f t="shared" si="166"/>
        <v>3.5486782498878104E-4</v>
      </c>
      <c r="W489" s="73">
        <f t="shared" si="167"/>
        <v>2.0545300926714305E-2</v>
      </c>
    </row>
    <row r="490" spans="1:23" x14ac:dyDescent="0.2">
      <c r="A490" s="71">
        <f>BDS!BR492</f>
        <v>14801.172987976301</v>
      </c>
      <c r="B490" s="72">
        <f t="shared" si="147"/>
        <v>0.91614360638953651</v>
      </c>
      <c r="C490" s="72">
        <f t="shared" si="148"/>
        <v>521.23197351624708</v>
      </c>
      <c r="D490" s="72">
        <f t="shared" si="149"/>
        <v>-5.1618176244297496E-4</v>
      </c>
      <c r="E490" s="72">
        <f t="shared" si="150"/>
        <v>384.06602565920275</v>
      </c>
      <c r="F490" s="72">
        <f t="shared" si="151"/>
        <v>1.85271317268608E-3</v>
      </c>
      <c r="G490" s="72">
        <f t="shared" si="152"/>
        <v>768.13067965892697</v>
      </c>
      <c r="H490" s="72">
        <f t="shared" si="153"/>
        <v>1.3017790522971949E-3</v>
      </c>
      <c r="I490" s="72">
        <f t="shared" si="154"/>
        <v>647.44843986320427</v>
      </c>
      <c r="J490" s="72">
        <f t="shared" si="155"/>
        <v>4.2736236871604384E-4</v>
      </c>
      <c r="K490" s="72">
        <f t="shared" si="156"/>
        <v>928.2820213970142</v>
      </c>
      <c r="L490" s="72">
        <f t="shared" si="157"/>
        <v>-1.0754092344865457E-3</v>
      </c>
      <c r="M490" s="72">
        <f t="shared" si="158"/>
        <v>858.79651437284042</v>
      </c>
      <c r="N490" s="72">
        <f t="shared" si="159"/>
        <v>-1.0588659539873453E-3</v>
      </c>
      <c r="O490" s="72">
        <f t="shared" si="160"/>
        <v>1004.596547532681</v>
      </c>
      <c r="P490" s="72">
        <f t="shared" si="161"/>
        <v>-6.5118955554865714E-4</v>
      </c>
      <c r="Q490" s="71">
        <f t="shared" si="162"/>
        <v>1.2167577959765492E-3</v>
      </c>
      <c r="R490" s="131">
        <f>BDS!CD492</f>
        <v>4.4766985419757432E-3</v>
      </c>
      <c r="S490" s="132">
        <f t="shared" si="163"/>
        <v>0</v>
      </c>
      <c r="T490" s="132">
        <f t="shared" si="164"/>
        <v>0</v>
      </c>
      <c r="U490" s="132">
        <f t="shared" si="165"/>
        <v>0</v>
      </c>
      <c r="V490" s="131">
        <f t="shared" si="166"/>
        <v>1.2167577959765492E-3</v>
      </c>
      <c r="W490" s="73">
        <f t="shared" si="167"/>
        <v>5.6934563379522924E-3</v>
      </c>
    </row>
    <row r="491" spans="1:23" x14ac:dyDescent="0.2">
      <c r="A491" s="71">
        <f>BDS!BR493</f>
        <v>15025.63474681098</v>
      </c>
      <c r="B491" s="72">
        <f t="shared" si="147"/>
        <v>0.90245771499789429</v>
      </c>
      <c r="C491" s="72">
        <f t="shared" si="148"/>
        <v>529.1365257859469</v>
      </c>
      <c r="D491" s="72">
        <f t="shared" si="149"/>
        <v>1.8435602381110449E-3</v>
      </c>
      <c r="E491" s="72">
        <f t="shared" si="150"/>
        <v>389.89043806882324</v>
      </c>
      <c r="F491" s="72">
        <f t="shared" si="151"/>
        <v>8.3826502181879334E-4</v>
      </c>
      <c r="G491" s="72">
        <f t="shared" si="152"/>
        <v>779.77948367676947</v>
      </c>
      <c r="H491" s="72">
        <f t="shared" si="153"/>
        <v>7.9082613476374086E-4</v>
      </c>
      <c r="I491" s="72">
        <f t="shared" si="154"/>
        <v>657.26708164818433</v>
      </c>
      <c r="J491" s="72">
        <f t="shared" si="155"/>
        <v>-9.498206840910299E-4</v>
      </c>
      <c r="K491" s="72">
        <f t="shared" si="156"/>
        <v>942.35954183317472</v>
      </c>
      <c r="L491" s="72">
        <f t="shared" si="157"/>
        <v>-1.2519512844381224E-4</v>
      </c>
      <c r="M491" s="72">
        <f t="shared" si="158"/>
        <v>871.82027784441209</v>
      </c>
      <c r="N491" s="72">
        <f t="shared" si="159"/>
        <v>-1.1465655718981671E-3</v>
      </c>
      <c r="O491" s="72">
        <f t="shared" si="160"/>
        <v>1019.8313879173999</v>
      </c>
      <c r="P491" s="72">
        <f t="shared" si="161"/>
        <v>9.0893373432587605E-4</v>
      </c>
      <c r="Q491" s="71">
        <f t="shared" si="162"/>
        <v>9.3706603802837622E-3</v>
      </c>
      <c r="R491" s="131">
        <f>BDS!CD493</f>
        <v>-1.5827215542696393E-3</v>
      </c>
      <c r="S491" s="132">
        <f t="shared" si="163"/>
        <v>0</v>
      </c>
      <c r="T491" s="132">
        <f t="shared" si="164"/>
        <v>0</v>
      </c>
      <c r="U491" s="132">
        <f t="shared" si="165"/>
        <v>0</v>
      </c>
      <c r="V491" s="131">
        <f t="shared" si="166"/>
        <v>9.3706603802837622E-3</v>
      </c>
      <c r="W491" s="73">
        <f t="shared" si="167"/>
        <v>7.7879388260141229E-3</v>
      </c>
    </row>
    <row r="492" spans="1:23" x14ac:dyDescent="0.2">
      <c r="A492" s="71">
        <f>BDS!BR494</f>
        <v>15253.500498100859</v>
      </c>
      <c r="B492" s="72">
        <f t="shared" si="147"/>
        <v>0.88897627149179903</v>
      </c>
      <c r="C492" s="72">
        <f t="shared" si="148"/>
        <v>537.16095164314549</v>
      </c>
      <c r="D492" s="72">
        <f t="shared" si="149"/>
        <v>9.5631488393569191E-5</v>
      </c>
      <c r="E492" s="72">
        <f t="shared" si="150"/>
        <v>395.80317846803655</v>
      </c>
      <c r="F492" s="72">
        <f t="shared" si="151"/>
        <v>-9.4711464600068698E-5</v>
      </c>
      <c r="G492" s="72">
        <f t="shared" si="152"/>
        <v>791.60494335834142</v>
      </c>
      <c r="H492" s="72">
        <f t="shared" si="153"/>
        <v>-9.6425659113582438E-5</v>
      </c>
      <c r="I492" s="72">
        <f t="shared" si="154"/>
        <v>667.23462444298423</v>
      </c>
      <c r="J492" s="72">
        <f t="shared" si="155"/>
        <v>1.4058891474710089E-3</v>
      </c>
      <c r="K492" s="72">
        <f t="shared" si="156"/>
        <v>956.65054974088241</v>
      </c>
      <c r="L492" s="72">
        <f t="shared" si="157"/>
        <v>1.0446519470183342E-3</v>
      </c>
      <c r="M492" s="72">
        <f t="shared" si="158"/>
        <v>885.04154842287676</v>
      </c>
      <c r="N492" s="72">
        <f t="shared" si="159"/>
        <v>-8.7628228084712348E-4</v>
      </c>
      <c r="O492" s="72">
        <f t="shared" si="160"/>
        <v>1035.2972666847591</v>
      </c>
      <c r="P492" s="72">
        <f t="shared" si="161"/>
        <v>-9.5611750938377044E-4</v>
      </c>
      <c r="Q492" s="71">
        <f t="shared" si="162"/>
        <v>2.2691849438010278E-3</v>
      </c>
      <c r="R492" s="131">
        <f>BDS!CD494</f>
        <v>7.5707528822732684E-4</v>
      </c>
      <c r="S492" s="132">
        <f t="shared" si="163"/>
        <v>0</v>
      </c>
      <c r="T492" s="132">
        <f t="shared" si="164"/>
        <v>0</v>
      </c>
      <c r="U492" s="132">
        <f t="shared" si="165"/>
        <v>0</v>
      </c>
      <c r="V492" s="131">
        <f t="shared" si="166"/>
        <v>2.2691849438010278E-3</v>
      </c>
      <c r="W492" s="73">
        <f t="shared" si="167"/>
        <v>3.0262602320283547E-3</v>
      </c>
    </row>
    <row r="493" spans="1:23" x14ac:dyDescent="0.2">
      <c r="A493" s="71">
        <f>BDS!BR495</f>
        <v>15484.821863844691</v>
      </c>
      <c r="B493" s="72">
        <f t="shared" si="147"/>
        <v>0.87569622170863115</v>
      </c>
      <c r="C493" s="72">
        <f t="shared" si="148"/>
        <v>545.30706898675589</v>
      </c>
      <c r="D493" s="72">
        <f t="shared" si="149"/>
        <v>-1.7809432676046321E-3</v>
      </c>
      <c r="E493" s="72">
        <f t="shared" si="150"/>
        <v>401.80558636256387</v>
      </c>
      <c r="F493" s="72">
        <f t="shared" si="151"/>
        <v>-7.7880212570467832E-4</v>
      </c>
      <c r="G493" s="72">
        <f t="shared" si="152"/>
        <v>803.60973771030149</v>
      </c>
      <c r="H493" s="72">
        <f t="shared" si="153"/>
        <v>-7.4112501995016818E-4</v>
      </c>
      <c r="I493" s="72">
        <f t="shared" si="154"/>
        <v>677.35332635124075</v>
      </c>
      <c r="J493" s="72">
        <f t="shared" si="155"/>
        <v>-1.3917671996051741E-3</v>
      </c>
      <c r="K493" s="72">
        <f t="shared" si="156"/>
        <v>971.15828268606458</v>
      </c>
      <c r="L493" s="72">
        <f t="shared" si="157"/>
        <v>-4.0681110317428057E-4</v>
      </c>
      <c r="M493" s="72">
        <f t="shared" si="158"/>
        <v>898.46332132980433</v>
      </c>
      <c r="N493" s="72">
        <f t="shared" si="159"/>
        <v>-3.5807855069542079E-5</v>
      </c>
      <c r="O493" s="72">
        <f t="shared" si="160"/>
        <v>1050.9976875625894</v>
      </c>
      <c r="P493" s="72">
        <f t="shared" si="161"/>
        <v>9.4282675633012517E-4</v>
      </c>
      <c r="Q493" s="71">
        <f t="shared" si="162"/>
        <v>-1.8245765169038041E-2</v>
      </c>
      <c r="R493" s="131">
        <f>BDS!CD495</f>
        <v>-1.2904526208590283E-2</v>
      </c>
      <c r="S493" s="132">
        <f t="shared" si="163"/>
        <v>0</v>
      </c>
      <c r="T493" s="132">
        <f t="shared" si="164"/>
        <v>0</v>
      </c>
      <c r="U493" s="132">
        <f t="shared" si="165"/>
        <v>0</v>
      </c>
      <c r="V493" s="131">
        <f t="shared" si="166"/>
        <v>-1.8245765169038041E-2</v>
      </c>
      <c r="W493" s="73">
        <f t="shared" si="167"/>
        <v>-3.1150291377628325E-2</v>
      </c>
    </row>
    <row r="494" spans="1:23" x14ac:dyDescent="0.2">
      <c r="A494" s="71">
        <f>BDS!BR496</f>
        <v>15719.651248895714</v>
      </c>
      <c r="B494" s="72">
        <f t="shared" si="147"/>
        <v>0.86261455711064661</v>
      </c>
      <c r="C494" s="72">
        <f t="shared" si="148"/>
        <v>553.57672328437025</v>
      </c>
      <c r="D494" s="72">
        <f t="shared" si="149"/>
        <v>1.1024339762333495E-3</v>
      </c>
      <c r="E494" s="72">
        <f t="shared" si="150"/>
        <v>407.89902157190886</v>
      </c>
      <c r="F494" s="72">
        <f t="shared" si="151"/>
        <v>-1.1925775676590606E-3</v>
      </c>
      <c r="G494" s="72">
        <f t="shared" si="152"/>
        <v>815.79658636680074</v>
      </c>
      <c r="H494" s="72">
        <f t="shared" si="153"/>
        <v>-1.0429055894705327E-3</v>
      </c>
      <c r="I494" s="72">
        <f t="shared" si="154"/>
        <v>687.62547972103312</v>
      </c>
      <c r="J494" s="72">
        <f t="shared" si="155"/>
        <v>5.4389145732961224E-4</v>
      </c>
      <c r="K494" s="72">
        <f t="shared" si="156"/>
        <v>985.88602733276684</v>
      </c>
      <c r="L494" s="72">
        <f t="shared" si="157"/>
        <v>-5.5082498815706225E-4</v>
      </c>
      <c r="M494" s="72">
        <f t="shared" si="158"/>
        <v>912.08863720969873</v>
      </c>
      <c r="N494" s="72">
        <f t="shared" si="159"/>
        <v>9.3810010735883177E-4</v>
      </c>
      <c r="O494" s="72">
        <f t="shared" si="160"/>
        <v>1066.93620741322</v>
      </c>
      <c r="P494" s="72">
        <f t="shared" si="161"/>
        <v>-8.7535189093813513E-4</v>
      </c>
      <c r="Q494" s="71">
        <f t="shared" si="162"/>
        <v>-4.6808916321264991E-3</v>
      </c>
      <c r="R494" s="131">
        <f>BDS!CD496</f>
        <v>-3.0391505848482936E-2</v>
      </c>
      <c r="S494" s="132">
        <f t="shared" si="163"/>
        <v>0</v>
      </c>
      <c r="T494" s="132">
        <f t="shared" si="164"/>
        <v>0</v>
      </c>
      <c r="U494" s="132">
        <f t="shared" si="165"/>
        <v>0</v>
      </c>
      <c r="V494" s="131">
        <f t="shared" si="166"/>
        <v>-4.6808916321264991E-3</v>
      </c>
      <c r="W494" s="73">
        <f t="shared" si="167"/>
        <v>-3.5072397480609432E-2</v>
      </c>
    </row>
    <row r="495" spans="1:23" x14ac:dyDescent="0.2">
      <c r="A495" s="71">
        <f>BDS!BR497</f>
        <v>15958.041852833743</v>
      </c>
      <c r="B495" s="72">
        <f t="shared" si="147"/>
        <v>0.84972831410340532</v>
      </c>
      <c r="C495" s="72">
        <f t="shared" si="148"/>
        <v>561.97178799034248</v>
      </c>
      <c r="D495" s="72">
        <f t="shared" si="149"/>
        <v>6.4894244534879084E-4</v>
      </c>
      <c r="E495" s="72">
        <f t="shared" si="150"/>
        <v>414.08486453741926</v>
      </c>
      <c r="F495" s="72">
        <f t="shared" si="151"/>
        <v>-1.3742662577920846E-3</v>
      </c>
      <c r="G495" s="72">
        <f t="shared" si="152"/>
        <v>828.16825020560407</v>
      </c>
      <c r="H495" s="72">
        <f t="shared" si="153"/>
        <v>-1.1306808837492921E-3</v>
      </c>
      <c r="I495" s="72">
        <f t="shared" si="154"/>
        <v>698.05341166420453</v>
      </c>
      <c r="J495" s="72">
        <f t="shared" si="155"/>
        <v>8.3218133816644394E-4</v>
      </c>
      <c r="K495" s="72">
        <f t="shared" si="156"/>
        <v>1000.8371201877328</v>
      </c>
      <c r="L495" s="72">
        <f t="shared" si="157"/>
        <v>9.7055876476023534E-4</v>
      </c>
      <c r="M495" s="72">
        <f t="shared" si="158"/>
        <v>925.92058281884249</v>
      </c>
      <c r="N495" s="72">
        <f t="shared" si="159"/>
        <v>8.1085269509327659E-4</v>
      </c>
      <c r="O495" s="72">
        <f t="shared" si="160"/>
        <v>1083.1164370392721</v>
      </c>
      <c r="P495" s="72">
        <f t="shared" si="161"/>
        <v>6.1777595963189E-4</v>
      </c>
      <c r="Q495" s="71">
        <f t="shared" si="162"/>
        <v>5.9690263731046822E-3</v>
      </c>
      <c r="R495" s="131">
        <f>BDS!CD497</f>
        <v>-2.2363024859730629E-2</v>
      </c>
      <c r="S495" s="132">
        <f t="shared" si="163"/>
        <v>0</v>
      </c>
      <c r="T495" s="132">
        <f t="shared" si="164"/>
        <v>0</v>
      </c>
      <c r="U495" s="132">
        <f t="shared" si="165"/>
        <v>0</v>
      </c>
      <c r="V495" s="131">
        <f t="shared" si="166"/>
        <v>5.9690263731046822E-3</v>
      </c>
      <c r="W495" s="73">
        <f t="shared" si="167"/>
        <v>-1.6393998486625948E-2</v>
      </c>
    </row>
    <row r="496" spans="1:23" x14ac:dyDescent="0.2">
      <c r="A496" s="71">
        <f>BDS!BR498</f>
        <v>16200.047682017303</v>
      </c>
      <c r="B496" s="72">
        <f t="shared" si="147"/>
        <v>0.83703457336438214</v>
      </c>
      <c r="C496" s="72">
        <f t="shared" si="148"/>
        <v>570.49416497021105</v>
      </c>
      <c r="D496" s="72">
        <f t="shared" si="149"/>
        <v>-1.6770961107414072E-3</v>
      </c>
      <c r="E496" s="72">
        <f t="shared" si="150"/>
        <v>420.36451663501947</v>
      </c>
      <c r="F496" s="72">
        <f t="shared" si="151"/>
        <v>-1.3606396679100201E-3</v>
      </c>
      <c r="G496" s="72">
        <f t="shared" si="152"/>
        <v>840.72753197355576</v>
      </c>
      <c r="H496" s="72">
        <f t="shared" si="153"/>
        <v>-1.1167212433662885E-3</v>
      </c>
      <c r="I496" s="72">
        <f t="shared" si="154"/>
        <v>708.6394845835589</v>
      </c>
      <c r="J496" s="72">
        <f t="shared" si="155"/>
        <v>-1.3800525552829467E-3</v>
      </c>
      <c r="K496" s="72">
        <f t="shared" si="156"/>
        <v>1016.0149483562751</v>
      </c>
      <c r="L496" s="72">
        <f t="shared" si="157"/>
        <v>-9.4306208886441912E-4</v>
      </c>
      <c r="M496" s="72">
        <f t="shared" si="158"/>
        <v>939.96229172458811</v>
      </c>
      <c r="N496" s="72">
        <f t="shared" si="159"/>
        <v>-6.2340745325556554E-4</v>
      </c>
      <c r="O496" s="72">
        <f t="shared" si="160"/>
        <v>1099.5420420016681</v>
      </c>
      <c r="P496" s="72">
        <f t="shared" si="161"/>
        <v>-1.3993232671088467E-5</v>
      </c>
      <c r="Q496" s="71">
        <f t="shared" si="162"/>
        <v>-3.1010382608463827E-2</v>
      </c>
      <c r="R496" s="131">
        <f>BDS!CD498</f>
        <v>-6.3302867523296058E-3</v>
      </c>
      <c r="S496" s="132">
        <f t="shared" si="163"/>
        <v>0</v>
      </c>
      <c r="T496" s="132">
        <f t="shared" si="164"/>
        <v>0</v>
      </c>
      <c r="U496" s="132">
        <f t="shared" si="165"/>
        <v>0</v>
      </c>
      <c r="V496" s="131">
        <f t="shared" si="166"/>
        <v>-3.1010382608463827E-2</v>
      </c>
      <c r="W496" s="73">
        <f t="shared" si="167"/>
        <v>-3.734066936079343E-2</v>
      </c>
    </row>
    <row r="497" spans="1:23" x14ac:dyDescent="0.2">
      <c r="A497" s="71">
        <f>BDS!BR499</f>
        <v>16445.723561818533</v>
      </c>
      <c r="B497" s="72">
        <f t="shared" si="147"/>
        <v>0.8245304591816065</v>
      </c>
      <c r="C497" s="72">
        <f t="shared" si="148"/>
        <v>579.14578493155864</v>
      </c>
      <c r="D497" s="72">
        <f t="shared" si="149"/>
        <v>1.5331014852284169E-3</v>
      </c>
      <c r="E497" s="72">
        <f t="shared" si="150"/>
        <v>426.73940049268646</v>
      </c>
      <c r="F497" s="72">
        <f t="shared" si="151"/>
        <v>-1.1586664900625915E-3</v>
      </c>
      <c r="G497" s="72">
        <f t="shared" si="152"/>
        <v>853.47727692152864</v>
      </c>
      <c r="H497" s="72">
        <f t="shared" si="153"/>
        <v>-1.0080340441779546E-3</v>
      </c>
      <c r="I497" s="72">
        <f t="shared" si="154"/>
        <v>719.38609670805351</v>
      </c>
      <c r="J497" s="72">
        <f t="shared" si="155"/>
        <v>5.3672657653865628E-5</v>
      </c>
      <c r="K497" s="72">
        <f t="shared" si="156"/>
        <v>1031.4229503096094</v>
      </c>
      <c r="L497" s="72">
        <f t="shared" si="157"/>
        <v>8.0549801114284053E-4</v>
      </c>
      <c r="M497" s="72">
        <f t="shared" si="158"/>
        <v>954.2169450152544</v>
      </c>
      <c r="N497" s="72">
        <f t="shared" si="159"/>
        <v>-7.713691375945673E-4</v>
      </c>
      <c r="O497" s="72">
        <f t="shared" si="160"/>
        <v>1116.2167434500507</v>
      </c>
      <c r="P497" s="72">
        <f t="shared" si="161"/>
        <v>-7.2942900023489888E-4</v>
      </c>
      <c r="Q497" s="71">
        <f t="shared" si="162"/>
        <v>-5.5417726588447864E-3</v>
      </c>
      <c r="R497" s="131">
        <f>BDS!CD499</f>
        <v>-1.2341521816238377E-2</v>
      </c>
      <c r="S497" s="132">
        <f t="shared" si="163"/>
        <v>0</v>
      </c>
      <c r="T497" s="132">
        <f t="shared" si="164"/>
        <v>0</v>
      </c>
      <c r="U497" s="132">
        <f t="shared" si="165"/>
        <v>0</v>
      </c>
      <c r="V497" s="131">
        <f t="shared" si="166"/>
        <v>-5.5417726588447864E-3</v>
      </c>
      <c r="W497" s="73">
        <f t="shared" si="167"/>
        <v>-1.7883294475083161E-2</v>
      </c>
    </row>
    <row r="498" spans="1:23" x14ac:dyDescent="0.2">
      <c r="A498" s="71">
        <f>BDS!BR500</f>
        <v>16695.125149043644</v>
      </c>
      <c r="B498" s="72">
        <f t="shared" si="147"/>
        <v>0.81221313880218293</v>
      </c>
      <c r="C498" s="72">
        <f t="shared" si="148"/>
        <v>587.92860786140557</v>
      </c>
      <c r="D498" s="72">
        <f t="shared" si="149"/>
        <v>-7.4102403066711355E-4</v>
      </c>
      <c r="E498" s="72">
        <f t="shared" si="150"/>
        <v>433.21096031273976</v>
      </c>
      <c r="F498" s="72">
        <f t="shared" si="151"/>
        <v>-7.4543829716175708E-4</v>
      </c>
      <c r="G498" s="72">
        <f t="shared" si="152"/>
        <v>866.42037344900416</v>
      </c>
      <c r="H498" s="72">
        <f t="shared" si="153"/>
        <v>-7.0691300011153577E-4</v>
      </c>
      <c r="I498" s="72">
        <f t="shared" si="154"/>
        <v>730.29568263610645</v>
      </c>
      <c r="J498" s="72">
        <f t="shared" si="155"/>
        <v>1.3586911748043374E-3</v>
      </c>
      <c r="K498" s="72">
        <f t="shared" si="156"/>
        <v>1047.0646166638246</v>
      </c>
      <c r="L498" s="72">
        <f t="shared" si="157"/>
        <v>-7.5650819887582122E-4</v>
      </c>
      <c r="M498" s="72">
        <f t="shared" si="158"/>
        <v>968.68777202078786</v>
      </c>
      <c r="N498" s="72">
        <f t="shared" si="159"/>
        <v>9.091175760790976E-4</v>
      </c>
      <c r="O498" s="72">
        <f t="shared" si="160"/>
        <v>1133.1443189657919</v>
      </c>
      <c r="P498" s="72">
        <f t="shared" si="161"/>
        <v>7.2827538249332154E-4</v>
      </c>
      <c r="Q498" s="71">
        <f t="shared" si="162"/>
        <v>2.0064205004237607E-4</v>
      </c>
      <c r="R498" s="131">
        <f>BDS!CD500</f>
        <v>-1.6982397250647985E-2</v>
      </c>
      <c r="S498" s="132">
        <f t="shared" si="163"/>
        <v>0</v>
      </c>
      <c r="T498" s="132">
        <f t="shared" si="164"/>
        <v>0</v>
      </c>
      <c r="U498" s="132">
        <f t="shared" si="165"/>
        <v>0</v>
      </c>
      <c r="V498" s="131">
        <f t="shared" si="166"/>
        <v>2.0064205004237607E-4</v>
      </c>
      <c r="W498" s="73">
        <f t="shared" si="167"/>
        <v>-1.6781755200605607E-2</v>
      </c>
    </row>
    <row r="499" spans="1:23" x14ac:dyDescent="0.2">
      <c r="A499" s="71">
        <f>BDS!BR501</f>
        <v>16948.308944541721</v>
      </c>
      <c r="B499" s="72">
        <f t="shared" si="147"/>
        <v>0.8000798217905426</v>
      </c>
      <c r="C499" s="72">
        <f t="shared" si="148"/>
        <v>596.84462347023612</v>
      </c>
      <c r="D499" s="72">
        <f t="shared" si="149"/>
        <v>-9.7090982763724885E-5</v>
      </c>
      <c r="E499" s="72">
        <f t="shared" si="150"/>
        <v>439.78066219901939</v>
      </c>
      <c r="F499" s="72">
        <f t="shared" si="151"/>
        <v>-9.6176766050162413E-5</v>
      </c>
      <c r="G499" s="72">
        <f t="shared" si="152"/>
        <v>879.55975375842615</v>
      </c>
      <c r="H499" s="72">
        <f t="shared" si="153"/>
        <v>-9.7870071098360445E-5</v>
      </c>
      <c r="I499" s="72">
        <f t="shared" si="154"/>
        <v>741.37071388714571</v>
      </c>
      <c r="J499" s="72">
        <f t="shared" si="155"/>
        <v>-6.0883197132588227E-5</v>
      </c>
      <c r="K499" s="72">
        <f t="shared" si="156"/>
        <v>1062.9434909706683</v>
      </c>
      <c r="L499" s="72">
        <f t="shared" si="157"/>
        <v>8.3201475725316507E-4</v>
      </c>
      <c r="M499" s="72">
        <f t="shared" si="158"/>
        <v>983.37805104435347</v>
      </c>
      <c r="N499" s="72">
        <f t="shared" si="159"/>
        <v>-6.0521261411940656E-5</v>
      </c>
      <c r="O499" s="72">
        <f t="shared" si="160"/>
        <v>1150.3286034177884</v>
      </c>
      <c r="P499" s="72">
        <f t="shared" si="161"/>
        <v>4.2110847468669821E-4</v>
      </c>
      <c r="Q499" s="71">
        <f t="shared" si="162"/>
        <v>3.6490632451481831E-3</v>
      </c>
      <c r="R499" s="131">
        <f>BDS!CD501</f>
        <v>4.9009858312807353E-3</v>
      </c>
      <c r="S499" s="132">
        <f t="shared" si="163"/>
        <v>0</v>
      </c>
      <c r="T499" s="132">
        <f t="shared" si="164"/>
        <v>0</v>
      </c>
      <c r="U499" s="132">
        <f t="shared" si="165"/>
        <v>0</v>
      </c>
      <c r="V499" s="131">
        <f t="shared" si="166"/>
        <v>3.6490632451481831E-3</v>
      </c>
      <c r="W499" s="73">
        <f t="shared" si="167"/>
        <v>8.5500490764289193E-3</v>
      </c>
    </row>
    <row r="500" spans="1:23" x14ac:dyDescent="0.2">
      <c r="A500" s="71">
        <f>BDS!BR502</f>
        <v>17205.332306004744</v>
      </c>
      <c r="B500" s="72">
        <f t="shared" si="147"/>
        <v>0.78812775939628288</v>
      </c>
      <c r="C500" s="72">
        <f t="shared" si="148"/>
        <v>605.89585164275866</v>
      </c>
      <c r="D500" s="72">
        <f t="shared" si="149"/>
        <v>6.9031911119961462E-4</v>
      </c>
      <c r="E500" s="72">
        <f t="shared" si="150"/>
        <v>446.44999448902519</v>
      </c>
      <c r="F500" s="72">
        <f t="shared" si="151"/>
        <v>7.5507362907928507E-4</v>
      </c>
      <c r="G500" s="72">
        <f t="shared" si="152"/>
        <v>892.89839451947887</v>
      </c>
      <c r="H500" s="72">
        <f t="shared" si="153"/>
        <v>7.0949809651623525E-4</v>
      </c>
      <c r="I500" s="72">
        <f t="shared" si="154"/>
        <v>752.61369946151967</v>
      </c>
      <c r="J500" s="72">
        <f t="shared" si="155"/>
        <v>-1.3016176810744804E-3</v>
      </c>
      <c r="K500" s="72">
        <f t="shared" si="156"/>
        <v>1079.0631705203207</v>
      </c>
      <c r="L500" s="72">
        <f t="shared" si="157"/>
        <v>-9.2420001220304632E-4</v>
      </c>
      <c r="M500" s="72">
        <f t="shared" si="158"/>
        <v>998.29111010502015</v>
      </c>
      <c r="N500" s="72">
        <f t="shared" si="159"/>
        <v>-6.7199789673207057E-4</v>
      </c>
      <c r="O500" s="72">
        <f t="shared" si="160"/>
        <v>1167.7734898312333</v>
      </c>
      <c r="P500" s="72">
        <f t="shared" si="161"/>
        <v>-6.7024195101862574E-4</v>
      </c>
      <c r="Q500" s="71">
        <f t="shared" si="162"/>
        <v>-6.1416456239463766E-3</v>
      </c>
      <c r="R500" s="131">
        <f>BDS!CD502</f>
        <v>1.9842682105709386E-2</v>
      </c>
      <c r="S500" s="132">
        <f t="shared" si="163"/>
        <v>0</v>
      </c>
      <c r="T500" s="132">
        <f t="shared" si="164"/>
        <v>0</v>
      </c>
      <c r="U500" s="132">
        <f t="shared" si="165"/>
        <v>0</v>
      </c>
      <c r="V500" s="131">
        <f t="shared" si="166"/>
        <v>-6.1416456239463766E-3</v>
      </c>
      <c r="W500" s="73">
        <f t="shared" si="167"/>
        <v>1.3701036481763009E-2</v>
      </c>
    </row>
    <row r="501" spans="1:23" x14ac:dyDescent="0.2">
      <c r="A501" s="71">
        <f>BDS!BR503</f>
        <v>17466.253460961732</v>
      </c>
      <c r="B501" s="72">
        <f t="shared" si="147"/>
        <v>0.77635424393144903</v>
      </c>
      <c r="C501" s="72">
        <f t="shared" si="148"/>
        <v>615.08434289550257</v>
      </c>
      <c r="D501" s="72">
        <f t="shared" si="149"/>
        <v>-1.0068108489413689E-3</v>
      </c>
      <c r="E501" s="72">
        <f t="shared" si="150"/>
        <v>453.22046809109344</v>
      </c>
      <c r="F501" s="72">
        <f t="shared" si="151"/>
        <v>1.6298707755822755E-3</v>
      </c>
      <c r="G501" s="72">
        <f t="shared" si="152"/>
        <v>906.43931754343885</v>
      </c>
      <c r="H501" s="72">
        <f t="shared" si="153"/>
        <v>1.0987689437705625E-3</v>
      </c>
      <c r="I501" s="72">
        <f t="shared" si="154"/>
        <v>764.02718640890134</v>
      </c>
      <c r="J501" s="72">
        <f t="shared" si="155"/>
        <v>-7.6067293539261536E-4</v>
      </c>
      <c r="K501" s="72">
        <f t="shared" si="156"/>
        <v>1095.4273071563478</v>
      </c>
      <c r="L501" s="72">
        <f t="shared" si="157"/>
        <v>7.6245855540633706E-4</v>
      </c>
      <c r="M501" s="72">
        <f t="shared" si="158"/>
        <v>1013.4303276917092</v>
      </c>
      <c r="N501" s="72">
        <f t="shared" si="159"/>
        <v>9.518628454761131E-4</v>
      </c>
      <c r="O501" s="72">
        <f t="shared" si="160"/>
        <v>1185.4829302695662</v>
      </c>
      <c r="P501" s="72">
        <f t="shared" si="161"/>
        <v>-7.527215120447184E-4</v>
      </c>
      <c r="Q501" s="71">
        <f t="shared" si="162"/>
        <v>8.342404807448401E-3</v>
      </c>
      <c r="R501" s="131">
        <f>BDS!CD503</f>
        <v>5.004567413540606E-3</v>
      </c>
      <c r="S501" s="132">
        <f t="shared" si="163"/>
        <v>0</v>
      </c>
      <c r="T501" s="132">
        <f t="shared" si="164"/>
        <v>0</v>
      </c>
      <c r="U501" s="132">
        <f t="shared" si="165"/>
        <v>0</v>
      </c>
      <c r="V501" s="131">
        <f t="shared" si="166"/>
        <v>8.342404807448401E-3</v>
      </c>
      <c r="W501" s="73">
        <f t="shared" si="167"/>
        <v>1.3346972220989007E-2</v>
      </c>
    </row>
    <row r="502" spans="1:23" x14ac:dyDescent="0.2">
      <c r="A502" s="71">
        <f>BDS!BR504</f>
        <v>17731.131519969935</v>
      </c>
      <c r="B502" s="72">
        <f t="shared" si="147"/>
        <v>0.76475660815711966</v>
      </c>
      <c r="C502" s="72">
        <f t="shared" si="148"/>
        <v>624.41217884135312</v>
      </c>
      <c r="D502" s="72">
        <f t="shared" si="149"/>
        <v>1.1088241224040014E-3</v>
      </c>
      <c r="E502" s="72">
        <f t="shared" si="150"/>
        <v>460.09361682668651</v>
      </c>
      <c r="F502" s="72">
        <f t="shared" si="151"/>
        <v>2.1491600752655917E-3</v>
      </c>
      <c r="G502" s="72">
        <f t="shared" si="152"/>
        <v>920.18559046775295</v>
      </c>
      <c r="H502" s="72">
        <f t="shared" si="153"/>
        <v>3.2225006308945131E-4</v>
      </c>
      <c r="I502" s="72">
        <f t="shared" si="154"/>
        <v>775.6137604053115</v>
      </c>
      <c r="J502" s="72">
        <f t="shared" si="155"/>
        <v>4.5373521529849369E-4</v>
      </c>
      <c r="K502" s="72">
        <f t="shared" si="156"/>
        <v>1112.0396081030087</v>
      </c>
      <c r="L502" s="72">
        <f t="shared" si="157"/>
        <v>-7.5619467219132424E-5</v>
      </c>
      <c r="M502" s="72">
        <f t="shared" si="158"/>
        <v>1028.799133528576</v>
      </c>
      <c r="N502" s="72">
        <f t="shared" si="159"/>
        <v>-9.6945638106850308E-4</v>
      </c>
      <c r="O502" s="72">
        <f t="shared" si="160"/>
        <v>1203.4609367297949</v>
      </c>
      <c r="P502" s="72">
        <f t="shared" si="161"/>
        <v>-1.9020376213626733E-4</v>
      </c>
      <c r="Q502" s="71">
        <f t="shared" si="162"/>
        <v>1.2137578903896429E-2</v>
      </c>
      <c r="R502" s="131">
        <f>BDS!CD504</f>
        <v>-9.6345489733318246E-3</v>
      </c>
      <c r="S502" s="132">
        <f t="shared" si="163"/>
        <v>0</v>
      </c>
      <c r="T502" s="132">
        <f t="shared" si="164"/>
        <v>0</v>
      </c>
      <c r="U502" s="132">
        <f t="shared" si="165"/>
        <v>0</v>
      </c>
      <c r="V502" s="131">
        <f t="shared" si="166"/>
        <v>1.2137578903896429E-2</v>
      </c>
      <c r="W502" s="73">
        <f t="shared" si="167"/>
        <v>2.5030299305646049E-3</v>
      </c>
    </row>
    <row r="503" spans="1:23" x14ac:dyDescent="0.2">
      <c r="A503" s="71">
        <f>BDS!BR505</f>
        <v>18000.026490006065</v>
      </c>
      <c r="B503" s="72">
        <f t="shared" si="147"/>
        <v>0.7533322246791555</v>
      </c>
      <c r="C503" s="72">
        <f t="shared" si="148"/>
        <v>633.88147266113219</v>
      </c>
      <c r="D503" s="72">
        <f t="shared" si="149"/>
        <v>-1.0405219955843443E-3</v>
      </c>
      <c r="E503" s="72">
        <f t="shared" si="150"/>
        <v>467.0709977778734</v>
      </c>
      <c r="F503" s="72">
        <f t="shared" si="151"/>
        <v>1.8313965970503435E-3</v>
      </c>
      <c r="G503" s="72">
        <f t="shared" si="152"/>
        <v>934.14032745099803</v>
      </c>
      <c r="H503" s="72">
        <f t="shared" si="153"/>
        <v>-9.4780118919945554E-4</v>
      </c>
      <c r="I503" s="72">
        <f t="shared" si="154"/>
        <v>787.37604633889146</v>
      </c>
      <c r="J503" s="72">
        <f t="shared" si="155"/>
        <v>1.1662511653078051E-3</v>
      </c>
      <c r="K503" s="72">
        <f t="shared" si="156"/>
        <v>1128.9038368051122</v>
      </c>
      <c r="L503" s="72">
        <f t="shared" si="157"/>
        <v>-7.7791787531509182E-4</v>
      </c>
      <c r="M503" s="72">
        <f t="shared" si="158"/>
        <v>1044.4010093519998</v>
      </c>
      <c r="N503" s="72">
        <f t="shared" si="159"/>
        <v>9.4226509131592744E-4</v>
      </c>
      <c r="O503" s="72">
        <f t="shared" si="160"/>
        <v>1221.7115820513948</v>
      </c>
      <c r="P503" s="72">
        <f t="shared" si="161"/>
        <v>2.9443358016280254E-4</v>
      </c>
      <c r="Q503" s="71">
        <f t="shared" si="162"/>
        <v>6.3712249553765869E-3</v>
      </c>
      <c r="R503" s="131">
        <f>BDS!CD505</f>
        <v>-1.4530282456226118E-2</v>
      </c>
      <c r="S503" s="132">
        <f t="shared" si="163"/>
        <v>0</v>
      </c>
      <c r="T503" s="132">
        <f t="shared" si="164"/>
        <v>0</v>
      </c>
      <c r="U503" s="132">
        <f t="shared" si="165"/>
        <v>0</v>
      </c>
      <c r="V503" s="131">
        <f t="shared" si="166"/>
        <v>6.3712249553765869E-3</v>
      </c>
      <c r="W503" s="73">
        <f t="shared" si="167"/>
        <v>-8.1590575008495311E-3</v>
      </c>
    </row>
    <row r="504" spans="1:23" x14ac:dyDescent="0.2">
      <c r="A504" s="71">
        <f>BDS!BR506</f>
        <v>18272.999288060633</v>
      </c>
      <c r="B504" s="72">
        <f t="shared" si="147"/>
        <v>0.74207850535297437</v>
      </c>
      <c r="C504" s="72">
        <f t="shared" si="148"/>
        <v>643.49436958233014</v>
      </c>
      <c r="D504" s="72">
        <f t="shared" si="149"/>
        <v>7.8845312947225415E-4</v>
      </c>
      <c r="E504" s="72">
        <f t="shared" si="150"/>
        <v>474.15419164007989</v>
      </c>
      <c r="F504" s="72">
        <f t="shared" si="151"/>
        <v>4.7320573285096652E-4</v>
      </c>
      <c r="G504" s="72">
        <f t="shared" si="152"/>
        <v>948.30668987838044</v>
      </c>
      <c r="H504" s="72">
        <f t="shared" si="153"/>
        <v>-4.6274669941766261E-4</v>
      </c>
      <c r="I504" s="72">
        <f t="shared" si="154"/>
        <v>799.31670890456064</v>
      </c>
      <c r="J504" s="72">
        <f t="shared" si="155"/>
        <v>1.2212898278874966E-3</v>
      </c>
      <c r="K504" s="72">
        <f t="shared" si="156"/>
        <v>1146.0238137806086</v>
      </c>
      <c r="L504" s="72">
        <f t="shared" si="157"/>
        <v>5.332731600515997E-4</v>
      </c>
      <c r="M504" s="72">
        <f t="shared" si="158"/>
        <v>1060.2394896993549</v>
      </c>
      <c r="N504" s="72">
        <f t="shared" si="159"/>
        <v>-9.4209539295449229E-4</v>
      </c>
      <c r="O504" s="72">
        <f t="shared" si="160"/>
        <v>1240.239000838995</v>
      </c>
      <c r="P504" s="72">
        <f t="shared" si="161"/>
        <v>5.1329803639384305E-4</v>
      </c>
      <c r="Q504" s="71">
        <f t="shared" si="162"/>
        <v>9.2175696998302425E-3</v>
      </c>
      <c r="R504" s="131">
        <f>BDS!CD506</f>
        <v>-2.4537602330024555E-2</v>
      </c>
      <c r="S504" s="132">
        <f t="shared" si="163"/>
        <v>0</v>
      </c>
      <c r="T504" s="132">
        <f t="shared" si="164"/>
        <v>0</v>
      </c>
      <c r="U504" s="132">
        <f t="shared" si="165"/>
        <v>0</v>
      </c>
      <c r="V504" s="131">
        <f t="shared" si="166"/>
        <v>9.2175696998302425E-3</v>
      </c>
      <c r="W504" s="73">
        <f t="shared" si="167"/>
        <v>-1.5320032630194312E-2</v>
      </c>
    </row>
    <row r="505" spans="1:23" x14ac:dyDescent="0.2">
      <c r="A505" s="71">
        <f>BDS!BR507</f>
        <v>18550.111754938418</v>
      </c>
      <c r="B505" s="72">
        <f t="shared" si="147"/>
        <v>0.73099290069721823</v>
      </c>
      <c r="C505" s="72">
        <f t="shared" si="148"/>
        <v>653.25304736509759</v>
      </c>
      <c r="D505" s="72">
        <f t="shared" si="149"/>
        <v>-3.0145896928308245E-4</v>
      </c>
      <c r="E505" s="72">
        <f t="shared" si="150"/>
        <v>481.34480308018846</v>
      </c>
      <c r="F505" s="72">
        <f t="shared" si="151"/>
        <v>-1.3081454454701661E-3</v>
      </c>
      <c r="G505" s="72">
        <f t="shared" si="152"/>
        <v>962.68788707793419</v>
      </c>
      <c r="H505" s="72">
        <f t="shared" si="153"/>
        <v>1.0158810917669835E-3</v>
      </c>
      <c r="I505" s="72">
        <f t="shared" si="154"/>
        <v>811.43845320769219</v>
      </c>
      <c r="J505" s="72">
        <f t="shared" si="155"/>
        <v>9.7111101670309592E-4</v>
      </c>
      <c r="K505" s="72">
        <f t="shared" si="156"/>
        <v>1163.4034174861115</v>
      </c>
      <c r="L505" s="72">
        <f t="shared" si="157"/>
        <v>7.2977625612946346E-4</v>
      </c>
      <c r="M505" s="72">
        <f t="shared" si="158"/>
        <v>1076.3181627097456</v>
      </c>
      <c r="N505" s="72">
        <f t="shared" si="159"/>
        <v>8.8114218238440067E-4</v>
      </c>
      <c r="O505" s="72">
        <f t="shared" si="160"/>
        <v>1259.0473903990546</v>
      </c>
      <c r="P505" s="72">
        <f t="shared" si="161"/>
        <v>5.3040955976451721E-4</v>
      </c>
      <c r="Q505" s="71">
        <f t="shared" si="162"/>
        <v>1.0924890686661519E-2</v>
      </c>
      <c r="R505" s="131">
        <f>BDS!CD507</f>
        <v>-2.1063024585980195E-2</v>
      </c>
      <c r="S505" s="132">
        <f t="shared" si="163"/>
        <v>0</v>
      </c>
      <c r="T505" s="132">
        <f t="shared" si="164"/>
        <v>0</v>
      </c>
      <c r="U505" s="132">
        <f t="shared" si="165"/>
        <v>0</v>
      </c>
      <c r="V505" s="131">
        <f t="shared" si="166"/>
        <v>1.0924890686661519E-2</v>
      </c>
      <c r="W505" s="73">
        <f t="shared" si="167"/>
        <v>-1.0138133899318676E-2</v>
      </c>
    </row>
    <row r="506" spans="1:23" x14ac:dyDescent="0.2">
      <c r="A506" s="71">
        <f>BDS!BR508</f>
        <v>18831.426669268236</v>
      </c>
      <c r="B506" s="72">
        <f t="shared" si="147"/>
        <v>0.72007289931617935</v>
      </c>
      <c r="C506" s="72">
        <f t="shared" si="148"/>
        <v>663.15971679560823</v>
      </c>
      <c r="D506" s="72">
        <f t="shared" si="149"/>
        <v>-4.2203689162870802E-4</v>
      </c>
      <c r="E506" s="72">
        <f t="shared" si="150"/>
        <v>488.64446110006838</v>
      </c>
      <c r="F506" s="72">
        <f t="shared" si="151"/>
        <v>-2.0300469687331438E-3</v>
      </c>
      <c r="G506" s="72">
        <f t="shared" si="152"/>
        <v>977.28717704757992</v>
      </c>
      <c r="H506" s="72">
        <f t="shared" si="153"/>
        <v>-2.5499918363077368E-4</v>
      </c>
      <c r="I506" s="72">
        <f t="shared" si="154"/>
        <v>823.74402537694175</v>
      </c>
      <c r="J506" s="72">
        <f t="shared" si="155"/>
        <v>7.3153313664160193E-4</v>
      </c>
      <c r="K506" s="72">
        <f t="shared" si="156"/>
        <v>1181.0465851955455</v>
      </c>
      <c r="L506" s="72">
        <f t="shared" si="157"/>
        <v>-1.6178060556354623E-4</v>
      </c>
      <c r="M506" s="72">
        <f t="shared" si="158"/>
        <v>1092.6406709368839</v>
      </c>
      <c r="N506" s="72">
        <f t="shared" si="159"/>
        <v>-5.4183200043319115E-4</v>
      </c>
      <c r="O506" s="72">
        <f t="shared" si="160"/>
        <v>1278.1410116907427</v>
      </c>
      <c r="P506" s="72">
        <f t="shared" si="161"/>
        <v>3.6627572857835129E-4</v>
      </c>
      <c r="Q506" s="71">
        <f t="shared" si="162"/>
        <v>-1.0056373794142242E-2</v>
      </c>
      <c r="R506" s="131">
        <f>BDS!CD508</f>
        <v>-6.4168744084902585E-4</v>
      </c>
      <c r="S506" s="132">
        <f t="shared" si="163"/>
        <v>0</v>
      </c>
      <c r="T506" s="132">
        <f t="shared" si="164"/>
        <v>0</v>
      </c>
      <c r="U506" s="132">
        <f t="shared" si="165"/>
        <v>0</v>
      </c>
      <c r="V506" s="131">
        <f t="shared" si="166"/>
        <v>-1.0056373794142242E-2</v>
      </c>
      <c r="W506" s="73">
        <f t="shared" si="167"/>
        <v>-1.0698061234991268E-2</v>
      </c>
    </row>
    <row r="507" spans="1:23" x14ac:dyDescent="0.2">
      <c r="A507" s="71">
        <f>BDS!BR509</f>
        <v>19117.007761725163</v>
      </c>
      <c r="B507" s="72">
        <f t="shared" si="147"/>
        <v>0.7093160273308543</v>
      </c>
      <c r="C507" s="72">
        <f t="shared" si="148"/>
        <v>673.21662218690199</v>
      </c>
      <c r="D507" s="72">
        <f t="shared" si="149"/>
        <v>1.1779963219950575E-3</v>
      </c>
      <c r="E507" s="72">
        <f t="shared" si="150"/>
        <v>496.0548194056193</v>
      </c>
      <c r="F507" s="72">
        <f t="shared" si="151"/>
        <v>-6.2804807620852102E-4</v>
      </c>
      <c r="G507" s="72">
        <f t="shared" si="152"/>
        <v>992.10786719321084</v>
      </c>
      <c r="H507" s="72">
        <f t="shared" si="153"/>
        <v>-5.982299333749801E-4</v>
      </c>
      <c r="I507" s="72">
        <f t="shared" si="154"/>
        <v>836.2362131863722</v>
      </c>
      <c r="J507" s="72">
        <f t="shared" si="155"/>
        <v>6.4789314106573003E-4</v>
      </c>
      <c r="K507" s="72">
        <f t="shared" si="156"/>
        <v>1198.9573138921182</v>
      </c>
      <c r="L507" s="72">
        <f t="shared" si="157"/>
        <v>-7.5471607699953696E-4</v>
      </c>
      <c r="M507" s="72">
        <f t="shared" si="158"/>
        <v>1109.2107121742933</v>
      </c>
      <c r="N507" s="72">
        <f t="shared" si="159"/>
        <v>-2.0421916302969825E-4</v>
      </c>
      <c r="O507" s="72">
        <f t="shared" si="160"/>
        <v>1297.5241902912428</v>
      </c>
      <c r="P507" s="72">
        <f t="shared" si="161"/>
        <v>-3.576633484727405E-5</v>
      </c>
      <c r="Q507" s="71">
        <f t="shared" si="162"/>
        <v>-1.7161936436871099E-3</v>
      </c>
      <c r="R507" s="131">
        <f>BDS!CD509</f>
        <v>2.6789849566482005E-3</v>
      </c>
      <c r="S507" s="132">
        <f t="shared" si="163"/>
        <v>0</v>
      </c>
      <c r="T507" s="132">
        <f t="shared" si="164"/>
        <v>0</v>
      </c>
      <c r="U507" s="132">
        <f t="shared" si="165"/>
        <v>0</v>
      </c>
      <c r="V507" s="131">
        <f t="shared" si="166"/>
        <v>-1.7161936436871099E-3</v>
      </c>
      <c r="W507" s="73">
        <f t="shared" si="167"/>
        <v>9.6279131296109059E-4</v>
      </c>
    </row>
    <row r="508" spans="1:23" x14ac:dyDescent="0.2">
      <c r="A508" s="71">
        <f>BDS!BR510</f>
        <v>19406.919729468453</v>
      </c>
      <c r="B508" s="72">
        <f t="shared" si="147"/>
        <v>0.69871984781849783</v>
      </c>
      <c r="C508" s="72">
        <f t="shared" si="148"/>
        <v>683.42604188732491</v>
      </c>
      <c r="D508" s="72">
        <f t="shared" si="149"/>
        <v>-1.450937587509257E-3</v>
      </c>
      <c r="E508" s="72">
        <f t="shared" si="150"/>
        <v>503.57755678141075</v>
      </c>
      <c r="F508" s="72">
        <f t="shared" si="151"/>
        <v>1.5831799169296859E-3</v>
      </c>
      <c r="G508" s="72">
        <f t="shared" si="152"/>
        <v>1007.1533150779705</v>
      </c>
      <c r="H508" s="72">
        <f t="shared" si="153"/>
        <v>9.5616178954823915E-4</v>
      </c>
      <c r="I508" s="72">
        <f t="shared" si="154"/>
        <v>848.91784668701052</v>
      </c>
      <c r="J508" s="72">
        <f t="shared" si="155"/>
        <v>7.4784886631603644E-4</v>
      </c>
      <c r="K508" s="72">
        <f t="shared" si="156"/>
        <v>1217.1396611738198</v>
      </c>
      <c r="L508" s="72">
        <f t="shared" si="157"/>
        <v>-8.0042998359374808E-4</v>
      </c>
      <c r="M508" s="72">
        <f t="shared" si="158"/>
        <v>1126.0320402930286</v>
      </c>
      <c r="N508" s="72">
        <f t="shared" si="159"/>
        <v>8.6490494242328947E-4</v>
      </c>
      <c r="O508" s="72">
        <f t="shared" si="160"/>
        <v>1317.2013173756911</v>
      </c>
      <c r="P508" s="72">
        <f t="shared" si="161"/>
        <v>-5.8221870680805362E-4</v>
      </c>
      <c r="Q508" s="71">
        <f t="shared" si="162"/>
        <v>5.7224411437264673E-3</v>
      </c>
      <c r="R508" s="131">
        <f>BDS!CD510</f>
        <v>-3.7262364611079235E-3</v>
      </c>
      <c r="S508" s="132">
        <f t="shared" si="163"/>
        <v>0</v>
      </c>
      <c r="T508" s="132">
        <f t="shared" si="164"/>
        <v>0</v>
      </c>
      <c r="U508" s="132">
        <f t="shared" si="165"/>
        <v>0</v>
      </c>
      <c r="V508" s="131">
        <f t="shared" si="166"/>
        <v>5.7224411437264673E-3</v>
      </c>
      <c r="W508" s="73">
        <f t="shared" si="167"/>
        <v>1.9962046826185438E-3</v>
      </c>
    </row>
    <row r="509" spans="1:23" x14ac:dyDescent="0.2">
      <c r="A509" s="71">
        <f>BDS!BR511</f>
        <v>19701.228250798391</v>
      </c>
      <c r="B509" s="72">
        <f t="shared" si="147"/>
        <v>0.68828196026054778</v>
      </c>
      <c r="C509" s="72">
        <f t="shared" si="148"/>
        <v>693.79028879667931</v>
      </c>
      <c r="D509" s="72">
        <f t="shared" si="149"/>
        <v>6.9315744571896891E-4</v>
      </c>
      <c r="E509" s="72">
        <f t="shared" si="150"/>
        <v>511.21437747100401</v>
      </c>
      <c r="F509" s="72">
        <f t="shared" si="151"/>
        <v>1.489084156327167E-3</v>
      </c>
      <c r="G509" s="72">
        <f t="shared" si="152"/>
        <v>1022.4269291828949</v>
      </c>
      <c r="H509" s="72">
        <f t="shared" si="153"/>
        <v>-9.6534085104996376E-4</v>
      </c>
      <c r="I509" s="72">
        <f t="shared" si="154"/>
        <v>861.79179884798521</v>
      </c>
      <c r="J509" s="72">
        <f t="shared" si="155"/>
        <v>9.7353340223775022E-4</v>
      </c>
      <c r="K509" s="72">
        <f t="shared" si="156"/>
        <v>1235.5977461726545</v>
      </c>
      <c r="L509" s="72">
        <f t="shared" si="157"/>
        <v>-6.5917936987777725E-4</v>
      </c>
      <c r="M509" s="72">
        <f t="shared" si="158"/>
        <v>1143.1084660920985</v>
      </c>
      <c r="N509" s="72">
        <f t="shared" si="159"/>
        <v>-3.6568323306234135E-4</v>
      </c>
      <c r="O509" s="72">
        <f t="shared" si="160"/>
        <v>1337.1768507119805</v>
      </c>
      <c r="P509" s="72">
        <f t="shared" si="161"/>
        <v>-6.8002126156612537E-4</v>
      </c>
      <c r="Q509" s="71">
        <f t="shared" si="162"/>
        <v>2.1082063321223748E-3</v>
      </c>
      <c r="R509" s="131">
        <f>BDS!CD511</f>
        <v>4.6327111986599334E-4</v>
      </c>
      <c r="S509" s="132">
        <f t="shared" si="163"/>
        <v>0</v>
      </c>
      <c r="T509" s="132">
        <f t="shared" si="164"/>
        <v>0</v>
      </c>
      <c r="U509" s="132">
        <f t="shared" si="165"/>
        <v>0</v>
      </c>
      <c r="V509" s="131">
        <f t="shared" si="166"/>
        <v>2.1082063321223748E-3</v>
      </c>
      <c r="W509" s="73">
        <f t="shared" si="167"/>
        <v>2.5714774519883681E-3</v>
      </c>
    </row>
    <row r="510" spans="1:23" x14ac:dyDescent="0.2">
      <c r="A510" s="71">
        <f>BDS!BR512</f>
        <v>20000.00000003543</v>
      </c>
      <c r="B510" s="72">
        <f t="shared" si="147"/>
        <v>0.6779999999987989</v>
      </c>
      <c r="C510" s="72">
        <f t="shared" si="148"/>
        <v>704.31171089020052</v>
      </c>
      <c r="D510" s="72">
        <f t="shared" si="149"/>
        <v>7.9577367424124839E-4</v>
      </c>
      <c r="E510" s="72">
        <f t="shared" si="150"/>
        <v>518.96701156304073</v>
      </c>
      <c r="F510" s="72">
        <f t="shared" si="151"/>
        <v>-1.0947197046476242E-3</v>
      </c>
      <c r="G510" s="72">
        <f t="shared" si="152"/>
        <v>1037.9321696790882</v>
      </c>
      <c r="H510" s="72">
        <f t="shared" si="153"/>
        <v>9.0025939860139141E-4</v>
      </c>
      <c r="I510" s="72">
        <f t="shared" si="154"/>
        <v>874.86098620738301</v>
      </c>
      <c r="J510" s="72">
        <f t="shared" si="155"/>
        <v>1.1400303899119805E-3</v>
      </c>
      <c r="K510" s="72">
        <f t="shared" si="156"/>
        <v>1254.3357504878113</v>
      </c>
      <c r="L510" s="72">
        <f t="shared" si="157"/>
        <v>-5.938052216643738E-4</v>
      </c>
      <c r="M510" s="72">
        <f t="shared" si="158"/>
        <v>1160.4438581617865</v>
      </c>
      <c r="N510" s="72">
        <f t="shared" si="159"/>
        <v>-8.0197249182105976E-4</v>
      </c>
      <c r="O510" s="72">
        <f t="shared" si="160"/>
        <v>1357.4553156706463</v>
      </c>
      <c r="P510" s="72">
        <f t="shared" si="161"/>
        <v>2.087388673575952E-4</v>
      </c>
      <c r="Q510" s="71">
        <f t="shared" si="162"/>
        <v>2.4066486986506039E-3</v>
      </c>
      <c r="R510" s="131">
        <f>BDS!CD512</f>
        <v>-5.9910334653077157E-3</v>
      </c>
      <c r="S510" s="132">
        <f t="shared" si="163"/>
        <v>0</v>
      </c>
      <c r="T510" s="132">
        <f t="shared" si="164"/>
        <v>0</v>
      </c>
      <c r="U510" s="132">
        <f t="shared" si="165"/>
        <v>0</v>
      </c>
      <c r="V510" s="131">
        <f t="shared" si="166"/>
        <v>2.4066486986506039E-3</v>
      </c>
      <c r="W510" s="73">
        <f t="shared" si="167"/>
        <v>-3.5843847666571118E-3</v>
      </c>
    </row>
    <row r="511" spans="1:23" x14ac:dyDescent="0.2">
      <c r="Q511"/>
      <c r="R511"/>
      <c r="S511"/>
      <c r="T511"/>
      <c r="U511"/>
      <c r="V511"/>
      <c r="W511"/>
    </row>
    <row r="512" spans="1:23" x14ac:dyDescent="0.2">
      <c r="Q512"/>
      <c r="R512"/>
      <c r="S512"/>
      <c r="T512"/>
      <c r="U512"/>
      <c r="V512"/>
      <c r="W512"/>
    </row>
    <row r="513" spans="17:23" x14ac:dyDescent="0.2">
      <c r="Q513"/>
      <c r="R513"/>
      <c r="S513"/>
      <c r="T513"/>
      <c r="U513"/>
      <c r="V513"/>
      <c r="W513"/>
    </row>
    <row r="514" spans="17:23" x14ac:dyDescent="0.2">
      <c r="Q514"/>
      <c r="R514"/>
      <c r="S514"/>
      <c r="T514"/>
      <c r="U514"/>
      <c r="V514"/>
      <c r="W514"/>
    </row>
    <row r="515" spans="17:23" x14ac:dyDescent="0.2">
      <c r="Q515"/>
      <c r="R515"/>
      <c r="S515"/>
      <c r="T515"/>
      <c r="U515"/>
      <c r="V515"/>
      <c r="W515"/>
    </row>
    <row r="516" spans="17:23" x14ac:dyDescent="0.2">
      <c r="Q516"/>
      <c r="R516"/>
      <c r="S516"/>
      <c r="T516"/>
      <c r="U516"/>
      <c r="V516"/>
      <c r="W516"/>
    </row>
    <row r="517" spans="17:23" x14ac:dyDescent="0.2">
      <c r="Q517"/>
      <c r="R517"/>
      <c r="S517"/>
      <c r="T517"/>
      <c r="U517"/>
      <c r="V517"/>
      <c r="W517"/>
    </row>
    <row r="518" spans="17:23" x14ac:dyDescent="0.2">
      <c r="Q518"/>
      <c r="R518"/>
      <c r="S518"/>
      <c r="T518"/>
      <c r="U518"/>
      <c r="V518"/>
      <c r="W518"/>
    </row>
    <row r="519" spans="17:23" x14ac:dyDescent="0.2">
      <c r="Q519"/>
      <c r="R519"/>
      <c r="S519"/>
      <c r="T519"/>
      <c r="U519"/>
      <c r="V519"/>
      <c r="W519"/>
    </row>
    <row r="520" spans="17:23" x14ac:dyDescent="0.2">
      <c r="Q520"/>
      <c r="R520"/>
      <c r="S520"/>
      <c r="T520"/>
      <c r="U520"/>
      <c r="V520"/>
      <c r="W520"/>
    </row>
    <row r="521" spans="17:23" x14ac:dyDescent="0.2">
      <c r="Q521"/>
      <c r="R521"/>
      <c r="S521"/>
      <c r="T521"/>
      <c r="U521"/>
      <c r="V521"/>
      <c r="W521"/>
    </row>
    <row r="522" spans="17:23" x14ac:dyDescent="0.2">
      <c r="Q522"/>
      <c r="R522"/>
      <c r="S522"/>
      <c r="T522"/>
      <c r="U522"/>
      <c r="V522"/>
      <c r="W522"/>
    </row>
    <row r="523" spans="17:23" x14ac:dyDescent="0.2">
      <c r="Q523"/>
      <c r="R523"/>
      <c r="S523"/>
      <c r="T523"/>
      <c r="U523"/>
      <c r="V523"/>
      <c r="W523"/>
    </row>
    <row r="524" spans="17:23" x14ac:dyDescent="0.2">
      <c r="Q524"/>
      <c r="R524"/>
      <c r="S524"/>
      <c r="T524"/>
      <c r="U524"/>
      <c r="V524"/>
      <c r="W524"/>
    </row>
    <row r="525" spans="17:23" x14ac:dyDescent="0.2">
      <c r="Q525"/>
      <c r="R525"/>
      <c r="S525"/>
      <c r="T525"/>
      <c r="U525"/>
      <c r="V525"/>
      <c r="W525"/>
    </row>
    <row r="526" spans="17:23" x14ac:dyDescent="0.2">
      <c r="Q526"/>
      <c r="R526"/>
      <c r="S526"/>
      <c r="T526"/>
      <c r="U526"/>
      <c r="V526"/>
      <c r="W526"/>
    </row>
    <row r="527" spans="17:23" x14ac:dyDescent="0.2">
      <c r="Q527"/>
      <c r="R527"/>
      <c r="S527"/>
      <c r="T527"/>
      <c r="U527"/>
      <c r="V527"/>
      <c r="W527"/>
    </row>
    <row r="528" spans="17:23" x14ac:dyDescent="0.2">
      <c r="Q528"/>
      <c r="R528"/>
      <c r="S528"/>
      <c r="T528"/>
      <c r="U528"/>
      <c r="V528"/>
      <c r="W528"/>
    </row>
    <row r="529" spans="17:23" x14ac:dyDescent="0.2">
      <c r="Q529"/>
      <c r="R529"/>
      <c r="S529"/>
      <c r="T529"/>
      <c r="U529"/>
      <c r="V529"/>
      <c r="W529"/>
    </row>
    <row r="530" spans="17:23" x14ac:dyDescent="0.2">
      <c r="Q530"/>
      <c r="R530"/>
      <c r="S530"/>
      <c r="T530"/>
      <c r="U530"/>
      <c r="V530"/>
      <c r="W530"/>
    </row>
    <row r="531" spans="17:23" x14ac:dyDescent="0.2">
      <c r="Q531"/>
      <c r="R531"/>
      <c r="S531"/>
      <c r="T531"/>
      <c r="U531"/>
      <c r="V531"/>
      <c r="W531"/>
    </row>
    <row r="532" spans="17:23" x14ac:dyDescent="0.2">
      <c r="Q532"/>
      <c r="R532"/>
      <c r="S532"/>
      <c r="T532"/>
      <c r="U532"/>
      <c r="V532"/>
      <c r="W532"/>
    </row>
    <row r="533" spans="17:23" x14ac:dyDescent="0.2">
      <c r="Q533"/>
      <c r="R533"/>
      <c r="S533"/>
      <c r="T533"/>
      <c r="U533"/>
      <c r="V533"/>
      <c r="W533"/>
    </row>
    <row r="534" spans="17:23" x14ac:dyDescent="0.2">
      <c r="Q534"/>
      <c r="R534"/>
      <c r="S534"/>
      <c r="T534"/>
      <c r="U534"/>
      <c r="V534"/>
      <c r="W534"/>
    </row>
    <row r="535" spans="17:23" x14ac:dyDescent="0.2">
      <c r="Q535"/>
      <c r="R535"/>
      <c r="S535"/>
      <c r="T535"/>
      <c r="U535"/>
      <c r="V535"/>
      <c r="W535"/>
    </row>
    <row r="536" spans="17:23" x14ac:dyDescent="0.2">
      <c r="Q536"/>
      <c r="R536"/>
      <c r="S536"/>
      <c r="T536"/>
      <c r="U536"/>
      <c r="V536"/>
      <c r="W536"/>
    </row>
    <row r="537" spans="17:23" x14ac:dyDescent="0.2">
      <c r="Q537"/>
      <c r="R537"/>
      <c r="S537"/>
      <c r="T537"/>
      <c r="U537"/>
      <c r="V537"/>
      <c r="W537"/>
    </row>
    <row r="538" spans="17:23" x14ac:dyDescent="0.2">
      <c r="Q538"/>
      <c r="R538"/>
      <c r="S538"/>
      <c r="T538"/>
      <c r="U538"/>
      <c r="V538"/>
      <c r="W538"/>
    </row>
    <row r="539" spans="17:23" x14ac:dyDescent="0.2">
      <c r="Q539"/>
      <c r="R539"/>
      <c r="S539"/>
      <c r="T539"/>
      <c r="U539"/>
      <c r="V539"/>
      <c r="W539"/>
    </row>
    <row r="540" spans="17:23" x14ac:dyDescent="0.2">
      <c r="Q540"/>
      <c r="R540"/>
      <c r="S540"/>
      <c r="T540"/>
      <c r="U540"/>
      <c r="V540"/>
      <c r="W540"/>
    </row>
    <row r="541" spans="17:23" x14ac:dyDescent="0.2">
      <c r="Q541"/>
      <c r="R541"/>
      <c r="S541"/>
      <c r="T541"/>
      <c r="U541"/>
      <c r="V541"/>
      <c r="W541"/>
    </row>
    <row r="542" spans="17:23" x14ac:dyDescent="0.2">
      <c r="Q542"/>
      <c r="R542"/>
      <c r="S542"/>
      <c r="T542"/>
      <c r="U542"/>
      <c r="V542"/>
      <c r="W542"/>
    </row>
    <row r="543" spans="17:23" x14ac:dyDescent="0.2">
      <c r="Q543"/>
      <c r="R543"/>
      <c r="S543"/>
      <c r="T543"/>
      <c r="U543"/>
      <c r="V543"/>
      <c r="W543"/>
    </row>
    <row r="544" spans="17:23" x14ac:dyDescent="0.2">
      <c r="Q544"/>
      <c r="R544"/>
      <c r="S544"/>
      <c r="T544"/>
      <c r="U544"/>
      <c r="V544"/>
      <c r="W544"/>
    </row>
    <row r="545" spans="17:23" x14ac:dyDescent="0.2">
      <c r="Q545"/>
      <c r="R545"/>
      <c r="S545"/>
      <c r="T545"/>
      <c r="U545"/>
      <c r="V545"/>
      <c r="W545"/>
    </row>
    <row r="546" spans="17:23" x14ac:dyDescent="0.2">
      <c r="Q546"/>
      <c r="R546"/>
      <c r="S546"/>
      <c r="T546"/>
      <c r="U546"/>
      <c r="V546"/>
      <c r="W546"/>
    </row>
    <row r="547" spans="17:23" x14ac:dyDescent="0.2">
      <c r="Q547"/>
      <c r="R547"/>
      <c r="S547"/>
      <c r="T547"/>
      <c r="U547"/>
      <c r="V547"/>
      <c r="W547"/>
    </row>
    <row r="548" spans="17:23" x14ac:dyDescent="0.2">
      <c r="Q548"/>
      <c r="R548"/>
      <c r="S548"/>
      <c r="T548"/>
      <c r="U548"/>
      <c r="V548"/>
      <c r="W548"/>
    </row>
    <row r="549" spans="17:23" x14ac:dyDescent="0.2">
      <c r="Q549"/>
      <c r="R549"/>
      <c r="S549"/>
      <c r="T549"/>
      <c r="U549"/>
      <c r="V549"/>
      <c r="W549"/>
    </row>
    <row r="550" spans="17:23" x14ac:dyDescent="0.2">
      <c r="Q550"/>
      <c r="R550"/>
      <c r="S550"/>
      <c r="T550"/>
      <c r="U550"/>
      <c r="V550"/>
      <c r="W550"/>
    </row>
    <row r="551" spans="17:23" x14ac:dyDescent="0.2">
      <c r="Q551"/>
      <c r="R551"/>
      <c r="S551"/>
      <c r="T551"/>
      <c r="U551"/>
      <c r="V551"/>
      <c r="W551"/>
    </row>
    <row r="552" spans="17:23" x14ac:dyDescent="0.2">
      <c r="Q552"/>
      <c r="R552"/>
      <c r="S552"/>
      <c r="T552"/>
      <c r="U552"/>
      <c r="V552"/>
      <c r="W552"/>
    </row>
    <row r="553" spans="17:23" x14ac:dyDescent="0.2">
      <c r="Q553"/>
      <c r="R553"/>
      <c r="S553"/>
      <c r="T553"/>
      <c r="U553"/>
      <c r="V553"/>
      <c r="W553"/>
    </row>
    <row r="554" spans="17:23" x14ac:dyDescent="0.2">
      <c r="Q554"/>
      <c r="R554"/>
      <c r="S554"/>
      <c r="T554"/>
      <c r="U554"/>
      <c r="V554"/>
      <c r="W554"/>
    </row>
    <row r="555" spans="17:23" x14ac:dyDescent="0.2">
      <c r="Q555"/>
      <c r="R555"/>
      <c r="S555"/>
      <c r="T555"/>
      <c r="U555"/>
      <c r="V555"/>
      <c r="W555"/>
    </row>
    <row r="556" spans="17:23" x14ac:dyDescent="0.2">
      <c r="Q556"/>
      <c r="R556"/>
      <c r="S556"/>
      <c r="T556"/>
      <c r="U556"/>
      <c r="V556"/>
      <c r="W556"/>
    </row>
    <row r="557" spans="17:23" x14ac:dyDescent="0.2">
      <c r="Q557"/>
      <c r="R557"/>
      <c r="S557"/>
      <c r="T557"/>
      <c r="U557"/>
      <c r="V557"/>
      <c r="W557"/>
    </row>
    <row r="558" spans="17:23" x14ac:dyDescent="0.2">
      <c r="Q558"/>
      <c r="R558"/>
      <c r="S558"/>
      <c r="T558"/>
      <c r="U558"/>
      <c r="V558"/>
      <c r="W558"/>
    </row>
    <row r="559" spans="17:23" x14ac:dyDescent="0.2">
      <c r="Q559"/>
      <c r="R559"/>
      <c r="S559"/>
      <c r="T559"/>
      <c r="U559"/>
      <c r="V559"/>
      <c r="W559"/>
    </row>
  </sheetData>
  <phoneticPr fontId="0"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AB71"/>
  <sheetViews>
    <sheetView zoomScaleNormal="100" zoomScaleSheetLayoutView="100" workbookViewId="0">
      <selection activeCell="AB2" sqref="AB2"/>
    </sheetView>
  </sheetViews>
  <sheetFormatPr defaultRowHeight="12.75" customHeight="1" x14ac:dyDescent="0.2"/>
  <cols>
    <col min="1" max="1" width="3.85546875" style="32" customWidth="1"/>
    <col min="2" max="2" width="15.42578125" style="32" customWidth="1"/>
    <col min="3" max="3" width="13.7109375" style="32" customWidth="1"/>
    <col min="4" max="4" width="14.140625" style="32" customWidth="1"/>
    <col min="5" max="5" width="13.85546875" style="32" customWidth="1"/>
    <col min="6" max="6" width="11.28515625" style="32" customWidth="1"/>
    <col min="7" max="8" width="11.85546875" style="32" customWidth="1"/>
    <col min="9" max="9" width="11.7109375" style="32" customWidth="1"/>
    <col min="10" max="10" width="10.5703125" style="32" customWidth="1"/>
    <col min="11" max="11" width="12.28515625" style="32" customWidth="1"/>
    <col min="12" max="12" width="9.42578125" style="32" customWidth="1"/>
    <col min="13" max="13" width="9.85546875" style="32" customWidth="1"/>
    <col min="14" max="14" width="12.28515625" style="32" customWidth="1"/>
    <col min="15" max="15" width="9.140625" style="32"/>
    <col min="16" max="16" width="13.7109375" style="32" customWidth="1"/>
    <col min="17" max="16384" width="9.140625" style="32"/>
  </cols>
  <sheetData>
    <row r="1" spans="3:28" ht="14.25" customHeight="1" x14ac:dyDescent="0.2">
      <c r="T1" s="32" t="s">
        <v>20</v>
      </c>
      <c r="U1" s="32" t="s">
        <v>21</v>
      </c>
      <c r="V1" s="32" t="s">
        <v>22</v>
      </c>
      <c r="W1" s="65" t="s">
        <v>23</v>
      </c>
      <c r="X1" s="65" t="s">
        <v>24</v>
      </c>
      <c r="Y1" s="65" t="s">
        <v>25</v>
      </c>
      <c r="Z1" s="65" t="s">
        <v>26</v>
      </c>
      <c r="AA1" s="65" t="s">
        <v>27</v>
      </c>
      <c r="AB1" s="65" t="s">
        <v>24</v>
      </c>
    </row>
    <row r="2" spans="3:28" ht="15" customHeight="1" x14ac:dyDescent="0.2">
      <c r="T2" s="32">
        <f>Graph!D11</f>
        <v>0.75</v>
      </c>
      <c r="U2" s="32">
        <f>+tt</f>
        <v>0.75</v>
      </c>
      <c r="V2" s="32">
        <f>Graph!D12</f>
        <v>0.75</v>
      </c>
      <c r="W2" s="122">
        <f>Graph!D7</f>
        <v>10</v>
      </c>
      <c r="X2" s="122">
        <f>Graph!D9</f>
        <v>10</v>
      </c>
      <c r="Y2" s="122">
        <f>Graph!D8</f>
        <v>18.25</v>
      </c>
      <c r="Z2" s="123">
        <f>Graph!D4-(D7/2)</f>
        <v>0</v>
      </c>
      <c r="AA2" s="123">
        <f>Graph!D5</f>
        <v>13.5</v>
      </c>
      <c r="AB2" s="123">
        <f>Graph!D3</f>
        <v>1.1000000000000001</v>
      </c>
    </row>
    <row r="3" spans="3:28" ht="16.5" customHeight="1" x14ac:dyDescent="0.2">
      <c r="C3" s="34" t="s">
        <v>28</v>
      </c>
      <c r="D3" s="33">
        <f>Main!D22+0.1</f>
        <v>1.1000000000000001</v>
      </c>
      <c r="I3" s="35"/>
    </row>
    <row r="4" spans="3:28" ht="15" customHeight="1" x14ac:dyDescent="0.2">
      <c r="C4" s="34" t="s">
        <v>29</v>
      </c>
      <c r="D4" s="33">
        <f>Main!D12</f>
        <v>5</v>
      </c>
      <c r="I4" s="35"/>
      <c r="T4" s="32" t="s">
        <v>30</v>
      </c>
      <c r="AA4" s="32" t="s">
        <v>31</v>
      </c>
    </row>
    <row r="5" spans="3:28" ht="15" customHeight="1" x14ac:dyDescent="0.2">
      <c r="C5" s="34" t="s">
        <v>32</v>
      </c>
      <c r="D5" s="33">
        <f>Main!D14</f>
        <v>13.5</v>
      </c>
      <c r="I5" s="35"/>
    </row>
    <row r="6" spans="3:28" ht="15" customHeight="1" x14ac:dyDescent="0.2">
      <c r="C6" s="34"/>
      <c r="D6" s="33"/>
      <c r="I6" s="36"/>
      <c r="T6" s="32" t="s">
        <v>33</v>
      </c>
      <c r="U6" s="32" t="s">
        <v>27</v>
      </c>
      <c r="V6" s="32" t="s">
        <v>34</v>
      </c>
      <c r="W6" s="32" t="s">
        <v>35</v>
      </c>
      <c r="X6" s="32" t="s">
        <v>36</v>
      </c>
      <c r="Y6" s="32" t="s">
        <v>37</v>
      </c>
      <c r="AA6" s="32" t="s">
        <v>33</v>
      </c>
      <c r="AB6" s="32" t="s">
        <v>34</v>
      </c>
    </row>
    <row r="7" spans="3:28" ht="14.25" customHeight="1" x14ac:dyDescent="0.2">
      <c r="C7" s="37" t="s">
        <v>38</v>
      </c>
      <c r="D7" s="33">
        <f>Main!D6</f>
        <v>10</v>
      </c>
      <c r="R7" s="65"/>
      <c r="T7" s="123">
        <v>0</v>
      </c>
      <c r="U7" s="123">
        <v>0</v>
      </c>
      <c r="V7" s="123">
        <f>h</f>
        <v>18.25</v>
      </c>
      <c r="W7" s="124">
        <f>T7*0.966+U7*0.966</f>
        <v>0</v>
      </c>
      <c r="X7" s="124">
        <f>-T7*0.259+U7*0.259+V7/0.966/0.966</f>
        <v>19.557287313160931</v>
      </c>
      <c r="Y7" s="124">
        <f>X7-$X$21</f>
        <v>22.14728731316093</v>
      </c>
      <c r="AA7" s="32">
        <v>0</v>
      </c>
      <c r="AB7" s="32">
        <v>0</v>
      </c>
    </row>
    <row r="8" spans="3:28" ht="15" customHeight="1" x14ac:dyDescent="0.2">
      <c r="C8" s="37" t="s">
        <v>39</v>
      </c>
      <c r="D8" s="33">
        <f>Main!D8</f>
        <v>18.25</v>
      </c>
      <c r="I8" s="38"/>
      <c r="J8" s="38"/>
      <c r="K8" s="38"/>
      <c r="N8" s="38"/>
      <c r="R8" s="122"/>
      <c r="T8" s="123">
        <v>0</v>
      </c>
      <c r="U8" s="123">
        <v>0</v>
      </c>
      <c r="V8" s="123">
        <v>0</v>
      </c>
      <c r="W8" s="124">
        <f>T8*0.966+U8*0.966</f>
        <v>0</v>
      </c>
      <c r="X8" s="124">
        <f>-T8*0.259+U8*0.259+V8/0.966/0.966</f>
        <v>0</v>
      </c>
      <c r="Y8" s="124">
        <f>X8-$X$21</f>
        <v>2.59</v>
      </c>
      <c r="AA8" s="32">
        <f>w</f>
        <v>10</v>
      </c>
      <c r="AB8" s="32">
        <v>0</v>
      </c>
    </row>
    <row r="9" spans="3:28" ht="15" customHeight="1" x14ac:dyDescent="0.2">
      <c r="C9" s="34" t="s">
        <v>40</v>
      </c>
      <c r="D9" s="33">
        <f>IF(Main!A40=1,1,D7)</f>
        <v>10</v>
      </c>
      <c r="K9" s="39"/>
      <c r="M9" s="40"/>
      <c r="T9" s="123">
        <f>w</f>
        <v>10</v>
      </c>
      <c r="U9" s="123">
        <v>0</v>
      </c>
      <c r="V9" s="123">
        <v>0</v>
      </c>
      <c r="W9" s="124">
        <f>T9*0.966+U9*0.966</f>
        <v>9.66</v>
      </c>
      <c r="X9" s="124">
        <f>-T9*0.259+U9*0.259+V9/0.966/0.966</f>
        <v>-2.59</v>
      </c>
      <c r="Y9" s="124">
        <f>X9-$X$21</f>
        <v>0</v>
      </c>
      <c r="AA9" s="32">
        <f>w</f>
        <v>10</v>
      </c>
      <c r="AB9" s="32">
        <f>h</f>
        <v>18.25</v>
      </c>
    </row>
    <row r="10" spans="3:28" ht="15.75" customHeight="1" x14ac:dyDescent="0.2">
      <c r="C10" s="34"/>
      <c r="D10" s="33"/>
      <c r="K10" s="39"/>
      <c r="T10" s="123"/>
      <c r="U10" s="123"/>
      <c r="V10" s="123"/>
      <c r="W10" s="124"/>
      <c r="X10" s="124"/>
      <c r="Y10" s="124"/>
      <c r="AA10" s="32">
        <v>0</v>
      </c>
      <c r="AB10" s="32">
        <f>h</f>
        <v>18.25</v>
      </c>
    </row>
    <row r="11" spans="3:28" ht="17.100000000000001" customHeight="1" x14ac:dyDescent="0.2">
      <c r="C11" s="34" t="s">
        <v>41</v>
      </c>
      <c r="D11" s="33">
        <f>Main!D19</f>
        <v>0.75</v>
      </c>
      <c r="K11" s="39"/>
      <c r="T11" s="123">
        <f>w</f>
        <v>10</v>
      </c>
      <c r="U11" s="123">
        <v>0</v>
      </c>
      <c r="V11" s="123">
        <f>h</f>
        <v>18.25</v>
      </c>
      <c r="W11" s="124">
        <f t="shared" ref="W11:W18" si="0">T11*0.966+U11*0.966</f>
        <v>9.66</v>
      </c>
      <c r="X11" s="124">
        <f t="shared" ref="X11:X18" si="1">-T11*0.259+U11*0.259+V11/0.966/0.966</f>
        <v>16.967287313160931</v>
      </c>
      <c r="Y11" s="124">
        <f t="shared" ref="Y11:Y18" si="2">X11-$X$21</f>
        <v>19.557287313160931</v>
      </c>
      <c r="AA11" s="32">
        <v>0</v>
      </c>
      <c r="AB11" s="32">
        <v>0</v>
      </c>
    </row>
    <row r="12" spans="3:28" ht="17.100000000000001" customHeight="1" x14ac:dyDescent="0.2">
      <c r="C12" s="34" t="s">
        <v>42</v>
      </c>
      <c r="D12" s="33">
        <f>D11</f>
        <v>0.75</v>
      </c>
      <c r="K12" s="41"/>
      <c r="L12" s="42"/>
      <c r="O12" s="123"/>
      <c r="P12" s="125"/>
      <c r="Q12" s="125"/>
      <c r="T12" s="123">
        <f>w</f>
        <v>10</v>
      </c>
      <c r="U12" s="123">
        <v>0</v>
      </c>
      <c r="V12" s="123">
        <v>0</v>
      </c>
      <c r="W12" s="124">
        <f t="shared" si="0"/>
        <v>9.66</v>
      </c>
      <c r="X12" s="124">
        <f t="shared" si="1"/>
        <v>-2.59</v>
      </c>
      <c r="Y12" s="124">
        <f t="shared" si="2"/>
        <v>0</v>
      </c>
    </row>
    <row r="13" spans="3:28" ht="16.5" customHeight="1" x14ac:dyDescent="0.2">
      <c r="F13" s="43"/>
      <c r="T13" s="123">
        <f>w</f>
        <v>10</v>
      </c>
      <c r="U13" s="123">
        <f>d</f>
        <v>10</v>
      </c>
      <c r="V13" s="123">
        <v>0</v>
      </c>
      <c r="W13" s="124">
        <f t="shared" si="0"/>
        <v>19.32</v>
      </c>
      <c r="X13" s="124">
        <f t="shared" si="1"/>
        <v>0</v>
      </c>
      <c r="Y13" s="124">
        <f t="shared" si="2"/>
        <v>2.59</v>
      </c>
      <c r="AA13" s="32">
        <f>MAX(AA7:AE11)</f>
        <v>18.25</v>
      </c>
      <c r="AB13" s="32">
        <f>AA13</f>
        <v>18.25</v>
      </c>
    </row>
    <row r="14" spans="3:28" ht="15" customHeight="1" x14ac:dyDescent="0.2">
      <c r="F14" s="43"/>
      <c r="O14" s="123"/>
      <c r="P14" s="125"/>
      <c r="Q14" s="125"/>
      <c r="T14" s="123">
        <f>w</f>
        <v>10</v>
      </c>
      <c r="U14" s="123">
        <f>d</f>
        <v>10</v>
      </c>
      <c r="V14" s="123">
        <f>h</f>
        <v>18.25</v>
      </c>
      <c r="W14" s="124">
        <f t="shared" si="0"/>
        <v>19.32</v>
      </c>
      <c r="X14" s="124">
        <f t="shared" si="1"/>
        <v>19.557287313160931</v>
      </c>
      <c r="Y14" s="124">
        <f t="shared" si="2"/>
        <v>22.14728731316093</v>
      </c>
    </row>
    <row r="15" spans="3:28" ht="15" customHeight="1" x14ac:dyDescent="0.2">
      <c r="F15" s="44"/>
      <c r="T15" s="123">
        <v>0</v>
      </c>
      <c r="U15" s="123">
        <f>d</f>
        <v>10</v>
      </c>
      <c r="V15" s="123">
        <f>h</f>
        <v>18.25</v>
      </c>
      <c r="W15" s="124">
        <f t="shared" si="0"/>
        <v>9.66</v>
      </c>
      <c r="X15" s="124">
        <f t="shared" si="1"/>
        <v>22.14728731316093</v>
      </c>
      <c r="Y15" s="124">
        <f t="shared" si="2"/>
        <v>24.73728731316093</v>
      </c>
    </row>
    <row r="16" spans="3:28" ht="15" customHeight="1" x14ac:dyDescent="0.2">
      <c r="F16" s="45"/>
      <c r="T16" s="123">
        <v>0</v>
      </c>
      <c r="U16" s="123">
        <v>0</v>
      </c>
      <c r="V16" s="123">
        <f>h</f>
        <v>18.25</v>
      </c>
      <c r="W16" s="124">
        <f t="shared" si="0"/>
        <v>0</v>
      </c>
      <c r="X16" s="124">
        <f t="shared" si="1"/>
        <v>19.557287313160931</v>
      </c>
      <c r="Y16" s="124">
        <f t="shared" si="2"/>
        <v>22.14728731316093</v>
      </c>
      <c r="AB16" s="32">
        <v>0</v>
      </c>
    </row>
    <row r="17" spans="6:28" ht="15" customHeight="1" x14ac:dyDescent="0.2">
      <c r="F17" s="45"/>
      <c r="O17" s="126"/>
      <c r="Q17" s="127"/>
      <c r="T17" s="123">
        <f>w</f>
        <v>10</v>
      </c>
      <c r="U17" s="123">
        <v>0</v>
      </c>
      <c r="V17" s="123">
        <f>h</f>
        <v>18.25</v>
      </c>
      <c r="W17" s="124">
        <f t="shared" si="0"/>
        <v>9.66</v>
      </c>
      <c r="X17" s="124">
        <f t="shared" si="1"/>
        <v>16.967287313160931</v>
      </c>
      <c r="Y17" s="124">
        <f t="shared" si="2"/>
        <v>19.557287313160931</v>
      </c>
      <c r="AB17" s="32">
        <f>h</f>
        <v>18.25</v>
      </c>
    </row>
    <row r="18" spans="6:28" ht="15" customHeight="1" x14ac:dyDescent="0.2">
      <c r="O18" s="126"/>
      <c r="Q18" s="127"/>
      <c r="T18" s="123">
        <f>w</f>
        <v>10</v>
      </c>
      <c r="U18" s="123">
        <f>d</f>
        <v>10</v>
      </c>
      <c r="V18" s="123">
        <f>h</f>
        <v>18.25</v>
      </c>
      <c r="W18" s="124">
        <f t="shared" si="0"/>
        <v>19.32</v>
      </c>
      <c r="X18" s="124">
        <f t="shared" si="1"/>
        <v>19.557287313160931</v>
      </c>
      <c r="Y18" s="124">
        <f t="shared" si="2"/>
        <v>22.14728731316093</v>
      </c>
    </row>
    <row r="19" spans="6:28" ht="15" customHeight="1" x14ac:dyDescent="0.2">
      <c r="R19" s="65"/>
      <c r="W19" s="124"/>
      <c r="X19" s="124"/>
      <c r="Y19" s="124"/>
      <c r="AB19" s="32">
        <f>bt</f>
        <v>0.75</v>
      </c>
    </row>
    <row r="20" spans="6:28" ht="10.5" customHeight="1" x14ac:dyDescent="0.2">
      <c r="W20" s="124">
        <f>MAX(W21:Y21)</f>
        <v>24.73728731316093</v>
      </c>
      <c r="X20" s="124"/>
      <c r="Y20" s="124">
        <f>W20</f>
        <v>24.73728731316093</v>
      </c>
      <c r="AB20" s="32">
        <f>bt</f>
        <v>0.75</v>
      </c>
    </row>
    <row r="21" spans="6:28" ht="10.5" customHeight="1" x14ac:dyDescent="0.2">
      <c r="R21" s="123"/>
      <c r="W21" s="124">
        <f>MAX(W7:W18)</f>
        <v>19.32</v>
      </c>
      <c r="X21" s="124">
        <f>MIN(X7:X18)</f>
        <v>-2.59</v>
      </c>
      <c r="Y21" s="124">
        <f>MAX(Y7:Y18)</f>
        <v>24.73728731316093</v>
      </c>
    </row>
    <row r="22" spans="6:28" ht="10.5" customHeight="1" x14ac:dyDescent="0.2">
      <c r="O22" s="34"/>
      <c r="P22" s="127"/>
      <c r="W22" s="124"/>
      <c r="X22" s="124"/>
      <c r="Y22" s="124"/>
      <c r="AB22" s="32">
        <f>h-tt</f>
        <v>17.5</v>
      </c>
    </row>
    <row r="23" spans="6:28" ht="10.5" customHeight="1" x14ac:dyDescent="0.2">
      <c r="S23" s="128"/>
      <c r="T23" s="129"/>
      <c r="V23" s="124"/>
      <c r="W23" s="124"/>
      <c r="X23" s="124"/>
      <c r="Y23" s="124"/>
      <c r="AB23" s="32">
        <f>h-tt</f>
        <v>17.5</v>
      </c>
    </row>
    <row r="24" spans="6:28" ht="12.75" customHeight="1" x14ac:dyDescent="0.2">
      <c r="S24" s="32">
        <v>0</v>
      </c>
      <c r="T24" s="127">
        <f t="shared" ref="T24:T48" si="3">COS(S24*0.017453)*$AB$2/2+$Z$2+w/2</f>
        <v>5.55</v>
      </c>
      <c r="U24" s="32">
        <v>0</v>
      </c>
      <c r="V24" s="124">
        <f t="shared" ref="V24:V48" si="4">SIN(S24*0.017453)*$AB$2/2+$AA$2</f>
        <v>13.5</v>
      </c>
      <c r="W24" s="124">
        <f t="shared" ref="W24:W48" si="5">T24*0.966+U24*0.966</f>
        <v>5.3613</v>
      </c>
      <c r="X24" s="124">
        <f t="shared" ref="X24:X48" si="6">-T24*0.259+U24*0.259+V24/0.966/0.966</f>
        <v>13.029584450831374</v>
      </c>
      <c r="Y24" s="124">
        <f t="shared" ref="Y24:Y48" si="7">X24-$X$21</f>
        <v>15.619584450831374</v>
      </c>
    </row>
    <row r="25" spans="6:28" ht="12.75" customHeight="1" x14ac:dyDescent="0.2">
      <c r="S25" s="32">
        <v>15</v>
      </c>
      <c r="T25" s="127">
        <f t="shared" si="3"/>
        <v>5.5312598290591657</v>
      </c>
      <c r="U25" s="32">
        <v>0</v>
      </c>
      <c r="V25" s="124">
        <f t="shared" si="4"/>
        <v>13.642348143746331</v>
      </c>
      <c r="W25" s="124">
        <f t="shared" si="5"/>
        <v>5.3431969948711542</v>
      </c>
      <c r="X25" s="124">
        <f t="shared" si="6"/>
        <v>13.186983006926535</v>
      </c>
      <c r="Y25" s="124">
        <f t="shared" si="7"/>
        <v>15.776983006926535</v>
      </c>
      <c r="AA25" s="32">
        <f>st</f>
        <v>0.75</v>
      </c>
      <c r="AB25" s="32">
        <f>AB20</f>
        <v>0.75</v>
      </c>
    </row>
    <row r="26" spans="6:28" ht="12.75" customHeight="1" x14ac:dyDescent="0.2">
      <c r="O26" s="34"/>
      <c r="P26" s="127"/>
      <c r="S26" s="32">
        <v>30</v>
      </c>
      <c r="T26" s="127">
        <f t="shared" si="3"/>
        <v>5.4763163853526331</v>
      </c>
      <c r="U26" s="32">
        <v>0</v>
      </c>
      <c r="V26" s="124">
        <f t="shared" si="4"/>
        <v>13.774995820049329</v>
      </c>
      <c r="W26" s="124">
        <f t="shared" si="5"/>
        <v>5.2901216282506436</v>
      </c>
      <c r="X26" s="124">
        <f t="shared" si="6"/>
        <v>13.343362877579727</v>
      </c>
      <c r="Y26" s="124">
        <f t="shared" si="7"/>
        <v>15.933362877579727</v>
      </c>
      <c r="AA26" s="32">
        <f>st</f>
        <v>0.75</v>
      </c>
      <c r="AB26" s="32">
        <f>AB22</f>
        <v>17.5</v>
      </c>
    </row>
    <row r="27" spans="6:28" ht="12.75" customHeight="1" x14ac:dyDescent="0.2">
      <c r="S27" s="32">
        <v>45</v>
      </c>
      <c r="T27" s="127">
        <f t="shared" si="3"/>
        <v>5.3889138489790867</v>
      </c>
      <c r="U27" s="32">
        <v>0</v>
      </c>
      <c r="V27" s="124">
        <f t="shared" si="4"/>
        <v>13.888903610258728</v>
      </c>
      <c r="W27" s="124">
        <f t="shared" si="5"/>
        <v>5.2056907781137971</v>
      </c>
      <c r="X27" s="124">
        <f t="shared" si="6"/>
        <v>13.488067388217324</v>
      </c>
      <c r="Y27" s="124">
        <f t="shared" si="7"/>
        <v>16.078067388217324</v>
      </c>
    </row>
    <row r="28" spans="6:28" ht="12.75" customHeight="1" x14ac:dyDescent="0.2">
      <c r="S28" s="32">
        <v>60</v>
      </c>
      <c r="T28" s="127">
        <f t="shared" si="3"/>
        <v>5.2750083598378099</v>
      </c>
      <c r="U28" s="32">
        <v>0</v>
      </c>
      <c r="V28" s="124">
        <f t="shared" si="4"/>
        <v>13.976309145429013</v>
      </c>
      <c r="W28" s="124">
        <f t="shared" si="5"/>
        <v>5.0956580756033238</v>
      </c>
      <c r="X28" s="124">
        <f t="shared" si="6"/>
        <v>13.611235494238386</v>
      </c>
      <c r="Y28" s="124">
        <f t="shared" si="7"/>
        <v>16.201235494238386</v>
      </c>
      <c r="AA28" s="32">
        <f>w-st</f>
        <v>9.25</v>
      </c>
      <c r="AB28" s="32">
        <f>AB20</f>
        <v>0.75</v>
      </c>
    </row>
    <row r="29" spans="6:28" ht="12.75" customHeight="1" x14ac:dyDescent="0.2">
      <c r="N29" s="46"/>
      <c r="S29" s="32">
        <v>75</v>
      </c>
      <c r="T29" s="127">
        <f t="shared" si="3"/>
        <v>5.1423621300655551</v>
      </c>
      <c r="U29" s="32">
        <v>0</v>
      </c>
      <c r="V29" s="124">
        <f t="shared" si="4"/>
        <v>14.031256081304674</v>
      </c>
      <c r="W29" s="124">
        <f t="shared" si="5"/>
        <v>4.967521817643326</v>
      </c>
      <c r="X29" s="124">
        <f t="shared" si="6"/>
        <v>13.704473772510942</v>
      </c>
      <c r="Y29" s="124">
        <f t="shared" si="7"/>
        <v>16.294473772510941</v>
      </c>
      <c r="AA29" s="32">
        <f>w-st</f>
        <v>9.25</v>
      </c>
      <c r="AB29" s="32">
        <f>AB22</f>
        <v>17.5</v>
      </c>
    </row>
    <row r="30" spans="6:28" ht="12.75" customHeight="1" x14ac:dyDescent="0.2">
      <c r="G30" s="47"/>
      <c r="O30" s="34"/>
      <c r="P30" s="127"/>
      <c r="S30" s="32">
        <v>90</v>
      </c>
      <c r="T30" s="127">
        <f t="shared" si="3"/>
        <v>5.0000144797371915</v>
      </c>
      <c r="U30" s="32">
        <v>0</v>
      </c>
      <c r="V30" s="124">
        <f t="shared" si="4"/>
        <v>14.049999999809398</v>
      </c>
      <c r="W30" s="124">
        <f t="shared" si="5"/>
        <v>4.8300139874261268</v>
      </c>
      <c r="X30" s="124">
        <f t="shared" si="6"/>
        <v>13.76142840022387</v>
      </c>
      <c r="Y30" s="124">
        <f t="shared" si="7"/>
        <v>16.35142840022387</v>
      </c>
    </row>
    <row r="31" spans="6:28" ht="12.75" customHeight="1" x14ac:dyDescent="0.2">
      <c r="S31" s="32">
        <v>105</v>
      </c>
      <c r="T31" s="127">
        <f t="shared" si="3"/>
        <v>4.8576658426715547</v>
      </c>
      <c r="U31" s="32">
        <v>0</v>
      </c>
      <c r="V31" s="124">
        <f t="shared" si="4"/>
        <v>14.031263576445442</v>
      </c>
      <c r="W31" s="124">
        <f t="shared" si="5"/>
        <v>4.6925052040207218</v>
      </c>
      <c r="X31" s="124">
        <f t="shared" si="6"/>
        <v>13.778218142980039</v>
      </c>
      <c r="Y31" s="124">
        <f t="shared" si="7"/>
        <v>16.368218142980041</v>
      </c>
      <c r="AA31" s="32">
        <f>st</f>
        <v>0.75</v>
      </c>
      <c r="AB31" s="32">
        <f>bt</f>
        <v>0.75</v>
      </c>
    </row>
    <row r="32" spans="6:28" ht="12.75" customHeight="1" x14ac:dyDescent="0.2">
      <c r="G32" s="48"/>
      <c r="S32" s="32">
        <v>120</v>
      </c>
      <c r="T32" s="127">
        <f t="shared" si="3"/>
        <v>4.7250167199297533</v>
      </c>
      <c r="U32" s="32">
        <v>0</v>
      </c>
      <c r="V32" s="124">
        <f t="shared" si="4"/>
        <v>13.976323624946117</v>
      </c>
      <c r="W32" s="124">
        <f t="shared" si="5"/>
        <v>4.5643661514521412</v>
      </c>
      <c r="X32" s="124">
        <f t="shared" si="6"/>
        <v>13.753698845691076</v>
      </c>
      <c r="Y32" s="124">
        <f t="shared" si="7"/>
        <v>16.343698845691076</v>
      </c>
      <c r="AA32" s="32">
        <f>w-st</f>
        <v>9.25</v>
      </c>
      <c r="AB32" s="32">
        <f>bt</f>
        <v>0.75</v>
      </c>
    </row>
    <row r="33" spans="2:28" ht="12.75" customHeight="1" x14ac:dyDescent="0.2">
      <c r="S33" s="32">
        <v>135</v>
      </c>
      <c r="T33" s="127">
        <f t="shared" si="3"/>
        <v>4.6111066287311804</v>
      </c>
      <c r="U33" s="32">
        <v>0</v>
      </c>
      <c r="V33" s="124">
        <f t="shared" si="4"/>
        <v>13.888924087429888</v>
      </c>
      <c r="W33" s="124">
        <f t="shared" si="5"/>
        <v>4.4543290033543199</v>
      </c>
      <c r="X33" s="124">
        <f t="shared" si="6"/>
        <v>13.689541402257134</v>
      </c>
      <c r="Y33" s="124">
        <f t="shared" si="7"/>
        <v>16.279541402257134</v>
      </c>
    </row>
    <row r="34" spans="2:28" ht="12.75" customHeight="1" x14ac:dyDescent="0.2">
      <c r="O34" s="34"/>
      <c r="P34" s="127"/>
      <c r="S34" s="32">
        <v>150</v>
      </c>
      <c r="T34" s="127">
        <f t="shared" si="3"/>
        <v>4.5236980948247343</v>
      </c>
      <c r="U34" s="32">
        <v>0</v>
      </c>
      <c r="V34" s="124">
        <f t="shared" si="4"/>
        <v>13.775020899435683</v>
      </c>
      <c r="W34" s="124">
        <f t="shared" si="5"/>
        <v>4.3698923596006933</v>
      </c>
      <c r="X34" s="124">
        <f t="shared" si="6"/>
        <v>13.590117890703965</v>
      </c>
      <c r="Y34" s="124">
        <f t="shared" si="7"/>
        <v>16.180117890703965</v>
      </c>
      <c r="AA34" s="32">
        <f>st</f>
        <v>0.75</v>
      </c>
      <c r="AB34" s="32">
        <f>h-tt</f>
        <v>17.5</v>
      </c>
    </row>
    <row r="35" spans="2:28" ht="12.75" customHeight="1" x14ac:dyDescent="0.2">
      <c r="S35" s="32">
        <v>165</v>
      </c>
      <c r="T35" s="127">
        <f t="shared" si="3"/>
        <v>4.4687476668180324</v>
      </c>
      <c r="U35" s="32">
        <v>0</v>
      </c>
      <c r="V35" s="124">
        <f t="shared" si="4"/>
        <v>13.642376116286108</v>
      </c>
      <c r="W35" s="124">
        <f t="shared" si="5"/>
        <v>4.3168102461462192</v>
      </c>
      <c r="X35" s="124">
        <f t="shared" si="6"/>
        <v>13.462203633220815</v>
      </c>
      <c r="Y35" s="124">
        <f t="shared" si="7"/>
        <v>16.052203633220813</v>
      </c>
      <c r="AA35" s="32">
        <f>w-st</f>
        <v>9.25</v>
      </c>
      <c r="AB35" s="32">
        <f>h-tt</f>
        <v>17.5</v>
      </c>
    </row>
    <row r="36" spans="2:28" ht="12.75" customHeight="1" x14ac:dyDescent="0.2">
      <c r="S36" s="32">
        <v>180</v>
      </c>
      <c r="T36" s="127">
        <f t="shared" si="3"/>
        <v>4.4500000007624099</v>
      </c>
      <c r="U36" s="32">
        <v>0</v>
      </c>
      <c r="V36" s="124">
        <f t="shared" si="4"/>
        <v>13.500028959474372</v>
      </c>
      <c r="W36" s="124">
        <f t="shared" si="5"/>
        <v>4.2987000007364875</v>
      </c>
      <c r="X36" s="124">
        <f t="shared" si="6"/>
        <v>13.314515484538605</v>
      </c>
      <c r="Y36" s="124">
        <f t="shared" si="7"/>
        <v>15.904515484538605</v>
      </c>
    </row>
    <row r="37" spans="2:28" ht="12.75" customHeight="1" x14ac:dyDescent="0.2">
      <c r="S37" s="32">
        <v>195</v>
      </c>
      <c r="T37" s="127">
        <f t="shared" si="3"/>
        <v>4.4687326765365016</v>
      </c>
      <c r="U37" s="32">
        <v>0</v>
      </c>
      <c r="V37" s="124">
        <f t="shared" si="4"/>
        <v>13.357679829188092</v>
      </c>
      <c r="W37" s="124">
        <f t="shared" si="5"/>
        <v>4.3167957655342608</v>
      </c>
      <c r="X37" s="124">
        <f t="shared" si="6"/>
        <v>13.157117812483673</v>
      </c>
      <c r="Y37" s="124">
        <f t="shared" si="7"/>
        <v>15.747117812483673</v>
      </c>
    </row>
    <row r="38" spans="2:28" ht="12.75" customHeight="1" x14ac:dyDescent="0.2">
      <c r="O38" s="34"/>
      <c r="P38" s="127"/>
      <c r="S38" s="32">
        <v>210</v>
      </c>
      <c r="T38" s="127">
        <f t="shared" si="3"/>
        <v>4.5236691357905405</v>
      </c>
      <c r="U38" s="32">
        <v>0</v>
      </c>
      <c r="V38" s="124">
        <f t="shared" si="4"/>
        <v>13.225029260099426</v>
      </c>
      <c r="W38" s="124">
        <f t="shared" si="5"/>
        <v>4.3698643851736616</v>
      </c>
      <c r="X38" s="124">
        <f t="shared" si="6"/>
        <v>13.000736650801462</v>
      </c>
      <c r="Y38" s="124">
        <f t="shared" si="7"/>
        <v>15.590736650801462</v>
      </c>
    </row>
    <row r="39" spans="2:28" ht="12.75" customHeight="1" x14ac:dyDescent="0.2">
      <c r="S39" s="32">
        <v>225</v>
      </c>
      <c r="T39" s="127">
        <f t="shared" si="3"/>
        <v>4.6110656743888718</v>
      </c>
      <c r="U39" s="32">
        <v>0</v>
      </c>
      <c r="V39" s="124">
        <f t="shared" si="4"/>
        <v>13.11111686799063</v>
      </c>
      <c r="W39" s="124">
        <f t="shared" si="5"/>
        <v>4.4542894414596503</v>
      </c>
      <c r="X39" s="124">
        <f t="shared" si="6"/>
        <v>12.856028762044154</v>
      </c>
      <c r="Y39" s="124">
        <f t="shared" si="7"/>
        <v>15.446028762044154</v>
      </c>
    </row>
    <row r="40" spans="2:28" ht="12.75" customHeight="1" x14ac:dyDescent="0.2">
      <c r="P40" s="127"/>
      <c r="S40" s="32">
        <v>240</v>
      </c>
      <c r="T40" s="127">
        <f t="shared" si="3"/>
        <v>4.7249665611570606</v>
      </c>
      <c r="U40" s="32">
        <v>0</v>
      </c>
      <c r="V40" s="124">
        <f t="shared" si="4"/>
        <v>13.023705335408607</v>
      </c>
      <c r="W40" s="124">
        <f t="shared" si="5"/>
        <v>4.56431769807772</v>
      </c>
      <c r="X40" s="124">
        <f t="shared" si="6"/>
        <v>12.732855421018298</v>
      </c>
      <c r="Y40" s="124">
        <f t="shared" si="7"/>
        <v>15.322855421018298</v>
      </c>
    </row>
    <row r="41" spans="2:28" ht="12.75" customHeight="1" x14ac:dyDescent="0.2">
      <c r="S41" s="32">
        <v>255</v>
      </c>
      <c r="T41" s="127">
        <f t="shared" si="3"/>
        <v>4.8576098975920203</v>
      </c>
      <c r="U41" s="32">
        <v>0</v>
      </c>
      <c r="V41" s="124">
        <f t="shared" si="4"/>
        <v>12.968751415308949</v>
      </c>
      <c r="W41" s="124">
        <f t="shared" si="5"/>
        <v>4.6924511610738913</v>
      </c>
      <c r="X41" s="124">
        <f t="shared" si="6"/>
        <v>12.639610407600903</v>
      </c>
      <c r="Y41" s="124">
        <f t="shared" si="7"/>
        <v>15.229610407600903</v>
      </c>
    </row>
    <row r="42" spans="2:28" ht="12.75" customHeight="1" x14ac:dyDescent="0.2">
      <c r="S42" s="32">
        <v>270</v>
      </c>
      <c r="T42" s="127">
        <f t="shared" si="3"/>
        <v>4.9999565607884655</v>
      </c>
      <c r="U42" s="32">
        <v>0</v>
      </c>
      <c r="V42" s="124">
        <f t="shared" si="4"/>
        <v>12.950000001715424</v>
      </c>
      <c r="W42" s="124">
        <f t="shared" si="5"/>
        <v>4.8299580377216573</v>
      </c>
      <c r="X42" s="124">
        <f t="shared" si="6"/>
        <v>12.582648003576777</v>
      </c>
      <c r="Y42" s="124">
        <f t="shared" si="7"/>
        <v>15.172648003576777</v>
      </c>
    </row>
    <row r="43" spans="2:28" ht="12.75" customHeight="1" x14ac:dyDescent="0.2">
      <c r="S43" s="32">
        <v>285</v>
      </c>
      <c r="T43" s="127">
        <f t="shared" si="3"/>
        <v>5.1423061841967277</v>
      </c>
      <c r="U43" s="32">
        <v>0</v>
      </c>
      <c r="V43" s="124">
        <f t="shared" si="4"/>
        <v>12.968728929886666</v>
      </c>
      <c r="W43" s="124">
        <f t="shared" si="5"/>
        <v>4.9674677739340387</v>
      </c>
      <c r="X43" s="124">
        <f t="shared" si="6"/>
        <v>12.565849973268151</v>
      </c>
      <c r="Y43" s="124">
        <f t="shared" si="7"/>
        <v>15.15584997326815</v>
      </c>
    </row>
    <row r="44" spans="2:28" ht="12.75" customHeight="1" x14ac:dyDescent="0.2">
      <c r="S44" s="32">
        <v>300</v>
      </c>
      <c r="T44" s="127">
        <f t="shared" si="3"/>
        <v>5.2749581995403192</v>
      </c>
      <c r="U44" s="32">
        <v>0</v>
      </c>
      <c r="V44" s="124">
        <f t="shared" si="4"/>
        <v>13.023661896857341</v>
      </c>
      <c r="W44" s="124">
        <f t="shared" si="5"/>
        <v>5.0956096207559485</v>
      </c>
      <c r="X44" s="124">
        <f t="shared" si="6"/>
        <v>12.590361036527577</v>
      </c>
      <c r="Y44" s="124">
        <f t="shared" si="7"/>
        <v>15.180361036527577</v>
      </c>
    </row>
    <row r="45" spans="2:28" ht="12.75" customHeight="1" x14ac:dyDescent="0.2">
      <c r="S45" s="32">
        <v>315</v>
      </c>
      <c r="T45" s="127">
        <f t="shared" si="3"/>
        <v>5.3888728924803848</v>
      </c>
      <c r="U45" s="32">
        <v>0</v>
      </c>
      <c r="V45" s="124">
        <f t="shared" si="4"/>
        <v>13.111055436477203</v>
      </c>
      <c r="W45" s="124">
        <f t="shared" si="5"/>
        <v>5.2056512141360516</v>
      </c>
      <c r="X45" s="124">
        <f t="shared" si="6"/>
        <v>12.654510860571703</v>
      </c>
      <c r="Y45" s="124">
        <f t="shared" si="7"/>
        <v>15.244510860571703</v>
      </c>
    </row>
    <row r="46" spans="2:28" ht="12.75" customHeight="1" x14ac:dyDescent="0.2">
      <c r="S46" s="32">
        <v>330</v>
      </c>
      <c r="T46" s="127">
        <f t="shared" si="3"/>
        <v>5.4762874236773991</v>
      </c>
      <c r="U46" s="32">
        <v>0</v>
      </c>
      <c r="V46" s="124">
        <f t="shared" si="4"/>
        <v>13.22495402194043</v>
      </c>
      <c r="W46" s="124">
        <f t="shared" si="5"/>
        <v>5.2900936512723673</v>
      </c>
      <c r="X46" s="124">
        <f t="shared" si="6"/>
        <v>12.753927886606306</v>
      </c>
      <c r="Y46" s="124">
        <f t="shared" si="7"/>
        <v>15.343927886606306</v>
      </c>
    </row>
    <row r="47" spans="2:28" ht="12.75" customHeight="1" x14ac:dyDescent="0.2">
      <c r="D47" s="38"/>
      <c r="E47" s="38"/>
      <c r="F47" s="38"/>
      <c r="G47" s="38"/>
      <c r="S47" s="32">
        <v>345</v>
      </c>
      <c r="T47" s="127">
        <f t="shared" si="3"/>
        <v>5.5312448358319264</v>
      </c>
      <c r="U47" s="32">
        <v>0</v>
      </c>
      <c r="V47" s="124">
        <f t="shared" si="4"/>
        <v>13.357595911568838</v>
      </c>
      <c r="W47" s="124">
        <f t="shared" si="5"/>
        <v>5.3431825114136409</v>
      </c>
      <c r="X47" s="124">
        <f t="shared" si="6"/>
        <v>12.881837234404767</v>
      </c>
      <c r="Y47" s="124">
        <f t="shared" si="7"/>
        <v>15.471837234404767</v>
      </c>
    </row>
    <row r="48" spans="2:28" ht="12.75" customHeight="1" x14ac:dyDescent="0.2">
      <c r="B48" s="38"/>
      <c r="C48" s="38"/>
      <c r="D48" s="49"/>
      <c r="E48" s="50"/>
      <c r="F48" s="50"/>
      <c r="G48" s="38"/>
      <c r="H48" s="38"/>
      <c r="I48" s="38"/>
      <c r="J48" s="38"/>
      <c r="K48" s="38"/>
      <c r="L48" s="38"/>
      <c r="M48" s="38"/>
      <c r="N48" s="38"/>
      <c r="S48" s="32">
        <v>360</v>
      </c>
      <c r="T48" s="127">
        <f t="shared" si="3"/>
        <v>5.5499999969503593</v>
      </c>
      <c r="U48" s="32">
        <v>0</v>
      </c>
      <c r="V48" s="124">
        <f t="shared" si="4"/>
        <v>13.499942081051335</v>
      </c>
      <c r="W48" s="124">
        <f t="shared" si="5"/>
        <v>5.3612999970540471</v>
      </c>
      <c r="X48" s="124">
        <f t="shared" si="6"/>
        <v>13.029522383811919</v>
      </c>
      <c r="Y48" s="124">
        <f t="shared" si="7"/>
        <v>15.619522383811919</v>
      </c>
    </row>
    <row r="49" spans="2:25" ht="42" customHeight="1" x14ac:dyDescent="0.2">
      <c r="B49" s="38"/>
      <c r="C49" s="38"/>
      <c r="D49" s="38"/>
      <c r="E49" s="38"/>
      <c r="J49" s="38"/>
      <c r="K49" s="38"/>
      <c r="L49" s="38"/>
      <c r="M49" s="38"/>
      <c r="N49" s="38"/>
    </row>
    <row r="50" spans="2:25" ht="21" customHeight="1" x14ac:dyDescent="0.2">
      <c r="V50" s="124"/>
      <c r="W50" s="124"/>
      <c r="X50" s="124"/>
      <c r="Y50" s="124"/>
    </row>
    <row r="51" spans="2:25" ht="21" customHeight="1" x14ac:dyDescent="0.2">
      <c r="W51" s="124"/>
      <c r="X51" s="124"/>
      <c r="Y51" s="124"/>
    </row>
    <row r="52" spans="2:25" ht="24.95" customHeight="1" x14ac:dyDescent="0.2">
      <c r="W52" s="124"/>
      <c r="X52" s="124"/>
      <c r="Y52" s="124"/>
    </row>
    <row r="53" spans="2:25" ht="24.95" customHeight="1" x14ac:dyDescent="0.2"/>
    <row r="54" spans="2:25" ht="24.95" customHeight="1" x14ac:dyDescent="0.2">
      <c r="W54" s="124"/>
      <c r="X54" s="124"/>
      <c r="Y54" s="124"/>
    </row>
    <row r="55" spans="2:25" ht="24.95" customHeight="1" x14ac:dyDescent="0.2">
      <c r="W55" s="124"/>
      <c r="X55" s="124"/>
      <c r="Y55" s="124"/>
    </row>
    <row r="56" spans="2:25" ht="14.25" customHeight="1" x14ac:dyDescent="0.2"/>
    <row r="57" spans="2:25" ht="18" customHeight="1" x14ac:dyDescent="0.2">
      <c r="W57" s="124"/>
      <c r="X57" s="124"/>
      <c r="Y57" s="124"/>
    </row>
    <row r="58" spans="2:25" ht="33" customHeight="1" x14ac:dyDescent="0.2">
      <c r="W58" s="124"/>
      <c r="X58" s="124"/>
      <c r="Y58" s="124"/>
    </row>
    <row r="59" spans="2:25" ht="24" customHeight="1" x14ac:dyDescent="0.2"/>
    <row r="60" spans="2:25" ht="22.5" customHeight="1" x14ac:dyDescent="0.2">
      <c r="V60" s="124"/>
      <c r="W60" s="124"/>
      <c r="X60" s="124"/>
      <c r="Y60" s="124"/>
    </row>
    <row r="61" spans="2:25" ht="24" customHeight="1" x14ac:dyDescent="0.2">
      <c r="V61" s="124"/>
      <c r="W61" s="124"/>
      <c r="X61" s="124"/>
      <c r="Y61" s="124"/>
    </row>
    <row r="62" spans="2:25" ht="25.5" customHeight="1" x14ac:dyDescent="0.2">
      <c r="V62" s="124"/>
      <c r="W62" s="124"/>
      <c r="X62" s="124"/>
      <c r="Y62" s="124"/>
    </row>
    <row r="63" spans="2:25" ht="25.5" customHeight="1" x14ac:dyDescent="0.2"/>
    <row r="64" spans="2:25" ht="19.5" customHeight="1" x14ac:dyDescent="0.2"/>
    <row r="65" spans="2:15" ht="20.100000000000001" customHeight="1" x14ac:dyDescent="0.2"/>
    <row r="66" spans="2:15" ht="20.100000000000001" customHeight="1" x14ac:dyDescent="0.2">
      <c r="B66" s="51"/>
      <c r="C66" s="51"/>
      <c r="D66" s="52"/>
      <c r="E66" s="53"/>
      <c r="L66" s="38"/>
      <c r="M66" s="38"/>
      <c r="N66" s="38"/>
      <c r="O66" s="38"/>
    </row>
    <row r="67" spans="2:15" ht="20.100000000000001" customHeight="1" x14ac:dyDescent="0.2">
      <c r="B67" s="51"/>
      <c r="C67" s="51"/>
      <c r="D67" s="52"/>
      <c r="E67" s="53"/>
      <c r="F67" s="54"/>
      <c r="G67" s="54"/>
      <c r="H67" s="54"/>
      <c r="I67" s="54"/>
      <c r="J67" s="38"/>
      <c r="K67" s="38"/>
      <c r="L67" s="38"/>
      <c r="M67" s="38"/>
      <c r="N67" s="38"/>
      <c r="O67" s="38"/>
    </row>
    <row r="68" spans="2:15" ht="20.100000000000001" customHeight="1" x14ac:dyDescent="0.2">
      <c r="B68" s="51"/>
      <c r="C68" s="51"/>
      <c r="D68" s="52"/>
      <c r="E68" s="53"/>
      <c r="F68" s="38"/>
      <c r="G68" s="38"/>
      <c r="H68" s="38"/>
      <c r="I68" s="38"/>
      <c r="J68" s="38"/>
      <c r="K68" s="38"/>
      <c r="L68" s="38"/>
      <c r="M68" s="38"/>
      <c r="N68" s="38"/>
      <c r="O68" s="38"/>
    </row>
    <row r="69" spans="2:15" ht="12.75" customHeight="1" x14ac:dyDescent="0.2">
      <c r="B69" s="53"/>
      <c r="C69" s="53"/>
      <c r="D69" s="53"/>
      <c r="E69" s="53"/>
      <c r="F69" s="38"/>
      <c r="G69" s="38"/>
      <c r="H69" s="38"/>
      <c r="I69" s="38"/>
      <c r="J69" s="38"/>
      <c r="K69" s="38"/>
      <c r="L69" s="38"/>
      <c r="M69" s="38"/>
      <c r="N69" s="38"/>
      <c r="O69" s="38"/>
    </row>
    <row r="70" spans="2:15" ht="12.75" customHeight="1" x14ac:dyDescent="0.2">
      <c r="B70" s="38"/>
      <c r="C70" s="38"/>
      <c r="D70" s="38"/>
      <c r="E70" s="38"/>
      <c r="F70" s="38"/>
      <c r="G70" s="38"/>
      <c r="H70" s="38"/>
      <c r="I70" s="38"/>
      <c r="J70" s="38"/>
      <c r="K70" s="38"/>
      <c r="L70" s="38"/>
      <c r="M70" s="38"/>
      <c r="N70" s="38"/>
      <c r="O70" s="38"/>
    </row>
    <row r="71" spans="2:15" ht="12.75" customHeight="1" x14ac:dyDescent="0.2">
      <c r="B71" s="38"/>
      <c r="C71" s="38"/>
      <c r="D71" s="38"/>
      <c r="E71" s="38"/>
      <c r="F71" s="38"/>
      <c r="G71" s="38"/>
      <c r="H71" s="38"/>
      <c r="I71" s="38"/>
      <c r="J71" s="38"/>
      <c r="K71" s="38"/>
      <c r="L71" s="38"/>
      <c r="M71" s="38"/>
      <c r="N71" s="38"/>
      <c r="O71" s="38"/>
    </row>
  </sheetData>
  <phoneticPr fontId="0" type="noConversion"/>
  <printOptions horizontalCentered="1"/>
  <pageMargins left="0.39" right="0.3" top="0.48" bottom="0.34" header="0.48" footer="0.34"/>
  <pageSetup scale="64" orientation="portrait" blackAndWhite="1"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T509"/>
  <sheetViews>
    <sheetView zoomScaleNormal="100" workbookViewId="0"/>
  </sheetViews>
  <sheetFormatPr defaultRowHeight="12.75" x14ac:dyDescent="0.2"/>
  <cols>
    <col min="18" max="18" width="9.7109375" customWidth="1"/>
    <col min="19" max="19" width="9.85546875" customWidth="1"/>
  </cols>
  <sheetData>
    <row r="1" spans="2:20" x14ac:dyDescent="0.2">
      <c r="B1" s="7" t="s">
        <v>81</v>
      </c>
      <c r="C1" s="7"/>
      <c r="D1" s="7"/>
      <c r="F1" s="7" t="s">
        <v>82</v>
      </c>
      <c r="G1" s="7"/>
      <c r="H1" s="7"/>
      <c r="J1" s="7" t="s">
        <v>83</v>
      </c>
      <c r="K1" s="7"/>
      <c r="L1" s="7"/>
      <c r="N1" s="7" t="s">
        <v>84</v>
      </c>
      <c r="O1" s="7"/>
      <c r="P1" s="7"/>
      <c r="R1" s="7" t="s">
        <v>85</v>
      </c>
      <c r="S1" s="7"/>
      <c r="T1" s="7"/>
    </row>
    <row r="2" spans="2:20" x14ac:dyDescent="0.2">
      <c r="B2" s="9" t="s">
        <v>5</v>
      </c>
      <c r="C2" s="6"/>
      <c r="D2" s="6"/>
      <c r="F2" s="9" t="s">
        <v>5</v>
      </c>
      <c r="G2" s="6"/>
      <c r="H2" s="6"/>
      <c r="J2" s="9" t="s">
        <v>5</v>
      </c>
      <c r="K2" s="6"/>
      <c r="L2" s="6"/>
      <c r="N2" s="9" t="s">
        <v>5</v>
      </c>
      <c r="O2" s="6"/>
      <c r="P2" s="6"/>
      <c r="R2" s="9" t="s">
        <v>5</v>
      </c>
      <c r="S2" s="6"/>
      <c r="T2" s="6"/>
    </row>
    <row r="3" spans="2:20" x14ac:dyDescent="0.2">
      <c r="B3" s="102" t="s">
        <v>3</v>
      </c>
      <c r="C3" s="102" t="s">
        <v>2</v>
      </c>
      <c r="D3" s="102" t="s">
        <v>0</v>
      </c>
      <c r="F3" s="102" t="s">
        <v>3</v>
      </c>
      <c r="G3" s="102" t="s">
        <v>2</v>
      </c>
      <c r="H3" s="102" t="s">
        <v>0</v>
      </c>
      <c r="J3" s="102" t="s">
        <v>3</v>
      </c>
      <c r="K3" s="102" t="s">
        <v>2</v>
      </c>
      <c r="L3" s="102" t="s">
        <v>0</v>
      </c>
      <c r="N3" s="102" t="s">
        <v>3</v>
      </c>
      <c r="O3" s="102" t="s">
        <v>2</v>
      </c>
      <c r="P3" s="102" t="s">
        <v>0</v>
      </c>
      <c r="R3" s="102" t="s">
        <v>3</v>
      </c>
      <c r="S3" s="102" t="s">
        <v>2</v>
      </c>
      <c r="T3" s="102" t="s">
        <v>0</v>
      </c>
    </row>
    <row r="4" spans="2:20" x14ac:dyDescent="0.2">
      <c r="B4" s="8">
        <f>BDS!BR7</f>
        <v>10</v>
      </c>
      <c r="C4">
        <f>BDS!CD7</f>
        <v>-5.994081860238583</v>
      </c>
      <c r="D4">
        <v>0</v>
      </c>
      <c r="F4" s="8">
        <f>BDS!BR7</f>
        <v>10</v>
      </c>
      <c r="G4">
        <f>Room!Q5</f>
        <v>8.8637334426840066</v>
      </c>
      <c r="H4">
        <v>0</v>
      </c>
      <c r="J4" s="8">
        <f>BDS!BR7</f>
        <v>10</v>
      </c>
      <c r="K4">
        <f>Room!U5</f>
        <v>0</v>
      </c>
      <c r="L4">
        <v>0</v>
      </c>
      <c r="N4" s="8">
        <f>BDS!BR7</f>
        <v>10</v>
      </c>
      <c r="O4">
        <f>Room!V5</f>
        <v>8.8637334426840066</v>
      </c>
      <c r="P4">
        <v>0</v>
      </c>
      <c r="R4" s="8">
        <f>BDS!BR7</f>
        <v>10</v>
      </c>
      <c r="S4" s="1">
        <f>Room!W5</f>
        <v>2.8696515824454236</v>
      </c>
      <c r="T4">
        <v>0</v>
      </c>
    </row>
    <row r="5" spans="2:20" x14ac:dyDescent="0.2">
      <c r="B5" s="8">
        <f>BDS!BR8</f>
        <v>10.1516513312945</v>
      </c>
      <c r="C5">
        <f>BDS!CD8</f>
        <v>-5.9938985659644457</v>
      </c>
      <c r="D5">
        <v>0</v>
      </c>
      <c r="F5" s="8">
        <f>BDS!BR8</f>
        <v>10.1516513312945</v>
      </c>
      <c r="G5">
        <f>Room!Q6</f>
        <v>8.8586108034705084</v>
      </c>
      <c r="H5">
        <v>0</v>
      </c>
      <c r="J5" s="8">
        <f>BDS!BR8</f>
        <v>10.1516513312945</v>
      </c>
      <c r="K5">
        <f>Room!U6</f>
        <v>0</v>
      </c>
      <c r="L5">
        <v>0</v>
      </c>
      <c r="N5" s="8">
        <f>BDS!BR8</f>
        <v>10.1516513312945</v>
      </c>
      <c r="O5">
        <f>Room!V6</f>
        <v>8.8586108034705084</v>
      </c>
      <c r="P5">
        <v>0</v>
      </c>
      <c r="R5" s="8">
        <f>BDS!BR8</f>
        <v>10.1516513312945</v>
      </c>
      <c r="S5" s="1">
        <f>Room!W6</f>
        <v>2.8647122375060627</v>
      </c>
      <c r="T5">
        <v>0</v>
      </c>
    </row>
    <row r="6" spans="2:20" x14ac:dyDescent="0.2">
      <c r="B6" s="8">
        <f>BDS!BR9</f>
        <v>10.30560247521734</v>
      </c>
      <c r="C6">
        <f>BDS!CD9</f>
        <v>-5.9937096753239549</v>
      </c>
      <c r="D6">
        <v>0</v>
      </c>
      <c r="F6" s="8">
        <f>BDS!BR9</f>
        <v>10.30560247521734</v>
      </c>
      <c r="G6">
        <f>Room!Q7</f>
        <v>8.853330746308151</v>
      </c>
      <c r="H6">
        <v>0</v>
      </c>
      <c r="J6" s="8">
        <f>BDS!BR9</f>
        <v>10.30560247521734</v>
      </c>
      <c r="K6">
        <f>Room!U7</f>
        <v>0</v>
      </c>
      <c r="L6">
        <v>0</v>
      </c>
      <c r="N6" s="8">
        <f>BDS!BR9</f>
        <v>10.30560247521734</v>
      </c>
      <c r="O6">
        <f>Room!V7</f>
        <v>8.853330746308151</v>
      </c>
      <c r="P6">
        <v>0</v>
      </c>
      <c r="R6" s="8">
        <f>BDS!BR9</f>
        <v>10.30560247521734</v>
      </c>
      <c r="S6" s="1">
        <f>Room!W7</f>
        <v>2.859621070984196</v>
      </c>
      <c r="T6">
        <v>0</v>
      </c>
    </row>
    <row r="7" spans="2:20" x14ac:dyDescent="0.2">
      <c r="B7" s="8">
        <f>BDS!BR10</f>
        <v>10.461888308733201</v>
      </c>
      <c r="C7">
        <f>BDS!CD10</f>
        <v>-5.9935150176501892</v>
      </c>
      <c r="D7">
        <v>0</v>
      </c>
      <c r="F7" s="8">
        <f>BDS!BR10</f>
        <v>10.461888308733201</v>
      </c>
      <c r="G7">
        <f>Room!Q8</f>
        <v>8.8478884065037491</v>
      </c>
      <c r="H7">
        <v>0</v>
      </c>
      <c r="J7" s="8">
        <f>BDS!BR10</f>
        <v>10.461888308733201</v>
      </c>
      <c r="K7">
        <f>Room!U8</f>
        <v>0</v>
      </c>
      <c r="L7">
        <v>0</v>
      </c>
      <c r="N7" s="8">
        <f>BDS!BR10</f>
        <v>10.461888308733201</v>
      </c>
      <c r="O7">
        <f>Room!V8</f>
        <v>8.8478884065037491</v>
      </c>
      <c r="P7">
        <v>0</v>
      </c>
      <c r="R7" s="8">
        <f>BDS!BR10</f>
        <v>10.461888308733201</v>
      </c>
      <c r="S7" s="1">
        <f>Room!W8</f>
        <v>2.8543733888535598</v>
      </c>
      <c r="T7">
        <v>0</v>
      </c>
    </row>
    <row r="8" spans="2:20" x14ac:dyDescent="0.2">
      <c r="B8" s="8">
        <f>BDS!BR11</f>
        <v>10.620544237720576</v>
      </c>
      <c r="C8">
        <f>BDS!CD11</f>
        <v>-5.9933144170844139</v>
      </c>
      <c r="D8">
        <v>0</v>
      </c>
      <c r="F8" s="8">
        <f>BDS!BR11</f>
        <v>10.620544237720576</v>
      </c>
      <c r="G8">
        <f>Room!Q9</f>
        <v>8.842278767345773</v>
      </c>
      <c r="H8">
        <v>0</v>
      </c>
      <c r="J8" s="8">
        <f>BDS!BR11</f>
        <v>10.620544237720576</v>
      </c>
      <c r="K8">
        <f>Room!U9</f>
        <v>0</v>
      </c>
      <c r="L8">
        <v>0</v>
      </c>
      <c r="N8" s="8">
        <f>BDS!BR11</f>
        <v>10.620544237720576</v>
      </c>
      <c r="O8">
        <f>Room!V9</f>
        <v>8.842278767345773</v>
      </c>
      <c r="P8">
        <v>0</v>
      </c>
      <c r="R8" s="8">
        <f>BDS!BR11</f>
        <v>10.620544237720576</v>
      </c>
      <c r="S8" s="1">
        <f>Room!W9</f>
        <v>2.8489643502613591</v>
      </c>
      <c r="T8">
        <v>0</v>
      </c>
    </row>
    <row r="9" spans="2:20" x14ac:dyDescent="0.2">
      <c r="B9" s="8">
        <f>BDS!BR12</f>
        <v>10.781606204992823</v>
      </c>
      <c r="C9">
        <f>BDS!CD12</f>
        <v>-5.9931076924189375</v>
      </c>
      <c r="D9">
        <v>0</v>
      </c>
      <c r="F9" s="8">
        <f>BDS!BR12</f>
        <v>10.781606204992823</v>
      </c>
      <c r="G9">
        <f>Room!Q10</f>
        <v>8.8364966552503912</v>
      </c>
      <c r="H9">
        <v>0</v>
      </c>
      <c r="J9" s="8">
        <f>BDS!BR12</f>
        <v>10.781606204992823</v>
      </c>
      <c r="K9">
        <f>Room!U10</f>
        <v>0</v>
      </c>
      <c r="L9">
        <v>0</v>
      </c>
      <c r="N9" s="8">
        <f>BDS!BR12</f>
        <v>10.781606204992823</v>
      </c>
      <c r="O9">
        <f>Room!V10</f>
        <v>8.8364966552503912</v>
      </c>
      <c r="P9">
        <v>0</v>
      </c>
      <c r="R9" s="8">
        <f>BDS!BR12</f>
        <v>10.781606204992823</v>
      </c>
      <c r="S9" s="1">
        <f>Room!W10</f>
        <v>2.8433889628314537</v>
      </c>
      <c r="T9">
        <v>0</v>
      </c>
    </row>
    <row r="10" spans="2:20" x14ac:dyDescent="0.2">
      <c r="B10" s="8">
        <f>BDS!BR13</f>
        <v>10.945110698440843</v>
      </c>
      <c r="C10">
        <f>BDS!CD13</f>
        <v>-5.9928946569353032</v>
      </c>
      <c r="D10">
        <v>0</v>
      </c>
      <c r="F10" s="8">
        <f>BDS!BR13</f>
        <v>10.945110698440843</v>
      </c>
      <c r="G10">
        <f>Room!Q11</f>
        <v>8.830536734746266</v>
      </c>
      <c r="H10">
        <v>0</v>
      </c>
      <c r="J10" s="8">
        <f>BDS!BR13</f>
        <v>10.945110698440843</v>
      </c>
      <c r="K10">
        <f>Room!U11</f>
        <v>0</v>
      </c>
      <c r="L10">
        <v>0</v>
      </c>
      <c r="N10" s="8">
        <f>BDS!BR13</f>
        <v>10.945110698440843</v>
      </c>
      <c r="O10">
        <f>Room!V11</f>
        <v>8.830536734746266</v>
      </c>
      <c r="P10">
        <v>0</v>
      </c>
      <c r="R10" s="8">
        <f>BDS!BR13</f>
        <v>10.945110698440843</v>
      </c>
      <c r="S10" s="1">
        <f>Room!W11</f>
        <v>2.8376420778109628</v>
      </c>
      <c r="T10">
        <v>0</v>
      </c>
    </row>
    <row r="11" spans="2:20" x14ac:dyDescent="0.2">
      <c r="B11" s="8">
        <f>BDS!BR14</f>
        <v>11.111094759299265</v>
      </c>
      <c r="C11">
        <f>BDS!CD14</f>
        <v>-5.992675118237579</v>
      </c>
      <c r="D11">
        <v>0</v>
      </c>
      <c r="F11" s="8">
        <f>BDS!BR14</f>
        <v>11.111094759299265</v>
      </c>
      <c r="G11">
        <f>Room!Q12</f>
        <v>8.8243935032923488</v>
      </c>
      <c r="H11">
        <v>0</v>
      </c>
      <c r="J11" s="8">
        <f>BDS!BR14</f>
        <v>11.111094759299265</v>
      </c>
      <c r="K11">
        <f>Room!U12</f>
        <v>0</v>
      </c>
      <c r="L11">
        <v>0</v>
      </c>
      <c r="N11" s="8">
        <f>BDS!BR14</f>
        <v>11.111094759299265</v>
      </c>
      <c r="O11">
        <f>Room!V12</f>
        <v>8.8243935032923488</v>
      </c>
      <c r="P11">
        <v>0</v>
      </c>
      <c r="R11" s="8">
        <f>BDS!BR14</f>
        <v>11.111094759299265</v>
      </c>
      <c r="S11" s="1">
        <f>Room!W12</f>
        <v>2.8317183850547698</v>
      </c>
      <c r="T11">
        <v>0</v>
      </c>
    </row>
    <row r="12" spans="2:20" x14ac:dyDescent="0.2">
      <c r="B12" s="8">
        <f>BDS!BR15</f>
        <v>11.279595990537972</v>
      </c>
      <c r="C12">
        <f>BDS!CD15</f>
        <v>-5.9924488780807268</v>
      </c>
      <c r="D12">
        <v>0</v>
      </c>
      <c r="F12" s="8">
        <f>BDS!BR15</f>
        <v>11.279595990537972</v>
      </c>
      <c r="G12">
        <f>Room!Q13</f>
        <v>8.8180612859227168</v>
      </c>
      <c r="H12">
        <v>0</v>
      </c>
      <c r="J12" s="8">
        <f>BDS!BR15</f>
        <v>11.279595990537972</v>
      </c>
      <c r="K12">
        <f>Room!U13</f>
        <v>0</v>
      </c>
      <c r="L12">
        <v>0</v>
      </c>
      <c r="N12" s="8">
        <f>BDS!BR15</f>
        <v>11.279595990537972</v>
      </c>
      <c r="O12">
        <f>Room!V13</f>
        <v>8.8180612859227168</v>
      </c>
      <c r="P12">
        <v>0</v>
      </c>
      <c r="R12" s="8">
        <f>BDS!BR15</f>
        <v>11.279595990537972</v>
      </c>
      <c r="S12" s="1">
        <f>Room!W13</f>
        <v>2.82561240784199</v>
      </c>
      <c r="T12">
        <v>0</v>
      </c>
    </row>
    <row r="13" spans="2:20" x14ac:dyDescent="0.2">
      <c r="B13" s="8">
        <f>BDS!BR16</f>
        <v>11.45065256538089</v>
      </c>
      <c r="C13">
        <f>BDS!CD16</f>
        <v>-5.992215732193805</v>
      </c>
      <c r="D13">
        <v>0</v>
      </c>
      <c r="F13" s="8">
        <f>BDS!BR16</f>
        <v>11.45065256538089</v>
      </c>
      <c r="G13">
        <f>Room!Q14</f>
        <v>8.8115342297122918</v>
      </c>
      <c r="H13">
        <v>0</v>
      </c>
      <c r="J13" s="8">
        <f>BDS!BR16</f>
        <v>11.45065256538089</v>
      </c>
      <c r="K13">
        <f>Room!U14</f>
        <v>0</v>
      </c>
      <c r="L13">
        <v>0</v>
      </c>
      <c r="N13" s="8">
        <f>BDS!BR16</f>
        <v>11.45065256538089</v>
      </c>
      <c r="O13">
        <f>Room!V14</f>
        <v>8.8115342297122918</v>
      </c>
      <c r="P13">
        <v>0</v>
      </c>
      <c r="R13" s="8">
        <f>BDS!BR16</f>
        <v>11.45065256538089</v>
      </c>
      <c r="S13" s="1">
        <f>Room!W14</f>
        <v>2.8193184975184868</v>
      </c>
      <c r="T13">
        <v>0</v>
      </c>
    </row>
    <row r="14" spans="2:20" x14ac:dyDescent="0.2">
      <c r="B14" s="8">
        <f>BDS!BR17</f>
        <v>11.62430323595397</v>
      </c>
      <c r="C14">
        <f>BDS!CD17</f>
        <v>-5.9919754700978771</v>
      </c>
      <c r="D14">
        <v>0</v>
      </c>
      <c r="F14" s="8">
        <f>BDS!BR17</f>
        <v>11.62430323595397</v>
      </c>
      <c r="G14">
        <f>Room!Q15</f>
        <v>8.8048062980569917</v>
      </c>
      <c r="H14">
        <v>0</v>
      </c>
      <c r="J14" s="8">
        <f>BDS!BR17</f>
        <v>11.62430323595397</v>
      </c>
      <c r="K14">
        <f>Room!U15</f>
        <v>0</v>
      </c>
      <c r="L14">
        <v>0</v>
      </c>
      <c r="N14" s="8">
        <f>BDS!BR17</f>
        <v>11.62430323595397</v>
      </c>
      <c r="O14">
        <f>Room!V15</f>
        <v>8.8048062980569917</v>
      </c>
      <c r="P14">
        <v>0</v>
      </c>
      <c r="R14" s="8">
        <f>BDS!BR17</f>
        <v>11.62430323595397</v>
      </c>
      <c r="S14" s="1">
        <f>Room!W15</f>
        <v>2.8128308279591145</v>
      </c>
      <c r="T14">
        <v>0</v>
      </c>
    </row>
    <row r="15" spans="2:20" x14ac:dyDescent="0.2">
      <c r="B15" s="8">
        <f>BDS!BR18</f>
        <v>11.800587342064309</v>
      </c>
      <c r="C15">
        <f>BDS!CD18</f>
        <v>-5.9917278749185376</v>
      </c>
      <c r="D15">
        <v>0</v>
      </c>
      <c r="F15" s="8">
        <f>BDS!BR18</f>
        <v>11.800587342064309</v>
      </c>
      <c r="G15">
        <f>Room!Q16</f>
        <v>8.7978712647616195</v>
      </c>
      <c r="H15">
        <v>0</v>
      </c>
      <c r="J15" s="8">
        <f>BDS!BR18</f>
        <v>11.800587342064309</v>
      </c>
      <c r="K15">
        <f>Room!U16</f>
        <v>0</v>
      </c>
      <c r="L15">
        <v>0</v>
      </c>
      <c r="N15" s="8">
        <f>BDS!BR18</f>
        <v>11.800587342064309</v>
      </c>
      <c r="O15">
        <f>Room!V16</f>
        <v>8.7978712647616195</v>
      </c>
      <c r="P15">
        <v>0</v>
      </c>
      <c r="R15" s="8">
        <f>BDS!BR18</f>
        <v>11.800587342064309</v>
      </c>
      <c r="S15" s="1">
        <f>Room!W16</f>
        <v>2.8061433898430819</v>
      </c>
      <c r="T15">
        <v>0</v>
      </c>
    </row>
    <row r="16" spans="2:20" x14ac:dyDescent="0.2">
      <c r="B16" s="8">
        <f>BDS!BR19</f>
        <v>11.979544820112418</v>
      </c>
      <c r="C16">
        <f>BDS!CD19</f>
        <v>-5.9914727231928104</v>
      </c>
      <c r="D16">
        <v>0</v>
      </c>
      <c r="F16" s="8">
        <f>BDS!BR19</f>
        <v>11.979544820112418</v>
      </c>
      <c r="G16">
        <f>Room!Q17</f>
        <v>8.7907227079285661</v>
      </c>
      <c r="H16">
        <v>0</v>
      </c>
      <c r="J16" s="8">
        <f>BDS!BR19</f>
        <v>11.979544820112418</v>
      </c>
      <c r="K16">
        <f>Room!U17</f>
        <v>0</v>
      </c>
      <c r="L16">
        <v>0</v>
      </c>
      <c r="N16" s="8">
        <f>BDS!BR19</f>
        <v>11.979544820112418</v>
      </c>
      <c r="O16">
        <f>Room!V17</f>
        <v>8.7907227079285661</v>
      </c>
      <c r="P16">
        <v>0</v>
      </c>
      <c r="R16" s="8">
        <f>BDS!BR19</f>
        <v>11.979544820112418</v>
      </c>
      <c r="S16" s="1">
        <f>Room!W17</f>
        <v>2.7992499847357557</v>
      </c>
      <c r="T16">
        <v>0</v>
      </c>
    </row>
    <row r="17" spans="2:20" x14ac:dyDescent="0.2">
      <c r="B17" s="8">
        <f>BDS!BR20</f>
        <v>12.161216212139635</v>
      </c>
      <c r="C17">
        <f>BDS!CD20</f>
        <v>-5.991209784670291</v>
      </c>
      <c r="D17">
        <v>0</v>
      </c>
      <c r="F17" s="8">
        <f>BDS!BR20</f>
        <v>12.161216212139635</v>
      </c>
      <c r="G17">
        <f>Room!Q18</f>
        <v>8.7833540036400475</v>
      </c>
      <c r="H17">
        <v>0</v>
      </c>
      <c r="J17" s="8">
        <f>BDS!BR20</f>
        <v>12.161216212139635</v>
      </c>
      <c r="K17">
        <f>Room!U18</f>
        <v>0</v>
      </c>
      <c r="L17">
        <v>0</v>
      </c>
      <c r="N17" s="8">
        <f>BDS!BR20</f>
        <v>12.161216212139635</v>
      </c>
      <c r="O17">
        <f>Room!V18</f>
        <v>8.7833540036400475</v>
      </c>
      <c r="P17">
        <v>0</v>
      </c>
      <c r="R17" s="8">
        <f>BDS!BR20</f>
        <v>12.161216212139635</v>
      </c>
      <c r="S17" s="1">
        <f>Room!W18</f>
        <v>2.7921442189697565</v>
      </c>
      <c r="T17">
        <v>0</v>
      </c>
    </row>
    <row r="18" spans="2:20" x14ac:dyDescent="0.2">
      <c r="B18" s="8">
        <f>BDS!BR21</f>
        <v>12.345642675012758</v>
      </c>
      <c r="C18">
        <f>BDS!CD21</f>
        <v>-5.990938822108399</v>
      </c>
      <c r="D18">
        <v>0</v>
      </c>
      <c r="F18" s="8">
        <f>BDS!BR21</f>
        <v>12.345642675012758</v>
      </c>
      <c r="G18">
        <f>Room!Q19</f>
        <v>8.7757583194264139</v>
      </c>
      <c r="H18">
        <v>0</v>
      </c>
      <c r="J18" s="8">
        <f>BDS!BR21</f>
        <v>12.345642675012758</v>
      </c>
      <c r="K18">
        <f>Room!U19</f>
        <v>0</v>
      </c>
      <c r="L18">
        <v>0</v>
      </c>
      <c r="N18" s="8">
        <f>BDS!BR21</f>
        <v>12.345642675012758</v>
      </c>
      <c r="O18">
        <f>Room!V19</f>
        <v>8.7757583194264139</v>
      </c>
      <c r="P18">
        <v>0</v>
      </c>
      <c r="R18" s="8">
        <f>BDS!BR21</f>
        <v>12.345642675012758</v>
      </c>
      <c r="S18" s="1">
        <f>Room!W19</f>
        <v>2.7848194973180149</v>
      </c>
      <c r="T18">
        <v>0</v>
      </c>
    </row>
    <row r="19" spans="2:20" x14ac:dyDescent="0.2">
      <c r="B19" s="8">
        <f>BDS!BR22</f>
        <v>12.532865989747947</v>
      </c>
      <c r="C19">
        <f>BDS!CD22</f>
        <v>-5.9906595910615144</v>
      </c>
      <c r="D19">
        <v>0</v>
      </c>
      <c r="F19" s="8">
        <f>BDS!BR22</f>
        <v>12.532865989747947</v>
      </c>
      <c r="G19">
        <f>Room!Q20</f>
        <v>8.7679286075126459</v>
      </c>
      <c r="H19">
        <v>0</v>
      </c>
      <c r="J19" s="8">
        <f>BDS!BR22</f>
        <v>12.532865989747947</v>
      </c>
      <c r="K19">
        <f>Room!U20</f>
        <v>0</v>
      </c>
      <c r="L19">
        <v>0</v>
      </c>
      <c r="N19" s="8">
        <f>BDS!BR22</f>
        <v>12.532865989747947</v>
      </c>
      <c r="O19">
        <f>Room!V20</f>
        <v>8.7679286075126459</v>
      </c>
      <c r="P19">
        <v>0</v>
      </c>
      <c r="R19" s="8">
        <f>BDS!BR22</f>
        <v>12.532865989747947</v>
      </c>
      <c r="S19" s="1">
        <f>Room!W20</f>
        <v>2.7772690164511316</v>
      </c>
      <c r="T19">
        <v>0</v>
      </c>
    </row>
    <row r="20" spans="2:20" x14ac:dyDescent="0.2">
      <c r="B20" s="8">
        <f>BDS!BR23</f>
        <v>12.72292857097603</v>
      </c>
      <c r="C20">
        <f>BDS!CD23</f>
        <v>-5.990371839663867</v>
      </c>
      <c r="D20">
        <v>0</v>
      </c>
      <c r="F20" s="8">
        <f>BDS!BR23</f>
        <v>12.72292857097603</v>
      </c>
      <c r="G20">
        <f>Room!Q21</f>
        <v>8.7598575978349373</v>
      </c>
      <c r="H20">
        <v>0</v>
      </c>
      <c r="J20" s="8">
        <f>BDS!BR23</f>
        <v>12.72292857097603</v>
      </c>
      <c r="K20">
        <f>Room!U21</f>
        <v>0</v>
      </c>
      <c r="L20">
        <v>0</v>
      </c>
      <c r="N20" s="8">
        <f>BDS!BR23</f>
        <v>12.72292857097603</v>
      </c>
      <c r="O20">
        <f>Room!V21</f>
        <v>8.7598575978349373</v>
      </c>
      <c r="P20">
        <v>0</v>
      </c>
      <c r="R20" s="8">
        <f>BDS!BR23</f>
        <v>12.72292857097603</v>
      </c>
      <c r="S20" s="1">
        <f>Room!W21</f>
        <v>2.7694857581710703</v>
      </c>
      <c r="T20">
        <v>0</v>
      </c>
    </row>
    <row r="21" spans="2:20" x14ac:dyDescent="0.2">
      <c r="B21" s="8">
        <f>BDS!BR24</f>
        <v>12.915873476551365</v>
      </c>
      <c r="C21">
        <f>BDS!CD24</f>
        <v>-5.9900753084059559</v>
      </c>
      <c r="D21">
        <v>0</v>
      </c>
      <c r="F21" s="8">
        <f>BDS!BR24</f>
        <v>12.915873476551365</v>
      </c>
      <c r="G21">
        <f>Room!Q22</f>
        <v>8.7515377908188636</v>
      </c>
      <c r="H21">
        <v>0</v>
      </c>
      <c r="J21" s="8">
        <f>BDS!BR24</f>
        <v>12.915873476551365</v>
      </c>
      <c r="K21">
        <f>Room!U22</f>
        <v>0</v>
      </c>
      <c r="L21">
        <v>0</v>
      </c>
      <c r="N21" s="8">
        <f>BDS!BR24</f>
        <v>12.915873476551365</v>
      </c>
      <c r="O21">
        <f>Room!V22</f>
        <v>8.7515377908188636</v>
      </c>
      <c r="P21">
        <v>0</v>
      </c>
      <c r="R21" s="8">
        <f>BDS!BR24</f>
        <v>12.915873476551365</v>
      </c>
      <c r="S21" s="1">
        <f>Room!W22</f>
        <v>2.7614624824129077</v>
      </c>
      <c r="T21">
        <v>0</v>
      </c>
    </row>
    <row r="22" spans="2:20" x14ac:dyDescent="0.2">
      <c r="B22" s="8">
        <f>BDS!BR25</f>
        <v>13.111744417306399</v>
      </c>
      <c r="C22">
        <f>BDS!CD25</f>
        <v>-5.9897697299043715</v>
      </c>
      <c r="D22">
        <v>0</v>
      </c>
      <c r="F22" s="8">
        <f>BDS!BR25</f>
        <v>13.111744417306399</v>
      </c>
      <c r="G22">
        <f>Room!Q23</f>
        <v>8.7429614499103145</v>
      </c>
      <c r="H22">
        <v>0</v>
      </c>
      <c r="J22" s="8">
        <f>BDS!BR25</f>
        <v>13.111744417306399</v>
      </c>
      <c r="K22">
        <f>Room!U23</f>
        <v>0</v>
      </c>
      <c r="L22">
        <v>0</v>
      </c>
      <c r="N22" s="8">
        <f>BDS!BR25</f>
        <v>13.111744417306399</v>
      </c>
      <c r="O22">
        <f>Room!V23</f>
        <v>8.7429614499103145</v>
      </c>
      <c r="P22">
        <v>0</v>
      </c>
      <c r="R22" s="8">
        <f>BDS!BR25</f>
        <v>13.111744417306399</v>
      </c>
      <c r="S22" s="1">
        <f>Room!W23</f>
        <v>2.753191720005943</v>
      </c>
      <c r="T22">
        <v>0</v>
      </c>
    </row>
    <row r="23" spans="2:20" x14ac:dyDescent="0.2">
      <c r="B23" s="8">
        <f>BDS!BR26</f>
        <v>13.310585766954173</v>
      </c>
      <c r="C23">
        <f>BDS!CD26</f>
        <v>-5.9894548286647504</v>
      </c>
      <c r="D23">
        <v>0</v>
      </c>
      <c r="F23" s="8">
        <f>BDS!BR26</f>
        <v>13.310585766954173</v>
      </c>
      <c r="G23">
        <f>Room!Q24</f>
        <v>8.734120593850033</v>
      </c>
      <c r="H23">
        <v>0</v>
      </c>
      <c r="J23" s="8">
        <f>BDS!BR26</f>
        <v>13.310585766954173</v>
      </c>
      <c r="K23">
        <f>Room!U24</f>
        <v>0</v>
      </c>
      <c r="L23">
        <v>0</v>
      </c>
      <c r="N23" s="8">
        <f>BDS!BR26</f>
        <v>13.310585766954173</v>
      </c>
      <c r="O23">
        <f>Room!V24</f>
        <v>8.734120593850033</v>
      </c>
      <c r="P23">
        <v>0</v>
      </c>
      <c r="R23" s="8">
        <f>BDS!BR26</f>
        <v>13.310585766954173</v>
      </c>
      <c r="S23" s="1">
        <f>Room!W24</f>
        <v>2.7446657651852826</v>
      </c>
      <c r="T23">
        <v>0</v>
      </c>
    </row>
    <row r="24" spans="2:20" x14ac:dyDescent="0.2">
      <c r="B24" s="8">
        <f>BDS!BR27</f>
        <v>13.512442572140996</v>
      </c>
      <c r="C24">
        <f>BDS!CD27</f>
        <v>-5.9891303208377815</v>
      </c>
      <c r="D24">
        <v>0</v>
      </c>
      <c r="F24" s="8">
        <f>BDS!BR27</f>
        <v>13.512442572140996</v>
      </c>
      <c r="G24">
        <f>Room!Q25</f>
        <v>8.7250069886821482</v>
      </c>
      <c r="H24">
        <v>0</v>
      </c>
      <c r="J24" s="8">
        <f>BDS!BR27</f>
        <v>13.512442572140996</v>
      </c>
      <c r="K24">
        <f>Room!U25</f>
        <v>0</v>
      </c>
      <c r="L24">
        <v>0</v>
      </c>
      <c r="N24" s="8">
        <f>BDS!BR27</f>
        <v>13.512442572140996</v>
      </c>
      <c r="O24">
        <f>Room!V25</f>
        <v>8.7250069886821482</v>
      </c>
      <c r="P24">
        <v>0</v>
      </c>
      <c r="R24" s="8">
        <f>BDS!BR27</f>
        <v>13.512442572140996</v>
      </c>
      <c r="S24" s="1">
        <f>Room!W25</f>
        <v>2.7358766678443667</v>
      </c>
      <c r="T24">
        <v>0</v>
      </c>
    </row>
    <row r="25" spans="2:20" x14ac:dyDescent="0.2">
      <c r="B25" s="8">
        <f>BDS!BR28</f>
        <v>13.717360562651562</v>
      </c>
      <c r="C25">
        <f>BDS!CD28</f>
        <v>-5.9887959139679099</v>
      </c>
      <c r="D25">
        <v>0</v>
      </c>
      <c r="F25" s="8">
        <f>BDS!BR28</f>
        <v>13.717360562651562</v>
      </c>
      <c r="G25">
        <f>Room!Q26</f>
        <v>8.7156121394867938</v>
      </c>
      <c r="H25">
        <v>0</v>
      </c>
      <c r="J25" s="8">
        <f>BDS!BR28</f>
        <v>13.717360562651562</v>
      </c>
      <c r="K25">
        <f>Room!U26</f>
        <v>0</v>
      </c>
      <c r="L25">
        <v>0</v>
      </c>
      <c r="N25" s="8">
        <f>BDS!BR28</f>
        <v>13.717360562651562</v>
      </c>
      <c r="O25">
        <f>Room!V26</f>
        <v>8.7156121394867938</v>
      </c>
      <c r="P25">
        <v>0</v>
      </c>
      <c r="R25" s="8">
        <f>BDS!BR28</f>
        <v>13.717360562651562</v>
      </c>
      <c r="S25" s="1">
        <f>Room!W26</f>
        <v>2.7268162255188839</v>
      </c>
      <c r="T25">
        <v>0</v>
      </c>
    </row>
    <row r="26" spans="2:20" x14ac:dyDescent="0.2">
      <c r="B26" s="8">
        <f>BDS!BR29</f>
        <v>13.92538616176884</v>
      </c>
      <c r="C26">
        <f>BDS!CD29</f>
        <v>-5.9884513067346887</v>
      </c>
      <c r="D26">
        <v>0</v>
      </c>
      <c r="F26" s="8">
        <f>BDS!BR29</f>
        <v>13.92538616176884</v>
      </c>
      <c r="G26">
        <f>Room!Q27</f>
        <v>8.7059272818263906</v>
      </c>
      <c r="H26">
        <v>0</v>
      </c>
      <c r="J26" s="8">
        <f>BDS!BR29</f>
        <v>13.92538616176884</v>
      </c>
      <c r="K26">
        <f>Room!U27</f>
        <v>0</v>
      </c>
      <c r="L26">
        <v>0</v>
      </c>
      <c r="N26" s="8">
        <f>BDS!BR29</f>
        <v>13.92538616176884</v>
      </c>
      <c r="O26">
        <f>Room!V27</f>
        <v>8.7059272818263906</v>
      </c>
      <c r="P26">
        <v>0</v>
      </c>
      <c r="R26" s="8">
        <f>BDS!BR29</f>
        <v>13.92538616176884</v>
      </c>
      <c r="S26" s="1">
        <f>Room!W27</f>
        <v>2.7174759750917019</v>
      </c>
      <c r="T26">
        <v>0</v>
      </c>
    </row>
    <row r="27" spans="2:20" x14ac:dyDescent="0.2">
      <c r="B27" s="8">
        <f>BDS!BR30</f>
        <v>14.136566496791065</v>
      </c>
      <c r="C27">
        <f>BDS!CD30</f>
        <v>-5.9880961886864714</v>
      </c>
      <c r="D27">
        <v>0</v>
      </c>
      <c r="F27" s="8">
        <f>BDS!BR30</f>
        <v>14.136566496791065</v>
      </c>
      <c r="G27">
        <f>Room!Q28</f>
        <v>8.6959433728948294</v>
      </c>
      <c r="H27">
        <v>0</v>
      </c>
      <c r="J27" s="8">
        <f>BDS!BR30</f>
        <v>14.136566496791065</v>
      </c>
      <c r="K27">
        <f>Room!U28</f>
        <v>0</v>
      </c>
      <c r="L27">
        <v>0</v>
      </c>
      <c r="N27" s="8">
        <f>BDS!BR30</f>
        <v>14.136566496791065</v>
      </c>
      <c r="O27">
        <f>Room!V28</f>
        <v>8.6959433728948294</v>
      </c>
      <c r="P27">
        <v>0</v>
      </c>
      <c r="R27" s="8">
        <f>BDS!BR30</f>
        <v>14.136566496791065</v>
      </c>
      <c r="S27" s="1">
        <f>Room!W28</f>
        <v>2.707847184208358</v>
      </c>
      <c r="T27">
        <v>0</v>
      </c>
    </row>
    <row r="28" spans="2:20" x14ac:dyDescent="0.2">
      <c r="B28" s="8">
        <f>BDS!BR31</f>
        <v>14.350949409708225</v>
      </c>
      <c r="C28">
        <f>BDS!CD31</f>
        <v>-5.9877302399662282</v>
      </c>
      <c r="D28">
        <v>0</v>
      </c>
      <c r="F28" s="8">
        <f>BDS!BR31</f>
        <v>14.350949409708225</v>
      </c>
      <c r="G28">
        <f>Room!Q29</f>
        <v>8.6856510823582447</v>
      </c>
      <c r="H28">
        <v>0</v>
      </c>
      <c r="J28" s="8">
        <f>BDS!BR31</f>
        <v>14.350949409708225</v>
      </c>
      <c r="K28">
        <f>Room!U29</f>
        <v>0</v>
      </c>
      <c r="L28">
        <v>0</v>
      </c>
      <c r="N28" s="8">
        <f>BDS!BR31</f>
        <v>14.350949409708225</v>
      </c>
      <c r="O28">
        <f>Room!V29</f>
        <v>8.6856510823582447</v>
      </c>
      <c r="P28">
        <v>0</v>
      </c>
      <c r="R28" s="8">
        <f>BDS!BR31</f>
        <v>14.350949409708225</v>
      </c>
      <c r="S28" s="1">
        <f>Room!W29</f>
        <v>2.6979208423920165</v>
      </c>
      <c r="T28">
        <v>0</v>
      </c>
    </row>
    <row r="29" spans="2:20" x14ac:dyDescent="0.2">
      <c r="B29" s="8">
        <f>BDS!BR32</f>
        <v>14.568583468040451</v>
      </c>
      <c r="C29">
        <f>BDS!CD32</f>
        <v>-5.9873531310293595</v>
      </c>
      <c r="D29">
        <v>0</v>
      </c>
      <c r="F29" s="8">
        <f>BDS!BR32</f>
        <v>14.568583468040451</v>
      </c>
      <c r="G29">
        <f>Room!Q30</f>
        <v>8.6750407828757119</v>
      </c>
      <c r="H29">
        <v>0</v>
      </c>
      <c r="J29" s="8">
        <f>BDS!BR32</f>
        <v>14.568583468040451</v>
      </c>
      <c r="K29">
        <f>Room!U30</f>
        <v>0</v>
      </c>
      <c r="L29">
        <v>0</v>
      </c>
      <c r="N29" s="8">
        <f>BDS!BR32</f>
        <v>14.568583468040451</v>
      </c>
      <c r="O29">
        <f>Room!V30</f>
        <v>8.6750407828757119</v>
      </c>
      <c r="P29">
        <v>0</v>
      </c>
      <c r="R29" s="8">
        <f>BDS!BR32</f>
        <v>14.568583468040451</v>
      </c>
      <c r="S29" s="1">
        <f>Room!W30</f>
        <v>2.6876876518463524</v>
      </c>
      <c r="T29">
        <v>0</v>
      </c>
    </row>
    <row r="30" spans="2:20" x14ac:dyDescent="0.2">
      <c r="B30" s="8">
        <f>BDS!BR33</f>
        <v>14.78951797584079</v>
      </c>
      <c r="C30">
        <f>BDS!CD33</f>
        <v>-5.9869645223531354</v>
      </c>
      <c r="D30">
        <v>0</v>
      </c>
      <c r="F30" s="8">
        <f>BDS!BR33</f>
        <v>14.78951797584079</v>
      </c>
      <c r="G30">
        <f>Room!Q31</f>
        <v>8.6641025402875442</v>
      </c>
      <c r="H30">
        <v>0</v>
      </c>
      <c r="J30" s="8">
        <f>BDS!BR33</f>
        <v>14.78951797584079</v>
      </c>
      <c r="K30">
        <f>Room!U31</f>
        <v>0</v>
      </c>
      <c r="L30">
        <v>0</v>
      </c>
      <c r="N30" s="8">
        <f>BDS!BR33</f>
        <v>14.78951797584079</v>
      </c>
      <c r="O30">
        <f>Room!V31</f>
        <v>8.6641025402875442</v>
      </c>
      <c r="P30">
        <v>0</v>
      </c>
      <c r="R30" s="8">
        <f>BDS!BR33</f>
        <v>14.78951797584079</v>
      </c>
      <c r="S30" s="1">
        <f>Room!W31</f>
        <v>2.6771380179344089</v>
      </c>
      <c r="T30">
        <v>0</v>
      </c>
    </row>
    <row r="31" spans="2:20" x14ac:dyDescent="0.2">
      <c r="B31" s="8">
        <f>BDS!BR34</f>
        <v>15.013802984864808</v>
      </c>
      <c r="C31">
        <f>BDS!CD34</f>
        <v>-5.9865640641376388</v>
      </c>
      <c r="D31">
        <v>0</v>
      </c>
      <c r="F31" s="8">
        <f>BDS!BR34</f>
        <v>15.013802984864808</v>
      </c>
      <c r="G31">
        <f>Room!Q32</f>
        <v>8.6528261034585601</v>
      </c>
      <c r="H31">
        <v>0</v>
      </c>
      <c r="J31" s="8">
        <f>BDS!BR34</f>
        <v>15.013802984864808</v>
      </c>
      <c r="K31">
        <f>Room!U32</f>
        <v>0</v>
      </c>
      <c r="L31">
        <v>0</v>
      </c>
      <c r="N31" s="8">
        <f>BDS!BR34</f>
        <v>15.013802984864808</v>
      </c>
      <c r="O31">
        <f>Room!V32</f>
        <v>8.6528261034585601</v>
      </c>
      <c r="P31">
        <v>0</v>
      </c>
      <c r="R31" s="8">
        <f>BDS!BR34</f>
        <v>15.013802984864808</v>
      </c>
      <c r="S31" s="1">
        <f>Room!W32</f>
        <v>2.6662620393209213</v>
      </c>
      <c r="T31">
        <v>0</v>
      </c>
    </row>
    <row r="32" spans="2:20" x14ac:dyDescent="0.2">
      <c r="B32" s="8">
        <f>BDS!BR35</f>
        <v>15.241489305909617</v>
      </c>
      <c r="C32">
        <f>BDS!CD35</f>
        <v>-5.9861513959979398</v>
      </c>
      <c r="D32">
        <v>0</v>
      </c>
      <c r="F32" s="8">
        <f>BDS!BR35</f>
        <v>15.241489305909617</v>
      </c>
      <c r="G32">
        <f>Room!Q33</f>
        <v>8.641200893762921</v>
      </c>
      <c r="H32">
        <v>0</v>
      </c>
      <c r="J32" s="8">
        <f>BDS!BR35</f>
        <v>15.241489305909617</v>
      </c>
      <c r="K32">
        <f>Room!U33</f>
        <v>0</v>
      </c>
      <c r="L32">
        <v>0</v>
      </c>
      <c r="N32" s="8">
        <f>BDS!BR35</f>
        <v>15.241489305909617</v>
      </c>
      <c r="O32">
        <f>Room!V33</f>
        <v>8.641200893762921</v>
      </c>
      <c r="P32">
        <v>0</v>
      </c>
      <c r="R32" s="8">
        <f>BDS!BR35</f>
        <v>15.241489305909617</v>
      </c>
      <c r="S32" s="1">
        <f>Room!W33</f>
        <v>2.6550494977649812</v>
      </c>
      <c r="T32">
        <v>0</v>
      </c>
    </row>
    <row r="33" spans="2:20" x14ac:dyDescent="0.2">
      <c r="B33" s="8">
        <f>BDS!BR36</f>
        <v>15.472628520324825</v>
      </c>
      <c r="C33">
        <f>BDS!CD36</f>
        <v>-5.985726146647246</v>
      </c>
      <c r="D33">
        <v>0</v>
      </c>
      <c r="F33" s="8">
        <f>BDS!BR36</f>
        <v>15.472628520324825</v>
      </c>
      <c r="G33">
        <f>Room!Q34</f>
        <v>8.6292159941967661</v>
      </c>
      <c r="H33">
        <v>0</v>
      </c>
      <c r="J33" s="8">
        <f>BDS!BR36</f>
        <v>15.472628520324825</v>
      </c>
      <c r="K33">
        <f>Room!U34</f>
        <v>0</v>
      </c>
      <c r="L33">
        <v>0</v>
      </c>
      <c r="N33" s="8">
        <f>BDS!BR36</f>
        <v>15.472628520324825</v>
      </c>
      <c r="O33">
        <f>Room!V34</f>
        <v>8.6292159941967661</v>
      </c>
      <c r="P33">
        <v>0</v>
      </c>
      <c r="R33" s="8">
        <f>BDS!BR36</f>
        <v>15.472628520324825</v>
      </c>
      <c r="S33" s="1">
        <f>Room!W34</f>
        <v>2.6434898475495201</v>
      </c>
      <c r="T33">
        <v>0</v>
      </c>
    </row>
    <row r="34" spans="2:20" x14ac:dyDescent="0.2">
      <c r="B34" s="8">
        <f>BDS!BR37</f>
        <v>15.707272991698076</v>
      </c>
      <c r="C34">
        <f>BDS!CD37</f>
        <v>-5.985287933570774</v>
      </c>
      <c r="D34">
        <v>0</v>
      </c>
      <c r="F34" s="8">
        <f>BDS!BR37</f>
        <v>15.707272991698076</v>
      </c>
      <c r="G34">
        <f>Room!Q35</f>
        <v>8.6168601381041618</v>
      </c>
      <c r="H34">
        <v>0</v>
      </c>
      <c r="J34" s="8">
        <f>BDS!BR37</f>
        <v>15.707272991698076</v>
      </c>
      <c r="K34">
        <f>Room!U35</f>
        <v>0</v>
      </c>
      <c r="L34">
        <v>0</v>
      </c>
      <c r="N34" s="8">
        <f>BDS!BR37</f>
        <v>15.707272991698076</v>
      </c>
      <c r="O34">
        <f>Room!V35</f>
        <v>8.6168601381041618</v>
      </c>
      <c r="P34">
        <v>0</v>
      </c>
      <c r="R34" s="8">
        <f>BDS!BR37</f>
        <v>15.707272991698076</v>
      </c>
      <c r="S34" s="1">
        <f>Room!W35</f>
        <v>2.6315722045333878</v>
      </c>
      <c r="T34">
        <v>0</v>
      </c>
    </row>
    <row r="35" spans="2:20" x14ac:dyDescent="0.2">
      <c r="B35" s="8">
        <f>BDS!BR38</f>
        <v>15.945475877717792</v>
      </c>
      <c r="C35">
        <f>BDS!CD38</f>
        <v>-5.9848363626901051</v>
      </c>
      <c r="D35">
        <v>0</v>
      </c>
      <c r="F35" s="8">
        <f>BDS!BR38</f>
        <v>15.945475877717792</v>
      </c>
      <c r="G35">
        <f>Room!Q36</f>
        <v>8.6041216975013199</v>
      </c>
      <c r="H35">
        <v>0</v>
      </c>
      <c r="J35" s="8">
        <f>BDS!BR38</f>
        <v>15.945475877717792</v>
      </c>
      <c r="K35">
        <f>Room!U36</f>
        <v>0</v>
      </c>
      <c r="L35">
        <v>0</v>
      </c>
      <c r="N35" s="8">
        <f>BDS!BR38</f>
        <v>15.945475877717792</v>
      </c>
      <c r="O35">
        <f>Room!V36</f>
        <v>8.6041216975013199</v>
      </c>
      <c r="P35">
        <v>0</v>
      </c>
      <c r="R35" s="8">
        <f>BDS!BR38</f>
        <v>15.945475877717792</v>
      </c>
      <c r="S35" s="1">
        <f>Room!W36</f>
        <v>2.6192853348112148</v>
      </c>
      <c r="T35">
        <v>0</v>
      </c>
    </row>
    <row r="36" spans="2:20" x14ac:dyDescent="0.2">
      <c r="B36" s="8">
        <f>BDS!BR39</f>
        <v>16.187291142215816</v>
      </c>
      <c r="C36">
        <f>BDS!CD39</f>
        <v>-5.9843710280177644</v>
      </c>
      <c r="D36">
        <v>0</v>
      </c>
      <c r="F36" s="8">
        <f>BDS!BR39</f>
        <v>16.187291142215816</v>
      </c>
      <c r="G36">
        <f>Room!Q37</f>
        <v>8.5909886709833554</v>
      </c>
      <c r="H36">
        <v>0</v>
      </c>
      <c r="J36" s="8">
        <f>BDS!BR39</f>
        <v>16.187291142215816</v>
      </c>
      <c r="K36">
        <f>Room!U37</f>
        <v>0</v>
      </c>
      <c r="L36">
        <v>0</v>
      </c>
      <c r="N36" s="8">
        <f>BDS!BR39</f>
        <v>16.187291142215816</v>
      </c>
      <c r="O36">
        <f>Room!V37</f>
        <v>8.5909886709833554</v>
      </c>
      <c r="P36">
        <v>0</v>
      </c>
      <c r="R36" s="8">
        <f>BDS!BR39</f>
        <v>16.187291142215816</v>
      </c>
      <c r="S36" s="1">
        <f>Room!W37</f>
        <v>2.606617642965591</v>
      </c>
      <c r="T36">
        <v>0</v>
      </c>
    </row>
    <row r="37" spans="2:20" x14ac:dyDescent="0.2">
      <c r="B37" s="8">
        <f>BDS!BR40</f>
        <v>16.432773567392687</v>
      </c>
      <c r="C37">
        <f>BDS!CD40</f>
        <v>-5.9838915113016924</v>
      </c>
      <c r="D37">
        <v>0</v>
      </c>
      <c r="F37" s="8">
        <f>BDS!BR40</f>
        <v>16.432773567392687</v>
      </c>
      <c r="G37">
        <f>Room!Q38</f>
        <v>8.5774486711972528</v>
      </c>
      <c r="H37">
        <v>0</v>
      </c>
      <c r="J37" s="8">
        <f>BDS!BR40</f>
        <v>16.432773567392687</v>
      </c>
      <c r="K37">
        <f>Room!U38</f>
        <v>0</v>
      </c>
      <c r="L37">
        <v>0</v>
      </c>
      <c r="N37" s="8">
        <f>BDS!BR40</f>
        <v>16.432773567392687</v>
      </c>
      <c r="O37">
        <f>Room!V38</f>
        <v>8.5774486711972528</v>
      </c>
      <c r="P37">
        <v>0</v>
      </c>
      <c r="R37" s="8">
        <f>BDS!BR40</f>
        <v>16.432773567392687</v>
      </c>
      <c r="S37" s="1">
        <f>Room!W38</f>
        <v>2.5935571598955605</v>
      </c>
      <c r="T37">
        <v>0</v>
      </c>
    </row>
    <row r="38" spans="2:20" x14ac:dyDescent="0.2">
      <c r="B38" s="8">
        <f>BDS!BR41</f>
        <v>16.681978766228305</v>
      </c>
      <c r="C38">
        <f>BDS!CD41</f>
        <v>-5.983397381659449</v>
      </c>
      <c r="D38">
        <v>0</v>
      </c>
      <c r="F38" s="8">
        <f>BDS!BR41</f>
        <v>16.681978766228305</v>
      </c>
      <c r="G38">
        <f>Room!Q39</f>
        <v>8.5634889118638888</v>
      </c>
      <c r="H38">
        <v>0</v>
      </c>
      <c r="J38" s="8">
        <f>BDS!BR41</f>
        <v>16.681978766228305</v>
      </c>
      <c r="K38">
        <f>Room!U39</f>
        <v>0</v>
      </c>
      <c r="L38">
        <v>0</v>
      </c>
      <c r="N38" s="8">
        <f>BDS!BR41</f>
        <v>16.681978766228305</v>
      </c>
      <c r="O38">
        <f>Room!V39</f>
        <v>8.5634889118638888</v>
      </c>
      <c r="P38">
        <v>0</v>
      </c>
      <c r="R38" s="8">
        <f>BDS!BR41</f>
        <v>16.681978766228305</v>
      </c>
      <c r="S38" s="1">
        <f>Room!W39</f>
        <v>2.5800915302044398</v>
      </c>
      <c r="T38">
        <v>0</v>
      </c>
    </row>
    <row r="39" spans="2:20" x14ac:dyDescent="0.2">
      <c r="B39" s="8">
        <f>BDS!BR42</f>
        <v>16.934963195080815</v>
      </c>
      <c r="C39">
        <f>BDS!CD42</f>
        <v>-5.9828881952017126</v>
      </c>
      <c r="D39">
        <v>0</v>
      </c>
      <c r="F39" s="8">
        <f>BDS!BR42</f>
        <v>16.934963195080815</v>
      </c>
      <c r="G39">
        <f>Room!Q40</f>
        <v>8.5490961943313408</v>
      </c>
      <c r="H39">
        <v>0</v>
      </c>
      <c r="J39" s="8">
        <f>BDS!BR42</f>
        <v>16.934963195080815</v>
      </c>
      <c r="K39">
        <f>Room!U40</f>
        <v>0</v>
      </c>
      <c r="L39">
        <v>0</v>
      </c>
      <c r="N39" s="8">
        <f>BDS!BR42</f>
        <v>16.934963195080815</v>
      </c>
      <c r="O39">
        <f>Room!V40</f>
        <v>8.5490961943313408</v>
      </c>
      <c r="P39">
        <v>0</v>
      </c>
      <c r="R39" s="8">
        <f>BDS!BR42</f>
        <v>16.934963195080815</v>
      </c>
      <c r="S39" s="1">
        <f>Room!W40</f>
        <v>2.5662079991296283</v>
      </c>
      <c r="T39">
        <v>0</v>
      </c>
    </row>
    <row r="40" spans="2:20" x14ac:dyDescent="0.2">
      <c r="B40" s="8">
        <f>BDS!BR43</f>
        <v>17.191784166476552</v>
      </c>
      <c r="C40">
        <f>BDS!CD43</f>
        <v>-5.9823634946449653</v>
      </c>
      <c r="D40">
        <v>0</v>
      </c>
      <c r="F40" s="8">
        <f>BDS!BR43</f>
        <v>17.191784166476552</v>
      </c>
      <c r="G40">
        <f>Room!Q41</f>
        <v>8.5342568936408938</v>
      </c>
      <c r="H40">
        <v>0</v>
      </c>
      <c r="J40" s="8">
        <f>BDS!BR43</f>
        <v>17.191784166476552</v>
      </c>
      <c r="K40">
        <f>Room!U41</f>
        <v>0</v>
      </c>
      <c r="L40">
        <v>0</v>
      </c>
      <c r="N40" s="8">
        <f>BDS!BR43</f>
        <v>17.191784166476552</v>
      </c>
      <c r="O40">
        <f>Room!V41</f>
        <v>8.5342568936408938</v>
      </c>
      <c r="P40">
        <v>0</v>
      </c>
      <c r="R40" s="8">
        <f>BDS!BR43</f>
        <v>17.191784166476552</v>
      </c>
      <c r="S40" s="1">
        <f>Room!W41</f>
        <v>2.5518933989959285</v>
      </c>
      <c r="T40">
        <v>0</v>
      </c>
    </row>
    <row r="41" spans="2:20" x14ac:dyDescent="0.2">
      <c r="B41" s="8">
        <f>BDS!BR44</f>
        <v>17.452499862093941</v>
      </c>
      <c r="C41">
        <f>BDS!CD44</f>
        <v>-5.9818228089128862</v>
      </c>
      <c r="D41">
        <v>0</v>
      </c>
      <c r="F41" s="8">
        <f>BDS!BR44</f>
        <v>17.452499862093941</v>
      </c>
      <c r="G41">
        <f>Room!Q42</f>
        <v>8.5189569440863355</v>
      </c>
      <c r="H41">
        <v>0</v>
      </c>
      <c r="J41" s="8">
        <f>BDS!BR44</f>
        <v>17.452499862093941</v>
      </c>
      <c r="K41">
        <f>Room!U42</f>
        <v>0</v>
      </c>
      <c r="L41">
        <v>0</v>
      </c>
      <c r="N41" s="8">
        <f>BDS!BR44</f>
        <v>17.452499862093941</v>
      </c>
      <c r="O41">
        <f>Room!V42</f>
        <v>8.5189569440863355</v>
      </c>
      <c r="P41">
        <v>0</v>
      </c>
      <c r="R41" s="8">
        <f>BDS!BR44</f>
        <v>17.452499862093941</v>
      </c>
      <c r="S41" s="1">
        <f>Room!W42</f>
        <v>2.5371341351734493</v>
      </c>
      <c r="T41">
        <v>0</v>
      </c>
    </row>
    <row r="42" spans="2:20" x14ac:dyDescent="0.2">
      <c r="B42" s="8">
        <f>BDS!BR45</f>
        <v>17.717169345944303</v>
      </c>
      <c r="C42">
        <f>BDS!CD45</f>
        <v>-5.9812656527262584</v>
      </c>
      <c r="D42">
        <v>0</v>
      </c>
      <c r="F42" s="8">
        <f>BDS!BR45</f>
        <v>17.717169345944303</v>
      </c>
      <c r="G42">
        <f>Room!Q43</f>
        <v>8.5031818242463455</v>
      </c>
      <c r="H42">
        <v>0</v>
      </c>
      <c r="J42" s="8">
        <f>BDS!BR45</f>
        <v>17.717169345944303</v>
      </c>
      <c r="K42">
        <f>Room!U43</f>
        <v>0</v>
      </c>
      <c r="L42">
        <v>0</v>
      </c>
      <c r="N42" s="8">
        <f>BDS!BR45</f>
        <v>17.717169345944303</v>
      </c>
      <c r="O42">
        <f>Room!V43</f>
        <v>8.5031818242463455</v>
      </c>
      <c r="P42">
        <v>0</v>
      </c>
      <c r="R42" s="8">
        <f>BDS!BR45</f>
        <v>17.717169345944303</v>
      </c>
      <c r="S42" s="1">
        <f>Room!W43</f>
        <v>2.5219161715200871</v>
      </c>
      <c r="T42">
        <v>0</v>
      </c>
    </row>
    <row r="43" spans="2:20" x14ac:dyDescent="0.2">
      <c r="B43" s="8">
        <f>BDS!BR46</f>
        <v>17.98585257775256</v>
      </c>
      <c r="C43">
        <f>BDS!CD46</f>
        <v>-5.9806915261811024</v>
      </c>
      <c r="D43">
        <v>0</v>
      </c>
      <c r="F43" s="8">
        <f>BDS!BR46</f>
        <v>17.98585257775256</v>
      </c>
      <c r="G43">
        <f>Room!Q44</f>
        <v>8.4869165414688759</v>
      </c>
      <c r="H43">
        <v>0</v>
      </c>
      <c r="J43" s="8">
        <f>BDS!BR46</f>
        <v>17.98585257775256</v>
      </c>
      <c r="K43">
        <f>Room!U44</f>
        <v>0</v>
      </c>
      <c r="L43">
        <v>0</v>
      </c>
      <c r="N43" s="8">
        <f>BDS!BR46</f>
        <v>17.98585257775256</v>
      </c>
      <c r="O43">
        <f>Room!V44</f>
        <v>8.4869165414688759</v>
      </c>
      <c r="P43">
        <v>0</v>
      </c>
      <c r="R43" s="8">
        <f>BDS!BR46</f>
        <v>17.98585257775256</v>
      </c>
      <c r="S43" s="1">
        <f>Room!W44</f>
        <v>2.5062250152877734</v>
      </c>
      <c r="T43">
        <v>0</v>
      </c>
    </row>
    <row r="44" spans="2:20" x14ac:dyDescent="0.2">
      <c r="B44" s="8">
        <f>BDS!BR47</f>
        <v>18.258610426540837</v>
      </c>
      <c r="C44">
        <f>BDS!CD47</f>
        <v>-5.9800999143145868</v>
      </c>
      <c r="D44">
        <v>0</v>
      </c>
      <c r="F44" s="8">
        <f>BDS!BR47</f>
        <v>18.258610426540837</v>
      </c>
      <c r="G44">
        <f>Room!Q45</f>
        <v>8.4701456157855759</v>
      </c>
      <c r="H44">
        <v>0</v>
      </c>
      <c r="J44" s="8">
        <f>BDS!BR47</f>
        <v>18.258610426540837</v>
      </c>
      <c r="K44">
        <f>Room!U45</f>
        <v>0</v>
      </c>
      <c r="L44">
        <v>0</v>
      </c>
      <c r="N44" s="8">
        <f>BDS!BR47</f>
        <v>18.258610426540837</v>
      </c>
      <c r="O44">
        <f>Room!V45</f>
        <v>8.4701456157855759</v>
      </c>
      <c r="P44">
        <v>0</v>
      </c>
      <c r="R44" s="8">
        <f>BDS!BR47</f>
        <v>18.258610426540837</v>
      </c>
      <c r="S44" s="1">
        <f>Room!W45</f>
        <v>2.4900457014709891</v>
      </c>
      <c r="T44">
        <v>0</v>
      </c>
    </row>
    <row r="45" spans="2:20" x14ac:dyDescent="0.2">
      <c r="B45" s="8">
        <f>BDS!BR48</f>
        <v>18.535504684418093</v>
      </c>
      <c r="C45">
        <f>BDS!CD48</f>
        <v>-5.9794902866585407</v>
      </c>
      <c r="D45">
        <v>0</v>
      </c>
      <c r="F45" s="8">
        <f>BDS!BR48</f>
        <v>18.535504684418093</v>
      </c>
      <c r="G45">
        <f>Room!Q46</f>
        <v>8.4528530632332597</v>
      </c>
      <c r="H45">
        <v>0</v>
      </c>
      <c r="J45" s="8">
        <f>BDS!BR48</f>
        <v>18.535504684418093</v>
      </c>
      <c r="K45">
        <f>Room!U46</f>
        <v>0</v>
      </c>
      <c r="L45">
        <v>0</v>
      </c>
      <c r="N45" s="8">
        <f>BDS!BR48</f>
        <v>18.535504684418093</v>
      </c>
      <c r="O45">
        <f>Room!V46</f>
        <v>8.4528530632332597</v>
      </c>
      <c r="P45">
        <v>0</v>
      </c>
      <c r="R45" s="8">
        <f>BDS!BR48</f>
        <v>18.535504684418093</v>
      </c>
      <c r="S45" s="1">
        <f>Room!W46</f>
        <v>2.473362776574719</v>
      </c>
      <c r="T45">
        <v>0</v>
      </c>
    </row>
    <row r="46" spans="2:20" x14ac:dyDescent="0.2">
      <c r="B46" s="8">
        <f>BDS!BR49</f>
        <v>18.816598080578839</v>
      </c>
      <c r="C46">
        <f>BDS!CD49</f>
        <v>-5.978862096780154</v>
      </c>
      <c r="D46">
        <v>0</v>
      </c>
      <c r="F46" s="8">
        <f>BDS!BR49</f>
        <v>18.816598080578839</v>
      </c>
      <c r="G46">
        <f>Room!Q47</f>
        <v>8.4350223785586191</v>
      </c>
      <c r="H46">
        <v>0</v>
      </c>
      <c r="J46" s="8">
        <f>BDS!BR49</f>
        <v>18.816598080578839</v>
      </c>
      <c r="K46">
        <f>Room!U47</f>
        <v>0</v>
      </c>
      <c r="L46">
        <v>0</v>
      </c>
      <c r="N46" s="8">
        <f>BDS!BR49</f>
        <v>18.816598080578839</v>
      </c>
      <c r="O46">
        <f>Room!V47</f>
        <v>8.4350223785586191</v>
      </c>
      <c r="P46">
        <v>0</v>
      </c>
      <c r="R46" s="8">
        <f>BDS!BR49</f>
        <v>18.816598080578839</v>
      </c>
      <c r="S46" s="1">
        <f>Room!W47</f>
        <v>2.4561602817784651</v>
      </c>
      <c r="T46">
        <v>0</v>
      </c>
    </row>
    <row r="47" spans="2:20" x14ac:dyDescent="0.2">
      <c r="B47" s="8">
        <f>BDS!BR50</f>
        <v>19.101954295514169</v>
      </c>
      <c r="C47">
        <f>BDS!CD50</f>
        <v>-5.9782147818095277</v>
      </c>
      <c r="D47">
        <v>0</v>
      </c>
      <c r="F47" s="8">
        <f>BDS!BR50</f>
        <v>19.101954295514169</v>
      </c>
      <c r="G47">
        <f>Room!Q48</f>
        <v>8.4166365172811748</v>
      </c>
      <c r="H47">
        <v>0</v>
      </c>
      <c r="J47" s="8">
        <f>BDS!BR50</f>
        <v>19.101954295514169</v>
      </c>
      <c r="K47">
        <f>Room!U48</f>
        <v>0</v>
      </c>
      <c r="L47">
        <v>0</v>
      </c>
      <c r="N47" s="8">
        <f>BDS!BR50</f>
        <v>19.101954295514169</v>
      </c>
      <c r="O47">
        <f>Room!V48</f>
        <v>8.4166365172811748</v>
      </c>
      <c r="P47">
        <v>0</v>
      </c>
      <c r="R47" s="8">
        <f>BDS!BR50</f>
        <v>19.101954295514169</v>
      </c>
      <c r="S47" s="1">
        <f>Room!W48</f>
        <v>2.4384217354716471</v>
      </c>
      <c r="T47">
        <v>0</v>
      </c>
    </row>
    <row r="48" spans="2:20" x14ac:dyDescent="0.2">
      <c r="B48" s="8">
        <f>BDS!BR51</f>
        <v>19.391637975438311</v>
      </c>
      <c r="C48">
        <f>BDS!CD51</f>
        <v>-5.9775477619537396</v>
      </c>
      <c r="D48">
        <v>0</v>
      </c>
      <c r="F48" s="8">
        <f>BDS!BR51</f>
        <v>19.391637975438311</v>
      </c>
      <c r="G48">
        <f>Room!Q49</f>
        <v>8.3976778770885669</v>
      </c>
      <c r="H48">
        <v>0</v>
      </c>
      <c r="J48" s="8">
        <f>BDS!BR51</f>
        <v>19.391637975438311</v>
      </c>
      <c r="K48">
        <f>Room!U49</f>
        <v>0</v>
      </c>
      <c r="L48">
        <v>0</v>
      </c>
      <c r="N48" s="8">
        <f>BDS!BR51</f>
        <v>19.391637975438311</v>
      </c>
      <c r="O48">
        <f>Room!V49</f>
        <v>8.3976778770885669</v>
      </c>
      <c r="P48">
        <v>0</v>
      </c>
      <c r="R48" s="8">
        <f>BDS!BR51</f>
        <v>19.391637975438311</v>
      </c>
      <c r="S48" s="1">
        <f>Room!W49</f>
        <v>2.4201301151348273</v>
      </c>
      <c r="T48">
        <v>0</v>
      </c>
    </row>
    <row r="49" spans="2:20" x14ac:dyDescent="0.2">
      <c r="B49" s="8">
        <f>BDS!BR52</f>
        <v>19.685714746933932</v>
      </c>
      <c r="C49">
        <f>BDS!CD52</f>
        <v>-5.9768604399971261</v>
      </c>
      <c r="D49">
        <v>0</v>
      </c>
      <c r="F49" s="8">
        <f>BDS!BR52</f>
        <v>19.685714746933932</v>
      </c>
      <c r="G49">
        <f>Room!Q50</f>
        <v>8.3781282785371332</v>
      </c>
      <c r="H49">
        <v>0</v>
      </c>
      <c r="J49" s="8">
        <f>BDS!BR52</f>
        <v>19.685714746933932</v>
      </c>
      <c r="K49">
        <f>Room!U50</f>
        <v>0</v>
      </c>
      <c r="L49">
        <v>0</v>
      </c>
      <c r="N49" s="8">
        <f>BDS!BR52</f>
        <v>19.685714746933932</v>
      </c>
      <c r="O49">
        <f>Room!V50</f>
        <v>8.3781282785371332</v>
      </c>
      <c r="P49">
        <v>0</v>
      </c>
      <c r="R49" s="8">
        <f>BDS!BR52</f>
        <v>19.685714746933932</v>
      </c>
      <c r="S49" s="1">
        <f>Room!W50</f>
        <v>2.401267838540007</v>
      </c>
      <c r="T49">
        <v>0</v>
      </c>
    </row>
    <row r="50" spans="2:20" x14ac:dyDescent="0.2">
      <c r="B50" s="8">
        <f>BDS!BR53</f>
        <v>19.984251231819563</v>
      </c>
      <c r="C50">
        <f>BDS!CD53</f>
        <v>-5.9761522007873102</v>
      </c>
      <c r="D50">
        <v>0</v>
      </c>
      <c r="F50" s="8">
        <f>BDS!BR53</f>
        <v>19.984251231819563</v>
      </c>
      <c r="G50">
        <f>Room!Q51</f>
        <v>8.3579689450295813</v>
      </c>
      <c r="H50">
        <v>0</v>
      </c>
      <c r="J50" s="8">
        <f>BDS!BR53</f>
        <v>19.984251231819563</v>
      </c>
      <c r="K50">
        <f>Room!U51</f>
        <v>0</v>
      </c>
      <c r="L50">
        <v>0</v>
      </c>
      <c r="N50" s="8">
        <f>BDS!BR53</f>
        <v>19.984251231819563</v>
      </c>
      <c r="O50">
        <f>Room!V51</f>
        <v>8.3579689450295813</v>
      </c>
      <c r="P50">
        <v>0</v>
      </c>
      <c r="R50" s="8">
        <f>BDS!BR53</f>
        <v>19.984251231819563</v>
      </c>
      <c r="S50" s="1">
        <f>Room!W51</f>
        <v>2.3818167442422711</v>
      </c>
      <c r="T50">
        <v>0</v>
      </c>
    </row>
    <row r="51" spans="2:20" x14ac:dyDescent="0.2">
      <c r="B51" s="8">
        <f>BDS!BR54</f>
        <v>20.287315062242481</v>
      </c>
      <c r="C51">
        <f>BDS!CD54</f>
        <v>-5.9754224107067122</v>
      </c>
      <c r="D51">
        <v>0</v>
      </c>
      <c r="F51" s="8">
        <f>BDS!BR54</f>
        <v>20.287315062242481</v>
      </c>
      <c r="G51">
        <f>Room!Q52</f>
        <v>8.3371804820404858</v>
      </c>
      <c r="H51">
        <v>0</v>
      </c>
      <c r="J51" s="8">
        <f>BDS!BR54</f>
        <v>20.287315062242481</v>
      </c>
      <c r="K51">
        <f>Room!U52</f>
        <v>0</v>
      </c>
      <c r="L51">
        <v>0</v>
      </c>
      <c r="N51" s="8">
        <f>BDS!BR54</f>
        <v>20.287315062242481</v>
      </c>
      <c r="O51">
        <f>Room!V52</f>
        <v>8.3371804820404858</v>
      </c>
      <c r="P51">
        <v>0</v>
      </c>
      <c r="R51" s="8">
        <f>BDS!BR54</f>
        <v>20.287315062242481</v>
      </c>
      <c r="S51" s="1">
        <f>Room!W52</f>
        <v>2.3617580713337736</v>
      </c>
      <c r="T51">
        <v>0</v>
      </c>
    </row>
    <row r="52" spans="2:20" x14ac:dyDescent="0.2">
      <c r="B52" s="8">
        <f>BDS!BR55</f>
        <v>20.594974896000483</v>
      </c>
      <c r="C52">
        <f>BDS!CD55</f>
        <v>-5.974670417129083</v>
      </c>
      <c r="D52">
        <v>0</v>
      </c>
      <c r="F52" s="8">
        <f>BDS!BR55</f>
        <v>20.594974896000483</v>
      </c>
      <c r="G52">
        <f>Room!Q53</f>
        <v>8.3157428555590851</v>
      </c>
      <c r="H52">
        <v>0</v>
      </c>
      <c r="J52" s="8">
        <f>BDS!BR55</f>
        <v>20.594974896000483</v>
      </c>
      <c r="K52">
        <f>Room!U53</f>
        <v>0</v>
      </c>
      <c r="L52">
        <v>0</v>
      </c>
      <c r="N52" s="8">
        <f>BDS!BR55</f>
        <v>20.594974896000483</v>
      </c>
      <c r="O52">
        <f>Room!V53</f>
        <v>8.3157428555590851</v>
      </c>
      <c r="P52">
        <v>0</v>
      </c>
      <c r="R52" s="8">
        <f>BDS!BR55</f>
        <v>20.594974896000483</v>
      </c>
      <c r="S52" s="1">
        <f>Room!W53</f>
        <v>2.3410724384300021</v>
      </c>
      <c r="T52">
        <v>0</v>
      </c>
    </row>
    <row r="53" spans="2:20" x14ac:dyDescent="0.2">
      <c r="B53" s="8">
        <f>BDS!BR56</f>
        <v>20.907300432096012</v>
      </c>
      <c r="C53">
        <f>BDS!CD56</f>
        <v>-5.9738955478607743</v>
      </c>
      <c r="D53">
        <v>0</v>
      </c>
      <c r="F53" s="8">
        <f>BDS!BR56</f>
        <v>20.907300432096012</v>
      </c>
      <c r="G53">
        <f>Room!Q54</f>
        <v>8.2936353697176486</v>
      </c>
      <c r="H53">
        <v>0</v>
      </c>
      <c r="J53" s="8">
        <f>BDS!BR56</f>
        <v>20.907300432096012</v>
      </c>
      <c r="K53">
        <f>Room!U54</f>
        <v>0</v>
      </c>
      <c r="L53">
        <v>0</v>
      </c>
      <c r="N53" s="8">
        <f>BDS!BR56</f>
        <v>20.907300432096012</v>
      </c>
      <c r="O53">
        <f>Room!V54</f>
        <v>8.2936353697176486</v>
      </c>
      <c r="P53">
        <v>0</v>
      </c>
      <c r="R53" s="8">
        <f>BDS!BR56</f>
        <v>20.907300432096012</v>
      </c>
      <c r="S53" s="1">
        <f>Room!W54</f>
        <v>2.3197398218568743</v>
      </c>
      <c r="T53">
        <v>0</v>
      </c>
    </row>
    <row r="54" spans="2:20" x14ac:dyDescent="0.2">
      <c r="B54" s="8">
        <f>BDS!BR57</f>
        <v>21.224362426526156</v>
      </c>
      <c r="C54">
        <f>BDS!CD57</f>
        <v>-5.9730971105662469</v>
      </c>
      <c r="D54">
        <v>0</v>
      </c>
      <c r="F54" s="8">
        <f>BDS!BR57</f>
        <v>21.224362426526156</v>
      </c>
      <c r="G54">
        <f>Room!Q55</f>
        <v>8.2708366435725047</v>
      </c>
      <c r="H54">
        <v>0</v>
      </c>
      <c r="J54" s="8">
        <f>BDS!BR57</f>
        <v>21.224362426526156</v>
      </c>
      <c r="K54">
        <f>Room!U55</f>
        <v>0</v>
      </c>
      <c r="L54">
        <v>0</v>
      </c>
      <c r="N54" s="8">
        <f>BDS!BR57</f>
        <v>21.224362426526156</v>
      </c>
      <c r="O54">
        <f>Room!V55</f>
        <v>8.2708366435725047</v>
      </c>
      <c r="P54">
        <v>0</v>
      </c>
      <c r="R54" s="8">
        <f>BDS!BR57</f>
        <v>21.224362426526156</v>
      </c>
      <c r="S54" s="1">
        <f>Room!W55</f>
        <v>2.2977395330062578</v>
      </c>
      <c r="T54">
        <v>0</v>
      </c>
    </row>
    <row r="55" spans="2:20" x14ac:dyDescent="0.2">
      <c r="B55" s="8">
        <f>BDS!BR58</f>
        <v>21.546232708312122</v>
      </c>
      <c r="C55">
        <f>BDS!CD58</f>
        <v>-5.9722743921775097</v>
      </c>
      <c r="D55">
        <v>0</v>
      </c>
      <c r="F55" s="8">
        <f>BDS!BR58</f>
        <v>21.546232708312122</v>
      </c>
      <c r="G55">
        <f>Room!Q56</f>
        <v>8.2473245870034493</v>
      </c>
      <c r="H55">
        <v>0</v>
      </c>
      <c r="J55" s="8">
        <f>BDS!BR58</f>
        <v>21.546232708312122</v>
      </c>
      <c r="K55">
        <f>Room!U56</f>
        <v>0</v>
      </c>
      <c r="L55">
        <v>0</v>
      </c>
      <c r="N55" s="8">
        <f>BDS!BR58</f>
        <v>21.546232708312122</v>
      </c>
      <c r="O55">
        <f>Room!V56</f>
        <v>8.2473245870034493</v>
      </c>
      <c r="P55">
        <v>0</v>
      </c>
      <c r="R55" s="8">
        <f>BDS!BR58</f>
        <v>21.546232708312122</v>
      </c>
      <c r="S55" s="1">
        <f>Room!W56</f>
        <v>2.2750501948259396</v>
      </c>
      <c r="T55">
        <v>0</v>
      </c>
    </row>
    <row r="56" spans="2:20" x14ac:dyDescent="0.2">
      <c r="B56" s="8">
        <f>BDS!BR59</f>
        <v>21.872984195771785</v>
      </c>
      <c r="C56">
        <f>BDS!CD59</f>
        <v>-5.9714266582870454</v>
      </c>
      <c r="D56">
        <v>0</v>
      </c>
      <c r="F56" s="8">
        <f>BDS!BR59</f>
        <v>21.872984195771785</v>
      </c>
      <c r="G56">
        <f>Room!Q57</f>
        <v>8.2230763756960528</v>
      </c>
      <c r="H56">
        <v>0</v>
      </c>
      <c r="J56" s="8">
        <f>BDS!BR59</f>
        <v>21.872984195771785</v>
      </c>
      <c r="K56">
        <f>Room!U57</f>
        <v>0</v>
      </c>
      <c r="L56">
        <v>0</v>
      </c>
      <c r="N56" s="8">
        <f>BDS!BR59</f>
        <v>21.872984195771785</v>
      </c>
      <c r="O56">
        <f>Room!V57</f>
        <v>8.2230763756960528</v>
      </c>
      <c r="P56">
        <v>0</v>
      </c>
      <c r="R56" s="8">
        <f>BDS!BR59</f>
        <v>21.872984195771785</v>
      </c>
      <c r="S56" s="1">
        <f>Room!W57</f>
        <v>2.2516497174090073</v>
      </c>
      <c r="T56">
        <v>0</v>
      </c>
    </row>
    <row r="57" spans="2:20" x14ac:dyDescent="0.2">
      <c r="B57" s="8">
        <f>BDS!BR60</f>
        <v>22.20469091303902</v>
      </c>
      <c r="C57">
        <f>BDS!CD60</f>
        <v>-5.9705531525238014</v>
      </c>
      <c r="D57">
        <v>0</v>
      </c>
      <c r="F57" s="8">
        <f>BDS!BR60</f>
        <v>22.20469091303902</v>
      </c>
      <c r="G57">
        <f>Room!Q58</f>
        <v>8.1980684251701028</v>
      </c>
      <c r="H57">
        <v>0</v>
      </c>
      <c r="J57" s="8">
        <f>BDS!BR60</f>
        <v>22.20469091303902</v>
      </c>
      <c r="K57">
        <f>Room!U58</f>
        <v>0</v>
      </c>
      <c r="L57">
        <v>0</v>
      </c>
      <c r="N57" s="8">
        <f>BDS!BR60</f>
        <v>22.20469091303902</v>
      </c>
      <c r="O57">
        <f>Room!V58</f>
        <v>8.1980684251701028</v>
      </c>
      <c r="P57">
        <v>0</v>
      </c>
      <c r="R57" s="8">
        <f>BDS!BR60</f>
        <v>22.20469091303902</v>
      </c>
      <c r="S57" s="1">
        <f>Room!W58</f>
        <v>2.2275152726463014</v>
      </c>
      <c r="T57">
        <v>0</v>
      </c>
    </row>
    <row r="58" spans="2:20" x14ac:dyDescent="0.2">
      <c r="B58" s="8">
        <f>BDS!BR61</f>
        <v>22.541428006833545</v>
      </c>
      <c r="C58">
        <f>BDS!CD61</f>
        <v>-5.9696530959118927</v>
      </c>
      <c r="D58">
        <v>0</v>
      </c>
      <c r="F58" s="8">
        <f>BDS!BR61</f>
        <v>22.541428006833545</v>
      </c>
      <c r="G58">
        <f>Room!Q59</f>
        <v>8.1722763638160156</v>
      </c>
      <c r="H58">
        <v>0</v>
      </c>
      <c r="J58" s="8">
        <f>BDS!BR61</f>
        <v>22.541428006833545</v>
      </c>
      <c r="K58">
        <f>Room!U59</f>
        <v>0</v>
      </c>
      <c r="L58">
        <v>0</v>
      </c>
      <c r="N58" s="8">
        <f>BDS!BR61</f>
        <v>22.541428006833545</v>
      </c>
      <c r="O58">
        <f>Room!V59</f>
        <v>8.1722763638160156</v>
      </c>
      <c r="P58">
        <v>0</v>
      </c>
      <c r="R58" s="8">
        <f>BDS!BR61</f>
        <v>22.541428006833545</v>
      </c>
      <c r="S58" s="1">
        <f>Room!W59</f>
        <v>2.2026232679041229</v>
      </c>
      <c r="T58">
        <v>0</v>
      </c>
    </row>
    <row r="59" spans="2:20" x14ac:dyDescent="0.2">
      <c r="B59" s="8">
        <f>BDS!BR62</f>
        <v>22.883271763485087</v>
      </c>
      <c r="C59">
        <f>BDS!CD62</f>
        <v>-5.968725686211485</v>
      </c>
      <c r="D59">
        <v>0</v>
      </c>
      <c r="F59" s="8">
        <f>BDS!BR62</f>
        <v>22.883271763485087</v>
      </c>
      <c r="G59">
        <f>Room!Q60</f>
        <v>8.1456750048999176</v>
      </c>
      <c r="H59">
        <v>0</v>
      </c>
      <c r="J59" s="8">
        <f>BDS!BR62</f>
        <v>22.883271763485087</v>
      </c>
      <c r="K59">
        <f>Room!U60</f>
        <v>0</v>
      </c>
      <c r="L59">
        <v>0</v>
      </c>
      <c r="N59" s="8">
        <f>BDS!BR62</f>
        <v>22.883271763485087</v>
      </c>
      <c r="O59">
        <f>Room!V60</f>
        <v>8.1456750048999176</v>
      </c>
      <c r="P59">
        <v>0</v>
      </c>
      <c r="R59" s="8">
        <f>BDS!BR62</f>
        <v>22.883271763485087</v>
      </c>
      <c r="S59" s="1">
        <f>Room!W60</f>
        <v>2.1769493186884326</v>
      </c>
      <c r="T59">
        <v>0</v>
      </c>
    </row>
    <row r="60" spans="2:20" x14ac:dyDescent="0.2">
      <c r="B60" s="8">
        <f>BDS!BR63</f>
        <v>23.230299626215722</v>
      </c>
      <c r="C60">
        <f>BDS!CD63</f>
        <v>-5.9677700972415382</v>
      </c>
      <c r="D60">
        <v>0</v>
      </c>
      <c r="F60" s="8">
        <f>BDS!BR63</f>
        <v>23.230299626215722</v>
      </c>
      <c r="G60">
        <f>Room!Q61</f>
        <v>8.1182383174966848</v>
      </c>
      <c r="H60">
        <v>0</v>
      </c>
      <c r="J60" s="8">
        <f>BDS!BR63</f>
        <v>23.230299626215722</v>
      </c>
      <c r="K60">
        <f>Room!U61</f>
        <v>0</v>
      </c>
      <c r="L60">
        <v>0</v>
      </c>
      <c r="N60" s="8">
        <f>BDS!BR63</f>
        <v>23.230299626215722</v>
      </c>
      <c r="O60">
        <f>Room!V61</f>
        <v>8.1182383174966848</v>
      </c>
      <c r="P60">
        <v>0</v>
      </c>
      <c r="R60" s="8">
        <f>BDS!BR63</f>
        <v>23.230299626215722</v>
      </c>
      <c r="S60" s="1">
        <f>Room!W61</f>
        <v>2.1504682202551466</v>
      </c>
      <c r="T60">
        <v>0</v>
      </c>
    </row>
    <row r="61" spans="2:20" x14ac:dyDescent="0.2">
      <c r="B61" s="8">
        <f>BDS!BR64</f>
        <v>23.582590212684295</v>
      </c>
      <c r="C61">
        <f>BDS!CD64</f>
        <v>-5.9667854781839083</v>
      </c>
      <c r="D61">
        <v>0</v>
      </c>
      <c r="F61" s="8">
        <f>BDS!BR64</f>
        <v>23.582590212684295</v>
      </c>
      <c r="G61">
        <f>Room!Q62</f>
        <v>8.0899393963091022</v>
      </c>
      <c r="H61">
        <v>0</v>
      </c>
      <c r="J61" s="8">
        <f>BDS!BR64</f>
        <v>23.582590212684295</v>
      </c>
      <c r="K61">
        <f>Room!U62</f>
        <v>0</v>
      </c>
      <c r="L61">
        <v>0</v>
      </c>
      <c r="N61" s="8">
        <f>BDS!BR64</f>
        <v>23.582590212684295</v>
      </c>
      <c r="O61">
        <f>Room!V62</f>
        <v>8.0899393963091022</v>
      </c>
      <c r="P61">
        <v>0</v>
      </c>
      <c r="R61" s="8">
        <f>BDS!BR64</f>
        <v>23.582590212684295</v>
      </c>
      <c r="S61" s="1">
        <f>Room!W62</f>
        <v>2.1231539181251939</v>
      </c>
      <c r="T61">
        <v>0</v>
      </c>
    </row>
    <row r="62" spans="2:20" x14ac:dyDescent="0.2">
      <c r="B62" s="8">
        <f>BDS!BR65</f>
        <v>23.940223332796918</v>
      </c>
      <c r="C62">
        <f>BDS!CD65</f>
        <v>-5.9657709528683744</v>
      </c>
      <c r="D62">
        <v>0</v>
      </c>
      <c r="F62" s="8">
        <f>BDS!BR65</f>
        <v>23.940223332796918</v>
      </c>
      <c r="G62">
        <f>Room!Q63</f>
        <v>8.0607504303300797</v>
      </c>
      <c r="H62">
        <v>0</v>
      </c>
      <c r="J62" s="8">
        <f>BDS!BR65</f>
        <v>23.940223332796918</v>
      </c>
      <c r="K62">
        <f>Room!U63</f>
        <v>0</v>
      </c>
      <c r="L62">
        <v>0</v>
      </c>
      <c r="N62" s="8">
        <f>BDS!BR65</f>
        <v>23.940223332796918</v>
      </c>
      <c r="O62">
        <f>Room!V63</f>
        <v>8.0607504303300797</v>
      </c>
      <c r="P62">
        <v>0</v>
      </c>
      <c r="R62" s="8">
        <f>BDS!BR65</f>
        <v>23.940223332796918</v>
      </c>
      <c r="S62" s="1">
        <f>Room!W63</f>
        <v>2.0949794774617052</v>
      </c>
      <c r="T62">
        <v>0</v>
      </c>
    </row>
    <row r="63" spans="2:20" x14ac:dyDescent="0.2">
      <c r="B63" s="8">
        <f>BDS!BR66</f>
        <v>24.303280006787549</v>
      </c>
      <c r="C63">
        <f>BDS!CD66</f>
        <v>-5.9647256190381528</v>
      </c>
      <c r="D63">
        <v>0</v>
      </c>
      <c r="F63" s="8">
        <f>BDS!BR66</f>
        <v>24.303280006787549</v>
      </c>
      <c r="G63">
        <f>Room!Q64</f>
        <v>8.0306426703037452</v>
      </c>
      <c r="H63">
        <v>0</v>
      </c>
      <c r="J63" s="8">
        <f>BDS!BR66</f>
        <v>24.303280006787549</v>
      </c>
      <c r="K63">
        <f>Room!U64</f>
        <v>0</v>
      </c>
      <c r="L63">
        <v>0</v>
      </c>
      <c r="N63" s="8">
        <f>BDS!BR66</f>
        <v>24.303280006787549</v>
      </c>
      <c r="O63">
        <f>Room!V64</f>
        <v>8.0306426703037452</v>
      </c>
      <c r="P63">
        <v>0</v>
      </c>
      <c r="R63" s="8">
        <f>BDS!BR66</f>
        <v>24.303280006787549</v>
      </c>
      <c r="S63" s="1">
        <f>Room!W64</f>
        <v>2.0659170512655924</v>
      </c>
      <c r="T63">
        <v>0</v>
      </c>
    </row>
    <row r="64" spans="2:20" x14ac:dyDescent="0.2">
      <c r="B64" s="8">
        <f>BDS!BR67</f>
        <v>24.671842483572782</v>
      </c>
      <c r="C64">
        <f>BDS!CD67</f>
        <v>-5.9636485475954562</v>
      </c>
      <c r="D64">
        <v>0</v>
      </c>
      <c r="F64" s="8">
        <f>BDS!BR67</f>
        <v>24.671842483572782</v>
      </c>
      <c r="G64">
        <f>Room!Q65</f>
        <v>7.9995863949402848</v>
      </c>
      <c r="H64">
        <v>0</v>
      </c>
      <c r="J64" s="8">
        <f>BDS!BR67</f>
        <v>24.671842483572782</v>
      </c>
      <c r="K64">
        <f>Room!U65</f>
        <v>0</v>
      </c>
      <c r="L64">
        <v>0</v>
      </c>
      <c r="N64" s="8">
        <f>BDS!BR67</f>
        <v>24.671842483572782</v>
      </c>
      <c r="O64">
        <f>Room!V65</f>
        <v>7.9995863949402848</v>
      </c>
      <c r="P64">
        <v>0</v>
      </c>
      <c r="R64" s="8">
        <f>BDS!BR67</f>
        <v>24.671842483572782</v>
      </c>
      <c r="S64" s="1">
        <f>Room!W65</f>
        <v>2.0359378473448286</v>
      </c>
      <c r="T64">
        <v>0</v>
      </c>
    </row>
    <row r="65" spans="2:20" x14ac:dyDescent="0.2">
      <c r="B65" s="8">
        <f>BDS!BR68</f>
        <v>25.045994259384983</v>
      </c>
      <c r="C65">
        <f>BDS!CD68</f>
        <v>-5.9625387818265896</v>
      </c>
      <c r="D65">
        <v>0</v>
      </c>
      <c r="F65" s="8">
        <f>BDS!BR68</f>
        <v>25.045994259384983</v>
      </c>
      <c r="G65">
        <f>Room!Q66</f>
        <v>7.967550875838465</v>
      </c>
      <c r="H65">
        <v>0</v>
      </c>
      <c r="J65" s="8">
        <f>BDS!BR68</f>
        <v>25.045994259384983</v>
      </c>
      <c r="K65">
        <f>Room!U66</f>
        <v>0</v>
      </c>
      <c r="L65">
        <v>0</v>
      </c>
      <c r="N65" s="8">
        <f>BDS!BR68</f>
        <v>25.045994259384983</v>
      </c>
      <c r="O65">
        <f>Room!V66</f>
        <v>7.967550875838465</v>
      </c>
      <c r="P65">
        <v>0</v>
      </c>
      <c r="R65" s="8">
        <f>BDS!BR68</f>
        <v>25.045994259384983</v>
      </c>
      <c r="S65" s="1">
        <f>Room!W66</f>
        <v>2.0050120940118754</v>
      </c>
      <c r="T65">
        <v>0</v>
      </c>
    </row>
    <row r="66" spans="2:20" x14ac:dyDescent="0.2">
      <c r="B66" s="8">
        <f>BDS!BR69</f>
        <v>25.425820096687996</v>
      </c>
      <c r="C66">
        <f>BDS!CD69</f>
        <v>-5.9613953366061825</v>
      </c>
      <c r="D66">
        <v>0</v>
      </c>
      <c r="F66" s="8">
        <f>BDS!BR69</f>
        <v>25.425820096687996</v>
      </c>
      <c r="G66">
        <f>Room!Q67</f>
        <v>7.9345043410691467</v>
      </c>
      <c r="H66">
        <v>0</v>
      </c>
      <c r="J66" s="8">
        <f>BDS!BR69</f>
        <v>25.425820096687996</v>
      </c>
      <c r="K66">
        <f>Room!U67</f>
        <v>0</v>
      </c>
      <c r="L66">
        <v>0</v>
      </c>
      <c r="N66" s="8">
        <f>BDS!BR69</f>
        <v>25.425820096687996</v>
      </c>
      <c r="O66">
        <f>Room!V67</f>
        <v>7.9345043410691467</v>
      </c>
      <c r="P66">
        <v>0</v>
      </c>
      <c r="R66" s="8">
        <f>BDS!BR69</f>
        <v>25.425820096687996</v>
      </c>
      <c r="S66" s="1">
        <f>Room!W67</f>
        <v>1.9731090044629642</v>
      </c>
      <c r="T66">
        <v>0</v>
      </c>
    </row>
    <row r="67" spans="2:20" x14ac:dyDescent="0.2">
      <c r="B67" s="8">
        <f>BDS!BR70</f>
        <v>25.811406043379716</v>
      </c>
      <c r="C67">
        <f>BDS!CD70</f>
        <v>-5.9602171975800102</v>
      </c>
      <c r="D67">
        <v>0</v>
      </c>
      <c r="F67" s="8">
        <f>BDS!BR70</f>
        <v>25.811406043379716</v>
      </c>
      <c r="G67">
        <f>Room!Q68</f>
        <v>7.9004139373725026</v>
      </c>
      <c r="H67">
        <v>0</v>
      </c>
      <c r="J67" s="8">
        <f>BDS!BR70</f>
        <v>25.811406043379716</v>
      </c>
      <c r="K67">
        <f>Room!U68</f>
        <v>0</v>
      </c>
      <c r="L67">
        <v>0</v>
      </c>
      <c r="N67" s="8">
        <f>BDS!BR70</f>
        <v>25.811406043379716</v>
      </c>
      <c r="O67">
        <f>Room!V68</f>
        <v>7.9004139373725026</v>
      </c>
      <c r="P67">
        <v>0</v>
      </c>
      <c r="R67" s="8">
        <f>BDS!BR70</f>
        <v>25.811406043379716</v>
      </c>
      <c r="S67" s="1">
        <f>Room!W68</f>
        <v>1.9401967397924924</v>
      </c>
      <c r="T67">
        <v>0</v>
      </c>
    </row>
    <row r="68" spans="2:20" x14ac:dyDescent="0.2">
      <c r="B68" s="8">
        <f>BDS!BR71</f>
        <v>26.202839452285861</v>
      </c>
      <c r="C68">
        <f>BDS!CD71</f>
        <v>-5.9590033203260306</v>
      </c>
      <c r="D68">
        <v>0</v>
      </c>
      <c r="F68" s="8">
        <f>BDS!BR71</f>
        <v>26.202839452285861</v>
      </c>
      <c r="G68">
        <f>Room!Q69</f>
        <v>7.8652456909215749</v>
      </c>
      <c r="H68">
        <v>0</v>
      </c>
      <c r="J68" s="8">
        <f>BDS!BR71</f>
        <v>26.202839452285861</v>
      </c>
      <c r="K68">
        <f>Room!U69</f>
        <v>0</v>
      </c>
      <c r="L68">
        <v>0</v>
      </c>
      <c r="N68" s="8">
        <f>BDS!BR71</f>
        <v>26.202839452285861</v>
      </c>
      <c r="O68">
        <f>Room!V69</f>
        <v>7.8652456909215749</v>
      </c>
      <c r="P68">
        <v>0</v>
      </c>
      <c r="R68" s="8">
        <f>BDS!BR71</f>
        <v>26.202839452285861</v>
      </c>
      <c r="S68" s="1">
        <f>Room!W69</f>
        <v>1.9062423705955442</v>
      </c>
      <c r="T68">
        <v>0</v>
      </c>
    </row>
    <row r="69" spans="2:20" x14ac:dyDescent="0.2">
      <c r="B69" s="8">
        <f>BDS!BR72</f>
        <v>26.600209000949381</v>
      </c>
      <c r="C69">
        <f>BDS!CD72</f>
        <v>-5.9577526294930454</v>
      </c>
      <c r="D69">
        <v>0</v>
      </c>
      <c r="F69" s="8">
        <f>BDS!BR72</f>
        <v>26.600209000949381</v>
      </c>
      <c r="G69">
        <f>Room!Q70</f>
        <v>7.828964466604762</v>
      </c>
      <c r="H69">
        <v>0</v>
      </c>
      <c r="J69" s="8">
        <f>BDS!BR72</f>
        <v>26.600209000949381</v>
      </c>
      <c r="K69">
        <f>Room!U70</f>
        <v>0</v>
      </c>
      <c r="L69">
        <v>0</v>
      </c>
      <c r="N69" s="8">
        <f>BDS!BR72</f>
        <v>26.600209000949381</v>
      </c>
      <c r="O69">
        <f>Room!V70</f>
        <v>7.828964466604762</v>
      </c>
      <c r="P69">
        <v>0</v>
      </c>
      <c r="R69" s="8">
        <f>BDS!BR72</f>
        <v>26.600209000949381</v>
      </c>
      <c r="S69" s="1">
        <f>Room!W70</f>
        <v>1.8712118371117166</v>
      </c>
      <c r="T69">
        <v>0</v>
      </c>
    </row>
    <row r="70" spans="2:20" x14ac:dyDescent="0.2">
      <c r="B70" s="8">
        <f>BDS!BR73</f>
        <v>27.003604711719973</v>
      </c>
      <c r="C70">
        <f>BDS!CD73</f>
        <v>-5.9564640179165949</v>
      </c>
      <c r="D70">
        <v>0</v>
      </c>
      <c r="F70" s="8">
        <f>BDS!BR73</f>
        <v>27.003604711719973</v>
      </c>
      <c r="G70">
        <f>Room!Q71</f>
        <v>7.7915339257804277</v>
      </c>
      <c r="H70">
        <v>0</v>
      </c>
      <c r="J70" s="8">
        <f>BDS!BR73</f>
        <v>27.003604711719973</v>
      </c>
      <c r="K70">
        <f>Room!U71</f>
        <v>0</v>
      </c>
      <c r="L70">
        <v>0</v>
      </c>
      <c r="N70" s="8">
        <f>BDS!BR73</f>
        <v>27.003604711719973</v>
      </c>
      <c r="O70">
        <f>Room!V71</f>
        <v>7.7915339257804277</v>
      </c>
      <c r="P70">
        <v>0</v>
      </c>
      <c r="R70" s="8">
        <f>BDS!BR73</f>
        <v>27.003604711719973</v>
      </c>
      <c r="S70" s="1">
        <f>Room!W71</f>
        <v>1.8350699078638328</v>
      </c>
      <c r="T70">
        <v>0</v>
      </c>
    </row>
    <row r="71" spans="2:20" x14ac:dyDescent="0.2">
      <c r="B71" s="8">
        <f>BDS!BR74</f>
        <v>27.41311797214825</v>
      </c>
      <c r="C71">
        <f>BDS!CD74</f>
        <v>-5.9551363457115567</v>
      </c>
      <c r="D71">
        <v>0</v>
      </c>
      <c r="F71" s="8">
        <f>BDS!BR74</f>
        <v>27.41311797214825</v>
      </c>
      <c r="G71">
        <f>Room!Q72</f>
        <v>7.7529164824577954</v>
      </c>
      <c r="H71">
        <v>0</v>
      </c>
      <c r="J71" s="8">
        <f>BDS!BR74</f>
        <v>27.41311797214825</v>
      </c>
      <c r="K71">
        <f>Room!U72</f>
        <v>0</v>
      </c>
      <c r="L71">
        <v>0</v>
      </c>
      <c r="N71" s="8">
        <f>BDS!BR74</f>
        <v>27.41311797214825</v>
      </c>
      <c r="O71">
        <f>Room!V72</f>
        <v>7.7529164824577954</v>
      </c>
      <c r="P71">
        <v>0</v>
      </c>
      <c r="R71" s="8">
        <f>BDS!BR74</f>
        <v>27.41311797214825</v>
      </c>
      <c r="S71" s="1">
        <f>Room!W72</f>
        <v>1.7977801367462387</v>
      </c>
      <c r="T71">
        <v>0</v>
      </c>
    </row>
    <row r="72" spans="2:20" x14ac:dyDescent="0.2">
      <c r="B72" s="8">
        <f>BDS!BR75</f>
        <v>27.828841555689195</v>
      </c>
      <c r="C72">
        <f>BDS!CD75</f>
        <v>-5.9537684393409602</v>
      </c>
      <c r="D72">
        <v>0</v>
      </c>
      <c r="F72" s="8">
        <f>BDS!BR75</f>
        <v>27.828841555689195</v>
      </c>
      <c r="G72">
        <f>Room!Q73</f>
        <v>7.7130732578598451</v>
      </c>
      <c r="H72">
        <v>0</v>
      </c>
      <c r="J72" s="8">
        <f>BDS!BR75</f>
        <v>27.828841555689195</v>
      </c>
      <c r="K72">
        <f>Room!U73</f>
        <v>0</v>
      </c>
      <c r="L72">
        <v>0</v>
      </c>
      <c r="N72" s="8">
        <f>BDS!BR75</f>
        <v>27.828841555689195</v>
      </c>
      <c r="O72">
        <f>Room!V73</f>
        <v>7.7130732578598451</v>
      </c>
      <c r="P72">
        <v>0</v>
      </c>
      <c r="R72" s="8">
        <f>BDS!BR75</f>
        <v>27.828841555689195</v>
      </c>
      <c r="S72" s="1">
        <f>Room!W73</f>
        <v>1.7593048185188849</v>
      </c>
      <c r="T72">
        <v>0</v>
      </c>
    </row>
    <row r="73" spans="2:20" x14ac:dyDescent="0.2">
      <c r="B73" s="8">
        <f>BDS!BR76</f>
        <v>28.250869642719593</v>
      </c>
      <c r="C73">
        <f>BDS!CD76</f>
        <v>-5.9523590906605586</v>
      </c>
      <c r="D73">
        <v>0</v>
      </c>
      <c r="F73" s="8">
        <f>BDS!BR76</f>
        <v>28.250869642719593</v>
      </c>
      <c r="G73">
        <f>Room!Q74</f>
        <v>7.6719640333262351</v>
      </c>
      <c r="H73">
        <v>0</v>
      </c>
      <c r="J73" s="8">
        <f>BDS!BR76</f>
        <v>28.250869642719593</v>
      </c>
      <c r="K73">
        <f>Room!U74</f>
        <v>0</v>
      </c>
      <c r="L73">
        <v>0</v>
      </c>
      <c r="N73" s="8">
        <f>BDS!BR76</f>
        <v>28.250869642719593</v>
      </c>
      <c r="O73">
        <f>Room!V74</f>
        <v>7.6719640333262351</v>
      </c>
      <c r="P73">
        <v>0</v>
      </c>
      <c r="R73" s="8">
        <f>BDS!BR76</f>
        <v>28.250869642719593</v>
      </c>
      <c r="S73" s="1">
        <f>Room!W74</f>
        <v>1.7196049426656765</v>
      </c>
      <c r="T73">
        <v>0</v>
      </c>
    </row>
    <row r="74" spans="2:20" x14ac:dyDescent="0.2">
      <c r="B74" s="8">
        <f>BDS!BR77</f>
        <v>28.679297841874174</v>
      </c>
      <c r="C74">
        <f>BDS!CD77</f>
        <v>-5.9509070559386297</v>
      </c>
      <c r="D74">
        <v>0</v>
      </c>
      <c r="F74" s="8">
        <f>BDS!BR77</f>
        <v>28.679297841874174</v>
      </c>
      <c r="G74">
        <f>Room!Q75</f>
        <v>7.629547201517445</v>
      </c>
      <c r="H74">
        <v>0</v>
      </c>
      <c r="J74" s="8">
        <f>BDS!BR77</f>
        <v>28.679297841874174</v>
      </c>
      <c r="K74">
        <f>Room!U75</f>
        <v>0</v>
      </c>
      <c r="L74">
        <v>0</v>
      </c>
      <c r="N74" s="8">
        <f>BDS!BR77</f>
        <v>28.679297841874174</v>
      </c>
      <c r="O74">
        <f>Room!V75</f>
        <v>7.629547201517445</v>
      </c>
      <c r="P74">
        <v>0</v>
      </c>
      <c r="R74" s="8">
        <f>BDS!BR77</f>
        <v>28.679297841874174</v>
      </c>
      <c r="S74" s="1">
        <f>Room!W75</f>
        <v>1.6786401455788154</v>
      </c>
      <c r="T74">
        <v>0</v>
      </c>
    </row>
    <row r="75" spans="2:20" x14ac:dyDescent="0.2">
      <c r="B75" s="8">
        <f>BDS!BR78</f>
        <v>29.114223211705344</v>
      </c>
      <c r="C75">
        <f>BDS!CD78</f>
        <v>-5.9494110548505779</v>
      </c>
      <c r="D75">
        <v>0</v>
      </c>
      <c r="F75" s="8">
        <f>BDS!BR78</f>
        <v>29.114223211705344</v>
      </c>
      <c r="G75">
        <f>Room!Q76</f>
        <v>7.5857797158854599</v>
      </c>
      <c r="H75">
        <v>0</v>
      </c>
      <c r="J75" s="8">
        <f>BDS!BR78</f>
        <v>29.114223211705344</v>
      </c>
      <c r="K75">
        <f>Room!U76</f>
        <v>0</v>
      </c>
      <c r="L75">
        <v>0</v>
      </c>
      <c r="N75" s="8">
        <f>BDS!BR78</f>
        <v>29.114223211705344</v>
      </c>
      <c r="O75">
        <f>Room!V76</f>
        <v>7.5857797158854599</v>
      </c>
      <c r="P75">
        <v>0</v>
      </c>
      <c r="R75" s="8">
        <f>BDS!BR78</f>
        <v>29.114223211705344</v>
      </c>
      <c r="S75" s="1">
        <f>Room!W76</f>
        <v>1.636368661034882</v>
      </c>
      <c r="T75">
        <v>0</v>
      </c>
    </row>
    <row r="76" spans="2:20" x14ac:dyDescent="0.2">
      <c r="B76" s="8">
        <f>BDS!BR79</f>
        <v>29.55574428267138</v>
      </c>
      <c r="C76">
        <f>BDS!CD79</f>
        <v>-5.9478697694477241</v>
      </c>
      <c r="D76">
        <v>0</v>
      </c>
      <c r="F76" s="8">
        <f>BDS!BR79</f>
        <v>29.55574428267138</v>
      </c>
      <c r="G76">
        <f>Room!Q77</f>
        <v>7.5406170383817521</v>
      </c>
      <c r="H76">
        <v>0</v>
      </c>
      <c r="J76" s="8">
        <f>BDS!BR79</f>
        <v>29.55574428267138</v>
      </c>
      <c r="K76">
        <f>Room!U77</f>
        <v>0</v>
      </c>
      <c r="L76">
        <v>0</v>
      </c>
      <c r="N76" s="8">
        <f>BDS!BR79</f>
        <v>29.55574428267138</v>
      </c>
      <c r="O76">
        <f>Room!V77</f>
        <v>7.5406170383817521</v>
      </c>
      <c r="P76">
        <v>0</v>
      </c>
      <c r="R76" s="8">
        <f>BDS!BR79</f>
        <v>29.55574428267138</v>
      </c>
      <c r="S76" s="1">
        <f>Room!W77</f>
        <v>1.5927472689340281</v>
      </c>
      <c r="T76">
        <v>0</v>
      </c>
    </row>
    <row r="77" spans="2:20" x14ac:dyDescent="0.2">
      <c r="B77" s="8">
        <f>BDS!BR80</f>
        <v>30.003961079458072</v>
      </c>
      <c r="C77">
        <f>BDS!CD80</f>
        <v>-5.9462818430999898</v>
      </c>
      <c r="D77">
        <v>0</v>
      </c>
      <c r="F77" s="8">
        <f>BDS!BR80</f>
        <v>30.003961079458072</v>
      </c>
      <c r="G77">
        <f>Room!Q78</f>
        <v>7.4940130853801108</v>
      </c>
      <c r="H77">
        <v>0</v>
      </c>
      <c r="J77" s="8">
        <f>BDS!BR80</f>
        <v>30.003961079458072</v>
      </c>
      <c r="K77">
        <f>Room!U78</f>
        <v>0</v>
      </c>
      <c r="L77">
        <v>0</v>
      </c>
      <c r="N77" s="8">
        <f>BDS!BR80</f>
        <v>30.003961079458072</v>
      </c>
      <c r="O77">
        <f>Room!V78</f>
        <v>7.4940130853801108</v>
      </c>
      <c r="P77">
        <v>0</v>
      </c>
      <c r="R77" s="8">
        <f>BDS!BR80</f>
        <v>30.003961079458072</v>
      </c>
      <c r="S77" s="1">
        <f>Room!W78</f>
        <v>1.547731242280121</v>
      </c>
      <c r="T77">
        <v>0</v>
      </c>
    </row>
    <row r="78" spans="2:20" x14ac:dyDescent="0.2">
      <c r="B78" s="8">
        <f>BDS!BR81</f>
        <v>30.458975143638892</v>
      </c>
      <c r="C78">
        <f>BDS!CD81</f>
        <v>-5.9446458794117927</v>
      </c>
      <c r="D78">
        <v>0</v>
      </c>
      <c r="F78" s="8">
        <f>BDS!BR81</f>
        <v>30.458975143638892</v>
      </c>
      <c r="G78">
        <f>Room!Q79</f>
        <v>7.4459201718005472</v>
      </c>
      <c r="H78">
        <v>0</v>
      </c>
      <c r="J78" s="8">
        <f>BDS!BR81</f>
        <v>30.458975143638892</v>
      </c>
      <c r="K78">
        <f>Room!U79</f>
        <v>0</v>
      </c>
      <c r="L78">
        <v>0</v>
      </c>
      <c r="N78" s="8">
        <f>BDS!BR81</f>
        <v>30.458975143638892</v>
      </c>
      <c r="O78">
        <f>Room!V79</f>
        <v>7.4459201718005472</v>
      </c>
      <c r="P78">
        <v>0</v>
      </c>
      <c r="R78" s="8">
        <f>BDS!BR81</f>
        <v>30.458975143638892</v>
      </c>
      <c r="S78" s="1">
        <f>Room!W79</f>
        <v>1.5012742923887545</v>
      </c>
      <c r="T78">
        <v>0</v>
      </c>
    </row>
    <row r="79" spans="2:20" x14ac:dyDescent="0.2">
      <c r="B79" s="8">
        <f>BDS!BR82</f>
        <v>30.920889556678784</v>
      </c>
      <c r="C79">
        <f>BDS!CD82</f>
        <v>-5.9429604411107935</v>
      </c>
      <c r="D79">
        <v>0</v>
      </c>
      <c r="F79" s="8">
        <f>BDS!BR82</f>
        <v>30.920889556678784</v>
      </c>
      <c r="G79">
        <f>Room!Q80</f>
        <v>7.3962889534310658</v>
      </c>
      <c r="H79">
        <v>0</v>
      </c>
      <c r="J79" s="8">
        <f>BDS!BR82</f>
        <v>30.920889556678784</v>
      </c>
      <c r="K79">
        <f>Room!U80</f>
        <v>0</v>
      </c>
      <c r="L79">
        <v>0</v>
      </c>
      <c r="N79" s="8">
        <f>BDS!BR82</f>
        <v>30.920889556678784</v>
      </c>
      <c r="O79">
        <f>Room!V80</f>
        <v>7.3962889534310658</v>
      </c>
      <c r="P79">
        <v>0</v>
      </c>
      <c r="R79" s="8">
        <f>BDS!BR82</f>
        <v>30.920889556678784</v>
      </c>
      <c r="S79" s="1">
        <f>Room!W80</f>
        <v>1.4533285123202724</v>
      </c>
      <c r="T79">
        <v>0</v>
      </c>
    </row>
    <row r="80" spans="2:20" x14ac:dyDescent="0.2">
      <c r="B80" s="8">
        <f>BDS!BR83</f>
        <v>31.389808963286839</v>
      </c>
      <c r="C80">
        <f>BDS!CD83</f>
        <v>-5.9412240489090182</v>
      </c>
      <c r="D80">
        <v>0</v>
      </c>
      <c r="F80" s="8">
        <f>BDS!BR83</f>
        <v>31.389808963286839</v>
      </c>
      <c r="G80">
        <f>Room!Q81</f>
        <v>7.3450683674572712</v>
      </c>
      <c r="H80">
        <v>0</v>
      </c>
      <c r="J80" s="8">
        <f>BDS!BR83</f>
        <v>31.389808963286839</v>
      </c>
      <c r="K80">
        <f>Room!U81</f>
        <v>0</v>
      </c>
      <c r="L80">
        <v>0</v>
      </c>
      <c r="N80" s="8">
        <f>BDS!BR83</f>
        <v>31.389808963286839</v>
      </c>
      <c r="O80">
        <f>Room!V81</f>
        <v>7.3450683674572712</v>
      </c>
      <c r="P80">
        <v>0</v>
      </c>
      <c r="R80" s="8">
        <f>BDS!BR83</f>
        <v>31.389808963286839</v>
      </c>
      <c r="S80" s="1">
        <f>Room!W81</f>
        <v>1.403844318548253</v>
      </c>
      <c r="T80">
        <v>0</v>
      </c>
    </row>
    <row r="81" spans="2:20" x14ac:dyDescent="0.2">
      <c r="B81" s="8">
        <f>BDS!BR84</f>
        <v>31.865839595123088</v>
      </c>
      <c r="C81">
        <f>BDS!CD84</f>
        <v>-5.9394351803357699</v>
      </c>
      <c r="D81">
        <v>0</v>
      </c>
      <c r="F81" s="8">
        <f>BDS!BR84</f>
        <v>31.865839595123088</v>
      </c>
      <c r="G81">
        <f>Room!Q82</f>
        <v>7.2922055712257787</v>
      </c>
      <c r="H81">
        <v>0</v>
      </c>
      <c r="J81" s="8">
        <f>BDS!BR84</f>
        <v>31.865839595123088</v>
      </c>
      <c r="K81">
        <f>Room!U82</f>
        <v>0</v>
      </c>
      <c r="L81">
        <v>0</v>
      </c>
      <c r="N81" s="8">
        <f>BDS!BR84</f>
        <v>31.865839595123088</v>
      </c>
      <c r="O81">
        <f>Room!V82</f>
        <v>7.2922055712257787</v>
      </c>
      <c r="P81">
        <v>0</v>
      </c>
      <c r="R81" s="8">
        <f>BDS!BR84</f>
        <v>31.865839595123088</v>
      </c>
      <c r="S81" s="1">
        <f>Room!W82</f>
        <v>1.3527703908900088</v>
      </c>
      <c r="T81">
        <v>0</v>
      </c>
    </row>
    <row r="82" spans="2:20" x14ac:dyDescent="0.2">
      <c r="B82" s="8">
        <f>BDS!BR85</f>
        <v>32.349089294864832</v>
      </c>
      <c r="C82">
        <f>BDS!CD85</f>
        <v>-5.9375922685420592</v>
      </c>
      <c r="D82">
        <v>0</v>
      </c>
      <c r="F82" s="8">
        <f>BDS!BR85</f>
        <v>32.349089294864832</v>
      </c>
      <c r="G82">
        <f>Room!Q83</f>
        <v>7.2376458792868927</v>
      </c>
      <c r="H82">
        <v>0</v>
      </c>
      <c r="J82" s="8">
        <f>BDS!BR85</f>
        <v>32.349089294864832</v>
      </c>
      <c r="K82">
        <f>Room!U83</f>
        <v>0</v>
      </c>
      <c r="L82">
        <v>0</v>
      </c>
      <c r="N82" s="8">
        <f>BDS!BR85</f>
        <v>32.349089294864832</v>
      </c>
      <c r="O82">
        <f>Room!V83</f>
        <v>7.2376458792868927</v>
      </c>
      <c r="P82">
        <v>0</v>
      </c>
      <c r="R82" s="8">
        <f>BDS!BR85</f>
        <v>32.349089294864832</v>
      </c>
      <c r="S82" s="1">
        <f>Room!W83</f>
        <v>1.3000536107448335</v>
      </c>
      <c r="T82">
        <v>0</v>
      </c>
    </row>
    <row r="83" spans="2:20" x14ac:dyDescent="0.2">
      <c r="B83" s="8">
        <f>BDS!BR86</f>
        <v>32.839667540637926</v>
      </c>
      <c r="C83">
        <f>BDS!CD86</f>
        <v>-5.9356937010759108</v>
      </c>
      <c r="D83">
        <v>0</v>
      </c>
      <c r="F83" s="8">
        <f>BDS!BR86</f>
        <v>32.839667540637926</v>
      </c>
      <c r="G83">
        <f>Room!Q84</f>
        <v>7.1813326987856199</v>
      </c>
      <c r="H83">
        <v>0</v>
      </c>
      <c r="J83" s="8">
        <f>BDS!BR86</f>
        <v>32.839667540637926</v>
      </c>
      <c r="K83">
        <f>Room!U84</f>
        <v>0</v>
      </c>
      <c r="L83">
        <v>0</v>
      </c>
      <c r="N83" s="8">
        <f>BDS!BR86</f>
        <v>32.839667540637926</v>
      </c>
      <c r="O83">
        <f>Room!V84</f>
        <v>7.1813326987856199</v>
      </c>
      <c r="P83">
        <v>0</v>
      </c>
      <c r="R83" s="8">
        <f>BDS!BR86</f>
        <v>32.839667540637926</v>
      </c>
      <c r="S83" s="1">
        <f>Room!W84</f>
        <v>1.2456389977097091</v>
      </c>
      <c r="T83">
        <v>0</v>
      </c>
    </row>
    <row r="84" spans="2:20" x14ac:dyDescent="0.2">
      <c r="B84" s="8">
        <f>BDS!BR87</f>
        <v>33.337685470818577</v>
      </c>
      <c r="C84">
        <f>BDS!CD87</f>
        <v>-5.933737818628205</v>
      </c>
      <c r="D84">
        <v>0</v>
      </c>
      <c r="F84" s="8">
        <f>BDS!BR87</f>
        <v>33.337685470818577</v>
      </c>
      <c r="G84">
        <f>Room!Q85</f>
        <v>7.1232074632985025</v>
      </c>
      <c r="H84">
        <v>0</v>
      </c>
      <c r="J84" s="8">
        <f>BDS!BR87</f>
        <v>33.337685470818577</v>
      </c>
      <c r="K84">
        <f>Room!U85</f>
        <v>0</v>
      </c>
      <c r="L84">
        <v>0</v>
      </c>
      <c r="N84" s="8">
        <f>BDS!BR87</f>
        <v>33.337685470818577</v>
      </c>
      <c r="O84">
        <f>Room!V85</f>
        <v>7.1232074632985025</v>
      </c>
      <c r="P84">
        <v>0</v>
      </c>
      <c r="R84" s="8">
        <f>BDS!BR87</f>
        <v>33.337685470818577</v>
      </c>
      <c r="S84" s="1">
        <f>Room!W85</f>
        <v>1.1894696446702975</v>
      </c>
      <c r="T84">
        <v>0</v>
      </c>
    </row>
    <row r="85" spans="2:20" x14ac:dyDescent="0.2">
      <c r="B85" s="8">
        <f>BDS!BR88</f>
        <v>33.843255909211273</v>
      </c>
      <c r="C85">
        <f>BDS!CD88</f>
        <v>-5.9317229137486445</v>
      </c>
      <c r="D85">
        <v>0</v>
      </c>
      <c r="F85" s="8">
        <f>BDS!BR88</f>
        <v>33.843255909211273</v>
      </c>
      <c r="G85">
        <f>Room!Q86</f>
        <v>7.063209565248016</v>
      </c>
      <c r="H85">
        <v>0</v>
      </c>
      <c r="J85" s="8">
        <f>BDS!BR88</f>
        <v>33.843255909211273</v>
      </c>
      <c r="K85">
        <f>Room!U86</f>
        <v>0</v>
      </c>
      <c r="L85">
        <v>0</v>
      </c>
      <c r="N85" s="8">
        <f>BDS!BR88</f>
        <v>33.843255909211273</v>
      </c>
      <c r="O85">
        <f>Room!V86</f>
        <v>7.063209565248016</v>
      </c>
      <c r="P85">
        <v>0</v>
      </c>
      <c r="R85" s="8">
        <f>BDS!BR88</f>
        <v>33.843255909211273</v>
      </c>
      <c r="S85" s="1">
        <f>Room!W86</f>
        <v>1.1314866514993716</v>
      </c>
      <c r="T85">
        <v>0</v>
      </c>
    </row>
    <row r="86" spans="2:20" x14ac:dyDescent="0.2">
      <c r="B86" s="8">
        <f>BDS!BR89</f>
        <v>34.356493390608506</v>
      </c>
      <c r="C86">
        <f>BDS!CD89</f>
        <v>-5.9296472295313309</v>
      </c>
      <c r="D86">
        <v>0</v>
      </c>
      <c r="F86" s="8">
        <f>BDS!BR89</f>
        <v>34.356493390608506</v>
      </c>
      <c r="G86">
        <f>Room!Q87</f>
        <v>7.0012762870673093</v>
      </c>
      <c r="H86">
        <v>0</v>
      </c>
      <c r="J86" s="8">
        <f>BDS!BR89</f>
        <v>34.356493390608506</v>
      </c>
      <c r="K86">
        <f>Room!U87</f>
        <v>0</v>
      </c>
      <c r="L86">
        <v>0</v>
      </c>
      <c r="N86" s="8">
        <f>BDS!BR89</f>
        <v>34.356493390608506</v>
      </c>
      <c r="O86">
        <f>Room!V87</f>
        <v>7.0012762870673093</v>
      </c>
      <c r="P86">
        <v>0</v>
      </c>
      <c r="R86" s="8">
        <f>BDS!BR89</f>
        <v>34.356493390608506</v>
      </c>
      <c r="S86" s="1">
        <f>Room!W87</f>
        <v>1.0716290575359784</v>
      </c>
      <c r="T86">
        <v>0</v>
      </c>
    </row>
    <row r="87" spans="2:20" x14ac:dyDescent="0.2">
      <c r="B87" s="8">
        <f>BDS!BR90</f>
        <v>34.877514186738154</v>
      </c>
      <c r="C87">
        <f>BDS!CD90</f>
        <v>-5.9275089582696321</v>
      </c>
      <c r="D87">
        <v>0</v>
      </c>
      <c r="F87" s="8">
        <f>BDS!BR90</f>
        <v>34.877514186738154</v>
      </c>
      <c r="G87">
        <f>Room!Q88</f>
        <v>6.9373427313371767</v>
      </c>
      <c r="H87">
        <v>0</v>
      </c>
      <c r="J87" s="8">
        <f>BDS!BR90</f>
        <v>34.877514186738154</v>
      </c>
      <c r="K87">
        <f>Room!U88</f>
        <v>0</v>
      </c>
      <c r="L87">
        <v>0</v>
      </c>
      <c r="N87" s="8">
        <f>BDS!BR90</f>
        <v>34.877514186738154</v>
      </c>
      <c r="O87">
        <f>Room!V88</f>
        <v>6.9373427313371767</v>
      </c>
      <c r="P87">
        <v>0</v>
      </c>
      <c r="R87" s="8">
        <f>BDS!BR90</f>
        <v>34.877514186738154</v>
      </c>
      <c r="S87" s="1">
        <f>Room!W88</f>
        <v>1.0098337730675446</v>
      </c>
      <c r="T87">
        <v>0</v>
      </c>
    </row>
    <row r="88" spans="2:20" x14ac:dyDescent="0.2">
      <c r="B88" s="8">
        <f>BDS!BR91</f>
        <v>35.406436332604322</v>
      </c>
      <c r="C88">
        <f>BDS!CD91</f>
        <v>-5.925306240079947</v>
      </c>
      <c r="D88">
        <v>0</v>
      </c>
      <c r="F88" s="8">
        <f>BDS!BR91</f>
        <v>35.406436332604322</v>
      </c>
      <c r="G88">
        <f>Room!Q89</f>
        <v>6.8713417501759402</v>
      </c>
      <c r="H88">
        <v>0</v>
      </c>
      <c r="J88" s="8">
        <f>BDS!BR91</f>
        <v>35.406436332604322</v>
      </c>
      <c r="K88">
        <f>Room!U89</f>
        <v>0</v>
      </c>
      <c r="L88">
        <v>0</v>
      </c>
      <c r="N88" s="8">
        <f>BDS!BR91</f>
        <v>35.406436332604322</v>
      </c>
      <c r="O88">
        <f>Room!V89</f>
        <v>6.8713417501759402</v>
      </c>
      <c r="P88">
        <v>0</v>
      </c>
      <c r="R88" s="8">
        <f>BDS!BR91</f>
        <v>35.406436332604322</v>
      </c>
      <c r="S88" s="1">
        <f>Room!W89</f>
        <v>0.94603551009599318</v>
      </c>
      <c r="T88">
        <v>0</v>
      </c>
    </row>
    <row r="89" spans="2:20" x14ac:dyDescent="0.2">
      <c r="B89" s="8">
        <f>BDS!BR92</f>
        <v>35.943379653227659</v>
      </c>
      <c r="C89">
        <f>BDS!CD92</f>
        <v>-5.9230371614939656</v>
      </c>
      <c r="D89">
        <v>0</v>
      </c>
      <c r="F89" s="8">
        <f>BDS!BR92</f>
        <v>35.943379653227659</v>
      </c>
      <c r="G89">
        <f>Room!Q90</f>
        <v>6.8032038742329899</v>
      </c>
      <c r="H89">
        <v>0</v>
      </c>
      <c r="J89" s="8">
        <f>BDS!BR92</f>
        <v>35.943379653227659</v>
      </c>
      <c r="K89">
        <f>Room!U90</f>
        <v>0</v>
      </c>
      <c r="L89">
        <v>0</v>
      </c>
      <c r="N89" s="8">
        <f>BDS!BR92</f>
        <v>35.943379653227659</v>
      </c>
      <c r="O89">
        <f>Room!V90</f>
        <v>6.8032038742329899</v>
      </c>
      <c r="P89">
        <v>0</v>
      </c>
      <c r="R89" s="8">
        <f>BDS!BR92</f>
        <v>35.943379653227659</v>
      </c>
      <c r="S89" s="1">
        <f>Room!W90</f>
        <v>0.88016671273902425</v>
      </c>
      <c r="T89">
        <v>0</v>
      </c>
    </row>
    <row r="90" spans="2:20" x14ac:dyDescent="0.2">
      <c r="B90" s="8">
        <f>BDS!BR93</f>
        <v>36.488465790791224</v>
      </c>
      <c r="C90">
        <f>BDS!CD93</f>
        <v>-5.9206997540190995</v>
      </c>
      <c r="D90">
        <v>0</v>
      </c>
      <c r="F90" s="8">
        <f>BDS!BR93</f>
        <v>36.488465790791224</v>
      </c>
      <c r="G90">
        <f>Room!Q91</f>
        <v>6.7328572417203425</v>
      </c>
      <c r="H90">
        <v>0</v>
      </c>
      <c r="J90" s="8">
        <f>BDS!BR93</f>
        <v>36.488465790791224</v>
      </c>
      <c r="K90">
        <f>Room!U91</f>
        <v>0</v>
      </c>
      <c r="L90">
        <v>0</v>
      </c>
      <c r="N90" s="8">
        <f>BDS!BR93</f>
        <v>36.488465790791224</v>
      </c>
      <c r="O90">
        <f>Room!V91</f>
        <v>6.7328572417203425</v>
      </c>
      <c r="P90">
        <v>0</v>
      </c>
      <c r="R90" s="8">
        <f>BDS!BR93</f>
        <v>36.488465790791224</v>
      </c>
      <c r="S90" s="1">
        <f>Room!W91</f>
        <v>0.81215748770124296</v>
      </c>
      <c r="T90">
        <v>0</v>
      </c>
    </row>
    <row r="91" spans="2:20" x14ac:dyDescent="0.2">
      <c r="B91" s="8">
        <f>BDS!BR94</f>
        <v>37.041818232197954</v>
      </c>
      <c r="C91">
        <f>BDS!CD94</f>
        <v>-5.9182919926668118</v>
      </c>
      <c r="D91">
        <v>0</v>
      </c>
      <c r="F91" s="8">
        <f>BDS!BR94</f>
        <v>37.041818232197954</v>
      </c>
      <c r="G91">
        <f>Room!Q92</f>
        <v>6.6602275280161525</v>
      </c>
      <c r="H91">
        <v>0</v>
      </c>
      <c r="J91" s="8">
        <f>BDS!BR94</f>
        <v>37.041818232197954</v>
      </c>
      <c r="K91">
        <f>Room!U92</f>
        <v>0</v>
      </c>
      <c r="L91">
        <v>0</v>
      </c>
      <c r="N91" s="8">
        <f>BDS!BR94</f>
        <v>37.041818232197954</v>
      </c>
      <c r="O91">
        <f>Room!V92</f>
        <v>6.6602275280161525</v>
      </c>
      <c r="P91">
        <v>0</v>
      </c>
      <c r="R91" s="8">
        <f>BDS!BR94</f>
        <v>37.041818232197954</v>
      </c>
      <c r="S91" s="1">
        <f>Room!W92</f>
        <v>0.74193553534934065</v>
      </c>
      <c r="T91">
        <v>0</v>
      </c>
    </row>
    <row r="92" spans="2:20" x14ac:dyDescent="0.2">
      <c r="B92" s="8">
        <f>BDS!BR95</f>
        <v>37.603562337046128</v>
      </c>
      <c r="C92">
        <f>BDS!CD95</f>
        <v>-5.9158117944484871</v>
      </c>
      <c r="D92">
        <v>0</v>
      </c>
      <c r="F92" s="8">
        <f>BDS!BR95</f>
        <v>37.603562337046128</v>
      </c>
      <c r="G92">
        <f>Room!Q93</f>
        <v>6.5852378764927071</v>
      </c>
      <c r="H92">
        <v>0</v>
      </c>
      <c r="J92" s="8">
        <f>BDS!BR95</f>
        <v>37.603562337046128</v>
      </c>
      <c r="K92">
        <f>Room!U93</f>
        <v>0</v>
      </c>
      <c r="L92">
        <v>0</v>
      </c>
      <c r="N92" s="8">
        <f>BDS!BR95</f>
        <v>37.603562337046128</v>
      </c>
      <c r="O92">
        <f>Room!V93</f>
        <v>6.5852378764927071</v>
      </c>
      <c r="P92">
        <v>0</v>
      </c>
      <c r="R92" s="8">
        <f>BDS!BR95</f>
        <v>37.603562337046128</v>
      </c>
      <c r="S92" s="1">
        <f>Room!W93</f>
        <v>0.66942608204421994</v>
      </c>
      <c r="T92">
        <v>0</v>
      </c>
    </row>
    <row r="93" spans="2:20" x14ac:dyDescent="0.2">
      <c r="B93" s="8">
        <f>BDS!BR96</f>
        <v>38.173825366029007</v>
      </c>
      <c r="C93">
        <f>BDS!CD96</f>
        <v>-5.9132570168385987</v>
      </c>
      <c r="D93">
        <v>0</v>
      </c>
      <c r="F93" s="8">
        <f>BDS!BR96</f>
        <v>38.173825366029007</v>
      </c>
      <c r="G93">
        <f>Room!Q94</f>
        <v>6.5078088313624649</v>
      </c>
      <c r="H93">
        <v>0</v>
      </c>
      <c r="J93" s="8">
        <f>BDS!BR96</f>
        <v>38.173825366029007</v>
      </c>
      <c r="K93">
        <f>Room!U94</f>
        <v>0</v>
      </c>
      <c r="L93">
        <v>0</v>
      </c>
      <c r="N93" s="8">
        <f>BDS!BR96</f>
        <v>38.173825366029007</v>
      </c>
      <c r="O93">
        <f>Room!V94</f>
        <v>6.5078088313624649</v>
      </c>
      <c r="P93">
        <v>0</v>
      </c>
      <c r="R93" s="8">
        <f>BDS!BR96</f>
        <v>38.173825366029007</v>
      </c>
      <c r="S93" s="1">
        <f>Room!W94</f>
        <v>0.59455181452386618</v>
      </c>
      <c r="T93">
        <v>0</v>
      </c>
    </row>
    <row r="94" spans="2:20" x14ac:dyDescent="0.2">
      <c r="B94" s="8">
        <f>BDS!BR97</f>
        <v>38.752736509765214</v>
      </c>
      <c r="C94">
        <f>BDS!CD97</f>
        <v>-5.910625456205012</v>
      </c>
      <c r="D94">
        <v>0</v>
      </c>
      <c r="F94" s="8">
        <f>BDS!BR97</f>
        <v>38.752736509765214</v>
      </c>
      <c r="G94">
        <f>Room!Q95</f>
        <v>6.4278582735036158</v>
      </c>
      <c r="H94">
        <v>0</v>
      </c>
      <c r="J94" s="8">
        <f>BDS!BR97</f>
        <v>38.752736509765214</v>
      </c>
      <c r="K94">
        <f>Room!U95</f>
        <v>0</v>
      </c>
      <c r="L94">
        <v>0</v>
      </c>
      <c r="N94" s="8">
        <f>BDS!BR97</f>
        <v>38.752736509765214</v>
      </c>
      <c r="O94">
        <f>Room!V95</f>
        <v>6.4278582735036158</v>
      </c>
      <c r="P94">
        <v>0</v>
      </c>
      <c r="R94" s="8">
        <f>BDS!BR97</f>
        <v>38.752736509765214</v>
      </c>
      <c r="S94" s="1">
        <f>Room!W95</f>
        <v>0.51723281729860382</v>
      </c>
      <c r="T94">
        <v>0</v>
      </c>
    </row>
    <row r="95" spans="2:20" x14ac:dyDescent="0.2">
      <c r="B95" s="8">
        <f>BDS!BR98</f>
        <v>39.340426918066299</v>
      </c>
      <c r="C95">
        <f>BDS!CD98</f>
        <v>-5.9079148462061299</v>
      </c>
      <c r="D95">
        <v>0</v>
      </c>
      <c r="F95" s="8">
        <f>BDS!BR98</f>
        <v>39.340426918066299</v>
      </c>
      <c r="G95">
        <f>Room!Q96</f>
        <v>6.3453013604261681</v>
      </c>
      <c r="H95">
        <v>0</v>
      </c>
      <c r="J95" s="8">
        <f>BDS!BR98</f>
        <v>39.340426918066299</v>
      </c>
      <c r="K95">
        <f>Room!U96</f>
        <v>0</v>
      </c>
      <c r="L95">
        <v>0</v>
      </c>
      <c r="N95" s="8">
        <f>BDS!BR98</f>
        <v>39.340426918066299</v>
      </c>
      <c r="O95">
        <f>Room!V96</f>
        <v>6.3453013604261681</v>
      </c>
      <c r="P95">
        <v>0</v>
      </c>
      <c r="R95" s="8">
        <f>BDS!BR98</f>
        <v>39.340426918066299</v>
      </c>
      <c r="S95" s="1">
        <f>Room!W96</f>
        <v>0.43738651422003816</v>
      </c>
      <c r="T95">
        <v>0</v>
      </c>
    </row>
    <row r="96" spans="2:20" x14ac:dyDescent="0.2">
      <c r="B96" s="8">
        <f>BDS!BR99</f>
        <v>39.937029729648174</v>
      </c>
      <c r="C96">
        <f>BDS!CD99</f>
        <v>-5.9051228561548168</v>
      </c>
      <c r="D96">
        <v>0</v>
      </c>
      <c r="F96" s="8">
        <f>BDS!BR99</f>
        <v>39.937029729648174</v>
      </c>
      <c r="G96">
        <f>Room!Q97</f>
        <v>6.2600504717769132</v>
      </c>
      <c r="H96">
        <v>0</v>
      </c>
      <c r="J96" s="8">
        <f>BDS!BR99</f>
        <v>39.937029729648174</v>
      </c>
      <c r="K96">
        <f>Room!U97</f>
        <v>0</v>
      </c>
      <c r="L96">
        <v>0</v>
      </c>
      <c r="N96" s="8">
        <f>BDS!BR99</f>
        <v>39.937029729648174</v>
      </c>
      <c r="O96">
        <f>Room!V97</f>
        <v>6.2600504717769132</v>
      </c>
      <c r="P96">
        <v>0</v>
      </c>
      <c r="R96" s="8">
        <f>BDS!BR99</f>
        <v>39.937029729648174</v>
      </c>
      <c r="S96" s="1">
        <f>Room!W97</f>
        <v>0.3549276156220964</v>
      </c>
      <c r="T96">
        <v>0</v>
      </c>
    </row>
    <row r="97" spans="2:20" x14ac:dyDescent="0.2">
      <c r="B97" s="8">
        <f>BDS!BR100</f>
        <v>40.54268010229309</v>
      </c>
      <c r="C97">
        <f>BDS!CD100</f>
        <v>-5.9022470893489576</v>
      </c>
      <c r="D97">
        <v>0</v>
      </c>
      <c r="F97" s="8">
        <f>BDS!BR100</f>
        <v>40.54268010229309</v>
      </c>
      <c r="G97">
        <f>Room!Q98</f>
        <v>6.1720151620639694</v>
      </c>
      <c r="H97">
        <v>0</v>
      </c>
      <c r="J97" s="8">
        <f>BDS!BR100</f>
        <v>40.54268010229309</v>
      </c>
      <c r="K97">
        <f>Room!U98</f>
        <v>0</v>
      </c>
      <c r="L97">
        <v>0</v>
      </c>
      <c r="N97" s="8">
        <f>BDS!BR100</f>
        <v>40.54268010229309</v>
      </c>
      <c r="O97">
        <f>Room!V98</f>
        <v>6.1720151620639694</v>
      </c>
      <c r="P97">
        <v>0</v>
      </c>
      <c r="R97" s="8">
        <f>BDS!BR100</f>
        <v>40.54268010229309</v>
      </c>
      <c r="S97" s="1">
        <f>Room!W98</f>
        <v>0.2697680727150118</v>
      </c>
      <c r="T97">
        <v>0</v>
      </c>
    </row>
    <row r="98" spans="2:20" x14ac:dyDescent="0.2">
      <c r="B98" s="8">
        <f>BDS!BR101</f>
        <v>41.157515243469071</v>
      </c>
      <c r="C98">
        <f>BDS!CD101</f>
        <v>-5.8992850813685687</v>
      </c>
      <c r="D98">
        <v>0</v>
      </c>
      <c r="F98" s="8">
        <f>BDS!BR101</f>
        <v>41.157515243469071</v>
      </c>
      <c r="G98">
        <f>Room!Q99</f>
        <v>6.0811021226169801</v>
      </c>
      <c r="H98">
        <v>0</v>
      </c>
      <c r="J98" s="8">
        <f>BDS!BR101</f>
        <v>41.157515243469071</v>
      </c>
      <c r="K98">
        <f>Room!U99</f>
        <v>0</v>
      </c>
      <c r="L98">
        <v>0</v>
      </c>
      <c r="N98" s="8">
        <f>BDS!BR101</f>
        <v>41.157515243469071</v>
      </c>
      <c r="O98">
        <f>Room!V99</f>
        <v>6.0811021226169801</v>
      </c>
      <c r="P98">
        <v>0</v>
      </c>
      <c r="R98" s="8">
        <f>BDS!BR101</f>
        <v>41.157515243469071</v>
      </c>
      <c r="S98" s="1">
        <f>Room!W99</f>
        <v>0.18181704124841147</v>
      </c>
      <c r="T98">
        <v>0</v>
      </c>
    </row>
    <row r="99" spans="2:20" x14ac:dyDescent="0.2">
      <c r="B99" s="8">
        <f>BDS!BR102</f>
        <v>41.781674441413649</v>
      </c>
      <c r="C99">
        <f>BDS!CD102</f>
        <v>-5.8962342983395235</v>
      </c>
      <c r="D99">
        <v>0</v>
      </c>
      <c r="F99" s="8">
        <f>BDS!BR102</f>
        <v>41.781674441413649</v>
      </c>
      <c r="G99">
        <f>Room!Q100</f>
        <v>5.9872151551983279</v>
      </c>
      <c r="H99">
        <v>0</v>
      </c>
      <c r="J99" s="8">
        <f>BDS!BR102</f>
        <v>41.781674441413649</v>
      </c>
      <c r="K99">
        <f>Room!U100</f>
        <v>0</v>
      </c>
      <c r="L99">
        <v>0</v>
      </c>
      <c r="N99" s="8">
        <f>BDS!BR102</f>
        <v>41.781674441413649</v>
      </c>
      <c r="O99">
        <f>Room!V100</f>
        <v>5.9872151551983279</v>
      </c>
      <c r="P99">
        <v>0</v>
      </c>
      <c r="R99" s="8">
        <f>BDS!BR102</f>
        <v>41.781674441413649</v>
      </c>
      <c r="S99" s="1">
        <f>Room!W100</f>
        <v>9.0980856858804415E-2</v>
      </c>
      <c r="T99">
        <v>0</v>
      </c>
    </row>
    <row r="100" spans="2:20" x14ac:dyDescent="0.2">
      <c r="B100" s="8">
        <f>BDS!BR103</f>
        <v>42.415299096689026</v>
      </c>
      <c r="C100">
        <f>BDS!CD103</f>
        <v>-5.8930921351638466</v>
      </c>
      <c r="D100">
        <v>0</v>
      </c>
      <c r="F100" s="8">
        <f>BDS!BR103</f>
        <v>42.415299096689026</v>
      </c>
      <c r="G100">
        <f>Room!Q101</f>
        <v>5.8902551601551725</v>
      </c>
      <c r="H100">
        <v>0</v>
      </c>
      <c r="J100" s="8">
        <f>BDS!BR103</f>
        <v>42.415299096689026</v>
      </c>
      <c r="K100">
        <f>Room!U101</f>
        <v>0</v>
      </c>
      <c r="L100">
        <v>0</v>
      </c>
      <c r="N100" s="8">
        <f>BDS!BR103</f>
        <v>42.415299096689026</v>
      </c>
      <c r="O100">
        <f>Room!V101</f>
        <v>5.8902551601551725</v>
      </c>
      <c r="P100">
        <v>0</v>
      </c>
      <c r="R100" s="8">
        <f>BDS!BR103</f>
        <v>42.415299096689026</v>
      </c>
      <c r="S100" s="1">
        <f>Room!W101</f>
        <v>-2.8369750086740808E-3</v>
      </c>
      <c r="T100">
        <v>0</v>
      </c>
    </row>
    <row r="101" spans="2:20" x14ac:dyDescent="0.2">
      <c r="B101" s="8">
        <f>BDS!BR104</f>
        <v>43.058532754215754</v>
      </c>
      <c r="C101">
        <f>BDS!CD104</f>
        <v>-5.8898559137167572</v>
      </c>
      <c r="D101">
        <v>0</v>
      </c>
      <c r="F101" s="8">
        <f>BDS!BR104</f>
        <v>43.058532754215754</v>
      </c>
      <c r="G101">
        <f>Room!Q102</f>
        <v>5.7901201425666589</v>
      </c>
      <c r="H101">
        <v>0</v>
      </c>
      <c r="J101" s="8">
        <f>BDS!BR104</f>
        <v>43.058532754215754</v>
      </c>
      <c r="K101">
        <f>Room!U102</f>
        <v>0</v>
      </c>
      <c r="L101">
        <v>0</v>
      </c>
      <c r="N101" s="8">
        <f>BDS!BR104</f>
        <v>43.058532754215754</v>
      </c>
      <c r="O101">
        <f>Room!V102</f>
        <v>5.7901201425666589</v>
      </c>
      <c r="P101">
        <v>0</v>
      </c>
      <c r="R101" s="8">
        <f>BDS!BR104</f>
        <v>43.058532754215754</v>
      </c>
      <c r="S101" s="1">
        <f>Room!W102</f>
        <v>-9.9735771150098351E-2</v>
      </c>
      <c r="T101">
        <v>0</v>
      </c>
    </row>
    <row r="102" spans="2:20" x14ac:dyDescent="0.2">
      <c r="B102" s="8">
        <f>BDS!BR105</f>
        <v>43.711521135792218</v>
      </c>
      <c r="C102">
        <f>BDS!CD105</f>
        <v>-5.8865228810106069</v>
      </c>
      <c r="D102">
        <v>0</v>
      </c>
      <c r="F102" s="8">
        <f>BDS!BR105</f>
        <v>43.711521135792218</v>
      </c>
      <c r="G102">
        <f>Room!Q103</f>
        <v>5.6867052405120315</v>
      </c>
      <c r="H102">
        <v>0</v>
      </c>
      <c r="J102" s="8">
        <f>BDS!BR105</f>
        <v>43.711521135792218</v>
      </c>
      <c r="K102">
        <f>Room!U103</f>
        <v>0</v>
      </c>
      <c r="L102">
        <v>0</v>
      </c>
      <c r="N102" s="8">
        <f>BDS!BR105</f>
        <v>43.711521135792218</v>
      </c>
      <c r="O102">
        <f>Room!V103</f>
        <v>5.6867052405120315</v>
      </c>
      <c r="P102">
        <v>0</v>
      </c>
      <c r="R102" s="8">
        <f>BDS!BR105</f>
        <v>43.711521135792218</v>
      </c>
      <c r="S102" s="1">
        <f>Room!W103</f>
        <v>-0.19981764049857542</v>
      </c>
      <c r="T102">
        <v>0</v>
      </c>
    </row>
    <row r="103" spans="2:20" x14ac:dyDescent="0.2">
      <c r="B103" s="8">
        <f>BDS!BR106</f>
        <v>44.374412173107274</v>
      </c>
      <c r="C103">
        <f>BDS!CD106</f>
        <v>-5.8830902073259148</v>
      </c>
      <c r="D103">
        <v>0</v>
      </c>
      <c r="F103" s="8">
        <f>BDS!BR106</f>
        <v>44.374412173107274</v>
      </c>
      <c r="G103">
        <f>Room!Q104</f>
        <v>5.5799027803840104</v>
      </c>
      <c r="H103">
        <v>0</v>
      </c>
      <c r="J103" s="8">
        <f>BDS!BR106</f>
        <v>44.374412173107274</v>
      </c>
      <c r="K103">
        <f>Room!U104</f>
        <v>0</v>
      </c>
      <c r="L103">
        <v>0</v>
      </c>
      <c r="N103" s="8">
        <f>BDS!BR106</f>
        <v>44.374412173107274</v>
      </c>
      <c r="O103">
        <f>Room!V104</f>
        <v>5.5799027803840104</v>
      </c>
      <c r="P103">
        <v>0</v>
      </c>
      <c r="R103" s="8">
        <f>BDS!BR106</f>
        <v>44.374412173107274</v>
      </c>
      <c r="S103" s="1">
        <f>Room!W104</f>
        <v>-0.30318742694190437</v>
      </c>
      <c r="T103">
        <v>0</v>
      </c>
    </row>
    <row r="104" spans="2:20" x14ac:dyDescent="0.2">
      <c r="B104" s="8">
        <f>BDS!BR107</f>
        <v>45.047356041253529</v>
      </c>
      <c r="C104">
        <f>BDS!CD107</f>
        <v>-5.8795549843099124</v>
      </c>
      <c r="D104">
        <v>0</v>
      </c>
      <c r="F104" s="8">
        <f>BDS!BR107</f>
        <v>45.047356041253529</v>
      </c>
      <c r="G104">
        <f>Room!Q105</f>
        <v>5.4696023651218475</v>
      </c>
      <c r="H104">
        <v>0</v>
      </c>
      <c r="J104" s="8">
        <f>BDS!BR107</f>
        <v>45.047356041253529</v>
      </c>
      <c r="K104">
        <f>Room!U105</f>
        <v>0</v>
      </c>
      <c r="L104">
        <v>0</v>
      </c>
      <c r="N104" s="8">
        <f>BDS!BR107</f>
        <v>45.047356041253529</v>
      </c>
      <c r="O104">
        <f>Room!V105</f>
        <v>5.4696023651218475</v>
      </c>
      <c r="P104">
        <v>0</v>
      </c>
      <c r="R104" s="8">
        <f>BDS!BR107</f>
        <v>45.047356041253529</v>
      </c>
      <c r="S104" s="1">
        <f>Room!W105</f>
        <v>-0.40995261918806492</v>
      </c>
      <c r="T104">
        <v>0</v>
      </c>
    </row>
    <row r="105" spans="2:20" x14ac:dyDescent="0.2">
      <c r="B105" s="8">
        <f>BDS!BR108</f>
        <v>45.730505192748872</v>
      </c>
      <c r="C105">
        <f>BDS!CD108</f>
        <v>-5.8759142230428267</v>
      </c>
      <c r="D105">
        <v>0</v>
      </c>
      <c r="F105" s="8">
        <f>BDS!BR108</f>
        <v>45.730505192748872</v>
      </c>
      <c r="G105">
        <f>Room!Q106</f>
        <v>5.3556910023682525</v>
      </c>
      <c r="H105">
        <v>0</v>
      </c>
      <c r="J105" s="8">
        <f>BDS!BR108</f>
        <v>45.730505192748872</v>
      </c>
      <c r="K105">
        <f>Room!U106</f>
        <v>0</v>
      </c>
      <c r="L105">
        <v>0</v>
      </c>
      <c r="N105" s="8">
        <f>BDS!BR108</f>
        <v>45.730505192748872</v>
      </c>
      <c r="O105">
        <f>Room!V106</f>
        <v>5.3556910023682525</v>
      </c>
      <c r="P105">
        <v>0</v>
      </c>
      <c r="R105" s="8">
        <f>BDS!BR108</f>
        <v>45.730505192748872</v>
      </c>
      <c r="S105" s="1">
        <f>Room!W106</f>
        <v>-0.52022322067457427</v>
      </c>
      <c r="T105">
        <v>0</v>
      </c>
    </row>
    <row r="106" spans="2:20" x14ac:dyDescent="0.2">
      <c r="B106" s="8">
        <f>BDS!BR109</f>
        <v>46.424014392073914</v>
      </c>
      <c r="C106">
        <f>BDS!CD109</f>
        <v>-5.8721648520726104</v>
      </c>
      <c r="D106">
        <v>0</v>
      </c>
      <c r="F106" s="8">
        <f>BDS!BR109</f>
        <v>46.424014392073914</v>
      </c>
      <c r="G106">
        <f>Room!Q107</f>
        <v>5.2380532808980256</v>
      </c>
      <c r="H106">
        <v>0</v>
      </c>
      <c r="J106" s="8">
        <f>BDS!BR109</f>
        <v>46.424014392073914</v>
      </c>
      <c r="K106">
        <f>Room!U107</f>
        <v>0</v>
      </c>
      <c r="L106">
        <v>0</v>
      </c>
      <c r="N106" s="8">
        <f>BDS!BR109</f>
        <v>46.424014392073914</v>
      </c>
      <c r="O106">
        <f>Room!V107</f>
        <v>5.2380532808980256</v>
      </c>
      <c r="P106">
        <v>0</v>
      </c>
      <c r="R106" s="8">
        <f>BDS!BR109</f>
        <v>46.424014392073914</v>
      </c>
      <c r="S106" s="1">
        <f>Room!W107</f>
        <v>-0.63411157117458483</v>
      </c>
      <c r="T106">
        <v>0</v>
      </c>
    </row>
    <row r="107" spans="2:20" x14ac:dyDescent="0.2">
      <c r="B107" s="8">
        <f>BDS!BR110</f>
        <v>47.12804075073322</v>
      </c>
      <c r="C107">
        <f>BDS!CD110</f>
        <v>-5.8683037154184294</v>
      </c>
      <c r="D107">
        <v>0</v>
      </c>
      <c r="F107" s="8">
        <f>BDS!BR110</f>
        <v>47.12804075073322</v>
      </c>
      <c r="G107">
        <f>Room!Q108</f>
        <v>5.1165716052631502</v>
      </c>
      <c r="H107">
        <v>0</v>
      </c>
      <c r="J107" s="8">
        <f>BDS!BR110</f>
        <v>47.12804075073322</v>
      </c>
      <c r="K107">
        <f>Room!U108</f>
        <v>0</v>
      </c>
      <c r="L107">
        <v>0</v>
      </c>
      <c r="N107" s="8">
        <f>BDS!BR110</f>
        <v>47.12804075073322</v>
      </c>
      <c r="O107">
        <f>Room!V108</f>
        <v>5.1165716052631502</v>
      </c>
      <c r="P107">
        <v>0</v>
      </c>
      <c r="R107" s="8">
        <f>BDS!BR110</f>
        <v>47.12804075073322</v>
      </c>
      <c r="S107" s="1">
        <f>Room!W108</f>
        <v>-0.75173211015527919</v>
      </c>
      <c r="T107">
        <v>0</v>
      </c>
    </row>
    <row r="108" spans="2:20" x14ac:dyDescent="0.2">
      <c r="B108" s="8">
        <f>BDS!BR111</f>
        <v>47.842743762848237</v>
      </c>
      <c r="C108">
        <f>BDS!CD111</f>
        <v>-5.8643275705438516</v>
      </c>
      <c r="D108">
        <v>0</v>
      </c>
      <c r="F108" s="8">
        <f>BDS!BR111</f>
        <v>47.842743762848237</v>
      </c>
      <c r="G108">
        <f>Room!Q109</f>
        <v>4.9911265004962937</v>
      </c>
      <c r="H108">
        <v>0</v>
      </c>
      <c r="J108" s="8">
        <f>BDS!BR111</f>
        <v>47.842743762848237</v>
      </c>
      <c r="K108">
        <f>Room!U109</f>
        <v>0</v>
      </c>
      <c r="L108">
        <v>0</v>
      </c>
      <c r="N108" s="8">
        <f>BDS!BR111</f>
        <v>47.842743762848237</v>
      </c>
      <c r="O108">
        <f>Room!V109</f>
        <v>4.9911265004962937</v>
      </c>
      <c r="P108">
        <v>0</v>
      </c>
      <c r="R108" s="8">
        <f>BDS!BR111</f>
        <v>47.842743762848237</v>
      </c>
      <c r="S108" s="1">
        <f>Room!W109</f>
        <v>-0.87320107004755787</v>
      </c>
      <c r="T108">
        <v>0</v>
      </c>
    </row>
    <row r="109" spans="2:20" x14ac:dyDescent="0.2">
      <c r="B109" s="8">
        <f>BDS!BR112</f>
        <v>48.568285341289993</v>
      </c>
      <c r="C109">
        <f>BDS!CD112</f>
        <v>-5.860233086300239</v>
      </c>
      <c r="D109">
        <v>0</v>
      </c>
      <c r="F109" s="8">
        <f>BDS!BR112</f>
        <v>48.568285341289993</v>
      </c>
      <c r="G109">
        <f>Room!Q110</f>
        <v>4.8615970009664418</v>
      </c>
      <c r="H109">
        <v>0</v>
      </c>
      <c r="J109" s="8">
        <f>BDS!BR112</f>
        <v>48.568285341289993</v>
      </c>
      <c r="K109">
        <f>Room!U110</f>
        <v>0</v>
      </c>
      <c r="L109">
        <v>0</v>
      </c>
      <c r="N109" s="8">
        <f>BDS!BR112</f>
        <v>48.568285341289993</v>
      </c>
      <c r="O109">
        <f>Room!V110</f>
        <v>4.8615970009664418</v>
      </c>
      <c r="P109">
        <v>0</v>
      </c>
      <c r="R109" s="8">
        <f>BDS!BR112</f>
        <v>48.568285341289993</v>
      </c>
      <c r="S109" s="1">
        <f>Room!W110</f>
        <v>-0.99863608533379722</v>
      </c>
      <c r="T109">
        <v>0</v>
      </c>
    </row>
    <row r="110" spans="2:20" x14ac:dyDescent="0.2">
      <c r="B110" s="8">
        <f>BDS!BR113</f>
        <v>49.304829854359774</v>
      </c>
      <c r="C110">
        <f>BDS!CD113</f>
        <v>-5.8560168408414919</v>
      </c>
      <c r="D110">
        <v>0</v>
      </c>
      <c r="F110" s="8">
        <f>BDS!BR113</f>
        <v>49.304829854359774</v>
      </c>
      <c r="G110">
        <f>Room!Q111</f>
        <v>4.727861140150063</v>
      </c>
      <c r="H110">
        <v>0</v>
      </c>
      <c r="J110" s="8">
        <f>BDS!BR113</f>
        <v>49.304829854359774</v>
      </c>
      <c r="K110">
        <f>Room!U111</f>
        <v>0</v>
      </c>
      <c r="L110">
        <v>0</v>
      </c>
      <c r="N110" s="8">
        <f>BDS!BR113</f>
        <v>49.304829854359774</v>
      </c>
      <c r="O110">
        <f>Room!V111</f>
        <v>4.727861140150063</v>
      </c>
      <c r="P110">
        <v>0</v>
      </c>
      <c r="R110" s="8">
        <f>BDS!BR113</f>
        <v>49.304829854359774</v>
      </c>
      <c r="S110" s="1">
        <f>Room!W111</f>
        <v>-1.1281557006914289</v>
      </c>
      <c r="T110">
        <v>0</v>
      </c>
    </row>
    <row r="111" spans="2:20" x14ac:dyDescent="0.2">
      <c r="B111" s="8">
        <f>BDS!BR114</f>
        <v>50.05254416302602</v>
      </c>
      <c r="C111">
        <f>BDS!CD114</f>
        <v>-5.8516753195109423</v>
      </c>
      <c r="D111">
        <v>0</v>
      </c>
      <c r="F111" s="8">
        <f>BDS!BR114</f>
        <v>50.05254416302602</v>
      </c>
      <c r="G111">
        <f>Room!Q112</f>
        <v>4.5897965612413847</v>
      </c>
      <c r="H111">
        <v>0</v>
      </c>
      <c r="J111" s="8">
        <f>BDS!BR114</f>
        <v>50.05254416302602</v>
      </c>
      <c r="K111">
        <f>Room!U112</f>
        <v>0</v>
      </c>
      <c r="L111">
        <v>0</v>
      </c>
      <c r="N111" s="8">
        <f>BDS!BR114</f>
        <v>50.05254416302602</v>
      </c>
      <c r="O111">
        <f>Room!V112</f>
        <v>4.5897965612413847</v>
      </c>
      <c r="P111">
        <v>0</v>
      </c>
      <c r="R111" s="8">
        <f>BDS!BR114</f>
        <v>50.05254416302602</v>
      </c>
      <c r="S111" s="1">
        <f>Room!W112</f>
        <v>-1.2618787582695576</v>
      </c>
      <c r="T111">
        <v>0</v>
      </c>
    </row>
    <row r="112" spans="2:20" x14ac:dyDescent="0.2">
      <c r="B112" s="8">
        <f>BDS!BR115</f>
        <v>50.811597658725987</v>
      </c>
      <c r="C112">
        <f>BDS!CD115</f>
        <v>-5.8472049127016623</v>
      </c>
      <c r="D112">
        <v>0</v>
      </c>
      <c r="F112" s="8">
        <f>BDS!BR115</f>
        <v>50.811597658725987</v>
      </c>
      <c r="G112">
        <f>Room!Q113</f>
        <v>4.4472812722581194</v>
      </c>
      <c r="H112">
        <v>0</v>
      </c>
      <c r="J112" s="8">
        <f>BDS!BR115</f>
        <v>50.811597658725987</v>
      </c>
      <c r="K112">
        <f>Room!U113</f>
        <v>0</v>
      </c>
      <c r="L112">
        <v>0</v>
      </c>
      <c r="N112" s="8">
        <f>BDS!BR115</f>
        <v>50.811597658725987</v>
      </c>
      <c r="O112">
        <f>Room!V113</f>
        <v>4.4472812722581194</v>
      </c>
      <c r="P112">
        <v>0</v>
      </c>
      <c r="R112" s="8">
        <f>BDS!BR115</f>
        <v>50.811597658725987</v>
      </c>
      <c r="S112" s="1">
        <f>Room!W113</f>
        <v>-1.3999236404435429</v>
      </c>
      <c r="T112">
        <v>0</v>
      </c>
    </row>
    <row r="113" spans="2:20" x14ac:dyDescent="0.2">
      <c r="B113" s="8">
        <f>BDS!BR116</f>
        <v>51.582162301740617</v>
      </c>
      <c r="C113">
        <f>BDS!CD116</f>
        <v>-5.8426019136914347</v>
      </c>
      <c r="D113">
        <v>0</v>
      </c>
      <c r="F113" s="8">
        <f>BDS!BR116</f>
        <v>51.582162301740617</v>
      </c>
      <c r="G113">
        <f>Room!Q114</f>
        <v>4.3001945736966816</v>
      </c>
      <c r="H113">
        <v>0</v>
      </c>
      <c r="J113" s="8">
        <f>BDS!BR116</f>
        <v>51.582162301740617</v>
      </c>
      <c r="K113">
        <f>Room!U114</f>
        <v>0</v>
      </c>
      <c r="L113">
        <v>0</v>
      </c>
      <c r="N113" s="8">
        <f>BDS!BR116</f>
        <v>51.582162301740617</v>
      </c>
      <c r="O113">
        <f>Room!V114</f>
        <v>4.3001945736966816</v>
      </c>
      <c r="P113">
        <v>0</v>
      </c>
      <c r="R113" s="8">
        <f>BDS!BR116</f>
        <v>51.582162301740617</v>
      </c>
      <c r="S113" s="1">
        <f>Room!W114</f>
        <v>-1.5424073399947531</v>
      </c>
      <c r="T113">
        <v>0</v>
      </c>
    </row>
    <row r="114" spans="2:20" x14ac:dyDescent="0.2">
      <c r="B114" s="8">
        <f>BDS!BR117</f>
        <v>52.364412660151409</v>
      </c>
      <c r="C114">
        <f>BDS!CD117</f>
        <v>-5.8378625164537539</v>
      </c>
      <c r="D114">
        <v>0</v>
      </c>
      <c r="F114" s="8">
        <f>BDS!BR117</f>
        <v>52.364412660151409</v>
      </c>
      <c r="G114">
        <f>Room!Q115</f>
        <v>4.1484181919533283</v>
      </c>
      <c r="H114">
        <v>0</v>
      </c>
      <c r="J114" s="8">
        <f>BDS!BR117</f>
        <v>52.364412660151409</v>
      </c>
      <c r="K114">
        <f>Room!U115</f>
        <v>0</v>
      </c>
      <c r="L114">
        <v>0</v>
      </c>
      <c r="N114" s="8">
        <f>BDS!BR117</f>
        <v>52.364412660151409</v>
      </c>
      <c r="O114">
        <f>Room!V115</f>
        <v>4.1484181919533283</v>
      </c>
      <c r="P114">
        <v>0</v>
      </c>
      <c r="R114" s="8">
        <f>BDS!BR117</f>
        <v>52.364412660151409</v>
      </c>
      <c r="S114" s="1">
        <f>Room!W115</f>
        <v>-1.6894443245004256</v>
      </c>
      <c r="T114">
        <v>0</v>
      </c>
    </row>
    <row r="115" spans="2:20" x14ac:dyDescent="0.2">
      <c r="B115" s="8">
        <f>BDS!BR118</f>
        <v>53.158525949388064</v>
      </c>
      <c r="C115">
        <f>BDS!CD118</f>
        <v>-5.8329828134464714</v>
      </c>
      <c r="D115">
        <v>0</v>
      </c>
      <c r="F115" s="8">
        <f>BDS!BR118</f>
        <v>53.158525949388064</v>
      </c>
      <c r="G115">
        <f>Room!Q116</f>
        <v>3.9918376577606081</v>
      </c>
      <c r="H115">
        <v>0</v>
      </c>
      <c r="J115" s="8">
        <f>BDS!BR118</f>
        <v>53.158525949388064</v>
      </c>
      <c r="K115">
        <f>Room!U116</f>
        <v>0</v>
      </c>
      <c r="L115">
        <v>0</v>
      </c>
      <c r="N115" s="8">
        <f>BDS!BR118</f>
        <v>53.158525949388064</v>
      </c>
      <c r="O115">
        <f>Room!V116</f>
        <v>3.9918376577606081</v>
      </c>
      <c r="P115">
        <v>0</v>
      </c>
      <c r="R115" s="8">
        <f>BDS!BR118</f>
        <v>53.158525949388064</v>
      </c>
      <c r="S115" s="1">
        <f>Room!W116</f>
        <v>-1.8411451556858633</v>
      </c>
      <c r="T115">
        <v>0</v>
      </c>
    </row>
    <row r="116" spans="2:20" x14ac:dyDescent="0.2">
      <c r="B116" s="8">
        <f>BDS!BR119</f>
        <v>53.964682072375858</v>
      </c>
      <c r="C116">
        <f>BDS!CD119</f>
        <v>-5.8279587933798469</v>
      </c>
      <c r="D116">
        <v>0</v>
      </c>
      <c r="F116" s="8">
        <f>BDS!BR119</f>
        <v>53.964682072375858</v>
      </c>
      <c r="G116">
        <f>Room!Q117</f>
        <v>3.8303439758975562</v>
      </c>
      <c r="H116">
        <v>0</v>
      </c>
      <c r="J116" s="8">
        <f>BDS!BR119</f>
        <v>53.964682072375858</v>
      </c>
      <c r="K116">
        <f>Room!U117</f>
        <v>0</v>
      </c>
      <c r="L116">
        <v>0</v>
      </c>
      <c r="N116" s="8">
        <f>BDS!BR119</f>
        <v>53.964682072375858</v>
      </c>
      <c r="O116">
        <f>Room!V117</f>
        <v>3.8303439758975562</v>
      </c>
      <c r="P116">
        <v>0</v>
      </c>
      <c r="R116" s="8">
        <f>BDS!BR119</f>
        <v>53.964682072375858</v>
      </c>
      <c r="S116" s="1">
        <f>Room!W117</f>
        <v>-1.9976148174822907</v>
      </c>
      <c r="T116">
        <v>0</v>
      </c>
    </row>
    <row r="117" spans="2:20" x14ac:dyDescent="0.2">
      <c r="B117" s="8">
        <f>BDS!BR120</f>
        <v>54.78306366029188</v>
      </c>
      <c r="C117">
        <f>BDS!CD120</f>
        <v>-5.8227863389658356</v>
      </c>
      <c r="D117">
        <v>0</v>
      </c>
      <c r="F117" s="8">
        <f>BDS!BR120</f>
        <v>54.78306366029188</v>
      </c>
      <c r="G117">
        <f>Room!Q118</f>
        <v>3.6638356405136276</v>
      </c>
      <c r="H117">
        <v>0</v>
      </c>
      <c r="J117" s="8">
        <f>BDS!BR120</f>
        <v>54.78306366029188</v>
      </c>
      <c r="K117">
        <f>Room!U118</f>
        <v>0</v>
      </c>
      <c r="L117">
        <v>0</v>
      </c>
      <c r="N117" s="8">
        <f>BDS!BR120</f>
        <v>54.78306366029188</v>
      </c>
      <c r="O117">
        <f>Room!V118</f>
        <v>3.6638356405136276</v>
      </c>
      <c r="P117">
        <v>0</v>
      </c>
      <c r="R117" s="8">
        <f>BDS!BR120</f>
        <v>54.78306366029188</v>
      </c>
      <c r="S117" s="1">
        <f>Room!W118</f>
        <v>-2.158950698452208</v>
      </c>
      <c r="T117">
        <v>0</v>
      </c>
    </row>
    <row r="118" spans="2:20" x14ac:dyDescent="0.2">
      <c r="B118" s="8">
        <f>BDS!BR121</f>
        <v>55.613856113939342</v>
      </c>
      <c r="C118">
        <f>BDS!CD121</f>
        <v>-5.817461224650752</v>
      </c>
      <c r="D118">
        <v>0</v>
      </c>
      <c r="F118" s="8">
        <f>BDS!BR121</f>
        <v>55.613856113939342</v>
      </c>
      <c r="G118">
        <f>Room!Q119</f>
        <v>3.4922210596320715</v>
      </c>
      <c r="H118">
        <v>0</v>
      </c>
      <c r="J118" s="8">
        <f>BDS!BR121</f>
        <v>55.613856113939342</v>
      </c>
      <c r="K118">
        <f>Room!U119</f>
        <v>0</v>
      </c>
      <c r="L118">
        <v>0</v>
      </c>
      <c r="N118" s="8">
        <f>BDS!BR121</f>
        <v>55.613856113939342</v>
      </c>
      <c r="O118">
        <f>Room!V119</f>
        <v>3.4922210596320715</v>
      </c>
      <c r="P118">
        <v>0</v>
      </c>
      <c r="R118" s="8">
        <f>BDS!BR121</f>
        <v>55.613856113939342</v>
      </c>
      <c r="S118" s="1">
        <f>Room!W119</f>
        <v>-2.3252401650186805</v>
      </c>
      <c r="T118">
        <v>0</v>
      </c>
    </row>
    <row r="119" spans="2:20" x14ac:dyDescent="0.2">
      <c r="B119" s="8">
        <f>BDS!BR122</f>
        <v>56.457247645749305</v>
      </c>
      <c r="C119">
        <f>BDS!CD122</f>
        <v>-5.8119791143335897</v>
      </c>
      <c r="D119">
        <v>0</v>
      </c>
      <c r="F119" s="8">
        <f>BDS!BR122</f>
        <v>56.457247645749305</v>
      </c>
      <c r="G119">
        <f>Room!Q120</f>
        <v>3.3154214627931484</v>
      </c>
      <c r="H119">
        <v>0</v>
      </c>
      <c r="J119" s="8">
        <f>BDS!BR122</f>
        <v>56.457247645749305</v>
      </c>
      <c r="K119">
        <f>Room!U120</f>
        <v>0</v>
      </c>
      <c r="L119">
        <v>0</v>
      </c>
      <c r="N119" s="8">
        <f>BDS!BR122</f>
        <v>56.457247645749305</v>
      </c>
      <c r="O119">
        <f>Room!V120</f>
        <v>3.3154214627931484</v>
      </c>
      <c r="P119">
        <v>0</v>
      </c>
      <c r="R119" s="8">
        <f>BDS!BR122</f>
        <v>56.457247645749305</v>
      </c>
      <c r="S119" s="1">
        <f>Room!W120</f>
        <v>-2.4965576515404413</v>
      </c>
      <c r="T119">
        <v>0</v>
      </c>
    </row>
    <row r="120" spans="2:20" x14ac:dyDescent="0.2">
      <c r="B120" s="8">
        <f>BDS!BR123</f>
        <v>57.313429322419424</v>
      </c>
      <c r="C120">
        <f>BDS!CD123</f>
        <v>-5.8063355590724681</v>
      </c>
      <c r="D120">
        <v>0</v>
      </c>
      <c r="F120" s="8">
        <f>BDS!BR123</f>
        <v>57.313429322419424</v>
      </c>
      <c r="G120">
        <f>Room!Q121</f>
        <v>3.1333743773014766</v>
      </c>
      <c r="H120">
        <v>0</v>
      </c>
      <c r="J120" s="8">
        <f>BDS!BR123</f>
        <v>57.313429322419424</v>
      </c>
      <c r="K120">
        <f>Room!U121</f>
        <v>0</v>
      </c>
      <c r="L120">
        <v>0</v>
      </c>
      <c r="N120" s="8">
        <f>BDS!BR123</f>
        <v>57.313429322419424</v>
      </c>
      <c r="O120">
        <f>Room!V121</f>
        <v>3.1333743773014766</v>
      </c>
      <c r="P120">
        <v>0</v>
      </c>
      <c r="R120" s="8">
        <f>BDS!BR123</f>
        <v>57.313429322419424</v>
      </c>
      <c r="S120" s="1">
        <f>Room!W121</f>
        <v>-2.6729611817709915</v>
      </c>
      <c r="T120">
        <v>0</v>
      </c>
    </row>
    <row r="121" spans="2:20" x14ac:dyDescent="0.2">
      <c r="B121" s="8">
        <f>BDS!BR124</f>
        <v>58.182595108199237</v>
      </c>
      <c r="C121">
        <f>BDS!CD124</f>
        <v>-5.8005259947819203</v>
      </c>
      <c r="D121">
        <v>0</v>
      </c>
      <c r="F121" s="8">
        <f>BDS!BR124</f>
        <v>58.182595108199237</v>
      </c>
      <c r="G121">
        <f>Room!Q122</f>
        <v>2.946037770961714</v>
      </c>
      <c r="H121">
        <v>0</v>
      </c>
      <c r="J121" s="8">
        <f>BDS!BR124</f>
        <v>58.182595108199237</v>
      </c>
      <c r="K121">
        <f>Room!U122</f>
        <v>0</v>
      </c>
      <c r="L121">
        <v>0</v>
      </c>
      <c r="N121" s="8">
        <f>BDS!BR124</f>
        <v>58.182595108199237</v>
      </c>
      <c r="O121">
        <f>Room!V122</f>
        <v>2.946037770961714</v>
      </c>
      <c r="P121">
        <v>0</v>
      </c>
      <c r="R121" s="8">
        <f>BDS!BR124</f>
        <v>58.182595108199237</v>
      </c>
      <c r="S121" s="1">
        <f>Room!W122</f>
        <v>-2.8544882238202063</v>
      </c>
      <c r="T121">
        <v>0</v>
      </c>
    </row>
    <row r="122" spans="2:20" x14ac:dyDescent="0.2">
      <c r="B122" s="8">
        <f>BDS!BR125</f>
        <v>59.064941908831962</v>
      </c>
      <c r="C122">
        <f>BDS!CD125</f>
        <v>-5.7945457399239304</v>
      </c>
      <c r="D122">
        <v>0</v>
      </c>
      <c r="F122" s="8">
        <f>BDS!BR125</f>
        <v>59.064941908831962</v>
      </c>
      <c r="G122">
        <f>Room!Q123</f>
        <v>2.7533949721168143</v>
      </c>
      <c r="H122">
        <v>0</v>
      </c>
      <c r="J122" s="8">
        <f>BDS!BR125</f>
        <v>59.064941908831962</v>
      </c>
      <c r="K122">
        <f>Room!U123</f>
        <v>0</v>
      </c>
      <c r="L122">
        <v>0</v>
      </c>
      <c r="N122" s="8">
        <f>BDS!BR125</f>
        <v>59.064941908831962</v>
      </c>
      <c r="O122">
        <f>Room!V123</f>
        <v>2.7533949721168143</v>
      </c>
      <c r="P122">
        <v>0</v>
      </c>
      <c r="R122" s="8">
        <f>BDS!BR125</f>
        <v>59.064941908831962</v>
      </c>
      <c r="S122" s="1">
        <f>Room!W123</f>
        <v>-3.0411507678071161</v>
      </c>
      <c r="T122">
        <v>0</v>
      </c>
    </row>
    <row r="123" spans="2:20" x14ac:dyDescent="0.2">
      <c r="B123" s="8">
        <f>BDS!BR126</f>
        <v>59.960669616162626</v>
      </c>
      <c r="C123">
        <f>BDS!CD126</f>
        <v>-5.7883899931958798</v>
      </c>
      <c r="D123">
        <v>0</v>
      </c>
      <c r="F123" s="8">
        <f>BDS!BR126</f>
        <v>59.960669616162626</v>
      </c>
      <c r="G123">
        <f>Room!Q124</f>
        <v>2.555460490522004</v>
      </c>
      <c r="H123">
        <v>0</v>
      </c>
      <c r="J123" s="8">
        <f>BDS!BR126</f>
        <v>59.960669616162626</v>
      </c>
      <c r="K123">
        <f>Room!U124</f>
        <v>0</v>
      </c>
      <c r="L123">
        <v>0</v>
      </c>
      <c r="N123" s="8">
        <f>BDS!BR126</f>
        <v>59.960669616162626</v>
      </c>
      <c r="O123">
        <f>Room!V124</f>
        <v>2.555460490522004</v>
      </c>
      <c r="P123">
        <v>0</v>
      </c>
      <c r="R123" s="8">
        <f>BDS!BR126</f>
        <v>59.960669616162626</v>
      </c>
      <c r="S123" s="1">
        <f>Room!W124</f>
        <v>-3.2329295026738758</v>
      </c>
      <c r="T123">
        <v>0</v>
      </c>
    </row>
    <row r="124" spans="2:20" x14ac:dyDescent="0.2">
      <c r="B124" s="8">
        <f>BDS!BR127</f>
        <v>60.8699811534227</v>
      </c>
      <c r="C124">
        <f>BDS!CD127</f>
        <v>-5.7820538312189189</v>
      </c>
      <c r="D124">
        <v>0</v>
      </c>
      <c r="F124" s="8">
        <f>BDS!BR127</f>
        <v>60.8699811534227</v>
      </c>
      <c r="G124">
        <f>Room!Q125</f>
        <v>2.3522868739088496</v>
      </c>
      <c r="H124">
        <v>0</v>
      </c>
      <c r="J124" s="8">
        <f>BDS!BR127</f>
        <v>60.8699811534227</v>
      </c>
      <c r="K124">
        <f>Room!U125</f>
        <v>0</v>
      </c>
      <c r="L124">
        <v>0</v>
      </c>
      <c r="N124" s="8">
        <f>BDS!BR127</f>
        <v>60.8699811534227</v>
      </c>
      <c r="O124">
        <f>Room!V125</f>
        <v>2.3522868739088496</v>
      </c>
      <c r="P124">
        <v>0</v>
      </c>
      <c r="R124" s="8">
        <f>BDS!BR127</f>
        <v>60.8699811534227</v>
      </c>
      <c r="S124" s="1">
        <f>Room!W125</f>
        <v>-3.4297669573100693</v>
      </c>
      <c r="T124">
        <v>0</v>
      </c>
    </row>
    <row r="125" spans="2:20" x14ac:dyDescent="0.2">
      <c r="B125" s="8">
        <f>BDS!BR128</f>
        <v>61.79308252120147</v>
      </c>
      <c r="C125">
        <f>BDS!CD128</f>
        <v>-5.7755322062302596</v>
      </c>
      <c r="D125">
        <v>0</v>
      </c>
      <c r="F125" s="8">
        <f>BDS!BR128</f>
        <v>61.79308252120147</v>
      </c>
      <c r="G125">
        <f>Room!Q126</f>
        <v>2.1439727431695972</v>
      </c>
      <c r="H125">
        <v>0</v>
      </c>
      <c r="J125" s="8">
        <f>BDS!BR128</f>
        <v>61.79308252120147</v>
      </c>
      <c r="K125">
        <f>Room!U126</f>
        <v>0</v>
      </c>
      <c r="L125">
        <v>0</v>
      </c>
      <c r="N125" s="8">
        <f>BDS!BR128</f>
        <v>61.79308252120147</v>
      </c>
      <c r="O125">
        <f>Room!V126</f>
        <v>2.1439727431695972</v>
      </c>
      <c r="P125">
        <v>0</v>
      </c>
      <c r="R125" s="8">
        <f>BDS!BR128</f>
        <v>61.79308252120147</v>
      </c>
      <c r="S125" s="1">
        <f>Room!W126</f>
        <v>-3.6315594630606625</v>
      </c>
      <c r="T125">
        <v>0</v>
      </c>
    </row>
    <row r="126" spans="2:20" x14ac:dyDescent="0.2">
      <c r="B126" s="8">
        <f>BDS!BR129</f>
        <v>62.73018284411458</v>
      </c>
      <c r="C126">
        <f>BDS!CD129</f>
        <v>-5.7688199437835452</v>
      </c>
      <c r="D126">
        <v>0</v>
      </c>
      <c r="F126" s="8">
        <f>BDS!BR129</f>
        <v>62.73018284411458</v>
      </c>
      <c r="G126">
        <f>Room!Q127</f>
        <v>1.9306721511558236</v>
      </c>
      <c r="H126">
        <v>0</v>
      </c>
      <c r="J126" s="8">
        <f>BDS!BR129</f>
        <v>62.73018284411458</v>
      </c>
      <c r="K126">
        <f>Room!U127</f>
        <v>0</v>
      </c>
      <c r="L126">
        <v>0</v>
      </c>
      <c r="N126" s="8">
        <f>BDS!BR129</f>
        <v>62.73018284411458</v>
      </c>
      <c r="O126">
        <f>Room!V127</f>
        <v>1.9306721511558236</v>
      </c>
      <c r="P126">
        <v>0</v>
      </c>
      <c r="R126" s="8">
        <f>BDS!BR129</f>
        <v>62.73018284411458</v>
      </c>
      <c r="S126" s="1">
        <f>Room!W127</f>
        <v>-3.8381477926277219</v>
      </c>
      <c r="T126">
        <v>0</v>
      </c>
    </row>
    <row r="127" spans="2:20" x14ac:dyDescent="0.2">
      <c r="B127" s="8">
        <f>BDS!BR130</f>
        <v>63.681494418180321</v>
      </c>
      <c r="C127">
        <f>BDS!CD130</f>
        <v>-5.7619117404614215</v>
      </c>
      <c r="D127">
        <v>0</v>
      </c>
      <c r="F127" s="8">
        <f>BDS!BR130</f>
        <v>63.681494418180321</v>
      </c>
      <c r="G127">
        <f>Room!Q128</f>
        <v>1.7126054021324688</v>
      </c>
      <c r="H127">
        <v>0</v>
      </c>
      <c r="J127" s="8">
        <f>BDS!BR130</f>
        <v>63.681494418180321</v>
      </c>
      <c r="K127">
        <f>Room!U128</f>
        <v>0</v>
      </c>
      <c r="L127">
        <v>0</v>
      </c>
      <c r="N127" s="8">
        <f>BDS!BR130</f>
        <v>63.681494418180321</v>
      </c>
      <c r="O127">
        <f>Room!V128</f>
        <v>1.7126054021324688</v>
      </c>
      <c r="P127">
        <v>0</v>
      </c>
      <c r="R127" s="8">
        <f>BDS!BR130</f>
        <v>63.681494418180321</v>
      </c>
      <c r="S127" s="1">
        <f>Room!W128</f>
        <v>-4.0493063383289529</v>
      </c>
      <c r="T127">
        <v>0</v>
      </c>
    </row>
    <row r="128" spans="2:20" x14ac:dyDescent="0.2">
      <c r="B128" s="8">
        <f>BDS!BR131</f>
        <v>64.647232758914356</v>
      </c>
      <c r="C128">
        <f>BDS!CD131</f>
        <v>-5.7548021616049114</v>
      </c>
      <c r="D128">
        <v>0</v>
      </c>
      <c r="F128" s="8">
        <f>BDS!BR131</f>
        <v>64.647232758914356</v>
      </c>
      <c r="G128">
        <f>Room!Q129</f>
        <v>1.4900714453416997</v>
      </c>
      <c r="H128">
        <v>0</v>
      </c>
      <c r="J128" s="8">
        <f>BDS!BR131</f>
        <v>64.647232758914356</v>
      </c>
      <c r="K128">
        <f>Room!U129</f>
        <v>0</v>
      </c>
      <c r="L128">
        <v>0</v>
      </c>
      <c r="N128" s="8">
        <f>BDS!BR131</f>
        <v>64.647232758914356</v>
      </c>
      <c r="O128">
        <f>Room!V129</f>
        <v>1.4900714453416997</v>
      </c>
      <c r="P128">
        <v>0</v>
      </c>
      <c r="R128" s="8">
        <f>BDS!BR131</f>
        <v>64.647232758914356</v>
      </c>
      <c r="S128" s="1">
        <f>Room!W129</f>
        <v>-4.2647307162632115</v>
      </c>
      <c r="T128">
        <v>0</v>
      </c>
    </row>
    <row r="129" spans="2:20" x14ac:dyDescent="0.2">
      <c r="B129" s="8">
        <f>BDS!BR132</f>
        <v>65.62761665015384</v>
      </c>
      <c r="C129">
        <f>BDS!CD132</f>
        <v>-5.7474856390644611</v>
      </c>
      <c r="D129">
        <v>0</v>
      </c>
      <c r="F129" s="8">
        <f>BDS!BR132</f>
        <v>65.62761665015384</v>
      </c>
      <c r="G129">
        <f>Room!Q130</f>
        <v>1.2634619092911894</v>
      </c>
      <c r="H129">
        <v>0</v>
      </c>
      <c r="J129" s="8">
        <f>BDS!BR132</f>
        <v>65.62761665015384</v>
      </c>
      <c r="K129">
        <f>Room!U130</f>
        <v>0</v>
      </c>
      <c r="L129">
        <v>0</v>
      </c>
      <c r="N129" s="8">
        <f>BDS!BR132</f>
        <v>65.62761665015384</v>
      </c>
      <c r="O129">
        <f>Room!V130</f>
        <v>1.2634619092911894</v>
      </c>
      <c r="P129">
        <v>0</v>
      </c>
      <c r="R129" s="8">
        <f>BDS!BR132</f>
        <v>65.62761665015384</v>
      </c>
      <c r="S129" s="1">
        <f>Room!W130</f>
        <v>-4.4840237297732717</v>
      </c>
      <c r="T129">
        <v>0</v>
      </c>
    </row>
    <row r="130" spans="2:20" x14ac:dyDescent="0.2">
      <c r="B130" s="8">
        <f>BDS!BR133</f>
        <v>66.622868193621926</v>
      </c>
      <c r="C130">
        <f>BDS!CD133</f>
        <v>-5.7399564689779066</v>
      </c>
      <c r="D130">
        <v>0</v>
      </c>
      <c r="F130" s="8">
        <f>BDS!BR133</f>
        <v>66.622868193621926</v>
      </c>
      <c r="G130">
        <f>Room!Q131</f>
        <v>1.0332767633361502</v>
      </c>
      <c r="H130">
        <v>0</v>
      </c>
      <c r="J130" s="8">
        <f>BDS!BR133</f>
        <v>66.622868193621926</v>
      </c>
      <c r="K130">
        <f>Room!U131</f>
        <v>0</v>
      </c>
      <c r="L130">
        <v>0</v>
      </c>
      <c r="N130" s="8">
        <f>BDS!BR133</f>
        <v>66.622868193621926</v>
      </c>
      <c r="O130">
        <f>Room!V131</f>
        <v>1.0332767633361502</v>
      </c>
      <c r="P130">
        <v>0</v>
      </c>
      <c r="R130" s="8">
        <f>BDS!BR133</f>
        <v>66.622868193621926</v>
      </c>
      <c r="S130" s="1">
        <f>Room!W131</f>
        <v>-4.706679705641756</v>
      </c>
      <c r="T130">
        <v>0</v>
      </c>
    </row>
    <row r="131" spans="2:20" x14ac:dyDescent="0.2">
      <c r="B131" s="8">
        <f>BDS!BR134</f>
        <v>67.633212859243997</v>
      </c>
      <c r="C131">
        <f>BDS!CD134</f>
        <v>-5.7322088095808139</v>
      </c>
      <c r="D131">
        <v>0</v>
      </c>
      <c r="F131" s="8">
        <f>BDS!BR134</f>
        <v>67.633212859243997</v>
      </c>
      <c r="G131">
        <f>Room!Q132</f>
        <v>0.80014146747830539</v>
      </c>
      <c r="H131">
        <v>0</v>
      </c>
      <c r="J131" s="8">
        <f>BDS!BR134</f>
        <v>67.633212859243997</v>
      </c>
      <c r="K131">
        <f>Room!U132</f>
        <v>0</v>
      </c>
      <c r="L131">
        <v>0</v>
      </c>
      <c r="N131" s="8">
        <f>BDS!BR134</f>
        <v>67.633212859243997</v>
      </c>
      <c r="O131">
        <f>Room!V132</f>
        <v>0.80014146747830539</v>
      </c>
      <c r="P131">
        <v>0</v>
      </c>
      <c r="R131" s="8">
        <f>BDS!BR134</f>
        <v>67.633212859243997</v>
      </c>
      <c r="S131" s="1">
        <f>Room!W132</f>
        <v>-4.9320673421025081</v>
      </c>
      <c r="T131">
        <v>0</v>
      </c>
    </row>
    <row r="132" spans="2:20" x14ac:dyDescent="0.2">
      <c r="B132" s="8">
        <f>BDS!BR135</f>
        <v>68.658879536226863</v>
      </c>
      <c r="C132">
        <f>BDS!CD135</f>
        <v>-5.7242366790552719</v>
      </c>
      <c r="D132">
        <v>0</v>
      </c>
      <c r="F132" s="8">
        <f>BDS!BR135</f>
        <v>68.658879536226863</v>
      </c>
      <c r="G132">
        <f>Room!Q133</f>
        <v>0.56482528559410372</v>
      </c>
      <c r="H132">
        <v>0</v>
      </c>
      <c r="J132" s="8">
        <f>BDS!BR135</f>
        <v>68.658879536226863</v>
      </c>
      <c r="K132">
        <f>Room!U133</f>
        <v>0</v>
      </c>
      <c r="L132">
        <v>0</v>
      </c>
      <c r="N132" s="8">
        <f>BDS!BR135</f>
        <v>68.658879536226863</v>
      </c>
      <c r="O132">
        <f>Room!V133</f>
        <v>0.56482528559410372</v>
      </c>
      <c r="P132">
        <v>0</v>
      </c>
      <c r="R132" s="8">
        <f>BDS!BR135</f>
        <v>68.658879536226863</v>
      </c>
      <c r="S132" s="1">
        <f>Room!W133</f>
        <v>-5.1594113934611681</v>
      </c>
      <c r="T132">
        <v>0</v>
      </c>
    </row>
    <row r="133" spans="2:20" x14ac:dyDescent="0.2">
      <c r="B133" s="8">
        <f>BDS!BR136</f>
        <v>69.700100584912619</v>
      </c>
      <c r="C133">
        <f>BDS!CD136</f>
        <v>-5.7160339534233087</v>
      </c>
      <c r="D133">
        <v>0</v>
      </c>
      <c r="F133" s="8">
        <f>BDS!BR136</f>
        <v>69.700100584912619</v>
      </c>
      <c r="G133">
        <f>Room!Q134</f>
        <v>0.32826017627446535</v>
      </c>
      <c r="H133">
        <v>0</v>
      </c>
      <c r="J133" s="8">
        <f>BDS!BR136</f>
        <v>69.700100584912619</v>
      </c>
      <c r="K133">
        <f>Room!U134</f>
        <v>0</v>
      </c>
      <c r="L133">
        <v>0</v>
      </c>
      <c r="N133" s="8">
        <f>BDS!BR136</f>
        <v>69.700100584912619</v>
      </c>
      <c r="O133">
        <f>Room!V134</f>
        <v>0.32826017627446535</v>
      </c>
      <c r="P133">
        <v>0</v>
      </c>
      <c r="R133" s="8">
        <f>BDS!BR136</f>
        <v>69.700100584912619</v>
      </c>
      <c r="S133" s="1">
        <f>Room!W134</f>
        <v>-5.3877737771488432</v>
      </c>
      <c r="T133">
        <v>0</v>
      </c>
    </row>
    <row r="134" spans="2:20" x14ac:dyDescent="0.2">
      <c r="B134" s="8">
        <f>BDS!BR137</f>
        <v>70.75711188941888</v>
      </c>
      <c r="C134">
        <f>BDS!CD137</f>
        <v>-5.7075943644916611</v>
      </c>
      <c r="D134">
        <v>0</v>
      </c>
      <c r="F134" s="8">
        <f>BDS!BR137</f>
        <v>70.75711188941888</v>
      </c>
      <c r="G134">
        <f>Room!Q135</f>
        <v>9.1559325838163452E-2</v>
      </c>
      <c r="H134">
        <v>0</v>
      </c>
      <c r="J134" s="8">
        <f>BDS!BR137</f>
        <v>70.75711188941888</v>
      </c>
      <c r="K134">
        <f>Room!U135</f>
        <v>0</v>
      </c>
      <c r="L134">
        <v>0</v>
      </c>
      <c r="N134" s="8">
        <f>BDS!BR137</f>
        <v>70.75711188941888</v>
      </c>
      <c r="O134">
        <f>Room!V135</f>
        <v>9.1559325838163452E-2</v>
      </c>
      <c r="P134">
        <v>0</v>
      </c>
      <c r="R134" s="8">
        <f>BDS!BR137</f>
        <v>70.75711188941888</v>
      </c>
      <c r="S134" s="1">
        <f>Room!W135</f>
        <v>-5.6160350386534974</v>
      </c>
      <c r="T134">
        <v>0</v>
      </c>
    </row>
    <row r="135" spans="2:20" x14ac:dyDescent="0.2">
      <c r="B135" s="8">
        <f>BDS!BR138</f>
        <v>71.830152911077306</v>
      </c>
      <c r="C135">
        <f>BDS!CD138</f>
        <v>-5.6989114978550859</v>
      </c>
      <c r="D135">
        <v>0</v>
      </c>
      <c r="F135" s="8">
        <f>BDS!BR138</f>
        <v>71.830152911077306</v>
      </c>
      <c r="G135">
        <f>Room!Q136</f>
        <v>-0.14396605643414578</v>
      </c>
      <c r="H135">
        <v>0</v>
      </c>
      <c r="J135" s="8">
        <f>BDS!BR138</f>
        <v>71.830152911077306</v>
      </c>
      <c r="K135">
        <f>Room!U136</f>
        <v>0</v>
      </c>
      <c r="L135">
        <v>0</v>
      </c>
      <c r="N135" s="8">
        <f>BDS!BR138</f>
        <v>71.830152911077306</v>
      </c>
      <c r="O135">
        <f>Room!V136</f>
        <v>-0.14396605643414578</v>
      </c>
      <c r="P135">
        <v>0</v>
      </c>
      <c r="R135" s="8">
        <f>BDS!BR138</f>
        <v>71.830152911077306</v>
      </c>
      <c r="S135" s="1">
        <f>Room!W136</f>
        <v>-5.8428775542892319</v>
      </c>
      <c r="T135">
        <v>0</v>
      </c>
    </row>
    <row r="136" spans="2:20" x14ac:dyDescent="0.2">
      <c r="B136" s="8">
        <f>BDS!BR139</f>
        <v>72.919466742682545</v>
      </c>
      <c r="C136">
        <f>BDS!CD139</f>
        <v>-5.6899787909656299</v>
      </c>
      <c r="D136">
        <v>0</v>
      </c>
      <c r="F136" s="8">
        <f>BDS!BR139</f>
        <v>72.919466742682545</v>
      </c>
      <c r="G136">
        <f>Room!Q137</f>
        <v>-0.37679359167036269</v>
      </c>
      <c r="H136">
        <v>0</v>
      </c>
      <c r="J136" s="8">
        <f>BDS!BR139</f>
        <v>72.919466742682545</v>
      </c>
      <c r="K136">
        <f>Room!U137</f>
        <v>0</v>
      </c>
      <c r="L136">
        <v>0</v>
      </c>
      <c r="N136" s="8">
        <f>BDS!BR139</f>
        <v>72.919466742682545</v>
      </c>
      <c r="O136">
        <f>Room!V137</f>
        <v>-0.37679359167036269</v>
      </c>
      <c r="P136">
        <v>0</v>
      </c>
      <c r="R136" s="8">
        <f>BDS!BR139</f>
        <v>72.919466742682545</v>
      </c>
      <c r="S136" s="1">
        <f>Room!W137</f>
        <v>-6.0667723826359925</v>
      </c>
      <c r="T136">
        <v>0</v>
      </c>
    </row>
    <row r="137" spans="2:20" x14ac:dyDescent="0.2">
      <c r="B137" s="8">
        <f>BDS!BR140</f>
        <v>74.025300163563827</v>
      </c>
      <c r="C137">
        <f>BDS!CD140</f>
        <v>-5.6807895312759111</v>
      </c>
      <c r="D137">
        <v>0</v>
      </c>
      <c r="F137" s="8">
        <f>BDS!BR140</f>
        <v>74.025300163563827</v>
      </c>
      <c r="G137">
        <f>Room!Q138</f>
        <v>-0.60518272706814991</v>
      </c>
      <c r="H137">
        <v>0</v>
      </c>
      <c r="J137" s="8">
        <f>BDS!BR140</f>
        <v>74.025300163563827</v>
      </c>
      <c r="K137">
        <f>Room!U138</f>
        <v>0</v>
      </c>
      <c r="L137">
        <v>0</v>
      </c>
      <c r="N137" s="8">
        <f>BDS!BR140</f>
        <v>74.025300163563827</v>
      </c>
      <c r="O137">
        <f>Room!V138</f>
        <v>-0.60518272706814991</v>
      </c>
      <c r="P137">
        <v>0</v>
      </c>
      <c r="R137" s="8">
        <f>BDS!BR140</f>
        <v>74.025300163563827</v>
      </c>
      <c r="S137" s="1">
        <f>Room!W138</f>
        <v>-6.2859722583440609</v>
      </c>
      <c r="T137">
        <v>0</v>
      </c>
    </row>
    <row r="138" spans="2:20" x14ac:dyDescent="0.2">
      <c r="B138" s="8">
        <f>BDS!BR141</f>
        <v>75.147903695491763</v>
      </c>
      <c r="C138">
        <f>BDS!CD141</f>
        <v>-5.6713368544648333</v>
      </c>
      <c r="D138">
        <v>0</v>
      </c>
      <c r="F138" s="8">
        <f>BDS!BR141</f>
        <v>75.147903695491763</v>
      </c>
      <c r="G138">
        <f>Room!Q139</f>
        <v>-0.82717692903997975</v>
      </c>
      <c r="H138">
        <v>0</v>
      </c>
      <c r="J138" s="8">
        <f>BDS!BR141</f>
        <v>75.147903695491763</v>
      </c>
      <c r="K138">
        <f>Room!U139</f>
        <v>0</v>
      </c>
      <c r="L138">
        <v>0</v>
      </c>
      <c r="N138" s="8">
        <f>BDS!BR141</f>
        <v>75.147903695491763</v>
      </c>
      <c r="O138">
        <f>Room!V139</f>
        <v>-0.82717692903997975</v>
      </c>
      <c r="P138">
        <v>0</v>
      </c>
      <c r="R138" s="8">
        <f>BDS!BR141</f>
        <v>75.147903695491763</v>
      </c>
      <c r="S138" s="1">
        <f>Room!W139</f>
        <v>-6.498513783504813</v>
      </c>
      <c r="T138">
        <v>0</v>
      </c>
    </row>
    <row r="139" spans="2:20" x14ac:dyDescent="0.2">
      <c r="B139" s="8">
        <f>BDS!BR142</f>
        <v>76.287531659432986</v>
      </c>
      <c r="C139">
        <f>BDS!CD142</f>
        <v>-5.6616137427546072</v>
      </c>
      <c r="D139">
        <v>0</v>
      </c>
      <c r="F139" s="8">
        <f>BDS!BR142</f>
        <v>76.287531659432986</v>
      </c>
      <c r="G139">
        <f>Room!Q140</f>
        <v>-1.0406185447857277</v>
      </c>
      <c r="H139">
        <v>0</v>
      </c>
      <c r="J139" s="8">
        <f>BDS!BR142</f>
        <v>76.287531659432986</v>
      </c>
      <c r="K139">
        <f>Room!U140</f>
        <v>0</v>
      </c>
      <c r="L139">
        <v>0</v>
      </c>
      <c r="N139" s="8">
        <f>BDS!BR142</f>
        <v>76.287531659432986</v>
      </c>
      <c r="O139">
        <f>Room!V140</f>
        <v>-1.0406185447857277</v>
      </c>
      <c r="P139">
        <v>0</v>
      </c>
      <c r="R139" s="8">
        <f>BDS!BR142</f>
        <v>76.287531659432986</v>
      </c>
      <c r="S139" s="1">
        <f>Room!W140</f>
        <v>-6.7022322875403351</v>
      </c>
      <c r="T139">
        <v>0</v>
      </c>
    </row>
    <row r="140" spans="2:20" x14ac:dyDescent="0.2">
      <c r="B140" s="8">
        <f>BDS!BR143</f>
        <v>77.444442233165418</v>
      </c>
      <c r="C140">
        <f>BDS!CD143</f>
        <v>-5.6516130233285304</v>
      </c>
      <c r="D140">
        <v>0</v>
      </c>
      <c r="F140" s="8">
        <f>BDS!BR143</f>
        <v>77.444442233165418</v>
      </c>
      <c r="G140">
        <f>Room!Q141</f>
        <v>-1.2431798932700948</v>
      </c>
      <c r="H140">
        <v>0</v>
      </c>
      <c r="J140" s="8">
        <f>BDS!BR143</f>
        <v>77.444442233165418</v>
      </c>
      <c r="K140">
        <f>Room!U141</f>
        <v>0</v>
      </c>
      <c r="L140">
        <v>0</v>
      </c>
      <c r="N140" s="8">
        <f>BDS!BR143</f>
        <v>77.444442233165418</v>
      </c>
      <c r="O140">
        <f>Room!V141</f>
        <v>-1.2431798932700948</v>
      </c>
      <c r="P140">
        <v>0</v>
      </c>
      <c r="R140" s="8">
        <f>BDS!BR143</f>
        <v>77.444442233165418</v>
      </c>
      <c r="S140" s="1">
        <f>Room!W141</f>
        <v>-6.8947929165986253</v>
      </c>
      <c r="T140">
        <v>0</v>
      </c>
    </row>
    <row r="141" spans="2:20" x14ac:dyDescent="0.2">
      <c r="B141" s="8">
        <f>BDS!BR144</f>
        <v>78.618897509767379</v>
      </c>
      <c r="C141">
        <f>BDS!CD144</f>
        <v>-5.6413273668593602</v>
      </c>
      <c r="D141">
        <v>0</v>
      </c>
      <c r="F141" s="8">
        <f>BDS!BR144</f>
        <v>78.618897509767379</v>
      </c>
      <c r="G141">
        <f>Room!Q142</f>
        <v>-1.4324136885661463</v>
      </c>
      <c r="H141">
        <v>0</v>
      </c>
      <c r="J141" s="8">
        <f>BDS!BR144</f>
        <v>78.618897509767379</v>
      </c>
      <c r="K141">
        <f>Room!U142</f>
        <v>0</v>
      </c>
      <c r="L141">
        <v>0</v>
      </c>
      <c r="N141" s="8">
        <f>BDS!BR144</f>
        <v>78.618897509767379</v>
      </c>
      <c r="O141">
        <f>Room!V142</f>
        <v>-1.4324136885661463</v>
      </c>
      <c r="P141">
        <v>0</v>
      </c>
      <c r="R141" s="8">
        <f>BDS!BR144</f>
        <v>78.618897509767379</v>
      </c>
      <c r="S141" s="1">
        <f>Room!W142</f>
        <v>-7.073741055425506</v>
      </c>
      <c r="T141">
        <v>0</v>
      </c>
    </row>
    <row r="142" spans="2:20" x14ac:dyDescent="0.2">
      <c r="B142" s="8">
        <f>BDS!BR145</f>
        <v>79.811163556993591</v>
      </c>
      <c r="C142">
        <f>BDS!CD145</f>
        <v>-5.6307492861587747</v>
      </c>
      <c r="D142">
        <v>0</v>
      </c>
      <c r="F142" s="8">
        <f>BDS!BR145</f>
        <v>79.811163556993591</v>
      </c>
      <c r="G142">
        <f>Room!Q143</f>
        <v>-1.6058246701986802</v>
      </c>
      <c r="H142">
        <v>0</v>
      </c>
      <c r="J142" s="8">
        <f>BDS!BR145</f>
        <v>79.811163556993591</v>
      </c>
      <c r="K142">
        <f>Room!U143</f>
        <v>0</v>
      </c>
      <c r="L142">
        <v>0</v>
      </c>
      <c r="N142" s="8">
        <f>BDS!BR145</f>
        <v>79.811163556993591</v>
      </c>
      <c r="O142">
        <f>Room!V143</f>
        <v>-1.6058246701986802</v>
      </c>
      <c r="P142">
        <v>0</v>
      </c>
      <c r="R142" s="8">
        <f>BDS!BR145</f>
        <v>79.811163556993591</v>
      </c>
      <c r="S142" s="1">
        <f>Room!W143</f>
        <v>-7.2365739563574554</v>
      </c>
      <c r="T142">
        <v>0</v>
      </c>
    </row>
    <row r="143" spans="2:20" x14ac:dyDescent="0.2">
      <c r="B143" s="8">
        <f>BDS!BR146</f>
        <v>81.021510477551701</v>
      </c>
      <c r="C143">
        <f>BDS!CD146</f>
        <v>-5.6198711349587747</v>
      </c>
      <c r="D143">
        <v>0</v>
      </c>
      <c r="F143" s="8">
        <f>BDS!BR146</f>
        <v>81.021510477551701</v>
      </c>
      <c r="G143">
        <f>Room!Q144</f>
        <v>-1.7609621730385641</v>
      </c>
      <c r="H143">
        <v>0</v>
      </c>
      <c r="J143" s="8">
        <f>BDS!BR146</f>
        <v>81.021510477551701</v>
      </c>
      <c r="K143">
        <f>Room!U144</f>
        <v>0</v>
      </c>
      <c r="L143">
        <v>0</v>
      </c>
      <c r="N143" s="8">
        <f>BDS!BR146</f>
        <v>81.021510477551701</v>
      </c>
      <c r="O143">
        <f>Room!V144</f>
        <v>-1.7609621730385641</v>
      </c>
      <c r="P143">
        <v>0</v>
      </c>
      <c r="R143" s="8">
        <f>BDS!BR146</f>
        <v>81.021510477551701</v>
      </c>
      <c r="S143" s="1">
        <f>Room!W144</f>
        <v>-7.3808333079973387</v>
      </c>
      <c r="T143">
        <v>0</v>
      </c>
    </row>
    <row r="144" spans="2:20" x14ac:dyDescent="0.2">
      <c r="B144" s="8">
        <f>BDS!BR147</f>
        <v>82.250212470292894</v>
      </c>
      <c r="C144">
        <f>BDS!CD147</f>
        <v>-5.6086851068366057</v>
      </c>
      <c r="D144">
        <v>0</v>
      </c>
      <c r="F144" s="8">
        <f>BDS!BR147</f>
        <v>82.250212470292894</v>
      </c>
      <c r="G144">
        <f>Room!Q145</f>
        <v>-1.8955303562735728</v>
      </c>
      <c r="H144">
        <v>0</v>
      </c>
      <c r="J144" s="8">
        <f>BDS!BR147</f>
        <v>82.250212470292894</v>
      </c>
      <c r="K144">
        <f>Room!U145</f>
        <v>0</v>
      </c>
      <c r="L144">
        <v>0</v>
      </c>
      <c r="N144" s="8">
        <f>BDS!BR147</f>
        <v>82.250212470292894</v>
      </c>
      <c r="O144">
        <f>Room!V145</f>
        <v>-1.8955303562735728</v>
      </c>
      <c r="P144">
        <v>0</v>
      </c>
      <c r="R144" s="8">
        <f>BDS!BR147</f>
        <v>82.250212470292894</v>
      </c>
      <c r="S144" s="1">
        <f>Room!W145</f>
        <v>-7.5042154631101781</v>
      </c>
      <c r="T144">
        <v>0</v>
      </c>
    </row>
    <row r="145" spans="2:20" x14ac:dyDescent="0.2">
      <c r="B145" s="8">
        <f>BDS!BR148</f>
        <v>83.497547892330431</v>
      </c>
      <c r="C145">
        <f>BDS!CD148</f>
        <v>-5.5971832342952057</v>
      </c>
      <c r="D145">
        <v>0</v>
      </c>
      <c r="F145" s="8">
        <f>BDS!BR148</f>
        <v>83.497547892330431</v>
      </c>
      <c r="G145">
        <f>Room!Q146</f>
        <v>-2.0075092595842268</v>
      </c>
      <c r="H145">
        <v>0</v>
      </c>
      <c r="J145" s="8">
        <f>BDS!BR148</f>
        <v>83.497547892330431</v>
      </c>
      <c r="K145">
        <f>Room!U146</f>
        <v>0</v>
      </c>
      <c r="L145">
        <v>0</v>
      </c>
      <c r="N145" s="8">
        <f>BDS!BR148</f>
        <v>83.497547892330431</v>
      </c>
      <c r="O145">
        <f>Room!V146</f>
        <v>-2.0075092595842268</v>
      </c>
      <c r="P145">
        <v>0</v>
      </c>
      <c r="R145" s="8">
        <f>BDS!BR148</f>
        <v>83.497547892330431</v>
      </c>
      <c r="S145" s="1">
        <f>Room!W146</f>
        <v>-7.6046924938794325</v>
      </c>
      <c r="T145">
        <v>0</v>
      </c>
    </row>
    <row r="146" spans="2:20" x14ac:dyDescent="0.2">
      <c r="B146" s="8">
        <f>BDS!BR149</f>
        <v>84.763799322100255</v>
      </c>
      <c r="C146">
        <f>BDS!CD149</f>
        <v>-5.5853573880118184</v>
      </c>
      <c r="D146">
        <v>0</v>
      </c>
      <c r="F146" s="8">
        <f>BDS!BR149</f>
        <v>84.763799322100255</v>
      </c>
      <c r="G146">
        <f>Room!Q147</f>
        <v>-2.0952764279997012</v>
      </c>
      <c r="H146">
        <v>0</v>
      </c>
      <c r="J146" s="8">
        <f>BDS!BR149</f>
        <v>84.763799322100255</v>
      </c>
      <c r="K146">
        <f>Room!U147</f>
        <v>0</v>
      </c>
      <c r="L146">
        <v>0</v>
      </c>
      <c r="N146" s="8">
        <f>BDS!BR149</f>
        <v>84.763799322100255</v>
      </c>
      <c r="O146">
        <f>Room!V147</f>
        <v>-2.0952764279997012</v>
      </c>
      <c r="P146">
        <v>0</v>
      </c>
      <c r="R146" s="8">
        <f>BDS!BR149</f>
        <v>84.763799322100255</v>
      </c>
      <c r="S146" s="1">
        <f>Room!W147</f>
        <v>-7.68063381601152</v>
      </c>
      <c r="T146">
        <v>0</v>
      </c>
    </row>
    <row r="147" spans="2:20" x14ac:dyDescent="0.2">
      <c r="B147" s="8">
        <f>BDS!BR150</f>
        <v>86.049253623377894</v>
      </c>
      <c r="C147">
        <f>BDS!CD150</f>
        <v>-5.5731992762679425</v>
      </c>
      <c r="D147">
        <v>0</v>
      </c>
      <c r="F147" s="8">
        <f>BDS!BR150</f>
        <v>86.049253623377894</v>
      </c>
      <c r="G147">
        <f>Room!Q148</f>
        <v>-2.1577164513125884</v>
      </c>
      <c r="H147">
        <v>0</v>
      </c>
      <c r="J147" s="8">
        <f>BDS!BR150</f>
        <v>86.049253623377894</v>
      </c>
      <c r="K147">
        <f>Room!U148</f>
        <v>0</v>
      </c>
      <c r="L147">
        <v>0</v>
      </c>
      <c r="N147" s="8">
        <f>BDS!BR150</f>
        <v>86.049253623377894</v>
      </c>
      <c r="O147">
        <f>Room!V148</f>
        <v>-2.1577164513125884</v>
      </c>
      <c r="P147">
        <v>0</v>
      </c>
      <c r="R147" s="8">
        <f>BDS!BR150</f>
        <v>86.049253623377894</v>
      </c>
      <c r="S147" s="1">
        <f>Room!W148</f>
        <v>-7.7309157275805305</v>
      </c>
      <c r="T147">
        <v>0</v>
      </c>
    </row>
    <row r="148" spans="2:20" x14ac:dyDescent="0.2">
      <c r="B148" s="8">
        <f>BDS!BR151</f>
        <v>87.354202010266221</v>
      </c>
      <c r="C148">
        <f>BDS!CD151</f>
        <v>-5.5607004445744712</v>
      </c>
      <c r="D148">
        <v>0</v>
      </c>
      <c r="F148" s="8">
        <f>BDS!BR151</f>
        <v>87.354202010266221</v>
      </c>
      <c r="G148">
        <f>Room!Q149</f>
        <v>-2.1943053042602352</v>
      </c>
      <c r="H148">
        <v>0</v>
      </c>
      <c r="J148" s="8">
        <f>BDS!BR151</f>
        <v>87.354202010266221</v>
      </c>
      <c r="K148">
        <f>Room!U149</f>
        <v>0</v>
      </c>
      <c r="L148">
        <v>0</v>
      </c>
      <c r="N148" s="8">
        <f>BDS!BR151</f>
        <v>87.354202010266221</v>
      </c>
      <c r="O148">
        <f>Room!V149</f>
        <v>-2.1943053042602352</v>
      </c>
      <c r="P148">
        <v>0</v>
      </c>
      <c r="R148" s="8">
        <f>BDS!BR151</f>
        <v>87.354202010266221</v>
      </c>
      <c r="S148" s="1">
        <f>Room!W149</f>
        <v>-7.7550057488347068</v>
      </c>
      <c r="T148">
        <v>0</v>
      </c>
    </row>
    <row r="149" spans="2:20" x14ac:dyDescent="0.2">
      <c r="B149" s="8">
        <f>BDS!BR152</f>
        <v>88.678940113168778</v>
      </c>
      <c r="C149">
        <f>BDS!CD152</f>
        <v>-5.5478522755063704</v>
      </c>
      <c r="D149">
        <v>0</v>
      </c>
      <c r="F149" s="8">
        <f>BDS!BR152</f>
        <v>88.678940113168778</v>
      </c>
      <c r="G149">
        <f>Room!Q150</f>
        <v>-2.2051584048327051</v>
      </c>
      <c r="H149">
        <v>0</v>
      </c>
      <c r="J149" s="8">
        <f>BDS!BR152</f>
        <v>88.678940113168778</v>
      </c>
      <c r="K149">
        <f>Room!U150</f>
        <v>0</v>
      </c>
      <c r="L149">
        <v>0</v>
      </c>
      <c r="N149" s="8">
        <f>BDS!BR152</f>
        <v>88.678940113168778</v>
      </c>
      <c r="O149">
        <f>Room!V150</f>
        <v>-2.2051584048327051</v>
      </c>
      <c r="P149">
        <v>0</v>
      </c>
      <c r="R149" s="8">
        <f>BDS!BR152</f>
        <v>88.678940113168778</v>
      </c>
      <c r="S149" s="1">
        <f>Room!W150</f>
        <v>-7.7530106803390755</v>
      </c>
      <c r="T149">
        <v>0</v>
      </c>
    </row>
    <row r="150" spans="2:20" x14ac:dyDescent="0.2">
      <c r="B150" s="8">
        <f>BDS!BR153</f>
        <v>90.023768045763504</v>
      </c>
      <c r="C150">
        <f>BDS!CD153</f>
        <v>-5.5346459887618469</v>
      </c>
      <c r="D150">
        <v>0</v>
      </c>
      <c r="F150" s="8">
        <f>BDS!BR153</f>
        <v>90.023768045763504</v>
      </c>
      <c r="G150">
        <f>Room!Q151</f>
        <v>-2.1910357276914207</v>
      </c>
      <c r="H150">
        <v>0</v>
      </c>
      <c r="J150" s="8">
        <f>BDS!BR153</f>
        <v>90.023768045763504</v>
      </c>
      <c r="K150">
        <f>Room!U151</f>
        <v>0</v>
      </c>
      <c r="L150">
        <v>0</v>
      </c>
      <c r="N150" s="8">
        <f>BDS!BR153</f>
        <v>90.023768045763504</v>
      </c>
      <c r="O150">
        <f>Room!V151</f>
        <v>-2.1910357276914207</v>
      </c>
      <c r="P150">
        <v>0</v>
      </c>
      <c r="R150" s="8">
        <f>BDS!BR153</f>
        <v>90.023768045763504</v>
      </c>
      <c r="S150" s="1">
        <f>Room!W151</f>
        <v>-7.7256817164532681</v>
      </c>
      <c r="T150">
        <v>0</v>
      </c>
    </row>
    <row r="151" spans="2:20" x14ac:dyDescent="0.2">
      <c r="B151" s="8">
        <f>BDS!BR154</f>
        <v>91.388990472992234</v>
      </c>
      <c r="C151">
        <f>BDS!CD154</f>
        <v>-5.5210726414617479</v>
      </c>
      <c r="D151">
        <v>0</v>
      </c>
      <c r="F151" s="8">
        <f>BDS!BR154</f>
        <v>91.388990472992234</v>
      </c>
      <c r="G151">
        <f>Room!Q152</f>
        <v>-2.1533032683484974</v>
      </c>
      <c r="H151">
        <v>0</v>
      </c>
      <c r="J151" s="8">
        <f>BDS!BR154</f>
        <v>91.388990472992234</v>
      </c>
      <c r="K151">
        <f>Room!U152</f>
        <v>0</v>
      </c>
      <c r="L151">
        <v>0</v>
      </c>
      <c r="N151" s="8">
        <f>BDS!BR154</f>
        <v>91.388990472992234</v>
      </c>
      <c r="O151">
        <f>Room!V152</f>
        <v>-2.1533032683484974</v>
      </c>
      <c r="P151">
        <v>0</v>
      </c>
      <c r="R151" s="8">
        <f>BDS!BR154</f>
        <v>91.388990472992234</v>
      </c>
      <c r="S151" s="1">
        <f>Room!W152</f>
        <v>-7.6743759098102453</v>
      </c>
      <c r="T151">
        <v>0</v>
      </c>
    </row>
    <row r="152" spans="2:20" x14ac:dyDescent="0.2">
      <c r="B152" s="8">
        <f>BDS!BR155</f>
        <v>92.774916680081205</v>
      </c>
      <c r="C152">
        <f>BDS!CD155</f>
        <v>-5.5071231287052465</v>
      </c>
      <c r="D152">
        <v>0</v>
      </c>
      <c r="F152" s="8">
        <f>BDS!BR155</f>
        <v>92.774916680081205</v>
      </c>
      <c r="G152">
        <f>Room!Q153</f>
        <v>-2.093856278069496</v>
      </c>
      <c r="H152">
        <v>0</v>
      </c>
      <c r="J152" s="8">
        <f>BDS!BR155</f>
        <v>92.774916680081205</v>
      </c>
      <c r="K152">
        <f>Room!U153</f>
        <v>0</v>
      </c>
      <c r="L152">
        <v>0</v>
      </c>
      <c r="N152" s="8">
        <f>BDS!BR155</f>
        <v>92.774916680081205</v>
      </c>
      <c r="O152">
        <f>Room!V153</f>
        <v>-2.093856278069496</v>
      </c>
      <c r="P152">
        <v>0</v>
      </c>
      <c r="R152" s="8">
        <f>BDS!BR155</f>
        <v>92.774916680081205</v>
      </c>
      <c r="S152" s="1">
        <f>Room!W153</f>
        <v>-7.6009794067747425</v>
      </c>
      <c r="T152">
        <v>0</v>
      </c>
    </row>
    <row r="153" spans="2:20" x14ac:dyDescent="0.2">
      <c r="B153" s="8">
        <f>BDS!BR156</f>
        <v>94.181860642608271</v>
      </c>
      <c r="C153">
        <f>BDS!CD156</f>
        <v>-5.4927881843987851</v>
      </c>
      <c r="D153">
        <v>0</v>
      </c>
      <c r="F153" s="8">
        <f>BDS!BR156</f>
        <v>94.181860642608271</v>
      </c>
      <c r="G153">
        <f>Room!Q154</f>
        <v>-2.0150145478804968</v>
      </c>
      <c r="H153">
        <v>0</v>
      </c>
      <c r="J153" s="8">
        <f>BDS!BR156</f>
        <v>94.181860642608271</v>
      </c>
      <c r="K153">
        <f>Room!U154</f>
        <v>0</v>
      </c>
      <c r="L153">
        <v>0</v>
      </c>
      <c r="N153" s="8">
        <f>BDS!BR156</f>
        <v>94.181860642608271</v>
      </c>
      <c r="O153">
        <f>Room!V154</f>
        <v>-2.0150145478804968</v>
      </c>
      <c r="P153">
        <v>0</v>
      </c>
      <c r="R153" s="8">
        <f>BDS!BR156</f>
        <v>94.181860642608271</v>
      </c>
      <c r="S153" s="1">
        <f>Room!W154</f>
        <v>-7.5078027322792824</v>
      </c>
      <c r="T153">
        <v>0</v>
      </c>
    </row>
    <row r="154" spans="2:20" x14ac:dyDescent="0.2">
      <c r="B154" s="8">
        <f>BDS!BR157</f>
        <v>95.610141097632734</v>
      </c>
      <c r="C154">
        <f>BDS!CD157</f>
        <v>-5.4780583823756395</v>
      </c>
      <c r="D154">
        <v>0</v>
      </c>
      <c r="F154" s="8">
        <f>BDS!BR157</f>
        <v>95.610141097632734</v>
      </c>
      <c r="G154">
        <f>Room!Q155</f>
        <v>-1.9194026165496019</v>
      </c>
      <c r="H154">
        <v>0</v>
      </c>
      <c r="J154" s="8">
        <f>BDS!BR157</f>
        <v>95.610141097632734</v>
      </c>
      <c r="K154">
        <f>Room!U155</f>
        <v>0</v>
      </c>
      <c r="L154">
        <v>0</v>
      </c>
      <c r="N154" s="8">
        <f>BDS!BR157</f>
        <v>95.610141097632734</v>
      </c>
      <c r="O154">
        <f>Room!V155</f>
        <v>-1.9194026165496019</v>
      </c>
      <c r="P154">
        <v>0</v>
      </c>
      <c r="R154" s="8">
        <f>BDS!BR157</f>
        <v>95.610141097632734</v>
      </c>
      <c r="S154" s="1">
        <f>Room!W155</f>
        <v>-7.3974609989252418</v>
      </c>
      <c r="T154">
        <v>0</v>
      </c>
    </row>
    <row r="155" spans="2:20" x14ac:dyDescent="0.2">
      <c r="B155" s="8">
        <f>BDS!BR158</f>
        <v>97.06008161590384</v>
      </c>
      <c r="C155">
        <f>BDS!CD158</f>
        <v>-5.4629241378241966</v>
      </c>
      <c r="D155">
        <v>0</v>
      </c>
      <c r="F155" s="8">
        <f>BDS!BR158</f>
        <v>97.06008161590384</v>
      </c>
      <c r="G155">
        <f>Room!Q156</f>
        <v>-1.8098278408662312</v>
      </c>
      <c r="H155">
        <v>0</v>
      </c>
      <c r="J155" s="8">
        <f>BDS!BR158</f>
        <v>97.06008161590384</v>
      </c>
      <c r="K155">
        <f>Room!U156</f>
        <v>0</v>
      </c>
      <c r="L155">
        <v>0</v>
      </c>
      <c r="N155" s="8">
        <f>BDS!BR158</f>
        <v>97.06008161590384</v>
      </c>
      <c r="O155">
        <f>Room!V156</f>
        <v>-1.8098278408662312</v>
      </c>
      <c r="P155">
        <v>0</v>
      </c>
      <c r="R155" s="8">
        <f>BDS!BR158</f>
        <v>97.06008161590384</v>
      </c>
      <c r="S155" s="1">
        <f>Room!W156</f>
        <v>-7.2727519786904278</v>
      </c>
      <c r="T155">
        <v>0</v>
      </c>
    </row>
    <row r="156" spans="2:20" x14ac:dyDescent="0.2">
      <c r="B156" s="8">
        <f>BDS!BR159</f>
        <v>98.532010675164301</v>
      </c>
      <c r="C156">
        <f>BDS!CD159</f>
        <v>-5.4473757090436079</v>
      </c>
      <c r="D156">
        <v>0</v>
      </c>
      <c r="F156" s="8">
        <f>BDS!BR159</f>
        <v>98.532010675164301</v>
      </c>
      <c r="G156">
        <f>Room!Q157</f>
        <v>-1.6891672272679812</v>
      </c>
      <c r="H156">
        <v>0</v>
      </c>
      <c r="J156" s="8">
        <f>BDS!BR159</f>
        <v>98.532010675164301</v>
      </c>
      <c r="K156">
        <f>Room!U157</f>
        <v>0</v>
      </c>
      <c r="L156">
        <v>0</v>
      </c>
      <c r="N156" s="8">
        <f>BDS!BR159</f>
        <v>98.532010675164301</v>
      </c>
      <c r="O156">
        <f>Room!V157</f>
        <v>-1.6891672272679812</v>
      </c>
      <c r="P156">
        <v>0</v>
      </c>
      <c r="R156" s="8">
        <f>BDS!BR159</f>
        <v>98.532010675164301</v>
      </c>
      <c r="S156" s="1">
        <f>Room!W157</f>
        <v>-7.1365429363115886</v>
      </c>
      <c r="T156">
        <v>0</v>
      </c>
    </row>
    <row r="157" spans="2:20" x14ac:dyDescent="0.2">
      <c r="B157" s="8">
        <f>BDS!BR160</f>
        <v>100.02626173456555</v>
      </c>
      <c r="C157">
        <f>BDS!CD160</f>
        <v>-5.4314031995460166</v>
      </c>
      <c r="D157">
        <v>0</v>
      </c>
      <c r="F157" s="8">
        <f>BDS!BR160</f>
        <v>100.02626173456555</v>
      </c>
      <c r="G157">
        <f>Room!Q158</f>
        <v>-1.5602706403542257</v>
      </c>
      <c r="H157">
        <v>0</v>
      </c>
      <c r="J157" s="8">
        <f>BDS!BR160</f>
        <v>100.02626173456555</v>
      </c>
      <c r="K157">
        <f>Room!U158</f>
        <v>0</v>
      </c>
      <c r="L157">
        <v>0</v>
      </c>
      <c r="N157" s="8">
        <f>BDS!BR160</f>
        <v>100.02626173456555</v>
      </c>
      <c r="O157">
        <f>Room!V158</f>
        <v>-1.5602706403542257</v>
      </c>
      <c r="P157">
        <v>0</v>
      </c>
      <c r="R157" s="8">
        <f>BDS!BR160</f>
        <v>100.02626173456555</v>
      </c>
      <c r="S157" s="1">
        <f>Room!W158</f>
        <v>-6.9916738399002423</v>
      </c>
      <c r="T157">
        <v>0</v>
      </c>
    </row>
    <row r="158" spans="2:20" x14ac:dyDescent="0.2">
      <c r="B158" s="8">
        <f>BDS!BR161</f>
        <v>101.54317331021144</v>
      </c>
      <c r="C158">
        <f>BDS!CD161</f>
        <v>-5.4149965605253145</v>
      </c>
      <c r="D158">
        <v>0</v>
      </c>
      <c r="F158" s="8">
        <f>BDS!BR161</f>
        <v>101.54317331021144</v>
      </c>
      <c r="G158">
        <f>Room!Q159</f>
        <v>-1.4258844082821522</v>
      </c>
      <c r="H158">
        <v>0</v>
      </c>
      <c r="J158" s="8">
        <f>BDS!BR161</f>
        <v>101.54317331021144</v>
      </c>
      <c r="K158">
        <f>Room!U159</f>
        <v>0</v>
      </c>
      <c r="L158">
        <v>0</v>
      </c>
      <c r="N158" s="8">
        <f>BDS!BR161</f>
        <v>101.54317331021144</v>
      </c>
      <c r="O158">
        <f>Room!V159</f>
        <v>-1.4258844082821522</v>
      </c>
      <c r="P158">
        <v>0</v>
      </c>
      <c r="R158" s="8">
        <f>BDS!BR161</f>
        <v>101.54317331021144</v>
      </c>
      <c r="S158" s="1">
        <f>Room!W159</f>
        <v>-6.8408809688074665</v>
      </c>
      <c r="T158">
        <v>0</v>
      </c>
    </row>
    <row r="159" spans="2:20" x14ac:dyDescent="0.2">
      <c r="B159" s="8">
        <f>BDS!BR162</f>
        <v>103.08308905184761</v>
      </c>
      <c r="C159">
        <f>BDS!CD162</f>
        <v>-5.398145593712659</v>
      </c>
      <c r="D159">
        <v>0</v>
      </c>
      <c r="F159" s="8">
        <f>BDS!BR162</f>
        <v>103.08308905184761</v>
      </c>
      <c r="G159">
        <f>Room!Q160</f>
        <v>-1.2885961675299762</v>
      </c>
      <c r="H159">
        <v>0</v>
      </c>
      <c r="J159" s="8">
        <f>BDS!BR162</f>
        <v>103.08308905184761</v>
      </c>
      <c r="K159">
        <f>Room!U160</f>
        <v>0</v>
      </c>
      <c r="L159">
        <v>0</v>
      </c>
      <c r="N159" s="8">
        <f>BDS!BR162</f>
        <v>103.08308905184761</v>
      </c>
      <c r="O159">
        <f>Room!V160</f>
        <v>-1.2885961675299762</v>
      </c>
      <c r="P159">
        <v>0</v>
      </c>
      <c r="R159" s="8">
        <f>BDS!BR162</f>
        <v>103.08308905184761</v>
      </c>
      <c r="S159" s="1">
        <f>Room!W160</f>
        <v>-6.6867417612426348</v>
      </c>
      <c r="T159">
        <v>0</v>
      </c>
    </row>
    <row r="160" spans="2:20" x14ac:dyDescent="0.2">
      <c r="B160" s="8">
        <f>BDS!BR163</f>
        <v>104.64635782071383</v>
      </c>
      <c r="C160">
        <f>BDS!CD163</f>
        <v>-5.3808399546398409</v>
      </c>
      <c r="D160">
        <v>0</v>
      </c>
      <c r="F160" s="8">
        <f>BDS!BR163</f>
        <v>104.64635782071383</v>
      </c>
      <c r="G160">
        <f>Room!Q161</f>
        <v>-1.1507994358976725</v>
      </c>
      <c r="H160">
        <v>0</v>
      </c>
      <c r="J160" s="8">
        <f>BDS!BR163</f>
        <v>104.64635782071383</v>
      </c>
      <c r="K160">
        <f>Room!U161</f>
        <v>0</v>
      </c>
      <c r="L160">
        <v>0</v>
      </c>
      <c r="N160" s="8">
        <f>BDS!BR163</f>
        <v>104.64635782071383</v>
      </c>
      <c r="O160">
        <f>Room!V161</f>
        <v>-1.1507994358976725</v>
      </c>
      <c r="P160">
        <v>0</v>
      </c>
      <c r="R160" s="8">
        <f>BDS!BR163</f>
        <v>104.64635782071383</v>
      </c>
      <c r="S160" s="1">
        <f>Room!W161</f>
        <v>-6.5316393905375136</v>
      </c>
      <c r="T160">
        <v>0</v>
      </c>
    </row>
    <row r="161" spans="2:20" x14ac:dyDescent="0.2">
      <c r="B161" s="8">
        <f>BDS!BR164</f>
        <v>106.23333376857701</v>
      </c>
      <c r="C161">
        <f>BDS!CD164</f>
        <v>-5.3630691563318589</v>
      </c>
      <c r="D161">
        <v>0</v>
      </c>
      <c r="F161" s="8">
        <f>BDS!BR164</f>
        <v>106.23333376857701</v>
      </c>
      <c r="G161">
        <f>Room!Q162</f>
        <v>-1.014674972049058</v>
      </c>
      <c r="H161">
        <v>0</v>
      </c>
      <c r="J161" s="8">
        <f>BDS!BR164</f>
        <v>106.23333376857701</v>
      </c>
      <c r="K161">
        <f>Room!U162</f>
        <v>0</v>
      </c>
      <c r="L161">
        <v>0</v>
      </c>
      <c r="N161" s="8">
        <f>BDS!BR164</f>
        <v>106.23333376857701</v>
      </c>
      <c r="O161">
        <f>Room!V162</f>
        <v>-1.014674972049058</v>
      </c>
      <c r="P161">
        <v>0</v>
      </c>
      <c r="R161" s="8">
        <f>BDS!BR164</f>
        <v>106.23333376857701</v>
      </c>
      <c r="S161" s="1">
        <f>Room!W162</f>
        <v>-6.3777441283809164</v>
      </c>
      <c r="T161">
        <v>0</v>
      </c>
    </row>
    <row r="162" spans="2:20" x14ac:dyDescent="0.2">
      <c r="B162" s="8">
        <f>BDS!BR165</f>
        <v>107.84437641796278</v>
      </c>
      <c r="C162">
        <f>BDS!CD165</f>
        <v>-5.3448225734506964</v>
      </c>
      <c r="D162">
        <v>0</v>
      </c>
      <c r="F162" s="8">
        <f>BDS!BR165</f>
        <v>107.84437641796278</v>
      </c>
      <c r="G162">
        <f>Room!Q163</f>
        <v>-0.88218536018210003</v>
      </c>
      <c r="H162">
        <v>0</v>
      </c>
      <c r="J162" s="8">
        <f>BDS!BR165</f>
        <v>107.84437641796278</v>
      </c>
      <c r="K162">
        <f>Room!U163</f>
        <v>0</v>
      </c>
      <c r="L162">
        <v>0</v>
      </c>
      <c r="N162" s="8">
        <f>BDS!BR165</f>
        <v>107.84437641796278</v>
      </c>
      <c r="O162">
        <f>Room!V163</f>
        <v>-0.88218536018210003</v>
      </c>
      <c r="P162">
        <v>0</v>
      </c>
      <c r="R162" s="8">
        <f>BDS!BR165</f>
        <v>107.84437641796278</v>
      </c>
      <c r="S162" s="1">
        <f>Room!W163</f>
        <v>-6.2270079336327964</v>
      </c>
      <c r="T162">
        <v>0</v>
      </c>
    </row>
    <row r="163" spans="2:20" x14ac:dyDescent="0.2">
      <c r="B163" s="8">
        <f>BDS!BR166</f>
        <v>109.47985074360371</v>
      </c>
      <c r="C163">
        <f>BDS!CD166</f>
        <v>-5.3260894469127216</v>
      </c>
      <c r="D163">
        <v>0</v>
      </c>
      <c r="F163" s="8">
        <f>BDS!BR166</f>
        <v>109.47985074360371</v>
      </c>
      <c r="G163">
        <f>Room!Q164</f>
        <v>-0.75507923638784047</v>
      </c>
      <c r="H163">
        <v>0</v>
      </c>
      <c r="J163" s="8">
        <f>BDS!BR166</f>
        <v>109.47985074360371</v>
      </c>
      <c r="K163">
        <f>Room!U164</f>
        <v>0</v>
      </c>
      <c r="L163">
        <v>0</v>
      </c>
      <c r="N163" s="8">
        <f>BDS!BR166</f>
        <v>109.47985074360371</v>
      </c>
      <c r="O163">
        <f>Room!V164</f>
        <v>-0.75507923638784047</v>
      </c>
      <c r="P163">
        <v>0</v>
      </c>
      <c r="R163" s="8">
        <f>BDS!BR166</f>
        <v>109.47985074360371</v>
      </c>
      <c r="S163" s="1">
        <f>Room!W164</f>
        <v>-6.0811686833005618</v>
      </c>
      <c r="T163">
        <v>0</v>
      </c>
    </row>
    <row r="164" spans="2:20" x14ac:dyDescent="0.2">
      <c r="B164" s="8">
        <f>BDS!BR167</f>
        <v>111.14012725512278</v>
      </c>
      <c r="C164">
        <f>BDS!CD167</f>
        <v>-5.3068588890024699</v>
      </c>
      <c r="D164">
        <v>0</v>
      </c>
      <c r="F164" s="8">
        <f>BDS!BR167</f>
        <v>111.14012725512278</v>
      </c>
      <c r="G164">
        <f>Room!Q165</f>
        <v>-0.63490192131953271</v>
      </c>
      <c r="H164">
        <v>0</v>
      </c>
      <c r="J164" s="8">
        <f>BDS!BR167</f>
        <v>111.14012725512278</v>
      </c>
      <c r="K164">
        <f>Room!U165</f>
        <v>0</v>
      </c>
      <c r="L164">
        <v>0</v>
      </c>
      <c r="N164" s="8">
        <f>BDS!BR167</f>
        <v>111.14012725512278</v>
      </c>
      <c r="O164">
        <f>Room!V165</f>
        <v>-0.63490192131953271</v>
      </c>
      <c r="P164">
        <v>0</v>
      </c>
      <c r="R164" s="8">
        <f>BDS!BR167</f>
        <v>111.14012725512278</v>
      </c>
      <c r="S164" s="1">
        <f>Room!W165</f>
        <v>-5.9417608103220028</v>
      </c>
      <c r="T164">
        <v>0</v>
      </c>
    </row>
    <row r="165" spans="2:20" x14ac:dyDescent="0.2">
      <c r="B165" s="8">
        <f>BDS!BR168</f>
        <v>112.82558208097073</v>
      </c>
      <c r="C165">
        <f>BDS!CD168</f>
        <v>-5.2871198890060791</v>
      </c>
      <c r="D165">
        <v>0</v>
      </c>
      <c r="F165" s="8">
        <f>BDS!BR168</f>
        <v>112.82558208097073</v>
      </c>
      <c r="G165">
        <f>Room!Q166</f>
        <v>-0.52300975013151652</v>
      </c>
      <c r="H165">
        <v>0</v>
      </c>
      <c r="J165" s="8">
        <f>BDS!BR168</f>
        <v>112.82558208097073</v>
      </c>
      <c r="K165">
        <f>Room!U166</f>
        <v>0</v>
      </c>
      <c r="L165">
        <v>0</v>
      </c>
      <c r="N165" s="8">
        <f>BDS!BR168</f>
        <v>112.82558208097073</v>
      </c>
      <c r="O165">
        <f>Room!V166</f>
        <v>-0.52300975013151652</v>
      </c>
      <c r="P165">
        <v>0</v>
      </c>
      <c r="R165" s="8">
        <f>BDS!BR168</f>
        <v>112.82558208097073</v>
      </c>
      <c r="S165" s="1">
        <f>Room!W166</f>
        <v>-5.8101296391375961</v>
      </c>
      <c r="T165">
        <v>0</v>
      </c>
    </row>
    <row r="166" spans="2:20" x14ac:dyDescent="0.2">
      <c r="B166" s="8">
        <f>BDS!BR169</f>
        <v>114.53659705363634</v>
      </c>
      <c r="C166">
        <f>BDS!CD169</f>
        <v>-5.26686131938785</v>
      </c>
      <c r="D166">
        <v>0</v>
      </c>
      <c r="F166" s="8">
        <f>BDS!BR169</f>
        <v>114.53659705363634</v>
      </c>
      <c r="G166">
        <f>Room!Q167</f>
        <v>-0.42058595796487847</v>
      </c>
      <c r="H166">
        <v>0</v>
      </c>
      <c r="J166" s="8">
        <f>BDS!BR169</f>
        <v>114.53659705363634</v>
      </c>
      <c r="K166">
        <f>Room!U167</f>
        <v>0</v>
      </c>
      <c r="L166">
        <v>0</v>
      </c>
      <c r="N166" s="8">
        <f>BDS!BR169</f>
        <v>114.53659705363634</v>
      </c>
      <c r="O166">
        <f>Room!V167</f>
        <v>-0.42058595796487847</v>
      </c>
      <c r="P166">
        <v>0</v>
      </c>
      <c r="R166" s="8">
        <f>BDS!BR169</f>
        <v>114.53659705363634</v>
      </c>
      <c r="S166" s="1">
        <f>Room!W167</f>
        <v>-5.687447277352728</v>
      </c>
      <c r="T166">
        <v>0</v>
      </c>
    </row>
    <row r="167" spans="2:20" x14ac:dyDescent="0.2">
      <c r="B167" s="8">
        <f>BDS!BR170</f>
        <v>116.2735597961489</v>
      </c>
      <c r="C167">
        <f>BDS!CD170</f>
        <v>-5.2460719425337841</v>
      </c>
      <c r="D167">
        <v>0</v>
      </c>
      <c r="F167" s="8">
        <f>BDS!BR170</f>
        <v>116.2735597961489</v>
      </c>
      <c r="G167">
        <f>Room!Q168</f>
        <v>-0.32865650324051093</v>
      </c>
      <c r="H167">
        <v>0</v>
      </c>
      <c r="J167" s="8">
        <f>BDS!BR170</f>
        <v>116.2735597961489</v>
      </c>
      <c r="K167">
        <f>Room!U168</f>
        <v>0</v>
      </c>
      <c r="L167">
        <v>0</v>
      </c>
      <c r="N167" s="8">
        <f>BDS!BR170</f>
        <v>116.2735597961489</v>
      </c>
      <c r="O167">
        <f>Room!V168</f>
        <v>-0.32865650324051093</v>
      </c>
      <c r="P167">
        <v>0</v>
      </c>
      <c r="R167" s="8">
        <f>BDS!BR170</f>
        <v>116.2735597961489</v>
      </c>
      <c r="S167" s="1">
        <f>Room!W168</f>
        <v>-5.5747284457742952</v>
      </c>
      <c r="T167">
        <v>0</v>
      </c>
    </row>
    <row r="168" spans="2:20" x14ac:dyDescent="0.2">
      <c r="B168" s="8">
        <f>BDS!BR171</f>
        <v>118.03686380989257</v>
      </c>
      <c r="C168">
        <f>BDS!CD171</f>
        <v>-5.2247404180860197</v>
      </c>
      <c r="D168">
        <v>0</v>
      </c>
      <c r="F168" s="8">
        <f>BDS!BR171</f>
        <v>118.03686380989257</v>
      </c>
      <c r="G168">
        <f>Room!Q169</f>
        <v>-0.24810464927988901</v>
      </c>
      <c r="H168">
        <v>0</v>
      </c>
      <c r="J168" s="8">
        <f>BDS!BR171</f>
        <v>118.03686380989257</v>
      </c>
      <c r="K168">
        <f>Room!U169</f>
        <v>0</v>
      </c>
      <c r="L168">
        <v>0</v>
      </c>
      <c r="N168" s="8">
        <f>BDS!BR171</f>
        <v>118.03686380989257</v>
      </c>
      <c r="O168">
        <f>Room!V169</f>
        <v>-0.24810464927988901</v>
      </c>
      <c r="P168">
        <v>0</v>
      </c>
      <c r="R168" s="8">
        <f>BDS!BR171</f>
        <v>118.03686380989257</v>
      </c>
      <c r="S168" s="1">
        <f>Room!W169</f>
        <v>-5.4728450673659088</v>
      </c>
      <c r="T168">
        <v>0</v>
      </c>
    </row>
    <row r="169" spans="2:20" x14ac:dyDescent="0.2">
      <c r="B169" s="8">
        <f>BDS!BR172</f>
        <v>119.82690856375234</v>
      </c>
      <c r="C169">
        <f>BDS!CD172</f>
        <v>-5.2028553108924331</v>
      </c>
      <c r="D169">
        <v>0</v>
      </c>
      <c r="F169" s="8">
        <f>BDS!BR172</f>
        <v>119.82690856375234</v>
      </c>
      <c r="G169">
        <f>Room!Q170</f>
        <v>-0.17968346362758186</v>
      </c>
      <c r="H169">
        <v>0</v>
      </c>
      <c r="J169" s="8">
        <f>BDS!BR172</f>
        <v>119.82690856375234</v>
      </c>
      <c r="K169">
        <f>Room!U170</f>
        <v>0</v>
      </c>
      <c r="L169">
        <v>0</v>
      </c>
      <c r="N169" s="8">
        <f>BDS!BR172</f>
        <v>119.82690856375234</v>
      </c>
      <c r="O169">
        <f>Room!V170</f>
        <v>-0.17968346362758186</v>
      </c>
      <c r="P169">
        <v>0</v>
      </c>
      <c r="R169" s="8">
        <f>BDS!BR172</f>
        <v>119.82690856375234</v>
      </c>
      <c r="S169" s="1">
        <f>Room!W170</f>
        <v>-5.3825387745200146</v>
      </c>
      <c r="T169">
        <v>0</v>
      </c>
    </row>
    <row r="170" spans="2:20" x14ac:dyDescent="0.2">
      <c r="B170" s="8">
        <f>BDS!BR173</f>
        <v>121.64409958461208</v>
      </c>
      <c r="C170">
        <f>BDS!CD173</f>
        <v>-5.1804050995955215</v>
      </c>
      <c r="D170">
        <v>0</v>
      </c>
      <c r="F170" s="8">
        <f>BDS!BR173</f>
        <v>121.64409958461208</v>
      </c>
      <c r="G170">
        <f>Room!Q171</f>
        <v>-0.12402563743327094</v>
      </c>
      <c r="H170">
        <v>0</v>
      </c>
      <c r="J170" s="8">
        <f>BDS!BR173</f>
        <v>121.64409958461208</v>
      </c>
      <c r="K170">
        <f>Room!U171</f>
        <v>0</v>
      </c>
      <c r="L170">
        <v>0</v>
      </c>
      <c r="N170" s="8">
        <f>BDS!BR173</f>
        <v>121.64409958461208</v>
      </c>
      <c r="O170">
        <f>Room!V171</f>
        <v>-0.12402563743327094</v>
      </c>
      <c r="P170">
        <v>0</v>
      </c>
      <c r="R170" s="8">
        <f>BDS!BR173</f>
        <v>121.64409958461208</v>
      </c>
      <c r="S170" s="1">
        <f>Room!W171</f>
        <v>-5.3044307370287926</v>
      </c>
      <c r="T170">
        <v>0</v>
      </c>
    </row>
    <row r="171" spans="2:20" x14ac:dyDescent="0.2">
      <c r="B171" s="8">
        <f>BDS!BR174</f>
        <v>123.4888485492248</v>
      </c>
      <c r="C171">
        <f>BDS!CD174</f>
        <v>-5.1573781858848431</v>
      </c>
      <c r="D171">
        <v>0</v>
      </c>
      <c r="F171" s="8">
        <f>BDS!BR174</f>
        <v>123.4888485492248</v>
      </c>
      <c r="G171">
        <f>Room!Q172</f>
        <v>-8.1650186748869591E-2</v>
      </c>
      <c r="H171">
        <v>0</v>
      </c>
      <c r="J171" s="8">
        <f>BDS!BR174</f>
        <v>123.4888485492248</v>
      </c>
      <c r="K171">
        <f>Room!U172</f>
        <v>0</v>
      </c>
      <c r="L171">
        <v>0</v>
      </c>
      <c r="N171" s="8">
        <f>BDS!BR174</f>
        <v>123.4888485492248</v>
      </c>
      <c r="O171">
        <f>Room!V172</f>
        <v>-8.1650186748869591E-2</v>
      </c>
      <c r="P171">
        <v>0</v>
      </c>
      <c r="R171" s="8">
        <f>BDS!BR174</f>
        <v>123.4888485492248</v>
      </c>
      <c r="S171" s="1">
        <f>Room!W172</f>
        <v>-5.2390283726337126</v>
      </c>
      <c r="T171">
        <v>0</v>
      </c>
    </row>
    <row r="172" spans="2:20" x14ac:dyDescent="0.2">
      <c r="B172" s="8">
        <f>BDS!BR175</f>
        <v>125.36157337747628</v>
      </c>
      <c r="C172">
        <f>BDS!CD175</f>
        <v>-5.1337629044371349</v>
      </c>
      <c r="D172">
        <v>0</v>
      </c>
      <c r="F172" s="8">
        <f>BDS!BR175</f>
        <v>125.36157337747628</v>
      </c>
      <c r="G172">
        <f>Room!Q173</f>
        <v>-5.2965689588918945E-2</v>
      </c>
      <c r="H172">
        <v>0</v>
      </c>
      <c r="J172" s="8">
        <f>BDS!BR175</f>
        <v>125.36157337747628</v>
      </c>
      <c r="K172">
        <f>Room!U173</f>
        <v>0</v>
      </c>
      <c r="L172">
        <v>0</v>
      </c>
      <c r="N172" s="8">
        <f>BDS!BR175</f>
        <v>125.36157337747628</v>
      </c>
      <c r="O172">
        <f>Room!V173</f>
        <v>-5.2965689588918945E-2</v>
      </c>
      <c r="P172">
        <v>0</v>
      </c>
      <c r="R172" s="8">
        <f>BDS!BR175</f>
        <v>125.36157337747628</v>
      </c>
      <c r="S172" s="1">
        <f>Room!W173</f>
        <v>-5.1867285940260537</v>
      </c>
      <c r="T172">
        <v>0</v>
      </c>
    </row>
    <row r="173" spans="2:20" x14ac:dyDescent="0.2">
      <c r="B173" s="8">
        <f>BDS!BR176</f>
        <v>127.26269832706302</v>
      </c>
      <c r="C173">
        <f>BDS!CD176</f>
        <v>-5.1095475335679925</v>
      </c>
      <c r="D173">
        <v>0</v>
      </c>
      <c r="F173" s="8">
        <f>BDS!BR176</f>
        <v>127.26269832706302</v>
      </c>
      <c r="G173">
        <f>Room!Q174</f>
        <v>-3.8269753972487532E-2</v>
      </c>
      <c r="H173">
        <v>0</v>
      </c>
      <c r="J173" s="8">
        <f>BDS!BR176</f>
        <v>127.26269832706302</v>
      </c>
      <c r="K173">
        <f>Room!U174</f>
        <v>0</v>
      </c>
      <c r="L173">
        <v>0</v>
      </c>
      <c r="N173" s="8">
        <f>BDS!BR176</f>
        <v>127.26269832706302</v>
      </c>
      <c r="O173">
        <f>Room!V174</f>
        <v>-3.8269753972487532E-2</v>
      </c>
      <c r="P173">
        <v>0</v>
      </c>
      <c r="R173" s="8">
        <f>BDS!BR176</f>
        <v>127.26269832706302</v>
      </c>
      <c r="S173" s="1">
        <f>Room!W174</f>
        <v>-5.1478172875404802</v>
      </c>
      <c r="T173">
        <v>0</v>
      </c>
    </row>
    <row r="174" spans="2:20" x14ac:dyDescent="0.2">
      <c r="B174" s="8">
        <f>BDS!BR177</f>
        <v>129.19265408960595</v>
      </c>
      <c r="C174">
        <f>BDS!CD177</f>
        <v>-5.0847203066188023</v>
      </c>
      <c r="D174">
        <v>0</v>
      </c>
      <c r="F174" s="8">
        <f>BDS!BR177</f>
        <v>129.19265408960595</v>
      </c>
      <c r="G174">
        <f>Room!Q175</f>
        <v>-3.7744419898181267E-2</v>
      </c>
      <c r="H174">
        <v>0</v>
      </c>
      <c r="J174" s="8">
        <f>BDS!BR177</f>
        <v>129.19265408960595</v>
      </c>
      <c r="K174">
        <f>Room!U175</f>
        <v>0</v>
      </c>
      <c r="L174">
        <v>0</v>
      </c>
      <c r="N174" s="8">
        <f>BDS!BR177</f>
        <v>129.19265408960595</v>
      </c>
      <c r="O174">
        <f>Room!V175</f>
        <v>-3.7744419898181267E-2</v>
      </c>
      <c r="P174">
        <v>0</v>
      </c>
      <c r="R174" s="8">
        <f>BDS!BR177</f>
        <v>129.19265408960595</v>
      </c>
      <c r="S174" s="1">
        <f>Room!W175</f>
        <v>-5.1224647265169834</v>
      </c>
      <c r="T174">
        <v>0</v>
      </c>
    </row>
    <row r="175" spans="2:20" x14ac:dyDescent="0.2">
      <c r="B175" s="8">
        <f>BDS!BR178</f>
        <v>131.1518778882218</v>
      </c>
      <c r="C175">
        <f>BDS!CD178</f>
        <v>-5.059269424102137</v>
      </c>
      <c r="D175">
        <v>0</v>
      </c>
      <c r="F175" s="8">
        <f>BDS!BR178</f>
        <v>131.1518778882218</v>
      </c>
      <c r="G175">
        <f>Room!Q176</f>
        <v>-5.1447189956438669E-2</v>
      </c>
      <c r="H175">
        <v>0</v>
      </c>
      <c r="J175" s="8">
        <f>BDS!BR178</f>
        <v>131.1518778882218</v>
      </c>
      <c r="K175">
        <f>Room!U176</f>
        <v>0</v>
      </c>
      <c r="L175">
        <v>0</v>
      </c>
      <c r="N175" s="8">
        <f>BDS!BR178</f>
        <v>131.1518778882218</v>
      </c>
      <c r="O175">
        <f>Room!V176</f>
        <v>-5.1447189956438669E-2</v>
      </c>
      <c r="P175">
        <v>0</v>
      </c>
      <c r="R175" s="8">
        <f>BDS!BR178</f>
        <v>131.1518778882218</v>
      </c>
      <c r="S175" s="1">
        <f>Room!W176</f>
        <v>-5.1107166140585756</v>
      </c>
      <c r="T175">
        <v>0</v>
      </c>
    </row>
    <row r="176" spans="2:20" x14ac:dyDescent="0.2">
      <c r="B176" s="8">
        <f>BDS!BR179</f>
        <v>133.14081357657406</v>
      </c>
      <c r="C176">
        <f>BDS!CD179</f>
        <v>-5.0331830666283865</v>
      </c>
      <c r="D176">
        <v>0</v>
      </c>
      <c r="F176" s="8">
        <f>BDS!BR179</f>
        <v>133.14081357657406</v>
      </c>
      <c r="G176">
        <f>Room!Q177</f>
        <v>-7.9297378947301447E-2</v>
      </c>
      <c r="H176">
        <v>0</v>
      </c>
      <c r="J176" s="8">
        <f>BDS!BR179</f>
        <v>133.14081357657406</v>
      </c>
      <c r="K176">
        <f>Room!U177</f>
        <v>0</v>
      </c>
      <c r="L176">
        <v>0</v>
      </c>
      <c r="N176" s="8">
        <f>BDS!BR179</f>
        <v>133.14081357657406</v>
      </c>
      <c r="O176">
        <f>Room!V177</f>
        <v>-7.9297378947301447E-2</v>
      </c>
      <c r="P176">
        <v>0</v>
      </c>
      <c r="R176" s="8">
        <f>BDS!BR179</f>
        <v>133.14081357657406</v>
      </c>
      <c r="S176" s="1">
        <f>Room!W177</f>
        <v>-5.112480445575688</v>
      </c>
      <c r="T176">
        <v>0</v>
      </c>
    </row>
    <row r="177" spans="2:20" x14ac:dyDescent="0.2">
      <c r="B177" s="8">
        <f>BDS!BR180</f>
        <v>135.15991173942609</v>
      </c>
      <c r="C177">
        <f>BDS!CD180</f>
        <v>-5.0064494086356595</v>
      </c>
      <c r="D177">
        <v>0</v>
      </c>
      <c r="F177" s="8">
        <f>BDS!BR180</f>
        <v>135.15991173942609</v>
      </c>
      <c r="G177">
        <f>Room!Q178</f>
        <v>-0.12105749691237788</v>
      </c>
      <c r="H177">
        <v>0</v>
      </c>
      <c r="J177" s="8">
        <f>BDS!BR180</f>
        <v>135.15991173942609</v>
      </c>
      <c r="K177">
        <f>Room!U178</f>
        <v>0</v>
      </c>
      <c r="L177">
        <v>0</v>
      </c>
      <c r="N177" s="8">
        <f>BDS!BR180</f>
        <v>135.15991173942609</v>
      </c>
      <c r="O177">
        <f>Room!V178</f>
        <v>-0.12105749691237788</v>
      </c>
      <c r="P177">
        <v>0</v>
      </c>
      <c r="R177" s="8">
        <f>BDS!BR180</f>
        <v>135.15991173942609</v>
      </c>
      <c r="S177" s="1">
        <f>Room!W178</f>
        <v>-5.1275069055480369</v>
      </c>
      <c r="T177">
        <v>0</v>
      </c>
    </row>
    <row r="178" spans="2:20" x14ac:dyDescent="0.2">
      <c r="B178" s="8">
        <f>BDS!BR181</f>
        <v>137.20962979471921</v>
      </c>
      <c r="C178">
        <f>BDS!CD181</f>
        <v>-4.9790566329443511</v>
      </c>
      <c r="D178">
        <v>0</v>
      </c>
      <c r="F178" s="8">
        <f>BDS!BR181</f>
        <v>137.20962979471921</v>
      </c>
      <c r="G178">
        <f>Room!Q179</f>
        <v>-0.17630946433355005</v>
      </c>
      <c r="H178">
        <v>0</v>
      </c>
      <c r="J178" s="8">
        <f>BDS!BR181</f>
        <v>137.20962979471921</v>
      </c>
      <c r="K178">
        <f>Room!U179</f>
        <v>0</v>
      </c>
      <c r="L178">
        <v>0</v>
      </c>
      <c r="N178" s="8">
        <f>BDS!BR181</f>
        <v>137.20962979471921</v>
      </c>
      <c r="O178">
        <f>Room!V179</f>
        <v>-0.17630946433355005</v>
      </c>
      <c r="P178">
        <v>0</v>
      </c>
      <c r="R178" s="8">
        <f>BDS!BR181</f>
        <v>137.20962979471921</v>
      </c>
      <c r="S178" s="1">
        <f>Room!W179</f>
        <v>-5.1553660972779012</v>
      </c>
      <c r="T178">
        <v>0</v>
      </c>
    </row>
    <row r="179" spans="2:20" x14ac:dyDescent="0.2">
      <c r="B179" s="8">
        <f>BDS!BR182</f>
        <v>139.29043209719867</v>
      </c>
      <c r="C179">
        <f>BDS!CD182</f>
        <v>-4.9509929461567879</v>
      </c>
      <c r="D179">
        <v>0</v>
      </c>
      <c r="F179" s="8">
        <f>BDS!BR182</f>
        <v>139.29043209719867</v>
      </c>
      <c r="G179">
        <f>Room!Q180</f>
        <v>-0.24442564535652411</v>
      </c>
      <c r="H179">
        <v>0</v>
      </c>
      <c r="J179" s="8">
        <f>BDS!BR182</f>
        <v>139.29043209719867</v>
      </c>
      <c r="K179">
        <f>Room!U180</f>
        <v>0</v>
      </c>
      <c r="L179">
        <v>0</v>
      </c>
      <c r="N179" s="8">
        <f>BDS!BR182</f>
        <v>139.29043209719867</v>
      </c>
      <c r="O179">
        <f>Room!V180</f>
        <v>-0.24442564535652411</v>
      </c>
      <c r="P179">
        <v>0</v>
      </c>
      <c r="R179" s="8">
        <f>BDS!BR182</f>
        <v>139.29043209719867</v>
      </c>
      <c r="S179" s="1">
        <f>Room!W180</f>
        <v>-5.1954185915133122</v>
      </c>
      <c r="T179">
        <v>0</v>
      </c>
    </row>
    <row r="180" spans="2:20" x14ac:dyDescent="0.2">
      <c r="B180" s="8">
        <f>BDS!BR183</f>
        <v>141.4027900436113</v>
      </c>
      <c r="C180">
        <f>BDS!CD183</f>
        <v>-4.9222465949213232</v>
      </c>
      <c r="D180">
        <v>0</v>
      </c>
      <c r="F180" s="8">
        <f>BDS!BR183</f>
        <v>141.4027900436113</v>
      </c>
      <c r="G180">
        <f>Room!Q181</f>
        <v>-0.32453503019262675</v>
      </c>
      <c r="H180">
        <v>0</v>
      </c>
      <c r="J180" s="8">
        <f>BDS!BR183</f>
        <v>141.4027900436113</v>
      </c>
      <c r="K180">
        <f>Room!U181</f>
        <v>0</v>
      </c>
      <c r="L180">
        <v>0</v>
      </c>
      <c r="N180" s="8">
        <f>BDS!BR183</f>
        <v>141.4027900436113</v>
      </c>
      <c r="O180">
        <f>Room!V181</f>
        <v>-0.32453503019262675</v>
      </c>
      <c r="P180">
        <v>0</v>
      </c>
      <c r="R180" s="8">
        <f>BDS!BR183</f>
        <v>141.4027900436113</v>
      </c>
      <c r="S180" s="1">
        <f>Room!W181</f>
        <v>-5.2467816251139503</v>
      </c>
      <c r="T180">
        <v>0</v>
      </c>
    </row>
    <row r="181" spans="2:20" x14ac:dyDescent="0.2">
      <c r="B181" s="8">
        <f>BDS!BR184</f>
        <v>143.54718217949835</v>
      </c>
      <c r="C181">
        <f>BDS!CD184</f>
        <v>-4.8928058830791326</v>
      </c>
      <c r="D181">
        <v>0</v>
      </c>
      <c r="F181" s="8">
        <f>BDS!BR184</f>
        <v>143.54718217949835</v>
      </c>
      <c r="G181">
        <f>Room!Q182</f>
        <v>-0.41548546990232033</v>
      </c>
      <c r="H181">
        <v>0</v>
      </c>
      <c r="J181" s="8">
        <f>BDS!BR184</f>
        <v>143.54718217949835</v>
      </c>
      <c r="K181">
        <f>Room!U182</f>
        <v>0</v>
      </c>
      <c r="L181">
        <v>0</v>
      </c>
      <c r="N181" s="8">
        <f>BDS!BR184</f>
        <v>143.54718217949835</v>
      </c>
      <c r="O181">
        <f>Room!V182</f>
        <v>-0.41548546990232033</v>
      </c>
      <c r="P181">
        <v>0</v>
      </c>
      <c r="R181" s="8">
        <f>BDS!BR184</f>
        <v>143.54718217949835</v>
      </c>
      <c r="S181" s="1">
        <f>Room!W182</f>
        <v>-5.3082913529814526</v>
      </c>
      <c r="T181">
        <v>0</v>
      </c>
    </row>
    <row r="182" spans="2:20" x14ac:dyDescent="0.2">
      <c r="B182" s="8">
        <f>BDS!BR185</f>
        <v>145.72409430760786</v>
      </c>
      <c r="C182">
        <f>BDS!CD185</f>
        <v>-4.8626591897105094</v>
      </c>
      <c r="D182">
        <v>0</v>
      </c>
      <c r="F182" s="8">
        <f>BDS!BR185</f>
        <v>145.72409430760786</v>
      </c>
      <c r="G182">
        <f>Room!Q183</f>
        <v>-0.51580374218880642</v>
      </c>
      <c r="H182">
        <v>0</v>
      </c>
      <c r="J182" s="8">
        <f>BDS!BR185</f>
        <v>145.72409430760786</v>
      </c>
      <c r="K182">
        <f>Room!U183</f>
        <v>0</v>
      </c>
      <c r="L182">
        <v>0</v>
      </c>
      <c r="N182" s="8">
        <f>BDS!BR185</f>
        <v>145.72409430760786</v>
      </c>
      <c r="O182">
        <f>Room!V183</f>
        <v>-0.51580374218880642</v>
      </c>
      <c r="P182">
        <v>0</v>
      </c>
      <c r="R182" s="8">
        <f>BDS!BR185</f>
        <v>145.72409430760786</v>
      </c>
      <c r="S182" s="1">
        <f>Room!W183</f>
        <v>-5.3784629318993158</v>
      </c>
      <c r="T182">
        <v>0</v>
      </c>
    </row>
    <row r="183" spans="2:20" x14ac:dyDescent="0.2">
      <c r="B183" s="8">
        <f>BDS!BR186</f>
        <v>147.93401959795125</v>
      </c>
      <c r="C183">
        <f>BDS!CD186</f>
        <v>-4.8317949880960542</v>
      </c>
      <c r="D183">
        <v>0</v>
      </c>
      <c r="F183" s="8">
        <f>BDS!BR186</f>
        <v>147.93401959795125</v>
      </c>
      <c r="G183">
        <f>Room!Q184</f>
        <v>-0.62365647524108825</v>
      </c>
      <c r="H183">
        <v>0</v>
      </c>
      <c r="J183" s="8">
        <f>BDS!BR186</f>
        <v>147.93401959795125</v>
      </c>
      <c r="K183">
        <f>Room!U184</f>
        <v>0</v>
      </c>
      <c r="L183">
        <v>0</v>
      </c>
      <c r="N183" s="8">
        <f>BDS!BR186</f>
        <v>147.93401959795125</v>
      </c>
      <c r="O183">
        <f>Room!V184</f>
        <v>-0.62365647524108825</v>
      </c>
      <c r="P183">
        <v>0</v>
      </c>
      <c r="R183" s="8">
        <f>BDS!BR186</f>
        <v>147.93401959795125</v>
      </c>
      <c r="S183" s="1">
        <f>Room!W184</f>
        <v>-5.4554514633371429</v>
      </c>
      <c r="T183">
        <v>0</v>
      </c>
    </row>
    <row r="184" spans="2:20" x14ac:dyDescent="0.2">
      <c r="B184" s="8">
        <f>BDS!BR187</f>
        <v>150.17745869952884</v>
      </c>
      <c r="C184">
        <f>BDS!CD187</f>
        <v>-4.8002018656063639</v>
      </c>
      <c r="D184">
        <v>0</v>
      </c>
      <c r="F184" s="8">
        <f>BDS!BR187</f>
        <v>150.17745869952884</v>
      </c>
      <c r="G184">
        <f>Room!Q185</f>
        <v>-0.73681660924028702</v>
      </c>
      <c r="H184">
        <v>0</v>
      </c>
      <c r="J184" s="8">
        <f>BDS!BR187</f>
        <v>150.17745869952884</v>
      </c>
      <c r="K184">
        <f>Room!U185</f>
        <v>0</v>
      </c>
      <c r="L184">
        <v>0</v>
      </c>
      <c r="N184" s="8">
        <f>BDS!BR187</f>
        <v>150.17745869952884</v>
      </c>
      <c r="O184">
        <f>Room!V185</f>
        <v>-0.73681660924028702</v>
      </c>
      <c r="P184">
        <v>0</v>
      </c>
      <c r="R184" s="8">
        <f>BDS!BR187</f>
        <v>150.17745869952884</v>
      </c>
      <c r="S184" s="1">
        <f>Room!W185</f>
        <v>-5.5370184748466507</v>
      </c>
      <c r="T184">
        <v>0</v>
      </c>
    </row>
    <row r="185" spans="2:20" x14ac:dyDescent="0.2">
      <c r="B185" s="8">
        <f>BDS!BR188</f>
        <v>152.45491985374969</v>
      </c>
      <c r="C185">
        <f>BDS!CD188</f>
        <v>-4.7678685445321074</v>
      </c>
      <c r="D185">
        <v>0</v>
      </c>
      <c r="F185" s="8">
        <f>BDS!BR188</f>
        <v>152.45491985374969</v>
      </c>
      <c r="G185">
        <f>Room!Q186</f>
        <v>-0.85264207053532104</v>
      </c>
      <c r="H185">
        <v>0</v>
      </c>
      <c r="J185" s="8">
        <f>BDS!BR188</f>
        <v>152.45491985374969</v>
      </c>
      <c r="K185">
        <f>Room!U186</f>
        <v>0</v>
      </c>
      <c r="L185">
        <v>0</v>
      </c>
      <c r="N185" s="8">
        <f>BDS!BR188</f>
        <v>152.45491985374969</v>
      </c>
      <c r="O185">
        <f>Room!V186</f>
        <v>-0.85264207053532104</v>
      </c>
      <c r="P185">
        <v>0</v>
      </c>
      <c r="R185" s="8">
        <f>BDS!BR188</f>
        <v>152.45491985374969</v>
      </c>
      <c r="S185" s="1">
        <f>Room!W186</f>
        <v>-5.6205106150674284</v>
      </c>
      <c r="T185">
        <v>0</v>
      </c>
    </row>
    <row r="186" spans="2:20" x14ac:dyDescent="0.2">
      <c r="B186" s="8">
        <f>BDS!BR189</f>
        <v>154.76691900957144</v>
      </c>
      <c r="C186">
        <f>BDS!CD189</f>
        <v>-4.7347839038641926</v>
      </c>
      <c r="D186">
        <v>0</v>
      </c>
      <c r="F186" s="8">
        <f>BDS!BR189</f>
        <v>154.76691900957144</v>
      </c>
      <c r="G186">
        <f>Room!Q187</f>
        <v>-0.96807543973287458</v>
      </c>
      <c r="H186">
        <v>0</v>
      </c>
      <c r="J186" s="8">
        <f>BDS!BR189</f>
        <v>154.76691900957144</v>
      </c>
      <c r="K186">
        <f>Room!U187</f>
        <v>0</v>
      </c>
      <c r="L186">
        <v>0</v>
      </c>
      <c r="N186" s="8">
        <f>BDS!BR189</f>
        <v>154.76691900957144</v>
      </c>
      <c r="O186">
        <f>Room!V187</f>
        <v>-0.96807543973287458</v>
      </c>
      <c r="P186">
        <v>0</v>
      </c>
      <c r="R186" s="8">
        <f>BDS!BR189</f>
        <v>154.76691900957144</v>
      </c>
      <c r="S186" s="1">
        <f>Room!W187</f>
        <v>-5.7028593435970674</v>
      </c>
      <c r="T186">
        <v>0</v>
      </c>
    </row>
    <row r="187" spans="2:20" x14ac:dyDescent="0.2">
      <c r="B187" s="8">
        <f>BDS!BR190</f>
        <v>157.1139799403864</v>
      </c>
      <c r="C187">
        <f>BDS!CD190</f>
        <v>-4.7009370020317123</v>
      </c>
      <c r="D187">
        <v>0</v>
      </c>
      <c r="F187" s="8">
        <f>BDS!BR190</f>
        <v>157.1139799403864</v>
      </c>
      <c r="G187">
        <f>Room!Q188</f>
        <v>-1.0796751205413486</v>
      </c>
      <c r="H187">
        <v>0</v>
      </c>
      <c r="J187" s="8">
        <f>BDS!BR190</f>
        <v>157.1139799403864</v>
      </c>
      <c r="K187">
        <f>Room!U188</f>
        <v>0</v>
      </c>
      <c r="L187">
        <v>0</v>
      </c>
      <c r="N187" s="8">
        <f>BDS!BR190</f>
        <v>157.1139799403864</v>
      </c>
      <c r="O187">
        <f>Room!V188</f>
        <v>-1.0796751205413486</v>
      </c>
      <c r="P187">
        <v>0</v>
      </c>
      <c r="R187" s="8">
        <f>BDS!BR190</f>
        <v>157.1139799403864</v>
      </c>
      <c r="S187" s="1">
        <f>Room!W188</f>
        <v>-5.7806121225730607</v>
      </c>
      <c r="T187">
        <v>0</v>
      </c>
    </row>
    <row r="188" spans="2:20" x14ac:dyDescent="0.2">
      <c r="B188" s="8">
        <f>BDS!BR191</f>
        <v>159.49663436268008</v>
      </c>
      <c r="C188">
        <f>BDS!CD191</f>
        <v>-4.6663171006027211</v>
      </c>
      <c r="D188">
        <v>0</v>
      </c>
      <c r="F188" s="8">
        <f>BDS!BR191</f>
        <v>159.49663436268008</v>
      </c>
      <c r="G188">
        <f>Room!Q189</f>
        <v>-1.1836890517321905</v>
      </c>
      <c r="H188">
        <v>0</v>
      </c>
      <c r="J188" s="8">
        <f>BDS!BR191</f>
        <v>159.49663436268008</v>
      </c>
      <c r="K188">
        <f>Room!U189</f>
        <v>0</v>
      </c>
      <c r="L188">
        <v>0</v>
      </c>
      <c r="N188" s="8">
        <f>BDS!BR191</f>
        <v>159.49663436268008</v>
      </c>
      <c r="O188">
        <f>Room!V189</f>
        <v>-1.1836890517321905</v>
      </c>
      <c r="P188">
        <v>0</v>
      </c>
      <c r="R188" s="8">
        <f>BDS!BR191</f>
        <v>159.49663436268008</v>
      </c>
      <c r="S188" s="1">
        <f>Room!W189</f>
        <v>-5.8500061523349114</v>
      </c>
      <c r="T188">
        <v>0</v>
      </c>
    </row>
    <row r="189" spans="2:20" x14ac:dyDescent="0.2">
      <c r="B189" s="8">
        <f>BDS!BR192</f>
        <v>161.91542205648935</v>
      </c>
      <c r="C189">
        <f>BDS!CD192</f>
        <v>-4.6309136889505673</v>
      </c>
      <c r="D189">
        <v>0</v>
      </c>
      <c r="F189" s="8">
        <f>BDS!BR192</f>
        <v>161.91542205648935</v>
      </c>
      <c r="G189">
        <f>Room!Q190</f>
        <v>-1.276180273656967</v>
      </c>
      <c r="H189">
        <v>0</v>
      </c>
      <c r="J189" s="8">
        <f>BDS!BR192</f>
        <v>161.91542205648935</v>
      </c>
      <c r="K189">
        <f>Room!U190</f>
        <v>0</v>
      </c>
      <c r="L189">
        <v>0</v>
      </c>
      <c r="N189" s="8">
        <f>BDS!BR192</f>
        <v>161.91542205648935</v>
      </c>
      <c r="O189">
        <f>Room!V190</f>
        <v>-1.276180273656967</v>
      </c>
      <c r="P189">
        <v>0</v>
      </c>
      <c r="R189" s="8">
        <f>BDS!BR192</f>
        <v>161.91542205648935</v>
      </c>
      <c r="S189" s="1">
        <f>Room!W190</f>
        <v>-5.9070939626075347</v>
      </c>
      <c r="T189">
        <v>0</v>
      </c>
    </row>
    <row r="190" spans="2:20" x14ac:dyDescent="0.2">
      <c r="B190" s="8">
        <f>BDS!BR193</f>
        <v>164.37089098768709</v>
      </c>
      <c r="C190">
        <f>BDS!CD193</f>
        <v>-4.5947165098855489</v>
      </c>
      <c r="D190">
        <v>0</v>
      </c>
      <c r="F190" s="8">
        <f>BDS!BR193</f>
        <v>164.37089098768709</v>
      </c>
      <c r="G190">
        <f>Room!Q191</f>
        <v>-1.353208583688398</v>
      </c>
      <c r="H190">
        <v>0</v>
      </c>
      <c r="J190" s="8">
        <f>BDS!BR193</f>
        <v>164.37089098768709</v>
      </c>
      <c r="K190">
        <f>Room!U191</f>
        <v>0</v>
      </c>
      <c r="L190">
        <v>0</v>
      </c>
      <c r="N190" s="8">
        <f>BDS!BR193</f>
        <v>164.37089098768709</v>
      </c>
      <c r="O190">
        <f>Room!V191</f>
        <v>-1.353208583688398</v>
      </c>
      <c r="P190">
        <v>0</v>
      </c>
      <c r="R190" s="8">
        <f>BDS!BR193</f>
        <v>164.37089098768709</v>
      </c>
      <c r="S190" s="1">
        <f>Room!W191</f>
        <v>-5.9479250935739465</v>
      </c>
      <c r="T190">
        <v>0</v>
      </c>
    </row>
    <row r="191" spans="2:20" x14ac:dyDescent="0.2">
      <c r="B191" s="8">
        <f>BDS!BR194</f>
        <v>166.86359743212168</v>
      </c>
      <c r="C191">
        <f>BDS!CD194</f>
        <v>-4.5577155862488317</v>
      </c>
      <c r="D191">
        <v>0</v>
      </c>
      <c r="F191" s="8">
        <f>BDS!BR194</f>
        <v>166.86359743212168</v>
      </c>
      <c r="G191">
        <f>Room!Q192</f>
        <v>-1.4110635500038278</v>
      </c>
      <c r="H191">
        <v>0</v>
      </c>
      <c r="J191" s="8">
        <f>BDS!BR194</f>
        <v>166.86359743212168</v>
      </c>
      <c r="K191">
        <f>Room!U192</f>
        <v>0</v>
      </c>
      <c r="L191">
        <v>0</v>
      </c>
      <c r="N191" s="8">
        <f>BDS!BR194</f>
        <v>166.86359743212168</v>
      </c>
      <c r="O191">
        <f>Room!V192</f>
        <v>-1.4110635500038278</v>
      </c>
      <c r="P191">
        <v>0</v>
      </c>
      <c r="R191" s="8">
        <f>BDS!BR194</f>
        <v>166.86359743212168</v>
      </c>
      <c r="S191" s="1">
        <f>Room!W192</f>
        <v>-5.9687791362526594</v>
      </c>
      <c r="T191">
        <v>0</v>
      </c>
    </row>
    <row r="192" spans="2:20" x14ac:dyDescent="0.2">
      <c r="B192" s="8">
        <f>BDS!BR195</f>
        <v>169.39410610163876</v>
      </c>
      <c r="C192">
        <f>BDS!CD195</f>
        <v>-4.5199012484622738</v>
      </c>
      <c r="D192">
        <v>0</v>
      </c>
      <c r="F192" s="8">
        <f>BDS!BR195</f>
        <v>169.39410610163876</v>
      </c>
      <c r="G192">
        <f>Room!Q193</f>
        <v>-1.4465320239757569</v>
      </c>
      <c r="H192">
        <v>0</v>
      </c>
      <c r="J192" s="8">
        <f>BDS!BR195</f>
        <v>169.39410610163876</v>
      </c>
      <c r="K192">
        <f>Room!U193</f>
        <v>0</v>
      </c>
      <c r="L192">
        <v>0</v>
      </c>
      <c r="N192" s="8">
        <f>BDS!BR195</f>
        <v>169.39410610163876</v>
      </c>
      <c r="O192">
        <f>Room!V193</f>
        <v>-1.4465320239757569</v>
      </c>
      <c r="P192">
        <v>0</v>
      </c>
      <c r="R192" s="8">
        <f>BDS!BR195</f>
        <v>169.39410610163876</v>
      </c>
      <c r="S192" s="1">
        <f>Room!W193</f>
        <v>-5.9664332724380307</v>
      </c>
      <c r="T192">
        <v>0</v>
      </c>
    </row>
    <row r="193" spans="2:20" x14ac:dyDescent="0.2">
      <c r="B193" s="8">
        <f>BDS!BR196</f>
        <v>171.96299027201428</v>
      </c>
      <c r="C193">
        <f>BDS!CD196</f>
        <v>-4.4812641630246919</v>
      </c>
      <c r="D193">
        <v>0</v>
      </c>
      <c r="F193" s="8">
        <f>BDS!BR196</f>
        <v>171.96299027201428</v>
      </c>
      <c r="G193">
        <f>Room!Q194</f>
        <v>-1.4571705422892742</v>
      </c>
      <c r="H193">
        <v>0</v>
      </c>
      <c r="J193" s="8">
        <f>BDS!BR196</f>
        <v>171.96299027201428</v>
      </c>
      <c r="K193">
        <f>Room!U194</f>
        <v>0</v>
      </c>
      <c r="L193">
        <v>0</v>
      </c>
      <c r="N193" s="8">
        <f>BDS!BR196</f>
        <v>171.96299027201428</v>
      </c>
      <c r="O193">
        <f>Room!V194</f>
        <v>-1.4571705422892742</v>
      </c>
      <c r="P193">
        <v>0</v>
      </c>
      <c r="R193" s="8">
        <f>BDS!BR196</f>
        <v>171.96299027201428</v>
      </c>
      <c r="S193" s="1">
        <f>Room!W194</f>
        <v>-5.9384347053139663</v>
      </c>
      <c r="T193">
        <v>0</v>
      </c>
    </row>
    <row r="194" spans="2:20" x14ac:dyDescent="0.2">
      <c r="B194" s="8">
        <f>BDS!BR197</f>
        <v>174.57083191282769</v>
      </c>
      <c r="C194">
        <f>BDS!CD197</f>
        <v>-4.4417953619413515</v>
      </c>
      <c r="D194">
        <v>0</v>
      </c>
      <c r="F194" s="8">
        <f>BDS!BR197</f>
        <v>174.57083191282769</v>
      </c>
      <c r="G194">
        <f>Room!Q195</f>
        <v>-1.4415438168527881</v>
      </c>
      <c r="H194">
        <v>0</v>
      </c>
      <c r="J194" s="8">
        <f>BDS!BR197</f>
        <v>174.57083191282769</v>
      </c>
      <c r="K194">
        <f>Room!U195</f>
        <v>0</v>
      </c>
      <c r="L194">
        <v>0</v>
      </c>
      <c r="N194" s="8">
        <f>BDS!BR197</f>
        <v>174.57083191282769</v>
      </c>
      <c r="O194">
        <f>Room!V195</f>
        <v>-1.4415438168527881</v>
      </c>
      <c r="P194">
        <v>0</v>
      </c>
      <c r="R194" s="8">
        <f>BDS!BR197</f>
        <v>174.57083191282769</v>
      </c>
      <c r="S194" s="1">
        <f>Room!W195</f>
        <v>-5.8833391787941398</v>
      </c>
      <c r="T194">
        <v>0</v>
      </c>
    </row>
    <row r="195" spans="2:20" x14ac:dyDescent="0.2">
      <c r="B195" s="8">
        <f>BDS!BR198</f>
        <v>177.21822181930455</v>
      </c>
      <c r="C195">
        <f>BDS!CD198</f>
        <v>-4.4014862730699038</v>
      </c>
      <c r="D195">
        <v>0</v>
      </c>
      <c r="F195" s="8">
        <f>BDS!BR198</f>
        <v>177.21822181930455</v>
      </c>
      <c r="G195">
        <f>Room!Q196</f>
        <v>-1.3993893285293104</v>
      </c>
      <c r="H195">
        <v>0</v>
      </c>
      <c r="J195" s="8">
        <f>BDS!BR198</f>
        <v>177.21822181930455</v>
      </c>
      <c r="K195">
        <f>Room!U196</f>
        <v>0</v>
      </c>
      <c r="L195">
        <v>0</v>
      </c>
      <c r="N195" s="8">
        <f>BDS!BR198</f>
        <v>177.21822181930455</v>
      </c>
      <c r="O195">
        <f>Room!V196</f>
        <v>-1.3993893285293104</v>
      </c>
      <c r="P195">
        <v>0</v>
      </c>
      <c r="R195" s="8">
        <f>BDS!BR198</f>
        <v>177.21822181930455</v>
      </c>
      <c r="S195" s="1">
        <f>Room!W196</f>
        <v>-5.8008756015992144</v>
      </c>
      <c r="T195">
        <v>0</v>
      </c>
    </row>
    <row r="196" spans="2:20" x14ac:dyDescent="0.2">
      <c r="B196" s="8">
        <f>BDS!BR199</f>
        <v>179.90575974615871</v>
      </c>
      <c r="C196">
        <f>BDS!CD199</f>
        <v>-4.3603287513621041</v>
      </c>
      <c r="D196">
        <v>0</v>
      </c>
      <c r="F196" s="8">
        <f>BDS!BR199</f>
        <v>179.90575974615871</v>
      </c>
      <c r="G196">
        <f>Room!Q197</f>
        <v>-1.3316773697517414</v>
      </c>
      <c r="H196">
        <v>0</v>
      </c>
      <c r="J196" s="8">
        <f>BDS!BR199</f>
        <v>179.90575974615871</v>
      </c>
      <c r="K196">
        <f>Room!U197</f>
        <v>0</v>
      </c>
      <c r="L196">
        <v>0</v>
      </c>
      <c r="N196" s="8">
        <f>BDS!BR199</f>
        <v>179.90575974615871</v>
      </c>
      <c r="O196">
        <f>Room!V197</f>
        <v>-1.3316773697517414</v>
      </c>
      <c r="P196">
        <v>0</v>
      </c>
      <c r="R196" s="8">
        <f>BDS!BR199</f>
        <v>179.90575974615871</v>
      </c>
      <c r="S196" s="1">
        <f>Room!W197</f>
        <v>-5.6920061211138453</v>
      </c>
      <c r="T196">
        <v>0</v>
      </c>
    </row>
    <row r="197" spans="2:20" x14ac:dyDescent="0.2">
      <c r="B197" s="8">
        <f>BDS!BR200</f>
        <v>182.63405454346406</v>
      </c>
      <c r="C197">
        <f>BDS!CD200</f>
        <v>-4.3183151109765756</v>
      </c>
      <c r="D197">
        <v>0</v>
      </c>
      <c r="F197" s="8">
        <f>BDS!BR200</f>
        <v>182.63405454346406</v>
      </c>
      <c r="G197">
        <f>Room!Q198</f>
        <v>-1.2405543578901514</v>
      </c>
      <c r="H197">
        <v>0</v>
      </c>
      <c r="J197" s="8">
        <f>BDS!BR200</f>
        <v>182.63405454346406</v>
      </c>
      <c r="K197">
        <f>Room!U198</f>
        <v>0</v>
      </c>
      <c r="L197">
        <v>0</v>
      </c>
      <c r="N197" s="8">
        <f>BDS!BR200</f>
        <v>182.63405454346406</v>
      </c>
      <c r="O197">
        <f>Room!V198</f>
        <v>-1.2405543578901514</v>
      </c>
      <c r="P197">
        <v>0</v>
      </c>
      <c r="R197" s="8">
        <f>BDS!BR200</f>
        <v>182.63405454346406</v>
      </c>
      <c r="S197" s="1">
        <f>Room!W198</f>
        <v>-5.5588694688667273</v>
      </c>
      <c r="T197">
        <v>0</v>
      </c>
    </row>
    <row r="198" spans="2:20" x14ac:dyDescent="0.2">
      <c r="B198" s="8">
        <f>BDS!BR201</f>
        <v>185.40372429458694</v>
      </c>
      <c r="C198">
        <f>BDS!CD201</f>
        <v>-4.2754381582336425</v>
      </c>
      <c r="D198">
        <v>0</v>
      </c>
      <c r="F198" s="8">
        <f>BDS!BR201</f>
        <v>185.40372429458694</v>
      </c>
      <c r="G198">
        <f>Room!Q199</f>
        <v>-1.1291795349312199</v>
      </c>
      <c r="H198">
        <v>0</v>
      </c>
      <c r="J198" s="8">
        <f>BDS!BR201</f>
        <v>185.40372429458694</v>
      </c>
      <c r="K198">
        <f>Room!U199</f>
        <v>0</v>
      </c>
      <c r="L198">
        <v>0</v>
      </c>
      <c r="N198" s="8">
        <f>BDS!BR201</f>
        <v>185.40372429458694</v>
      </c>
      <c r="O198">
        <f>Room!V199</f>
        <v>-1.1291795349312199</v>
      </c>
      <c r="P198">
        <v>0</v>
      </c>
      <c r="R198" s="8">
        <f>BDS!BR201</f>
        <v>185.40372429458694</v>
      </c>
      <c r="S198" s="1">
        <f>Room!W199</f>
        <v>-5.4046176931648624</v>
      </c>
      <c r="T198">
        <v>0</v>
      </c>
    </row>
    <row r="199" spans="2:20" x14ac:dyDescent="0.2">
      <c r="B199" s="8">
        <f>BDS!BR202</f>
        <v>188.21539645621019</v>
      </c>
      <c r="C199">
        <f>BDS!CD202</f>
        <v>-4.2316912253789738</v>
      </c>
      <c r="D199">
        <v>0</v>
      </c>
      <c r="F199" s="8">
        <f>BDS!BR202</f>
        <v>188.21539645621019</v>
      </c>
      <c r="G199">
        <f>Room!Q200</f>
        <v>-1.0014841734378079</v>
      </c>
      <c r="H199">
        <v>0</v>
      </c>
      <c r="J199" s="8">
        <f>BDS!BR202</f>
        <v>188.21539645621019</v>
      </c>
      <c r="K199">
        <f>Room!U200</f>
        <v>0</v>
      </c>
      <c r="L199">
        <v>0</v>
      </c>
      <c r="N199" s="8">
        <f>BDS!BR202</f>
        <v>188.21539645621019</v>
      </c>
      <c r="O199">
        <f>Room!V200</f>
        <v>-1.0014841734378079</v>
      </c>
      <c r="P199">
        <v>0</v>
      </c>
      <c r="R199" s="8">
        <f>BDS!BR202</f>
        <v>188.21539645621019</v>
      </c>
      <c r="S199" s="1">
        <f>Room!W200</f>
        <v>-5.2331753988167815</v>
      </c>
      <c r="T199">
        <v>0</v>
      </c>
    </row>
    <row r="200" spans="2:20" x14ac:dyDescent="0.2">
      <c r="B200" s="8">
        <f>BDS!BR203</f>
        <v>191.06970800048083</v>
      </c>
      <c r="C200">
        <f>BDS!CD203</f>
        <v>-4.1870682051181856</v>
      </c>
      <c r="D200">
        <v>0</v>
      </c>
      <c r="F200" s="8">
        <f>BDS!BR203</f>
        <v>191.06970800048083</v>
      </c>
      <c r="G200">
        <f>Room!Q201</f>
        <v>-0.86189254619209665</v>
      </c>
      <c r="H200">
        <v>0</v>
      </c>
      <c r="J200" s="8">
        <f>BDS!BR203</f>
        <v>191.06970800048083</v>
      </c>
      <c r="K200">
        <f>Room!U201</f>
        <v>0</v>
      </c>
      <c r="L200">
        <v>0</v>
      </c>
      <c r="N200" s="8">
        <f>BDS!BR203</f>
        <v>191.06970800048083</v>
      </c>
      <c r="O200">
        <f>Room!V201</f>
        <v>-0.86189254619209665</v>
      </c>
      <c r="P200">
        <v>0</v>
      </c>
      <c r="R200" s="8">
        <f>BDS!BR203</f>
        <v>191.06970800048083</v>
      </c>
      <c r="S200" s="1">
        <f>Room!W201</f>
        <v>-5.0489607513102825</v>
      </c>
      <c r="T200">
        <v>0</v>
      </c>
    </row>
    <row r="201" spans="2:20" x14ac:dyDescent="0.2">
      <c r="B201" s="8">
        <f>BDS!BR204</f>
        <v>193.96730555931325</v>
      </c>
      <c r="C201">
        <f>BDS!CD204</f>
        <v>-4.1415635858799433</v>
      </c>
      <c r="D201">
        <v>0</v>
      </c>
      <c r="F201" s="8">
        <f>BDS!BR204</f>
        <v>193.96730555931325</v>
      </c>
      <c r="G201">
        <f>Room!Q202</f>
        <v>-0.71504348274892326</v>
      </c>
      <c r="H201">
        <v>0</v>
      </c>
      <c r="J201" s="8">
        <f>BDS!BR204</f>
        <v>193.96730555931325</v>
      </c>
      <c r="K201">
        <f>Room!U202</f>
        <v>0</v>
      </c>
      <c r="L201">
        <v>0</v>
      </c>
      <c r="N201" s="8">
        <f>BDS!BR204</f>
        <v>193.96730555931325</v>
      </c>
      <c r="O201">
        <f>Room!V202</f>
        <v>-0.71504348274892326</v>
      </c>
      <c r="P201">
        <v>0</v>
      </c>
      <c r="R201" s="8">
        <f>BDS!BR204</f>
        <v>193.96730555931325</v>
      </c>
      <c r="S201" s="1">
        <f>Room!W202</f>
        <v>-4.8566070686288665</v>
      </c>
      <c r="T201">
        <v>0</v>
      </c>
    </row>
    <row r="202" spans="2:20" x14ac:dyDescent="0.2">
      <c r="B202" s="8">
        <f>BDS!BR205</f>
        <v>196.90884557088094</v>
      </c>
      <c r="C202">
        <f>BDS!CD205</f>
        <v>-4.0951724877603102</v>
      </c>
      <c r="D202">
        <v>0</v>
      </c>
      <c r="F202" s="8">
        <f>BDS!BR205</f>
        <v>196.90884557088094</v>
      </c>
      <c r="G202">
        <f>Room!Q203</f>
        <v>-0.56554258018929904</v>
      </c>
      <c r="H202">
        <v>0</v>
      </c>
      <c r="J202" s="8">
        <f>BDS!BR205</f>
        <v>196.90884557088094</v>
      </c>
      <c r="K202">
        <f>Room!U203</f>
        <v>0</v>
      </c>
      <c r="L202">
        <v>0</v>
      </c>
      <c r="N202" s="8">
        <f>BDS!BR205</f>
        <v>196.90884557088094</v>
      </c>
      <c r="O202">
        <f>Room!V203</f>
        <v>-0.56554258018929904</v>
      </c>
      <c r="P202">
        <v>0</v>
      </c>
      <c r="R202" s="8">
        <f>BDS!BR205</f>
        <v>196.90884557088094</v>
      </c>
      <c r="S202" s="1">
        <f>Room!W203</f>
        <v>-4.6607150679496092</v>
      </c>
      <c r="T202">
        <v>0</v>
      </c>
    </row>
    <row r="203" spans="2:20" x14ac:dyDescent="0.2">
      <c r="B203" s="8">
        <f>BDS!BR206</f>
        <v>199.89499442832965</v>
      </c>
      <c r="C203">
        <f>BDS!CD206</f>
        <v>-4.047890699096202</v>
      </c>
      <c r="D203">
        <v>0</v>
      </c>
      <c r="F203" s="8">
        <f>BDS!BR206</f>
        <v>199.89499442832965</v>
      </c>
      <c r="G203">
        <f>Room!Q204</f>
        <v>-0.41776244802643892</v>
      </c>
      <c r="H203">
        <v>0</v>
      </c>
      <c r="J203" s="8">
        <f>BDS!BR206</f>
        <v>199.89499442832965</v>
      </c>
      <c r="K203">
        <f>Room!U204</f>
        <v>0</v>
      </c>
      <c r="L203">
        <v>0</v>
      </c>
      <c r="N203" s="8">
        <f>BDS!BR206</f>
        <v>199.89499442832965</v>
      </c>
      <c r="O203">
        <f>Room!V204</f>
        <v>-0.41776244802643892</v>
      </c>
      <c r="P203">
        <v>0</v>
      </c>
      <c r="R203" s="8">
        <f>BDS!BR206</f>
        <v>199.89499442832965</v>
      </c>
      <c r="S203" s="1">
        <f>Room!W204</f>
        <v>-4.4656531471226408</v>
      </c>
      <c r="T203">
        <v>0</v>
      </c>
    </row>
    <row r="204" spans="2:20" x14ac:dyDescent="0.2">
      <c r="B204" s="8">
        <f>BDS!BR207</f>
        <v>202.92642863074593</v>
      </c>
      <c r="C204">
        <f>BDS!CD207</f>
        <v>-3.9997147136108309</v>
      </c>
      <c r="D204">
        <v>0</v>
      </c>
      <c r="F204" s="8">
        <f>BDS!BR207</f>
        <v>202.92642863074593</v>
      </c>
      <c r="G204">
        <f>Room!Q205</f>
        <v>-0.27569601832407437</v>
      </c>
      <c r="H204">
        <v>0</v>
      </c>
      <c r="J204" s="8">
        <f>BDS!BR207</f>
        <v>202.92642863074593</v>
      </c>
      <c r="K204">
        <f>Room!U205</f>
        <v>0</v>
      </c>
      <c r="L204">
        <v>0</v>
      </c>
      <c r="N204" s="8">
        <f>BDS!BR207</f>
        <v>202.92642863074593</v>
      </c>
      <c r="O204">
        <f>Room!V205</f>
        <v>-0.27569601832407437</v>
      </c>
      <c r="P204">
        <v>0</v>
      </c>
      <c r="R204" s="8">
        <f>BDS!BR207</f>
        <v>202.92642863074593</v>
      </c>
      <c r="S204" s="1">
        <f>Room!W205</f>
        <v>-4.2754107319349055</v>
      </c>
      <c r="T204">
        <v>0</v>
      </c>
    </row>
    <row r="205" spans="2:20" x14ac:dyDescent="0.2">
      <c r="B205" s="8">
        <f>BDS!BR208</f>
        <v>206.00383493641502</v>
      </c>
      <c r="C205">
        <f>BDS!CD208</f>
        <v>-3.9506417680688464</v>
      </c>
      <c r="D205">
        <v>0</v>
      </c>
      <c r="F205" s="8">
        <f>BDS!BR208</f>
        <v>206.00383493641502</v>
      </c>
      <c r="G205">
        <f>Room!Q206</f>
        <v>-0.14285864695295153</v>
      </c>
      <c r="H205">
        <v>0</v>
      </c>
      <c r="J205" s="8">
        <f>BDS!BR208</f>
        <v>206.00383493641502</v>
      </c>
      <c r="K205">
        <f>Room!U206</f>
        <v>0</v>
      </c>
      <c r="L205">
        <v>0</v>
      </c>
      <c r="N205" s="8">
        <f>BDS!BR208</f>
        <v>206.00383493641502</v>
      </c>
      <c r="O205">
        <f>Room!V206</f>
        <v>-0.14285864695295153</v>
      </c>
      <c r="P205">
        <v>0</v>
      </c>
      <c r="R205" s="8">
        <f>BDS!BR208</f>
        <v>206.00383493641502</v>
      </c>
      <c r="S205" s="1">
        <f>Room!W206</f>
        <v>-4.093500415021798</v>
      </c>
      <c r="T205">
        <v>0</v>
      </c>
    </row>
    <row r="206" spans="2:20" x14ac:dyDescent="0.2">
      <c r="B206" s="8">
        <f>BDS!BR209</f>
        <v>209.12791051840298</v>
      </c>
      <c r="C206">
        <f>BDS!CD209</f>
        <v>-3.9006698803739117</v>
      </c>
      <c r="D206">
        <v>0</v>
      </c>
      <c r="F206" s="8">
        <f>BDS!BR209</f>
        <v>209.12791051840298</v>
      </c>
      <c r="G206">
        <f>Room!Q207</f>
        <v>-2.2229342398141502E-2</v>
      </c>
      <c r="H206">
        <v>0</v>
      </c>
      <c r="J206" s="8">
        <f>BDS!BR209</f>
        <v>209.12791051840298</v>
      </c>
      <c r="K206">
        <f>Room!U207</f>
        <v>0</v>
      </c>
      <c r="L206">
        <v>0</v>
      </c>
      <c r="N206" s="8">
        <f>BDS!BR209</f>
        <v>209.12791051840298</v>
      </c>
      <c r="O206">
        <f>Room!V207</f>
        <v>-2.2229342398141502E-2</v>
      </c>
      <c r="P206">
        <v>0</v>
      </c>
      <c r="R206" s="8">
        <f>BDS!BR209</f>
        <v>209.12791051840298</v>
      </c>
      <c r="S206" s="1">
        <f>Room!W207</f>
        <v>-3.9228992227720534</v>
      </c>
      <c r="T206">
        <v>0</v>
      </c>
    </row>
    <row r="207" spans="2:20" x14ac:dyDescent="0.2">
      <c r="B207" s="8">
        <f>BDS!BR210</f>
        <v>212.29936312249828</v>
      </c>
      <c r="C207">
        <f>BDS!CD210</f>
        <v>-3.8497978880359769</v>
      </c>
      <c r="D207">
        <v>0</v>
      </c>
      <c r="F207" s="8">
        <f>BDS!BR210</f>
        <v>212.29936312249828</v>
      </c>
      <c r="G207">
        <f>Room!Q208</f>
        <v>8.3780455374080562E-2</v>
      </c>
      <c r="H207">
        <v>0</v>
      </c>
      <c r="J207" s="8">
        <f>BDS!BR210</f>
        <v>212.29936312249828</v>
      </c>
      <c r="K207">
        <f>Room!U208</f>
        <v>0</v>
      </c>
      <c r="L207">
        <v>0</v>
      </c>
      <c r="N207" s="8">
        <f>BDS!BR210</f>
        <v>212.29936312249828</v>
      </c>
      <c r="O207">
        <f>Room!V208</f>
        <v>8.3780455374080562E-2</v>
      </c>
      <c r="P207">
        <v>0</v>
      </c>
      <c r="R207" s="8">
        <f>BDS!BR210</f>
        <v>212.29936312249828</v>
      </c>
      <c r="S207" s="1">
        <f>Room!W208</f>
        <v>-3.7660174326618963</v>
      </c>
      <c r="T207">
        <v>0</v>
      </c>
    </row>
    <row r="208" spans="2:20" x14ac:dyDescent="0.2">
      <c r="B208" s="8">
        <f>BDS!BR211</f>
        <v>215.51891122754841</v>
      </c>
      <c r="C208">
        <f>BDS!CD211</f>
        <v>-3.7980254869304662</v>
      </c>
      <c r="D208">
        <v>0</v>
      </c>
      <c r="F208" s="8">
        <f>BDS!BR211</f>
        <v>215.51891122754841</v>
      </c>
      <c r="G208">
        <f>Room!Q209</f>
        <v>0.17334157878424519</v>
      </c>
      <c r="H208">
        <v>0</v>
      </c>
      <c r="J208" s="8">
        <f>BDS!BR211</f>
        <v>215.51891122754841</v>
      </c>
      <c r="K208">
        <f>Room!U209</f>
        <v>0</v>
      </c>
      <c r="L208">
        <v>0</v>
      </c>
      <c r="N208" s="8">
        <f>BDS!BR211</f>
        <v>215.51891122754841</v>
      </c>
      <c r="O208">
        <f>Room!V209</f>
        <v>0.17334157878424519</v>
      </c>
      <c r="P208">
        <v>0</v>
      </c>
      <c r="R208" s="8">
        <f>BDS!BR211</f>
        <v>215.51891122754841</v>
      </c>
      <c r="S208" s="1">
        <f>Room!W209</f>
        <v>-3.624683908146221</v>
      </c>
      <c r="T208">
        <v>0</v>
      </c>
    </row>
    <row r="209" spans="2:20" x14ac:dyDescent="0.2">
      <c r="B209" s="8">
        <f>BDS!BR212</f>
        <v>218.7872842082283</v>
      </c>
      <c r="C209">
        <f>BDS!CD212</f>
        <v>-3.7453532702661025</v>
      </c>
      <c r="D209">
        <v>0</v>
      </c>
      <c r="F209" s="8">
        <f>BDS!BR212</f>
        <v>218.7872842082283</v>
      </c>
      <c r="G209">
        <f>Room!Q210</f>
        <v>0.24521437592480225</v>
      </c>
      <c r="H209">
        <v>0</v>
      </c>
      <c r="J209" s="8">
        <f>BDS!BR212</f>
        <v>218.7872842082283</v>
      </c>
      <c r="K209">
        <f>Room!U210</f>
        <v>0</v>
      </c>
      <c r="L209">
        <v>0</v>
      </c>
      <c r="N209" s="8">
        <f>BDS!BR212</f>
        <v>218.7872842082283</v>
      </c>
      <c r="O209">
        <f>Room!V210</f>
        <v>0.24521437592480225</v>
      </c>
      <c r="P209">
        <v>0</v>
      </c>
      <c r="R209" s="8">
        <f>BDS!BR212</f>
        <v>218.7872842082283</v>
      </c>
      <c r="S209" s="1">
        <f>Room!W210</f>
        <v>-3.5001388943413003</v>
      </c>
      <c r="T209">
        <v>0</v>
      </c>
    </row>
    <row r="210" spans="2:20" x14ac:dyDescent="0.2">
      <c r="B210" s="8">
        <f>BDS!BR213</f>
        <v>222.10522250027691</v>
      </c>
      <c r="C210">
        <f>BDS!CD213</f>
        <v>-3.6917827676728971</v>
      </c>
      <c r="D210">
        <v>0</v>
      </c>
      <c r="F210" s="8">
        <f>BDS!BR213</f>
        <v>222.10522250027691</v>
      </c>
      <c r="G210">
        <f>Room!Q211</f>
        <v>0.29875489208318062</v>
      </c>
      <c r="H210">
        <v>0</v>
      </c>
      <c r="J210" s="8">
        <f>BDS!BR213</f>
        <v>222.10522250027691</v>
      </c>
      <c r="K210">
        <f>Room!U211</f>
        <v>0</v>
      </c>
      <c r="L210">
        <v>0</v>
      </c>
      <c r="N210" s="8">
        <f>BDS!BR213</f>
        <v>222.10522250027691</v>
      </c>
      <c r="O210">
        <f>Room!V211</f>
        <v>0.29875489208318062</v>
      </c>
      <c r="P210">
        <v>0</v>
      </c>
      <c r="R210" s="8">
        <f>BDS!BR213</f>
        <v>222.10522250027691</v>
      </c>
      <c r="S210" s="1">
        <f>Room!W211</f>
        <v>-3.3930278755897163</v>
      </c>
      <c r="T210">
        <v>0</v>
      </c>
    </row>
    <row r="211" spans="2:20" x14ac:dyDescent="0.2">
      <c r="B211" s="8">
        <f>BDS!BR214</f>
        <v>225.47347776823972</v>
      </c>
      <c r="C211">
        <f>BDS!CD214</f>
        <v>-3.6373164843163686</v>
      </c>
      <c r="D211">
        <v>0</v>
      </c>
      <c r="F211" s="8">
        <f>BDS!BR214</f>
        <v>225.47347776823972</v>
      </c>
      <c r="G211">
        <f>Room!Q212</f>
        <v>0.3339234580273811</v>
      </c>
      <c r="H211">
        <v>0</v>
      </c>
      <c r="J211" s="8">
        <f>BDS!BR214</f>
        <v>225.47347776823972</v>
      </c>
      <c r="K211">
        <f>Room!U212</f>
        <v>0</v>
      </c>
      <c r="L211">
        <v>0</v>
      </c>
      <c r="N211" s="8">
        <f>BDS!BR214</f>
        <v>225.47347776823972</v>
      </c>
      <c r="O211">
        <f>Room!V212</f>
        <v>0.3339234580273811</v>
      </c>
      <c r="P211">
        <v>0</v>
      </c>
      <c r="R211" s="8">
        <f>BDS!BR214</f>
        <v>225.47347776823972</v>
      </c>
      <c r="S211" s="1">
        <f>Room!W212</f>
        <v>-3.3033930262889877</v>
      </c>
      <c r="T211">
        <v>0</v>
      </c>
    </row>
    <row r="212" spans="2:20" x14ac:dyDescent="0.2">
      <c r="B212" s="8">
        <f>BDS!BR215</f>
        <v>228.89281307575516</v>
      </c>
      <c r="C212">
        <f>BDS!CD215</f>
        <v>-3.5819579399387687</v>
      </c>
      <c r="D212">
        <v>0</v>
      </c>
      <c r="F212" s="8">
        <f>BDS!BR215</f>
        <v>228.89281307575516</v>
      </c>
      <c r="G212">
        <f>Room!Q213</f>
        <v>0.35129608439171878</v>
      </c>
      <c r="H212">
        <v>0</v>
      </c>
      <c r="J212" s="8">
        <f>BDS!BR215</f>
        <v>228.89281307575516</v>
      </c>
      <c r="K212">
        <f>Room!U213</f>
        <v>0</v>
      </c>
      <c r="L212">
        <v>0</v>
      </c>
      <c r="N212" s="8">
        <f>BDS!BR215</f>
        <v>228.89281307575516</v>
      </c>
      <c r="O212">
        <f>Room!V213</f>
        <v>0.35129608439171878</v>
      </c>
      <c r="P212">
        <v>0</v>
      </c>
      <c r="R212" s="8">
        <f>BDS!BR215</f>
        <v>228.89281307575516</v>
      </c>
      <c r="S212" s="1">
        <f>Room!W213</f>
        <v>-3.2306618555470497</v>
      </c>
      <c r="T212">
        <v>0</v>
      </c>
    </row>
    <row r="213" spans="2:20" x14ac:dyDescent="0.2">
      <c r="B213" s="8">
        <f>BDS!BR216</f>
        <v>232.36400305842329</v>
      </c>
      <c r="C213">
        <f>BDS!CD216</f>
        <v>-3.5257117077226803</v>
      </c>
      <c r="D213">
        <v>0</v>
      </c>
      <c r="F213" s="8">
        <f>BDS!BR216</f>
        <v>232.36400305842329</v>
      </c>
      <c r="G213">
        <f>Room!Q214</f>
        <v>0.35207583061513259</v>
      </c>
      <c r="H213">
        <v>0</v>
      </c>
      <c r="J213" s="8">
        <f>BDS!BR216</f>
        <v>232.36400305842329</v>
      </c>
      <c r="K213">
        <f>Room!U214</f>
        <v>0</v>
      </c>
      <c r="L213">
        <v>0</v>
      </c>
      <c r="N213" s="8">
        <f>BDS!BR216</f>
        <v>232.36400305842329</v>
      </c>
      <c r="O213">
        <f>Room!V214</f>
        <v>0.35207583061513259</v>
      </c>
      <c r="P213">
        <v>0</v>
      </c>
      <c r="R213" s="8">
        <f>BDS!BR216</f>
        <v>232.36400305842329</v>
      </c>
      <c r="S213" s="1">
        <f>Room!W214</f>
        <v>-3.1736358771075475</v>
      </c>
      <c r="T213">
        <v>0</v>
      </c>
    </row>
    <row r="214" spans="2:20" x14ac:dyDescent="0.2">
      <c r="B214" s="8">
        <f>BDS!BR217</f>
        <v>235.88783409929621</v>
      </c>
      <c r="C214">
        <f>BDS!CD217</f>
        <v>-3.4685834528670902</v>
      </c>
      <c r="D214">
        <v>0</v>
      </c>
      <c r="F214" s="8">
        <f>BDS!BR217</f>
        <v>235.88783409929621</v>
      </c>
      <c r="G214">
        <f>Room!Q215</f>
        <v>0.33809788720974832</v>
      </c>
      <c r="H214">
        <v>0</v>
      </c>
      <c r="J214" s="8">
        <f>BDS!BR217</f>
        <v>235.88783409929621</v>
      </c>
      <c r="K214">
        <f>Room!U215</f>
        <v>0</v>
      </c>
      <c r="L214">
        <v>0</v>
      </c>
      <c r="N214" s="8">
        <f>BDS!BR217</f>
        <v>235.88783409929621</v>
      </c>
      <c r="O214">
        <f>Room!V215</f>
        <v>0.33809788720974832</v>
      </c>
      <c r="P214">
        <v>0</v>
      </c>
      <c r="R214" s="8">
        <f>BDS!BR217</f>
        <v>235.88783409929621</v>
      </c>
      <c r="S214" s="1">
        <f>Room!W215</f>
        <v>-3.130485565657342</v>
      </c>
      <c r="T214">
        <v>0</v>
      </c>
    </row>
    <row r="215" spans="2:20" x14ac:dyDescent="0.2">
      <c r="B215" s="8">
        <f>BDS!BR218</f>
        <v>239.46510450702965</v>
      </c>
      <c r="C215">
        <f>BDS!CD218</f>
        <v>-3.4105799707605962</v>
      </c>
      <c r="D215">
        <v>0</v>
      </c>
      <c r="F215" s="8">
        <f>BDS!BR218</f>
        <v>239.46510450702965</v>
      </c>
      <c r="G215">
        <f>Room!Q216</f>
        <v>0.31181858992661154</v>
      </c>
      <c r="H215">
        <v>0</v>
      </c>
      <c r="J215" s="8">
        <f>BDS!BR218</f>
        <v>239.46510450702965</v>
      </c>
      <c r="K215">
        <f>Room!U216</f>
        <v>0</v>
      </c>
      <c r="L215">
        <v>0</v>
      </c>
      <c r="N215" s="8">
        <f>BDS!BR218</f>
        <v>239.46510450702965</v>
      </c>
      <c r="O215">
        <f>Room!V216</f>
        <v>0.31181858992661154</v>
      </c>
      <c r="P215">
        <v>0</v>
      </c>
      <c r="R215" s="8">
        <f>BDS!BR218</f>
        <v>239.46510450702965</v>
      </c>
      <c r="S215" s="1">
        <f>Room!W216</f>
        <v>-3.0987613808339844</v>
      </c>
      <c r="T215">
        <v>0</v>
      </c>
    </row>
    <row r="216" spans="2:20" x14ac:dyDescent="0.2">
      <c r="B216" s="8">
        <f>BDS!BR219</f>
        <v>243.09662469673643</v>
      </c>
      <c r="C216">
        <f>BDS!CD219</f>
        <v>-3.3517092246312439</v>
      </c>
      <c r="D216">
        <v>0</v>
      </c>
      <c r="F216" s="8">
        <f>BDS!BR219</f>
        <v>243.09662469673643</v>
      </c>
      <c r="G216">
        <f>Room!Q217</f>
        <v>0.2762754007136039</v>
      </c>
      <c r="H216">
        <v>0</v>
      </c>
      <c r="J216" s="8">
        <f>BDS!BR219</f>
        <v>243.09662469673643</v>
      </c>
      <c r="K216">
        <f>Room!U217</f>
        <v>0</v>
      </c>
      <c r="L216">
        <v>0</v>
      </c>
      <c r="N216" s="8">
        <f>BDS!BR219</f>
        <v>243.09662469673643</v>
      </c>
      <c r="O216">
        <f>Room!V217</f>
        <v>0.2762754007136039</v>
      </c>
      <c r="P216">
        <v>0</v>
      </c>
      <c r="R216" s="8">
        <f>BDS!BR219</f>
        <v>243.09662469673643</v>
      </c>
      <c r="S216" s="1">
        <f>Room!W217</f>
        <v>-3.0754338239176402</v>
      </c>
      <c r="T216">
        <v>0</v>
      </c>
    </row>
    <row r="217" spans="2:20" x14ac:dyDescent="0.2">
      <c r="B217" s="8">
        <f>BDS!BR220</f>
        <v>246.78321737358237</v>
      </c>
      <c r="C217">
        <f>BDS!CD220</f>
        <v>-3.2919803825470142</v>
      </c>
      <c r="D217">
        <v>0</v>
      </c>
      <c r="F217" s="8">
        <f>BDS!BR220</f>
        <v>246.78321737358237</v>
      </c>
      <c r="G217">
        <f>Room!Q218</f>
        <v>0.23500294226693197</v>
      </c>
      <c r="H217">
        <v>0</v>
      </c>
      <c r="J217" s="8">
        <f>BDS!BR220</f>
        <v>246.78321737358237</v>
      </c>
      <c r="K217">
        <f>Room!U218</f>
        <v>0</v>
      </c>
      <c r="L217">
        <v>0</v>
      </c>
      <c r="N217" s="8">
        <f>BDS!BR220</f>
        <v>246.78321737358237</v>
      </c>
      <c r="O217">
        <f>Room!V218</f>
        <v>0.23500294226693197</v>
      </c>
      <c r="P217">
        <v>0</v>
      </c>
      <c r="R217" s="8">
        <f>BDS!BR220</f>
        <v>246.78321737358237</v>
      </c>
      <c r="S217" s="1">
        <f>Room!W218</f>
        <v>-3.0569774402800824</v>
      </c>
      <c r="T217">
        <v>0</v>
      </c>
    </row>
    <row r="218" spans="2:20" x14ac:dyDescent="0.2">
      <c r="B218" s="8">
        <f>BDS!BR221</f>
        <v>250.52571771916675</v>
      </c>
      <c r="C218">
        <f>BDS!CD221</f>
        <v>-3.2314038536358711</v>
      </c>
      <c r="D218">
        <v>0</v>
      </c>
      <c r="F218" s="8">
        <f>BDS!BR221</f>
        <v>250.52571771916675</v>
      </c>
      <c r="G218">
        <f>Room!Q219</f>
        <v>0.19189086872027994</v>
      </c>
      <c r="H218">
        <v>0</v>
      </c>
      <c r="J218" s="8">
        <f>BDS!BR221</f>
        <v>250.52571771916675</v>
      </c>
      <c r="K218">
        <f>Room!U219</f>
        <v>0</v>
      </c>
      <c r="L218">
        <v>0</v>
      </c>
      <c r="N218" s="8">
        <f>BDS!BR221</f>
        <v>250.52571771916675</v>
      </c>
      <c r="O218">
        <f>Room!V219</f>
        <v>0.19189086872027994</v>
      </c>
      <c r="P218">
        <v>0</v>
      </c>
      <c r="R218" s="8">
        <f>BDS!BR221</f>
        <v>250.52571771916675</v>
      </c>
      <c r="S218" s="1">
        <f>Room!W219</f>
        <v>-3.0395129849155911</v>
      </c>
      <c r="T218">
        <v>0</v>
      </c>
    </row>
    <row r="219" spans="2:20" x14ac:dyDescent="0.2">
      <c r="B219" s="8">
        <f>BDS!BR222</f>
        <v>254.32497358072894</v>
      </c>
      <c r="C219">
        <f>BDS!CD222</f>
        <v>-3.1699913233888517</v>
      </c>
      <c r="D219">
        <v>0</v>
      </c>
      <c r="F219" s="8">
        <f>BDS!BR222</f>
        <v>254.32497358072894</v>
      </c>
      <c r="G219">
        <f>Room!Q220</f>
        <v>0.15097437023694291</v>
      </c>
      <c r="H219">
        <v>0</v>
      </c>
      <c r="J219" s="8">
        <f>BDS!BR222</f>
        <v>254.32497358072894</v>
      </c>
      <c r="K219">
        <f>Room!U220</f>
        <v>0</v>
      </c>
      <c r="L219">
        <v>0</v>
      </c>
      <c r="N219" s="8">
        <f>BDS!BR222</f>
        <v>254.32497358072894</v>
      </c>
      <c r="O219">
        <f>Room!V220</f>
        <v>0.15097437023694291</v>
      </c>
      <c r="P219">
        <v>0</v>
      </c>
      <c r="R219" s="8">
        <f>BDS!BR222</f>
        <v>254.32497358072894</v>
      </c>
      <c r="S219" s="1">
        <f>Room!W220</f>
        <v>-3.0190169531519087</v>
      </c>
      <c r="T219">
        <v>0</v>
      </c>
    </row>
    <row r="220" spans="2:20" x14ac:dyDescent="0.2">
      <c r="B220" s="8">
        <f>BDS!BR223</f>
        <v>258.18184566322452</v>
      </c>
      <c r="C220">
        <f>BDS!CD223</f>
        <v>-3.1077557879045123</v>
      </c>
      <c r="D220">
        <v>0</v>
      </c>
      <c r="F220" s="8">
        <f>BDS!BR223</f>
        <v>258.18184566322452</v>
      </c>
      <c r="G220">
        <f>Room!Q221</f>
        <v>0.11615870116367083</v>
      </c>
      <c r="H220">
        <v>0</v>
      </c>
      <c r="J220" s="8">
        <f>BDS!BR223</f>
        <v>258.18184566322452</v>
      </c>
      <c r="K220">
        <f>Room!U221</f>
        <v>0</v>
      </c>
      <c r="L220">
        <v>0</v>
      </c>
      <c r="N220" s="8">
        <f>BDS!BR223</f>
        <v>258.18184566322452</v>
      </c>
      <c r="O220">
        <f>Room!V221</f>
        <v>0.11615870116367083</v>
      </c>
      <c r="P220">
        <v>0</v>
      </c>
      <c r="R220" s="8">
        <f>BDS!BR223</f>
        <v>258.18184566322452</v>
      </c>
      <c r="S220" s="1">
        <f>Room!W221</f>
        <v>-2.9915970867408417</v>
      </c>
      <c r="T220">
        <v>0</v>
      </c>
    </row>
    <row r="221" spans="2:20" x14ac:dyDescent="0.2">
      <c r="B221" s="8">
        <f>BDS!BR224</f>
        <v>262.09720772431444</v>
      </c>
      <c r="C221">
        <f>BDS!CD224</f>
        <v>-3.0447115869275825</v>
      </c>
      <c r="D221">
        <v>0</v>
      </c>
      <c r="F221" s="8">
        <f>BDS!BR224</f>
        <v>262.09720772431444</v>
      </c>
      <c r="G221">
        <f>Room!Q222</f>
        <v>9.0895012894953234E-2</v>
      </c>
      <c r="H221">
        <v>0</v>
      </c>
      <c r="J221" s="8">
        <f>BDS!BR224</f>
        <v>262.09720772431444</v>
      </c>
      <c r="K221">
        <f>Room!U222</f>
        <v>0</v>
      </c>
      <c r="L221">
        <v>0</v>
      </c>
      <c r="N221" s="8">
        <f>BDS!BR224</f>
        <v>262.09720772431444</v>
      </c>
      <c r="O221">
        <f>Room!V222</f>
        <v>9.0895012894953234E-2</v>
      </c>
      <c r="P221">
        <v>0</v>
      </c>
      <c r="R221" s="8">
        <f>BDS!BR224</f>
        <v>262.09720772431444</v>
      </c>
      <c r="S221" s="1">
        <f>Room!W222</f>
        <v>-2.9538165740326292</v>
      </c>
      <c r="T221">
        <v>0</v>
      </c>
    </row>
    <row r="222" spans="2:20" x14ac:dyDescent="0.2">
      <c r="B222" s="8">
        <f>BDS!BR225</f>
        <v>266.07194677231081</v>
      </c>
      <c r="C222">
        <f>BDS!CD225</f>
        <v>-2.9808744355294383</v>
      </c>
      <c r="D222">
        <v>0</v>
      </c>
      <c r="F222" s="8">
        <f>BDS!BR225</f>
        <v>266.07194677231081</v>
      </c>
      <c r="G222">
        <f>Room!Q223</f>
        <v>7.7843042404894897E-2</v>
      </c>
      <c r="H222">
        <v>0</v>
      </c>
      <c r="J222" s="8">
        <f>BDS!BR225</f>
        <v>266.07194677231081</v>
      </c>
      <c r="K222">
        <f>Room!U223</f>
        <v>0</v>
      </c>
      <c r="L222">
        <v>0</v>
      </c>
      <c r="N222" s="8">
        <f>BDS!BR225</f>
        <v>266.07194677231081</v>
      </c>
      <c r="O222">
        <f>Room!V223</f>
        <v>7.7843042404894897E-2</v>
      </c>
      <c r="P222">
        <v>0</v>
      </c>
      <c r="R222" s="8">
        <f>BDS!BR225</f>
        <v>266.07194677231081</v>
      </c>
      <c r="S222" s="1">
        <f>Room!W223</f>
        <v>-2.9030313931245435</v>
      </c>
      <c r="T222">
        <v>0</v>
      </c>
    </row>
    <row r="223" spans="2:20" x14ac:dyDescent="0.2">
      <c r="B223" s="8">
        <f>BDS!BR226</f>
        <v>270.10696326712485</v>
      </c>
      <c r="C223">
        <f>BDS!CD226</f>
        <v>-2.916261454272485</v>
      </c>
      <c r="D223">
        <v>0</v>
      </c>
      <c r="F223" s="8">
        <f>BDS!BR226</f>
        <v>270.10696326712485</v>
      </c>
      <c r="G223">
        <f>Room!Q224</f>
        <v>7.8571102601294032E-2</v>
      </c>
      <c r="H223">
        <v>0</v>
      </c>
      <c r="J223" s="8">
        <f>BDS!BR226</f>
        <v>270.10696326712485</v>
      </c>
      <c r="K223">
        <f>Room!U224</f>
        <v>0</v>
      </c>
      <c r="L223">
        <v>0</v>
      </c>
      <c r="N223" s="8">
        <f>BDS!BR226</f>
        <v>270.10696326712485</v>
      </c>
      <c r="O223">
        <f>Room!V224</f>
        <v>7.8571102601294032E-2</v>
      </c>
      <c r="P223">
        <v>0</v>
      </c>
      <c r="R223" s="8">
        <f>BDS!BR226</f>
        <v>270.10696326712485</v>
      </c>
      <c r="S223" s="1">
        <f>Room!W224</f>
        <v>-2.8376903516711911</v>
      </c>
      <c r="T223">
        <v>0</v>
      </c>
    </row>
    <row r="224" spans="2:20" x14ac:dyDescent="0.2">
      <c r="B224" s="8">
        <f>BDS!BR227</f>
        <v>274.20317132426226</v>
      </c>
      <c r="C224">
        <f>BDS!CD227</f>
        <v>-2.8508911976950122</v>
      </c>
      <c r="D224">
        <v>0</v>
      </c>
      <c r="F224" s="8">
        <f>BDS!BR227</f>
        <v>274.20317132426226</v>
      </c>
      <c r="G224">
        <f>Room!Q225</f>
        <v>9.3348413789763662E-2</v>
      </c>
      <c r="H224">
        <v>0</v>
      </c>
      <c r="J224" s="8">
        <f>BDS!BR227</f>
        <v>274.20317132426226</v>
      </c>
      <c r="K224">
        <f>Room!U225</f>
        <v>0</v>
      </c>
      <c r="L224">
        <v>0</v>
      </c>
      <c r="N224" s="8">
        <f>BDS!BR227</f>
        <v>274.20317132426226</v>
      </c>
      <c r="O224">
        <f>Room!V225</f>
        <v>9.3348413789763662E-2</v>
      </c>
      <c r="P224">
        <v>0</v>
      </c>
      <c r="R224" s="8">
        <f>BDS!BR227</f>
        <v>274.20317132426226</v>
      </c>
      <c r="S224" s="1">
        <f>Room!W225</f>
        <v>-2.7575427839052487</v>
      </c>
      <c r="T224">
        <v>0</v>
      </c>
    </row>
    <row r="225" spans="2:20" x14ac:dyDescent="0.2">
      <c r="B225" s="8">
        <f>BDS!BR228</f>
        <v>278.36149892191207</v>
      </c>
      <c r="C225">
        <f>BDS!CD228</f>
        <v>-2.7847836809473709</v>
      </c>
      <c r="D225">
        <v>0</v>
      </c>
      <c r="F225" s="8">
        <f>BDS!BR228</f>
        <v>278.36149892191207</v>
      </c>
      <c r="G225">
        <f>Room!Q226</f>
        <v>0.12107442889423198</v>
      </c>
      <c r="H225">
        <v>0</v>
      </c>
      <c r="J225" s="8">
        <f>BDS!BR228</f>
        <v>278.36149892191207</v>
      </c>
      <c r="K225">
        <f>Room!U226</f>
        <v>0</v>
      </c>
      <c r="L225">
        <v>0</v>
      </c>
      <c r="N225" s="8">
        <f>BDS!BR228</f>
        <v>278.36149892191207</v>
      </c>
      <c r="O225">
        <f>Room!V226</f>
        <v>0.12107442889423198</v>
      </c>
      <c r="P225">
        <v>0</v>
      </c>
      <c r="R225" s="8">
        <f>BDS!BR228</f>
        <v>278.36149892191207</v>
      </c>
      <c r="S225" s="1">
        <f>Room!W226</f>
        <v>-2.6637092520531391</v>
      </c>
      <c r="T225">
        <v>0</v>
      </c>
    </row>
    <row r="226" spans="2:20" x14ac:dyDescent="0.2">
      <c r="B226" s="8">
        <f>BDS!BR229</f>
        <v>282.58288811117615</v>
      </c>
      <c r="C226">
        <f>BDS!CD229</f>
        <v>-2.7179604044045247</v>
      </c>
      <c r="D226">
        <v>0</v>
      </c>
      <c r="F226" s="8">
        <f>BDS!BR229</f>
        <v>282.58288811117615</v>
      </c>
      <c r="G226">
        <f>Room!Q227</f>
        <v>0.15936542726243241</v>
      </c>
      <c r="H226">
        <v>0</v>
      </c>
      <c r="J226" s="8">
        <f>BDS!BR229</f>
        <v>282.58288811117615</v>
      </c>
      <c r="K226">
        <f>Room!U227</f>
        <v>0</v>
      </c>
      <c r="L226">
        <v>0</v>
      </c>
      <c r="N226" s="8">
        <f>BDS!BR229</f>
        <v>282.58288811117615</v>
      </c>
      <c r="O226">
        <f>Room!V227</f>
        <v>0.15936542726243241</v>
      </c>
      <c r="P226">
        <v>0</v>
      </c>
      <c r="R226" s="8">
        <f>BDS!BR229</f>
        <v>282.58288811117615</v>
      </c>
      <c r="S226" s="1">
        <f>Room!W227</f>
        <v>-2.5585949771420924</v>
      </c>
      <c r="T226">
        <v>0</v>
      </c>
    </row>
    <row r="227" spans="2:20" x14ac:dyDescent="0.2">
      <c r="B227" s="8">
        <f>BDS!BR230</f>
        <v>286.86829522948659</v>
      </c>
      <c r="C227">
        <f>BDS!CD230</f>
        <v>-2.650444376073763</v>
      </c>
      <c r="D227">
        <v>0</v>
      </c>
      <c r="F227" s="8">
        <f>BDS!BR230</f>
        <v>286.86829522948659</v>
      </c>
      <c r="G227">
        <f>Room!Q228</f>
        <v>0.20478768915069526</v>
      </c>
      <c r="H227">
        <v>0</v>
      </c>
      <c r="J227" s="8">
        <f>BDS!BR230</f>
        <v>286.86829522948659</v>
      </c>
      <c r="K227">
        <f>Room!U228</f>
        <v>0</v>
      </c>
      <c r="L227">
        <v>0</v>
      </c>
      <c r="N227" s="8">
        <f>BDS!BR230</f>
        <v>286.86829522948659</v>
      </c>
      <c r="O227">
        <f>Room!V228</f>
        <v>0.20478768915069526</v>
      </c>
      <c r="P227">
        <v>0</v>
      </c>
      <c r="R227" s="8">
        <f>BDS!BR230</f>
        <v>286.86829522948659</v>
      </c>
      <c r="S227" s="1">
        <f>Room!W228</f>
        <v>-2.4456566869230678</v>
      </c>
      <c r="T227">
        <v>0</v>
      </c>
    </row>
    <row r="228" spans="2:20" x14ac:dyDescent="0.2">
      <c r="B228" s="8">
        <f>BDS!BR231</f>
        <v>291.21869111726011</v>
      </c>
      <c r="C228">
        <f>BDS!CD231</f>
        <v>-2.5822601316101634</v>
      </c>
      <c r="D228">
        <v>0</v>
      </c>
      <c r="F228" s="8">
        <f>BDS!BR231</f>
        <v>291.21869111726011</v>
      </c>
      <c r="G228">
        <f>Room!Q229</f>
        <v>0.25319965959950275</v>
      </c>
      <c r="H228">
        <v>0</v>
      </c>
      <c r="J228" s="8">
        <f>BDS!BR231</f>
        <v>291.21869111726011</v>
      </c>
      <c r="K228">
        <f>Room!U229</f>
        <v>0</v>
      </c>
      <c r="L228">
        <v>0</v>
      </c>
      <c r="N228" s="8">
        <f>BDS!BR231</f>
        <v>291.21869111726011</v>
      </c>
      <c r="O228">
        <f>Room!V229</f>
        <v>0.25319965959950275</v>
      </c>
      <c r="P228">
        <v>0</v>
      </c>
      <c r="R228" s="8">
        <f>BDS!BR231</f>
        <v>291.21869111726011</v>
      </c>
      <c r="S228" s="1">
        <f>Room!W229</f>
        <v>-2.3290604720106609</v>
      </c>
      <c r="T228">
        <v>0</v>
      </c>
    </row>
    <row r="229" spans="2:20" x14ac:dyDescent="0.2">
      <c r="B229" s="8">
        <f>BDS!BR232</f>
        <v>295.63506133783756</v>
      </c>
      <c r="C229">
        <f>BDS!CD232</f>
        <v>-2.5134337517455161</v>
      </c>
      <c r="D229">
        <v>0</v>
      </c>
      <c r="F229" s="8">
        <f>BDS!BR232</f>
        <v>295.63506133783756</v>
      </c>
      <c r="G229">
        <f>Room!Q230</f>
        <v>0.30015117842432165</v>
      </c>
      <c r="H229">
        <v>0</v>
      </c>
      <c r="J229" s="8">
        <f>BDS!BR232</f>
        <v>295.63506133783756</v>
      </c>
      <c r="K229">
        <f>Room!U230</f>
        <v>0</v>
      </c>
      <c r="L229">
        <v>0</v>
      </c>
      <c r="N229" s="8">
        <f>BDS!BR232</f>
        <v>295.63506133783756</v>
      </c>
      <c r="O229">
        <f>Room!V230</f>
        <v>0.30015117842432165</v>
      </c>
      <c r="P229">
        <v>0</v>
      </c>
      <c r="R229" s="8">
        <f>BDS!BR232</f>
        <v>295.63506133783756</v>
      </c>
      <c r="S229" s="1">
        <f>Room!W230</f>
        <v>-2.2132825733211945</v>
      </c>
      <c r="T229">
        <v>0</v>
      </c>
    </row>
    <row r="230" spans="2:20" x14ac:dyDescent="0.2">
      <c r="B230" s="8">
        <f>BDS!BR233</f>
        <v>300.118406400759</v>
      </c>
      <c r="C230">
        <f>BDS!CD233</f>
        <v>-2.4439928769293702</v>
      </c>
      <c r="D230">
        <v>0</v>
      </c>
      <c r="F230" s="8">
        <f>BDS!BR233</f>
        <v>300.118406400759</v>
      </c>
      <c r="G230">
        <f>Room!Q231</f>
        <v>0.34128850834470037</v>
      </c>
      <c r="H230">
        <v>0</v>
      </c>
      <c r="J230" s="8">
        <f>BDS!BR233</f>
        <v>300.118406400759</v>
      </c>
      <c r="K230">
        <f>Room!U231</f>
        <v>0</v>
      </c>
      <c r="L230">
        <v>0</v>
      </c>
      <c r="N230" s="8">
        <f>BDS!BR233</f>
        <v>300.118406400759</v>
      </c>
      <c r="O230">
        <f>Room!V231</f>
        <v>0.34128850834470037</v>
      </c>
      <c r="P230">
        <v>0</v>
      </c>
      <c r="R230" s="8">
        <f>BDS!BR233</f>
        <v>300.118406400759</v>
      </c>
      <c r="S230" s="1">
        <f>Room!W231</f>
        <v>-2.1027043685846696</v>
      </c>
      <c r="T230">
        <v>0</v>
      </c>
    </row>
    <row r="231" spans="2:20" x14ac:dyDescent="0.2">
      <c r="B231" s="8">
        <f>BDS!BR234</f>
        <v>304.6697419884249</v>
      </c>
      <c r="C231">
        <f>BDS!CD234</f>
        <v>-2.3739667189732363</v>
      </c>
      <c r="D231">
        <v>0</v>
      </c>
      <c r="F231" s="8">
        <f>BDS!BR234</f>
        <v>304.6697419884249</v>
      </c>
      <c r="G231">
        <f>Room!Q232</f>
        <v>0.37272569024349006</v>
      </c>
      <c r="H231">
        <v>0</v>
      </c>
      <c r="J231" s="8">
        <f>BDS!BR234</f>
        <v>304.6697419884249</v>
      </c>
      <c r="K231">
        <f>Room!U232</f>
        <v>0</v>
      </c>
      <c r="L231">
        <v>0</v>
      </c>
      <c r="N231" s="8">
        <f>BDS!BR234</f>
        <v>304.6697419884249</v>
      </c>
      <c r="O231">
        <f>Room!V232</f>
        <v>0.37272569024349006</v>
      </c>
      <c r="P231">
        <v>0</v>
      </c>
      <c r="R231" s="8">
        <f>BDS!BR234</f>
        <v>304.6697419884249</v>
      </c>
      <c r="S231" s="1">
        <f>Room!W232</f>
        <v>-2.0012410287297464</v>
      </c>
      <c r="T231">
        <v>0</v>
      </c>
    </row>
    <row r="232" spans="2:20" x14ac:dyDescent="0.2">
      <c r="B232" s="8">
        <f>BDS!BR235</f>
        <v>309.29009918619454</v>
      </c>
      <c r="C232">
        <f>BDS!CD235</f>
        <v>-2.3033860694808332</v>
      </c>
      <c r="D232">
        <v>0</v>
      </c>
      <c r="F232" s="8">
        <f>BDS!BR235</f>
        <v>309.29009918619454</v>
      </c>
      <c r="G232">
        <f>Room!Q233</f>
        <v>0.39135860502928899</v>
      </c>
      <c r="H232">
        <v>0</v>
      </c>
      <c r="J232" s="8">
        <f>BDS!BR235</f>
        <v>309.29009918619454</v>
      </c>
      <c r="K232">
        <f>Room!U233</f>
        <v>0</v>
      </c>
      <c r="L232">
        <v>0</v>
      </c>
      <c r="N232" s="8">
        <f>BDS!BR235</f>
        <v>309.29009918619454</v>
      </c>
      <c r="O232">
        <f>Room!V233</f>
        <v>0.39135860502928899</v>
      </c>
      <c r="P232">
        <v>0</v>
      </c>
      <c r="R232" s="8">
        <f>BDS!BR235</f>
        <v>309.29009918619454</v>
      </c>
      <c r="S232" s="1">
        <f>Room!W233</f>
        <v>-1.9120274644515443</v>
      </c>
      <c r="T232">
        <v>0</v>
      </c>
    </row>
    <row r="233" spans="2:20" x14ac:dyDescent="0.2">
      <c r="B233" s="8">
        <f>BDS!BR236</f>
        <v>313.98052471597396</v>
      </c>
      <c r="C233">
        <f>BDS!CD236</f>
        <v>-2.23228330483858</v>
      </c>
      <c r="D233">
        <v>0</v>
      </c>
      <c r="F233" s="8">
        <f>BDS!BR236</f>
        <v>313.98052471597396</v>
      </c>
      <c r="G233">
        <f>Room!Q234</f>
        <v>0.3951113661564693</v>
      </c>
      <c r="H233">
        <v>0</v>
      </c>
      <c r="J233" s="8">
        <f>BDS!BR236</f>
        <v>313.98052471597396</v>
      </c>
      <c r="K233">
        <f>Room!U234</f>
        <v>0</v>
      </c>
      <c r="L233">
        <v>0</v>
      </c>
      <c r="N233" s="8">
        <f>BDS!BR236</f>
        <v>313.98052471597396</v>
      </c>
      <c r="O233">
        <f>Room!V234</f>
        <v>0.3951113661564693</v>
      </c>
      <c r="P233">
        <v>0</v>
      </c>
      <c r="R233" s="8">
        <f>BDS!BR236</f>
        <v>313.98052471597396</v>
      </c>
      <c r="S233" s="1">
        <f>Room!W234</f>
        <v>-1.8371719386821106</v>
      </c>
      <c r="T233">
        <v>0</v>
      </c>
    </row>
    <row r="234" spans="2:20" x14ac:dyDescent="0.2">
      <c r="B234" s="8">
        <f>BDS!BR237</f>
        <v>318.74208117334626</v>
      </c>
      <c r="C234">
        <f>BDS!CD237</f>
        <v>-2.1606923875310144</v>
      </c>
      <c r="D234">
        <v>0</v>
      </c>
      <c r="F234" s="8">
        <f>BDS!BR237</f>
        <v>318.74208117334626</v>
      </c>
      <c r="G234">
        <f>Room!Q235</f>
        <v>0.38311132022460581</v>
      </c>
      <c r="H234">
        <v>0</v>
      </c>
      <c r="J234" s="8">
        <f>BDS!BR237</f>
        <v>318.74208117334626</v>
      </c>
      <c r="K234">
        <f>Room!U235</f>
        <v>0</v>
      </c>
      <c r="L234">
        <v>0</v>
      </c>
      <c r="N234" s="8">
        <f>BDS!BR237</f>
        <v>318.74208117334626</v>
      </c>
      <c r="O234">
        <f>Room!V235</f>
        <v>0.38311132022460581</v>
      </c>
      <c r="P234">
        <v>0</v>
      </c>
      <c r="R234" s="8">
        <f>BDS!BR237</f>
        <v>318.74208117334626</v>
      </c>
      <c r="S234" s="1">
        <f>Room!W235</f>
        <v>-1.7775810673064085</v>
      </c>
      <c r="T234">
        <v>0</v>
      </c>
    </row>
    <row r="235" spans="2:20" x14ac:dyDescent="0.2">
      <c r="B235" s="8">
        <f>BDS!BR238</f>
        <v>323.57584726829805</v>
      </c>
      <c r="C235">
        <f>BDS!CD238</f>
        <v>-2.0886488635357008</v>
      </c>
      <c r="D235">
        <v>0</v>
      </c>
      <c r="F235" s="8">
        <f>BDS!BR238</f>
        <v>323.57584726829805</v>
      </c>
      <c r="G235">
        <f>Room!Q236</f>
        <v>0.35578812018620537</v>
      </c>
      <c r="H235">
        <v>0</v>
      </c>
      <c r="J235" s="8">
        <f>BDS!BR238</f>
        <v>323.57584726829805</v>
      </c>
      <c r="K235">
        <f>Room!U236</f>
        <v>0</v>
      </c>
      <c r="L235">
        <v>0</v>
      </c>
      <c r="N235" s="8">
        <f>BDS!BR238</f>
        <v>323.57584726829805</v>
      </c>
      <c r="O235">
        <f>Room!V236</f>
        <v>0.35578812018620537</v>
      </c>
      <c r="P235">
        <v>0</v>
      </c>
      <c r="R235" s="8">
        <f>BDS!BR238</f>
        <v>323.57584726829805</v>
      </c>
      <c r="S235" s="1">
        <f>Room!W236</f>
        <v>-1.7328607433494954</v>
      </c>
      <c r="T235">
        <v>0</v>
      </c>
    </row>
    <row r="236" spans="2:20" x14ac:dyDescent="0.2">
      <c r="B236" s="8">
        <f>BDS!BR239</f>
        <v>328.48291806959639</v>
      </c>
      <c r="C236">
        <f>BDS!CD239</f>
        <v>-2.0161898555411502</v>
      </c>
      <c r="D236">
        <v>0</v>
      </c>
      <c r="F236" s="8">
        <f>BDS!BR239</f>
        <v>328.48291806959639</v>
      </c>
      <c r="G236">
        <f>Room!Q237</f>
        <v>0.31488576868163887</v>
      </c>
      <c r="H236">
        <v>0</v>
      </c>
      <c r="J236" s="8">
        <f>BDS!BR239</f>
        <v>328.48291806959639</v>
      </c>
      <c r="K236">
        <f>Room!U237</f>
        <v>0</v>
      </c>
      <c r="L236">
        <v>0</v>
      </c>
      <c r="N236" s="8">
        <f>BDS!BR239</f>
        <v>328.48291806959639</v>
      </c>
      <c r="O236">
        <f>Room!V237</f>
        <v>0.31488576868163887</v>
      </c>
      <c r="P236">
        <v>0</v>
      </c>
      <c r="R236" s="8">
        <f>BDS!BR239</f>
        <v>328.48291806959639</v>
      </c>
      <c r="S236" s="1">
        <f>Room!W237</f>
        <v>-1.7013040868595113</v>
      </c>
      <c r="T236">
        <v>0</v>
      </c>
    </row>
    <row r="237" spans="2:20" x14ac:dyDescent="0.2">
      <c r="B237" s="8">
        <f>BDS!BR240</f>
        <v>333.46440525287204</v>
      </c>
      <c r="C237">
        <f>BDS!CD240</f>
        <v>-1.9433540517192887</v>
      </c>
      <c r="D237">
        <v>0</v>
      </c>
      <c r="F237" s="8">
        <f>BDS!BR240</f>
        <v>333.46440525287204</v>
      </c>
      <c r="G237">
        <f>Room!Q238</f>
        <v>0.26336798660433025</v>
      </c>
      <c r="H237">
        <v>0</v>
      </c>
      <c r="J237" s="8">
        <f>BDS!BR240</f>
        <v>333.46440525287204</v>
      </c>
      <c r="K237">
        <f>Room!U238</f>
        <v>0</v>
      </c>
      <c r="L237">
        <v>0</v>
      </c>
      <c r="N237" s="8">
        <f>BDS!BR240</f>
        <v>333.46440525287204</v>
      </c>
      <c r="O237">
        <f>Room!V238</f>
        <v>0.26336798660433025</v>
      </c>
      <c r="P237">
        <v>0</v>
      </c>
      <c r="R237" s="8">
        <f>BDS!BR240</f>
        <v>333.46440525287204</v>
      </c>
      <c r="S237" s="1">
        <f>Room!W238</f>
        <v>-1.6799860651149583</v>
      </c>
      <c r="T237">
        <v>0</v>
      </c>
    </row>
    <row r="238" spans="2:20" x14ac:dyDescent="0.2">
      <c r="B238" s="8">
        <f>BDS!BR241</f>
        <v>338.52143735246472</v>
      </c>
      <c r="C238">
        <f>BDS!CD241</f>
        <v>-1.8701816897711456</v>
      </c>
      <c r="D238">
        <v>0</v>
      </c>
      <c r="F238" s="8">
        <f>BDS!BR241</f>
        <v>338.52143735246472</v>
      </c>
      <c r="G238">
        <f>Room!Q239</f>
        <v>0.20519235976847114</v>
      </c>
      <c r="H238">
        <v>0</v>
      </c>
      <c r="J238" s="8">
        <f>BDS!BR241</f>
        <v>338.52143735246472</v>
      </c>
      <c r="K238">
        <f>Room!U239</f>
        <v>0</v>
      </c>
      <c r="L238">
        <v>0</v>
      </c>
      <c r="N238" s="8">
        <f>BDS!BR241</f>
        <v>338.52143735246472</v>
      </c>
      <c r="O238">
        <f>Room!V239</f>
        <v>0.20519235976847114</v>
      </c>
      <c r="P238">
        <v>0</v>
      </c>
      <c r="R238" s="8">
        <f>BDS!BR241</f>
        <v>338.52143735246472</v>
      </c>
      <c r="S238" s="1">
        <f>Room!W239</f>
        <v>-1.6649893300026746</v>
      </c>
      <c r="T238">
        <v>0</v>
      </c>
    </row>
    <row r="239" spans="2:20" x14ac:dyDescent="0.2">
      <c r="B239" s="8">
        <f>BDS!BR242</f>
        <v>343.65516001708761</v>
      </c>
      <c r="C239">
        <f>BDS!CD242</f>
        <v>-1.7967145359504544</v>
      </c>
      <c r="D239">
        <v>0</v>
      </c>
      <c r="F239" s="8">
        <f>BDS!BR242</f>
        <v>343.65516001708761</v>
      </c>
      <c r="G239">
        <f>Room!Q240</f>
        <v>0.14493437126619474</v>
      </c>
      <c r="H239">
        <v>0</v>
      </c>
      <c r="J239" s="8">
        <f>BDS!BR242</f>
        <v>343.65516001708761</v>
      </c>
      <c r="K239">
        <f>Room!U240</f>
        <v>0</v>
      </c>
      <c r="L239">
        <v>0</v>
      </c>
      <c r="N239" s="8">
        <f>BDS!BR242</f>
        <v>343.65516001708761</v>
      </c>
      <c r="O239">
        <f>Room!V240</f>
        <v>0.14493437126619474</v>
      </c>
      <c r="P239">
        <v>0</v>
      </c>
      <c r="R239" s="8">
        <f>BDS!BR242</f>
        <v>343.65516001708761</v>
      </c>
      <c r="S239" s="1">
        <f>Room!W240</f>
        <v>-1.6517801646842596</v>
      </c>
      <c r="T239">
        <v>0</v>
      </c>
    </row>
    <row r="240" spans="2:20" x14ac:dyDescent="0.2">
      <c r="B240" s="8">
        <f>BDS!BR243</f>
        <v>348.8667362693692</v>
      </c>
      <c r="C240">
        <f>BDS!CD243</f>
        <v>-1.722995858754766</v>
      </c>
      <c r="D240">
        <v>0</v>
      </c>
      <c r="F240" s="8">
        <f>BDS!BR243</f>
        <v>348.8667362693692</v>
      </c>
      <c r="G240">
        <f>Room!Q241</f>
        <v>8.726484159144543E-2</v>
      </c>
      <c r="H240">
        <v>0</v>
      </c>
      <c r="J240" s="8">
        <f>BDS!BR243</f>
        <v>348.8667362693692</v>
      </c>
      <c r="K240">
        <f>Room!U241</f>
        <v>0</v>
      </c>
      <c r="L240">
        <v>0</v>
      </c>
      <c r="N240" s="8">
        <f>BDS!BR243</f>
        <v>348.8667362693692</v>
      </c>
      <c r="O240">
        <f>Room!V241</f>
        <v>8.726484159144543E-2</v>
      </c>
      <c r="P240">
        <v>0</v>
      </c>
      <c r="R240" s="8">
        <f>BDS!BR243</f>
        <v>348.8667362693692</v>
      </c>
      <c r="S240" s="1">
        <f>Room!W241</f>
        <v>-1.6357310171633206</v>
      </c>
      <c r="T240">
        <v>0</v>
      </c>
    </row>
    <row r="241" spans="2:20" x14ac:dyDescent="0.2">
      <c r="B241" s="8">
        <f>BDS!BR244</f>
        <v>354.1573467693309</v>
      </c>
      <c r="C241">
        <f>BDS!CD244</f>
        <v>-1.649070396957506</v>
      </c>
      <c r="D241">
        <v>0</v>
      </c>
      <c r="F241" s="8">
        <f>BDS!BR244</f>
        <v>354.1573467693309</v>
      </c>
      <c r="G241">
        <f>Room!Q242</f>
        <v>3.6324716988438796E-2</v>
      </c>
      <c r="H241">
        <v>0</v>
      </c>
      <c r="J241" s="8">
        <f>BDS!BR244</f>
        <v>354.1573467693309</v>
      </c>
      <c r="K241">
        <f>Room!U242</f>
        <v>0</v>
      </c>
      <c r="L241">
        <v>0</v>
      </c>
      <c r="N241" s="8">
        <f>BDS!BR244</f>
        <v>354.1573467693309</v>
      </c>
      <c r="O241">
        <f>Room!V242</f>
        <v>3.6324716988438796E-2</v>
      </c>
      <c r="P241">
        <v>0</v>
      </c>
      <c r="R241" s="8">
        <f>BDS!BR244</f>
        <v>354.1573467693309</v>
      </c>
      <c r="S241" s="1">
        <f>Room!W242</f>
        <v>-1.6127456799690671</v>
      </c>
      <c r="T241">
        <v>0</v>
      </c>
    </row>
    <row r="242" spans="2:20" x14ac:dyDescent="0.2">
      <c r="B242" s="8">
        <f>BDS!BR245</f>
        <v>359.5281900818606</v>
      </c>
      <c r="C242">
        <f>BDS!CD245</f>
        <v>-1.5749843216370127</v>
      </c>
      <c r="D242">
        <v>0</v>
      </c>
      <c r="F242" s="8">
        <f>BDS!BR245</f>
        <v>359.5281900818606</v>
      </c>
      <c r="G242">
        <f>Room!Q243</f>
        <v>-4.9092502144513659E-3</v>
      </c>
      <c r="H242">
        <v>0</v>
      </c>
      <c r="J242" s="8">
        <f>BDS!BR245</f>
        <v>359.5281900818606</v>
      </c>
      <c r="K242">
        <f>Room!U243</f>
        <v>0</v>
      </c>
      <c r="L242">
        <v>0</v>
      </c>
      <c r="N242" s="8">
        <f>BDS!BR245</f>
        <v>359.5281900818606</v>
      </c>
      <c r="O242">
        <f>Room!V243</f>
        <v>-4.9092502144513659E-3</v>
      </c>
      <c r="P242">
        <v>0</v>
      </c>
      <c r="R242" s="8">
        <f>BDS!BR245</f>
        <v>359.5281900818606</v>
      </c>
      <c r="S242" s="1">
        <f>Room!W243</f>
        <v>-1.5798935718514642</v>
      </c>
      <c r="T242">
        <v>0</v>
      </c>
    </row>
    <row r="243" spans="2:20" x14ac:dyDescent="0.2">
      <c r="B243" s="8">
        <f>BDS!BR246</f>
        <v>364.98048294824224</v>
      </c>
      <c r="C243">
        <f>BDS!CD246</f>
        <v>-1.5007851918399879</v>
      </c>
      <c r="D243">
        <v>0</v>
      </c>
      <c r="F243" s="8">
        <f>BDS!BR246</f>
        <v>364.98048294824224</v>
      </c>
      <c r="G243">
        <f>Room!Q244</f>
        <v>-3.5135912469345019E-2</v>
      </c>
      <c r="H243">
        <v>0</v>
      </c>
      <c r="J243" s="8">
        <f>BDS!BR246</f>
        <v>364.98048294824224</v>
      </c>
      <c r="K243">
        <f>Room!U244</f>
        <v>0</v>
      </c>
      <c r="L243">
        <v>0</v>
      </c>
      <c r="N243" s="8">
        <f>BDS!BR246</f>
        <v>364.98048294824224</v>
      </c>
      <c r="O243">
        <f>Room!V244</f>
        <v>-3.5135912469345019E-2</v>
      </c>
      <c r="P243">
        <v>0</v>
      </c>
      <c r="R243" s="8">
        <f>BDS!BR246</f>
        <v>364.98048294824224</v>
      </c>
      <c r="S243" s="1">
        <f>Room!W244</f>
        <v>-1.535921104309333</v>
      </c>
      <c r="T243">
        <v>0</v>
      </c>
    </row>
    <row r="244" spans="2:20" x14ac:dyDescent="0.2">
      <c r="B244" s="8">
        <f>BDS!BR247</f>
        <v>370.51546056180331</v>
      </c>
      <c r="C244">
        <f>BDS!CD247</f>
        <v>-1.4265219034971848</v>
      </c>
      <c r="D244">
        <v>0</v>
      </c>
      <c r="F244" s="8">
        <f>BDS!BR247</f>
        <v>370.51546056180331</v>
      </c>
      <c r="G244">
        <f>Room!Q245</f>
        <v>-5.4983220258679195E-2</v>
      </c>
      <c r="H244">
        <v>0</v>
      </c>
      <c r="J244" s="8">
        <f>BDS!BR247</f>
        <v>370.51546056180331</v>
      </c>
      <c r="K244">
        <f>Room!U245</f>
        <v>0</v>
      </c>
      <c r="L244">
        <v>0</v>
      </c>
      <c r="N244" s="8">
        <f>BDS!BR247</f>
        <v>370.51546056180331</v>
      </c>
      <c r="O244">
        <f>Room!V245</f>
        <v>-5.4983220258679195E-2</v>
      </c>
      <c r="P244">
        <v>0</v>
      </c>
      <c r="R244" s="8">
        <f>BDS!BR247</f>
        <v>370.51546056180331</v>
      </c>
      <c r="S244" s="1">
        <f>Room!W245</f>
        <v>-1.4815051237558641</v>
      </c>
      <c r="T244">
        <v>0</v>
      </c>
    </row>
    <row r="245" spans="2:20" x14ac:dyDescent="0.2">
      <c r="B245" s="8">
        <f>BDS!BR248</f>
        <v>376.13437684774254</v>
      </c>
      <c r="C245">
        <f>BDS!CD248</f>
        <v>-1.3522446311881868</v>
      </c>
      <c r="D245">
        <v>0</v>
      </c>
      <c r="F245" s="8">
        <f>BDS!BR248</f>
        <v>376.13437684774254</v>
      </c>
      <c r="G245">
        <f>Room!Q246</f>
        <v>-6.6914036216664419E-2</v>
      </c>
      <c r="H245">
        <v>0</v>
      </c>
      <c r="J245" s="8">
        <f>BDS!BR248</f>
        <v>376.13437684774254</v>
      </c>
      <c r="K245">
        <f>Room!U246</f>
        <v>0</v>
      </c>
      <c r="L245">
        <v>0</v>
      </c>
      <c r="N245" s="8">
        <f>BDS!BR248</f>
        <v>376.13437684774254</v>
      </c>
      <c r="O245">
        <f>Room!V246</f>
        <v>-6.6914036216664419E-2</v>
      </c>
      <c r="P245">
        <v>0</v>
      </c>
      <c r="R245" s="8">
        <f>BDS!BR248</f>
        <v>376.13437684774254</v>
      </c>
      <c r="S245" s="1">
        <f>Room!W246</f>
        <v>-1.4191586674048513</v>
      </c>
      <c r="T245">
        <v>0</v>
      </c>
    </row>
    <row r="246" spans="2:20" x14ac:dyDescent="0.2">
      <c r="B246" s="8">
        <f>BDS!BR249</f>
        <v>381.83850474720128</v>
      </c>
      <c r="C246">
        <f>BDS!CD249</f>
        <v>-1.2780047623303217</v>
      </c>
      <c r="D246">
        <v>0</v>
      </c>
      <c r="F246" s="8">
        <f>BDS!BR249</f>
        <v>381.83850474720128</v>
      </c>
      <c r="G246">
        <f>Room!Q247</f>
        <v>-7.4776280100489603E-2</v>
      </c>
      <c r="H246">
        <v>0</v>
      </c>
      <c r="J246" s="8">
        <f>BDS!BR249</f>
        <v>381.83850474720128</v>
      </c>
      <c r="K246">
        <f>Room!U247</f>
        <v>0</v>
      </c>
      <c r="L246">
        <v>0</v>
      </c>
      <c r="N246" s="8">
        <f>BDS!BR249</f>
        <v>381.83850474720128</v>
      </c>
      <c r="O246">
        <f>Room!V247</f>
        <v>-7.4776280100489603E-2</v>
      </c>
      <c r="P246">
        <v>0</v>
      </c>
      <c r="R246" s="8">
        <f>BDS!BR249</f>
        <v>381.83850474720128</v>
      </c>
      <c r="S246" s="1">
        <f>Room!W247</f>
        <v>-1.3527810424308113</v>
      </c>
      <c r="T246">
        <v>0</v>
      </c>
    </row>
    <row r="247" spans="2:20" x14ac:dyDescent="0.2">
      <c r="B247" s="8">
        <f>BDS!BR250</f>
        <v>387.62913650564269</v>
      </c>
      <c r="C247">
        <f>BDS!CD250</f>
        <v>-1.2038548233439945</v>
      </c>
      <c r="D247">
        <v>0</v>
      </c>
      <c r="F247" s="8">
        <f>BDS!BR250</f>
        <v>387.62913650564269</v>
      </c>
      <c r="G247">
        <f>Room!Q248</f>
        <v>-8.3074984029177443E-2</v>
      </c>
      <c r="H247">
        <v>0</v>
      </c>
      <c r="J247" s="8">
        <f>BDS!BR250</f>
        <v>387.62913650564269</v>
      </c>
      <c r="K247">
        <f>Room!U248</f>
        <v>0</v>
      </c>
      <c r="L247">
        <v>0</v>
      </c>
      <c r="N247" s="8">
        <f>BDS!BR250</f>
        <v>387.62913650564269</v>
      </c>
      <c r="O247">
        <f>Room!V248</f>
        <v>-8.3074984029177443E-2</v>
      </c>
      <c r="P247">
        <v>0</v>
      </c>
      <c r="R247" s="8">
        <f>BDS!BR250</f>
        <v>387.62913650564269</v>
      </c>
      <c r="S247" s="1">
        <f>Room!W248</f>
        <v>-1.2869298073731719</v>
      </c>
      <c r="T247">
        <v>0</v>
      </c>
    </row>
    <row r="248" spans="2:20" x14ac:dyDescent="0.2">
      <c r="B248" s="8">
        <f>BDS!BR251</f>
        <v>393.50758396560451</v>
      </c>
      <c r="C248">
        <f>BDS!CD251</f>
        <v>-1.1298483973231415</v>
      </c>
      <c r="D248">
        <v>0</v>
      </c>
      <c r="F248" s="8">
        <f>BDS!BR251</f>
        <v>393.50758396560451</v>
      </c>
      <c r="G248">
        <f>Room!Q249</f>
        <v>-9.6099997641556162E-2</v>
      </c>
      <c r="H248">
        <v>0</v>
      </c>
      <c r="J248" s="8">
        <f>BDS!BR251</f>
        <v>393.50758396560451</v>
      </c>
      <c r="K248">
        <f>Room!U249</f>
        <v>0</v>
      </c>
      <c r="L248">
        <v>0</v>
      </c>
      <c r="N248" s="8">
        <f>BDS!BR251</f>
        <v>393.50758396560451</v>
      </c>
      <c r="O248">
        <f>Room!V249</f>
        <v>-9.6099997641556162E-2</v>
      </c>
      <c r="P248">
        <v>0</v>
      </c>
      <c r="R248" s="8">
        <f>BDS!BR251</f>
        <v>393.50758396560451</v>
      </c>
      <c r="S248" s="1">
        <f>Room!W249</f>
        <v>-1.2259483949646977</v>
      </c>
      <c r="T248">
        <v>0</v>
      </c>
    </row>
    <row r="249" spans="2:20" x14ac:dyDescent="0.2">
      <c r="B249" s="8">
        <f>BDS!BR252</f>
        <v>399.47517886389113</v>
      </c>
      <c r="C249">
        <f>BDS!CD252</f>
        <v>-1.0560400327156039</v>
      </c>
      <c r="D249">
        <v>0</v>
      </c>
      <c r="F249" s="8">
        <f>BDS!BR252</f>
        <v>399.47517886389113</v>
      </c>
      <c r="G249">
        <f>Room!Q250</f>
        <v>-0.11705737358746152</v>
      </c>
      <c r="H249">
        <v>0</v>
      </c>
      <c r="J249" s="8">
        <f>BDS!BR252</f>
        <v>399.47517886389113</v>
      </c>
      <c r="K249">
        <f>Room!U250</f>
        <v>0</v>
      </c>
      <c r="L249">
        <v>0</v>
      </c>
      <c r="N249" s="8">
        <f>BDS!BR252</f>
        <v>399.47517886389113</v>
      </c>
      <c r="O249">
        <f>Room!V250</f>
        <v>-0.11705737358746152</v>
      </c>
      <c r="P249">
        <v>0</v>
      </c>
      <c r="R249" s="8">
        <f>BDS!BR252</f>
        <v>399.47517886389113</v>
      </c>
      <c r="S249" s="1">
        <f>Room!W250</f>
        <v>-1.1730974063030655</v>
      </c>
      <c r="T249">
        <v>0</v>
      </c>
    </row>
    <row r="250" spans="2:20" x14ac:dyDescent="0.2">
      <c r="B250" s="8">
        <f>BDS!BR253</f>
        <v>405.53327313327287</v>
      </c>
      <c r="C250">
        <f>BDS!CD253</f>
        <v>-0.98248514249393093</v>
      </c>
      <c r="D250">
        <v>0</v>
      </c>
      <c r="F250" s="8">
        <f>BDS!BR253</f>
        <v>405.53327313327287</v>
      </c>
      <c r="G250">
        <f>Room!Q251</f>
        <v>-0.14733756065210993</v>
      </c>
      <c r="H250">
        <v>0</v>
      </c>
      <c r="J250" s="8">
        <f>BDS!BR253</f>
        <v>405.53327313327287</v>
      </c>
      <c r="K250">
        <f>Room!U251</f>
        <v>0</v>
      </c>
      <c r="L250">
        <v>0</v>
      </c>
      <c r="N250" s="8">
        <f>BDS!BR253</f>
        <v>405.53327313327287</v>
      </c>
      <c r="O250">
        <f>Room!V251</f>
        <v>-0.14733756065210993</v>
      </c>
      <c r="P250">
        <v>0</v>
      </c>
      <c r="R250" s="8">
        <f>BDS!BR253</f>
        <v>405.53327313327287</v>
      </c>
      <c r="S250" s="1">
        <f>Room!W251</f>
        <v>-1.1298227031460408</v>
      </c>
      <c r="T250">
        <v>0</v>
      </c>
    </row>
    <row r="251" spans="2:20" x14ac:dyDescent="0.2">
      <c r="B251" s="8">
        <f>BDS!BR254</f>
        <v>411.68323920876054</v>
      </c>
      <c r="C251">
        <f>BDS!CD254</f>
        <v>-0.90923989327334276</v>
      </c>
      <c r="D251">
        <v>0</v>
      </c>
      <c r="F251" s="8">
        <f>BDS!BR254</f>
        <v>411.68323920876054</v>
      </c>
      <c r="G251">
        <f>Room!Q252</f>
        <v>-0.18603326534130532</v>
      </c>
      <c r="H251">
        <v>0</v>
      </c>
      <c r="J251" s="8">
        <f>BDS!BR254</f>
        <v>411.68323920876054</v>
      </c>
      <c r="K251">
        <f>Room!U252</f>
        <v>0</v>
      </c>
      <c r="L251">
        <v>0</v>
      </c>
      <c r="N251" s="8">
        <f>BDS!BR254</f>
        <v>411.68323920876054</v>
      </c>
      <c r="O251">
        <f>Room!V252</f>
        <v>-0.18603326534130532</v>
      </c>
      <c r="P251">
        <v>0</v>
      </c>
      <c r="R251" s="8">
        <f>BDS!BR254</f>
        <v>411.68323920876054</v>
      </c>
      <c r="S251" s="1">
        <f>Room!W252</f>
        <v>-1.095273158614648</v>
      </c>
      <c r="T251">
        <v>0</v>
      </c>
    </row>
    <row r="252" spans="2:20" x14ac:dyDescent="0.2">
      <c r="B252" s="8">
        <f>BDS!BR255</f>
        <v>417.92647033852461</v>
      </c>
      <c r="C252">
        <f>BDS!CD255</f>
        <v>-0.8363610838102602</v>
      </c>
      <c r="D252">
        <v>0</v>
      </c>
      <c r="F252" s="8">
        <f>BDS!BR255</f>
        <v>417.92647033852461</v>
      </c>
      <c r="G252">
        <f>Room!Q253</f>
        <v>-0.22980931701824805</v>
      </c>
      <c r="H252">
        <v>0</v>
      </c>
      <c r="J252" s="8">
        <f>BDS!BR255</f>
        <v>417.92647033852461</v>
      </c>
      <c r="K252">
        <f>Room!U253</f>
        <v>0</v>
      </c>
      <c r="L252">
        <v>0</v>
      </c>
      <c r="N252" s="8">
        <f>BDS!BR255</f>
        <v>417.92647033852461</v>
      </c>
      <c r="O252">
        <f>Room!V253</f>
        <v>-0.22980931701824805</v>
      </c>
      <c r="P252">
        <v>0</v>
      </c>
      <c r="R252" s="8">
        <f>BDS!BR255</f>
        <v>417.92647033852461</v>
      </c>
      <c r="S252" s="1">
        <f>Room!W253</f>
        <v>-1.0661704008285082</v>
      </c>
      <c r="T252">
        <v>0</v>
      </c>
    </row>
    <row r="253" spans="2:20" x14ac:dyDescent="0.2">
      <c r="B253" s="8">
        <f>BDS!BR256</f>
        <v>424.2643808995295</v>
      </c>
      <c r="C253">
        <f>BDS!CD256</f>
        <v>-0.76390601229305322</v>
      </c>
      <c r="D253">
        <v>0</v>
      </c>
      <c r="F253" s="8">
        <f>BDS!BR256</f>
        <v>424.2643808995295</v>
      </c>
      <c r="G253">
        <f>Room!Q254</f>
        <v>-0.27321904966173266</v>
      </c>
      <c r="H253">
        <v>0</v>
      </c>
      <c r="J253" s="8">
        <f>BDS!BR256</f>
        <v>424.2643808995295</v>
      </c>
      <c r="K253">
        <f>Room!U254</f>
        <v>0</v>
      </c>
      <c r="L253">
        <v>0</v>
      </c>
      <c r="N253" s="8">
        <f>BDS!BR256</f>
        <v>424.2643808995295</v>
      </c>
      <c r="O253">
        <f>Room!V254</f>
        <v>-0.27321904966173266</v>
      </c>
      <c r="P253">
        <v>0</v>
      </c>
      <c r="R253" s="8">
        <f>BDS!BR256</f>
        <v>424.2643808995295</v>
      </c>
      <c r="S253" s="1">
        <f>Room!W254</f>
        <v>-1.0371250619547858</v>
      </c>
      <c r="T253">
        <v>0</v>
      </c>
    </row>
    <row r="254" spans="2:20" x14ac:dyDescent="0.2">
      <c r="B254" s="8">
        <f>BDS!BR257</f>
        <v>430.69840671795453</v>
      </c>
      <c r="C254">
        <f>BDS!CD257</f>
        <v>-0.69193233181691483</v>
      </c>
      <c r="D254">
        <v>0</v>
      </c>
      <c r="F254" s="8">
        <f>BDS!BR257</f>
        <v>430.69840671795453</v>
      </c>
      <c r="G254">
        <f>Room!Q255</f>
        <v>-0.30952651987876434</v>
      </c>
      <c r="H254">
        <v>0</v>
      </c>
      <c r="J254" s="8">
        <f>BDS!BR257</f>
        <v>430.69840671795453</v>
      </c>
      <c r="K254">
        <f>Room!U255</f>
        <v>0</v>
      </c>
      <c r="L254">
        <v>0</v>
      </c>
      <c r="N254" s="8">
        <f>BDS!BR257</f>
        <v>430.69840671795453</v>
      </c>
      <c r="O254">
        <f>Room!V255</f>
        <v>-0.30952651987876434</v>
      </c>
      <c r="P254">
        <v>0</v>
      </c>
      <c r="R254" s="8">
        <f>BDS!BR257</f>
        <v>430.69840671795453</v>
      </c>
      <c r="S254" s="1">
        <f>Room!W255</f>
        <v>-1.0014588516956793</v>
      </c>
      <c r="T254">
        <v>0</v>
      </c>
    </row>
    <row r="255" spans="2:20" x14ac:dyDescent="0.2">
      <c r="B255" s="8">
        <f>BDS!BR258</f>
        <v>437.23000539447429</v>
      </c>
      <c r="C255">
        <f>BDS!CD258</f>
        <v>-0.62049789341813621</v>
      </c>
      <c r="D255">
        <v>0</v>
      </c>
      <c r="F255" s="8">
        <f>BDS!BR258</f>
        <v>437.23000539447429</v>
      </c>
      <c r="G255">
        <f>Room!Q256</f>
        <v>-0.33199428650264917</v>
      </c>
      <c r="H255">
        <v>0</v>
      </c>
      <c r="J255" s="8">
        <f>BDS!BR258</f>
        <v>437.23000539447429</v>
      </c>
      <c r="K255">
        <f>Room!U256</f>
        <v>0</v>
      </c>
      <c r="L255">
        <v>0</v>
      </c>
      <c r="N255" s="8">
        <f>BDS!BR258</f>
        <v>437.23000539447429</v>
      </c>
      <c r="O255">
        <f>Room!V256</f>
        <v>-0.33199428650264917</v>
      </c>
      <c r="P255">
        <v>0</v>
      </c>
      <c r="R255" s="8">
        <f>BDS!BR258</f>
        <v>437.23000539447429</v>
      </c>
      <c r="S255" s="1">
        <f>Room!W256</f>
        <v>-0.95249217992078539</v>
      </c>
      <c r="T255">
        <v>0</v>
      </c>
    </row>
    <row r="256" spans="2:20" x14ac:dyDescent="0.2">
      <c r="B256" s="8">
        <f>BDS!BR259</f>
        <v>443.86065663447164</v>
      </c>
      <c r="C256">
        <f>BDS!CD259</f>
        <v>-0.54966057603045559</v>
      </c>
      <c r="D256">
        <v>0</v>
      </c>
      <c r="F256" s="8">
        <f>BDS!BR259</f>
        <v>443.86065663447164</v>
      </c>
      <c r="G256">
        <f>Room!Q257</f>
        <v>-0.33542422312689357</v>
      </c>
      <c r="H256">
        <v>0</v>
      </c>
      <c r="J256" s="8">
        <f>BDS!BR259</f>
        <v>443.86065663447164</v>
      </c>
      <c r="K256">
        <f>Room!U257</f>
        <v>0</v>
      </c>
      <c r="L256">
        <v>0</v>
      </c>
      <c r="N256" s="8">
        <f>BDS!BR259</f>
        <v>443.86065663447164</v>
      </c>
      <c r="O256">
        <f>Room!V257</f>
        <v>-0.33542422312689357</v>
      </c>
      <c r="P256">
        <v>0</v>
      </c>
      <c r="R256" s="8">
        <f>BDS!BR259</f>
        <v>443.86065663447164</v>
      </c>
      <c r="S256" s="1">
        <f>Room!W257</f>
        <v>-0.88508479915734917</v>
      </c>
      <c r="T256">
        <v>0</v>
      </c>
    </row>
    <row r="257" spans="2:20" x14ac:dyDescent="0.2">
      <c r="B257" s="8">
        <f>BDS!BR260</f>
        <v>450.59186258325849</v>
      </c>
      <c r="C257">
        <f>BDS!CD260</f>
        <v>-0.47947810271911795</v>
      </c>
      <c r="D257">
        <v>0</v>
      </c>
      <c r="F257" s="8">
        <f>BDS!BR260</f>
        <v>450.59186258325849</v>
      </c>
      <c r="G257">
        <f>Room!Q258</f>
        <v>-0.31755381625376355</v>
      </c>
      <c r="H257">
        <v>0</v>
      </c>
      <c r="J257" s="8">
        <f>BDS!BR260</f>
        <v>450.59186258325849</v>
      </c>
      <c r="K257">
        <f>Room!U258</f>
        <v>0</v>
      </c>
      <c r="L257">
        <v>0</v>
      </c>
      <c r="N257" s="8">
        <f>BDS!BR260</f>
        <v>450.59186258325849</v>
      </c>
      <c r="O257">
        <f>Room!V258</f>
        <v>-0.31755381625376355</v>
      </c>
      <c r="P257">
        <v>0</v>
      </c>
      <c r="R257" s="8">
        <f>BDS!BR260</f>
        <v>450.59186258325849</v>
      </c>
      <c r="S257" s="1">
        <f>Room!W258</f>
        <v>-0.7970319189728815</v>
      </c>
      <c r="T257">
        <v>0</v>
      </c>
    </row>
    <row r="258" spans="2:20" x14ac:dyDescent="0.2">
      <c r="B258" s="8">
        <f>BDS!BR261</f>
        <v>457.42514816638044</v>
      </c>
      <c r="C258">
        <f>BDS!CD261</f>
        <v>-0.41000784254811062</v>
      </c>
      <c r="D258">
        <v>0</v>
      </c>
      <c r="F258" s="8">
        <f>BDS!BR261</f>
        <v>457.42514816638044</v>
      </c>
      <c r="G258">
        <f>Room!Q259</f>
        <v>-0.27983646566661091</v>
      </c>
      <c r="H258">
        <v>0</v>
      </c>
      <c r="J258" s="8">
        <f>BDS!BR261</f>
        <v>457.42514816638044</v>
      </c>
      <c r="K258">
        <f>Room!U259</f>
        <v>0</v>
      </c>
      <c r="L258">
        <v>0</v>
      </c>
      <c r="N258" s="8">
        <f>BDS!BR261</f>
        <v>457.42514816638044</v>
      </c>
      <c r="O258">
        <f>Room!V259</f>
        <v>-0.27983646566661091</v>
      </c>
      <c r="P258">
        <v>0</v>
      </c>
      <c r="R258" s="8">
        <f>BDS!BR261</f>
        <v>457.42514816638044</v>
      </c>
      <c r="S258" s="1">
        <f>Room!W259</f>
        <v>-0.68984430821472154</v>
      </c>
      <c r="T258">
        <v>0</v>
      </c>
    </row>
    <row r="259" spans="2:20" x14ac:dyDescent="0.2">
      <c r="B259" s="8">
        <f>BDS!BR262</f>
        <v>464.36206143508201</v>
      </c>
      <c r="C259">
        <f>BDS!CD262</f>
        <v>-0.34130659744466385</v>
      </c>
      <c r="D259">
        <v>0</v>
      </c>
      <c r="F259" s="8">
        <f>BDS!BR262</f>
        <v>464.36206143508201</v>
      </c>
      <c r="G259">
        <f>Room!Q260</f>
        <v>-0.22727376374496275</v>
      </c>
      <c r="H259">
        <v>0</v>
      </c>
      <c r="J259" s="8">
        <f>BDS!BR262</f>
        <v>464.36206143508201</v>
      </c>
      <c r="K259">
        <f>Room!U260</f>
        <v>0</v>
      </c>
      <c r="L259">
        <v>0</v>
      </c>
      <c r="N259" s="8">
        <f>BDS!BR262</f>
        <v>464.36206143508201</v>
      </c>
      <c r="O259">
        <f>Room!V260</f>
        <v>-0.22727376374496275</v>
      </c>
      <c r="P259">
        <v>0</v>
      </c>
      <c r="R259" s="8">
        <f>BDS!BR262</f>
        <v>464.36206143508201</v>
      </c>
      <c r="S259" s="1">
        <f>Room!W260</f>
        <v>-0.56858036118962663</v>
      </c>
      <c r="T259">
        <v>0</v>
      </c>
    </row>
    <row r="260" spans="2:20" x14ac:dyDescent="0.2">
      <c r="B260" s="8">
        <f>BDS!BR263</f>
        <v>471.40417391701089</v>
      </c>
      <c r="C260">
        <f>BDS!CD263</f>
        <v>-0.27343037344465948</v>
      </c>
      <c r="D260">
        <v>0</v>
      </c>
      <c r="F260" s="8">
        <f>BDS!BR263</f>
        <v>471.40417391701089</v>
      </c>
      <c r="G260">
        <f>Room!Q261</f>
        <v>-0.16728909942578546</v>
      </c>
      <c r="H260">
        <v>0</v>
      </c>
      <c r="J260" s="8">
        <f>BDS!BR263</f>
        <v>471.40417391701089</v>
      </c>
      <c r="K260">
        <f>Room!U261</f>
        <v>0</v>
      </c>
      <c r="L260">
        <v>0</v>
      </c>
      <c r="N260" s="8">
        <f>BDS!BR263</f>
        <v>471.40417391701089</v>
      </c>
      <c r="O260">
        <f>Room!V261</f>
        <v>-0.16728909942578546</v>
      </c>
      <c r="P260">
        <v>0</v>
      </c>
      <c r="R260" s="8">
        <f>BDS!BR263</f>
        <v>471.40417391701089</v>
      </c>
      <c r="S260" s="1">
        <f>Room!W261</f>
        <v>-0.44071947287044494</v>
      </c>
      <c r="T260">
        <v>0</v>
      </c>
    </row>
    <row r="261" spans="2:20" x14ac:dyDescent="0.2">
      <c r="B261" s="8">
        <f>BDS!BR264</f>
        <v>478.55308097224076</v>
      </c>
      <c r="C261">
        <f>BDS!CD264</f>
        <v>-0.20643413573528857</v>
      </c>
      <c r="D261">
        <v>0</v>
      </c>
      <c r="F261" s="8">
        <f>BDS!BR264</f>
        <v>478.55308097224076</v>
      </c>
      <c r="G261">
        <f>Room!Q262</f>
        <v>-0.10796371576383729</v>
      </c>
      <c r="H261">
        <v>0</v>
      </c>
      <c r="J261" s="8">
        <f>BDS!BR264</f>
        <v>478.55308097224076</v>
      </c>
      <c r="K261">
        <f>Room!U262</f>
        <v>0</v>
      </c>
      <c r="L261">
        <v>0</v>
      </c>
      <c r="N261" s="8">
        <f>BDS!BR264</f>
        <v>478.55308097224076</v>
      </c>
      <c r="O261">
        <f>Room!V262</f>
        <v>-0.10796371576383729</v>
      </c>
      <c r="P261">
        <v>0</v>
      </c>
      <c r="R261" s="8">
        <f>BDS!BR264</f>
        <v>478.55308097224076</v>
      </c>
      <c r="S261" s="1">
        <f>Room!W262</f>
        <v>-0.31439785149912586</v>
      </c>
      <c r="T261">
        <v>0</v>
      </c>
    </row>
    <row r="262" spans="2:20" x14ac:dyDescent="0.2">
      <c r="B262" s="8">
        <f>BDS!BR265</f>
        <v>485.81040215469324</v>
      </c>
      <c r="C262">
        <f>BDS!CD265</f>
        <v>-0.14037154696019893</v>
      </c>
      <c r="D262">
        <v>0</v>
      </c>
      <c r="F262" s="8">
        <f>BDS!BR265</f>
        <v>485.81040215469324</v>
      </c>
      <c r="G262">
        <f>Room!Q263</f>
        <v>-5.6126262425511081E-2</v>
      </c>
      <c r="H262">
        <v>0</v>
      </c>
      <c r="J262" s="8">
        <f>BDS!BR265</f>
        <v>485.81040215469324</v>
      </c>
      <c r="K262">
        <f>Room!U263</f>
        <v>0</v>
      </c>
      <c r="L262">
        <v>0</v>
      </c>
      <c r="N262" s="8">
        <f>BDS!BR265</f>
        <v>485.81040215469324</v>
      </c>
      <c r="O262">
        <f>Room!V263</f>
        <v>-5.6126262425511081E-2</v>
      </c>
      <c r="P262">
        <v>0</v>
      </c>
      <c r="R262" s="8">
        <f>BDS!BR265</f>
        <v>485.81040215469324</v>
      </c>
      <c r="S262" s="1">
        <f>Room!W263</f>
        <v>-0.19649780938571001</v>
      </c>
      <c r="T262">
        <v>0</v>
      </c>
    </row>
    <row r="263" spans="2:20" x14ac:dyDescent="0.2">
      <c r="B263" s="8">
        <f>BDS!BR266</f>
        <v>493.17778157904081</v>
      </c>
      <c r="C263">
        <f>BDS!CD266</f>
        <v>-7.529468832041708E-2</v>
      </c>
      <c r="D263">
        <v>0</v>
      </c>
      <c r="F263" s="8">
        <f>BDS!BR266</f>
        <v>493.17778157904081</v>
      </c>
      <c r="G263">
        <f>Room!Q264</f>
        <v>-1.5761688899196356E-2</v>
      </c>
      <c r="H263">
        <v>0</v>
      </c>
      <c r="J263" s="8">
        <f>BDS!BR266</f>
        <v>493.17778157904081</v>
      </c>
      <c r="K263">
        <f>Room!U264</f>
        <v>0</v>
      </c>
      <c r="L263">
        <v>0</v>
      </c>
      <c r="N263" s="8">
        <f>BDS!BR266</f>
        <v>493.17778157904081</v>
      </c>
      <c r="O263">
        <f>Room!V264</f>
        <v>-1.5761688899196356E-2</v>
      </c>
      <c r="P263">
        <v>0</v>
      </c>
      <c r="R263" s="8">
        <f>BDS!BR266</f>
        <v>493.17778157904081</v>
      </c>
      <c r="S263" s="1">
        <f>Room!W264</f>
        <v>-9.1056377219613432E-2</v>
      </c>
      <c r="T263">
        <v>0</v>
      </c>
    </row>
    <row r="264" spans="2:20" x14ac:dyDescent="0.2">
      <c r="B264" s="8">
        <f>BDS!BR267</f>
        <v>500.65688829317378</v>
      </c>
      <c r="C264">
        <f>BDS!CD267</f>
        <v>-1.1253763095245617E-2</v>
      </c>
      <c r="D264">
        <v>0</v>
      </c>
      <c r="F264" s="8">
        <f>BDS!BR267</f>
        <v>500.65688829317378</v>
      </c>
      <c r="G264">
        <f>Room!Q265</f>
        <v>1.2917912120338841E-2</v>
      </c>
      <c r="H264">
        <v>0</v>
      </c>
      <c r="J264" s="8">
        <f>BDS!BR267</f>
        <v>500.65688829317378</v>
      </c>
      <c r="K264">
        <f>Room!U265</f>
        <v>0</v>
      </c>
      <c r="L264">
        <v>0</v>
      </c>
      <c r="N264" s="8">
        <f>BDS!BR267</f>
        <v>500.65688829317378</v>
      </c>
      <c r="O264">
        <f>Room!V265</f>
        <v>1.2917912120338841E-2</v>
      </c>
      <c r="P264">
        <v>0</v>
      </c>
      <c r="R264" s="8">
        <f>BDS!BR267</f>
        <v>500.65688829317378</v>
      </c>
      <c r="S264" s="1">
        <f>Room!W265</f>
        <v>1.6641490250932246E-3</v>
      </c>
      <c r="T264">
        <v>0</v>
      </c>
    </row>
    <row r="265" spans="2:20" x14ac:dyDescent="0.2">
      <c r="B265" s="8">
        <f>BDS!BR268</f>
        <v>508.24941665631593</v>
      </c>
      <c r="C265">
        <f>BDS!CD268</f>
        <v>5.1703217674861968E-2</v>
      </c>
      <c r="D265">
        <v>0</v>
      </c>
      <c r="F265" s="8">
        <f>BDS!BR268</f>
        <v>508.24941665631593</v>
      </c>
      <c r="G265">
        <f>Room!Q266</f>
        <v>3.351574583421392E-2</v>
      </c>
      <c r="H265">
        <v>0</v>
      </c>
      <c r="J265" s="8">
        <f>BDS!BR268</f>
        <v>508.24941665631593</v>
      </c>
      <c r="K265">
        <f>Room!U266</f>
        <v>0</v>
      </c>
      <c r="L265">
        <v>0</v>
      </c>
      <c r="N265" s="8">
        <f>BDS!BR268</f>
        <v>508.24941665631593</v>
      </c>
      <c r="O265">
        <f>Room!V266</f>
        <v>3.351574583421392E-2</v>
      </c>
      <c r="P265">
        <v>0</v>
      </c>
      <c r="R265" s="8">
        <f>BDS!BR268</f>
        <v>508.24941665631593</v>
      </c>
      <c r="S265" s="1">
        <f>Room!W266</f>
        <v>8.5218963509075887E-2</v>
      </c>
      <c r="T265">
        <v>0</v>
      </c>
    </row>
    <row r="266" spans="2:20" x14ac:dyDescent="0.2">
      <c r="B266" s="8">
        <f>BDS!BR269</f>
        <v>515.95708672287424</v>
      </c>
      <c r="C266">
        <f>BDS!CD269</f>
        <v>0.11353076745225099</v>
      </c>
      <c r="D266">
        <v>0</v>
      </c>
      <c r="F266" s="8">
        <f>BDS!BR269</f>
        <v>515.95708672287424</v>
      </c>
      <c r="G266">
        <f>Room!Q267</f>
        <v>5.2484562266901222E-2</v>
      </c>
      <c r="H266">
        <v>0</v>
      </c>
      <c r="J266" s="8">
        <f>BDS!BR269</f>
        <v>515.95708672287424</v>
      </c>
      <c r="K266">
        <f>Room!U267</f>
        <v>0</v>
      </c>
      <c r="L266">
        <v>0</v>
      </c>
      <c r="N266" s="8">
        <f>BDS!BR269</f>
        <v>515.95708672287424</v>
      </c>
      <c r="O266">
        <f>Room!V267</f>
        <v>5.2484562266901222E-2</v>
      </c>
      <c r="P266">
        <v>0</v>
      </c>
      <c r="R266" s="8">
        <f>BDS!BR269</f>
        <v>515.95708672287424</v>
      </c>
      <c r="S266" s="1">
        <f>Room!W267</f>
        <v>0.16601532971915223</v>
      </c>
      <c r="T266">
        <v>0</v>
      </c>
    </row>
    <row r="267" spans="2:20" x14ac:dyDescent="0.2">
      <c r="B267" s="8">
        <f>BDS!BR270</f>
        <v>523.78164463210976</v>
      </c>
      <c r="C267">
        <f>BDS!CD270</f>
        <v>0.17418627433590039</v>
      </c>
      <c r="D267">
        <v>0</v>
      </c>
      <c r="F267" s="8">
        <f>BDS!BR270</f>
        <v>523.78164463210976</v>
      </c>
      <c r="G267">
        <f>Room!Q268</f>
        <v>7.7202886928438311E-2</v>
      </c>
      <c r="H267">
        <v>0</v>
      </c>
      <c r="J267" s="8">
        <f>BDS!BR270</f>
        <v>523.78164463210976</v>
      </c>
      <c r="K267">
        <f>Room!U268</f>
        <v>0</v>
      </c>
      <c r="L267">
        <v>0</v>
      </c>
      <c r="N267" s="8">
        <f>BDS!BR270</f>
        <v>523.78164463210976</v>
      </c>
      <c r="O267">
        <f>Room!V268</f>
        <v>7.7202886928438311E-2</v>
      </c>
      <c r="P267">
        <v>0</v>
      </c>
      <c r="R267" s="8">
        <f>BDS!BR270</f>
        <v>523.78164463210976</v>
      </c>
      <c r="S267" s="1">
        <f>Room!W268</f>
        <v>0.25138916126433869</v>
      </c>
      <c r="T267">
        <v>0</v>
      </c>
    </row>
    <row r="268" spans="2:20" x14ac:dyDescent="0.2">
      <c r="B268" s="8">
        <f>BDS!BR271</f>
        <v>531.72486300371793</v>
      </c>
      <c r="C268">
        <f>BDS!CD271</f>
        <v>0.23363036876072751</v>
      </c>
      <c r="D268">
        <v>0</v>
      </c>
      <c r="F268" s="8">
        <f>BDS!BR271</f>
        <v>531.72486300371793</v>
      </c>
      <c r="G268">
        <f>Room!Q269</f>
        <v>0.11345713403558094</v>
      </c>
      <c r="H268">
        <v>0</v>
      </c>
      <c r="J268" s="8">
        <f>BDS!BR271</f>
        <v>531.72486300371793</v>
      </c>
      <c r="K268">
        <f>Room!U269</f>
        <v>0</v>
      </c>
      <c r="L268">
        <v>0</v>
      </c>
      <c r="N268" s="8">
        <f>BDS!BR271</f>
        <v>531.72486300371793</v>
      </c>
      <c r="O268">
        <f>Room!V269</f>
        <v>0.11345713403558094</v>
      </c>
      <c r="P268">
        <v>0</v>
      </c>
      <c r="R268" s="8">
        <f>BDS!BR271</f>
        <v>531.72486300371793</v>
      </c>
      <c r="S268" s="1">
        <f>Room!W269</f>
        <v>0.34708750279630846</v>
      </c>
      <c r="T268">
        <v>0</v>
      </c>
    </row>
    <row r="269" spans="2:20" x14ac:dyDescent="0.2">
      <c r="B269" s="8">
        <f>BDS!BR272</f>
        <v>539.78854133940786</v>
      </c>
      <c r="C269">
        <f>BDS!CD272</f>
        <v>0.2918273081823175</v>
      </c>
      <c r="D269">
        <v>0</v>
      </c>
      <c r="F269" s="8">
        <f>BDS!BR272</f>
        <v>539.78854133940786</v>
      </c>
      <c r="G269">
        <f>Room!Q270</f>
        <v>0.16307165508929164</v>
      </c>
      <c r="H269">
        <v>0</v>
      </c>
      <c r="J269" s="8">
        <f>BDS!BR272</f>
        <v>539.78854133940786</v>
      </c>
      <c r="K269">
        <f>Room!U270</f>
        <v>0</v>
      </c>
      <c r="L269">
        <v>0</v>
      </c>
      <c r="N269" s="8">
        <f>BDS!BR272</f>
        <v>539.78854133940786</v>
      </c>
      <c r="O269">
        <f>Room!V270</f>
        <v>0.16307165508929164</v>
      </c>
      <c r="P269">
        <v>0</v>
      </c>
      <c r="R269" s="8">
        <f>BDS!BR272</f>
        <v>539.78854133940786</v>
      </c>
      <c r="S269" s="1">
        <f>Room!W270</f>
        <v>0.45489896327160917</v>
      </c>
      <c r="T269">
        <v>0</v>
      </c>
    </row>
    <row r="270" spans="2:20" x14ac:dyDescent="0.2">
      <c r="B270" s="8">
        <f>BDS!BR273</f>
        <v>547.97450643057164</v>
      </c>
      <c r="C270">
        <f>BDS!CD273</f>
        <v>0.34874537783731796</v>
      </c>
      <c r="D270">
        <v>0</v>
      </c>
      <c r="F270" s="8">
        <f>BDS!BR273</f>
        <v>547.97450643057164</v>
      </c>
      <c r="G270">
        <f>Room!Q271</f>
        <v>0.2226004019601785</v>
      </c>
      <c r="H270">
        <v>0</v>
      </c>
      <c r="J270" s="8">
        <f>BDS!BR273</f>
        <v>547.97450643057164</v>
      </c>
      <c r="K270">
        <f>Room!U271</f>
        <v>0</v>
      </c>
      <c r="L270">
        <v>0</v>
      </c>
      <c r="N270" s="8">
        <f>BDS!BR273</f>
        <v>547.97450643057164</v>
      </c>
      <c r="O270">
        <f>Room!V271</f>
        <v>0.2226004019601785</v>
      </c>
      <c r="P270">
        <v>0</v>
      </c>
      <c r="R270" s="8">
        <f>BDS!BR273</f>
        <v>547.97450643057164</v>
      </c>
      <c r="S270" s="1">
        <f>Room!W271</f>
        <v>0.57134577979749646</v>
      </c>
      <c r="T270">
        <v>0</v>
      </c>
    </row>
    <row r="271" spans="2:20" x14ac:dyDescent="0.2">
      <c r="B271" s="8">
        <f>BDS!BR274</f>
        <v>556.28461277213592</v>
      </c>
      <c r="C271">
        <f>BDS!CD274</f>
        <v>0.40435730627887967</v>
      </c>
      <c r="D271">
        <v>0</v>
      </c>
      <c r="F271" s="8">
        <f>BDS!BR274</f>
        <v>556.28461277213592</v>
      </c>
      <c r="G271">
        <f>Room!Q272</f>
        <v>0.28369955959775883</v>
      </c>
      <c r="H271">
        <v>0</v>
      </c>
      <c r="J271" s="8">
        <f>BDS!BR274</f>
        <v>556.28461277213592</v>
      </c>
      <c r="K271">
        <f>Room!U272</f>
        <v>0</v>
      </c>
      <c r="L271">
        <v>0</v>
      </c>
      <c r="N271" s="8">
        <f>BDS!BR274</f>
        <v>556.28461277213592</v>
      </c>
      <c r="O271">
        <f>Room!V272</f>
        <v>0.28369955959775883</v>
      </c>
      <c r="P271">
        <v>0</v>
      </c>
      <c r="R271" s="8">
        <f>BDS!BR274</f>
        <v>556.28461277213592</v>
      </c>
      <c r="S271" s="1">
        <f>Room!W272</f>
        <v>0.6880568658766385</v>
      </c>
      <c r="T271">
        <v>0</v>
      </c>
    </row>
    <row r="272" spans="2:20" x14ac:dyDescent="0.2">
      <c r="B272" s="8">
        <f>BDS!BR275</f>
        <v>564.7207429826899</v>
      </c>
      <c r="C272">
        <f>BDS!CD275</f>
        <v>0.45864069392772855</v>
      </c>
      <c r="D272">
        <v>0</v>
      </c>
      <c r="F272" s="8">
        <f>BDS!BR275</f>
        <v>564.7207429826899</v>
      </c>
      <c r="G272">
        <f>Room!Q273</f>
        <v>0.33511500653538451</v>
      </c>
      <c r="H272">
        <v>0</v>
      </c>
      <c r="J272" s="8">
        <f>BDS!BR275</f>
        <v>564.7207429826899</v>
      </c>
      <c r="K272">
        <f>Room!U273</f>
        <v>0</v>
      </c>
      <c r="L272">
        <v>0</v>
      </c>
      <c r="N272" s="8">
        <f>BDS!BR275</f>
        <v>564.7207429826899</v>
      </c>
      <c r="O272">
        <f>Room!V273</f>
        <v>0.33511500653538451</v>
      </c>
      <c r="P272">
        <v>0</v>
      </c>
      <c r="R272" s="8">
        <f>BDS!BR275</f>
        <v>564.7207429826899</v>
      </c>
      <c r="S272" s="1">
        <f>Room!W273</f>
        <v>0.79375570046311306</v>
      </c>
      <c r="T272">
        <v>0</v>
      </c>
    </row>
    <row r="273" spans="2:20" x14ac:dyDescent="0.2">
      <c r="B273" s="8">
        <f>BDS!BR276</f>
        <v>573.28480823098425</v>
      </c>
      <c r="C273">
        <f>BDS!CD276</f>
        <v>0.51157845234570409</v>
      </c>
      <c r="D273">
        <v>0</v>
      </c>
      <c r="F273" s="8">
        <f>BDS!BR276</f>
        <v>573.28480823098425</v>
      </c>
      <c r="G273">
        <f>Room!Q274</f>
        <v>0.36556936636900289</v>
      </c>
      <c r="H273">
        <v>0</v>
      </c>
      <c r="J273" s="8">
        <f>BDS!BR276</f>
        <v>573.28480823098425</v>
      </c>
      <c r="K273">
        <f>Room!U274</f>
        <v>0</v>
      </c>
      <c r="L273">
        <v>0</v>
      </c>
      <c r="N273" s="8">
        <f>BDS!BR276</f>
        <v>573.28480823098425</v>
      </c>
      <c r="O273">
        <f>Room!V274</f>
        <v>0.36556936636900289</v>
      </c>
      <c r="P273">
        <v>0</v>
      </c>
      <c r="R273" s="8">
        <f>BDS!BR276</f>
        <v>573.28480823098425</v>
      </c>
      <c r="S273" s="1">
        <f>Room!W274</f>
        <v>0.87714781871470704</v>
      </c>
      <c r="T273">
        <v>0</v>
      </c>
    </row>
    <row r="274" spans="2:20" x14ac:dyDescent="0.2">
      <c r="B274" s="8">
        <f>BDS!BR277</f>
        <v>581.97874866889833</v>
      </c>
      <c r="C274">
        <f>BDS!CD277</f>
        <v>0.56315925132303946</v>
      </c>
      <c r="D274">
        <v>0</v>
      </c>
      <c r="F274" s="8">
        <f>BDS!BR277</f>
        <v>581.97874866889833</v>
      </c>
      <c r="G274">
        <f>Room!Q275</f>
        <v>0.36659729488956216</v>
      </c>
      <c r="H274">
        <v>0</v>
      </c>
      <c r="J274" s="8">
        <f>BDS!BR277</f>
        <v>581.97874866889833</v>
      </c>
      <c r="K274">
        <f>Room!U275</f>
        <v>0</v>
      </c>
      <c r="L274">
        <v>0</v>
      </c>
      <c r="N274" s="8">
        <f>BDS!BR277</f>
        <v>581.97874866889833</v>
      </c>
      <c r="O274">
        <f>Room!V275</f>
        <v>0.36659729488956216</v>
      </c>
      <c r="P274">
        <v>0</v>
      </c>
      <c r="R274" s="8">
        <f>BDS!BR277</f>
        <v>581.97874866889833</v>
      </c>
      <c r="S274" s="1">
        <f>Room!W275</f>
        <v>0.92975654621260162</v>
      </c>
      <c r="T274">
        <v>0</v>
      </c>
    </row>
    <row r="275" spans="2:20" x14ac:dyDescent="0.2">
      <c r="B275" s="8">
        <f>BDS!BR278</f>
        <v>590.80453387097293</v>
      </c>
      <c r="C275">
        <f>BDS!CD278</f>
        <v>0.61337797016692797</v>
      </c>
      <c r="D275">
        <v>0</v>
      </c>
      <c r="F275" s="8">
        <f>BDS!BR278</f>
        <v>590.80453387097293</v>
      </c>
      <c r="G275">
        <f>Room!Q276</f>
        <v>0.3345439064499498</v>
      </c>
      <c r="H275">
        <v>0</v>
      </c>
      <c r="J275" s="8">
        <f>BDS!BR278</f>
        <v>590.80453387097293</v>
      </c>
      <c r="K275">
        <f>Room!U276</f>
        <v>0</v>
      </c>
      <c r="L275">
        <v>0</v>
      </c>
      <c r="N275" s="8">
        <f>BDS!BR278</f>
        <v>590.80453387097293</v>
      </c>
      <c r="O275">
        <f>Room!V276</f>
        <v>0.3345439064499498</v>
      </c>
      <c r="P275">
        <v>0</v>
      </c>
      <c r="R275" s="8">
        <f>BDS!BR278</f>
        <v>590.80453387097293</v>
      </c>
      <c r="S275" s="1">
        <f>Room!W276</f>
        <v>0.94792187661687777</v>
      </c>
      <c r="T275">
        <v>0</v>
      </c>
    </row>
    <row r="276" spans="2:20" x14ac:dyDescent="0.2">
      <c r="B276" s="8">
        <f>BDS!BR279</f>
        <v>599.76416328060884</v>
      </c>
      <c r="C276">
        <f>BDS!CD279</f>
        <v>0.66223614878174164</v>
      </c>
      <c r="D276">
        <v>0</v>
      </c>
      <c r="F276" s="8">
        <f>BDS!BR279</f>
        <v>599.76416328060884</v>
      </c>
      <c r="G276">
        <f>Room!Q277</f>
        <v>0.27124271824362256</v>
      </c>
      <c r="H276">
        <v>0</v>
      </c>
      <c r="J276" s="8">
        <f>BDS!BR279</f>
        <v>599.76416328060884</v>
      </c>
      <c r="K276">
        <f>Room!U277</f>
        <v>0</v>
      </c>
      <c r="L276">
        <v>0</v>
      </c>
      <c r="N276" s="8">
        <f>BDS!BR279</f>
        <v>599.76416328060884</v>
      </c>
      <c r="O276">
        <f>Room!V277</f>
        <v>0.27124271824362256</v>
      </c>
      <c r="P276">
        <v>0</v>
      </c>
      <c r="R276" s="8">
        <f>BDS!BR279</f>
        <v>599.76416328060884</v>
      </c>
      <c r="S276" s="1">
        <f>Room!W277</f>
        <v>0.9334788670253642</v>
      </c>
      <c r="T276">
        <v>0</v>
      </c>
    </row>
    <row r="277" spans="2:20" x14ac:dyDescent="0.2">
      <c r="B277" s="8">
        <f>BDS!BR280</f>
        <v>608.8596666630325</v>
      </c>
      <c r="C277">
        <f>BDS!CD280</f>
        <v>0.70974243323627739</v>
      </c>
      <c r="D277">
        <v>0</v>
      </c>
      <c r="F277" s="8">
        <f>BDS!BR280</f>
        <v>608.8596666630325</v>
      </c>
      <c r="G277">
        <f>Room!Q278</f>
        <v>0.18316080336999019</v>
      </c>
      <c r="H277">
        <v>0</v>
      </c>
      <c r="J277" s="8">
        <f>BDS!BR280</f>
        <v>608.8596666630325</v>
      </c>
      <c r="K277">
        <f>Room!U278</f>
        <v>0</v>
      </c>
      <c r="L277">
        <v>0</v>
      </c>
      <c r="N277" s="8">
        <f>BDS!BR280</f>
        <v>608.8596666630325</v>
      </c>
      <c r="O277">
        <f>Room!V278</f>
        <v>0.18316080336999019</v>
      </c>
      <c r="P277">
        <v>0</v>
      </c>
      <c r="R277" s="8">
        <f>BDS!BR280</f>
        <v>608.8596666630325</v>
      </c>
      <c r="S277" s="1">
        <f>Room!W278</f>
        <v>0.89290323660626758</v>
      </c>
      <c r="T277">
        <v>0</v>
      </c>
    </row>
    <row r="278" spans="2:20" x14ac:dyDescent="0.2">
      <c r="B278" s="8">
        <f>BDS!BR281</f>
        <v>618.09310456512992</v>
      </c>
      <c r="C278">
        <f>BDS!CD281</f>
        <v>0.75591300951886797</v>
      </c>
      <c r="D278">
        <v>0</v>
      </c>
      <c r="F278" s="8">
        <f>BDS!BR281</f>
        <v>618.09310456512992</v>
      </c>
      <c r="G278">
        <f>Room!Q279</f>
        <v>7.9130466690137832E-2</v>
      </c>
      <c r="H278">
        <v>0</v>
      </c>
      <c r="J278" s="8">
        <f>BDS!BR281</f>
        <v>618.09310456512992</v>
      </c>
      <c r="K278">
        <f>Room!U279</f>
        <v>0</v>
      </c>
      <c r="L278">
        <v>0</v>
      </c>
      <c r="N278" s="8">
        <f>BDS!BR281</f>
        <v>618.09310456512992</v>
      </c>
      <c r="O278">
        <f>Room!V279</f>
        <v>7.9130466690137832E-2</v>
      </c>
      <c r="P278">
        <v>0</v>
      </c>
      <c r="R278" s="8">
        <f>BDS!BR281</f>
        <v>618.09310456512992</v>
      </c>
      <c r="S278" s="1">
        <f>Room!W279</f>
        <v>0.83504347620900576</v>
      </c>
      <c r="T278">
        <v>0</v>
      </c>
    </row>
    <row r="279" spans="2:20" x14ac:dyDescent="0.2">
      <c r="B279" s="8">
        <f>BDS!BR282</f>
        <v>627.46656878225519</v>
      </c>
      <c r="C279">
        <f>BDS!CD282</f>
        <v>0.80077201808748999</v>
      </c>
      <c r="D279">
        <v>0</v>
      </c>
      <c r="F279" s="8">
        <f>BDS!BR282</f>
        <v>627.46656878225519</v>
      </c>
      <c r="G279">
        <f>Room!Q280</f>
        <v>-3.2652517708157254E-2</v>
      </c>
      <c r="H279">
        <v>0</v>
      </c>
      <c r="J279" s="8">
        <f>BDS!BR282</f>
        <v>627.46656878225519</v>
      </c>
      <c r="K279">
        <f>Room!U280</f>
        <v>0</v>
      </c>
      <c r="L279">
        <v>0</v>
      </c>
      <c r="N279" s="8">
        <f>BDS!BR282</f>
        <v>627.46656878225519</v>
      </c>
      <c r="O279">
        <f>Room!V280</f>
        <v>-3.2652517708157254E-2</v>
      </c>
      <c r="P279">
        <v>0</v>
      </c>
      <c r="R279" s="8">
        <f>BDS!BR282</f>
        <v>627.46656878225519</v>
      </c>
      <c r="S279" s="1">
        <f>Room!W280</f>
        <v>0.76811950037933274</v>
      </c>
      <c r="T279">
        <v>0</v>
      </c>
    </row>
    <row r="280" spans="2:20" x14ac:dyDescent="0.2">
      <c r="B280" s="8">
        <f>BDS!BR283</f>
        <v>636.98218283211725</v>
      </c>
      <c r="C280">
        <f>BDS!CD283</f>
        <v>0.84435194063353869</v>
      </c>
      <c r="D280">
        <v>0</v>
      </c>
      <c r="F280" s="8">
        <f>BDS!BR283</f>
        <v>636.98218283211725</v>
      </c>
      <c r="G280">
        <f>Room!Q281</f>
        <v>-0.14700065036575596</v>
      </c>
      <c r="H280">
        <v>0</v>
      </c>
      <c r="J280" s="8">
        <f>BDS!BR283</f>
        <v>636.98218283211725</v>
      </c>
      <c r="K280">
        <f>Room!U281</f>
        <v>0</v>
      </c>
      <c r="L280">
        <v>0</v>
      </c>
      <c r="N280" s="8">
        <f>BDS!BR283</f>
        <v>636.98218283211725</v>
      </c>
      <c r="O280">
        <f>Room!V281</f>
        <v>-0.14700065036575596</v>
      </c>
      <c r="P280">
        <v>0</v>
      </c>
      <c r="R280" s="8">
        <f>BDS!BR283</f>
        <v>636.98218283211725</v>
      </c>
      <c r="S280" s="1">
        <f>Room!W281</f>
        <v>0.69735129026778275</v>
      </c>
      <c r="T280">
        <v>0</v>
      </c>
    </row>
    <row r="281" spans="2:20" x14ac:dyDescent="0.2">
      <c r="B281" s="8">
        <f>BDS!BR284</f>
        <v>646.64210243585399</v>
      </c>
      <c r="C281">
        <f>BDS!CD284</f>
        <v>0.88669394920336853</v>
      </c>
      <c r="D281">
        <v>0</v>
      </c>
      <c r="F281" s="8">
        <f>BDS!BR284</f>
        <v>646.64210243585399</v>
      </c>
      <c r="G281">
        <f>Room!Q282</f>
        <v>-0.26185105371754036</v>
      </c>
      <c r="H281">
        <v>0</v>
      </c>
      <c r="J281" s="8">
        <f>BDS!BR284</f>
        <v>646.64210243585399</v>
      </c>
      <c r="K281">
        <f>Room!U282</f>
        <v>0</v>
      </c>
      <c r="L281">
        <v>0</v>
      </c>
      <c r="N281" s="8">
        <f>BDS!BR284</f>
        <v>646.64210243585399</v>
      </c>
      <c r="O281">
        <f>Room!V282</f>
        <v>-0.26185105371754036</v>
      </c>
      <c r="P281">
        <v>0</v>
      </c>
      <c r="R281" s="8">
        <f>BDS!BR284</f>
        <v>646.64210243585399</v>
      </c>
      <c r="S281" s="1">
        <f>Room!W282</f>
        <v>0.62484289548582816</v>
      </c>
      <c r="T281">
        <v>0</v>
      </c>
    </row>
    <row r="282" spans="2:20" x14ac:dyDescent="0.2">
      <c r="B282" s="8">
        <f>BDS!BR285</f>
        <v>656.44851600640118</v>
      </c>
      <c r="C282">
        <f>BDS!CD285</f>
        <v>0.92784820647574229</v>
      </c>
      <c r="D282">
        <v>0</v>
      </c>
      <c r="F282" s="8">
        <f>BDS!BR285</f>
        <v>656.44851600640118</v>
      </c>
      <c r="G282">
        <f>Room!Q283</f>
        <v>-0.37524191246442568</v>
      </c>
      <c r="H282">
        <v>0</v>
      </c>
      <c r="J282" s="8">
        <f>BDS!BR285</f>
        <v>656.44851600640118</v>
      </c>
      <c r="K282">
        <f>Room!U283</f>
        <v>0</v>
      </c>
      <c r="L282">
        <v>0</v>
      </c>
      <c r="N282" s="8">
        <f>BDS!BR285</f>
        <v>656.44851600640118</v>
      </c>
      <c r="O282">
        <f>Room!V283</f>
        <v>-0.37524191246442568</v>
      </c>
      <c r="P282">
        <v>0</v>
      </c>
      <c r="R282" s="8">
        <f>BDS!BR285</f>
        <v>656.44851600640118</v>
      </c>
      <c r="S282" s="1">
        <f>Room!W283</f>
        <v>0.55260629401131656</v>
      </c>
      <c r="T282">
        <v>0</v>
      </c>
    </row>
    <row r="283" spans="2:20" x14ac:dyDescent="0.2">
      <c r="B283" s="8">
        <f>BDS!BR286</f>
        <v>666.40364514426813</v>
      </c>
      <c r="C283">
        <f>BDS!CD286</f>
        <v>0.96787410459688239</v>
      </c>
      <c r="D283">
        <v>0</v>
      </c>
      <c r="F283" s="8">
        <f>BDS!BR286</f>
        <v>666.40364514426813</v>
      </c>
      <c r="G283">
        <f>Room!Q284</f>
        <v>-0.47997269913686369</v>
      </c>
      <c r="H283">
        <v>0</v>
      </c>
      <c r="J283" s="8">
        <f>BDS!BR286</f>
        <v>666.40364514426813</v>
      </c>
      <c r="K283">
        <f>Room!U284</f>
        <v>0</v>
      </c>
      <c r="L283">
        <v>0</v>
      </c>
      <c r="N283" s="8">
        <f>BDS!BR286</f>
        <v>666.40364514426813</v>
      </c>
      <c r="O283">
        <f>Room!V284</f>
        <v>-0.47997269913686369</v>
      </c>
      <c r="P283">
        <v>0</v>
      </c>
      <c r="R283" s="8">
        <f>BDS!BR286</f>
        <v>666.40364514426813</v>
      </c>
      <c r="S283" s="1">
        <f>Room!W284</f>
        <v>0.4879014054600187</v>
      </c>
      <c r="T283">
        <v>0</v>
      </c>
    </row>
    <row r="284" spans="2:20" x14ac:dyDescent="0.2">
      <c r="B284" s="8">
        <f>BDS!BR287</f>
        <v>676.50974514083168</v>
      </c>
      <c r="C284">
        <f>BDS!CD287</f>
        <v>1.0068404285578847</v>
      </c>
      <c r="D284">
        <v>0</v>
      </c>
      <c r="F284" s="8">
        <f>BDS!BR287</f>
        <v>676.50974514083168</v>
      </c>
      <c r="G284">
        <f>Room!Q285</f>
        <v>-0.55879581680798729</v>
      </c>
      <c r="H284">
        <v>0</v>
      </c>
      <c r="J284" s="8">
        <f>BDS!BR287</f>
        <v>676.50974514083168</v>
      </c>
      <c r="K284">
        <f>Room!U285</f>
        <v>0</v>
      </c>
      <c r="L284">
        <v>0</v>
      </c>
      <c r="N284" s="8">
        <f>BDS!BR287</f>
        <v>676.50974514083168</v>
      </c>
      <c r="O284">
        <f>Room!V285</f>
        <v>-0.55879581680798729</v>
      </c>
      <c r="P284">
        <v>0</v>
      </c>
      <c r="R284" s="8">
        <f>BDS!BR287</f>
        <v>676.50974514083168</v>
      </c>
      <c r="S284" s="1">
        <f>Room!W285</f>
        <v>0.4480446117498974</v>
      </c>
      <c r="T284">
        <v>0</v>
      </c>
    </row>
    <row r="285" spans="2:20" x14ac:dyDescent="0.2">
      <c r="B285" s="8">
        <f>BDS!BR288</f>
        <v>686.76910548926264</v>
      </c>
      <c r="C285">
        <f>BDS!CD288</f>
        <v>1.0448254286999603</v>
      </c>
      <c r="D285">
        <v>0</v>
      </c>
      <c r="F285" s="8">
        <f>BDS!BR288</f>
        <v>686.76910548926264</v>
      </c>
      <c r="G285">
        <f>Room!Q286</f>
        <v>-0.58449991295630999</v>
      </c>
      <c r="H285">
        <v>0</v>
      </c>
      <c r="J285" s="8">
        <f>BDS!BR288</f>
        <v>686.76910548926264</v>
      </c>
      <c r="K285">
        <f>Room!U286</f>
        <v>0</v>
      </c>
      <c r="L285">
        <v>0</v>
      </c>
      <c r="N285" s="8">
        <f>BDS!BR288</f>
        <v>686.76910548926264</v>
      </c>
      <c r="O285">
        <f>Room!V286</f>
        <v>-0.58449991295630999</v>
      </c>
      <c r="P285">
        <v>0</v>
      </c>
      <c r="R285" s="8">
        <f>BDS!BR288</f>
        <v>686.76910548926264</v>
      </c>
      <c r="S285" s="1">
        <f>Room!W286</f>
        <v>0.46032551574365033</v>
      </c>
      <c r="T285">
        <v>0</v>
      </c>
    </row>
    <row r="286" spans="2:20" x14ac:dyDescent="0.2">
      <c r="B286" s="8">
        <f>BDS!BR289</f>
        <v>697.18405040320056</v>
      </c>
      <c r="C286">
        <f>BDS!CD289</f>
        <v>1.0819167856010345</v>
      </c>
      <c r="D286">
        <v>0</v>
      </c>
      <c r="F286" s="8">
        <f>BDS!BR289</f>
        <v>697.18405040320056</v>
      </c>
      <c r="G286">
        <f>Room!Q287</f>
        <v>-0.52869968832646841</v>
      </c>
      <c r="H286">
        <v>0</v>
      </c>
      <c r="J286" s="8">
        <f>BDS!BR289</f>
        <v>697.18405040320056</v>
      </c>
      <c r="K286">
        <f>Room!U287</f>
        <v>0</v>
      </c>
      <c r="L286">
        <v>0</v>
      </c>
      <c r="N286" s="8">
        <f>BDS!BR289</f>
        <v>697.18405040320056</v>
      </c>
      <c r="O286">
        <f>Room!V287</f>
        <v>-0.52869968832646841</v>
      </c>
      <c r="P286">
        <v>0</v>
      </c>
      <c r="R286" s="8">
        <f>BDS!BR289</f>
        <v>697.18405040320056</v>
      </c>
      <c r="S286" s="1">
        <f>Room!W287</f>
        <v>0.55321709727456614</v>
      </c>
      <c r="T286">
        <v>0</v>
      </c>
    </row>
    <row r="287" spans="2:20" x14ac:dyDescent="0.2">
      <c r="B287" s="8">
        <f>BDS!BR290</f>
        <v>707.75693934329422</v>
      </c>
      <c r="C287">
        <f>BDS!CD290</f>
        <v>1.118211449392728</v>
      </c>
      <c r="D287">
        <v>0</v>
      </c>
      <c r="F287" s="8">
        <f>BDS!BR290</f>
        <v>707.75693934329422</v>
      </c>
      <c r="G287">
        <f>Room!Q288</f>
        <v>-0.37802789574742196</v>
      </c>
      <c r="H287">
        <v>0</v>
      </c>
      <c r="J287" s="8">
        <f>BDS!BR290</f>
        <v>707.75693934329422</v>
      </c>
      <c r="K287">
        <f>Room!U288</f>
        <v>0</v>
      </c>
      <c r="L287">
        <v>0</v>
      </c>
      <c r="N287" s="8">
        <f>BDS!BR290</f>
        <v>707.75693934329422</v>
      </c>
      <c r="O287">
        <f>Room!V288</f>
        <v>-0.37802789574742196</v>
      </c>
      <c r="P287">
        <v>0</v>
      </c>
      <c r="R287" s="8">
        <f>BDS!BR290</f>
        <v>707.75693934329422</v>
      </c>
      <c r="S287" s="1">
        <f>Room!W288</f>
        <v>0.74018355364530608</v>
      </c>
      <c r="T287">
        <v>0</v>
      </c>
    </row>
    <row r="288" spans="2:20" x14ac:dyDescent="0.2">
      <c r="B288" s="8">
        <f>BDS!BR291</f>
        <v>718.49016755172738</v>
      </c>
      <c r="C288">
        <f>BDS!CD291</f>
        <v>1.1538153345524771</v>
      </c>
      <c r="D288">
        <v>0</v>
      </c>
      <c r="F288" s="8">
        <f>BDS!BR291</f>
        <v>718.49016755172738</v>
      </c>
      <c r="G288">
        <f>Room!Q289</f>
        <v>-0.1480082893546267</v>
      </c>
      <c r="H288">
        <v>0</v>
      </c>
      <c r="J288" s="8">
        <f>BDS!BR291</f>
        <v>718.49016755172738</v>
      </c>
      <c r="K288">
        <f>Room!U289</f>
        <v>0</v>
      </c>
      <c r="L288">
        <v>0</v>
      </c>
      <c r="N288" s="8">
        <f>BDS!BR291</f>
        <v>718.49016755172738</v>
      </c>
      <c r="O288">
        <f>Room!V289</f>
        <v>-0.1480082893546267</v>
      </c>
      <c r="P288">
        <v>0</v>
      </c>
      <c r="R288" s="8">
        <f>BDS!BR291</f>
        <v>718.49016755172738</v>
      </c>
      <c r="S288" s="1">
        <f>Room!W289</f>
        <v>1.0058070451978505</v>
      </c>
      <c r="T288">
        <v>0</v>
      </c>
    </row>
    <row r="289" spans="2:20" x14ac:dyDescent="0.2">
      <c r="B289" s="8">
        <f>BDS!BR292</f>
        <v>729.38616659485012</v>
      </c>
      <c r="C289">
        <f>BDS!CD292</f>
        <v>1.1888428504954112</v>
      </c>
      <c r="D289">
        <v>0</v>
      </c>
      <c r="F289" s="8">
        <f>BDS!BR292</f>
        <v>729.38616659485012</v>
      </c>
      <c r="G289">
        <f>Room!Q290</f>
        <v>0.11696293068659896</v>
      </c>
      <c r="H289">
        <v>0</v>
      </c>
      <c r="J289" s="8">
        <f>BDS!BR292</f>
        <v>729.38616659485012</v>
      </c>
      <c r="K289">
        <f>Room!U290</f>
        <v>0</v>
      </c>
      <c r="L289">
        <v>0</v>
      </c>
      <c r="N289" s="8">
        <f>BDS!BR292</f>
        <v>729.38616659485012</v>
      </c>
      <c r="O289">
        <f>Room!V290</f>
        <v>0.11696293068659896</v>
      </c>
      <c r="P289">
        <v>0</v>
      </c>
      <c r="R289" s="8">
        <f>BDS!BR292</f>
        <v>729.38616659485012</v>
      </c>
      <c r="S289" s="1">
        <f>Room!W290</f>
        <v>1.3058057811820101</v>
      </c>
      <c r="T289">
        <v>0</v>
      </c>
    </row>
    <row r="290" spans="2:20" x14ac:dyDescent="0.2">
      <c r="B290" s="8">
        <f>BDS!BR293</f>
        <v>740.44740491404025</v>
      </c>
      <c r="C290">
        <f>BDS!CD293</f>
        <v>1.2234162479501487</v>
      </c>
      <c r="D290">
        <v>0</v>
      </c>
      <c r="F290" s="8">
        <f>BDS!BR293</f>
        <v>740.44740491404025</v>
      </c>
      <c r="G290">
        <f>Room!Q291</f>
        <v>0.3582942947040712</v>
      </c>
      <c r="H290">
        <v>0</v>
      </c>
      <c r="J290" s="8">
        <f>BDS!BR293</f>
        <v>740.44740491404025</v>
      </c>
      <c r="K290">
        <f>Room!U291</f>
        <v>0</v>
      </c>
      <c r="L290">
        <v>0</v>
      </c>
      <c r="N290" s="8">
        <f>BDS!BR293</f>
        <v>740.44740491404025</v>
      </c>
      <c r="O290">
        <f>Room!V291</f>
        <v>0.3582942947040712</v>
      </c>
      <c r="P290">
        <v>0</v>
      </c>
      <c r="R290" s="8">
        <f>BDS!BR293</f>
        <v>740.44740491404025</v>
      </c>
      <c r="S290" s="1">
        <f>Room!W291</f>
        <v>1.58171054265422</v>
      </c>
      <c r="T290">
        <v>0</v>
      </c>
    </row>
    <row r="291" spans="2:20" x14ac:dyDescent="0.2">
      <c r="B291" s="8">
        <f>BDS!BR294</f>
        <v>751.67638838491746</v>
      </c>
      <c r="C291">
        <f>BDS!CD294</f>
        <v>1.257664761246744</v>
      </c>
      <c r="D291">
        <v>0</v>
      </c>
      <c r="F291" s="8">
        <f>BDS!BR294</f>
        <v>751.67638838491746</v>
      </c>
      <c r="G291">
        <f>Room!Q292</f>
        <v>0.52215076945420591</v>
      </c>
      <c r="H291">
        <v>0</v>
      </c>
      <c r="J291" s="8">
        <f>BDS!BR294</f>
        <v>751.67638838491746</v>
      </c>
      <c r="K291">
        <f>Room!U292</f>
        <v>0</v>
      </c>
      <c r="L291">
        <v>0</v>
      </c>
      <c r="N291" s="8">
        <f>BDS!BR294</f>
        <v>751.67638838491746</v>
      </c>
      <c r="O291">
        <f>Room!V292</f>
        <v>0.52215076945420591</v>
      </c>
      <c r="P291">
        <v>0</v>
      </c>
      <c r="R291" s="8">
        <f>BDS!BR294</f>
        <v>751.67638838491746</v>
      </c>
      <c r="S291" s="1">
        <f>Room!W292</f>
        <v>1.77981553070095</v>
      </c>
      <c r="T291">
        <v>0</v>
      </c>
    </row>
    <row r="292" spans="2:20" x14ac:dyDescent="0.2">
      <c r="B292" s="8">
        <f>BDS!BR295</f>
        <v>763.07566088503893</v>
      </c>
      <c r="C292">
        <f>BDS!CD295</f>
        <v>1.2917235273845034</v>
      </c>
      <c r="D292">
        <v>0</v>
      </c>
      <c r="F292" s="8">
        <f>BDS!BR295</f>
        <v>763.07566088503893</v>
      </c>
      <c r="G292">
        <f>Room!Q293</f>
        <v>0.57352461163674606</v>
      </c>
      <c r="H292">
        <v>0</v>
      </c>
      <c r="J292" s="8">
        <f>BDS!BR295</f>
        <v>763.07566088503893</v>
      </c>
      <c r="K292">
        <f>Room!U293</f>
        <v>0</v>
      </c>
      <c r="L292">
        <v>0</v>
      </c>
      <c r="N292" s="8">
        <f>BDS!BR295</f>
        <v>763.07566088503893</v>
      </c>
      <c r="O292">
        <f>Room!V293</f>
        <v>0.57352461163674606</v>
      </c>
      <c r="P292">
        <v>0</v>
      </c>
      <c r="R292" s="8">
        <f>BDS!BR295</f>
        <v>763.07566088503893</v>
      </c>
      <c r="S292" s="1">
        <f>Room!W293</f>
        <v>1.8652481390212494</v>
      </c>
      <c r="T292">
        <v>0</v>
      </c>
    </row>
    <row r="293" spans="2:20" x14ac:dyDescent="0.2">
      <c r="B293" s="8">
        <f>BDS!BR296</f>
        <v>774.64780487020357</v>
      </c>
      <c r="C293">
        <f>BDS!CD296</f>
        <v>1.3257322641961844</v>
      </c>
      <c r="D293">
        <v>0</v>
      </c>
      <c r="F293" s="8">
        <f>BDS!BR296</f>
        <v>774.64780487020357</v>
      </c>
      <c r="G293">
        <f>Room!Q294</f>
        <v>0.50394668017428634</v>
      </c>
      <c r="H293">
        <v>0</v>
      </c>
      <c r="J293" s="8">
        <f>BDS!BR296</f>
        <v>774.64780487020357</v>
      </c>
      <c r="K293">
        <f>Room!U294</f>
        <v>0</v>
      </c>
      <c r="L293">
        <v>0</v>
      </c>
      <c r="N293" s="8">
        <f>BDS!BR296</f>
        <v>774.64780487020357</v>
      </c>
      <c r="O293">
        <f>Room!V294</f>
        <v>0.50394668017428634</v>
      </c>
      <c r="P293">
        <v>0</v>
      </c>
      <c r="R293" s="8">
        <f>BDS!BR296</f>
        <v>774.64780487020357</v>
      </c>
      <c r="S293" s="1">
        <f>Room!W294</f>
        <v>1.8296789443704706</v>
      </c>
      <c r="T293">
        <v>0</v>
      </c>
    </row>
    <row r="294" spans="2:20" x14ac:dyDescent="0.2">
      <c r="B294" s="8">
        <f>BDS!BR297</f>
        <v>786.39544195949645</v>
      </c>
      <c r="C294">
        <f>BDS!CD297</f>
        <v>1.3598336921926872</v>
      </c>
      <c r="D294">
        <v>0</v>
      </c>
      <c r="F294" s="8">
        <f>BDS!BR297</f>
        <v>786.39544195949645</v>
      </c>
      <c r="G294">
        <f>Room!Q295</f>
        <v>0.33480324716451959</v>
      </c>
      <c r="H294">
        <v>0</v>
      </c>
      <c r="J294" s="8">
        <f>BDS!BR297</f>
        <v>786.39544195949645</v>
      </c>
      <c r="K294">
        <f>Room!U295</f>
        <v>0</v>
      </c>
      <c r="L294">
        <v>0</v>
      </c>
      <c r="N294" s="8">
        <f>BDS!BR297</f>
        <v>786.39544195949645</v>
      </c>
      <c r="O294">
        <f>Room!V295</f>
        <v>0.33480324716451959</v>
      </c>
      <c r="P294">
        <v>0</v>
      </c>
      <c r="R294" s="8">
        <f>BDS!BR297</f>
        <v>786.39544195949645</v>
      </c>
      <c r="S294" s="1">
        <f>Room!W295</f>
        <v>1.6946369393572067</v>
      </c>
      <c r="T294">
        <v>0</v>
      </c>
    </row>
    <row r="295" spans="2:20" x14ac:dyDescent="0.2">
      <c r="B295" s="8">
        <f>BDS!BR298</f>
        <v>798.32123352920485</v>
      </c>
      <c r="C295">
        <f>BDS!CD298</f>
        <v>1.3941716878581749</v>
      </c>
      <c r="D295">
        <v>0</v>
      </c>
      <c r="F295" s="8">
        <f>BDS!BR298</f>
        <v>798.32123352920485</v>
      </c>
      <c r="G295">
        <f>Room!Q296</f>
        <v>0.11560222328282084</v>
      </c>
      <c r="H295">
        <v>0</v>
      </c>
      <c r="J295" s="8">
        <f>BDS!BR298</f>
        <v>798.32123352920485</v>
      </c>
      <c r="K295">
        <f>Room!U296</f>
        <v>0</v>
      </c>
      <c r="L295">
        <v>0</v>
      </c>
      <c r="N295" s="8">
        <f>BDS!BR298</f>
        <v>798.32123352920485</v>
      </c>
      <c r="O295">
        <f>Room!V296</f>
        <v>0.11560222328282084</v>
      </c>
      <c r="P295">
        <v>0</v>
      </c>
      <c r="R295" s="8">
        <f>BDS!BR298</f>
        <v>798.32123352920485</v>
      </c>
      <c r="S295" s="1">
        <f>Room!W296</f>
        <v>1.5097739111409958</v>
      </c>
      <c r="T295">
        <v>0</v>
      </c>
    </row>
    <row r="296" spans="2:20" x14ac:dyDescent="0.2">
      <c r="B296" s="8">
        <f>BDS!BR299</f>
        <v>810.42788131574196</v>
      </c>
      <c r="C296">
        <f>BDS!CD299</f>
        <v>1.4288891603486196</v>
      </c>
      <c r="D296">
        <v>0</v>
      </c>
      <c r="F296" s="8">
        <f>BDS!BR299</f>
        <v>810.42788131574196</v>
      </c>
      <c r="G296">
        <f>Room!Q297</f>
        <v>-8.7786189853257673E-2</v>
      </c>
      <c r="H296">
        <v>0</v>
      </c>
      <c r="J296" s="8">
        <f>BDS!BR299</f>
        <v>810.42788131574196</v>
      </c>
      <c r="K296">
        <f>Room!U297</f>
        <v>0</v>
      </c>
      <c r="L296">
        <v>0</v>
      </c>
      <c r="N296" s="8">
        <f>BDS!BR299</f>
        <v>810.42788131574196</v>
      </c>
      <c r="O296">
        <f>Room!V297</f>
        <v>-8.7786189853257673E-2</v>
      </c>
      <c r="P296">
        <v>0</v>
      </c>
      <c r="R296" s="8">
        <f>BDS!BR299</f>
        <v>810.42788131574196</v>
      </c>
      <c r="S296" s="1">
        <f>Room!W297</f>
        <v>1.3411029704953619</v>
      </c>
      <c r="T296">
        <v>0</v>
      </c>
    </row>
    <row r="297" spans="2:20" x14ac:dyDescent="0.2">
      <c r="B297" s="8">
        <f>BDS!BR300</f>
        <v>822.71812802771331</v>
      </c>
      <c r="C297">
        <f>BDS!CD300</f>
        <v>1.4641256487774799</v>
      </c>
      <c r="D297">
        <v>0</v>
      </c>
      <c r="F297" s="8">
        <f>BDS!BR300</f>
        <v>822.71812802771331</v>
      </c>
      <c r="G297">
        <f>Room!Q298</f>
        <v>-0.21795927316225006</v>
      </c>
      <c r="H297">
        <v>0</v>
      </c>
      <c r="J297" s="8">
        <f>BDS!BR300</f>
        <v>822.71812802771331</v>
      </c>
      <c r="K297">
        <f>Room!U298</f>
        <v>0</v>
      </c>
      <c r="L297">
        <v>0</v>
      </c>
      <c r="N297" s="8">
        <f>BDS!BR300</f>
        <v>822.71812802771331</v>
      </c>
      <c r="O297">
        <f>Room!V298</f>
        <v>-0.21795927316225006</v>
      </c>
      <c r="P297">
        <v>0</v>
      </c>
      <c r="R297" s="8">
        <f>BDS!BR300</f>
        <v>822.71812802771331</v>
      </c>
      <c r="S297" s="1">
        <f>Room!W298</f>
        <v>1.2461663756152297</v>
      </c>
      <c r="T297">
        <v>0</v>
      </c>
    </row>
    <row r="298" spans="2:20" x14ac:dyDescent="0.2">
      <c r="B298" s="8">
        <f>BDS!BR301</f>
        <v>835.19475796726545</v>
      </c>
      <c r="C298">
        <f>BDS!CD301</f>
        <v>1.5000146435598349</v>
      </c>
      <c r="D298">
        <v>0</v>
      </c>
      <c r="F298" s="8">
        <f>BDS!BR301</f>
        <v>835.19475796726545</v>
      </c>
      <c r="G298">
        <f>Room!Q299</f>
        <v>-0.25297282754947537</v>
      </c>
      <c r="H298">
        <v>0</v>
      </c>
      <c r="J298" s="8">
        <f>BDS!BR301</f>
        <v>835.19475796726545</v>
      </c>
      <c r="K298">
        <f>Room!U299</f>
        <v>0</v>
      </c>
      <c r="L298">
        <v>0</v>
      </c>
      <c r="N298" s="8">
        <f>BDS!BR301</f>
        <v>835.19475796726545</v>
      </c>
      <c r="O298">
        <f>Room!V299</f>
        <v>-0.25297282754947537</v>
      </c>
      <c r="P298">
        <v>0</v>
      </c>
      <c r="R298" s="8">
        <f>BDS!BR301</f>
        <v>835.19475796726545</v>
      </c>
      <c r="S298" s="1">
        <f>Room!W299</f>
        <v>1.2470418160103596</v>
      </c>
      <c r="T298">
        <v>0</v>
      </c>
    </row>
    <row r="299" spans="2:20" x14ac:dyDescent="0.2">
      <c r="B299" s="8">
        <f>BDS!BR302</f>
        <v>847.86059766085782</v>
      </c>
      <c r="C299">
        <f>BDS!CD302</f>
        <v>1.5366806425907491</v>
      </c>
      <c r="D299">
        <v>0</v>
      </c>
      <c r="F299" s="8">
        <f>BDS!BR302</f>
        <v>847.86059766085782</v>
      </c>
      <c r="G299">
        <f>Room!Q300</f>
        <v>-0.21305180187007461</v>
      </c>
      <c r="H299">
        <v>0</v>
      </c>
      <c r="J299" s="8">
        <f>BDS!BR302</f>
        <v>847.86059766085782</v>
      </c>
      <c r="K299">
        <f>Room!U300</f>
        <v>0</v>
      </c>
      <c r="L299">
        <v>0</v>
      </c>
      <c r="N299" s="8">
        <f>BDS!BR302</f>
        <v>847.86059766085782</v>
      </c>
      <c r="O299">
        <f>Room!V300</f>
        <v>-0.21305180187007461</v>
      </c>
      <c r="P299">
        <v>0</v>
      </c>
      <c r="R299" s="8">
        <f>BDS!BR302</f>
        <v>847.86059766085782</v>
      </c>
      <c r="S299" s="1">
        <f>Room!W300</f>
        <v>1.3236288407206744</v>
      </c>
      <c r="T299">
        <v>0</v>
      </c>
    </row>
    <row r="300" spans="2:20" x14ac:dyDescent="0.2">
      <c r="B300" s="8">
        <f>BDS!BR303</f>
        <v>860.71851649959979</v>
      </c>
      <c r="C300">
        <f>BDS!CD303</f>
        <v>1.5742359612537475</v>
      </c>
      <c r="D300">
        <v>0</v>
      </c>
      <c r="F300" s="8">
        <f>BDS!BR303</f>
        <v>860.71851649959979</v>
      </c>
      <c r="G300">
        <f>Room!Q301</f>
        <v>-0.14012991310805609</v>
      </c>
      <c r="H300">
        <v>0</v>
      </c>
      <c r="J300" s="8">
        <f>BDS!BR303</f>
        <v>860.71851649959979</v>
      </c>
      <c r="K300">
        <f>Room!U301</f>
        <v>0</v>
      </c>
      <c r="L300">
        <v>0</v>
      </c>
      <c r="N300" s="8">
        <f>BDS!BR303</f>
        <v>860.71851649959979</v>
      </c>
      <c r="O300">
        <f>Room!V301</f>
        <v>-0.14012991310805609</v>
      </c>
      <c r="P300">
        <v>0</v>
      </c>
      <c r="R300" s="8">
        <f>BDS!BR303</f>
        <v>860.71851649959979</v>
      </c>
      <c r="S300" s="1">
        <f>Room!W301</f>
        <v>1.4341060481456915</v>
      </c>
      <c r="T300">
        <v>0</v>
      </c>
    </row>
    <row r="301" spans="2:20" x14ac:dyDescent="0.2">
      <c r="B301" s="8">
        <f>BDS!BR304</f>
        <v>873.77142738929888</v>
      </c>
      <c r="C301">
        <f>BDS!CD304</f>
        <v>1.6127773242238579</v>
      </c>
      <c r="D301">
        <v>0</v>
      </c>
      <c r="F301" s="8">
        <f>BDS!BR304</f>
        <v>873.77142738929888</v>
      </c>
      <c r="G301">
        <f>Room!Q302</f>
        <v>-7.0366517576672283E-2</v>
      </c>
      <c r="H301">
        <v>0</v>
      </c>
      <c r="J301" s="8">
        <f>BDS!BR304</f>
        <v>873.77142738929888</v>
      </c>
      <c r="K301">
        <f>Room!U302</f>
        <v>0</v>
      </c>
      <c r="L301">
        <v>0</v>
      </c>
      <c r="N301" s="8">
        <f>BDS!BR304</f>
        <v>873.77142738929888</v>
      </c>
      <c r="O301">
        <f>Room!V302</f>
        <v>-7.0366517576672283E-2</v>
      </c>
      <c r="P301">
        <v>0</v>
      </c>
      <c r="R301" s="8">
        <f>BDS!BR304</f>
        <v>873.77142738929888</v>
      </c>
      <c r="S301" s="1">
        <f>Room!W302</f>
        <v>1.5424108066471856</v>
      </c>
      <c r="T301">
        <v>0</v>
      </c>
    </row>
    <row r="302" spans="2:20" x14ac:dyDescent="0.2">
      <c r="B302" s="8">
        <f>BDS!BR305</f>
        <v>887.0222874103672</v>
      </c>
      <c r="C302">
        <f>BDS!CD305</f>
        <v>1.6523822765086731</v>
      </c>
      <c r="D302">
        <v>0</v>
      </c>
      <c r="F302" s="8">
        <f>BDS!BR305</f>
        <v>887.0222874103672</v>
      </c>
      <c r="G302">
        <f>Room!Q303</f>
        <v>-2.140004765801885E-2</v>
      </c>
      <c r="H302">
        <v>0</v>
      </c>
      <c r="J302" s="8">
        <f>BDS!BR305</f>
        <v>887.0222874103672</v>
      </c>
      <c r="K302">
        <f>Room!U303</f>
        <v>0</v>
      </c>
      <c r="L302">
        <v>0</v>
      </c>
      <c r="N302" s="8">
        <f>BDS!BR305</f>
        <v>887.0222874103672</v>
      </c>
      <c r="O302">
        <f>Room!V303</f>
        <v>-2.140004765801885E-2</v>
      </c>
      <c r="P302">
        <v>0</v>
      </c>
      <c r="R302" s="8">
        <f>BDS!BR305</f>
        <v>887.0222874103672</v>
      </c>
      <c r="S302" s="1">
        <f>Room!W303</f>
        <v>1.6309822288506541</v>
      </c>
      <c r="T302">
        <v>0</v>
      </c>
    </row>
    <row r="303" spans="2:20" x14ac:dyDescent="0.2">
      <c r="B303" s="8">
        <f>BDS!BR306</f>
        <v>900.47409848773464</v>
      </c>
      <c r="C303">
        <f>BDS!CD306</f>
        <v>1.6931054608532241</v>
      </c>
      <c r="D303">
        <v>0</v>
      </c>
      <c r="F303" s="8">
        <f>BDS!BR306</f>
        <v>900.47409848773464</v>
      </c>
      <c r="G303">
        <f>Room!Q304</f>
        <v>2.6810672579965903E-3</v>
      </c>
      <c r="H303">
        <v>0</v>
      </c>
      <c r="J303" s="8">
        <f>BDS!BR306</f>
        <v>900.47409848773464</v>
      </c>
      <c r="K303">
        <f>Room!U304</f>
        <v>0</v>
      </c>
      <c r="L303">
        <v>0</v>
      </c>
      <c r="N303" s="8">
        <f>BDS!BR306</f>
        <v>900.47409848773464</v>
      </c>
      <c r="O303">
        <f>Room!V304</f>
        <v>2.6810672579965903E-3</v>
      </c>
      <c r="P303">
        <v>0</v>
      </c>
      <c r="R303" s="8">
        <f>BDS!BR306</f>
        <v>900.47409848773464</v>
      </c>
      <c r="S303" s="1">
        <f>Room!W304</f>
        <v>1.6957865281112208</v>
      </c>
      <c r="T303">
        <v>0</v>
      </c>
    </row>
    <row r="304" spans="2:20" x14ac:dyDescent="0.2">
      <c r="B304" s="8">
        <f>BDS!BR307</f>
        <v>914.12990807092262</v>
      </c>
      <c r="C304">
        <f>BDS!CD307</f>
        <v>1.7349748181521463</v>
      </c>
      <c r="D304">
        <v>0</v>
      </c>
      <c r="F304" s="8">
        <f>BDS!BR307</f>
        <v>914.12990807092262</v>
      </c>
      <c r="G304">
        <f>Room!Q305</f>
        <v>2.7857031256418868E-4</v>
      </c>
      <c r="H304">
        <v>0</v>
      </c>
      <c r="J304" s="8">
        <f>BDS!BR307</f>
        <v>914.12990807092262</v>
      </c>
      <c r="K304">
        <f>Room!U305</f>
        <v>0</v>
      </c>
      <c r="L304">
        <v>0</v>
      </c>
      <c r="N304" s="8">
        <f>BDS!BR307</f>
        <v>914.12990807092262</v>
      </c>
      <c r="O304">
        <f>Room!V305</f>
        <v>2.7857031256418868E-4</v>
      </c>
      <c r="P304">
        <v>0</v>
      </c>
      <c r="R304" s="8">
        <f>BDS!BR307</f>
        <v>914.12990807092262</v>
      </c>
      <c r="S304" s="1">
        <f>Room!W305</f>
        <v>1.7352533884647106</v>
      </c>
      <c r="T304">
        <v>0</v>
      </c>
    </row>
    <row r="305" spans="2:20" x14ac:dyDescent="0.2">
      <c r="B305" s="8">
        <f>BDS!BR308</f>
        <v>927.99280982443008</v>
      </c>
      <c r="C305">
        <f>BDS!CD308</f>
        <v>1.7779877764504608</v>
      </c>
      <c r="D305">
        <v>0</v>
      </c>
      <c r="F305" s="8">
        <f>BDS!BR308</f>
        <v>927.99280982443008</v>
      </c>
      <c r="G305">
        <f>Room!Q306</f>
        <v>-3.0717121056350882E-2</v>
      </c>
      <c r="H305">
        <v>0</v>
      </c>
      <c r="J305" s="8">
        <f>BDS!BR308</f>
        <v>927.99280982443008</v>
      </c>
      <c r="K305">
        <f>Room!U306</f>
        <v>0</v>
      </c>
      <c r="L305">
        <v>0</v>
      </c>
      <c r="N305" s="8">
        <f>BDS!BR308</f>
        <v>927.99280982443008</v>
      </c>
      <c r="O305">
        <f>Room!V306</f>
        <v>-3.0717121056350882E-2</v>
      </c>
      <c r="P305">
        <v>0</v>
      </c>
      <c r="R305" s="8">
        <f>BDS!BR308</f>
        <v>927.99280982443008</v>
      </c>
      <c r="S305" s="1">
        <f>Room!W306</f>
        <v>1.74727065539411</v>
      </c>
      <c r="T305">
        <v>0</v>
      </c>
    </row>
    <row r="306" spans="2:20" x14ac:dyDescent="0.2">
      <c r="B306" s="8">
        <f>BDS!BR309</f>
        <v>942.06594432858992</v>
      </c>
      <c r="C306">
        <f>BDS!CD309</f>
        <v>1.8221075020319004</v>
      </c>
      <c r="D306">
        <v>0</v>
      </c>
      <c r="F306" s="8">
        <f>BDS!BR309</f>
        <v>942.06594432858992</v>
      </c>
      <c r="G306">
        <f>Room!Q307</f>
        <v>-8.2805734083916949E-2</v>
      </c>
      <c r="H306">
        <v>0</v>
      </c>
      <c r="J306" s="8">
        <f>BDS!BR309</f>
        <v>942.06594432858992</v>
      </c>
      <c r="K306">
        <f>Room!U307</f>
        <v>0</v>
      </c>
      <c r="L306">
        <v>0</v>
      </c>
      <c r="N306" s="8">
        <f>BDS!BR309</f>
        <v>942.06594432858992</v>
      </c>
      <c r="O306">
        <f>Room!V307</f>
        <v>-8.2805734083916949E-2</v>
      </c>
      <c r="P306">
        <v>0</v>
      </c>
      <c r="R306" s="8">
        <f>BDS!BR309</f>
        <v>942.06594432858992</v>
      </c>
      <c r="S306" s="1">
        <f>Room!W307</f>
        <v>1.7393017679479834</v>
      </c>
      <c r="T306">
        <v>0</v>
      </c>
    </row>
    <row r="307" spans="2:20" x14ac:dyDescent="0.2">
      <c r="B307" s="8">
        <f>BDS!BR310</f>
        <v>956.35249979105402</v>
      </c>
      <c r="C307">
        <f>BDS!CD310</f>
        <v>1.8672592925536282</v>
      </c>
      <c r="D307">
        <v>0</v>
      </c>
      <c r="F307" s="8">
        <f>BDS!BR310</f>
        <v>956.35249979105402</v>
      </c>
      <c r="G307">
        <f>Room!Q308</f>
        <v>-0.12627181759792092</v>
      </c>
      <c r="H307">
        <v>0</v>
      </c>
      <c r="J307" s="8">
        <f>BDS!BR310</f>
        <v>956.35249979105402</v>
      </c>
      <c r="K307">
        <f>Room!U308</f>
        <v>0</v>
      </c>
      <c r="L307">
        <v>0</v>
      </c>
      <c r="N307" s="8">
        <f>BDS!BR310</f>
        <v>956.35249979105402</v>
      </c>
      <c r="O307">
        <f>Room!V308</f>
        <v>-0.12627181759792092</v>
      </c>
      <c r="P307">
        <v>0</v>
      </c>
      <c r="R307" s="8">
        <f>BDS!BR310</f>
        <v>956.35249979105402</v>
      </c>
      <c r="S307" s="1">
        <f>Room!W308</f>
        <v>1.7409874749557073</v>
      </c>
      <c r="T307">
        <v>0</v>
      </c>
    </row>
    <row r="308" spans="2:20" x14ac:dyDescent="0.2">
      <c r="B308" s="8">
        <f>BDS!BR311</f>
        <v>970.85571276906762</v>
      </c>
      <c r="C308">
        <f>BDS!CD311</f>
        <v>1.9133271967864331</v>
      </c>
      <c r="D308">
        <v>0</v>
      </c>
      <c r="F308" s="8">
        <f>BDS!BR311</f>
        <v>970.85571276906762</v>
      </c>
      <c r="G308">
        <f>Room!Q309</f>
        <v>-0.11535159147284015</v>
      </c>
      <c r="H308">
        <v>0</v>
      </c>
      <c r="J308" s="8">
        <f>BDS!BR311</f>
        <v>970.85571276906762</v>
      </c>
      <c r="K308">
        <f>Room!U309</f>
        <v>0</v>
      </c>
      <c r="L308">
        <v>0</v>
      </c>
      <c r="N308" s="8">
        <f>BDS!BR311</f>
        <v>970.85571276906762</v>
      </c>
      <c r="O308">
        <f>Room!V309</f>
        <v>-0.11535159147284015</v>
      </c>
      <c r="P308">
        <v>0</v>
      </c>
      <c r="R308" s="8">
        <f>BDS!BR311</f>
        <v>970.85571276906762</v>
      </c>
      <c r="S308" s="1">
        <f>Room!W309</f>
        <v>1.7979756053135929</v>
      </c>
      <c r="T308">
        <v>0</v>
      </c>
    </row>
    <row r="309" spans="2:20" x14ac:dyDescent="0.2">
      <c r="B309" s="8">
        <f>BDS!BR312</f>
        <v>985.57886890269765</v>
      </c>
      <c r="C309">
        <f>BDS!CD312</f>
        <v>1.9601509479301225</v>
      </c>
      <c r="D309">
        <v>0</v>
      </c>
      <c r="F309" s="8">
        <f>BDS!BR312</f>
        <v>985.57886890269765</v>
      </c>
      <c r="G309">
        <f>Room!Q310</f>
        <v>-2.4021729878929941E-2</v>
      </c>
      <c r="H309">
        <v>0</v>
      </c>
      <c r="J309" s="8">
        <f>BDS!BR312</f>
        <v>985.57886890269765</v>
      </c>
      <c r="K309">
        <f>Room!U310</f>
        <v>0</v>
      </c>
      <c r="L309">
        <v>0</v>
      </c>
      <c r="N309" s="8">
        <f>BDS!BR312</f>
        <v>985.57886890269765</v>
      </c>
      <c r="O309">
        <f>Room!V310</f>
        <v>-2.4021729878929941E-2</v>
      </c>
      <c r="P309">
        <v>0</v>
      </c>
      <c r="R309" s="8">
        <f>BDS!BR312</f>
        <v>985.57886890269765</v>
      </c>
      <c r="S309" s="1">
        <f>Room!W310</f>
        <v>1.9361292180511924</v>
      </c>
      <c r="T309">
        <v>0</v>
      </c>
    </row>
    <row r="310" spans="2:20" x14ac:dyDescent="0.2">
      <c r="B310" s="8">
        <f>BDS!BR313</f>
        <v>1000.5253036591798</v>
      </c>
      <c r="C310">
        <f>BDS!CD313</f>
        <v>2.007523297471451</v>
      </c>
      <c r="D310">
        <v>0</v>
      </c>
      <c r="F310" s="8">
        <f>BDS!BR313</f>
        <v>1000.5253036591798</v>
      </c>
      <c r="G310">
        <f>Room!Q311</f>
        <v>0.1158555823506069</v>
      </c>
      <c r="H310">
        <v>0</v>
      </c>
      <c r="J310" s="8">
        <f>BDS!BR313</f>
        <v>1000.5253036591798</v>
      </c>
      <c r="K310">
        <f>Room!U311</f>
        <v>0</v>
      </c>
      <c r="L310">
        <v>0</v>
      </c>
      <c r="N310" s="8">
        <f>BDS!BR313</f>
        <v>1000.5253036591798</v>
      </c>
      <c r="O310">
        <f>Room!V311</f>
        <v>0.1158555823506069</v>
      </c>
      <c r="P310">
        <v>0</v>
      </c>
      <c r="R310" s="8">
        <f>BDS!BR313</f>
        <v>1000.5253036591798</v>
      </c>
      <c r="S310" s="1">
        <f>Room!W311</f>
        <v>2.1233788798220581</v>
      </c>
      <c r="T310">
        <v>0</v>
      </c>
    </row>
    <row r="311" spans="2:20" x14ac:dyDescent="0.2">
      <c r="B311" s="8">
        <f>BDS!BR314</f>
        <v>1015.6984030885546</v>
      </c>
      <c r="C311">
        <f>BDS!CD314</f>
        <v>2.0551878340517291</v>
      </c>
      <c r="D311">
        <v>0</v>
      </c>
      <c r="F311" s="8">
        <f>BDS!BR314</f>
        <v>1015.6984030885546</v>
      </c>
      <c r="G311">
        <f>Room!Q312</f>
        <v>0.22222163886959151</v>
      </c>
      <c r="H311">
        <v>0</v>
      </c>
      <c r="J311" s="8">
        <f>BDS!BR314</f>
        <v>1015.6984030885546</v>
      </c>
      <c r="K311">
        <f>Room!U312</f>
        <v>0</v>
      </c>
      <c r="L311">
        <v>0</v>
      </c>
      <c r="N311" s="8">
        <f>BDS!BR314</f>
        <v>1015.6984030885546</v>
      </c>
      <c r="O311">
        <f>Room!V312</f>
        <v>0.22222163886959151</v>
      </c>
      <c r="P311">
        <v>0</v>
      </c>
      <c r="R311" s="8">
        <f>BDS!BR314</f>
        <v>1015.6984030885546</v>
      </c>
      <c r="S311" s="1">
        <f>Room!W312</f>
        <v>2.2774094729213208</v>
      </c>
      <c r="T311">
        <v>0</v>
      </c>
    </row>
    <row r="312" spans="2:20" x14ac:dyDescent="0.2">
      <c r="B312" s="8">
        <f>BDS!BR315</f>
        <v>1031.1016045907622</v>
      </c>
      <c r="C312">
        <f>BDS!CD315</f>
        <v>2.1028373668895828</v>
      </c>
      <c r="D312">
        <v>0</v>
      </c>
      <c r="F312" s="8">
        <f>BDS!BR315</f>
        <v>1031.1016045907622</v>
      </c>
      <c r="G312">
        <f>Room!Q313</f>
        <v>0.21948916456313722</v>
      </c>
      <c r="H312">
        <v>0</v>
      </c>
      <c r="J312" s="8">
        <f>BDS!BR315</f>
        <v>1031.1016045907622</v>
      </c>
      <c r="K312">
        <f>Room!U313</f>
        <v>0</v>
      </c>
      <c r="L312">
        <v>0</v>
      </c>
      <c r="N312" s="8">
        <f>BDS!BR315</f>
        <v>1031.1016045907622</v>
      </c>
      <c r="O312">
        <f>Room!V313</f>
        <v>0.21948916456313722</v>
      </c>
      <c r="P312">
        <v>0</v>
      </c>
      <c r="R312" s="8">
        <f>BDS!BR315</f>
        <v>1031.1016045907622</v>
      </c>
      <c r="S312" s="1">
        <f>Room!W313</f>
        <v>2.3223265314527199</v>
      </c>
      <c r="T312">
        <v>0</v>
      </c>
    </row>
    <row r="313" spans="2:20" x14ac:dyDescent="0.2">
      <c r="B313" s="8">
        <f>BDS!BR316</f>
        <v>1046.7383976943706</v>
      </c>
      <c r="C313">
        <f>BDS!CD316</f>
        <v>2.1501129462122375</v>
      </c>
      <c r="D313">
        <v>0</v>
      </c>
      <c r="F313" s="8">
        <f>BDS!BR316</f>
        <v>1046.7383976943706</v>
      </c>
      <c r="G313">
        <f>Room!Q314</f>
        <v>0.10019354496080396</v>
      </c>
      <c r="H313">
        <v>0</v>
      </c>
      <c r="J313" s="8">
        <f>BDS!BR316</f>
        <v>1046.7383976943706</v>
      </c>
      <c r="K313">
        <f>Room!U314</f>
        <v>0</v>
      </c>
      <c r="L313">
        <v>0</v>
      </c>
      <c r="N313" s="8">
        <f>BDS!BR316</f>
        <v>1046.7383976943706</v>
      </c>
      <c r="O313">
        <f>Room!V314</f>
        <v>0.10019354496080396</v>
      </c>
      <c r="P313">
        <v>0</v>
      </c>
      <c r="R313" s="8">
        <f>BDS!BR316</f>
        <v>1046.7383976943706</v>
      </c>
      <c r="S313" s="1">
        <f>Room!W314</f>
        <v>2.2503064911730415</v>
      </c>
      <c r="T313">
        <v>0</v>
      </c>
    </row>
    <row r="314" spans="2:20" x14ac:dyDescent="0.2">
      <c r="B314" s="8">
        <f>BDS!BR317</f>
        <v>1062.6123248471129</v>
      </c>
      <c r="C314">
        <f>BDS!CD317</f>
        <v>2.1966035843091216</v>
      </c>
      <c r="D314">
        <v>0</v>
      </c>
      <c r="F314" s="8">
        <f>BDS!BR317</f>
        <v>1062.6123248471129</v>
      </c>
      <c r="G314">
        <f>Room!Q315</f>
        <v>-4.9734350175276061E-2</v>
      </c>
      <c r="H314">
        <v>0</v>
      </c>
      <c r="J314" s="8">
        <f>BDS!BR317</f>
        <v>1062.6123248471129</v>
      </c>
      <c r="K314">
        <f>Room!U315</f>
        <v>0</v>
      </c>
      <c r="L314">
        <v>0</v>
      </c>
      <c r="N314" s="8">
        <f>BDS!BR317</f>
        <v>1062.6123248471129</v>
      </c>
      <c r="O314">
        <f>Room!V315</f>
        <v>-4.9734350175276061E-2</v>
      </c>
      <c r="P314">
        <v>0</v>
      </c>
      <c r="R314" s="8">
        <f>BDS!BR317</f>
        <v>1062.6123248471129</v>
      </c>
      <c r="S314" s="1">
        <f>Room!W315</f>
        <v>2.1468692341338453</v>
      </c>
      <c r="T314">
        <v>0</v>
      </c>
    </row>
    <row r="315" spans="2:20" x14ac:dyDescent="0.2">
      <c r="B315" s="8">
        <f>BDS!BR318</f>
        <v>1078.7269822184137</v>
      </c>
      <c r="C315">
        <f>BDS!CD318</f>
        <v>2.2418467308148422</v>
      </c>
      <c r="D315">
        <v>0</v>
      </c>
      <c r="F315" s="8">
        <f>BDS!BR318</f>
        <v>1078.7269822184137</v>
      </c>
      <c r="G315">
        <f>Room!Q316</f>
        <v>-0.10167143495341062</v>
      </c>
      <c r="H315">
        <v>0</v>
      </c>
      <c r="J315" s="8">
        <f>BDS!BR318</f>
        <v>1078.7269822184137</v>
      </c>
      <c r="K315">
        <f>Room!U316</f>
        <v>0</v>
      </c>
      <c r="L315">
        <v>0</v>
      </c>
      <c r="N315" s="8">
        <f>BDS!BR318</f>
        <v>1078.7269822184137</v>
      </c>
      <c r="O315">
        <f>Room!V316</f>
        <v>-0.10167143495341062</v>
      </c>
      <c r="P315">
        <v>0</v>
      </c>
      <c r="R315" s="8">
        <f>BDS!BR318</f>
        <v>1078.7269822184137</v>
      </c>
      <c r="S315" s="1">
        <f>Room!W316</f>
        <v>2.1401752958614315</v>
      </c>
      <c r="T315">
        <v>0</v>
      </c>
    </row>
    <row r="316" spans="2:20" x14ac:dyDescent="0.2">
      <c r="B316" s="8">
        <f>BDS!BR319</f>
        <v>1095.0860205140857</v>
      </c>
      <c r="C316">
        <f>BDS!CD319</f>
        <v>2.2853295453606446</v>
      </c>
      <c r="D316">
        <v>0</v>
      </c>
      <c r="F316" s="8">
        <f>BDS!BR319</f>
        <v>1095.0860205140857</v>
      </c>
      <c r="G316">
        <f>Room!Q317</f>
        <v>-1.1709097818642183E-2</v>
      </c>
      <c r="H316">
        <v>0</v>
      </c>
      <c r="J316" s="8">
        <f>BDS!BR319</f>
        <v>1095.0860205140857</v>
      </c>
      <c r="K316">
        <f>Room!U317</f>
        <v>0</v>
      </c>
      <c r="L316">
        <v>0</v>
      </c>
      <c r="N316" s="8">
        <f>BDS!BR319</f>
        <v>1095.0860205140857</v>
      </c>
      <c r="O316">
        <f>Room!V317</f>
        <v>-1.1709097818642183E-2</v>
      </c>
      <c r="P316">
        <v>0</v>
      </c>
      <c r="R316" s="8">
        <f>BDS!BR319</f>
        <v>1095.0860205140857</v>
      </c>
      <c r="S316" s="1">
        <f>Room!W317</f>
        <v>2.2736204475420023</v>
      </c>
      <c r="T316">
        <v>0</v>
      </c>
    </row>
    <row r="317" spans="2:20" x14ac:dyDescent="0.2">
      <c r="B317" s="8">
        <f>BDS!BR320</f>
        <v>1111.6931458033814</v>
      </c>
      <c r="C317">
        <f>BDS!CD320</f>
        <v>2.3264910005936645</v>
      </c>
      <c r="D317">
        <v>0</v>
      </c>
      <c r="F317" s="8">
        <f>BDS!BR320</f>
        <v>1111.6931458033814</v>
      </c>
      <c r="G317">
        <f>Room!Q318</f>
        <v>0.11225393058413648</v>
      </c>
      <c r="H317">
        <v>0</v>
      </c>
      <c r="J317" s="8">
        <f>BDS!BR320</f>
        <v>1111.6931458033814</v>
      </c>
      <c r="K317">
        <f>Room!U318</f>
        <v>0</v>
      </c>
      <c r="L317">
        <v>0</v>
      </c>
      <c r="N317" s="8">
        <f>BDS!BR320</f>
        <v>1111.6931458033814</v>
      </c>
      <c r="O317">
        <f>Room!V318</f>
        <v>0.11225393058413648</v>
      </c>
      <c r="P317">
        <v>0</v>
      </c>
      <c r="R317" s="8">
        <f>BDS!BR320</f>
        <v>1111.6931458033814</v>
      </c>
      <c r="S317" s="1">
        <f>Room!W318</f>
        <v>2.4387449311778009</v>
      </c>
      <c r="T317">
        <v>0</v>
      </c>
    </row>
    <row r="318" spans="2:20" x14ac:dyDescent="0.2">
      <c r="B318" s="8">
        <f>BDS!BR321</f>
        <v>1128.5521203585868</v>
      </c>
      <c r="C318">
        <f>BDS!CD321</f>
        <v>2.3647248395721352</v>
      </c>
      <c r="D318">
        <v>0</v>
      </c>
      <c r="F318" s="8">
        <f>BDS!BR321</f>
        <v>1128.5521203585868</v>
      </c>
      <c r="G318">
        <f>Room!Q319</f>
        <v>0.11346355085938128</v>
      </c>
      <c r="H318">
        <v>0</v>
      </c>
      <c r="J318" s="8">
        <f>BDS!BR321</f>
        <v>1128.5521203585868</v>
      </c>
      <c r="K318">
        <f>Room!U319</f>
        <v>0</v>
      </c>
      <c r="L318">
        <v>0</v>
      </c>
      <c r="N318" s="8">
        <f>BDS!BR321</f>
        <v>1128.5521203585868</v>
      </c>
      <c r="O318">
        <f>Room!V319</f>
        <v>0.11346355085938128</v>
      </c>
      <c r="P318">
        <v>0</v>
      </c>
      <c r="R318" s="8">
        <f>BDS!BR321</f>
        <v>1128.5521203585868</v>
      </c>
      <c r="S318" s="1">
        <f>Room!W319</f>
        <v>2.4781883904315163</v>
      </c>
      <c r="T318">
        <v>0</v>
      </c>
    </row>
    <row r="319" spans="2:20" x14ac:dyDescent="0.2">
      <c r="B319" s="8">
        <f>BDS!BR322</f>
        <v>1145.6667635073479</v>
      </c>
      <c r="C319">
        <f>BDS!CD322</f>
        <v>2.3993834044953761</v>
      </c>
      <c r="D319">
        <v>0</v>
      </c>
      <c r="F319" s="8">
        <f>BDS!BR322</f>
        <v>1145.6667635073479</v>
      </c>
      <c r="G319">
        <f>Room!Q320</f>
        <v>-5.8676234281095127E-2</v>
      </c>
      <c r="H319">
        <v>0</v>
      </c>
      <c r="J319" s="8">
        <f>BDS!BR322</f>
        <v>1145.6667635073479</v>
      </c>
      <c r="K319">
        <f>Room!U320</f>
        <v>0</v>
      </c>
      <c r="L319">
        <v>0</v>
      </c>
      <c r="N319" s="8">
        <f>BDS!BR322</f>
        <v>1145.6667635073479</v>
      </c>
      <c r="O319">
        <f>Room!V320</f>
        <v>-5.8676234281095127E-2</v>
      </c>
      <c r="P319">
        <v>0</v>
      </c>
      <c r="R319" s="8">
        <f>BDS!BR322</f>
        <v>1145.6667635073479</v>
      </c>
      <c r="S319" s="1">
        <f>Room!W320</f>
        <v>2.340707170214281</v>
      </c>
      <c r="T319">
        <v>0</v>
      </c>
    </row>
    <row r="320" spans="2:20" x14ac:dyDescent="0.2">
      <c r="B320" s="8">
        <f>BDS!BR323</f>
        <v>1163.0409524979229</v>
      </c>
      <c r="C320">
        <f>BDS!CD323</f>
        <v>2.4297823493287005</v>
      </c>
      <c r="D320">
        <v>0</v>
      </c>
      <c r="F320" s="8">
        <f>BDS!BR323</f>
        <v>1163.0409524979229</v>
      </c>
      <c r="G320">
        <f>Room!Q321</f>
        <v>-0.27584182730235673</v>
      </c>
      <c r="H320">
        <v>0</v>
      </c>
      <c r="J320" s="8">
        <f>BDS!BR323</f>
        <v>1163.0409524979229</v>
      </c>
      <c r="K320">
        <f>Room!U321</f>
        <v>0</v>
      </c>
      <c r="L320">
        <v>0</v>
      </c>
      <c r="N320" s="8">
        <f>BDS!BR323</f>
        <v>1163.0409524979229</v>
      </c>
      <c r="O320">
        <f>Room!V321</f>
        <v>-0.27584182730235673</v>
      </c>
      <c r="P320">
        <v>0</v>
      </c>
      <c r="R320" s="8">
        <f>BDS!BR323</f>
        <v>1163.0409524979229</v>
      </c>
      <c r="S320" s="1">
        <f>Room!W321</f>
        <v>2.1539405220263439</v>
      </c>
      <c r="T320">
        <v>0</v>
      </c>
    </row>
    <row r="321" spans="2:20" x14ac:dyDescent="0.2">
      <c r="B321" s="8">
        <f>BDS!BR324</f>
        <v>1180.6786233775563</v>
      </c>
      <c r="C321">
        <f>BDS!CD324</f>
        <v>2.4552062477020229</v>
      </c>
      <c r="D321">
        <v>0</v>
      </c>
      <c r="F321" s="8">
        <f>BDS!BR324</f>
        <v>1180.6786233775563</v>
      </c>
      <c r="G321">
        <f>Room!Q322</f>
        <v>-0.31715312210916841</v>
      </c>
      <c r="H321">
        <v>0</v>
      </c>
      <c r="J321" s="8">
        <f>BDS!BR324</f>
        <v>1180.6786233775563</v>
      </c>
      <c r="K321">
        <f>Room!U322</f>
        <v>0</v>
      </c>
      <c r="L321">
        <v>0</v>
      </c>
      <c r="N321" s="8">
        <f>BDS!BR324</f>
        <v>1180.6786233775563</v>
      </c>
      <c r="O321">
        <f>Room!V322</f>
        <v>-0.31715312210916841</v>
      </c>
      <c r="P321">
        <v>0</v>
      </c>
      <c r="R321" s="8">
        <f>BDS!BR324</f>
        <v>1180.6786233775563</v>
      </c>
      <c r="S321" s="1">
        <f>Room!W322</f>
        <v>2.1380531255928545</v>
      </c>
      <c r="T321">
        <v>0</v>
      </c>
    </row>
    <row r="322" spans="2:20" x14ac:dyDescent="0.2">
      <c r="B322" s="8">
        <f>BDS!BR325</f>
        <v>1198.5837718841726</v>
      </c>
      <c r="C322">
        <f>BDS!CD325</f>
        <v>2.474915109870766</v>
      </c>
      <c r="D322">
        <v>0</v>
      </c>
      <c r="F322" s="8">
        <f>BDS!BR325</f>
        <v>1198.5837718841726</v>
      </c>
      <c r="G322">
        <f>Room!Q323</f>
        <v>-0.12244881757586148</v>
      </c>
      <c r="H322">
        <v>0</v>
      </c>
      <c r="J322" s="8">
        <f>BDS!BR325</f>
        <v>1198.5837718841726</v>
      </c>
      <c r="K322">
        <f>Room!U323</f>
        <v>0</v>
      </c>
      <c r="L322">
        <v>0</v>
      </c>
      <c r="N322" s="8">
        <f>BDS!BR325</f>
        <v>1198.5837718841726</v>
      </c>
      <c r="O322">
        <f>Room!V323</f>
        <v>-0.12244881757586148</v>
      </c>
      <c r="P322">
        <v>0</v>
      </c>
      <c r="R322" s="8">
        <f>BDS!BR325</f>
        <v>1198.5837718841726</v>
      </c>
      <c r="S322" s="1">
        <f>Room!W323</f>
        <v>2.3524662922949044</v>
      </c>
      <c r="T322">
        <v>0</v>
      </c>
    </row>
    <row r="323" spans="2:20" x14ac:dyDescent="0.2">
      <c r="B323" s="8">
        <f>BDS!BR326</f>
        <v>1216.7604543515945</v>
      </c>
      <c r="C323">
        <f>BDS!CD326</f>
        <v>2.4881518286624686</v>
      </c>
      <c r="D323">
        <v>0</v>
      </c>
      <c r="F323" s="8">
        <f>BDS!BR326</f>
        <v>1216.7604543515945</v>
      </c>
      <c r="G323">
        <f>Room!Q324</f>
        <v>0.11189712756858976</v>
      </c>
      <c r="H323">
        <v>0</v>
      </c>
      <c r="J323" s="8">
        <f>BDS!BR326</f>
        <v>1216.7604543515945</v>
      </c>
      <c r="K323">
        <f>Room!U324</f>
        <v>0</v>
      </c>
      <c r="L323">
        <v>0</v>
      </c>
      <c r="N323" s="8">
        <f>BDS!BR326</f>
        <v>1216.7604543515945</v>
      </c>
      <c r="O323">
        <f>Room!V324</f>
        <v>0.11189712756858976</v>
      </c>
      <c r="P323">
        <v>0</v>
      </c>
      <c r="R323" s="8">
        <f>BDS!BR326</f>
        <v>1216.7604543515945</v>
      </c>
      <c r="S323" s="1">
        <f>Room!W324</f>
        <v>2.6000489562310585</v>
      </c>
      <c r="T323">
        <v>0</v>
      </c>
    </row>
    <row r="324" spans="2:20" x14ac:dyDescent="0.2">
      <c r="B324" s="8">
        <f>BDS!BR327</f>
        <v>1235.2127886284866</v>
      </c>
      <c r="C324">
        <f>BDS!CD327</f>
        <v>2.4941505840417282</v>
      </c>
      <c r="D324">
        <v>0</v>
      </c>
      <c r="F324" s="8">
        <f>BDS!BR327</f>
        <v>1235.2127886284866</v>
      </c>
      <c r="G324">
        <f>Room!Q325</f>
        <v>0.17417021920492037</v>
      </c>
      <c r="H324">
        <v>0</v>
      </c>
      <c r="J324" s="8">
        <f>BDS!BR327</f>
        <v>1235.2127886284866</v>
      </c>
      <c r="K324">
        <f>Room!U325</f>
        <v>0</v>
      </c>
      <c r="L324">
        <v>0</v>
      </c>
      <c r="N324" s="8">
        <f>BDS!BR327</f>
        <v>1235.2127886284866</v>
      </c>
      <c r="O324">
        <f>Room!V325</f>
        <v>0.17417021920492037</v>
      </c>
      <c r="P324">
        <v>0</v>
      </c>
      <c r="R324" s="8">
        <f>BDS!BR327</f>
        <v>1235.2127886284866</v>
      </c>
      <c r="S324" s="1">
        <f>Room!W325</f>
        <v>2.6683208032466483</v>
      </c>
      <c r="T324">
        <v>0</v>
      </c>
    </row>
    <row r="325" spans="2:20" x14ac:dyDescent="0.2">
      <c r="B325" s="8">
        <f>BDS!BR328</f>
        <v>1253.9449550112367</v>
      </c>
      <c r="C325">
        <f>BDS!CD328</f>
        <v>2.492146248728206</v>
      </c>
      <c r="D325">
        <v>0</v>
      </c>
      <c r="F325" s="8">
        <f>BDS!BR328</f>
        <v>1253.9449550112367</v>
      </c>
      <c r="G325">
        <f>Room!Q326</f>
        <v>6.1973679398498807E-2</v>
      </c>
      <c r="H325">
        <v>0</v>
      </c>
      <c r="J325" s="8">
        <f>BDS!BR328</f>
        <v>1253.9449550112367</v>
      </c>
      <c r="K325">
        <f>Room!U326</f>
        <v>0</v>
      </c>
      <c r="L325">
        <v>0</v>
      </c>
      <c r="N325" s="8">
        <f>BDS!BR328</f>
        <v>1253.9449550112367</v>
      </c>
      <c r="O325">
        <f>Room!V326</f>
        <v>6.1973679398498807E-2</v>
      </c>
      <c r="P325">
        <v>0</v>
      </c>
      <c r="R325" s="8">
        <f>BDS!BR328</f>
        <v>1253.9449550112367</v>
      </c>
      <c r="S325" s="1">
        <f>Room!W326</f>
        <v>2.5541199281267049</v>
      </c>
      <c r="T325">
        <v>0</v>
      </c>
    </row>
    <row r="326" spans="2:20" x14ac:dyDescent="0.2">
      <c r="B326" s="8">
        <f>BDS!BR329</f>
        <v>1272.9611971909844</v>
      </c>
      <c r="C326">
        <f>BDS!CD329</f>
        <v>2.4813848523304376</v>
      </c>
      <c r="D326">
        <v>0</v>
      </c>
      <c r="F326" s="8">
        <f>BDS!BR329</f>
        <v>1272.9611971909844</v>
      </c>
      <c r="G326">
        <f>Room!Q327</f>
        <v>-2.2813243584341746E-2</v>
      </c>
      <c r="H326">
        <v>0</v>
      </c>
      <c r="J326" s="8">
        <f>BDS!BR329</f>
        <v>1272.9611971909844</v>
      </c>
      <c r="K326">
        <f>Room!U327</f>
        <v>0</v>
      </c>
      <c r="L326">
        <v>0</v>
      </c>
      <c r="N326" s="8">
        <f>BDS!BR329</f>
        <v>1272.9611971909844</v>
      </c>
      <c r="O326">
        <f>Room!V327</f>
        <v>-2.2813243584341746E-2</v>
      </c>
      <c r="P326">
        <v>0</v>
      </c>
      <c r="R326" s="8">
        <f>BDS!BR329</f>
        <v>1272.9611971909844</v>
      </c>
      <c r="S326" s="1">
        <f>Room!W327</f>
        <v>2.4585716087460958</v>
      </c>
      <c r="T326">
        <v>0</v>
      </c>
    </row>
    <row r="327" spans="2:20" x14ac:dyDescent="0.2">
      <c r="B327" s="8">
        <f>BDS!BR330</f>
        <v>1292.2658232150097</v>
      </c>
      <c r="C327">
        <f>BDS!CD330</f>
        <v>2.4611351773860513</v>
      </c>
      <c r="D327">
        <v>0</v>
      </c>
      <c r="F327" s="8">
        <f>BDS!BR330</f>
        <v>1292.2658232150097</v>
      </c>
      <c r="G327">
        <f>Room!Q328</f>
        <v>7.8513469836152885E-2</v>
      </c>
      <c r="H327">
        <v>0</v>
      </c>
      <c r="J327" s="8">
        <f>BDS!BR330</f>
        <v>1292.2658232150097</v>
      </c>
      <c r="K327">
        <f>Room!U328</f>
        <v>0</v>
      </c>
      <c r="L327">
        <v>0</v>
      </c>
      <c r="N327" s="8">
        <f>BDS!BR330</f>
        <v>1292.2658232150097</v>
      </c>
      <c r="O327">
        <f>Room!V328</f>
        <v>7.8513469836152885E-2</v>
      </c>
      <c r="P327">
        <v>0</v>
      </c>
      <c r="R327" s="8">
        <f>BDS!BR330</f>
        <v>1292.2658232150097</v>
      </c>
      <c r="S327" s="1">
        <f>Room!W328</f>
        <v>2.539648647222204</v>
      </c>
      <c r="T327">
        <v>0</v>
      </c>
    </row>
    <row r="328" spans="2:20" x14ac:dyDescent="0.2">
      <c r="B328" s="8">
        <f>BDS!BR331</f>
        <v>1311.8632064627036</v>
      </c>
      <c r="C328">
        <f>BDS!CD331</f>
        <v>2.4307015756447399</v>
      </c>
      <c r="D328">
        <v>0</v>
      </c>
      <c r="F328" s="8">
        <f>BDS!BR331</f>
        <v>1311.8632064627036</v>
      </c>
      <c r="G328">
        <f>Room!Q329</f>
        <v>0.2426574965829269</v>
      </c>
      <c r="H328">
        <v>0</v>
      </c>
      <c r="J328" s="8">
        <f>BDS!BR331</f>
        <v>1311.8632064627036</v>
      </c>
      <c r="K328">
        <f>Room!U329</f>
        <v>0</v>
      </c>
      <c r="L328">
        <v>0</v>
      </c>
      <c r="N328" s="8">
        <f>BDS!BR331</f>
        <v>1311.8632064627036</v>
      </c>
      <c r="O328">
        <f>Room!V329</f>
        <v>0.2426574965829269</v>
      </c>
      <c r="P328">
        <v>0</v>
      </c>
      <c r="R328" s="8">
        <f>BDS!BR331</f>
        <v>1311.8632064627036</v>
      </c>
      <c r="S328" s="1">
        <f>Room!W329</f>
        <v>2.673359072227667</v>
      </c>
      <c r="T328">
        <v>0</v>
      </c>
    </row>
    <row r="329" spans="2:20" x14ac:dyDescent="0.2">
      <c r="B329" s="8">
        <f>BDS!BR332</f>
        <v>1331.7577866363376</v>
      </c>
      <c r="C329">
        <f>BDS!CD332</f>
        <v>2.3894381043203783</v>
      </c>
      <c r="D329">
        <v>0</v>
      </c>
      <c r="F329" s="8">
        <f>BDS!BR332</f>
        <v>1331.7577866363376</v>
      </c>
      <c r="G329">
        <f>Room!Q330</f>
        <v>0.22395243647529789</v>
      </c>
      <c r="H329">
        <v>0</v>
      </c>
      <c r="J329" s="8">
        <f>BDS!BR332</f>
        <v>1331.7577866363376</v>
      </c>
      <c r="K329">
        <f>Room!U330</f>
        <v>0</v>
      </c>
      <c r="L329">
        <v>0</v>
      </c>
      <c r="N329" s="8">
        <f>BDS!BR332</f>
        <v>1331.7577866363376</v>
      </c>
      <c r="O329">
        <f>Room!V330</f>
        <v>0.22395243647529789</v>
      </c>
      <c r="P329">
        <v>0</v>
      </c>
      <c r="R329" s="8">
        <f>BDS!BR332</f>
        <v>1331.7577866363376</v>
      </c>
      <c r="S329" s="1">
        <f>Room!W330</f>
        <v>2.6133905407956761</v>
      </c>
      <c r="T329">
        <v>0</v>
      </c>
    </row>
    <row r="330" spans="2:20" x14ac:dyDescent="0.2">
      <c r="B330" s="8">
        <f>BDS!BR333</f>
        <v>1351.9540707668593</v>
      </c>
      <c r="C330">
        <f>BDS!CD333</f>
        <v>2.3367640864375154</v>
      </c>
      <c r="D330">
        <v>0</v>
      </c>
      <c r="F330" s="8">
        <f>BDS!BR333</f>
        <v>1351.9540707668593</v>
      </c>
      <c r="G330">
        <f>Room!Q331</f>
        <v>-3.4348792563395944E-2</v>
      </c>
      <c r="H330">
        <v>0</v>
      </c>
      <c r="J330" s="8">
        <f>BDS!BR333</f>
        <v>1351.9540707668593</v>
      </c>
      <c r="K330">
        <f>Room!U331</f>
        <v>0</v>
      </c>
      <c r="L330">
        <v>0</v>
      </c>
      <c r="N330" s="8">
        <f>BDS!BR333</f>
        <v>1351.9540707668593</v>
      </c>
      <c r="O330">
        <f>Room!V331</f>
        <v>-3.4348792563395944E-2</v>
      </c>
      <c r="P330">
        <v>0</v>
      </c>
      <c r="R330" s="8">
        <f>BDS!BR333</f>
        <v>1351.9540707668593</v>
      </c>
      <c r="S330" s="1">
        <f>Room!W331</f>
        <v>2.3024152938741196</v>
      </c>
      <c r="T330">
        <v>0</v>
      </c>
    </row>
    <row r="331" spans="2:20" x14ac:dyDescent="0.2">
      <c r="B331" s="8">
        <f>BDS!BR334</f>
        <v>1372.4566342349406</v>
      </c>
      <c r="C331">
        <f>BDS!CD334</f>
        <v>2.2721811922946991</v>
      </c>
      <c r="D331">
        <v>0</v>
      </c>
      <c r="F331" s="8">
        <f>BDS!BR334</f>
        <v>1372.4566342349406</v>
      </c>
      <c r="G331">
        <f>Room!Q332</f>
        <v>-0.31098346176756253</v>
      </c>
      <c r="H331">
        <v>0</v>
      </c>
      <c r="J331" s="8">
        <f>BDS!BR334</f>
        <v>1372.4566342349406</v>
      </c>
      <c r="K331">
        <f>Room!U332</f>
        <v>0</v>
      </c>
      <c r="L331">
        <v>0</v>
      </c>
      <c r="N331" s="8">
        <f>BDS!BR334</f>
        <v>1372.4566342349406</v>
      </c>
      <c r="O331">
        <f>Room!V332</f>
        <v>-0.31098346176756253</v>
      </c>
      <c r="P331">
        <v>0</v>
      </c>
      <c r="R331" s="8">
        <f>BDS!BR334</f>
        <v>1372.4566342349406</v>
      </c>
      <c r="S331" s="1">
        <f>Room!W332</f>
        <v>1.9611977305271364</v>
      </c>
      <c r="T331">
        <v>0</v>
      </c>
    </row>
    <row r="332" spans="2:20" x14ac:dyDescent="0.2">
      <c r="B332" s="8">
        <f>BDS!BR335</f>
        <v>1393.2701218075103</v>
      </c>
      <c r="C332">
        <f>BDS!CD335</f>
        <v>2.1952921146452304</v>
      </c>
      <c r="D332">
        <v>0</v>
      </c>
      <c r="F332" s="8">
        <f>BDS!BR335</f>
        <v>1393.2701218075103</v>
      </c>
      <c r="G332">
        <f>Room!Q333</f>
        <v>-0.33931185177934275</v>
      </c>
      <c r="H332">
        <v>0</v>
      </c>
      <c r="J332" s="8">
        <f>BDS!BR335</f>
        <v>1393.2701218075103</v>
      </c>
      <c r="K332">
        <f>Room!U333</f>
        <v>0</v>
      </c>
      <c r="L332">
        <v>0</v>
      </c>
      <c r="N332" s="8">
        <f>BDS!BR335</f>
        <v>1393.2701218075103</v>
      </c>
      <c r="O332">
        <f>Room!V333</f>
        <v>-0.33931185177934275</v>
      </c>
      <c r="P332">
        <v>0</v>
      </c>
      <c r="R332" s="8">
        <f>BDS!BR335</f>
        <v>1393.2701218075103</v>
      </c>
      <c r="S332" s="1">
        <f>Room!W333</f>
        <v>1.8559802628658877</v>
      </c>
      <c r="T332">
        <v>0</v>
      </c>
    </row>
    <row r="333" spans="2:20" x14ac:dyDescent="0.2">
      <c r="B333" s="8">
        <f>BDS!BR336</f>
        <v>1414.3992486900063</v>
      </c>
      <c r="C333">
        <f>BDS!CD336</f>
        <v>2.1058208611085742</v>
      </c>
      <c r="D333">
        <v>0</v>
      </c>
      <c r="F333" s="8">
        <f>BDS!BR336</f>
        <v>1414.3992486900063</v>
      </c>
      <c r="G333">
        <f>Room!Q334</f>
        <v>-0.15460050991684768</v>
      </c>
      <c r="H333">
        <v>0</v>
      </c>
      <c r="J333" s="8">
        <f>BDS!BR336</f>
        <v>1414.3992486900063</v>
      </c>
      <c r="K333">
        <f>Room!U334</f>
        <v>0</v>
      </c>
      <c r="L333">
        <v>0</v>
      </c>
      <c r="N333" s="8">
        <f>BDS!BR336</f>
        <v>1414.3992486900063</v>
      </c>
      <c r="O333">
        <f>Room!V334</f>
        <v>-0.15460050991684768</v>
      </c>
      <c r="P333">
        <v>0</v>
      </c>
      <c r="R333" s="8">
        <f>BDS!BR336</f>
        <v>1414.3992486900063</v>
      </c>
      <c r="S333" s="1">
        <f>Room!W334</f>
        <v>1.9512203511917265</v>
      </c>
      <c r="T333">
        <v>0</v>
      </c>
    </row>
    <row r="334" spans="2:20" x14ac:dyDescent="0.2">
      <c r="B334" s="8">
        <f>BDS!BR337</f>
        <v>1435.8488015945843</v>
      </c>
      <c r="C334">
        <f>BDS!CD337</f>
        <v>2.0036346045566535</v>
      </c>
      <c r="D334">
        <v>0</v>
      </c>
      <c r="F334" s="8">
        <f>BDS!BR337</f>
        <v>1435.8488015945843</v>
      </c>
      <c r="G334">
        <f>Room!Q335</f>
        <v>1.9876553969757942E-2</v>
      </c>
      <c r="H334">
        <v>0</v>
      </c>
      <c r="J334" s="8">
        <f>BDS!BR337</f>
        <v>1435.8488015945843</v>
      </c>
      <c r="K334">
        <f>Room!U335</f>
        <v>0</v>
      </c>
      <c r="L334">
        <v>0</v>
      </c>
      <c r="N334" s="8">
        <f>BDS!BR337</f>
        <v>1435.8488015945843</v>
      </c>
      <c r="O334">
        <f>Room!V335</f>
        <v>1.9876553969757942E-2</v>
      </c>
      <c r="P334">
        <v>0</v>
      </c>
      <c r="R334" s="8">
        <f>BDS!BR337</f>
        <v>1435.8488015945843</v>
      </c>
      <c r="S334" s="1">
        <f>Room!W335</f>
        <v>2.0235111585264116</v>
      </c>
      <c r="T334">
        <v>0</v>
      </c>
    </row>
    <row r="335" spans="2:20" x14ac:dyDescent="0.2">
      <c r="B335" s="8">
        <f>BDS!BR338</f>
        <v>1457.6236398245273</v>
      </c>
      <c r="C335">
        <f>BDS!CD338</f>
        <v>1.8887669051438909</v>
      </c>
      <c r="D335">
        <v>0</v>
      </c>
      <c r="F335" s="8">
        <f>BDS!BR338</f>
        <v>1457.6236398245273</v>
      </c>
      <c r="G335">
        <f>Room!Q336</f>
        <v>0.10964534709819278</v>
      </c>
      <c r="H335">
        <v>0</v>
      </c>
      <c r="J335" s="8">
        <f>BDS!BR338</f>
        <v>1457.6236398245273</v>
      </c>
      <c r="K335">
        <f>Room!U336</f>
        <v>0</v>
      </c>
      <c r="L335">
        <v>0</v>
      </c>
      <c r="N335" s="8">
        <f>BDS!BR338</f>
        <v>1457.6236398245273</v>
      </c>
      <c r="O335">
        <f>Room!V336</f>
        <v>0.10964534709819278</v>
      </c>
      <c r="P335">
        <v>0</v>
      </c>
      <c r="R335" s="8">
        <f>BDS!BR338</f>
        <v>1457.6236398245273</v>
      </c>
      <c r="S335" s="1">
        <f>Room!W336</f>
        <v>1.9984122522420837</v>
      </c>
      <c r="T335">
        <v>0</v>
      </c>
    </row>
    <row r="336" spans="2:20" x14ac:dyDescent="0.2">
      <c r="B336" s="8">
        <f>BDS!BR339</f>
        <v>1479.7286963750998</v>
      </c>
      <c r="C336">
        <f>BDS!CD339</f>
        <v>1.761441934476375</v>
      </c>
      <c r="D336">
        <v>0</v>
      </c>
      <c r="F336" s="8">
        <f>BDS!BR339</f>
        <v>1479.7286963750998</v>
      </c>
      <c r="G336">
        <f>Room!Q337</f>
        <v>0.17448772939426549</v>
      </c>
      <c r="H336">
        <v>0</v>
      </c>
      <c r="J336" s="8">
        <f>BDS!BR339</f>
        <v>1479.7286963750998</v>
      </c>
      <c r="K336">
        <f>Room!U337</f>
        <v>0</v>
      </c>
      <c r="L336">
        <v>0</v>
      </c>
      <c r="N336" s="8">
        <f>BDS!BR339</f>
        <v>1479.7286963750998</v>
      </c>
      <c r="O336">
        <f>Room!V337</f>
        <v>0.17448772939426549</v>
      </c>
      <c r="P336">
        <v>0</v>
      </c>
      <c r="R336" s="8">
        <f>BDS!BR339</f>
        <v>1479.7286963750998</v>
      </c>
      <c r="S336" s="1">
        <f>Room!W337</f>
        <v>1.9359296638706405</v>
      </c>
      <c r="T336">
        <v>0</v>
      </c>
    </row>
    <row r="337" spans="2:20" x14ac:dyDescent="0.2">
      <c r="B337" s="8">
        <f>BDS!BR340</f>
        <v>1502.1689790510957</v>
      </c>
      <c r="C337">
        <f>BDS!CD340</f>
        <v>1.6220990812816138</v>
      </c>
      <c r="D337">
        <v>0</v>
      </c>
      <c r="F337" s="8">
        <f>BDS!BR340</f>
        <v>1502.1689790510957</v>
      </c>
      <c r="G337">
        <f>Room!Q338</f>
        <v>0.19460379077798132</v>
      </c>
      <c r="H337">
        <v>0</v>
      </c>
      <c r="J337" s="8">
        <f>BDS!BR340</f>
        <v>1502.1689790510957</v>
      </c>
      <c r="K337">
        <f>Room!U338</f>
        <v>0</v>
      </c>
      <c r="L337">
        <v>0</v>
      </c>
      <c r="N337" s="8">
        <f>BDS!BR340</f>
        <v>1502.1689790510957</v>
      </c>
      <c r="O337">
        <f>Room!V338</f>
        <v>0.19460379077798132</v>
      </c>
      <c r="P337">
        <v>0</v>
      </c>
      <c r="R337" s="8">
        <f>BDS!BR340</f>
        <v>1502.1689790510957</v>
      </c>
      <c r="S337" s="1">
        <f>Room!W338</f>
        <v>1.8167028720595952</v>
      </c>
      <c r="T337">
        <v>0</v>
      </c>
    </row>
    <row r="338" spans="2:20" x14ac:dyDescent="0.2">
      <c r="B338" s="8">
        <f>BDS!BR341</f>
        <v>1524.9495716013355</v>
      </c>
      <c r="C338">
        <f>BDS!CD341</f>
        <v>1.4714169890127025</v>
      </c>
      <c r="D338">
        <v>0</v>
      </c>
      <c r="F338" s="8">
        <f>BDS!BR341</f>
        <v>1524.9495716013355</v>
      </c>
      <c r="G338">
        <f>Room!Q339</f>
        <v>8.2063471615910516E-2</v>
      </c>
      <c r="H338">
        <v>0</v>
      </c>
      <c r="J338" s="8">
        <f>BDS!BR341</f>
        <v>1524.9495716013355</v>
      </c>
      <c r="K338">
        <f>Room!U339</f>
        <v>0</v>
      </c>
      <c r="L338">
        <v>0</v>
      </c>
      <c r="N338" s="8">
        <f>BDS!BR341</f>
        <v>1524.9495716013355</v>
      </c>
      <c r="O338">
        <f>Room!V339</f>
        <v>8.2063471615910516E-2</v>
      </c>
      <c r="P338">
        <v>0</v>
      </c>
      <c r="R338" s="8">
        <f>BDS!BR341</f>
        <v>1524.9495716013355</v>
      </c>
      <c r="S338" s="1">
        <f>Room!W339</f>
        <v>1.553480460628613</v>
      </c>
      <c r="T338">
        <v>0</v>
      </c>
    </row>
    <row r="339" spans="2:20" x14ac:dyDescent="0.2">
      <c r="B339" s="8">
        <f>BDS!BR342</f>
        <v>1548.0756348703676</v>
      </c>
      <c r="C339">
        <f>BDS!CD342</f>
        <v>1.3103356648043709</v>
      </c>
      <c r="D339">
        <v>0</v>
      </c>
      <c r="F339" s="8">
        <f>BDS!BR342</f>
        <v>1548.0756348703676</v>
      </c>
      <c r="G339">
        <f>Room!Q340</f>
        <v>-0.10232816148087343</v>
      </c>
      <c r="H339">
        <v>0</v>
      </c>
      <c r="J339" s="8">
        <f>BDS!BR342</f>
        <v>1548.0756348703676</v>
      </c>
      <c r="K339">
        <f>Room!U340</f>
        <v>0</v>
      </c>
      <c r="L339">
        <v>0</v>
      </c>
      <c r="N339" s="8">
        <f>BDS!BR342</f>
        <v>1548.0756348703676</v>
      </c>
      <c r="O339">
        <f>Room!V340</f>
        <v>-0.10232816148087343</v>
      </c>
      <c r="P339">
        <v>0</v>
      </c>
      <c r="R339" s="8">
        <f>BDS!BR342</f>
        <v>1548.0756348703676</v>
      </c>
      <c r="S339" s="1">
        <f>Room!W340</f>
        <v>1.2080075033234974</v>
      </c>
      <c r="T339">
        <v>0</v>
      </c>
    </row>
    <row r="340" spans="2:20" x14ac:dyDescent="0.2">
      <c r="B340" s="8">
        <f>BDS!BR343</f>
        <v>1571.5524079676345</v>
      </c>
      <c r="C340">
        <f>BDS!CD343</f>
        <v>1.1400748126248814</v>
      </c>
      <c r="D340">
        <v>0</v>
      </c>
      <c r="F340" s="8">
        <f>BDS!BR343</f>
        <v>1571.5524079676345</v>
      </c>
      <c r="G340">
        <f>Room!Q341</f>
        <v>-0.14909857864116702</v>
      </c>
      <c r="H340">
        <v>0</v>
      </c>
      <c r="J340" s="8">
        <f>BDS!BR343</f>
        <v>1571.5524079676345</v>
      </c>
      <c r="K340">
        <f>Room!U341</f>
        <v>0</v>
      </c>
      <c r="L340">
        <v>0</v>
      </c>
      <c r="N340" s="8">
        <f>BDS!BR343</f>
        <v>1571.5524079676345</v>
      </c>
      <c r="O340">
        <f>Room!V341</f>
        <v>-0.14909857864116702</v>
      </c>
      <c r="P340">
        <v>0</v>
      </c>
      <c r="R340" s="8">
        <f>BDS!BR343</f>
        <v>1571.5524079676345</v>
      </c>
      <c r="S340" s="1">
        <f>Room!W341</f>
        <v>0.99097623398371437</v>
      </c>
      <c r="T340">
        <v>0</v>
      </c>
    </row>
    <row r="341" spans="2:20" x14ac:dyDescent="0.2">
      <c r="B341" s="8">
        <f>BDS!BR344</f>
        <v>1595.3852094543713</v>
      </c>
      <c r="C341">
        <f>BDS!CD344</f>
        <v>0.96214600588007126</v>
      </c>
      <c r="D341">
        <v>0</v>
      </c>
      <c r="F341" s="8">
        <f>BDS!BR344</f>
        <v>1595.3852094543713</v>
      </c>
      <c r="G341">
        <f>Room!Q342</f>
        <v>-2.3919895037044905E-2</v>
      </c>
      <c r="H341">
        <v>0</v>
      </c>
      <c r="J341" s="8">
        <f>BDS!BR344</f>
        <v>1595.3852094543713</v>
      </c>
      <c r="K341">
        <f>Room!U342</f>
        <v>0</v>
      </c>
      <c r="L341">
        <v>0</v>
      </c>
      <c r="N341" s="8">
        <f>BDS!BR344</f>
        <v>1595.3852094543713</v>
      </c>
      <c r="O341">
        <f>Room!V342</f>
        <v>-2.3919895037044905E-2</v>
      </c>
      <c r="P341">
        <v>0</v>
      </c>
      <c r="R341" s="8">
        <f>BDS!BR344</f>
        <v>1595.3852094543713</v>
      </c>
      <c r="S341" s="1">
        <f>Room!W342</f>
        <v>0.93822611084302632</v>
      </c>
      <c r="T341">
        <v>0</v>
      </c>
    </row>
    <row r="342" spans="2:20" x14ac:dyDescent="0.2">
      <c r="B342" s="8">
        <f>BDS!BR345</f>
        <v>1619.5794385485024</v>
      </c>
      <c r="C342">
        <f>BDS!CD345</f>
        <v>0.77835577730152572</v>
      </c>
      <c r="D342">
        <v>0</v>
      </c>
      <c r="F342" s="8">
        <f>BDS!BR345</f>
        <v>1619.5794385485024</v>
      </c>
      <c r="G342">
        <f>Room!Q343</f>
        <v>6.151240279252071E-2</v>
      </c>
      <c r="H342">
        <v>0</v>
      </c>
      <c r="J342" s="8">
        <f>BDS!BR345</f>
        <v>1619.5794385485024</v>
      </c>
      <c r="K342">
        <f>Room!U343</f>
        <v>0</v>
      </c>
      <c r="L342">
        <v>0</v>
      </c>
      <c r="N342" s="8">
        <f>BDS!BR345</f>
        <v>1619.5794385485024</v>
      </c>
      <c r="O342">
        <f>Room!V343</f>
        <v>6.151240279252071E-2</v>
      </c>
      <c r="P342">
        <v>0</v>
      </c>
      <c r="R342" s="8">
        <f>BDS!BR345</f>
        <v>1619.5794385485024</v>
      </c>
      <c r="S342" s="1">
        <f>Room!W343</f>
        <v>0.8398681800940464</v>
      </c>
      <c r="T342">
        <v>0</v>
      </c>
    </row>
    <row r="343" spans="2:20" x14ac:dyDescent="0.2">
      <c r="B343" s="8">
        <f>BDS!BR346</f>
        <v>1644.1405763478103</v>
      </c>
      <c r="C343">
        <f>BDS!CD346</f>
        <v>0.59079625302798444</v>
      </c>
      <c r="D343">
        <v>0</v>
      </c>
      <c r="F343" s="8">
        <f>BDS!BR346</f>
        <v>1644.1405763478103</v>
      </c>
      <c r="G343">
        <f>Room!Q344</f>
        <v>-4.9726610961212852E-3</v>
      </c>
      <c r="H343">
        <v>0</v>
      </c>
      <c r="J343" s="8">
        <f>BDS!BR346</f>
        <v>1644.1405763478103</v>
      </c>
      <c r="K343">
        <f>Room!U344</f>
        <v>0</v>
      </c>
      <c r="L343">
        <v>0</v>
      </c>
      <c r="N343" s="8">
        <f>BDS!BR346</f>
        <v>1644.1405763478103</v>
      </c>
      <c r="O343">
        <f>Room!V344</f>
        <v>-4.9726610961212852E-3</v>
      </c>
      <c r="P343">
        <v>0</v>
      </c>
      <c r="R343" s="8">
        <f>BDS!BR346</f>
        <v>1644.1405763478103</v>
      </c>
      <c r="S343" s="1">
        <f>Room!W344</f>
        <v>0.58582359193186317</v>
      </c>
      <c r="T343">
        <v>0</v>
      </c>
    </row>
    <row r="344" spans="2:20" x14ac:dyDescent="0.2">
      <c r="B344" s="8">
        <f>BDS!BR347</f>
        <v>1669.0741870716556</v>
      </c>
      <c r="C344">
        <f>BDS!CD347</f>
        <v>0.40181972016009304</v>
      </c>
      <c r="D344">
        <v>0</v>
      </c>
      <c r="F344" s="8">
        <f>BDS!BR347</f>
        <v>1669.0741870716556</v>
      </c>
      <c r="G344">
        <f>Room!Q345</f>
        <v>-9.9341968849751966E-2</v>
      </c>
      <c r="H344">
        <v>0</v>
      </c>
      <c r="J344" s="8">
        <f>BDS!BR347</f>
        <v>1669.0741870716556</v>
      </c>
      <c r="K344">
        <f>Room!U345</f>
        <v>0</v>
      </c>
      <c r="L344">
        <v>0</v>
      </c>
      <c r="N344" s="8">
        <f>BDS!BR347</f>
        <v>1669.0741870716556</v>
      </c>
      <c r="O344">
        <f>Room!V345</f>
        <v>-9.9341968849751966E-2</v>
      </c>
      <c r="P344">
        <v>0</v>
      </c>
      <c r="R344" s="8">
        <f>BDS!BR347</f>
        <v>1669.0741870716556</v>
      </c>
      <c r="S344" s="1">
        <f>Room!W345</f>
        <v>0.30247775131034105</v>
      </c>
      <c r="T344">
        <v>0</v>
      </c>
    </row>
    <row r="345" spans="2:20" x14ac:dyDescent="0.2">
      <c r="B345" s="8">
        <f>BDS!BR348</f>
        <v>1694.3859193215258</v>
      </c>
      <c r="C345">
        <f>BDS!CD348</f>
        <v>0.21399365702855011</v>
      </c>
      <c r="D345">
        <v>0</v>
      </c>
      <c r="F345" s="8">
        <f>BDS!BR348</f>
        <v>1694.3859193215258</v>
      </c>
      <c r="G345">
        <f>Room!Q346</f>
        <v>-7.9252997006218753E-2</v>
      </c>
      <c r="H345">
        <v>0</v>
      </c>
      <c r="J345" s="8">
        <f>BDS!BR348</f>
        <v>1694.3859193215258</v>
      </c>
      <c r="K345">
        <f>Room!U346</f>
        <v>0</v>
      </c>
      <c r="L345">
        <v>0</v>
      </c>
      <c r="N345" s="8">
        <f>BDS!BR348</f>
        <v>1694.3859193215258</v>
      </c>
      <c r="O345">
        <f>Room!V346</f>
        <v>-7.9252997006218753E-2</v>
      </c>
      <c r="P345">
        <v>0</v>
      </c>
      <c r="R345" s="8">
        <f>BDS!BR348</f>
        <v>1694.3859193215258</v>
      </c>
      <c r="S345" s="1">
        <f>Room!W346</f>
        <v>0.13474066002233137</v>
      </c>
      <c r="T345">
        <v>0</v>
      </c>
    </row>
    <row r="346" spans="2:20" x14ac:dyDescent="0.2">
      <c r="B346" s="8">
        <f>BDS!BR349</f>
        <v>1720.0815073607023</v>
      </c>
      <c r="C346">
        <f>BDS!CD349</f>
        <v>3.0033457146823928E-2</v>
      </c>
      <c r="D346">
        <v>0</v>
      </c>
      <c r="F346" s="8">
        <f>BDS!BR349</f>
        <v>1720.0815073607023</v>
      </c>
      <c r="G346">
        <f>Room!Q347</f>
        <v>2.9496669720858706E-2</v>
      </c>
      <c r="H346">
        <v>0</v>
      </c>
      <c r="J346" s="8">
        <f>BDS!BR349</f>
        <v>1720.0815073607023</v>
      </c>
      <c r="K346">
        <f>Room!U347</f>
        <v>0</v>
      </c>
      <c r="L346">
        <v>0</v>
      </c>
      <c r="N346" s="8">
        <f>BDS!BR349</f>
        <v>1720.0815073607023</v>
      </c>
      <c r="O346">
        <f>Room!V347</f>
        <v>2.9496669720858706E-2</v>
      </c>
      <c r="P346">
        <v>0</v>
      </c>
      <c r="R346" s="8">
        <f>BDS!BR349</f>
        <v>1720.0815073607023</v>
      </c>
      <c r="S346" s="1">
        <f>Room!W347</f>
        <v>5.9530126867682637E-2</v>
      </c>
      <c r="T346">
        <v>0</v>
      </c>
    </row>
    <row r="347" spans="2:20" x14ac:dyDescent="0.2">
      <c r="B347" s="8">
        <f>BDS!BR350</f>
        <v>1746.1667724133324</v>
      </c>
      <c r="C347">
        <f>BDS!CD350</f>
        <v>-0.14728849277406741</v>
      </c>
      <c r="D347">
        <v>0</v>
      </c>
      <c r="F347" s="8">
        <f>BDS!BR350</f>
        <v>1746.1667724133324</v>
      </c>
      <c r="G347">
        <f>Room!Q348</f>
        <v>0.11199613322633883</v>
      </c>
      <c r="H347">
        <v>0</v>
      </c>
      <c r="J347" s="8">
        <f>BDS!BR350</f>
        <v>1746.1667724133324</v>
      </c>
      <c r="K347">
        <f>Room!U348</f>
        <v>0</v>
      </c>
      <c r="L347">
        <v>0</v>
      </c>
      <c r="N347" s="8">
        <f>BDS!BR350</f>
        <v>1746.1667724133324</v>
      </c>
      <c r="O347">
        <f>Room!V348</f>
        <v>0.11199613322633883</v>
      </c>
      <c r="P347">
        <v>0</v>
      </c>
      <c r="R347" s="8">
        <f>BDS!BR350</f>
        <v>1746.1667724133324</v>
      </c>
      <c r="S347" s="1">
        <f>Room!W348</f>
        <v>-3.529235954772858E-2</v>
      </c>
      <c r="T347">
        <v>0</v>
      </c>
    </row>
    <row r="348" spans="2:20" x14ac:dyDescent="0.2">
      <c r="B348" s="8">
        <f>BDS!BR351</f>
        <v>1772.6476239832027</v>
      </c>
      <c r="C348">
        <f>BDS!CD351</f>
        <v>-0.31525647588954619</v>
      </c>
      <c r="D348">
        <v>0</v>
      </c>
      <c r="F348" s="8">
        <f>BDS!BR351</f>
        <v>1772.6476239832027</v>
      </c>
      <c r="G348">
        <f>Room!Q349</f>
        <v>9.0438687411013352E-2</v>
      </c>
      <c r="H348">
        <v>0</v>
      </c>
      <c r="J348" s="8">
        <f>BDS!BR351</f>
        <v>1772.6476239832027</v>
      </c>
      <c r="K348">
        <f>Room!U349</f>
        <v>0</v>
      </c>
      <c r="L348">
        <v>0</v>
      </c>
      <c r="N348" s="8">
        <f>BDS!BR351</f>
        <v>1772.6476239832027</v>
      </c>
      <c r="O348">
        <f>Room!V349</f>
        <v>9.0438687411013352E-2</v>
      </c>
      <c r="P348">
        <v>0</v>
      </c>
      <c r="R348" s="8">
        <f>BDS!BR351</f>
        <v>1772.6476239832027</v>
      </c>
      <c r="S348" s="1">
        <f>Room!W349</f>
        <v>-0.22481778847853284</v>
      </c>
      <c r="T348">
        <v>0</v>
      </c>
    </row>
    <row r="349" spans="2:20" x14ac:dyDescent="0.2">
      <c r="B349" s="8">
        <f>BDS!BR352</f>
        <v>1799.5300611925113</v>
      </c>
      <c r="C349">
        <f>BDS!CD352</f>
        <v>-0.4713439502333463</v>
      </c>
      <c r="D349">
        <v>0</v>
      </c>
      <c r="F349" s="8">
        <f>BDS!BR352</f>
        <v>1799.5300611925113</v>
      </c>
      <c r="G349">
        <f>Room!Q350</f>
        <v>5.2114321088863906E-3</v>
      </c>
      <c r="H349">
        <v>0</v>
      </c>
      <c r="J349" s="8">
        <f>BDS!BR352</f>
        <v>1799.5300611925113</v>
      </c>
      <c r="K349">
        <f>Room!U350</f>
        <v>0</v>
      </c>
      <c r="L349">
        <v>0</v>
      </c>
      <c r="N349" s="8">
        <f>BDS!BR352</f>
        <v>1799.5300611925113</v>
      </c>
      <c r="O349">
        <f>Room!V350</f>
        <v>5.2114321088863906E-3</v>
      </c>
      <c r="P349">
        <v>0</v>
      </c>
      <c r="R349" s="8">
        <f>BDS!BR352</f>
        <v>1799.5300611925113</v>
      </c>
      <c r="S349" s="1">
        <f>Room!W350</f>
        <v>-0.46613251812445988</v>
      </c>
      <c r="T349">
        <v>0</v>
      </c>
    </row>
    <row r="350" spans="2:20" x14ac:dyDescent="0.2">
      <c r="B350" s="8">
        <f>BDS!BR353</f>
        <v>1826.820174140943</v>
      </c>
      <c r="C350">
        <f>BDS!CD353</f>
        <v>-0.61335753659374781</v>
      </c>
      <c r="D350">
        <v>0</v>
      </c>
      <c r="F350" s="8">
        <f>BDS!BR353</f>
        <v>1826.820174140943</v>
      </c>
      <c r="G350">
        <f>Room!Q351</f>
        <v>-1.3944404058625619E-2</v>
      </c>
      <c r="H350">
        <v>0</v>
      </c>
      <c r="J350" s="8">
        <f>BDS!BR353</f>
        <v>1826.820174140943</v>
      </c>
      <c r="K350">
        <f>Room!U351</f>
        <v>0</v>
      </c>
      <c r="L350">
        <v>0</v>
      </c>
      <c r="N350" s="8">
        <f>BDS!BR353</f>
        <v>1826.820174140943</v>
      </c>
      <c r="O350">
        <f>Room!V351</f>
        <v>-1.3944404058625619E-2</v>
      </c>
      <c r="P350">
        <v>0</v>
      </c>
      <c r="R350" s="8">
        <f>BDS!BR353</f>
        <v>1826.820174140943</v>
      </c>
      <c r="S350" s="1">
        <f>Room!W351</f>
        <v>-0.62730194065237344</v>
      </c>
      <c r="T350">
        <v>0</v>
      </c>
    </row>
    <row r="351" spans="2:20" x14ac:dyDescent="0.2">
      <c r="B351" s="8">
        <f>BDS!BR354</f>
        <v>1854.5241452853554</v>
      </c>
      <c r="C351">
        <f>BDS!CD354</f>
        <v>-0.73958173071150846</v>
      </c>
      <c r="D351">
        <v>0</v>
      </c>
      <c r="F351" s="8">
        <f>BDS!BR354</f>
        <v>1854.5241452853554</v>
      </c>
      <c r="G351">
        <f>Room!Q352</f>
        <v>1.1052343414451675E-2</v>
      </c>
      <c r="H351">
        <v>0</v>
      </c>
      <c r="J351" s="8">
        <f>BDS!BR354</f>
        <v>1854.5241452853554</v>
      </c>
      <c r="K351">
        <f>Room!U352</f>
        <v>0</v>
      </c>
      <c r="L351">
        <v>0</v>
      </c>
      <c r="N351" s="8">
        <f>BDS!BR354</f>
        <v>1854.5241452853554</v>
      </c>
      <c r="O351">
        <f>Room!V352</f>
        <v>1.1052343414451675E-2</v>
      </c>
      <c r="P351">
        <v>0</v>
      </c>
      <c r="R351" s="8">
        <f>BDS!BR354</f>
        <v>1854.5241452853554</v>
      </c>
      <c r="S351" s="1">
        <f>Room!W352</f>
        <v>-0.72852938729705674</v>
      </c>
      <c r="T351">
        <v>0</v>
      </c>
    </row>
    <row r="352" spans="2:20" x14ac:dyDescent="0.2">
      <c r="B352" s="8">
        <f>BDS!BR355</f>
        <v>1882.6482508403874</v>
      </c>
      <c r="C352">
        <f>BDS!CD355</f>
        <v>-0.84891095403702366</v>
      </c>
      <c r="D352">
        <v>0</v>
      </c>
      <c r="F352" s="8">
        <f>BDS!BR355</f>
        <v>1882.6482508403874</v>
      </c>
      <c r="G352">
        <f>Room!Q353</f>
        <v>-7.0447899196948285E-2</v>
      </c>
      <c r="H352">
        <v>0</v>
      </c>
      <c r="J352" s="8">
        <f>BDS!BR355</f>
        <v>1882.6482508403874</v>
      </c>
      <c r="K352">
        <f>Room!U353</f>
        <v>0</v>
      </c>
      <c r="L352">
        <v>0</v>
      </c>
      <c r="N352" s="8">
        <f>BDS!BR355</f>
        <v>1882.6482508403874</v>
      </c>
      <c r="O352">
        <f>Room!V353</f>
        <v>-7.0447899196948285E-2</v>
      </c>
      <c r="P352">
        <v>0</v>
      </c>
      <c r="R352" s="8">
        <f>BDS!BR355</f>
        <v>1882.6482508403874</v>
      </c>
      <c r="S352" s="1">
        <f>Room!W353</f>
        <v>-0.91935885323397193</v>
      </c>
      <c r="T352">
        <v>0</v>
      </c>
    </row>
    <row r="353" spans="2:20" x14ac:dyDescent="0.2">
      <c r="B353" s="8">
        <f>BDS!BR356</f>
        <v>1911.198862200308</v>
      </c>
      <c r="C353">
        <f>BDS!CD356</f>
        <v>-0.94095444563370378</v>
      </c>
      <c r="D353">
        <v>0</v>
      </c>
      <c r="F353" s="8">
        <f>BDS!BR356</f>
        <v>1911.198862200308</v>
      </c>
      <c r="G353">
        <f>Room!Q354</f>
        <v>-0.15505998722820161</v>
      </c>
      <c r="H353">
        <v>0</v>
      </c>
      <c r="J353" s="8">
        <f>BDS!BR356</f>
        <v>1911.198862200308</v>
      </c>
      <c r="K353">
        <f>Room!U354</f>
        <v>0</v>
      </c>
      <c r="L353">
        <v>0</v>
      </c>
      <c r="N353" s="8">
        <f>BDS!BR356</f>
        <v>1911.198862200308</v>
      </c>
      <c r="O353">
        <f>Room!V354</f>
        <v>-0.15505998722820161</v>
      </c>
      <c r="P353">
        <v>0</v>
      </c>
      <c r="R353" s="8">
        <f>BDS!BR356</f>
        <v>1911.198862200308</v>
      </c>
      <c r="S353" s="1">
        <f>Room!W354</f>
        <v>-1.0960144328619055</v>
      </c>
      <c r="T353">
        <v>0</v>
      </c>
    </row>
    <row r="354" spans="2:20" x14ac:dyDescent="0.2">
      <c r="B354" s="8">
        <f>BDS!BR357</f>
        <v>1940.182447382429</v>
      </c>
      <c r="C354">
        <f>BDS!CD357</f>
        <v>-1.016100449331117</v>
      </c>
      <c r="D354">
        <v>0</v>
      </c>
      <c r="F354" s="8">
        <f>BDS!BR357</f>
        <v>1940.182447382429</v>
      </c>
      <c r="G354">
        <f>Room!Q355</f>
        <v>-3.5329718409659532E-2</v>
      </c>
      <c r="H354">
        <v>0</v>
      </c>
      <c r="J354" s="8">
        <f>BDS!BR357</f>
        <v>1940.182447382429</v>
      </c>
      <c r="K354">
        <f>Room!U355</f>
        <v>0</v>
      </c>
      <c r="L354">
        <v>0</v>
      </c>
      <c r="N354" s="8">
        <f>BDS!BR357</f>
        <v>1940.182447382429</v>
      </c>
      <c r="O354">
        <f>Room!V355</f>
        <v>-3.5329718409659532E-2</v>
      </c>
      <c r="P354">
        <v>0</v>
      </c>
      <c r="R354" s="8">
        <f>BDS!BR357</f>
        <v>1940.182447382429</v>
      </c>
      <c r="S354" s="1">
        <f>Room!W355</f>
        <v>-1.0514301677407765</v>
      </c>
      <c r="T354">
        <v>0</v>
      </c>
    </row>
    <row r="355" spans="2:20" x14ac:dyDescent="0.2">
      <c r="B355" s="8">
        <f>BDS!BR358</f>
        <v>1969.6055724924056</v>
      </c>
      <c r="C355">
        <f>BDS!CD358</f>
        <v>-1.0755292902808851</v>
      </c>
      <c r="D355">
        <v>0</v>
      </c>
      <c r="F355" s="8">
        <f>BDS!BR358</f>
        <v>1969.6055724924056</v>
      </c>
      <c r="G355">
        <f>Room!Q356</f>
        <v>0.10806600268280002</v>
      </c>
      <c r="H355">
        <v>0</v>
      </c>
      <c r="J355" s="8">
        <f>BDS!BR358</f>
        <v>1969.6055724924056</v>
      </c>
      <c r="K355">
        <f>Room!U356</f>
        <v>0</v>
      </c>
      <c r="L355">
        <v>0</v>
      </c>
      <c r="N355" s="8">
        <f>BDS!BR358</f>
        <v>1969.6055724924056</v>
      </c>
      <c r="O355">
        <f>Room!V356</f>
        <v>0.10806600268280002</v>
      </c>
      <c r="P355">
        <v>0</v>
      </c>
      <c r="R355" s="8">
        <f>BDS!BR358</f>
        <v>1969.6055724924056</v>
      </c>
      <c r="S355" s="1">
        <f>Room!W356</f>
        <v>-0.96746328759808509</v>
      </c>
      <c r="T355">
        <v>0</v>
      </c>
    </row>
    <row r="356" spans="2:20" x14ac:dyDescent="0.2">
      <c r="B356" s="8">
        <f>BDS!BR359</f>
        <v>1999.4749032117595</v>
      </c>
      <c r="C356">
        <f>BDS!CD359</f>
        <v>-1.1211698431216348</v>
      </c>
      <c r="D356">
        <v>0</v>
      </c>
      <c r="F356" s="8">
        <f>BDS!BR359</f>
        <v>1999.4749032117595</v>
      </c>
      <c r="G356">
        <f>Room!Q357</f>
        <v>9.4904306163186403E-2</v>
      </c>
      <c r="H356">
        <v>0</v>
      </c>
      <c r="J356" s="8">
        <f>BDS!BR359</f>
        <v>1999.4749032117595</v>
      </c>
      <c r="K356">
        <f>Room!U357</f>
        <v>0</v>
      </c>
      <c r="L356">
        <v>0</v>
      </c>
      <c r="N356" s="8">
        <f>BDS!BR359</f>
        <v>1999.4749032117595</v>
      </c>
      <c r="O356">
        <f>Room!V357</f>
        <v>9.4904306163186403E-2</v>
      </c>
      <c r="P356">
        <v>0</v>
      </c>
      <c r="R356" s="8">
        <f>BDS!BR359</f>
        <v>1999.4749032117595</v>
      </c>
      <c r="S356" s="1">
        <f>Room!W357</f>
        <v>-1.0262655369584484</v>
      </c>
      <c r="T356">
        <v>0</v>
      </c>
    </row>
    <row r="357" spans="2:20" x14ac:dyDescent="0.2">
      <c r="B357" s="8">
        <f>BDS!BR360</f>
        <v>2029.7972063079601</v>
      </c>
      <c r="C357">
        <f>BDS!CD360</f>
        <v>-1.1555996624805642</v>
      </c>
      <c r="D357">
        <v>0</v>
      </c>
      <c r="F357" s="8">
        <f>BDS!BR360</f>
        <v>2029.7972063079601</v>
      </c>
      <c r="G357">
        <f>Room!Q358</f>
        <v>7.5351686613249813E-2</v>
      </c>
      <c r="H357">
        <v>0</v>
      </c>
      <c r="J357" s="8">
        <f>BDS!BR360</f>
        <v>2029.7972063079601</v>
      </c>
      <c r="K357">
        <f>Room!U358</f>
        <v>0</v>
      </c>
      <c r="L357">
        <v>0</v>
      </c>
      <c r="N357" s="8">
        <f>BDS!BR360</f>
        <v>2029.7972063079601</v>
      </c>
      <c r="O357">
        <f>Room!V358</f>
        <v>7.5351686613249813E-2</v>
      </c>
      <c r="P357">
        <v>0</v>
      </c>
      <c r="R357" s="8">
        <f>BDS!BR360</f>
        <v>2029.7972063079601</v>
      </c>
      <c r="S357" s="1">
        <f>Room!W358</f>
        <v>-1.0802479758673145</v>
      </c>
      <c r="T357">
        <v>0</v>
      </c>
    </row>
    <row r="358" spans="2:20" x14ac:dyDescent="0.2">
      <c r="B358" s="8">
        <f>BDS!BR361</f>
        <v>2060.579351167406</v>
      </c>
      <c r="C358">
        <f>BDS!CD361</f>
        <v>-1.1818945278361994</v>
      </c>
      <c r="D358">
        <v>0</v>
      </c>
      <c r="F358" s="8">
        <f>BDS!BR361</f>
        <v>2060.579351167406</v>
      </c>
      <c r="G358">
        <f>Room!Q359</f>
        <v>4.4890392612665399E-2</v>
      </c>
      <c r="H358">
        <v>0</v>
      </c>
      <c r="J358" s="8">
        <f>BDS!BR361</f>
        <v>2060.579351167406</v>
      </c>
      <c r="K358">
        <f>Room!U359</f>
        <v>0</v>
      </c>
      <c r="L358">
        <v>0</v>
      </c>
      <c r="N358" s="8">
        <f>BDS!BR361</f>
        <v>2060.579351167406</v>
      </c>
      <c r="O358">
        <f>Room!V359</f>
        <v>4.4890392612665399E-2</v>
      </c>
      <c r="P358">
        <v>0</v>
      </c>
      <c r="R358" s="8">
        <f>BDS!BR361</f>
        <v>2060.579351167406</v>
      </c>
      <c r="S358" s="1">
        <f>Room!W359</f>
        <v>-1.1370041352235341</v>
      </c>
      <c r="T358">
        <v>0</v>
      </c>
    </row>
    <row r="359" spans="2:20" x14ac:dyDescent="0.2">
      <c r="B359" s="8">
        <f>BDS!BR362</f>
        <v>2091.8283113516554</v>
      </c>
      <c r="C359">
        <f>BDS!CD362</f>
        <v>-1.2034373107419425</v>
      </c>
      <c r="D359">
        <v>0</v>
      </c>
      <c r="F359" s="8">
        <f>BDS!BR362</f>
        <v>2091.8283113516554</v>
      </c>
      <c r="G359">
        <f>Room!Q360</f>
        <v>-0.10715285734341549</v>
      </c>
      <c r="H359">
        <v>0</v>
      </c>
      <c r="J359" s="8">
        <f>BDS!BR362</f>
        <v>2091.8283113516554</v>
      </c>
      <c r="K359">
        <f>Room!U360</f>
        <v>0</v>
      </c>
      <c r="L359">
        <v>0</v>
      </c>
      <c r="N359" s="8">
        <f>BDS!BR362</f>
        <v>2091.8283113516554</v>
      </c>
      <c r="O359">
        <f>Room!V360</f>
        <v>-0.10715285734341549</v>
      </c>
      <c r="P359">
        <v>0</v>
      </c>
      <c r="R359" s="8">
        <f>BDS!BR362</f>
        <v>2091.8283113516554</v>
      </c>
      <c r="S359" s="1">
        <f>Room!W360</f>
        <v>-1.310590168085358</v>
      </c>
      <c r="T359">
        <v>0</v>
      </c>
    </row>
    <row r="360" spans="2:20" x14ac:dyDescent="0.2">
      <c r="B360" s="8">
        <f>BDS!BR363</f>
        <v>2123.5511661772557</v>
      </c>
      <c r="C360">
        <f>BDS!CD363</f>
        <v>-1.2236982895792696</v>
      </c>
      <c r="D360">
        <v>0</v>
      </c>
      <c r="F360" s="8">
        <f>BDS!BR363</f>
        <v>2123.5511661772557</v>
      </c>
      <c r="G360">
        <f>Room!Q361</f>
        <v>-0.17350110112513045</v>
      </c>
      <c r="H360">
        <v>0</v>
      </c>
      <c r="J360" s="8">
        <f>BDS!BR363</f>
        <v>2123.5511661772557</v>
      </c>
      <c r="K360">
        <f>Room!U361</f>
        <v>0</v>
      </c>
      <c r="L360">
        <v>0</v>
      </c>
      <c r="N360" s="8">
        <f>BDS!BR363</f>
        <v>2123.5511661772557</v>
      </c>
      <c r="O360">
        <f>Room!V361</f>
        <v>-0.17350110112513045</v>
      </c>
      <c r="P360">
        <v>0</v>
      </c>
      <c r="R360" s="8">
        <f>BDS!BR363</f>
        <v>2123.5511661772557</v>
      </c>
      <c r="S360" s="1">
        <f>Room!W361</f>
        <v>-1.3971993907044</v>
      </c>
      <c r="T360">
        <v>0</v>
      </c>
    </row>
    <row r="361" spans="2:20" x14ac:dyDescent="0.2">
      <c r="B361" s="8">
        <f>BDS!BR364</f>
        <v>2155.7551023195324</v>
      </c>
      <c r="C361">
        <f>BDS!CD364</f>
        <v>-1.245999288316213</v>
      </c>
      <c r="D361">
        <v>0</v>
      </c>
      <c r="F361" s="8">
        <f>BDS!BR364</f>
        <v>2155.7551023195324</v>
      </c>
      <c r="G361">
        <f>Room!Q362</f>
        <v>-4.4346466277823064E-2</v>
      </c>
      <c r="H361">
        <v>0</v>
      </c>
      <c r="J361" s="8">
        <f>BDS!BR364</f>
        <v>2155.7551023195324</v>
      </c>
      <c r="K361">
        <f>Room!U362</f>
        <v>0</v>
      </c>
      <c r="L361">
        <v>0</v>
      </c>
      <c r="N361" s="8">
        <f>BDS!BR364</f>
        <v>2155.7551023195324</v>
      </c>
      <c r="O361">
        <f>Room!V362</f>
        <v>-4.4346466277823064E-2</v>
      </c>
      <c r="P361">
        <v>0</v>
      </c>
      <c r="R361" s="8">
        <f>BDS!BR364</f>
        <v>2155.7551023195324</v>
      </c>
      <c r="S361" s="1">
        <f>Room!W362</f>
        <v>-1.290345754594036</v>
      </c>
      <c r="T361">
        <v>0</v>
      </c>
    </row>
    <row r="362" spans="2:20" x14ac:dyDescent="0.2">
      <c r="B362" s="8">
        <f>BDS!BR365</f>
        <v>2188.4474154406994</v>
      </c>
      <c r="C362">
        <f>BDS!CD365</f>
        <v>-1.2732728282802226</v>
      </c>
      <c r="D362">
        <v>0</v>
      </c>
      <c r="F362" s="8">
        <f>BDS!BR365</f>
        <v>2188.4474154406994</v>
      </c>
      <c r="G362">
        <f>Room!Q363</f>
        <v>0.11943887692116151</v>
      </c>
      <c r="H362">
        <v>0</v>
      </c>
      <c r="J362" s="8">
        <f>BDS!BR365</f>
        <v>2188.4474154406994</v>
      </c>
      <c r="K362">
        <f>Room!U363</f>
        <v>0</v>
      </c>
      <c r="L362">
        <v>0</v>
      </c>
      <c r="N362" s="8">
        <f>BDS!BR365</f>
        <v>2188.4474154406994</v>
      </c>
      <c r="O362">
        <f>Room!V363</f>
        <v>0.11943887692116151</v>
      </c>
      <c r="P362">
        <v>0</v>
      </c>
      <c r="R362" s="8">
        <f>BDS!BR365</f>
        <v>2188.4474154406994</v>
      </c>
      <c r="S362" s="1">
        <f>Room!W363</f>
        <v>-1.153833951359061</v>
      </c>
      <c r="T362">
        <v>0</v>
      </c>
    </row>
    <row r="363" spans="2:20" x14ac:dyDescent="0.2">
      <c r="B363" s="8">
        <f>BDS!BR366</f>
        <v>2221.6355118426582</v>
      </c>
      <c r="C363">
        <f>BDS!CD366</f>
        <v>-1.307825755643262</v>
      </c>
      <c r="D363">
        <v>0</v>
      </c>
      <c r="F363" s="8">
        <f>BDS!BR366</f>
        <v>2221.6355118426582</v>
      </c>
      <c r="G363">
        <f>Room!Q364</f>
        <v>0.14526572457935719</v>
      </c>
      <c r="H363">
        <v>0</v>
      </c>
      <c r="J363" s="8">
        <f>BDS!BR366</f>
        <v>2221.6355118426582</v>
      </c>
      <c r="K363">
        <f>Room!U364</f>
        <v>0</v>
      </c>
      <c r="L363">
        <v>0</v>
      </c>
      <c r="N363" s="8">
        <f>BDS!BR366</f>
        <v>2221.6355118426582</v>
      </c>
      <c r="O363">
        <f>Room!V364</f>
        <v>0.14526572457935719</v>
      </c>
      <c r="P363">
        <v>0</v>
      </c>
      <c r="R363" s="8">
        <f>BDS!BR366</f>
        <v>2221.6355118426582</v>
      </c>
      <c r="S363" s="1">
        <f>Room!W364</f>
        <v>-1.1625600310639048</v>
      </c>
      <c r="T363">
        <v>0</v>
      </c>
    </row>
    <row r="364" spans="2:20" x14ac:dyDescent="0.2">
      <c r="B364" s="8">
        <f>BDS!BR367</f>
        <v>2255.3269101448659</v>
      </c>
      <c r="C364">
        <f>BDS!CD367</f>
        <v>-1.3511155743004819</v>
      </c>
      <c r="D364">
        <v>0</v>
      </c>
      <c r="F364" s="8">
        <f>BDS!BR367</f>
        <v>2255.3269101448659</v>
      </c>
      <c r="G364">
        <f>Room!Q365</f>
        <v>-5.3166419621407189E-2</v>
      </c>
      <c r="H364">
        <v>0</v>
      </c>
      <c r="J364" s="8">
        <f>BDS!BR367</f>
        <v>2255.3269101448659</v>
      </c>
      <c r="K364">
        <f>Room!U365</f>
        <v>0</v>
      </c>
      <c r="L364">
        <v>0</v>
      </c>
      <c r="N364" s="8">
        <f>BDS!BR367</f>
        <v>2255.3269101448659</v>
      </c>
      <c r="O364">
        <f>Room!V365</f>
        <v>-5.3166419621407189E-2</v>
      </c>
      <c r="P364">
        <v>0</v>
      </c>
      <c r="R364" s="8">
        <f>BDS!BR367</f>
        <v>2255.3269101448659</v>
      </c>
      <c r="S364" s="1">
        <f>Room!W365</f>
        <v>-1.4042819939218891</v>
      </c>
      <c r="T364">
        <v>0</v>
      </c>
    </row>
    <row r="365" spans="2:20" x14ac:dyDescent="0.2">
      <c r="B365" s="8">
        <f>BDS!BR368</f>
        <v>2289.529242987644</v>
      </c>
      <c r="C365">
        <f>BDS!CD368</f>
        <v>-1.4035479142331324</v>
      </c>
      <c r="D365">
        <v>0</v>
      </c>
      <c r="F365" s="8">
        <f>BDS!BR368</f>
        <v>2289.529242987644</v>
      </c>
      <c r="G365">
        <f>Room!Q366</f>
        <v>-8.9368154123991544E-2</v>
      </c>
      <c r="H365">
        <v>0</v>
      </c>
      <c r="J365" s="8">
        <f>BDS!BR368</f>
        <v>2289.529242987644</v>
      </c>
      <c r="K365">
        <f>Room!U366</f>
        <v>0</v>
      </c>
      <c r="L365">
        <v>0</v>
      </c>
      <c r="N365" s="8">
        <f>BDS!BR368</f>
        <v>2289.529242987644</v>
      </c>
      <c r="O365">
        <f>Room!V366</f>
        <v>-8.9368154123991544E-2</v>
      </c>
      <c r="P365">
        <v>0</v>
      </c>
      <c r="R365" s="8">
        <f>BDS!BR368</f>
        <v>2289.529242987644</v>
      </c>
      <c r="S365" s="1">
        <f>Room!W366</f>
        <v>-1.4929160683571239</v>
      </c>
      <c r="T365">
        <v>0</v>
      </c>
    </row>
    <row r="366" spans="2:20" x14ac:dyDescent="0.2">
      <c r="B366" s="8">
        <f>BDS!BR369</f>
        <v>2324.2502587613203</v>
      </c>
      <c r="C366">
        <f>BDS!CD369</f>
        <v>-1.4643058615676603</v>
      </c>
      <c r="D366">
        <v>0</v>
      </c>
      <c r="F366" s="8">
        <f>BDS!BR369</f>
        <v>2324.2502587613203</v>
      </c>
      <c r="G366">
        <f>Room!Q367</f>
        <v>9.1773399924773624E-2</v>
      </c>
      <c r="H366">
        <v>0</v>
      </c>
      <c r="J366" s="8">
        <f>BDS!BR369</f>
        <v>2324.2502587613203</v>
      </c>
      <c r="K366">
        <f>Room!U367</f>
        <v>0</v>
      </c>
      <c r="L366">
        <v>0</v>
      </c>
      <c r="N366" s="8">
        <f>BDS!BR369</f>
        <v>2324.2502587613203</v>
      </c>
      <c r="O366">
        <f>Room!V367</f>
        <v>9.1773399924773624E-2</v>
      </c>
      <c r="P366">
        <v>0</v>
      </c>
      <c r="R366" s="8">
        <f>BDS!BR369</f>
        <v>2324.2502587613203</v>
      </c>
      <c r="S366" s="1">
        <f>Room!W367</f>
        <v>-1.3725324616428867</v>
      </c>
      <c r="T366">
        <v>0</v>
      </c>
    </row>
    <row r="367" spans="2:20" x14ac:dyDescent="0.2">
      <c r="B367" s="8">
        <f>BDS!BR370</f>
        <v>2359.4978233615943</v>
      </c>
      <c r="C367">
        <f>BDS!CD370</f>
        <v>-1.5312264701048273</v>
      </c>
      <c r="D367">
        <v>0</v>
      </c>
      <c r="F367" s="8">
        <f>BDS!BR370</f>
        <v>2359.4978233615943</v>
      </c>
      <c r="G367">
        <f>Room!Q368</f>
        <v>-3.6290033341844441E-2</v>
      </c>
      <c r="H367">
        <v>0</v>
      </c>
      <c r="J367" s="8">
        <f>BDS!BR370</f>
        <v>2359.4978233615943</v>
      </c>
      <c r="K367">
        <f>Room!U368</f>
        <v>0</v>
      </c>
      <c r="L367">
        <v>0</v>
      </c>
      <c r="N367" s="8">
        <f>BDS!BR370</f>
        <v>2359.4978233615943</v>
      </c>
      <c r="O367">
        <f>Room!V368</f>
        <v>-3.6290033341844441E-2</v>
      </c>
      <c r="P367">
        <v>0</v>
      </c>
      <c r="R367" s="8">
        <f>BDS!BR370</f>
        <v>2359.4978233615943</v>
      </c>
      <c r="S367" s="1">
        <f>Room!W368</f>
        <v>-1.5675165034466718</v>
      </c>
      <c r="T367">
        <v>0</v>
      </c>
    </row>
    <row r="368" spans="2:20" x14ac:dyDescent="0.2">
      <c r="B368" s="8">
        <f>BDS!BR371</f>
        <v>2395.2799219715203</v>
      </c>
      <c r="C368">
        <f>BDS!CD371</f>
        <v>-1.6007461660804054</v>
      </c>
      <c r="D368">
        <v>0</v>
      </c>
      <c r="F368" s="8">
        <f>BDS!BR371</f>
        <v>2395.2799219715203</v>
      </c>
      <c r="G368">
        <f>Room!Q369</f>
        <v>-0.10620935661533737</v>
      </c>
      <c r="H368">
        <v>0</v>
      </c>
      <c r="J368" s="8">
        <f>BDS!BR371</f>
        <v>2395.2799219715203</v>
      </c>
      <c r="K368">
        <f>Room!U369</f>
        <v>0</v>
      </c>
      <c r="L368">
        <v>0</v>
      </c>
      <c r="N368" s="8">
        <f>BDS!BR371</f>
        <v>2395.2799219715203</v>
      </c>
      <c r="O368">
        <f>Room!V369</f>
        <v>-0.10620935661533737</v>
      </c>
      <c r="P368">
        <v>0</v>
      </c>
      <c r="R368" s="8">
        <f>BDS!BR371</f>
        <v>2395.2799219715203</v>
      </c>
      <c r="S368" s="1">
        <f>Room!W369</f>
        <v>-1.7069555226957429</v>
      </c>
      <c r="T368">
        <v>0</v>
      </c>
    </row>
    <row r="369" spans="2:20" x14ac:dyDescent="0.2">
      <c r="B369" s="8">
        <f>BDS!BR372</f>
        <v>2431.6046608705169</v>
      </c>
      <c r="C369">
        <f>BDS!CD372</f>
        <v>-1.6679434259108756</v>
      </c>
      <c r="D369">
        <v>0</v>
      </c>
      <c r="F369" s="8">
        <f>BDS!BR372</f>
        <v>2431.6046608705169</v>
      </c>
      <c r="G369">
        <f>Room!Q370</f>
        <v>4.3793457641123454E-2</v>
      </c>
      <c r="H369">
        <v>0</v>
      </c>
      <c r="J369" s="8">
        <f>BDS!BR372</f>
        <v>2431.6046608705169</v>
      </c>
      <c r="K369">
        <f>Room!U370</f>
        <v>0</v>
      </c>
      <c r="L369">
        <v>0</v>
      </c>
      <c r="N369" s="8">
        <f>BDS!BR372</f>
        <v>2431.6046608705169</v>
      </c>
      <c r="O369">
        <f>Room!V370</f>
        <v>4.3793457641123454E-2</v>
      </c>
      <c r="P369">
        <v>0</v>
      </c>
      <c r="R369" s="8">
        <f>BDS!BR372</f>
        <v>2431.6046608705169</v>
      </c>
      <c r="S369" s="1">
        <f>Room!W370</f>
        <v>-1.6241499682697522</v>
      </c>
      <c r="T369">
        <v>0</v>
      </c>
    </row>
    <row r="370" spans="2:20" x14ac:dyDescent="0.2">
      <c r="B370" s="8">
        <f>BDS!BR373</f>
        <v>2468.4802692708095</v>
      </c>
      <c r="C370">
        <f>BDS!CD373</f>
        <v>-1.7267111949946132</v>
      </c>
      <c r="D370">
        <v>0</v>
      </c>
      <c r="F370" s="8">
        <f>BDS!BR373</f>
        <v>2468.4802692708095</v>
      </c>
      <c r="G370">
        <f>Room!Q371</f>
        <v>6.4916270598391534E-3</v>
      </c>
      <c r="H370">
        <v>0</v>
      </c>
      <c r="J370" s="8">
        <f>BDS!BR373</f>
        <v>2468.4802692708095</v>
      </c>
      <c r="K370">
        <f>Room!U371</f>
        <v>0</v>
      </c>
      <c r="L370">
        <v>0</v>
      </c>
      <c r="N370" s="8">
        <f>BDS!BR373</f>
        <v>2468.4802692708095</v>
      </c>
      <c r="O370">
        <f>Room!V371</f>
        <v>6.4916270598391534E-3</v>
      </c>
      <c r="P370">
        <v>0</v>
      </c>
      <c r="R370" s="8">
        <f>BDS!BR373</f>
        <v>2468.4802692708095</v>
      </c>
      <c r="S370" s="1">
        <f>Room!W371</f>
        <v>-1.720219567934774</v>
      </c>
      <c r="T370">
        <v>0</v>
      </c>
    </row>
    <row r="371" spans="2:20" x14ac:dyDescent="0.2">
      <c r="B371" s="8">
        <f>BDS!BR374</f>
        <v>2505.9151011817221</v>
      </c>
      <c r="C371">
        <f>BDS!CD374</f>
        <v>-1.7700888385919802</v>
      </c>
      <c r="D371">
        <v>0</v>
      </c>
      <c r="F371" s="8">
        <f>BDS!BR374</f>
        <v>2505.9151011817221</v>
      </c>
      <c r="G371">
        <f>Room!Q372</f>
        <v>8.4991523962292537E-2</v>
      </c>
      <c r="H371">
        <v>0</v>
      </c>
      <c r="J371" s="8">
        <f>BDS!BR374</f>
        <v>2505.9151011817221</v>
      </c>
      <c r="K371">
        <f>Room!U372</f>
        <v>0</v>
      </c>
      <c r="L371">
        <v>0</v>
      </c>
      <c r="N371" s="8">
        <f>BDS!BR374</f>
        <v>2505.9151011817221</v>
      </c>
      <c r="O371">
        <f>Room!V372</f>
        <v>8.4991523962292537E-2</v>
      </c>
      <c r="P371">
        <v>0</v>
      </c>
      <c r="R371" s="8">
        <f>BDS!BR374</f>
        <v>2505.9151011817221</v>
      </c>
      <c r="S371" s="1">
        <f>Room!W372</f>
        <v>-1.6850973146296877</v>
      </c>
      <c r="T371">
        <v>0</v>
      </c>
    </row>
    <row r="372" spans="2:20" x14ac:dyDescent="0.2">
      <c r="B372" s="8">
        <f>BDS!BR375</f>
        <v>2543.9176373022419</v>
      </c>
      <c r="C372">
        <f>BDS!CD375</f>
        <v>-1.7907692809501219</v>
      </c>
      <c r="D372">
        <v>0</v>
      </c>
      <c r="F372" s="8">
        <f>BDS!BR375</f>
        <v>2543.9176373022419</v>
      </c>
      <c r="G372">
        <f>Room!Q373</f>
        <v>3.20989496925594E-2</v>
      </c>
      <c r="H372">
        <v>0</v>
      </c>
      <c r="J372" s="8">
        <f>BDS!BR375</f>
        <v>2543.9176373022419</v>
      </c>
      <c r="K372">
        <f>Room!U373</f>
        <v>0</v>
      </c>
      <c r="L372">
        <v>0</v>
      </c>
      <c r="N372" s="8">
        <f>BDS!BR375</f>
        <v>2543.9176373022419</v>
      </c>
      <c r="O372">
        <f>Room!V373</f>
        <v>3.20989496925594E-2</v>
      </c>
      <c r="P372">
        <v>0</v>
      </c>
      <c r="R372" s="8">
        <f>BDS!BR375</f>
        <v>2543.9176373022419</v>
      </c>
      <c r="S372" s="1">
        <f>Room!W373</f>
        <v>-1.7586703312575624</v>
      </c>
      <c r="T372">
        <v>0</v>
      </c>
    </row>
    <row r="373" spans="2:20" x14ac:dyDescent="0.2">
      <c r="B373" s="8">
        <f>BDS!BR376</f>
        <v>2582.4964869422865</v>
      </c>
      <c r="C373">
        <f>BDS!CD376</f>
        <v>-1.7817683124901249</v>
      </c>
      <c r="D373">
        <v>0</v>
      </c>
      <c r="F373" s="8">
        <f>BDS!BR376</f>
        <v>2582.4964869422865</v>
      </c>
      <c r="G373">
        <f>Room!Q374</f>
        <v>-9.0744840012358302E-2</v>
      </c>
      <c r="H373">
        <v>0</v>
      </c>
      <c r="J373" s="8">
        <f>BDS!BR376</f>
        <v>2582.4964869422865</v>
      </c>
      <c r="K373">
        <f>Room!U374</f>
        <v>0</v>
      </c>
      <c r="L373">
        <v>0</v>
      </c>
      <c r="N373" s="8">
        <f>BDS!BR376</f>
        <v>2582.4964869422865</v>
      </c>
      <c r="O373">
        <f>Room!V374</f>
        <v>-9.0744840012358302E-2</v>
      </c>
      <c r="P373">
        <v>0</v>
      </c>
      <c r="R373" s="8">
        <f>BDS!BR376</f>
        <v>2582.4964869422865</v>
      </c>
      <c r="S373" s="1">
        <f>Room!W374</f>
        <v>-1.8725131525024832</v>
      </c>
      <c r="T373">
        <v>0</v>
      </c>
    </row>
    <row r="374" spans="2:20" x14ac:dyDescent="0.2">
      <c r="B374" s="8">
        <f>BDS!BR377</f>
        <v>2621.6603899731031</v>
      </c>
      <c r="C374">
        <f>BDS!CD377</f>
        <v>-1.7372015909928313</v>
      </c>
      <c r="D374">
        <v>0</v>
      </c>
      <c r="F374" s="8">
        <f>BDS!BR377</f>
        <v>2621.6603899731031</v>
      </c>
      <c r="G374">
        <f>Room!Q375</f>
        <v>-1.6321889262433255E-2</v>
      </c>
      <c r="H374">
        <v>0</v>
      </c>
      <c r="J374" s="8">
        <f>BDS!BR377</f>
        <v>2621.6603899731031</v>
      </c>
      <c r="K374">
        <f>Room!U375</f>
        <v>0</v>
      </c>
      <c r="L374">
        <v>0</v>
      </c>
      <c r="N374" s="8">
        <f>BDS!BR377</f>
        <v>2621.6603899731031</v>
      </c>
      <c r="O374">
        <f>Room!V375</f>
        <v>-1.6321889262433255E-2</v>
      </c>
      <c r="P374">
        <v>0</v>
      </c>
      <c r="R374" s="8">
        <f>BDS!BR377</f>
        <v>2621.6603899731031</v>
      </c>
      <c r="S374" s="1">
        <f>Room!W375</f>
        <v>-1.7535234802552646</v>
      </c>
      <c r="T374">
        <v>0</v>
      </c>
    </row>
    <row r="375" spans="2:20" x14ac:dyDescent="0.2">
      <c r="B375" s="8">
        <f>BDS!BR378</f>
        <v>2661.4182188072509</v>
      </c>
      <c r="C375">
        <f>BDS!CD378</f>
        <v>-1.6530700641844813</v>
      </c>
      <c r="D375">
        <v>0</v>
      </c>
      <c r="F375" s="8">
        <f>BDS!BR378</f>
        <v>2661.4182188072509</v>
      </c>
      <c r="G375">
        <f>Room!Q376</f>
        <v>-8.5200865689883803E-2</v>
      </c>
      <c r="H375">
        <v>0</v>
      </c>
      <c r="J375" s="8">
        <f>BDS!BR378</f>
        <v>2661.4182188072509</v>
      </c>
      <c r="K375">
        <f>Room!U376</f>
        <v>0</v>
      </c>
      <c r="L375">
        <v>0</v>
      </c>
      <c r="N375" s="8">
        <f>BDS!BR378</f>
        <v>2661.4182188072509</v>
      </c>
      <c r="O375">
        <f>Room!V376</f>
        <v>-8.5200865689883803E-2</v>
      </c>
      <c r="P375">
        <v>0</v>
      </c>
      <c r="R375" s="8">
        <f>BDS!BR378</f>
        <v>2661.4182188072509</v>
      </c>
      <c r="S375" s="1">
        <f>Room!W376</f>
        <v>-1.738270929874365</v>
      </c>
      <c r="T375">
        <v>0</v>
      </c>
    </row>
    <row r="376" spans="2:20" x14ac:dyDescent="0.2">
      <c r="B376" s="8">
        <f>BDS!BR379</f>
        <v>2701.7789804086065</v>
      </c>
      <c r="C376">
        <f>BDS!CD379</f>
        <v>-1.5279230338488494</v>
      </c>
      <c r="D376">
        <v>0</v>
      </c>
      <c r="F376" s="8">
        <f>BDS!BR379</f>
        <v>2701.7789804086065</v>
      </c>
      <c r="G376">
        <f>Room!Q377</f>
        <v>8.8842463521110526E-2</v>
      </c>
      <c r="H376">
        <v>0</v>
      </c>
      <c r="J376" s="8">
        <f>BDS!BR379</f>
        <v>2701.7789804086065</v>
      </c>
      <c r="K376">
        <f>Room!U377</f>
        <v>0</v>
      </c>
      <c r="L376">
        <v>0</v>
      </c>
      <c r="N376" s="8">
        <f>BDS!BR379</f>
        <v>2701.7789804086065</v>
      </c>
      <c r="O376">
        <f>Room!V377</f>
        <v>8.8842463521110526E-2</v>
      </c>
      <c r="P376">
        <v>0</v>
      </c>
      <c r="R376" s="8">
        <f>BDS!BR379</f>
        <v>2701.7789804086065</v>
      </c>
      <c r="S376" s="1">
        <f>Room!W377</f>
        <v>-1.439080570327739</v>
      </c>
      <c r="T376">
        <v>0</v>
      </c>
    </row>
    <row r="377" spans="2:20" x14ac:dyDescent="0.2">
      <c r="B377" s="8">
        <f>BDS!BR380</f>
        <v>2742.7518183328525</v>
      </c>
      <c r="C377">
        <f>BDS!CD380</f>
        <v>-1.3632676292550947</v>
      </c>
      <c r="D377">
        <v>0</v>
      </c>
      <c r="F377" s="8">
        <f>BDS!BR380</f>
        <v>2742.7518183328525</v>
      </c>
      <c r="G377">
        <f>Room!Q378</f>
        <v>0.10509158115659835</v>
      </c>
      <c r="H377">
        <v>0</v>
      </c>
      <c r="J377" s="8">
        <f>BDS!BR380</f>
        <v>2742.7518183328525</v>
      </c>
      <c r="K377">
        <f>Room!U378</f>
        <v>0</v>
      </c>
      <c r="L377">
        <v>0</v>
      </c>
      <c r="N377" s="8">
        <f>BDS!BR380</f>
        <v>2742.7518183328525</v>
      </c>
      <c r="O377">
        <f>Room!V378</f>
        <v>0.10509158115659835</v>
      </c>
      <c r="P377">
        <v>0</v>
      </c>
      <c r="R377" s="8">
        <f>BDS!BR380</f>
        <v>2742.7518183328525</v>
      </c>
      <c r="S377" s="1">
        <f>Room!W378</f>
        <v>-1.2581760480984963</v>
      </c>
      <c r="T377">
        <v>0</v>
      </c>
    </row>
    <row r="378" spans="2:20" x14ac:dyDescent="0.2">
      <c r="B378" s="8">
        <f>BDS!BR381</f>
        <v>2784.3460147989113</v>
      </c>
      <c r="C378">
        <f>BDS!CD381</f>
        <v>-1.1636326908568364</v>
      </c>
      <c r="D378">
        <v>0</v>
      </c>
      <c r="F378" s="8">
        <f>BDS!BR381</f>
        <v>2784.3460147989113</v>
      </c>
      <c r="G378">
        <f>Room!Q379</f>
        <v>-4.318691578934554E-2</v>
      </c>
      <c r="H378">
        <v>0</v>
      </c>
      <c r="J378" s="8">
        <f>BDS!BR381</f>
        <v>2784.3460147989113</v>
      </c>
      <c r="K378">
        <f>Room!U379</f>
        <v>0</v>
      </c>
      <c r="L378">
        <v>0</v>
      </c>
      <c r="N378" s="8">
        <f>BDS!BR381</f>
        <v>2784.3460147989113</v>
      </c>
      <c r="O378">
        <f>Room!V379</f>
        <v>-4.318691578934554E-2</v>
      </c>
      <c r="P378">
        <v>0</v>
      </c>
      <c r="R378" s="8">
        <f>BDS!BR381</f>
        <v>2784.3460147989113</v>
      </c>
      <c r="S378" s="1">
        <f>Room!W379</f>
        <v>-1.206819606646182</v>
      </c>
      <c r="T378">
        <v>0</v>
      </c>
    </row>
    <row r="379" spans="2:20" x14ac:dyDescent="0.2">
      <c r="B379" s="8">
        <f>BDS!BR382</f>
        <v>2826.5709927917901</v>
      </c>
      <c r="C379">
        <f>BDS!CD382</f>
        <v>-0.9362654442555165</v>
      </c>
      <c r="D379">
        <v>0</v>
      </c>
      <c r="F379" s="8">
        <f>BDS!BR382</f>
        <v>2826.5709927917901</v>
      </c>
      <c r="G379">
        <f>Room!Q380</f>
        <v>-6.1695121735180908E-2</v>
      </c>
      <c r="H379">
        <v>0</v>
      </c>
      <c r="J379" s="8">
        <f>BDS!BR382</f>
        <v>2826.5709927917901</v>
      </c>
      <c r="K379">
        <f>Room!U380</f>
        <v>0</v>
      </c>
      <c r="L379">
        <v>0</v>
      </c>
      <c r="N379" s="8">
        <f>BDS!BR382</f>
        <v>2826.5709927917901</v>
      </c>
      <c r="O379">
        <f>Room!V380</f>
        <v>-6.1695121735180908E-2</v>
      </c>
      <c r="P379">
        <v>0</v>
      </c>
      <c r="R379" s="8">
        <f>BDS!BR382</f>
        <v>2826.5709927917901</v>
      </c>
      <c r="S379" s="1">
        <f>Room!W380</f>
        <v>-0.99796056599069738</v>
      </c>
      <c r="T379">
        <v>0</v>
      </c>
    </row>
    <row r="380" spans="2:20" x14ac:dyDescent="0.2">
      <c r="B380" s="8">
        <f>BDS!BR383</f>
        <v>2869.4363181973195</v>
      </c>
      <c r="C380">
        <f>BDS!CD383</f>
        <v>-0.69051665818304908</v>
      </c>
      <c r="D380">
        <v>0</v>
      </c>
      <c r="F380" s="8">
        <f>BDS!BR383</f>
        <v>2869.4363181973195</v>
      </c>
      <c r="G380">
        <f>Room!Q381</f>
        <v>-7.8263500211601875E-2</v>
      </c>
      <c r="H380">
        <v>0</v>
      </c>
      <c r="J380" s="8">
        <f>BDS!BR383</f>
        <v>2869.4363181973195</v>
      </c>
      <c r="K380">
        <f>Room!U381</f>
        <v>0</v>
      </c>
      <c r="L380">
        <v>0</v>
      </c>
      <c r="N380" s="8">
        <f>BDS!BR383</f>
        <v>2869.4363181973195</v>
      </c>
      <c r="O380">
        <f>Room!V381</f>
        <v>-7.8263500211601875E-2</v>
      </c>
      <c r="P380">
        <v>0</v>
      </c>
      <c r="R380" s="8">
        <f>BDS!BR383</f>
        <v>2869.4363181973195</v>
      </c>
      <c r="S380" s="1">
        <f>Room!W381</f>
        <v>-0.76878015839465097</v>
      </c>
      <c r="T380">
        <v>0</v>
      </c>
    </row>
    <row r="381" spans="2:20" x14ac:dyDescent="0.2">
      <c r="B381" s="8">
        <f>BDS!BR384</f>
        <v>2912.9517019692607</v>
      </c>
      <c r="C381">
        <f>BDS!CD384</f>
        <v>-0.43702635576240034</v>
      </c>
      <c r="D381">
        <v>0</v>
      </c>
      <c r="F381" s="8">
        <f>BDS!BR384</f>
        <v>2912.9517019692607</v>
      </c>
      <c r="G381">
        <f>Room!Q382</f>
        <v>9.1753612839703E-2</v>
      </c>
      <c r="H381">
        <v>0</v>
      </c>
      <c r="J381" s="8">
        <f>BDS!BR384</f>
        <v>2912.9517019692607</v>
      </c>
      <c r="K381">
        <f>Room!U382</f>
        <v>0</v>
      </c>
      <c r="L381">
        <v>0</v>
      </c>
      <c r="N381" s="8">
        <f>BDS!BR384</f>
        <v>2912.9517019692607</v>
      </c>
      <c r="O381">
        <f>Room!V382</f>
        <v>9.1753612839703E-2</v>
      </c>
      <c r="P381">
        <v>0</v>
      </c>
      <c r="R381" s="8">
        <f>BDS!BR384</f>
        <v>2912.9517019692607</v>
      </c>
      <c r="S381" s="1">
        <f>Room!W382</f>
        <v>-0.34527274292269733</v>
      </c>
      <c r="T381">
        <v>0</v>
      </c>
    </row>
    <row r="382" spans="2:20" x14ac:dyDescent="0.2">
      <c r="B382" s="8">
        <f>BDS!BR385</f>
        <v>2957.1270023292827</v>
      </c>
      <c r="C382">
        <f>BDS!CD385</f>
        <v>-0.18684069816504589</v>
      </c>
      <c r="D382">
        <v>0</v>
      </c>
      <c r="F382" s="8">
        <f>BDS!BR385</f>
        <v>2957.1270023292827</v>
      </c>
      <c r="G382">
        <f>Room!Q383</f>
        <v>4.5165609910022962E-2</v>
      </c>
      <c r="H382">
        <v>0</v>
      </c>
      <c r="J382" s="8">
        <f>BDS!BR385</f>
        <v>2957.1270023292827</v>
      </c>
      <c r="K382">
        <f>Room!U383</f>
        <v>0</v>
      </c>
      <c r="L382">
        <v>0</v>
      </c>
      <c r="N382" s="8">
        <f>BDS!BR385</f>
        <v>2957.1270023292827</v>
      </c>
      <c r="O382">
        <f>Room!V383</f>
        <v>4.5165609910022962E-2</v>
      </c>
      <c r="P382">
        <v>0</v>
      </c>
      <c r="R382" s="8">
        <f>BDS!BR385</f>
        <v>2957.1270023292827</v>
      </c>
      <c r="S382" s="1">
        <f>Room!W383</f>
        <v>-0.14167508825502292</v>
      </c>
      <c r="T382">
        <v>0</v>
      </c>
    </row>
    <row r="383" spans="2:20" x14ac:dyDescent="0.2">
      <c r="B383" s="8">
        <f>BDS!BR386</f>
        <v>3001.9722270002976</v>
      </c>
      <c r="C383">
        <f>BDS!CD386</f>
        <v>4.9427470339566071E-2</v>
      </c>
      <c r="D383">
        <v>0</v>
      </c>
      <c r="F383" s="8">
        <f>BDS!BR386</f>
        <v>3001.9722270002976</v>
      </c>
      <c r="G383">
        <f>Room!Q384</f>
        <v>-7.02849610071061E-2</v>
      </c>
      <c r="H383">
        <v>0</v>
      </c>
      <c r="J383" s="8">
        <f>BDS!BR386</f>
        <v>3001.9722270002976</v>
      </c>
      <c r="K383">
        <f>Room!U384</f>
        <v>0</v>
      </c>
      <c r="L383">
        <v>0</v>
      </c>
      <c r="N383" s="8">
        <f>BDS!BR386</f>
        <v>3001.9722270002976</v>
      </c>
      <c r="O383">
        <f>Room!V384</f>
        <v>-7.02849610071061E-2</v>
      </c>
      <c r="P383">
        <v>0</v>
      </c>
      <c r="R383" s="8">
        <f>BDS!BR386</f>
        <v>3001.9722270002976</v>
      </c>
      <c r="S383" s="1">
        <f>Room!W384</f>
        <v>-2.085749066754003E-2</v>
      </c>
      <c r="T383">
        <v>0</v>
      </c>
    </row>
    <row r="384" spans="2:20" x14ac:dyDescent="0.2">
      <c r="B384" s="8">
        <f>BDS!BR387</f>
        <v>3047.4975354736684</v>
      </c>
      <c r="C384">
        <f>BDS!CD387</f>
        <v>0.26232165491899284</v>
      </c>
      <c r="D384">
        <v>0</v>
      </c>
      <c r="F384" s="8">
        <f>BDS!BR387</f>
        <v>3047.4975354736684</v>
      </c>
      <c r="G384">
        <f>Room!Q385</f>
        <v>6.7017290729177226E-2</v>
      </c>
      <c r="H384">
        <v>0</v>
      </c>
      <c r="J384" s="8">
        <f>BDS!BR387</f>
        <v>3047.4975354736684</v>
      </c>
      <c r="K384">
        <f>Room!U385</f>
        <v>0</v>
      </c>
      <c r="L384">
        <v>0</v>
      </c>
      <c r="N384" s="8">
        <f>BDS!BR387</f>
        <v>3047.4975354736684</v>
      </c>
      <c r="O384">
        <f>Room!V385</f>
        <v>6.7017290729177226E-2</v>
      </c>
      <c r="P384">
        <v>0</v>
      </c>
      <c r="R384" s="8">
        <f>BDS!BR387</f>
        <v>3047.4975354736684</v>
      </c>
      <c r="S384" s="1">
        <f>Room!W385</f>
        <v>0.32933894564817007</v>
      </c>
      <c r="T384">
        <v>0</v>
      </c>
    </row>
    <row r="385" spans="2:20" x14ac:dyDescent="0.2">
      <c r="B385" s="8">
        <f>BDS!BR388</f>
        <v>3093.7132413107975</v>
      </c>
      <c r="C385">
        <f>BDS!CD388</f>
        <v>0.44411803751356604</v>
      </c>
      <c r="D385">
        <v>0</v>
      </c>
      <c r="F385" s="8">
        <f>BDS!BR388</f>
        <v>3093.7132413107975</v>
      </c>
      <c r="G385">
        <f>Room!Q386</f>
        <v>-5.1746155823476636E-2</v>
      </c>
      <c r="H385">
        <v>0</v>
      </c>
      <c r="J385" s="8">
        <f>BDS!BR388</f>
        <v>3093.7132413107975</v>
      </c>
      <c r="K385">
        <f>Room!U386</f>
        <v>0</v>
      </c>
      <c r="L385">
        <v>0</v>
      </c>
      <c r="N385" s="8">
        <f>BDS!BR388</f>
        <v>3093.7132413107975</v>
      </c>
      <c r="O385">
        <f>Room!V386</f>
        <v>-5.1746155823476636E-2</v>
      </c>
      <c r="P385">
        <v>0</v>
      </c>
      <c r="R385" s="8">
        <f>BDS!BR388</f>
        <v>3093.7132413107975</v>
      </c>
      <c r="S385" s="1">
        <f>Room!W386</f>
        <v>0.39237188169008941</v>
      </c>
      <c r="T385">
        <v>0</v>
      </c>
    </row>
    <row r="386" spans="2:20" x14ac:dyDescent="0.2">
      <c r="B386" s="8">
        <f>BDS!BR389</f>
        <v>3140.6298144796178</v>
      </c>
      <c r="C386">
        <f>BDS!CD389</f>
        <v>0.58925601499548019</v>
      </c>
      <c r="D386">
        <v>0</v>
      </c>
      <c r="F386" s="8">
        <f>BDS!BR389</f>
        <v>3140.6298144796178</v>
      </c>
      <c r="G386">
        <f>Room!Q387</f>
        <v>-5.8226757696192025E-2</v>
      </c>
      <c r="H386">
        <v>0</v>
      </c>
      <c r="J386" s="8">
        <f>BDS!BR389</f>
        <v>3140.6298144796178</v>
      </c>
      <c r="K386">
        <f>Room!U387</f>
        <v>0</v>
      </c>
      <c r="L386">
        <v>0</v>
      </c>
      <c r="N386" s="8">
        <f>BDS!BR389</f>
        <v>3140.6298144796178</v>
      </c>
      <c r="O386">
        <f>Room!V387</f>
        <v>-5.8226757696192025E-2</v>
      </c>
      <c r="P386">
        <v>0</v>
      </c>
      <c r="R386" s="8">
        <f>BDS!BR389</f>
        <v>3140.6298144796178</v>
      </c>
      <c r="S386" s="1">
        <f>Room!W387</f>
        <v>0.53102925729928818</v>
      </c>
      <c r="T386">
        <v>0</v>
      </c>
    </row>
    <row r="387" spans="2:20" x14ac:dyDescent="0.2">
      <c r="B387" s="8">
        <f>BDS!BR390</f>
        <v>3188.257883726521</v>
      </c>
      <c r="C387">
        <f>BDS!CD390</f>
        <v>0.69463767208303739</v>
      </c>
      <c r="D387">
        <v>0</v>
      </c>
      <c r="F387" s="8">
        <f>BDS!BR390</f>
        <v>3188.257883726521</v>
      </c>
      <c r="G387">
        <f>Room!Q388</f>
        <v>6.5085578976344038E-2</v>
      </c>
      <c r="H387">
        <v>0</v>
      </c>
      <c r="J387" s="8">
        <f>BDS!BR390</f>
        <v>3188.257883726521</v>
      </c>
      <c r="K387">
        <f>Room!U388</f>
        <v>0</v>
      </c>
      <c r="L387">
        <v>0</v>
      </c>
      <c r="N387" s="8">
        <f>BDS!BR390</f>
        <v>3188.257883726521</v>
      </c>
      <c r="O387">
        <f>Room!V388</f>
        <v>6.5085578976344038E-2</v>
      </c>
      <c r="P387">
        <v>0</v>
      </c>
      <c r="R387" s="8">
        <f>BDS!BR390</f>
        <v>3188.257883726521</v>
      </c>
      <c r="S387" s="1">
        <f>Room!W388</f>
        <v>0.75972325105938143</v>
      </c>
      <c r="T387">
        <v>0</v>
      </c>
    </row>
    <row r="388" spans="2:20" x14ac:dyDescent="0.2">
      <c r="B388" s="8">
        <f>BDS!BR391</f>
        <v>3236.6082389842522</v>
      </c>
      <c r="C388">
        <f>BDS!CD391</f>
        <v>0.75980775970964309</v>
      </c>
      <c r="D388">
        <v>0</v>
      </c>
      <c r="F388" s="8">
        <f>BDS!BR391</f>
        <v>3236.6082389842522</v>
      </c>
      <c r="G388">
        <f>Room!Q389</f>
        <v>3.6236907409932392E-2</v>
      </c>
      <c r="H388">
        <v>0</v>
      </c>
      <c r="J388" s="8">
        <f>BDS!BR391</f>
        <v>3236.6082389842522</v>
      </c>
      <c r="K388">
        <f>Room!U389</f>
        <v>0</v>
      </c>
      <c r="L388">
        <v>0</v>
      </c>
      <c r="N388" s="8">
        <f>BDS!BR391</f>
        <v>3236.6082389842522</v>
      </c>
      <c r="O388">
        <f>Room!V389</f>
        <v>3.6236907409932392E-2</v>
      </c>
      <c r="P388">
        <v>0</v>
      </c>
      <c r="R388" s="8">
        <f>BDS!BR391</f>
        <v>3236.6082389842522</v>
      </c>
      <c r="S388" s="1">
        <f>Room!W389</f>
        <v>0.79604466711957544</v>
      </c>
      <c r="T388">
        <v>0</v>
      </c>
    </row>
    <row r="389" spans="2:20" x14ac:dyDescent="0.2">
      <c r="B389" s="8">
        <f>BDS!BR392</f>
        <v>3285.6918338163232</v>
      </c>
      <c r="C389">
        <f>BDS!CD392</f>
        <v>0.78700985782161492</v>
      </c>
      <c r="D389">
        <v>0</v>
      </c>
      <c r="F389" s="8">
        <f>BDS!BR392</f>
        <v>3285.6918338163232</v>
      </c>
      <c r="G389">
        <f>Room!Q390</f>
        <v>-4.612145590421883E-3</v>
      </c>
      <c r="H389">
        <v>0</v>
      </c>
      <c r="J389" s="8">
        <f>BDS!BR392</f>
        <v>3285.6918338163232</v>
      </c>
      <c r="K389">
        <f>Room!U390</f>
        <v>0</v>
      </c>
      <c r="L389">
        <v>0</v>
      </c>
      <c r="N389" s="8">
        <f>BDS!BR392</f>
        <v>3285.6918338163232</v>
      </c>
      <c r="O389">
        <f>Room!V390</f>
        <v>-4.612145590421883E-3</v>
      </c>
      <c r="P389">
        <v>0</v>
      </c>
      <c r="R389" s="8">
        <f>BDS!BR392</f>
        <v>3285.6918338163232</v>
      </c>
      <c r="S389" s="1">
        <f>Room!W390</f>
        <v>0.78239771223119303</v>
      </c>
      <c r="T389">
        <v>0</v>
      </c>
    </row>
    <row r="390" spans="2:20" x14ac:dyDescent="0.2">
      <c r="B390" s="8">
        <f>BDS!BR393</f>
        <v>3335.5197878984945</v>
      </c>
      <c r="C390">
        <f>BDS!CD393</f>
        <v>0.78109205690341987</v>
      </c>
      <c r="D390">
        <v>0</v>
      </c>
      <c r="F390" s="8">
        <f>BDS!BR393</f>
        <v>3335.5197878984945</v>
      </c>
      <c r="G390">
        <f>Room!Q391</f>
        <v>-6.0760296423844423E-2</v>
      </c>
      <c r="H390">
        <v>0</v>
      </c>
      <c r="J390" s="8">
        <f>BDS!BR393</f>
        <v>3335.5197878984945</v>
      </c>
      <c r="K390">
        <f>Room!U391</f>
        <v>0</v>
      </c>
      <c r="L390">
        <v>0</v>
      </c>
      <c r="N390" s="8">
        <f>BDS!BR393</f>
        <v>3335.5197878984945</v>
      </c>
      <c r="O390">
        <f>Room!V391</f>
        <v>-6.0760296423844423E-2</v>
      </c>
      <c r="P390">
        <v>0</v>
      </c>
      <c r="R390" s="8">
        <f>BDS!BR393</f>
        <v>3335.5197878984945</v>
      </c>
      <c r="S390" s="1">
        <f>Room!W391</f>
        <v>0.72033176047957548</v>
      </c>
      <c r="T390">
        <v>0</v>
      </c>
    </row>
    <row r="391" spans="2:20" x14ac:dyDescent="0.2">
      <c r="B391" s="8">
        <f>BDS!BR394</f>
        <v>3386.1033895378901</v>
      </c>
      <c r="C391">
        <f>BDS!CD394</f>
        <v>0.749214971876075</v>
      </c>
      <c r="D391">
        <v>0</v>
      </c>
      <c r="F391" s="8">
        <f>BDS!BR394</f>
        <v>3386.1033895378901</v>
      </c>
      <c r="G391">
        <f>Room!Q392</f>
        <v>-3.4549596782806974E-2</v>
      </c>
      <c r="H391">
        <v>0</v>
      </c>
      <c r="J391" s="8">
        <f>BDS!BR394</f>
        <v>3386.1033895378901</v>
      </c>
      <c r="K391">
        <f>Room!U392</f>
        <v>0</v>
      </c>
      <c r="L391">
        <v>0</v>
      </c>
      <c r="N391" s="8">
        <f>BDS!BR394</f>
        <v>3386.1033895378901</v>
      </c>
      <c r="O391">
        <f>Room!V392</f>
        <v>-3.4549596782806974E-2</v>
      </c>
      <c r="P391">
        <v>0</v>
      </c>
      <c r="R391" s="8">
        <f>BDS!BR394</f>
        <v>3386.1033895378901</v>
      </c>
      <c r="S391" s="1">
        <f>Room!W392</f>
        <v>0.714665375093268</v>
      </c>
      <c r="T391">
        <v>0</v>
      </c>
    </row>
    <row r="392" spans="2:20" x14ac:dyDescent="0.2">
      <c r="B392" s="8">
        <f>BDS!BR395</f>
        <v>3437.4540982303142</v>
      </c>
      <c r="C392">
        <f>BDS!CD395</f>
        <v>0.70030711535762258</v>
      </c>
      <c r="D392">
        <v>0</v>
      </c>
      <c r="F392" s="8">
        <f>BDS!BR395</f>
        <v>3437.4540982303142</v>
      </c>
      <c r="G392">
        <f>Room!Q393</f>
        <v>9.4430166633380205E-2</v>
      </c>
      <c r="H392">
        <v>0</v>
      </c>
      <c r="J392" s="8">
        <f>BDS!BR395</f>
        <v>3437.4540982303142</v>
      </c>
      <c r="K392">
        <f>Room!U393</f>
        <v>0</v>
      </c>
      <c r="L392">
        <v>0</v>
      </c>
      <c r="N392" s="8">
        <f>BDS!BR395</f>
        <v>3437.4540982303142</v>
      </c>
      <c r="O392">
        <f>Room!V393</f>
        <v>9.4430166633380205E-2</v>
      </c>
      <c r="P392">
        <v>0</v>
      </c>
      <c r="R392" s="8">
        <f>BDS!BR395</f>
        <v>3437.4540982303142</v>
      </c>
      <c r="S392" s="1">
        <f>Room!W393</f>
        <v>0.7947372819910028</v>
      </c>
      <c r="T392">
        <v>0</v>
      </c>
    </row>
    <row r="393" spans="2:20" x14ac:dyDescent="0.2">
      <c r="B393" s="8">
        <f>BDS!BR396</f>
        <v>3489.5835472563504</v>
      </c>
      <c r="C393">
        <f>BDS!CD396</f>
        <v>0.64423040657183872</v>
      </c>
      <c r="D393">
        <v>0</v>
      </c>
      <c r="F393" s="8">
        <f>BDS!BR396</f>
        <v>3489.5835472563504</v>
      </c>
      <c r="G393">
        <f>Room!Q394</f>
        <v>5.1905583608475043E-3</v>
      </c>
      <c r="H393">
        <v>0</v>
      </c>
      <c r="J393" s="8">
        <f>BDS!BR396</f>
        <v>3489.5835472563504</v>
      </c>
      <c r="K393">
        <f>Room!U394</f>
        <v>0</v>
      </c>
      <c r="L393">
        <v>0</v>
      </c>
      <c r="N393" s="8">
        <f>BDS!BR396</f>
        <v>3489.5835472563504</v>
      </c>
      <c r="O393">
        <f>Room!V394</f>
        <v>5.1905583608475043E-3</v>
      </c>
      <c r="P393">
        <v>0</v>
      </c>
      <c r="R393" s="8">
        <f>BDS!BR396</f>
        <v>3489.5835472563504</v>
      </c>
      <c r="S393" s="1">
        <f>Room!W394</f>
        <v>0.6494209649326862</v>
      </c>
      <c r="T393">
        <v>0</v>
      </c>
    </row>
    <row r="394" spans="2:20" x14ac:dyDescent="0.2">
      <c r="B394" s="8">
        <f>BDS!BR397</f>
        <v>3542.5035463168315</v>
      </c>
      <c r="C394">
        <f>BDS!CD397</f>
        <v>0.59067200234169359</v>
      </c>
      <c r="D394">
        <v>0</v>
      </c>
      <c r="F394" s="8">
        <f>BDS!BR397</f>
        <v>3542.5035463168315</v>
      </c>
      <c r="G394">
        <f>Room!Q395</f>
        <v>-5.0128670836247627E-2</v>
      </c>
      <c r="H394">
        <v>0</v>
      </c>
      <c r="J394" s="8">
        <f>BDS!BR397</f>
        <v>3542.5035463168315</v>
      </c>
      <c r="K394">
        <f>Room!U395</f>
        <v>0</v>
      </c>
      <c r="L394">
        <v>0</v>
      </c>
      <c r="N394" s="8">
        <f>BDS!BR397</f>
        <v>3542.5035463168315</v>
      </c>
      <c r="O394">
        <f>Room!V395</f>
        <v>-5.0128670836247627E-2</v>
      </c>
      <c r="P394">
        <v>0</v>
      </c>
      <c r="R394" s="8">
        <f>BDS!BR397</f>
        <v>3542.5035463168315</v>
      </c>
      <c r="S394" s="1">
        <f>Room!W395</f>
        <v>0.54054333150544598</v>
      </c>
      <c r="T394">
        <v>0</v>
      </c>
    </row>
    <row r="395" spans="2:20" x14ac:dyDescent="0.2">
      <c r="B395" s="8">
        <f>BDS!BR398</f>
        <v>3596.2260842082751</v>
      </c>
      <c r="C395">
        <f>BDS!CD398</f>
        <v>0.54786602232855497</v>
      </c>
      <c r="D395">
        <v>0</v>
      </c>
      <c r="F395" s="8">
        <f>BDS!BR398</f>
        <v>3596.2260842082751</v>
      </c>
      <c r="G395">
        <f>Room!Q396</f>
        <v>-3.1058366261220383E-2</v>
      </c>
      <c r="H395">
        <v>0</v>
      </c>
      <c r="J395" s="8">
        <f>BDS!BR398</f>
        <v>3596.2260842082751</v>
      </c>
      <c r="K395">
        <f>Room!U396</f>
        <v>0</v>
      </c>
      <c r="L395">
        <v>0</v>
      </c>
      <c r="N395" s="8">
        <f>BDS!BR398</f>
        <v>3596.2260842082751</v>
      </c>
      <c r="O395">
        <f>Room!V396</f>
        <v>-3.1058366261220383E-2</v>
      </c>
      <c r="P395">
        <v>0</v>
      </c>
      <c r="R395" s="8">
        <f>BDS!BR398</f>
        <v>3596.2260842082751</v>
      </c>
      <c r="S395" s="1">
        <f>Room!W396</f>
        <v>0.51680765606733459</v>
      </c>
      <c r="T395">
        <v>0</v>
      </c>
    </row>
    <row r="396" spans="2:20" x14ac:dyDescent="0.2">
      <c r="B396" s="8">
        <f>BDS!BR399</f>
        <v>3650.7633315388944</v>
      </c>
      <c r="C396">
        <f>BDS!CD399</f>
        <v>0.52134711570150571</v>
      </c>
      <c r="D396">
        <v>0</v>
      </c>
      <c r="F396" s="8">
        <f>BDS!BR399</f>
        <v>3650.7633315388944</v>
      </c>
      <c r="G396">
        <f>Room!Q397</f>
        <v>5.5295442763422784E-2</v>
      </c>
      <c r="H396">
        <v>0</v>
      </c>
      <c r="J396" s="8">
        <f>BDS!BR399</f>
        <v>3650.7633315388944</v>
      </c>
      <c r="K396">
        <f>Room!U397</f>
        <v>0</v>
      </c>
      <c r="L396">
        <v>0</v>
      </c>
      <c r="N396" s="8">
        <f>BDS!BR399</f>
        <v>3650.7633315388944</v>
      </c>
      <c r="O396">
        <f>Room!V397</f>
        <v>5.5295442763422784E-2</v>
      </c>
      <c r="P396">
        <v>0</v>
      </c>
      <c r="R396" s="8">
        <f>BDS!BR399</f>
        <v>3650.7633315388944</v>
      </c>
      <c r="S396" s="1">
        <f>Room!W397</f>
        <v>0.57664255846492851</v>
      </c>
      <c r="T396">
        <v>0</v>
      </c>
    </row>
    <row r="397" spans="2:20" x14ac:dyDescent="0.2">
      <c r="B397" s="8">
        <f>BDS!BR400</f>
        <v>3706.1276434857959</v>
      </c>
      <c r="C397">
        <f>BDS!CD400</f>
        <v>0.51300315057074286</v>
      </c>
      <c r="D397">
        <v>0</v>
      </c>
      <c r="F397" s="8">
        <f>BDS!BR400</f>
        <v>3706.1276434857959</v>
      </c>
      <c r="G397">
        <f>Room!Q398</f>
        <v>-7.5485556629727507E-3</v>
      </c>
      <c r="H397">
        <v>0</v>
      </c>
      <c r="J397" s="8">
        <f>BDS!BR400</f>
        <v>3706.1276434857959</v>
      </c>
      <c r="K397">
        <f>Room!U398</f>
        <v>0</v>
      </c>
      <c r="L397">
        <v>0</v>
      </c>
      <c r="N397" s="8">
        <f>BDS!BR400</f>
        <v>3706.1276434857959</v>
      </c>
      <c r="O397">
        <f>Room!V398</f>
        <v>-7.5485556629727507E-3</v>
      </c>
      <c r="P397">
        <v>0</v>
      </c>
      <c r="R397" s="8">
        <f>BDS!BR400</f>
        <v>3706.1276434857959</v>
      </c>
      <c r="S397" s="1">
        <f>Room!W398</f>
        <v>0.50545459490777012</v>
      </c>
      <c r="T397">
        <v>0</v>
      </c>
    </row>
    <row r="398" spans="2:20" x14ac:dyDescent="0.2">
      <c r="B398" s="8">
        <f>BDS!BR401</f>
        <v>3762.3315625939927</v>
      </c>
      <c r="C398">
        <f>BDS!CD401</f>
        <v>0.52068058080853508</v>
      </c>
      <c r="D398">
        <v>0</v>
      </c>
      <c r="F398" s="8">
        <f>BDS!BR401</f>
        <v>3762.3315625939927</v>
      </c>
      <c r="G398">
        <f>Room!Q399</f>
        <v>2.1620722536155688E-3</v>
      </c>
      <c r="H398">
        <v>0</v>
      </c>
      <c r="J398" s="8">
        <f>BDS!BR401</f>
        <v>3762.3315625939927</v>
      </c>
      <c r="K398">
        <f>Room!U399</f>
        <v>0</v>
      </c>
      <c r="L398">
        <v>0</v>
      </c>
      <c r="N398" s="8">
        <f>BDS!BR401</f>
        <v>3762.3315625939927</v>
      </c>
      <c r="O398">
        <f>Room!V399</f>
        <v>2.1620722536155688E-3</v>
      </c>
      <c r="P398">
        <v>0</v>
      </c>
      <c r="R398" s="8">
        <f>BDS!BR401</f>
        <v>3762.3315625939927</v>
      </c>
      <c r="S398" s="1">
        <f>Room!W399</f>
        <v>0.52284265306215061</v>
      </c>
      <c r="T398">
        <v>0</v>
      </c>
    </row>
    <row r="399" spans="2:20" x14ac:dyDescent="0.2">
      <c r="B399" s="8">
        <f>BDS!BR402</f>
        <v>3819.3878216178623</v>
      </c>
      <c r="C399">
        <f>BDS!CD402</f>
        <v>0.53848741363765562</v>
      </c>
      <c r="D399">
        <v>0</v>
      </c>
      <c r="F399" s="8">
        <f>BDS!BR402</f>
        <v>3819.3878216178623</v>
      </c>
      <c r="G399">
        <f>Room!Q400</f>
        <v>3.1291505523190414E-3</v>
      </c>
      <c r="H399">
        <v>0</v>
      </c>
      <c r="J399" s="8">
        <f>BDS!BR402</f>
        <v>3819.3878216178623</v>
      </c>
      <c r="K399">
        <f>Room!U400</f>
        <v>0</v>
      </c>
      <c r="L399">
        <v>0</v>
      </c>
      <c r="N399" s="8">
        <f>BDS!BR402</f>
        <v>3819.3878216178623</v>
      </c>
      <c r="O399">
        <f>Room!V400</f>
        <v>3.1291505523190414E-3</v>
      </c>
      <c r="P399">
        <v>0</v>
      </c>
      <c r="R399" s="8">
        <f>BDS!BR402</f>
        <v>3819.3878216178623</v>
      </c>
      <c r="S399" s="1">
        <f>Room!W400</f>
        <v>0.54161656418997461</v>
      </c>
      <c r="T399">
        <v>0</v>
      </c>
    </row>
    <row r="400" spans="2:20" x14ac:dyDescent="0.2">
      <c r="B400" s="8">
        <f>BDS!BR403</f>
        <v>3877.3093464056974</v>
      </c>
      <c r="C400">
        <f>BDS!CD403</f>
        <v>0.55776987241358267</v>
      </c>
      <c r="D400">
        <v>0</v>
      </c>
      <c r="F400" s="8">
        <f>BDS!BR403</f>
        <v>3877.3093464056974</v>
      </c>
      <c r="G400">
        <f>Room!Q401</f>
        <v>-7.2675972454881776E-2</v>
      </c>
      <c r="H400">
        <v>0</v>
      </c>
      <c r="J400" s="8">
        <f>BDS!BR403</f>
        <v>3877.3093464056974</v>
      </c>
      <c r="K400">
        <f>Room!U401</f>
        <v>0</v>
      </c>
      <c r="L400">
        <v>0</v>
      </c>
      <c r="N400" s="8">
        <f>BDS!BR403</f>
        <v>3877.3093464056974</v>
      </c>
      <c r="O400">
        <f>Room!V401</f>
        <v>-7.2675972454881776E-2</v>
      </c>
      <c r="P400">
        <v>0</v>
      </c>
      <c r="R400" s="8">
        <f>BDS!BR403</f>
        <v>3877.3093464056974</v>
      </c>
      <c r="S400" s="1">
        <f>Room!W401</f>
        <v>0.48509389995870089</v>
      </c>
      <c r="T400">
        <v>0</v>
      </c>
    </row>
    <row r="401" spans="2:20" x14ac:dyDescent="0.2">
      <c r="B401" s="8">
        <f>BDS!BR404</f>
        <v>3936.1092588280007</v>
      </c>
      <c r="C401">
        <f>BDS!CD404</f>
        <v>0.56857981891166087</v>
      </c>
      <c r="D401">
        <v>0</v>
      </c>
      <c r="F401" s="8">
        <f>BDS!BR404</f>
        <v>3936.1092588280007</v>
      </c>
      <c r="G401">
        <f>Room!Q402</f>
        <v>9.6776946057585481E-2</v>
      </c>
      <c r="H401">
        <v>0</v>
      </c>
      <c r="J401" s="8">
        <f>BDS!BR404</f>
        <v>3936.1092588280007</v>
      </c>
      <c r="K401">
        <f>Room!U402</f>
        <v>0</v>
      </c>
      <c r="L401">
        <v>0</v>
      </c>
      <c r="N401" s="8">
        <f>BDS!BR404</f>
        <v>3936.1092588280007</v>
      </c>
      <c r="O401">
        <f>Room!V402</f>
        <v>9.6776946057585481E-2</v>
      </c>
      <c r="P401">
        <v>0</v>
      </c>
      <c r="R401" s="8">
        <f>BDS!BR404</f>
        <v>3936.1092588280007</v>
      </c>
      <c r="S401" s="1">
        <f>Room!W402</f>
        <v>0.66535676496924634</v>
      </c>
      <c r="T401">
        <v>0</v>
      </c>
    </row>
    <row r="402" spans="2:20" x14ac:dyDescent="0.2">
      <c r="B402" s="8">
        <f>BDS!BR405</f>
        <v>3995.800879750188</v>
      </c>
      <c r="C402">
        <f>BDS!CD405</f>
        <v>0.56136172574421206</v>
      </c>
      <c r="D402">
        <v>0</v>
      </c>
      <c r="F402" s="8">
        <f>BDS!BR405</f>
        <v>3995.800879750188</v>
      </c>
      <c r="G402">
        <f>Room!Q403</f>
        <v>-1.2585520705000951E-2</v>
      </c>
      <c r="H402">
        <v>0</v>
      </c>
      <c r="J402" s="8">
        <f>BDS!BR405</f>
        <v>3995.800879750188</v>
      </c>
      <c r="K402">
        <f>Room!U403</f>
        <v>0</v>
      </c>
      <c r="L402">
        <v>0</v>
      </c>
      <c r="N402" s="8">
        <f>BDS!BR405</f>
        <v>3995.800879750188</v>
      </c>
      <c r="O402">
        <f>Room!V403</f>
        <v>-1.2585520705000951E-2</v>
      </c>
      <c r="P402">
        <v>0</v>
      </c>
      <c r="R402" s="8">
        <f>BDS!BR405</f>
        <v>3995.800879750188</v>
      </c>
      <c r="S402" s="1">
        <f>Room!W403</f>
        <v>0.5487762050392111</v>
      </c>
      <c r="T402">
        <v>0</v>
      </c>
    </row>
    <row r="403" spans="2:20" x14ac:dyDescent="0.2">
      <c r="B403" s="8">
        <f>BDS!BR406</f>
        <v>4056.3977320503732</v>
      </c>
      <c r="C403">
        <f>BDS!CD406</f>
        <v>0.52858520107804985</v>
      </c>
      <c r="D403">
        <v>0</v>
      </c>
      <c r="F403" s="8">
        <f>BDS!BR406</f>
        <v>4056.3977320503732</v>
      </c>
      <c r="G403">
        <f>Room!Q404</f>
        <v>-5.6530588677284478E-2</v>
      </c>
      <c r="H403">
        <v>0</v>
      </c>
      <c r="J403" s="8">
        <f>BDS!BR406</f>
        <v>4056.3977320503732</v>
      </c>
      <c r="K403">
        <f>Room!U404</f>
        <v>0</v>
      </c>
      <c r="L403">
        <v>0</v>
      </c>
      <c r="N403" s="8">
        <f>BDS!BR406</f>
        <v>4056.3977320503732</v>
      </c>
      <c r="O403">
        <f>Room!V404</f>
        <v>-5.6530588677284478E-2</v>
      </c>
      <c r="P403">
        <v>0</v>
      </c>
      <c r="R403" s="8">
        <f>BDS!BR406</f>
        <v>4056.3977320503732</v>
      </c>
      <c r="S403" s="1">
        <f>Room!W404</f>
        <v>0.47205461240076535</v>
      </c>
      <c r="T403">
        <v>0</v>
      </c>
    </row>
    <row r="404" spans="2:20" x14ac:dyDescent="0.2">
      <c r="B404" s="8">
        <f>BDS!BR407</f>
        <v>4117.9135436829165</v>
      </c>
      <c r="C404">
        <f>BDS!CD407</f>
        <v>0.46609952754246375</v>
      </c>
      <c r="D404">
        <v>0</v>
      </c>
      <c r="F404" s="8">
        <f>BDS!BR407</f>
        <v>4117.9135436829165</v>
      </c>
      <c r="G404">
        <f>Room!Q405</f>
        <v>1.1441826650235621E-2</v>
      </c>
      <c r="H404">
        <v>0</v>
      </c>
      <c r="J404" s="8">
        <f>BDS!BR407</f>
        <v>4117.9135436829165</v>
      </c>
      <c r="K404">
        <f>Room!U405</f>
        <v>0</v>
      </c>
      <c r="L404">
        <v>0</v>
      </c>
      <c r="N404" s="8">
        <f>BDS!BR407</f>
        <v>4117.9135436829165</v>
      </c>
      <c r="O404">
        <f>Room!V405</f>
        <v>1.1441826650235621E-2</v>
      </c>
      <c r="P404">
        <v>0</v>
      </c>
      <c r="R404" s="8">
        <f>BDS!BR407</f>
        <v>4117.9135436829165</v>
      </c>
      <c r="S404" s="1">
        <f>Room!W405</f>
        <v>0.47754135419269939</v>
      </c>
      <c r="T404">
        <v>0</v>
      </c>
    </row>
    <row r="405" spans="2:20" x14ac:dyDescent="0.2">
      <c r="B405" s="8">
        <f>BDS!BR408</f>
        <v>4180.3622507884329</v>
      </c>
      <c r="C405">
        <f>BDS!CD408</f>
        <v>0.37404171186263113</v>
      </c>
      <c r="D405">
        <v>0</v>
      </c>
      <c r="F405" s="8">
        <f>BDS!BR408</f>
        <v>4180.3622507884329</v>
      </c>
      <c r="G405">
        <f>Room!Q406</f>
        <v>4.8586993276200578E-2</v>
      </c>
      <c r="H405">
        <v>0</v>
      </c>
      <c r="J405" s="8">
        <f>BDS!BR408</f>
        <v>4180.3622507884329</v>
      </c>
      <c r="K405">
        <f>Room!U406</f>
        <v>0</v>
      </c>
      <c r="L405">
        <v>0</v>
      </c>
      <c r="N405" s="8">
        <f>BDS!BR408</f>
        <v>4180.3622507884329</v>
      </c>
      <c r="O405">
        <f>Room!V406</f>
        <v>4.8586993276200578E-2</v>
      </c>
      <c r="P405">
        <v>0</v>
      </c>
      <c r="R405" s="8">
        <f>BDS!BR408</f>
        <v>4180.3622507884329</v>
      </c>
      <c r="S405" s="1">
        <f>Room!W406</f>
        <v>0.42262870513883172</v>
      </c>
      <c r="T405">
        <v>0</v>
      </c>
    </row>
    <row r="406" spans="2:20" x14ac:dyDescent="0.2">
      <c r="B406" s="8">
        <f>BDS!BR409</f>
        <v>4243.7580008509667</v>
      </c>
      <c r="C406">
        <f>BDS!CD409</f>
        <v>0.25715881952007003</v>
      </c>
      <c r="D406">
        <v>0</v>
      </c>
      <c r="F406" s="8">
        <f>BDS!BR409</f>
        <v>4243.7580008509667</v>
      </c>
      <c r="G406">
        <f>Room!Q407</f>
        <v>-1.8644293493226865E-2</v>
      </c>
      <c r="H406">
        <v>0</v>
      </c>
      <c r="J406" s="8">
        <f>BDS!BR409</f>
        <v>4243.7580008509667</v>
      </c>
      <c r="K406">
        <f>Room!U407</f>
        <v>0</v>
      </c>
      <c r="L406">
        <v>0</v>
      </c>
      <c r="N406" s="8">
        <f>BDS!BR409</f>
        <v>4243.7580008509667</v>
      </c>
      <c r="O406">
        <f>Room!V407</f>
        <v>-1.8644293493226865E-2</v>
      </c>
      <c r="P406">
        <v>0</v>
      </c>
      <c r="R406" s="8">
        <f>BDS!BR409</f>
        <v>4243.7580008509667</v>
      </c>
      <c r="S406" s="1">
        <f>Room!W407</f>
        <v>0.23851452602684317</v>
      </c>
      <c r="T406">
        <v>0</v>
      </c>
    </row>
    <row r="407" spans="2:20" x14ac:dyDescent="0.2">
      <c r="B407" s="8">
        <f>BDS!BR410</f>
        <v>4308.1151559030404</v>
      </c>
      <c r="C407">
        <f>BDS!CD410</f>
        <v>0.12441600671957342</v>
      </c>
      <c r="D407">
        <v>0</v>
      </c>
      <c r="F407" s="8">
        <f>BDS!BR410</f>
        <v>4308.1151559030404</v>
      </c>
      <c r="G407">
        <f>Room!Q408</f>
        <v>-4.6046534037671137E-2</v>
      </c>
      <c r="H407">
        <v>0</v>
      </c>
      <c r="J407" s="8">
        <f>BDS!BR410</f>
        <v>4308.1151559030404</v>
      </c>
      <c r="K407">
        <f>Room!U408</f>
        <v>0</v>
      </c>
      <c r="L407">
        <v>0</v>
      </c>
      <c r="N407" s="8">
        <f>BDS!BR410</f>
        <v>4308.1151559030404</v>
      </c>
      <c r="O407">
        <f>Room!V408</f>
        <v>-4.6046534037671137E-2</v>
      </c>
      <c r="P407">
        <v>0</v>
      </c>
      <c r="R407" s="8">
        <f>BDS!BR410</f>
        <v>4308.1151559030404</v>
      </c>
      <c r="S407" s="1">
        <f>Room!W408</f>
        <v>7.836947268190228E-2</v>
      </c>
      <c r="T407">
        <v>0</v>
      </c>
    </row>
    <row r="408" spans="2:20" x14ac:dyDescent="0.2">
      <c r="B408" s="8">
        <f>BDS!BR411</f>
        <v>4373.4482957793116</v>
      </c>
      <c r="C408">
        <f>BDS!CD411</f>
        <v>-1.2202533072258603E-2</v>
      </c>
      <c r="D408">
        <v>0</v>
      </c>
      <c r="F408" s="8">
        <f>BDS!BR411</f>
        <v>4373.4482957793116</v>
      </c>
      <c r="G408">
        <f>Room!Q409</f>
        <v>4.5487184802005642E-2</v>
      </c>
      <c r="H408">
        <v>0</v>
      </c>
      <c r="J408" s="8">
        <f>BDS!BR411</f>
        <v>4373.4482957793116</v>
      </c>
      <c r="K408">
        <f>Room!U409</f>
        <v>0</v>
      </c>
      <c r="L408">
        <v>0</v>
      </c>
      <c r="N408" s="8">
        <f>BDS!BR411</f>
        <v>4373.4482957793116</v>
      </c>
      <c r="O408">
        <f>Room!V409</f>
        <v>4.5487184802005642E-2</v>
      </c>
      <c r="P408">
        <v>0</v>
      </c>
      <c r="R408" s="8">
        <f>BDS!BR411</f>
        <v>4373.4482957793116</v>
      </c>
      <c r="S408" s="1">
        <f>Room!W409</f>
        <v>3.3284651729747039E-2</v>
      </c>
      <c r="T408">
        <v>0</v>
      </c>
    </row>
    <row r="409" spans="2:20" x14ac:dyDescent="0.2">
      <c r="B409" s="8">
        <f>BDS!BR412</f>
        <v>4439.772221419571</v>
      </c>
      <c r="C409">
        <f>BDS!CD412</f>
        <v>-0.13967228082326333</v>
      </c>
      <c r="D409">
        <v>0</v>
      </c>
      <c r="F409" s="8">
        <f>BDS!BR412</f>
        <v>4439.772221419571</v>
      </c>
      <c r="G409">
        <f>Room!Q410</f>
        <v>-4.1976146801146414E-3</v>
      </c>
      <c r="H409">
        <v>0</v>
      </c>
      <c r="J409" s="8">
        <f>BDS!BR412</f>
        <v>4439.772221419571</v>
      </c>
      <c r="K409">
        <f>Room!U410</f>
        <v>0</v>
      </c>
      <c r="L409">
        <v>0</v>
      </c>
      <c r="N409" s="8">
        <f>BDS!BR412</f>
        <v>4439.772221419571</v>
      </c>
      <c r="O409">
        <f>Room!V410</f>
        <v>-4.1976146801146414E-3</v>
      </c>
      <c r="P409">
        <v>0</v>
      </c>
      <c r="R409" s="8">
        <f>BDS!BR412</f>
        <v>4439.772221419571</v>
      </c>
      <c r="S409" s="1">
        <f>Room!W410</f>
        <v>-0.14386989550337798</v>
      </c>
      <c r="T409">
        <v>0</v>
      </c>
    </row>
    <row r="410" spans="2:20" x14ac:dyDescent="0.2">
      <c r="B410" s="8">
        <f>BDS!BR413</f>
        <v>4507.1019582218323</v>
      </c>
      <c r="C410">
        <f>BDS!CD413</f>
        <v>-0.24642515609407933</v>
      </c>
      <c r="D410">
        <v>0</v>
      </c>
      <c r="F410" s="8">
        <f>BDS!BR413</f>
        <v>4507.1019582218323</v>
      </c>
      <c r="G410">
        <f>Room!Q411</f>
        <v>1.0987387774765694E-2</v>
      </c>
      <c r="H410">
        <v>0</v>
      </c>
      <c r="J410" s="8">
        <f>BDS!BR413</f>
        <v>4507.1019582218323</v>
      </c>
      <c r="K410">
        <f>Room!U411</f>
        <v>0</v>
      </c>
      <c r="L410">
        <v>0</v>
      </c>
      <c r="N410" s="8">
        <f>BDS!BR413</f>
        <v>4507.1019582218323</v>
      </c>
      <c r="O410">
        <f>Room!V411</f>
        <v>1.0987387774765694E-2</v>
      </c>
      <c r="P410">
        <v>0</v>
      </c>
      <c r="R410" s="8">
        <f>BDS!BR413</f>
        <v>4507.1019582218323</v>
      </c>
      <c r="S410" s="1">
        <f>Room!W411</f>
        <v>-0.23543776831931365</v>
      </c>
      <c r="T410">
        <v>0</v>
      </c>
    </row>
    <row r="411" spans="2:20" x14ac:dyDescent="0.2">
      <c r="B411" s="8">
        <f>BDS!BR414</f>
        <v>4575.4527594462716</v>
      </c>
      <c r="C411">
        <f>BDS!CD414</f>
        <v>-0.32481167416726286</v>
      </c>
      <c r="D411">
        <v>0</v>
      </c>
      <c r="F411" s="8">
        <f>BDS!BR414</f>
        <v>4575.4527594462716</v>
      </c>
      <c r="G411">
        <f>Room!Q412</f>
        <v>-6.9577376293964821E-2</v>
      </c>
      <c r="H411">
        <v>0</v>
      </c>
      <c r="J411" s="8">
        <f>BDS!BR414</f>
        <v>4575.4527594462716</v>
      </c>
      <c r="K411">
        <f>Room!U412</f>
        <v>0</v>
      </c>
      <c r="L411">
        <v>0</v>
      </c>
      <c r="N411" s="8">
        <f>BDS!BR414</f>
        <v>4575.4527594462716</v>
      </c>
      <c r="O411">
        <f>Room!V412</f>
        <v>-6.9577376293964821E-2</v>
      </c>
      <c r="P411">
        <v>0</v>
      </c>
      <c r="R411" s="8">
        <f>BDS!BR414</f>
        <v>4575.4527594462716</v>
      </c>
      <c r="S411" s="1">
        <f>Room!W412</f>
        <v>-0.39438905046122769</v>
      </c>
      <c r="T411">
        <v>0</v>
      </c>
    </row>
    <row r="412" spans="2:20" x14ac:dyDescent="0.2">
      <c r="B412" s="8">
        <f>BDS!BR415</f>
        <v>4644.8401096707839</v>
      </c>
      <c r="C412">
        <f>BDS!CD415</f>
        <v>-0.37278917170203751</v>
      </c>
      <c r="D412">
        <v>0</v>
      </c>
      <c r="F412" s="8">
        <f>BDS!BR415</f>
        <v>4644.8401096707839</v>
      </c>
      <c r="G412">
        <f>Room!Q413</f>
        <v>8.2825820542168138E-2</v>
      </c>
      <c r="H412">
        <v>0</v>
      </c>
      <c r="J412" s="8">
        <f>BDS!BR415</f>
        <v>4644.8401096707839</v>
      </c>
      <c r="K412">
        <f>Room!U413</f>
        <v>0</v>
      </c>
      <c r="L412">
        <v>0</v>
      </c>
      <c r="N412" s="8">
        <f>BDS!BR415</f>
        <v>4644.8401096707839</v>
      </c>
      <c r="O412">
        <f>Room!V413</f>
        <v>8.2825820542168138E-2</v>
      </c>
      <c r="P412">
        <v>0</v>
      </c>
      <c r="R412" s="8">
        <f>BDS!BR415</f>
        <v>4644.8401096707839</v>
      </c>
      <c r="S412" s="1">
        <f>Room!W413</f>
        <v>-0.28996335115986938</v>
      </c>
      <c r="T412">
        <v>0</v>
      </c>
    </row>
    <row r="413" spans="2:20" x14ac:dyDescent="0.2">
      <c r="B413" s="8">
        <f>BDS!BR416</f>
        <v>4715.2797282989504</v>
      </c>
      <c r="C413">
        <f>BDS!CD416</f>
        <v>-0.39419522544714614</v>
      </c>
      <c r="D413">
        <v>0</v>
      </c>
      <c r="F413" s="8">
        <f>BDS!BR416</f>
        <v>4715.2797282989504</v>
      </c>
      <c r="G413">
        <f>Room!Q414</f>
        <v>-1.0743034032887589E-2</v>
      </c>
      <c r="H413">
        <v>0</v>
      </c>
      <c r="J413" s="8">
        <f>BDS!BR416</f>
        <v>4715.2797282989504</v>
      </c>
      <c r="K413">
        <f>Room!U414</f>
        <v>0</v>
      </c>
      <c r="L413">
        <v>0</v>
      </c>
      <c r="N413" s="8">
        <f>BDS!BR416</f>
        <v>4715.2797282989504</v>
      </c>
      <c r="O413">
        <f>Room!V414</f>
        <v>-1.0743034032887589E-2</v>
      </c>
      <c r="P413">
        <v>0</v>
      </c>
      <c r="R413" s="8">
        <f>BDS!BR416</f>
        <v>4715.2797282989504</v>
      </c>
      <c r="S413" s="1">
        <f>Room!W414</f>
        <v>-0.4049382594800337</v>
      </c>
      <c r="T413">
        <v>0</v>
      </c>
    </row>
    <row r="414" spans="2:20" x14ac:dyDescent="0.2">
      <c r="B414" s="8">
        <f>BDS!BR417</f>
        <v>4786.7875731212007</v>
      </c>
      <c r="C414">
        <f>BDS!CD417</f>
        <v>-0.39738806587908115</v>
      </c>
      <c r="D414">
        <v>0</v>
      </c>
      <c r="F414" s="8">
        <f>BDS!BR417</f>
        <v>4786.7875731212007</v>
      </c>
      <c r="G414">
        <f>Room!Q415</f>
        <v>-5.5455043457268947E-2</v>
      </c>
      <c r="H414">
        <v>0</v>
      </c>
      <c r="J414" s="8">
        <f>BDS!BR417</f>
        <v>4786.7875731212007</v>
      </c>
      <c r="K414">
        <f>Room!U415</f>
        <v>0</v>
      </c>
      <c r="L414">
        <v>0</v>
      </c>
      <c r="N414" s="8">
        <f>BDS!BR417</f>
        <v>4786.7875731212007</v>
      </c>
      <c r="O414">
        <f>Room!V415</f>
        <v>-5.5455043457268947E-2</v>
      </c>
      <c r="P414">
        <v>0</v>
      </c>
      <c r="R414" s="8">
        <f>BDS!BR417</f>
        <v>4786.7875731212007</v>
      </c>
      <c r="S414" s="1">
        <f>Room!W415</f>
        <v>-0.45284310933635008</v>
      </c>
      <c r="T414">
        <v>0</v>
      </c>
    </row>
    <row r="415" spans="2:20" x14ac:dyDescent="0.2">
      <c r="B415" s="8">
        <f>BDS!BR418</f>
        <v>4859.3798439299808</v>
      </c>
      <c r="C415">
        <f>BDS!CD418</f>
        <v>-0.39259965763889593</v>
      </c>
      <c r="D415">
        <v>0</v>
      </c>
      <c r="F415" s="8">
        <f>BDS!BR418</f>
        <v>4859.3798439299808</v>
      </c>
      <c r="G415">
        <f>Room!Q416</f>
        <v>2.3942420998888783E-2</v>
      </c>
      <c r="H415">
        <v>0</v>
      </c>
      <c r="J415" s="8">
        <f>BDS!BR418</f>
        <v>4859.3798439299808</v>
      </c>
      <c r="K415">
        <f>Room!U416</f>
        <v>0</v>
      </c>
      <c r="L415">
        <v>0</v>
      </c>
      <c r="N415" s="8">
        <f>BDS!BR418</f>
        <v>4859.3798439299808</v>
      </c>
      <c r="O415">
        <f>Room!V416</f>
        <v>2.3942420998888783E-2</v>
      </c>
      <c r="P415">
        <v>0</v>
      </c>
      <c r="R415" s="8">
        <f>BDS!BR418</f>
        <v>4859.3798439299808</v>
      </c>
      <c r="S415" s="1">
        <f>Room!W416</f>
        <v>-0.36865723664000716</v>
      </c>
      <c r="T415">
        <v>0</v>
      </c>
    </row>
    <row r="416" spans="2:20" x14ac:dyDescent="0.2">
      <c r="B416" s="8">
        <f>BDS!BR419</f>
        <v>4933.0729861897453</v>
      </c>
      <c r="C416">
        <f>BDS!CD419</f>
        <v>-0.38877116798332434</v>
      </c>
      <c r="D416">
        <v>0</v>
      </c>
      <c r="F416" s="8">
        <f>BDS!BR419</f>
        <v>4933.0729861897453</v>
      </c>
      <c r="G416">
        <f>Room!Q417</f>
        <v>2.546560242184856E-2</v>
      </c>
      <c r="H416">
        <v>0</v>
      </c>
      <c r="J416" s="8">
        <f>BDS!BR419</f>
        <v>4933.0729861897453</v>
      </c>
      <c r="K416">
        <f>Room!U417</f>
        <v>0</v>
      </c>
      <c r="L416">
        <v>0</v>
      </c>
      <c r="N416" s="8">
        <f>BDS!BR419</f>
        <v>4933.0729861897453</v>
      </c>
      <c r="O416">
        <f>Room!V417</f>
        <v>2.546560242184856E-2</v>
      </c>
      <c r="P416">
        <v>0</v>
      </c>
      <c r="R416" s="8">
        <f>BDS!BR419</f>
        <v>4933.0729861897453</v>
      </c>
      <c r="S416" s="1">
        <f>Room!W417</f>
        <v>-0.36330556556147575</v>
      </c>
      <c r="T416">
        <v>0</v>
      </c>
    </row>
    <row r="417" spans="2:20" x14ac:dyDescent="0.2">
      <c r="B417" s="8">
        <f>BDS!BR420</f>
        <v>5007.883694762606</v>
      </c>
      <c r="C417">
        <f>BDS!CD420</f>
        <v>-0.39076665095446206</v>
      </c>
      <c r="D417">
        <v>0</v>
      </c>
      <c r="F417" s="8">
        <f>BDS!BR420</f>
        <v>5007.883694762606</v>
      </c>
      <c r="G417">
        <f>Room!Q418</f>
        <v>-1.3357306529576886E-3</v>
      </c>
      <c r="H417">
        <v>0</v>
      </c>
      <c r="J417" s="8">
        <f>BDS!BR420</f>
        <v>5007.883694762606</v>
      </c>
      <c r="K417">
        <f>Room!U418</f>
        <v>0</v>
      </c>
      <c r="L417">
        <v>0</v>
      </c>
      <c r="N417" s="8">
        <f>BDS!BR420</f>
        <v>5007.883694762606</v>
      </c>
      <c r="O417">
        <f>Room!V418</f>
        <v>-1.3357306529576886E-3</v>
      </c>
      <c r="P417">
        <v>0</v>
      </c>
      <c r="R417" s="8">
        <f>BDS!BR420</f>
        <v>5007.883694762606</v>
      </c>
      <c r="S417" s="1">
        <f>Room!W418</f>
        <v>-0.39210238160741973</v>
      </c>
      <c r="T417">
        <v>0</v>
      </c>
    </row>
    <row r="418" spans="2:20" x14ac:dyDescent="0.2">
      <c r="B418" s="8">
        <f>BDS!BR421</f>
        <v>5083.8289176904827</v>
      </c>
      <c r="C418">
        <f>BDS!CD421</f>
        <v>-0.3977348081670371</v>
      </c>
      <c r="D418">
        <v>0</v>
      </c>
      <c r="F418" s="8">
        <f>BDS!BR421</f>
        <v>5083.8289176904827</v>
      </c>
      <c r="G418">
        <f>Room!Q419</f>
        <v>-1.3592876459395907E-2</v>
      </c>
      <c r="H418">
        <v>0</v>
      </c>
      <c r="J418" s="8">
        <f>BDS!BR421</f>
        <v>5083.8289176904827</v>
      </c>
      <c r="K418">
        <f>Room!U419</f>
        <v>0</v>
      </c>
      <c r="L418">
        <v>0</v>
      </c>
      <c r="N418" s="8">
        <f>BDS!BR421</f>
        <v>5083.8289176904827</v>
      </c>
      <c r="O418">
        <f>Room!V419</f>
        <v>-1.3592876459395907E-2</v>
      </c>
      <c r="P418">
        <v>0</v>
      </c>
      <c r="R418" s="8">
        <f>BDS!BR421</f>
        <v>5083.8289176904827</v>
      </c>
      <c r="S418" s="1">
        <f>Room!W419</f>
        <v>-0.41132768462643299</v>
      </c>
      <c r="T418">
        <v>0</v>
      </c>
    </row>
    <row r="419" spans="2:20" x14ac:dyDescent="0.2">
      <c r="B419" s="8">
        <f>BDS!BR422</f>
        <v>5160.9258600346066</v>
      </c>
      <c r="C419">
        <f>BDS!CD422</f>
        <v>-0.40313681320482786</v>
      </c>
      <c r="D419">
        <v>0</v>
      </c>
      <c r="F419" s="8">
        <f>BDS!BR422</f>
        <v>5160.9258600346066</v>
      </c>
      <c r="G419">
        <f>Room!Q420</f>
        <v>-2.6611418661478245E-2</v>
      </c>
      <c r="H419">
        <v>0</v>
      </c>
      <c r="J419" s="8">
        <f>BDS!BR422</f>
        <v>5160.9258600346066</v>
      </c>
      <c r="K419">
        <f>Room!U420</f>
        <v>0</v>
      </c>
      <c r="L419">
        <v>0</v>
      </c>
      <c r="N419" s="8">
        <f>BDS!BR422</f>
        <v>5160.9258600346066</v>
      </c>
      <c r="O419">
        <f>Room!V420</f>
        <v>-2.6611418661478245E-2</v>
      </c>
      <c r="P419">
        <v>0</v>
      </c>
      <c r="R419" s="8">
        <f>BDS!BR422</f>
        <v>5160.9258600346066</v>
      </c>
      <c r="S419" s="1">
        <f>Room!W420</f>
        <v>-0.42974823186630612</v>
      </c>
      <c r="T419">
        <v>0</v>
      </c>
    </row>
    <row r="420" spans="2:20" x14ac:dyDescent="0.2">
      <c r="B420" s="8">
        <f>BDS!BR423</f>
        <v>5239.1919877732525</v>
      </c>
      <c r="C420">
        <f>BDS!CD423</f>
        <v>-0.39662425054171191</v>
      </c>
      <c r="D420">
        <v>0</v>
      </c>
      <c r="F420" s="8">
        <f>BDS!BR423</f>
        <v>5239.1919877732525</v>
      </c>
      <c r="G420">
        <f>Room!Q421</f>
        <v>2.7685464823737658E-2</v>
      </c>
      <c r="H420">
        <v>0</v>
      </c>
      <c r="J420" s="8">
        <f>BDS!BR423</f>
        <v>5239.1919877732525</v>
      </c>
      <c r="K420">
        <f>Room!U421</f>
        <v>0</v>
      </c>
      <c r="L420">
        <v>0</v>
      </c>
      <c r="N420" s="8">
        <f>BDS!BR423</f>
        <v>5239.1919877732525</v>
      </c>
      <c r="O420">
        <f>Room!V421</f>
        <v>2.7685464823737658E-2</v>
      </c>
      <c r="P420">
        <v>0</v>
      </c>
      <c r="R420" s="8">
        <f>BDS!BR423</f>
        <v>5239.1919877732525</v>
      </c>
      <c r="S420" s="1">
        <f>Room!W421</f>
        <v>-0.36893878571797423</v>
      </c>
      <c r="T420">
        <v>0</v>
      </c>
    </row>
    <row r="421" spans="2:20" x14ac:dyDescent="0.2">
      <c r="B421" s="8">
        <f>BDS!BR424</f>
        <v>5318.6450317585814</v>
      </c>
      <c r="C421">
        <f>BDS!CD424</f>
        <v>-0.36747860167088664</v>
      </c>
      <c r="D421">
        <v>0</v>
      </c>
      <c r="F421" s="8">
        <f>BDS!BR424</f>
        <v>5318.6450317585814</v>
      </c>
      <c r="G421">
        <f>Room!Q422</f>
        <v>-1.2219177486770039E-2</v>
      </c>
      <c r="H421">
        <v>0</v>
      </c>
      <c r="J421" s="8">
        <f>BDS!BR424</f>
        <v>5318.6450317585814</v>
      </c>
      <c r="K421">
        <f>Room!U422</f>
        <v>0</v>
      </c>
      <c r="L421">
        <v>0</v>
      </c>
      <c r="N421" s="8">
        <f>BDS!BR424</f>
        <v>5318.6450317585814</v>
      </c>
      <c r="O421">
        <f>Room!V422</f>
        <v>-1.2219177486770039E-2</v>
      </c>
      <c r="P421">
        <v>0</v>
      </c>
      <c r="R421" s="8">
        <f>BDS!BR424</f>
        <v>5318.6450317585814</v>
      </c>
      <c r="S421" s="1">
        <f>Room!W422</f>
        <v>-0.37969777915765668</v>
      </c>
      <c r="T421">
        <v>0</v>
      </c>
    </row>
    <row r="422" spans="2:20" x14ac:dyDescent="0.2">
      <c r="B422" s="8">
        <f>BDS!BR425</f>
        <v>5399.3029917334879</v>
      </c>
      <c r="C422">
        <f>BDS!CD425</f>
        <v>-0.30871275835835821</v>
      </c>
      <c r="D422">
        <v>0</v>
      </c>
      <c r="F422" s="8">
        <f>BDS!BR425</f>
        <v>5399.3029917334879</v>
      </c>
      <c r="G422">
        <f>Room!Q423</f>
        <v>2.5658667503539921E-2</v>
      </c>
      <c r="H422">
        <v>0</v>
      </c>
      <c r="J422" s="8">
        <f>BDS!BR425</f>
        <v>5399.3029917334879</v>
      </c>
      <c r="K422">
        <f>Room!U423</f>
        <v>0</v>
      </c>
      <c r="L422">
        <v>0</v>
      </c>
      <c r="N422" s="8">
        <f>BDS!BR425</f>
        <v>5399.3029917334879</v>
      </c>
      <c r="O422">
        <f>Room!V423</f>
        <v>2.5658667503539921E-2</v>
      </c>
      <c r="P422">
        <v>0</v>
      </c>
      <c r="R422" s="8">
        <f>BDS!BR425</f>
        <v>5399.3029917334879</v>
      </c>
      <c r="S422" s="1">
        <f>Room!W423</f>
        <v>-0.28305409085481831</v>
      </c>
      <c r="T422">
        <v>0</v>
      </c>
    </row>
    <row r="423" spans="2:20" x14ac:dyDescent="0.2">
      <c r="B423" s="8">
        <f>BDS!BR426</f>
        <v>5481.1841404093639</v>
      </c>
      <c r="C423">
        <f>BDS!CD426</f>
        <v>-0.22042488953861383</v>
      </c>
      <c r="D423">
        <v>0</v>
      </c>
      <c r="F423" s="8">
        <f>BDS!BR426</f>
        <v>5481.1841404093639</v>
      </c>
      <c r="G423">
        <f>Room!Q424</f>
        <v>-2.4936106874577021E-2</v>
      </c>
      <c r="H423">
        <v>0</v>
      </c>
      <c r="J423" s="8">
        <f>BDS!BR426</f>
        <v>5481.1841404093639</v>
      </c>
      <c r="K423">
        <f>Room!U424</f>
        <v>0</v>
      </c>
      <c r="L423">
        <v>0</v>
      </c>
      <c r="N423" s="8">
        <f>BDS!BR426</f>
        <v>5481.1841404093639</v>
      </c>
      <c r="O423">
        <f>Room!V424</f>
        <v>-2.4936106874577021E-2</v>
      </c>
      <c r="P423">
        <v>0</v>
      </c>
      <c r="R423" s="8">
        <f>BDS!BR426</f>
        <v>5481.1841404093639</v>
      </c>
      <c r="S423" s="1">
        <f>Room!W424</f>
        <v>-0.24536099641319087</v>
      </c>
      <c r="T423">
        <v>0</v>
      </c>
    </row>
    <row r="424" spans="2:20" x14ac:dyDescent="0.2">
      <c r="B424" s="8">
        <f>BDS!BR427</f>
        <v>5564.3070276057015</v>
      </c>
      <c r="C424">
        <f>BDS!CD427</f>
        <v>-0.11100667235077832</v>
      </c>
      <c r="D424">
        <v>0</v>
      </c>
      <c r="F424" s="8">
        <f>BDS!BR427</f>
        <v>5564.3070276057015</v>
      </c>
      <c r="G424">
        <f>Room!Q425</f>
        <v>7.8939297176291445E-3</v>
      </c>
      <c r="H424">
        <v>0</v>
      </c>
      <c r="J424" s="8">
        <f>BDS!BR427</f>
        <v>5564.3070276057015</v>
      </c>
      <c r="K424">
        <f>Room!U425</f>
        <v>0</v>
      </c>
      <c r="L424">
        <v>0</v>
      </c>
      <c r="N424" s="8">
        <f>BDS!BR427</f>
        <v>5564.3070276057015</v>
      </c>
      <c r="O424">
        <f>Room!V425</f>
        <v>7.8939297176291445E-3</v>
      </c>
      <c r="P424">
        <v>0</v>
      </c>
      <c r="R424" s="8">
        <f>BDS!BR427</f>
        <v>5564.3070276057015</v>
      </c>
      <c r="S424" s="1">
        <f>Room!W425</f>
        <v>-0.10311274263314918</v>
      </c>
      <c r="T424">
        <v>0</v>
      </c>
    </row>
    <row r="425" spans="2:20" x14ac:dyDescent="0.2">
      <c r="B425" s="8">
        <f>BDS!BR428</f>
        <v>5648.6904844524761</v>
      </c>
      <c r="C425">
        <f>BDS!CD428</f>
        <v>4.4460228715470507E-3</v>
      </c>
      <c r="D425">
        <v>0</v>
      </c>
      <c r="F425" s="8">
        <f>BDS!BR428</f>
        <v>5648.6904844524761</v>
      </c>
      <c r="G425">
        <f>Room!Q426</f>
        <v>3.1801341320848893E-2</v>
      </c>
      <c r="H425">
        <v>0</v>
      </c>
      <c r="J425" s="8">
        <f>BDS!BR428</f>
        <v>5648.6904844524761</v>
      </c>
      <c r="K425">
        <f>Room!U426</f>
        <v>0</v>
      </c>
      <c r="L425">
        <v>0</v>
      </c>
      <c r="N425" s="8">
        <f>BDS!BR428</f>
        <v>5648.6904844524761</v>
      </c>
      <c r="O425">
        <f>Room!V426</f>
        <v>3.1801341320848893E-2</v>
      </c>
      <c r="P425">
        <v>0</v>
      </c>
      <c r="R425" s="8">
        <f>BDS!BR428</f>
        <v>5648.6904844524761</v>
      </c>
      <c r="S425" s="1">
        <f>Room!W426</f>
        <v>3.6247364192395944E-2</v>
      </c>
      <c r="T425">
        <v>0</v>
      </c>
    </row>
    <row r="426" spans="2:20" x14ac:dyDescent="0.2">
      <c r="B426" s="8">
        <f>BDS!BR429</f>
        <v>5734.3536276562554</v>
      </c>
      <c r="C426">
        <f>BDS!CD429</f>
        <v>0.10803147320181594</v>
      </c>
      <c r="D426">
        <v>0</v>
      </c>
      <c r="F426" s="8">
        <f>BDS!BR429</f>
        <v>5734.3536276562554</v>
      </c>
      <c r="G426">
        <f>Room!Q427</f>
        <v>-2.6295039323276756E-3</v>
      </c>
      <c r="H426">
        <v>0</v>
      </c>
      <c r="J426" s="8">
        <f>BDS!BR429</f>
        <v>5734.3536276562554</v>
      </c>
      <c r="K426">
        <f>Room!U427</f>
        <v>0</v>
      </c>
      <c r="L426">
        <v>0</v>
      </c>
      <c r="N426" s="8">
        <f>BDS!BR429</f>
        <v>5734.3536276562554</v>
      </c>
      <c r="O426">
        <f>Room!V427</f>
        <v>-2.6295039323276756E-3</v>
      </c>
      <c r="P426">
        <v>0</v>
      </c>
      <c r="R426" s="8">
        <f>BDS!BR429</f>
        <v>5734.3536276562554</v>
      </c>
      <c r="S426" s="1">
        <f>Room!W427</f>
        <v>0.10540196926948826</v>
      </c>
      <c r="T426">
        <v>0</v>
      </c>
    </row>
    <row r="427" spans="2:20" x14ac:dyDescent="0.2">
      <c r="B427" s="8">
        <f>BDS!BR430</f>
        <v>5821.3158638310069</v>
      </c>
      <c r="C427">
        <f>BDS!CD430</f>
        <v>0.18390234168828812</v>
      </c>
      <c r="D427">
        <v>0</v>
      </c>
      <c r="F427" s="8">
        <f>BDS!BR430</f>
        <v>5821.3158638310069</v>
      </c>
      <c r="G427">
        <f>Room!Q428</f>
        <v>-1.6563957100990633E-2</v>
      </c>
      <c r="H427">
        <v>0</v>
      </c>
      <c r="J427" s="8">
        <f>BDS!BR430</f>
        <v>5821.3158638310069</v>
      </c>
      <c r="K427">
        <f>Room!U428</f>
        <v>0</v>
      </c>
      <c r="L427">
        <v>0</v>
      </c>
      <c r="N427" s="8">
        <f>BDS!BR430</f>
        <v>5821.3158638310069</v>
      </c>
      <c r="O427">
        <f>Room!V428</f>
        <v>-1.6563957100990633E-2</v>
      </c>
      <c r="P427">
        <v>0</v>
      </c>
      <c r="R427" s="8">
        <f>BDS!BR430</f>
        <v>5821.3158638310069</v>
      </c>
      <c r="S427" s="1">
        <f>Room!W428</f>
        <v>0.1673383845872975</v>
      </c>
      <c r="T427">
        <v>0</v>
      </c>
    </row>
    <row r="428" spans="2:20" x14ac:dyDescent="0.2">
      <c r="B428" s="8">
        <f>BDS!BR431</f>
        <v>5909.5968938945834</v>
      </c>
      <c r="C428">
        <f>BDS!CD431</f>
        <v>0.22256190933790787</v>
      </c>
      <c r="D428">
        <v>0</v>
      </c>
      <c r="F428" s="8">
        <f>BDS!BR431</f>
        <v>5909.5968938945834</v>
      </c>
      <c r="G428">
        <f>Room!Q429</f>
        <v>1.4520313037192313E-2</v>
      </c>
      <c r="H428">
        <v>0</v>
      </c>
      <c r="J428" s="8">
        <f>BDS!BR431</f>
        <v>5909.5968938945834</v>
      </c>
      <c r="K428">
        <f>Room!U429</f>
        <v>0</v>
      </c>
      <c r="L428">
        <v>0</v>
      </c>
      <c r="N428" s="8">
        <f>BDS!BR431</f>
        <v>5909.5968938945834</v>
      </c>
      <c r="O428">
        <f>Room!V429</f>
        <v>1.4520313037192313E-2</v>
      </c>
      <c r="P428">
        <v>0</v>
      </c>
      <c r="R428" s="8">
        <f>BDS!BR431</f>
        <v>5909.5968938945834</v>
      </c>
      <c r="S428" s="1">
        <f>Room!W429</f>
        <v>0.23708222237510018</v>
      </c>
      <c r="T428">
        <v>0</v>
      </c>
    </row>
    <row r="429" spans="2:20" x14ac:dyDescent="0.2">
      <c r="B429" s="8">
        <f>BDS!BR432</f>
        <v>5999.2167175318791</v>
      </c>
      <c r="C429">
        <f>BDS!CD432</f>
        <v>0.22341770855533749</v>
      </c>
      <c r="D429">
        <v>0</v>
      </c>
      <c r="F429" s="8">
        <f>BDS!BR432</f>
        <v>5999.2167175318791</v>
      </c>
      <c r="G429">
        <f>Room!Q430</f>
        <v>-7.3947384330579846E-2</v>
      </c>
      <c r="H429">
        <v>0</v>
      </c>
      <c r="J429" s="8">
        <f>BDS!BR432</f>
        <v>5999.2167175318791</v>
      </c>
      <c r="K429">
        <f>Room!U430</f>
        <v>0</v>
      </c>
      <c r="L429">
        <v>0</v>
      </c>
      <c r="N429" s="8">
        <f>BDS!BR432</f>
        <v>5999.2167175318791</v>
      </c>
      <c r="O429">
        <f>Room!V430</f>
        <v>-7.3947384330579846E-2</v>
      </c>
      <c r="P429">
        <v>0</v>
      </c>
      <c r="R429" s="8">
        <f>BDS!BR432</f>
        <v>5999.2167175318791</v>
      </c>
      <c r="S429" s="1">
        <f>Room!W430</f>
        <v>0.14947032422475764</v>
      </c>
      <c r="T429">
        <v>0</v>
      </c>
    </row>
    <row r="430" spans="2:20" x14ac:dyDescent="0.2">
      <c r="B430" s="8">
        <f>BDS!BR433</f>
        <v>6090.195637725672</v>
      </c>
      <c r="C430">
        <f>BDS!CD433</f>
        <v>0.19491261258940185</v>
      </c>
      <c r="D430">
        <v>0</v>
      </c>
      <c r="F430" s="8">
        <f>BDS!BR433</f>
        <v>6090.195637725672</v>
      </c>
      <c r="G430">
        <f>Room!Q431</f>
        <v>5.0844966470812492E-2</v>
      </c>
      <c r="H430">
        <v>0</v>
      </c>
      <c r="J430" s="8">
        <f>BDS!BR433</f>
        <v>6090.195637725672</v>
      </c>
      <c r="K430">
        <f>Room!U431</f>
        <v>0</v>
      </c>
      <c r="L430">
        <v>0</v>
      </c>
      <c r="N430" s="8">
        <f>BDS!BR433</f>
        <v>6090.195637725672</v>
      </c>
      <c r="O430">
        <f>Room!V431</f>
        <v>5.0844966470812492E-2</v>
      </c>
      <c r="P430">
        <v>0</v>
      </c>
      <c r="R430" s="8">
        <f>BDS!BR433</f>
        <v>6090.195637725672</v>
      </c>
      <c r="S430" s="1">
        <f>Room!W431</f>
        <v>0.24575757906021434</v>
      </c>
      <c r="T430">
        <v>0</v>
      </c>
    </row>
    <row r="431" spans="2:20" x14ac:dyDescent="0.2">
      <c r="B431" s="8">
        <f>BDS!BR434</f>
        <v>6182.5542653561779</v>
      </c>
      <c r="C431">
        <f>BDS!CD434</f>
        <v>0.15205094207940029</v>
      </c>
      <c r="D431">
        <v>0</v>
      </c>
      <c r="F431" s="8">
        <f>BDS!BR434</f>
        <v>6182.5542653561779</v>
      </c>
      <c r="G431">
        <f>Room!Q432</f>
        <v>-2.6528580021349973E-2</v>
      </c>
      <c r="H431">
        <v>0</v>
      </c>
      <c r="J431" s="8">
        <f>BDS!BR434</f>
        <v>6182.5542653561779</v>
      </c>
      <c r="K431">
        <f>Room!U432</f>
        <v>0</v>
      </c>
      <c r="L431">
        <v>0</v>
      </c>
      <c r="N431" s="8">
        <f>BDS!BR434</f>
        <v>6182.5542653561779</v>
      </c>
      <c r="O431">
        <f>Room!V432</f>
        <v>-2.6528580021349973E-2</v>
      </c>
      <c r="P431">
        <v>0</v>
      </c>
      <c r="R431" s="8">
        <f>BDS!BR434</f>
        <v>6182.5542653561779</v>
      </c>
      <c r="S431" s="1">
        <f>Room!W432</f>
        <v>0.12552236205805031</v>
      </c>
      <c r="T431">
        <v>0</v>
      </c>
    </row>
    <row r="432" spans="2:20" x14ac:dyDescent="0.2">
      <c r="B432" s="8">
        <f>BDS!BR435</f>
        <v>6276.3135238703535</v>
      </c>
      <c r="C432">
        <f>BDS!CD435</f>
        <v>0.11176704858960029</v>
      </c>
      <c r="D432">
        <v>0</v>
      </c>
      <c r="F432" s="8">
        <f>BDS!BR435</f>
        <v>6276.3135238703535</v>
      </c>
      <c r="G432">
        <f>Room!Q433</f>
        <v>-4.3232172443449665E-2</v>
      </c>
      <c r="H432">
        <v>0</v>
      </c>
      <c r="J432" s="8">
        <f>BDS!BR435</f>
        <v>6276.3135238703535</v>
      </c>
      <c r="K432">
        <f>Room!U433</f>
        <v>0</v>
      </c>
      <c r="L432">
        <v>0</v>
      </c>
      <c r="N432" s="8">
        <f>BDS!BR435</f>
        <v>6276.3135238703535</v>
      </c>
      <c r="O432">
        <f>Room!V433</f>
        <v>-4.3232172443449665E-2</v>
      </c>
      <c r="P432">
        <v>0</v>
      </c>
      <c r="R432" s="8">
        <f>BDS!BR435</f>
        <v>6276.3135238703535</v>
      </c>
      <c r="S432" s="1">
        <f>Room!W433</f>
        <v>6.8534876146150628E-2</v>
      </c>
      <c r="T432">
        <v>0</v>
      </c>
    </row>
    <row r="433" spans="2:20" x14ac:dyDescent="0.2">
      <c r="B433" s="8">
        <f>BDS!BR436</f>
        <v>6371.4946540220153</v>
      </c>
      <c r="C433">
        <f>BDS!CD436</f>
        <v>8.7429689071488959E-2</v>
      </c>
      <c r="D433">
        <v>0</v>
      </c>
      <c r="F433" s="8">
        <f>BDS!BR436</f>
        <v>6371.4946540220153</v>
      </c>
      <c r="G433">
        <f>Room!Q434</f>
        <v>-1.6969226018996253E-2</v>
      </c>
      <c r="H433">
        <v>0</v>
      </c>
      <c r="J433" s="8">
        <f>BDS!BR436</f>
        <v>6371.4946540220153</v>
      </c>
      <c r="K433">
        <f>Room!U434</f>
        <v>0</v>
      </c>
      <c r="L433">
        <v>0</v>
      </c>
      <c r="N433" s="8">
        <f>BDS!BR436</f>
        <v>6371.4946540220153</v>
      </c>
      <c r="O433">
        <f>Room!V434</f>
        <v>-1.6969226018996253E-2</v>
      </c>
      <c r="P433">
        <v>0</v>
      </c>
      <c r="R433" s="8">
        <f>BDS!BR436</f>
        <v>6371.4946540220153</v>
      </c>
      <c r="S433" s="1">
        <f>Room!W434</f>
        <v>7.0460463052492706E-2</v>
      </c>
      <c r="T433">
        <v>0</v>
      </c>
    </row>
    <row r="434" spans="2:20" x14ac:dyDescent="0.2">
      <c r="B434" s="8">
        <f>BDS!BR437</f>
        <v>6468.119218683838</v>
      </c>
      <c r="C434">
        <f>BDS!CD437</f>
        <v>8.4486357192085748E-2</v>
      </c>
      <c r="D434">
        <v>0</v>
      </c>
      <c r="F434" s="8">
        <f>BDS!BR437</f>
        <v>6468.119218683838</v>
      </c>
      <c r="G434">
        <f>Room!Q435</f>
        <v>-2.0042894747690155E-2</v>
      </c>
      <c r="H434">
        <v>0</v>
      </c>
      <c r="J434" s="8">
        <f>BDS!BR437</f>
        <v>6468.119218683838</v>
      </c>
      <c r="K434">
        <f>Room!U435</f>
        <v>0</v>
      </c>
      <c r="L434">
        <v>0</v>
      </c>
      <c r="N434" s="8">
        <f>BDS!BR437</f>
        <v>6468.119218683838</v>
      </c>
      <c r="O434">
        <f>Room!V435</f>
        <v>-2.0042894747690155E-2</v>
      </c>
      <c r="P434">
        <v>0</v>
      </c>
      <c r="R434" s="8">
        <f>BDS!BR437</f>
        <v>6468.119218683838</v>
      </c>
      <c r="S434" s="1">
        <f>Room!W435</f>
        <v>6.4443462444395597E-2</v>
      </c>
      <c r="T434">
        <v>0</v>
      </c>
    </row>
    <row r="435" spans="2:20" x14ac:dyDescent="0.2">
      <c r="B435" s="8">
        <f>BDS!BR438</f>
        <v>6566.2091077323321</v>
      </c>
      <c r="C435">
        <f>BDS!CD438</f>
        <v>9.9128064488364309E-2</v>
      </c>
      <c r="D435">
        <v>0</v>
      </c>
      <c r="F435" s="8">
        <f>BDS!BR438</f>
        <v>6566.2091077323321</v>
      </c>
      <c r="G435">
        <f>Room!Q436</f>
        <v>-1.8228514442602047E-2</v>
      </c>
      <c r="H435">
        <v>0</v>
      </c>
      <c r="J435" s="8">
        <f>BDS!BR438</f>
        <v>6566.2091077323321</v>
      </c>
      <c r="K435">
        <f>Room!U436</f>
        <v>0</v>
      </c>
      <c r="L435">
        <v>0</v>
      </c>
      <c r="N435" s="8">
        <f>BDS!BR438</f>
        <v>6566.2091077323321</v>
      </c>
      <c r="O435">
        <f>Room!V436</f>
        <v>-1.8228514442602047E-2</v>
      </c>
      <c r="P435">
        <v>0</v>
      </c>
      <c r="R435" s="8">
        <f>BDS!BR438</f>
        <v>6566.2091077323321</v>
      </c>
      <c r="S435" s="1">
        <f>Room!W436</f>
        <v>8.089955004576227E-2</v>
      </c>
      <c r="T435">
        <v>0</v>
      </c>
    </row>
    <row r="436" spans="2:20" x14ac:dyDescent="0.2">
      <c r="B436" s="8">
        <f>BDS!BR439</f>
        <v>6665.7865430068996</v>
      </c>
      <c r="C436">
        <f>BDS!CD439</f>
        <v>0.1205800122060765</v>
      </c>
      <c r="D436">
        <v>0</v>
      </c>
      <c r="F436" s="8">
        <f>BDS!BR439</f>
        <v>6665.7865430068996</v>
      </c>
      <c r="G436">
        <f>Room!Q437</f>
        <v>1.6592239793788238E-2</v>
      </c>
      <c r="H436">
        <v>0</v>
      </c>
      <c r="J436" s="8">
        <f>BDS!BR439</f>
        <v>6665.7865430068996</v>
      </c>
      <c r="K436">
        <f>Room!U437</f>
        <v>0</v>
      </c>
      <c r="L436">
        <v>0</v>
      </c>
      <c r="N436" s="8">
        <f>BDS!BR439</f>
        <v>6665.7865430068996</v>
      </c>
      <c r="O436">
        <f>Room!V437</f>
        <v>1.6592239793788238E-2</v>
      </c>
      <c r="P436">
        <v>0</v>
      </c>
      <c r="R436" s="8">
        <f>BDS!BR439</f>
        <v>6665.7865430068996</v>
      </c>
      <c r="S436" s="1">
        <f>Room!W437</f>
        <v>0.13717225199986474</v>
      </c>
      <c r="T436">
        <v>0</v>
      </c>
    </row>
    <row r="437" spans="2:20" x14ac:dyDescent="0.2">
      <c r="B437" s="8">
        <f>BDS!BR440</f>
        <v>6766.8740833440952</v>
      </c>
      <c r="C437">
        <f>BDS!CD440</f>
        <v>0.13586652092858387</v>
      </c>
      <c r="D437">
        <v>0</v>
      </c>
      <c r="F437" s="8">
        <f>BDS!BR440</f>
        <v>6766.8740833440952</v>
      </c>
      <c r="G437">
        <f>Room!Q438</f>
        <v>-1.1397142628458593E-2</v>
      </c>
      <c r="H437">
        <v>0</v>
      </c>
      <c r="J437" s="8">
        <f>BDS!BR440</f>
        <v>6766.8740833440952</v>
      </c>
      <c r="K437">
        <f>Room!U438</f>
        <v>0</v>
      </c>
      <c r="L437">
        <v>0</v>
      </c>
      <c r="N437" s="8">
        <f>BDS!BR440</f>
        <v>6766.8740833440952</v>
      </c>
      <c r="O437">
        <f>Room!V438</f>
        <v>-1.1397142628458593E-2</v>
      </c>
      <c r="P437">
        <v>0</v>
      </c>
      <c r="R437" s="8">
        <f>BDS!BR440</f>
        <v>6766.8740833440952</v>
      </c>
      <c r="S437" s="1">
        <f>Room!W438</f>
        <v>0.12446937830012528</v>
      </c>
      <c r="T437">
        <v>0</v>
      </c>
    </row>
    <row r="438" spans="2:20" x14ac:dyDescent="0.2">
      <c r="B438" s="8">
        <f>BDS!BR441</f>
        <v>6869.4946296882335</v>
      </c>
      <c r="C438">
        <f>BDS!CD441</f>
        <v>0.1348275658281981</v>
      </c>
      <c r="D438">
        <v>0</v>
      </c>
      <c r="F438" s="8">
        <f>BDS!BR441</f>
        <v>6869.4946296882335</v>
      </c>
      <c r="G438">
        <f>Room!Q439</f>
        <v>1.5209309716716374E-3</v>
      </c>
      <c r="H438">
        <v>0</v>
      </c>
      <c r="J438" s="8">
        <f>BDS!BR441</f>
        <v>6869.4946296882335</v>
      </c>
      <c r="K438">
        <f>Room!U439</f>
        <v>0</v>
      </c>
      <c r="L438">
        <v>0</v>
      </c>
      <c r="N438" s="8">
        <f>BDS!BR441</f>
        <v>6869.4946296882335</v>
      </c>
      <c r="O438">
        <f>Room!V439</f>
        <v>1.5209309716716374E-3</v>
      </c>
      <c r="P438">
        <v>0</v>
      </c>
      <c r="R438" s="8">
        <f>BDS!BR441</f>
        <v>6869.4946296882335</v>
      </c>
      <c r="S438" s="1">
        <f>Room!W439</f>
        <v>0.13634849679986974</v>
      </c>
      <c r="T438">
        <v>0</v>
      </c>
    </row>
    <row r="439" spans="2:20" x14ac:dyDescent="0.2">
      <c r="B439" s="8">
        <f>BDS!BR442</f>
        <v>6973.6714302794971</v>
      </c>
      <c r="C439">
        <f>BDS!CD442</f>
        <v>0.11334508660179932</v>
      </c>
      <c r="D439">
        <v>0</v>
      </c>
      <c r="F439" s="8">
        <f>BDS!BR442</f>
        <v>6973.6714302794971</v>
      </c>
      <c r="G439">
        <f>Room!Q440</f>
        <v>-1.7152028965605571E-2</v>
      </c>
      <c r="H439">
        <v>0</v>
      </c>
      <c r="J439" s="8">
        <f>BDS!BR442</f>
        <v>6973.6714302794971</v>
      </c>
      <c r="K439">
        <f>Room!U440</f>
        <v>0</v>
      </c>
      <c r="L439">
        <v>0</v>
      </c>
      <c r="N439" s="8">
        <f>BDS!BR442</f>
        <v>6973.6714302794971</v>
      </c>
      <c r="O439">
        <f>Room!V440</f>
        <v>-1.7152028965605571E-2</v>
      </c>
      <c r="P439">
        <v>0</v>
      </c>
      <c r="R439" s="8">
        <f>BDS!BR442</f>
        <v>6973.6714302794971</v>
      </c>
      <c r="S439" s="1">
        <f>Room!W440</f>
        <v>9.6193057636193749E-2</v>
      </c>
      <c r="T439">
        <v>0</v>
      </c>
    </row>
    <row r="440" spans="2:20" x14ac:dyDescent="0.2">
      <c r="B440" s="8">
        <f>BDS!BR443</f>
        <v>7079.4280859207274</v>
      </c>
      <c r="C440">
        <f>BDS!CD443</f>
        <v>7.3807407522856749E-2</v>
      </c>
      <c r="D440">
        <v>0</v>
      </c>
      <c r="F440" s="8">
        <f>BDS!BR443</f>
        <v>7079.4280859207274</v>
      </c>
      <c r="G440">
        <f>Room!Q441</f>
        <v>2.3977663273369539E-2</v>
      </c>
      <c r="H440">
        <v>0</v>
      </c>
      <c r="J440" s="8">
        <f>BDS!BR443</f>
        <v>7079.4280859207274</v>
      </c>
      <c r="K440">
        <f>Room!U441</f>
        <v>0</v>
      </c>
      <c r="L440">
        <v>0</v>
      </c>
      <c r="N440" s="8">
        <f>BDS!BR443</f>
        <v>7079.4280859207274</v>
      </c>
      <c r="O440">
        <f>Room!V441</f>
        <v>2.3977663273369539E-2</v>
      </c>
      <c r="P440">
        <v>0</v>
      </c>
      <c r="R440" s="8">
        <f>BDS!BR443</f>
        <v>7079.4280859207274</v>
      </c>
      <c r="S440" s="1">
        <f>Room!W441</f>
        <v>9.7785070796226281E-2</v>
      </c>
      <c r="T440">
        <v>0</v>
      </c>
    </row>
    <row r="441" spans="2:20" x14ac:dyDescent="0.2">
      <c r="B441" s="8">
        <f>BDS!BR444</f>
        <v>7186.7885553240831</v>
      </c>
      <c r="C441">
        <f>BDS!CD444</f>
        <v>2.3114184342580835E-2</v>
      </c>
      <c r="D441">
        <v>0</v>
      </c>
      <c r="F441" s="8">
        <f>BDS!BR444</f>
        <v>7186.7885553240831</v>
      </c>
      <c r="G441">
        <f>Room!Q442</f>
        <v>-8.1759628779819616E-4</v>
      </c>
      <c r="H441">
        <v>0</v>
      </c>
      <c r="J441" s="8">
        <f>BDS!BR444</f>
        <v>7186.7885553240831</v>
      </c>
      <c r="K441">
        <f>Room!U442</f>
        <v>0</v>
      </c>
      <c r="L441">
        <v>0</v>
      </c>
      <c r="N441" s="8">
        <f>BDS!BR444</f>
        <v>7186.7885553240831</v>
      </c>
      <c r="O441">
        <f>Room!V442</f>
        <v>-8.1759628779819616E-4</v>
      </c>
      <c r="P441">
        <v>0</v>
      </c>
      <c r="R441" s="8">
        <f>BDS!BR444</f>
        <v>7186.7885553240831</v>
      </c>
      <c r="S441" s="1">
        <f>Room!W442</f>
        <v>2.2296588054782639E-2</v>
      </c>
      <c r="T441">
        <v>0</v>
      </c>
    </row>
    <row r="442" spans="2:20" x14ac:dyDescent="0.2">
      <c r="B442" s="8">
        <f>BDS!BR445</f>
        <v>7295.7771605387807</v>
      </c>
      <c r="C442">
        <f>BDS!CD445</f>
        <v>-3.0497014349823104E-2</v>
      </c>
      <c r="D442">
        <v>0</v>
      </c>
      <c r="F442" s="8">
        <f>BDS!BR445</f>
        <v>7295.7771605387807</v>
      </c>
      <c r="G442">
        <f>Room!Q443</f>
        <v>-4.908215940864942E-3</v>
      </c>
      <c r="H442">
        <v>0</v>
      </c>
      <c r="J442" s="8">
        <f>BDS!BR445</f>
        <v>7295.7771605387807</v>
      </c>
      <c r="K442">
        <f>Room!U443</f>
        <v>0</v>
      </c>
      <c r="L442">
        <v>0</v>
      </c>
      <c r="N442" s="8">
        <f>BDS!BR445</f>
        <v>7295.7771605387807</v>
      </c>
      <c r="O442">
        <f>Room!V443</f>
        <v>-4.908215940864942E-3</v>
      </c>
      <c r="P442">
        <v>0</v>
      </c>
      <c r="R442" s="8">
        <f>BDS!BR445</f>
        <v>7295.7771605387807</v>
      </c>
      <c r="S442" s="1">
        <f>Room!W443</f>
        <v>-3.5405230290688046E-2</v>
      </c>
      <c r="T442">
        <v>0</v>
      </c>
    </row>
    <row r="443" spans="2:20" x14ac:dyDescent="0.2">
      <c r="B443" s="8">
        <f>BDS!BR446</f>
        <v>7406.418592461152</v>
      </c>
      <c r="C443">
        <f>BDS!CD446</f>
        <v>-8.0168646695878643E-2</v>
      </c>
      <c r="D443">
        <v>0</v>
      </c>
      <c r="F443" s="8">
        <f>BDS!BR446</f>
        <v>7406.418592461152</v>
      </c>
      <c r="G443">
        <f>Room!Q444</f>
        <v>-5.5465950092078754E-3</v>
      </c>
      <c r="H443">
        <v>0</v>
      </c>
      <c r="J443" s="8">
        <f>BDS!BR446</f>
        <v>7406.418592461152</v>
      </c>
      <c r="K443">
        <f>Room!U444</f>
        <v>0</v>
      </c>
      <c r="L443">
        <v>0</v>
      </c>
      <c r="N443" s="8">
        <f>BDS!BR446</f>
        <v>7406.418592461152</v>
      </c>
      <c r="O443">
        <f>Room!V444</f>
        <v>-5.5465950092078754E-3</v>
      </c>
      <c r="P443">
        <v>0</v>
      </c>
      <c r="R443" s="8">
        <f>BDS!BR446</f>
        <v>7406.418592461152</v>
      </c>
      <c r="S443" s="1">
        <f>Room!W444</f>
        <v>-8.5715241705086515E-2</v>
      </c>
      <c r="T443">
        <v>0</v>
      </c>
    </row>
    <row r="444" spans="2:20" x14ac:dyDescent="0.2">
      <c r="B444" s="8">
        <f>BDS!BR447</f>
        <v>7518.7379164282593</v>
      </c>
      <c r="C444">
        <f>BDS!CD447</f>
        <v>-0.12152650535829146</v>
      </c>
      <c r="D444">
        <v>0</v>
      </c>
      <c r="F444" s="8">
        <f>BDS!BR447</f>
        <v>7518.7379164282593</v>
      </c>
      <c r="G444">
        <f>Room!Q445</f>
        <v>5.224496861694472E-2</v>
      </c>
      <c r="H444">
        <v>0</v>
      </c>
      <c r="J444" s="8">
        <f>BDS!BR447</f>
        <v>7518.7379164282593</v>
      </c>
      <c r="K444">
        <f>Room!U445</f>
        <v>0</v>
      </c>
      <c r="L444">
        <v>0</v>
      </c>
      <c r="N444" s="8">
        <f>BDS!BR447</f>
        <v>7518.7379164282593</v>
      </c>
      <c r="O444">
        <f>Room!V445</f>
        <v>5.224496861694472E-2</v>
      </c>
      <c r="P444">
        <v>0</v>
      </c>
      <c r="R444" s="8">
        <f>BDS!BR447</f>
        <v>7518.7379164282593</v>
      </c>
      <c r="S444" s="1">
        <f>Room!W445</f>
        <v>-6.9281536741346739E-2</v>
      </c>
      <c r="T444">
        <v>0</v>
      </c>
    </row>
    <row r="445" spans="2:20" x14ac:dyDescent="0.2">
      <c r="B445" s="8">
        <f>BDS!BR448</f>
        <v>7632.7605778963371</v>
      </c>
      <c r="C445">
        <f>BDS!CD448</f>
        <v>-0.15212573357463643</v>
      </c>
      <c r="D445">
        <v>0</v>
      </c>
      <c r="F445" s="8">
        <f>BDS!BR448</f>
        <v>7632.7605778963371</v>
      </c>
      <c r="G445">
        <f>Room!Q446</f>
        <v>5.8821287166107485E-3</v>
      </c>
      <c r="H445">
        <v>0</v>
      </c>
      <c r="J445" s="8">
        <f>BDS!BR448</f>
        <v>7632.7605778963371</v>
      </c>
      <c r="K445">
        <f>Room!U446</f>
        <v>0</v>
      </c>
      <c r="L445">
        <v>0</v>
      </c>
      <c r="N445" s="8">
        <f>BDS!BR448</f>
        <v>7632.7605778963371</v>
      </c>
      <c r="O445">
        <f>Room!V446</f>
        <v>5.8821287166107485E-3</v>
      </c>
      <c r="P445">
        <v>0</v>
      </c>
      <c r="R445" s="8">
        <f>BDS!BR448</f>
        <v>7632.7605778963371</v>
      </c>
      <c r="S445" s="1">
        <f>Room!W446</f>
        <v>-0.14624360485802568</v>
      </c>
      <c r="T445">
        <v>0</v>
      </c>
    </row>
    <row r="446" spans="2:20" x14ac:dyDescent="0.2">
      <c r="B446" s="8">
        <f>BDS!BR449</f>
        <v>7748.5124082053526</v>
      </c>
      <c r="C446">
        <f>BDS!CD449</f>
        <v>-0.17025412028859499</v>
      </c>
      <c r="D446">
        <v>0</v>
      </c>
      <c r="F446" s="8">
        <f>BDS!BR449</f>
        <v>7748.5124082053526</v>
      </c>
      <c r="G446">
        <f>Room!Q447</f>
        <v>-1.1280984195361598E-3</v>
      </c>
      <c r="H446">
        <v>0</v>
      </c>
      <c r="J446" s="8">
        <f>BDS!BR449</f>
        <v>7748.5124082053526</v>
      </c>
      <c r="K446">
        <f>Room!U447</f>
        <v>0</v>
      </c>
      <c r="L446">
        <v>0</v>
      </c>
      <c r="N446" s="8">
        <f>BDS!BR449</f>
        <v>7748.5124082053526</v>
      </c>
      <c r="O446">
        <f>Room!V447</f>
        <v>-1.1280984195361598E-3</v>
      </c>
      <c r="P446">
        <v>0</v>
      </c>
      <c r="R446" s="8">
        <f>BDS!BR449</f>
        <v>7748.5124082053526</v>
      </c>
      <c r="S446" s="1">
        <f>Room!W447</f>
        <v>-0.17138221870813114</v>
      </c>
      <c r="T446">
        <v>0</v>
      </c>
    </row>
    <row r="447" spans="2:20" x14ac:dyDescent="0.2">
      <c r="B447" s="8">
        <f>BDS!BR450</f>
        <v>7866.019630430982</v>
      </c>
      <c r="C447">
        <f>BDS!CD450</f>
        <v>-0.17433655753500155</v>
      </c>
      <c r="D447">
        <v>0</v>
      </c>
      <c r="F447" s="8">
        <f>BDS!BR450</f>
        <v>7866.019630430982</v>
      </c>
      <c r="G447">
        <f>Room!Q448</f>
        <v>-1.4114058533133326E-2</v>
      </c>
      <c r="H447">
        <v>0</v>
      </c>
      <c r="J447" s="8">
        <f>BDS!BR450</f>
        <v>7866.019630430982</v>
      </c>
      <c r="K447">
        <f>Room!U448</f>
        <v>0</v>
      </c>
      <c r="L447">
        <v>0</v>
      </c>
      <c r="N447" s="8">
        <f>BDS!BR450</f>
        <v>7866.019630430982</v>
      </c>
      <c r="O447">
        <f>Room!V448</f>
        <v>-1.4114058533133326E-2</v>
      </c>
      <c r="P447">
        <v>0</v>
      </c>
      <c r="R447" s="8">
        <f>BDS!BR450</f>
        <v>7866.019630430982</v>
      </c>
      <c r="S447" s="1">
        <f>Room!W448</f>
        <v>-0.18845061606813487</v>
      </c>
      <c r="T447">
        <v>0</v>
      </c>
    </row>
    <row r="448" spans="2:20" x14ac:dyDescent="0.2">
      <c r="B448" s="8">
        <f>BDS!BR451</f>
        <v>7985.3088653253353</v>
      </c>
      <c r="C448">
        <f>BDS!CD451</f>
        <v>-0.16343010425991267</v>
      </c>
      <c r="D448">
        <v>0</v>
      </c>
      <c r="F448" s="8">
        <f>BDS!BR451</f>
        <v>7985.3088653253353</v>
      </c>
      <c r="G448">
        <f>Room!Q449</f>
        <v>-3.7987630317832095E-2</v>
      </c>
      <c r="H448">
        <v>0</v>
      </c>
      <c r="J448" s="8">
        <f>BDS!BR451</f>
        <v>7985.3088653253353</v>
      </c>
      <c r="K448">
        <f>Room!U449</f>
        <v>0</v>
      </c>
      <c r="L448">
        <v>0</v>
      </c>
      <c r="N448" s="8">
        <f>BDS!BR451</f>
        <v>7985.3088653253353</v>
      </c>
      <c r="O448">
        <f>Room!V449</f>
        <v>-3.7987630317832095E-2</v>
      </c>
      <c r="P448">
        <v>0</v>
      </c>
      <c r="R448" s="8">
        <f>BDS!BR451</f>
        <v>7985.3088653253353</v>
      </c>
      <c r="S448" s="1">
        <f>Room!W449</f>
        <v>-0.20141773457774476</v>
      </c>
      <c r="T448">
        <v>0</v>
      </c>
    </row>
    <row r="449" spans="2:20" x14ac:dyDescent="0.2">
      <c r="B449" s="8">
        <f>BDS!BR452</f>
        <v>8106.4071373477718</v>
      </c>
      <c r="C449">
        <f>BDS!CD452</f>
        <v>-0.13821312715200484</v>
      </c>
      <c r="D449">
        <v>0</v>
      </c>
      <c r="F449" s="8">
        <f>BDS!BR452</f>
        <v>8106.4071373477718</v>
      </c>
      <c r="G449">
        <f>Room!Q450</f>
        <v>-3.8324058804909112E-3</v>
      </c>
      <c r="H449">
        <v>0</v>
      </c>
      <c r="J449" s="8">
        <f>BDS!BR452</f>
        <v>8106.4071373477718</v>
      </c>
      <c r="K449">
        <f>Room!U450</f>
        <v>0</v>
      </c>
      <c r="L449">
        <v>0</v>
      </c>
      <c r="N449" s="8">
        <f>BDS!BR452</f>
        <v>8106.4071373477718</v>
      </c>
      <c r="O449">
        <f>Room!V450</f>
        <v>-3.8324058804909112E-3</v>
      </c>
      <c r="P449">
        <v>0</v>
      </c>
      <c r="R449" s="8">
        <f>BDS!BR452</f>
        <v>8106.4071373477718</v>
      </c>
      <c r="S449" s="1">
        <f>Room!W450</f>
        <v>-0.14204553303249576</v>
      </c>
      <c r="T449">
        <v>0</v>
      </c>
    </row>
    <row r="450" spans="2:20" x14ac:dyDescent="0.2">
      <c r="B450" s="8">
        <f>BDS!BR453</f>
        <v>8229.3418807871749</v>
      </c>
      <c r="C450">
        <f>BDS!CD453</f>
        <v>-0.10140795985176521</v>
      </c>
      <c r="D450">
        <v>0</v>
      </c>
      <c r="F450" s="8">
        <f>BDS!BR453</f>
        <v>8229.3418807871749</v>
      </c>
      <c r="G450">
        <f>Room!Q451</f>
        <v>1.9900998226950049E-2</v>
      </c>
      <c r="H450">
        <v>0</v>
      </c>
      <c r="J450" s="8">
        <f>BDS!BR453</f>
        <v>8229.3418807871749</v>
      </c>
      <c r="K450">
        <f>Room!U451</f>
        <v>0</v>
      </c>
      <c r="L450">
        <v>0</v>
      </c>
      <c r="N450" s="8">
        <f>BDS!BR453</f>
        <v>8229.3418807871749</v>
      </c>
      <c r="O450">
        <f>Room!V451</f>
        <v>1.9900998226950049E-2</v>
      </c>
      <c r="P450">
        <v>0</v>
      </c>
      <c r="R450" s="8">
        <f>BDS!BR453</f>
        <v>8229.3418807871749</v>
      </c>
      <c r="S450" s="1">
        <f>Room!W451</f>
        <v>-8.1506961624815161E-2</v>
      </c>
      <c r="T450">
        <v>0</v>
      </c>
    </row>
    <row r="451" spans="2:20" x14ac:dyDescent="0.2">
      <c r="B451" s="8">
        <f>BDS!BR454</f>
        <v>8354.1409459770712</v>
      </c>
      <c r="C451">
        <f>BDS!CD454</f>
        <v>-5.7161370871791739E-2</v>
      </c>
      <c r="D451">
        <v>0</v>
      </c>
      <c r="F451" s="8">
        <f>BDS!BR454</f>
        <v>8354.1409459770712</v>
      </c>
      <c r="G451">
        <f>Room!Q452</f>
        <v>1.691201261589249E-2</v>
      </c>
      <c r="H451">
        <v>0</v>
      </c>
      <c r="J451" s="8">
        <f>BDS!BR454</f>
        <v>8354.1409459770712</v>
      </c>
      <c r="K451">
        <f>Room!U452</f>
        <v>0</v>
      </c>
      <c r="L451">
        <v>0</v>
      </c>
      <c r="N451" s="8">
        <f>BDS!BR454</f>
        <v>8354.1409459770712</v>
      </c>
      <c r="O451">
        <f>Room!V452</f>
        <v>1.691201261589249E-2</v>
      </c>
      <c r="P451">
        <v>0</v>
      </c>
      <c r="R451" s="8">
        <f>BDS!BR454</f>
        <v>8354.1409459770712</v>
      </c>
      <c r="S451" s="1">
        <f>Room!W452</f>
        <v>-4.0249358255899245E-2</v>
      </c>
      <c r="T451">
        <v>0</v>
      </c>
    </row>
    <row r="452" spans="2:20" x14ac:dyDescent="0.2">
      <c r="B452" s="8">
        <f>BDS!BR455</f>
        <v>8480.8326056050028</v>
      </c>
      <c r="C452">
        <f>BDS!CD455</f>
        <v>-9.9730477547366192E-3</v>
      </c>
      <c r="D452">
        <v>0</v>
      </c>
      <c r="F452" s="8">
        <f>BDS!BR455</f>
        <v>8480.8326056050028</v>
      </c>
      <c r="G452">
        <f>Room!Q453</f>
        <v>2.5566374832738611E-3</v>
      </c>
      <c r="H452">
        <v>0</v>
      </c>
      <c r="J452" s="8">
        <f>BDS!BR455</f>
        <v>8480.8326056050028</v>
      </c>
      <c r="K452">
        <f>Room!U453</f>
        <v>0</v>
      </c>
      <c r="L452">
        <v>0</v>
      </c>
      <c r="N452" s="8">
        <f>BDS!BR455</f>
        <v>8480.8326056050028</v>
      </c>
      <c r="O452">
        <f>Room!V453</f>
        <v>2.5566374832738611E-3</v>
      </c>
      <c r="P452">
        <v>0</v>
      </c>
      <c r="R452" s="8">
        <f>BDS!BR455</f>
        <v>8480.8326056050028</v>
      </c>
      <c r="S452" s="1">
        <f>Room!W453</f>
        <v>-7.4164102714627585E-3</v>
      </c>
      <c r="T452">
        <v>0</v>
      </c>
    </row>
    <row r="453" spans="2:20" x14ac:dyDescent="0.2">
      <c r="B453" s="8">
        <f>BDS!BR456</f>
        <v>8609.4455611175836</v>
      </c>
      <c r="C453">
        <f>BDS!CD456</f>
        <v>3.5801554086334342E-2</v>
      </c>
      <c r="D453">
        <v>0</v>
      </c>
      <c r="F453" s="8">
        <f>BDS!BR456</f>
        <v>8609.4455611175836</v>
      </c>
      <c r="G453">
        <f>Room!Q454</f>
        <v>6.2980355430263726E-3</v>
      </c>
      <c r="H453">
        <v>0</v>
      </c>
      <c r="J453" s="8">
        <f>BDS!BR456</f>
        <v>8609.4455611175836</v>
      </c>
      <c r="K453">
        <f>Room!U454</f>
        <v>0</v>
      </c>
      <c r="L453">
        <v>0</v>
      </c>
      <c r="N453" s="8">
        <f>BDS!BR456</f>
        <v>8609.4455611175836</v>
      </c>
      <c r="O453">
        <f>Room!V454</f>
        <v>6.2980355430263726E-3</v>
      </c>
      <c r="P453">
        <v>0</v>
      </c>
      <c r="R453" s="8">
        <f>BDS!BR456</f>
        <v>8609.4455611175836</v>
      </c>
      <c r="S453" s="1">
        <f>Room!W454</f>
        <v>4.2099589629360716E-2</v>
      </c>
      <c r="T453">
        <v>0</v>
      </c>
    </row>
    <row r="454" spans="2:20" x14ac:dyDescent="0.2">
      <c r="B454" s="8">
        <f>BDS!BR457</f>
        <v>8740.0089492226834</v>
      </c>
      <c r="C454">
        <f>BDS!CD457</f>
        <v>7.5591810866711739E-2</v>
      </c>
      <c r="D454">
        <v>0</v>
      </c>
      <c r="F454" s="8">
        <f>BDS!BR457</f>
        <v>8740.0089492226834</v>
      </c>
      <c r="G454">
        <f>Room!Q455</f>
        <v>1.2446035373258238E-2</v>
      </c>
      <c r="H454">
        <v>0</v>
      </c>
      <c r="J454" s="8">
        <f>BDS!BR457</f>
        <v>8740.0089492226834</v>
      </c>
      <c r="K454">
        <f>Room!U455</f>
        <v>0</v>
      </c>
      <c r="L454">
        <v>0</v>
      </c>
      <c r="N454" s="8">
        <f>BDS!BR457</f>
        <v>8740.0089492226834</v>
      </c>
      <c r="O454">
        <f>Room!V455</f>
        <v>1.2446035373258238E-2</v>
      </c>
      <c r="P454">
        <v>0</v>
      </c>
      <c r="R454" s="8">
        <f>BDS!BR457</f>
        <v>8740.0089492226834</v>
      </c>
      <c r="S454" s="1">
        <f>Room!W455</f>
        <v>8.8037846239969977E-2</v>
      </c>
      <c r="T454">
        <v>0</v>
      </c>
    </row>
    <row r="455" spans="2:20" x14ac:dyDescent="0.2">
      <c r="B455" s="8">
        <f>BDS!BR458</f>
        <v>8872.5523484902296</v>
      </c>
      <c r="C455">
        <f>BDS!CD458</f>
        <v>0.10434438431284754</v>
      </c>
      <c r="D455">
        <v>0</v>
      </c>
      <c r="F455" s="8">
        <f>BDS!BR458</f>
        <v>8872.5523484902296</v>
      </c>
      <c r="G455">
        <f>Room!Q456</f>
        <v>-4.2959322597730311E-2</v>
      </c>
      <c r="H455">
        <v>0</v>
      </c>
      <c r="J455" s="8">
        <f>BDS!BR458</f>
        <v>8872.5523484902296</v>
      </c>
      <c r="K455">
        <f>Room!U456</f>
        <v>0</v>
      </c>
      <c r="L455">
        <v>0</v>
      </c>
      <c r="N455" s="8">
        <f>BDS!BR458</f>
        <v>8872.5523484902296</v>
      </c>
      <c r="O455">
        <f>Room!V456</f>
        <v>-4.2959322597730311E-2</v>
      </c>
      <c r="P455">
        <v>0</v>
      </c>
      <c r="R455" s="8">
        <f>BDS!BR458</f>
        <v>8872.5523484902296</v>
      </c>
      <c r="S455" s="1">
        <f>Room!W456</f>
        <v>6.1385061715117227E-2</v>
      </c>
      <c r="T455">
        <v>0</v>
      </c>
    </row>
    <row r="456" spans="2:20" x14ac:dyDescent="0.2">
      <c r="B456" s="8">
        <f>BDS!BR459</f>
        <v>9007.1057860530982</v>
      </c>
      <c r="C456">
        <f>BDS!CD459</f>
        <v>0.11759664562969352</v>
      </c>
      <c r="D456">
        <v>0</v>
      </c>
      <c r="F456" s="8">
        <f>BDS!BR459</f>
        <v>9007.1057860530982</v>
      </c>
      <c r="G456">
        <f>Room!Q457</f>
        <v>2.4046458665159743E-2</v>
      </c>
      <c r="H456">
        <v>0</v>
      </c>
      <c r="J456" s="8">
        <f>BDS!BR459</f>
        <v>9007.1057860530982</v>
      </c>
      <c r="K456">
        <f>Room!U457</f>
        <v>0</v>
      </c>
      <c r="L456">
        <v>0</v>
      </c>
      <c r="N456" s="8">
        <f>BDS!BR459</f>
        <v>9007.1057860530982</v>
      </c>
      <c r="O456">
        <f>Room!V457</f>
        <v>2.4046458665159743E-2</v>
      </c>
      <c r="P456">
        <v>0</v>
      </c>
      <c r="R456" s="8">
        <f>BDS!BR459</f>
        <v>9007.1057860530982</v>
      </c>
      <c r="S456" s="1">
        <f>Room!W457</f>
        <v>0.14164310429485327</v>
      </c>
      <c r="T456">
        <v>0</v>
      </c>
    </row>
    <row r="457" spans="2:20" x14ac:dyDescent="0.2">
      <c r="B457" s="8">
        <f>BDS!BR460</f>
        <v>9143.6997444096323</v>
      </c>
      <c r="C457">
        <f>BDS!CD460</f>
        <v>0.11380383168561803</v>
      </c>
      <c r="D457">
        <v>0</v>
      </c>
      <c r="F457" s="8">
        <f>BDS!BR460</f>
        <v>9143.6997444096323</v>
      </c>
      <c r="G457">
        <f>Room!Q458</f>
        <v>-1.1488459237948081E-2</v>
      </c>
      <c r="H457">
        <v>0</v>
      </c>
      <c r="J457" s="8">
        <f>BDS!BR460</f>
        <v>9143.6997444096323</v>
      </c>
      <c r="K457">
        <f>Room!U458</f>
        <v>0</v>
      </c>
      <c r="L457">
        <v>0</v>
      </c>
      <c r="N457" s="8">
        <f>BDS!BR460</f>
        <v>9143.6997444096323</v>
      </c>
      <c r="O457">
        <f>Room!V458</f>
        <v>-1.1488459237948081E-2</v>
      </c>
      <c r="P457">
        <v>0</v>
      </c>
      <c r="R457" s="8">
        <f>BDS!BR460</f>
        <v>9143.6997444096323</v>
      </c>
      <c r="S457" s="1">
        <f>Room!W458</f>
        <v>0.10231537244766994</v>
      </c>
      <c r="T457">
        <v>0</v>
      </c>
    </row>
    <row r="458" spans="2:20" x14ac:dyDescent="0.2">
      <c r="B458" s="8">
        <f>BDS!BR461</f>
        <v>9282.3651683293228</v>
      </c>
      <c r="C458">
        <f>BDS!CD461</f>
        <v>9.5904941928789178E-2</v>
      </c>
      <c r="D458">
        <v>0</v>
      </c>
      <c r="F458" s="8">
        <f>BDS!BR461</f>
        <v>9282.3651683293228</v>
      </c>
      <c r="G458">
        <f>Room!Q459</f>
        <v>-4.8917845157630344E-3</v>
      </c>
      <c r="H458">
        <v>0</v>
      </c>
      <c r="J458" s="8">
        <f>BDS!BR461</f>
        <v>9282.3651683293228</v>
      </c>
      <c r="K458">
        <f>Room!U459</f>
        <v>0</v>
      </c>
      <c r="L458">
        <v>0</v>
      </c>
      <c r="N458" s="8">
        <f>BDS!BR461</f>
        <v>9282.3651683293228</v>
      </c>
      <c r="O458">
        <f>Room!V459</f>
        <v>-4.8917845157630344E-3</v>
      </c>
      <c r="P458">
        <v>0</v>
      </c>
      <c r="R458" s="8">
        <f>BDS!BR461</f>
        <v>9282.3651683293228</v>
      </c>
      <c r="S458" s="1">
        <f>Room!W459</f>
        <v>9.1013157413026138E-2</v>
      </c>
      <c r="T458">
        <v>0</v>
      </c>
    </row>
    <row r="459" spans="2:20" x14ac:dyDescent="0.2">
      <c r="B459" s="8">
        <f>BDS!BR462</f>
        <v>9423.1334718632061</v>
      </c>
      <c r="C459">
        <f>BDS!CD462</f>
        <v>6.9788485218555962E-2</v>
      </c>
      <c r="D459">
        <v>0</v>
      </c>
      <c r="F459" s="8">
        <f>BDS!BR462</f>
        <v>9423.1334718632061</v>
      </c>
      <c r="G459">
        <f>Room!Q460</f>
        <v>-3.829100300313959E-2</v>
      </c>
      <c r="H459">
        <v>0</v>
      </c>
      <c r="J459" s="8">
        <f>BDS!BR462</f>
        <v>9423.1334718632061</v>
      </c>
      <c r="K459">
        <f>Room!U460</f>
        <v>0</v>
      </c>
      <c r="L459">
        <v>0</v>
      </c>
      <c r="N459" s="8">
        <f>BDS!BR462</f>
        <v>9423.1334718632061</v>
      </c>
      <c r="O459">
        <f>Room!V460</f>
        <v>-3.829100300313959E-2</v>
      </c>
      <c r="P459">
        <v>0</v>
      </c>
      <c r="R459" s="8">
        <f>BDS!BR462</f>
        <v>9423.1334718632061</v>
      </c>
      <c r="S459" s="1">
        <f>Room!W460</f>
        <v>3.1497482215416372E-2</v>
      </c>
      <c r="T459">
        <v>0</v>
      </c>
    </row>
    <row r="460" spans="2:20" x14ac:dyDescent="0.2">
      <c r="B460" s="8">
        <f>BDS!BR463</f>
        <v>9566.0365454605871</v>
      </c>
      <c r="C460">
        <f>BDS!CD463</f>
        <v>3.9868895850125874E-2</v>
      </c>
      <c r="D460">
        <v>0</v>
      </c>
      <c r="F460" s="8">
        <f>BDS!BR463</f>
        <v>9566.0365454605871</v>
      </c>
      <c r="G460">
        <f>Room!Q461</f>
        <v>-1.4401517675996195E-3</v>
      </c>
      <c r="H460">
        <v>0</v>
      </c>
      <c r="J460" s="8">
        <f>BDS!BR463</f>
        <v>9566.0365454605871</v>
      </c>
      <c r="K460">
        <f>Room!U461</f>
        <v>0</v>
      </c>
      <c r="L460">
        <v>0</v>
      </c>
      <c r="N460" s="8">
        <f>BDS!BR463</f>
        <v>9566.0365454605871</v>
      </c>
      <c r="O460">
        <f>Room!V461</f>
        <v>-1.4401517675996195E-3</v>
      </c>
      <c r="P460">
        <v>0</v>
      </c>
      <c r="R460" s="8">
        <f>BDS!BR463</f>
        <v>9566.0365454605871</v>
      </c>
      <c r="S460" s="1">
        <f>Room!W461</f>
        <v>3.8428744082526257E-2</v>
      </c>
      <c r="T460">
        <v>0</v>
      </c>
    </row>
    <row r="461" spans="2:20" x14ac:dyDescent="0.2">
      <c r="B461" s="8">
        <f>BDS!BR464</f>
        <v>9711.1067631936803</v>
      </c>
      <c r="C461">
        <f>BDS!CD464</f>
        <v>5.749324997345262E-3</v>
      </c>
      <c r="D461">
        <v>0</v>
      </c>
      <c r="F461" s="8">
        <f>BDS!BR464</f>
        <v>9711.1067631936803</v>
      </c>
      <c r="G461">
        <f>Room!Q462</f>
        <v>4.404746511112622E-3</v>
      </c>
      <c r="H461">
        <v>0</v>
      </c>
      <c r="J461" s="8">
        <f>BDS!BR464</f>
        <v>9711.1067631936803</v>
      </c>
      <c r="K461">
        <f>Room!U462</f>
        <v>0</v>
      </c>
      <c r="L461">
        <v>0</v>
      </c>
      <c r="N461" s="8">
        <f>BDS!BR464</f>
        <v>9711.1067631936803</v>
      </c>
      <c r="O461">
        <f>Room!V462</f>
        <v>4.404746511112622E-3</v>
      </c>
      <c r="P461">
        <v>0</v>
      </c>
      <c r="R461" s="8">
        <f>BDS!BR464</f>
        <v>9711.1067631936803</v>
      </c>
      <c r="S461" s="1">
        <f>Room!W462</f>
        <v>1.0154071508457884E-2</v>
      </c>
      <c r="T461">
        <v>0</v>
      </c>
    </row>
    <row r="462" spans="2:20" x14ac:dyDescent="0.2">
      <c r="B462" s="8">
        <f>BDS!BR465</f>
        <v>9858.3769900918142</v>
      </c>
      <c r="C462">
        <f>BDS!CD465</f>
        <v>-3.5344531772788734E-2</v>
      </c>
      <c r="D462">
        <v>0</v>
      </c>
      <c r="F462" s="8">
        <f>BDS!BR465</f>
        <v>9858.3769900918142</v>
      </c>
      <c r="G462">
        <f>Room!Q463</f>
        <v>-1.6432786693222155E-3</v>
      </c>
      <c r="H462">
        <v>0</v>
      </c>
      <c r="J462" s="8">
        <f>BDS!BR465</f>
        <v>9858.3769900918142</v>
      </c>
      <c r="K462">
        <f>Room!U463</f>
        <v>0</v>
      </c>
      <c r="L462">
        <v>0</v>
      </c>
      <c r="N462" s="8">
        <f>BDS!BR465</f>
        <v>9858.3769900918142</v>
      </c>
      <c r="O462">
        <f>Room!V463</f>
        <v>-1.6432786693222155E-3</v>
      </c>
      <c r="P462">
        <v>0</v>
      </c>
      <c r="R462" s="8">
        <f>BDS!BR465</f>
        <v>9858.3769900918142</v>
      </c>
      <c r="S462" s="1">
        <f>Room!W463</f>
        <v>-3.6987810442110948E-2</v>
      </c>
      <c r="T462">
        <v>0</v>
      </c>
    </row>
    <row r="463" spans="2:20" x14ac:dyDescent="0.2">
      <c r="B463" s="8">
        <f>BDS!BR466</f>
        <v>10007.880589586863</v>
      </c>
      <c r="C463">
        <f>BDS!CD466</f>
        <v>-8.0692057381134497E-2</v>
      </c>
      <c r="D463">
        <v>0</v>
      </c>
      <c r="F463" s="8">
        <f>BDS!BR466</f>
        <v>10007.880589586863</v>
      </c>
      <c r="G463">
        <f>Room!Q464</f>
        <v>8.8880879856425964E-3</v>
      </c>
      <c r="H463">
        <v>0</v>
      </c>
      <c r="J463" s="8">
        <f>BDS!BR466</f>
        <v>10007.880589586863</v>
      </c>
      <c r="K463">
        <f>Room!U464</f>
        <v>0</v>
      </c>
      <c r="L463">
        <v>0</v>
      </c>
      <c r="N463" s="8">
        <f>BDS!BR466</f>
        <v>10007.880589586863</v>
      </c>
      <c r="O463">
        <f>Room!V464</f>
        <v>8.8880879856425964E-3</v>
      </c>
      <c r="P463">
        <v>0</v>
      </c>
      <c r="R463" s="8">
        <f>BDS!BR466</f>
        <v>10007.880589586863</v>
      </c>
      <c r="S463" s="1">
        <f>Room!W464</f>
        <v>-7.1803969395491898E-2</v>
      </c>
      <c r="T463">
        <v>0</v>
      </c>
    </row>
    <row r="464" spans="2:20" x14ac:dyDescent="0.2">
      <c r="B464" s="8">
        <f>BDS!BR467</f>
        <v>10159.651431071587</v>
      </c>
      <c r="C464">
        <f>BDS!CD467</f>
        <v>-0.11633854692760615</v>
      </c>
      <c r="D464">
        <v>0</v>
      </c>
      <c r="F464" s="8">
        <f>BDS!BR467</f>
        <v>10159.651431071587</v>
      </c>
      <c r="G464">
        <f>Room!Q465</f>
        <v>-3.2035260855694185E-2</v>
      </c>
      <c r="H464">
        <v>0</v>
      </c>
      <c r="J464" s="8">
        <f>BDS!BR467</f>
        <v>10159.651431071587</v>
      </c>
      <c r="K464">
        <f>Room!U465</f>
        <v>0</v>
      </c>
      <c r="L464">
        <v>0</v>
      </c>
      <c r="N464" s="8">
        <f>BDS!BR467</f>
        <v>10159.651431071587</v>
      </c>
      <c r="O464">
        <f>Room!V465</f>
        <v>-3.2035260855694185E-2</v>
      </c>
      <c r="P464">
        <v>0</v>
      </c>
      <c r="R464" s="8">
        <f>BDS!BR467</f>
        <v>10159.651431071587</v>
      </c>
      <c r="S464" s="1">
        <f>Room!W465</f>
        <v>-0.14837380778330034</v>
      </c>
      <c r="T464">
        <v>0</v>
      </c>
    </row>
    <row r="465" spans="2:20" x14ac:dyDescent="0.2">
      <c r="B465" s="8">
        <f>BDS!BR468</f>
        <v>10313.723897572594</v>
      </c>
      <c r="C465">
        <f>BDS!CD468</f>
        <v>-0.12253592530887492</v>
      </c>
      <c r="D465">
        <v>0</v>
      </c>
      <c r="F465" s="8">
        <f>BDS!BR468</f>
        <v>10313.723897572594</v>
      </c>
      <c r="G465">
        <f>Room!Q466</f>
        <v>-1.3491331402813099E-2</v>
      </c>
      <c r="H465">
        <v>0</v>
      </c>
      <c r="J465" s="8">
        <f>BDS!BR468</f>
        <v>10313.723897572594</v>
      </c>
      <c r="K465">
        <f>Room!U466</f>
        <v>0</v>
      </c>
      <c r="L465">
        <v>0</v>
      </c>
      <c r="N465" s="8">
        <f>BDS!BR468</f>
        <v>10313.723897572594</v>
      </c>
      <c r="O465">
        <f>Room!V466</f>
        <v>-1.3491331402813099E-2</v>
      </c>
      <c r="P465">
        <v>0</v>
      </c>
      <c r="R465" s="8">
        <f>BDS!BR468</f>
        <v>10313.723897572594</v>
      </c>
      <c r="S465" s="1">
        <f>Room!W466</f>
        <v>-0.13602725671168803</v>
      </c>
      <c r="T465">
        <v>0</v>
      </c>
    </row>
    <row r="466" spans="2:20" x14ac:dyDescent="0.2">
      <c r="B466" s="8">
        <f>BDS!BR469</f>
        <v>10470.132893539672</v>
      </c>
      <c r="C466">
        <f>BDS!CD469</f>
        <v>-9.0101584347969776E-2</v>
      </c>
      <c r="D466">
        <v>0</v>
      </c>
      <c r="F466" s="8">
        <f>BDS!BR469</f>
        <v>10470.132893539672</v>
      </c>
      <c r="G466">
        <f>Room!Q467</f>
        <v>-3.0274875496605026E-3</v>
      </c>
      <c r="H466">
        <v>0</v>
      </c>
      <c r="J466" s="8">
        <f>BDS!BR469</f>
        <v>10470.132893539672</v>
      </c>
      <c r="K466">
        <f>Room!U467</f>
        <v>0</v>
      </c>
      <c r="L466">
        <v>0</v>
      </c>
      <c r="N466" s="8">
        <f>BDS!BR469</f>
        <v>10470.132893539672</v>
      </c>
      <c r="O466">
        <f>Room!V467</f>
        <v>-3.0274875496605026E-3</v>
      </c>
      <c r="P466">
        <v>0</v>
      </c>
      <c r="R466" s="8">
        <f>BDS!BR469</f>
        <v>10470.132893539672</v>
      </c>
      <c r="S466" s="1">
        <f>Room!W467</f>
        <v>-9.3129071897630283E-2</v>
      </c>
      <c r="T466">
        <v>0</v>
      </c>
    </row>
    <row r="467" spans="2:20" x14ac:dyDescent="0.2">
      <c r="B467" s="8">
        <f>BDS!BR470</f>
        <v>10628.913852753236</v>
      </c>
      <c r="C467">
        <f>BDS!CD470</f>
        <v>-3.3331520725380592E-2</v>
      </c>
      <c r="D467">
        <v>0</v>
      </c>
      <c r="F467" s="8">
        <f>BDS!BR470</f>
        <v>10628.913852753236</v>
      </c>
      <c r="G467">
        <f>Room!Q468</f>
        <v>-1.8588683819416259E-2</v>
      </c>
      <c r="H467">
        <v>0</v>
      </c>
      <c r="J467" s="8">
        <f>BDS!BR470</f>
        <v>10628.913852753236</v>
      </c>
      <c r="K467">
        <f>Room!U468</f>
        <v>0</v>
      </c>
      <c r="L467">
        <v>0</v>
      </c>
      <c r="N467" s="8">
        <f>BDS!BR470</f>
        <v>10628.913852753236</v>
      </c>
      <c r="O467">
        <f>Room!V468</f>
        <v>-1.8588683819416259E-2</v>
      </c>
      <c r="P467">
        <v>0</v>
      </c>
      <c r="R467" s="8">
        <f>BDS!BR470</f>
        <v>10628.913852753236</v>
      </c>
      <c r="S467" s="1">
        <f>Room!W468</f>
        <v>-5.1920204544796851E-2</v>
      </c>
      <c r="T467">
        <v>0</v>
      </c>
    </row>
    <row r="468" spans="2:20" x14ac:dyDescent="0.2">
      <c r="B468" s="8">
        <f>BDS!BR471</f>
        <v>10790.102746351695</v>
      </c>
      <c r="C468">
        <f>BDS!CD471</f>
        <v>1.666351828000856E-2</v>
      </c>
      <c r="D468">
        <v>0</v>
      </c>
      <c r="F468" s="8">
        <f>BDS!BR471</f>
        <v>10790.102746351695</v>
      </c>
      <c r="G468">
        <f>Room!Q469</f>
        <v>-6.0323713657565925E-3</v>
      </c>
      <c r="H468">
        <v>0</v>
      </c>
      <c r="J468" s="8">
        <f>BDS!BR471</f>
        <v>10790.102746351695</v>
      </c>
      <c r="K468">
        <f>Room!U469</f>
        <v>0</v>
      </c>
      <c r="L468">
        <v>0</v>
      </c>
      <c r="N468" s="8">
        <f>BDS!BR471</f>
        <v>10790.102746351695</v>
      </c>
      <c r="O468">
        <f>Room!V469</f>
        <v>-6.0323713657565925E-3</v>
      </c>
      <c r="P468">
        <v>0</v>
      </c>
      <c r="R468" s="8">
        <f>BDS!BR471</f>
        <v>10790.102746351695</v>
      </c>
      <c r="S468" s="1">
        <f>Room!W469</f>
        <v>1.0631146914251967E-2</v>
      </c>
      <c r="T468">
        <v>0</v>
      </c>
    </row>
    <row r="469" spans="2:20" x14ac:dyDescent="0.2">
      <c r="B469" s="8">
        <f>BDS!BR472</f>
        <v>10953.736090980563</v>
      </c>
      <c r="C469">
        <f>BDS!CD472</f>
        <v>3.589481506386516E-2</v>
      </c>
      <c r="D469">
        <v>0</v>
      </c>
      <c r="F469" s="8">
        <f>BDS!BR472</f>
        <v>10953.736090980563</v>
      </c>
      <c r="G469">
        <f>Room!Q470</f>
        <v>4.8488781875689863E-2</v>
      </c>
      <c r="H469">
        <v>0</v>
      </c>
      <c r="J469" s="8">
        <f>BDS!BR472</f>
        <v>10953.736090980563</v>
      </c>
      <c r="K469">
        <f>Room!U470</f>
        <v>0</v>
      </c>
      <c r="L469">
        <v>0</v>
      </c>
      <c r="N469" s="8">
        <f>BDS!BR472</f>
        <v>10953.736090980563</v>
      </c>
      <c r="O469">
        <f>Room!V470</f>
        <v>4.8488781875689863E-2</v>
      </c>
      <c r="P469">
        <v>0</v>
      </c>
      <c r="R469" s="8">
        <f>BDS!BR472</f>
        <v>10953.736090980563</v>
      </c>
      <c r="S469" s="1">
        <f>Room!W470</f>
        <v>8.4383596939555022E-2</v>
      </c>
      <c r="T469">
        <v>0</v>
      </c>
    </row>
    <row r="470" spans="2:20" x14ac:dyDescent="0.2">
      <c r="B470" s="8">
        <f>BDS!BR473</f>
        <v>11119.850957065144</v>
      </c>
      <c r="C470">
        <f>BDS!CD473</f>
        <v>2.6669022972161116E-2</v>
      </c>
      <c r="D470">
        <v>0</v>
      </c>
      <c r="F470" s="8">
        <f>BDS!BR473</f>
        <v>11119.850957065144</v>
      </c>
      <c r="G470">
        <f>Room!Q471</f>
        <v>-1.2545055163572421E-3</v>
      </c>
      <c r="H470">
        <v>0</v>
      </c>
      <c r="J470" s="8">
        <f>BDS!BR473</f>
        <v>11119.850957065144</v>
      </c>
      <c r="K470">
        <f>Room!U471</f>
        <v>0</v>
      </c>
      <c r="L470">
        <v>0</v>
      </c>
      <c r="N470" s="8">
        <f>BDS!BR473</f>
        <v>11119.850957065144</v>
      </c>
      <c r="O470">
        <f>Room!V471</f>
        <v>-1.2545055163572421E-3</v>
      </c>
      <c r="P470">
        <v>0</v>
      </c>
      <c r="R470" s="8">
        <f>BDS!BR473</f>
        <v>11119.850957065144</v>
      </c>
      <c r="S470" s="1">
        <f>Room!W471</f>
        <v>2.5414517455803875E-2</v>
      </c>
      <c r="T470">
        <v>0</v>
      </c>
    </row>
    <row r="471" spans="2:20" x14ac:dyDescent="0.2">
      <c r="B471" s="8">
        <f>BDS!BR474</f>
        <v>11288.484977208678</v>
      </c>
      <c r="C471">
        <f>BDS!CD474</f>
        <v>1.204113282794772E-2</v>
      </c>
      <c r="D471">
        <v>0</v>
      </c>
      <c r="F471" s="8">
        <f>BDS!BR474</f>
        <v>11288.484977208678</v>
      </c>
      <c r="G471">
        <f>Room!Q472</f>
        <v>2.5153810100304696E-3</v>
      </c>
      <c r="H471">
        <v>0</v>
      </c>
      <c r="J471" s="8">
        <f>BDS!BR474</f>
        <v>11288.484977208678</v>
      </c>
      <c r="K471">
        <f>Room!U472</f>
        <v>0</v>
      </c>
      <c r="L471">
        <v>0</v>
      </c>
      <c r="N471" s="8">
        <f>BDS!BR474</f>
        <v>11288.484977208678</v>
      </c>
      <c r="O471">
        <f>Room!V472</f>
        <v>2.5153810100304696E-3</v>
      </c>
      <c r="P471">
        <v>0</v>
      </c>
      <c r="R471" s="8">
        <f>BDS!BR474</f>
        <v>11288.484977208678</v>
      </c>
      <c r="S471" s="1">
        <f>Room!W472</f>
        <v>1.455651383797819E-2</v>
      </c>
      <c r="T471">
        <v>0</v>
      </c>
    </row>
    <row r="472" spans="2:20" x14ac:dyDescent="0.2">
      <c r="B472" s="8">
        <f>BDS!BR475</f>
        <v>11459.676354717843</v>
      </c>
      <c r="C472">
        <f>BDS!CD475</f>
        <v>9.7889685006773419E-3</v>
      </c>
      <c r="D472">
        <v>0</v>
      </c>
      <c r="F472" s="8">
        <f>BDS!BR475</f>
        <v>11459.676354717843</v>
      </c>
      <c r="G472">
        <f>Room!Q473</f>
        <v>1.8683805809558505E-3</v>
      </c>
      <c r="H472">
        <v>0</v>
      </c>
      <c r="J472" s="8">
        <f>BDS!BR475</f>
        <v>11459.676354717843</v>
      </c>
      <c r="K472">
        <f>Room!U473</f>
        <v>0</v>
      </c>
      <c r="L472">
        <v>0</v>
      </c>
      <c r="N472" s="8">
        <f>BDS!BR475</f>
        <v>11459.676354717843</v>
      </c>
      <c r="O472">
        <f>Room!V473</f>
        <v>1.8683805809558505E-3</v>
      </c>
      <c r="P472">
        <v>0</v>
      </c>
      <c r="R472" s="8">
        <f>BDS!BR475</f>
        <v>11459.676354717843</v>
      </c>
      <c r="S472" s="1">
        <f>Room!W473</f>
        <v>1.1657349081633192E-2</v>
      </c>
      <c r="T472">
        <v>0</v>
      </c>
    </row>
    <row r="473" spans="2:20" x14ac:dyDescent="0.2">
      <c r="B473" s="8">
        <f>BDS!BR476</f>
        <v>11633.463872257549</v>
      </c>
      <c r="C473">
        <f>BDS!CD476</f>
        <v>1.4550918634412824E-2</v>
      </c>
      <c r="D473">
        <v>0</v>
      </c>
      <c r="F473" s="8">
        <f>BDS!BR476</f>
        <v>11633.463872257549</v>
      </c>
      <c r="G473">
        <f>Room!Q474</f>
        <v>1.9406209720520377E-2</v>
      </c>
      <c r="H473">
        <v>0</v>
      </c>
      <c r="J473" s="8">
        <f>BDS!BR476</f>
        <v>11633.463872257549</v>
      </c>
      <c r="K473">
        <f>Room!U474</f>
        <v>0</v>
      </c>
      <c r="L473">
        <v>0</v>
      </c>
      <c r="N473" s="8">
        <f>BDS!BR476</f>
        <v>11633.463872257549</v>
      </c>
      <c r="O473">
        <f>Room!V474</f>
        <v>1.9406209720520377E-2</v>
      </c>
      <c r="P473">
        <v>0</v>
      </c>
      <c r="R473" s="8">
        <f>BDS!BR476</f>
        <v>11633.463872257549</v>
      </c>
      <c r="S473" s="1">
        <f>Room!W474</f>
        <v>3.3957128354933197E-2</v>
      </c>
      <c r="T473">
        <v>0</v>
      </c>
    </row>
    <row r="474" spans="2:20" x14ac:dyDescent="0.2">
      <c r="B474" s="8">
        <f>BDS!BR477</f>
        <v>11809.886900636982</v>
      </c>
      <c r="C474">
        <f>BDS!CD477</f>
        <v>1.0090657437746842E-2</v>
      </c>
      <c r="D474">
        <v>0</v>
      </c>
      <c r="F474" s="8">
        <f>BDS!BR477</f>
        <v>11809.886900636982</v>
      </c>
      <c r="G474">
        <f>Room!Q475</f>
        <v>-2.0969162040086107E-3</v>
      </c>
      <c r="H474">
        <v>0</v>
      </c>
      <c r="J474" s="8">
        <f>BDS!BR477</f>
        <v>11809.886900636982</v>
      </c>
      <c r="K474">
        <f>Room!U475</f>
        <v>0</v>
      </c>
      <c r="L474">
        <v>0</v>
      </c>
      <c r="N474" s="8">
        <f>BDS!BR477</f>
        <v>11809.886900636982</v>
      </c>
      <c r="O474">
        <f>Room!V475</f>
        <v>-2.0969162040086107E-3</v>
      </c>
      <c r="P474">
        <v>0</v>
      </c>
      <c r="R474" s="8">
        <f>BDS!BR477</f>
        <v>11809.886900636982</v>
      </c>
      <c r="S474" s="1">
        <f>Room!W475</f>
        <v>7.9937412337382305E-3</v>
      </c>
      <c r="T474">
        <v>0</v>
      </c>
    </row>
    <row r="475" spans="2:20" x14ac:dyDescent="0.2">
      <c r="B475" s="8">
        <f>BDS!BR478</f>
        <v>11988.985407728889</v>
      </c>
      <c r="C475">
        <f>BDS!CD478</f>
        <v>-4.4305853754282865E-3</v>
      </c>
      <c r="D475">
        <v>0</v>
      </c>
      <c r="F475" s="8">
        <f>BDS!BR478</f>
        <v>11988.985407728889</v>
      </c>
      <c r="G475">
        <f>Room!Q476</f>
        <v>-1.5444447979146657E-5</v>
      </c>
      <c r="H475">
        <v>0</v>
      </c>
      <c r="J475" s="8">
        <f>BDS!BR478</f>
        <v>11988.985407728889</v>
      </c>
      <c r="K475">
        <f>Room!U476</f>
        <v>0</v>
      </c>
      <c r="L475">
        <v>0</v>
      </c>
      <c r="N475" s="8">
        <f>BDS!BR478</f>
        <v>11988.985407728889</v>
      </c>
      <c r="O475">
        <f>Room!V476</f>
        <v>-1.5444447979146657E-5</v>
      </c>
      <c r="P475">
        <v>0</v>
      </c>
      <c r="R475" s="8">
        <f>BDS!BR478</f>
        <v>11988.985407728889</v>
      </c>
      <c r="S475" s="1">
        <f>Room!W476</f>
        <v>-4.4460298234074332E-3</v>
      </c>
      <c r="T475">
        <v>0</v>
      </c>
    </row>
    <row r="476" spans="2:20" x14ac:dyDescent="0.2">
      <c r="B476" s="8">
        <f>BDS!BR479</f>
        <v>12170.799967524132</v>
      </c>
      <c r="C476">
        <f>BDS!CD479</f>
        <v>-1.1130437352775857E-2</v>
      </c>
      <c r="D476">
        <v>0</v>
      </c>
      <c r="F476" s="8">
        <f>BDS!BR479</f>
        <v>12170.799967524132</v>
      </c>
      <c r="G476">
        <f>Room!Q477</f>
        <v>1.9626484176987449E-2</v>
      </c>
      <c r="H476">
        <v>0</v>
      </c>
      <c r="J476" s="8">
        <f>BDS!BR479</f>
        <v>12170.799967524132</v>
      </c>
      <c r="K476">
        <f>Room!U477</f>
        <v>0</v>
      </c>
      <c r="L476">
        <v>0</v>
      </c>
      <c r="N476" s="8">
        <f>BDS!BR479</f>
        <v>12170.799967524132</v>
      </c>
      <c r="O476">
        <f>Room!V477</f>
        <v>1.9626484176987449E-2</v>
      </c>
      <c r="P476">
        <v>0</v>
      </c>
      <c r="R476" s="8">
        <f>BDS!BR479</f>
        <v>12170.799967524132</v>
      </c>
      <c r="S476" s="1">
        <f>Room!W477</f>
        <v>8.4960468242115915E-3</v>
      </c>
      <c r="T476">
        <v>0</v>
      </c>
    </row>
    <row r="477" spans="2:20" x14ac:dyDescent="0.2">
      <c r="B477" s="8">
        <f>BDS!BR480</f>
        <v>12355.371769323541</v>
      </c>
      <c r="C477">
        <f>BDS!CD480</f>
        <v>-4.8117375748724101E-4</v>
      </c>
      <c r="D477">
        <v>0</v>
      </c>
      <c r="F477" s="8">
        <f>BDS!BR480</f>
        <v>12355.371769323541</v>
      </c>
      <c r="G477">
        <f>Room!Q478</f>
        <v>2.4509878501829122E-2</v>
      </c>
      <c r="H477">
        <v>0</v>
      </c>
      <c r="J477" s="8">
        <f>BDS!BR480</f>
        <v>12355.371769323541</v>
      </c>
      <c r="K477">
        <f>Room!U478</f>
        <v>0</v>
      </c>
      <c r="L477">
        <v>0</v>
      </c>
      <c r="N477" s="8">
        <f>BDS!BR480</f>
        <v>12355.371769323541</v>
      </c>
      <c r="O477">
        <f>Room!V478</f>
        <v>2.4509878501829122E-2</v>
      </c>
      <c r="P477">
        <v>0</v>
      </c>
      <c r="R477" s="8">
        <f>BDS!BR480</f>
        <v>12355.371769323541</v>
      </c>
      <c r="S477" s="1">
        <f>Room!W478</f>
        <v>2.4028704744341881E-2</v>
      </c>
      <c r="T477">
        <v>0</v>
      </c>
    </row>
    <row r="478" spans="2:20" x14ac:dyDescent="0.2">
      <c r="B478" s="8">
        <f>BDS!BR481</f>
        <v>12542.742627069181</v>
      </c>
      <c r="C478">
        <f>BDS!CD481</f>
        <v>9.8097677123822891E-3</v>
      </c>
      <c r="D478">
        <v>0</v>
      </c>
      <c r="F478" s="8">
        <f>BDS!BR481</f>
        <v>12542.742627069181</v>
      </c>
      <c r="G478">
        <f>Room!Q479</f>
        <v>1.7382154977107361E-4</v>
      </c>
      <c r="H478">
        <v>0</v>
      </c>
      <c r="J478" s="8">
        <f>BDS!BR481</f>
        <v>12542.742627069181</v>
      </c>
      <c r="K478">
        <f>Room!U479</f>
        <v>0</v>
      </c>
      <c r="L478">
        <v>0</v>
      </c>
      <c r="N478" s="8">
        <f>BDS!BR481</f>
        <v>12542.742627069181</v>
      </c>
      <c r="O478">
        <f>Room!V479</f>
        <v>1.7382154977107361E-4</v>
      </c>
      <c r="P478">
        <v>0</v>
      </c>
      <c r="R478" s="8">
        <f>BDS!BR481</f>
        <v>12542.742627069181</v>
      </c>
      <c r="S478" s="1">
        <f>Room!W479</f>
        <v>9.9835892621533626E-3</v>
      </c>
      <c r="T478">
        <v>0</v>
      </c>
    </row>
    <row r="479" spans="2:20" x14ac:dyDescent="0.2">
      <c r="B479" s="8">
        <f>BDS!BR482</f>
        <v>12732.954988817113</v>
      </c>
      <c r="C479">
        <f>BDS!CD482</f>
        <v>-2.7258066775459611E-3</v>
      </c>
      <c r="D479">
        <v>0</v>
      </c>
      <c r="F479" s="8">
        <f>BDS!BR482</f>
        <v>12732.954988817113</v>
      </c>
      <c r="G479">
        <f>Room!Q480</f>
        <v>-1.0663286227437258E-3</v>
      </c>
      <c r="H479">
        <v>0</v>
      </c>
      <c r="J479" s="8">
        <f>BDS!BR482</f>
        <v>12732.954988817113</v>
      </c>
      <c r="K479">
        <f>Room!U480</f>
        <v>0</v>
      </c>
      <c r="L479">
        <v>0</v>
      </c>
      <c r="N479" s="8">
        <f>BDS!BR482</f>
        <v>12732.954988817113</v>
      </c>
      <c r="O479">
        <f>Room!V480</f>
        <v>-1.0663286227437258E-3</v>
      </c>
      <c r="P479">
        <v>0</v>
      </c>
      <c r="R479" s="8">
        <f>BDS!BR482</f>
        <v>12732.954988817113</v>
      </c>
      <c r="S479" s="1">
        <f>Room!W480</f>
        <v>-3.7921353002896866E-3</v>
      </c>
      <c r="T479">
        <v>0</v>
      </c>
    </row>
    <row r="480" spans="2:20" x14ac:dyDescent="0.2">
      <c r="B480" s="8">
        <f>BDS!BR483</f>
        <v>12926.051946353818</v>
      </c>
      <c r="C480">
        <f>BDS!CD483</f>
        <v>-2.9558915395679897E-2</v>
      </c>
      <c r="D480">
        <v>0</v>
      </c>
      <c r="F480" s="8">
        <f>BDS!BR483</f>
        <v>12926.051946353818</v>
      </c>
      <c r="G480">
        <f>Room!Q481</f>
        <v>6.4162781641303561E-3</v>
      </c>
      <c r="H480">
        <v>0</v>
      </c>
      <c r="J480" s="8">
        <f>BDS!BR483</f>
        <v>12926.051946353818</v>
      </c>
      <c r="K480">
        <f>Room!U481</f>
        <v>0</v>
      </c>
      <c r="L480">
        <v>0</v>
      </c>
      <c r="N480" s="8">
        <f>BDS!BR483</f>
        <v>12926.051946353818</v>
      </c>
      <c r="O480">
        <f>Room!V481</f>
        <v>6.4162781641303561E-3</v>
      </c>
      <c r="P480">
        <v>0</v>
      </c>
      <c r="R480" s="8">
        <f>BDS!BR483</f>
        <v>12926.051946353818</v>
      </c>
      <c r="S480" s="1">
        <f>Room!W481</f>
        <v>-2.3142637231549541E-2</v>
      </c>
      <c r="T480">
        <v>0</v>
      </c>
    </row>
    <row r="481" spans="2:20" x14ac:dyDescent="0.2">
      <c r="B481" s="8">
        <f>BDS!BR484</f>
        <v>13122.07724495846</v>
      </c>
      <c r="C481">
        <f>BDS!CD484</f>
        <v>-3.802075912324554E-2</v>
      </c>
      <c r="D481">
        <v>0</v>
      </c>
      <c r="F481" s="8">
        <f>BDS!BR484</f>
        <v>13122.07724495846</v>
      </c>
      <c r="G481">
        <f>Room!Q482</f>
        <v>1.9033236394596108E-2</v>
      </c>
      <c r="H481">
        <v>0</v>
      </c>
      <c r="J481" s="8">
        <f>BDS!BR484</f>
        <v>13122.07724495846</v>
      </c>
      <c r="K481">
        <f>Room!U482</f>
        <v>0</v>
      </c>
      <c r="L481">
        <v>0</v>
      </c>
      <c r="N481" s="8">
        <f>BDS!BR484</f>
        <v>13122.07724495846</v>
      </c>
      <c r="O481">
        <f>Room!V482</f>
        <v>1.9033236394596108E-2</v>
      </c>
      <c r="P481">
        <v>0</v>
      </c>
      <c r="R481" s="8">
        <f>BDS!BR484</f>
        <v>13122.07724495846</v>
      </c>
      <c r="S481" s="1">
        <f>Room!W482</f>
        <v>-1.8987522728649432E-2</v>
      </c>
      <c r="T481">
        <v>0</v>
      </c>
    </row>
    <row r="482" spans="2:20" x14ac:dyDescent="0.2">
      <c r="B482" s="8">
        <f>BDS!BR485</f>
        <v>13321.075293313183</v>
      </c>
      <c r="C482">
        <f>BDS!CD485</f>
        <v>-1.8679395677004607E-2</v>
      </c>
      <c r="D482">
        <v>0</v>
      </c>
      <c r="F482" s="8">
        <f>BDS!BR485</f>
        <v>13321.075293313183</v>
      </c>
      <c r="G482">
        <f>Room!Q483</f>
        <v>-1.6669329300670156E-2</v>
      </c>
      <c r="H482">
        <v>0</v>
      </c>
      <c r="J482" s="8">
        <f>BDS!BR485</f>
        <v>13321.075293313183</v>
      </c>
      <c r="K482">
        <f>Room!U483</f>
        <v>0</v>
      </c>
      <c r="L482">
        <v>0</v>
      </c>
      <c r="N482" s="8">
        <f>BDS!BR485</f>
        <v>13321.075293313183</v>
      </c>
      <c r="O482">
        <f>Room!V483</f>
        <v>-1.6669329300670156E-2</v>
      </c>
      <c r="P482">
        <v>0</v>
      </c>
      <c r="R482" s="8">
        <f>BDS!BR485</f>
        <v>13321.075293313183</v>
      </c>
      <c r="S482" s="1">
        <f>Room!W483</f>
        <v>-3.5348724977674759E-2</v>
      </c>
      <c r="T482">
        <v>0</v>
      </c>
    </row>
    <row r="483" spans="2:20" x14ac:dyDescent="0.2">
      <c r="B483" s="8">
        <f>BDS!BR486</f>
        <v>13523.091173563704</v>
      </c>
      <c r="C483">
        <f>BDS!CD486</f>
        <v>-2.0363421321878405E-3</v>
      </c>
      <c r="D483">
        <v>0</v>
      </c>
      <c r="F483" s="8">
        <f>BDS!BR486</f>
        <v>13523.091173563704</v>
      </c>
      <c r="G483">
        <f>Room!Q484</f>
        <v>-2.098400426616617E-2</v>
      </c>
      <c r="H483">
        <v>0</v>
      </c>
      <c r="J483" s="8">
        <f>BDS!BR486</f>
        <v>13523.091173563704</v>
      </c>
      <c r="K483">
        <f>Room!U484</f>
        <v>0</v>
      </c>
      <c r="L483">
        <v>0</v>
      </c>
      <c r="N483" s="8">
        <f>BDS!BR486</f>
        <v>13523.091173563704</v>
      </c>
      <c r="O483">
        <f>Room!V484</f>
        <v>-2.098400426616617E-2</v>
      </c>
      <c r="P483">
        <v>0</v>
      </c>
      <c r="R483" s="8">
        <f>BDS!BR486</f>
        <v>13523.091173563704</v>
      </c>
      <c r="S483" s="1">
        <f>Room!W484</f>
        <v>-2.302034639835401E-2</v>
      </c>
      <c r="T483">
        <v>0</v>
      </c>
    </row>
    <row r="484" spans="2:20" x14ac:dyDescent="0.2">
      <c r="B484" s="8">
        <f>BDS!BR487</f>
        <v>13728.170651532488</v>
      </c>
      <c r="C484">
        <f>BDS!CD487</f>
        <v>-1.1805517472163629E-2</v>
      </c>
      <c r="D484">
        <v>0</v>
      </c>
      <c r="F484" s="8">
        <f>BDS!BR487</f>
        <v>13728.170651532488</v>
      </c>
      <c r="G484">
        <f>Room!Q485</f>
        <v>-1.3970793186154618E-2</v>
      </c>
      <c r="H484">
        <v>0</v>
      </c>
      <c r="J484" s="8">
        <f>BDS!BR487</f>
        <v>13728.170651532488</v>
      </c>
      <c r="K484">
        <f>Room!U485</f>
        <v>0</v>
      </c>
      <c r="L484">
        <v>0</v>
      </c>
      <c r="N484" s="8">
        <f>BDS!BR487</f>
        <v>13728.170651532488</v>
      </c>
      <c r="O484">
        <f>Room!V485</f>
        <v>-1.3970793186154618E-2</v>
      </c>
      <c r="P484">
        <v>0</v>
      </c>
      <c r="R484" s="8">
        <f>BDS!BR487</f>
        <v>13728.170651532488</v>
      </c>
      <c r="S484" s="1">
        <f>Room!W485</f>
        <v>-2.5776310658318247E-2</v>
      </c>
      <c r="T484">
        <v>0</v>
      </c>
    </row>
    <row r="485" spans="2:20" x14ac:dyDescent="0.2">
      <c r="B485" s="8">
        <f>BDS!BR488</f>
        <v>13936.360187086786</v>
      </c>
      <c r="C485">
        <f>BDS!CD488</f>
        <v>-2.6020853195272586E-2</v>
      </c>
      <c r="D485">
        <v>0</v>
      </c>
      <c r="F485" s="8">
        <f>BDS!BR488</f>
        <v>13936.360187086786</v>
      </c>
      <c r="G485">
        <f>Room!Q486</f>
        <v>3.2459021986757835E-3</v>
      </c>
      <c r="H485">
        <v>0</v>
      </c>
      <c r="J485" s="8">
        <f>BDS!BR488</f>
        <v>13936.360187086786</v>
      </c>
      <c r="K485">
        <f>Room!U486</f>
        <v>0</v>
      </c>
      <c r="L485">
        <v>0</v>
      </c>
      <c r="N485" s="8">
        <f>BDS!BR488</f>
        <v>13936.360187086786</v>
      </c>
      <c r="O485">
        <f>Room!V486</f>
        <v>3.2459021986757835E-3</v>
      </c>
      <c r="P485">
        <v>0</v>
      </c>
      <c r="R485" s="8">
        <f>BDS!BR488</f>
        <v>13936.360187086786</v>
      </c>
      <c r="S485" s="1">
        <f>Room!W486</f>
        <v>-2.2774950996596804E-2</v>
      </c>
      <c r="T485">
        <v>0</v>
      </c>
    </row>
    <row r="486" spans="2:20" x14ac:dyDescent="0.2">
      <c r="B486" s="8">
        <f>BDS!BR489</f>
        <v>14147.706944663923</v>
      </c>
      <c r="C486">
        <f>BDS!CD489</f>
        <v>-1.2692281982938702E-2</v>
      </c>
      <c r="D486">
        <v>0</v>
      </c>
      <c r="F486" s="8">
        <f>BDS!BR489</f>
        <v>14147.706944663923</v>
      </c>
      <c r="G486">
        <f>Room!Q487</f>
        <v>5.6935147029436722E-3</v>
      </c>
      <c r="H486">
        <v>0</v>
      </c>
      <c r="J486" s="8">
        <f>BDS!BR489</f>
        <v>14147.706944663923</v>
      </c>
      <c r="K486">
        <f>Room!U487</f>
        <v>0</v>
      </c>
      <c r="L486">
        <v>0</v>
      </c>
      <c r="N486" s="8">
        <f>BDS!BR489</f>
        <v>14147.706944663923</v>
      </c>
      <c r="O486">
        <f>Room!V487</f>
        <v>5.6935147029436722E-3</v>
      </c>
      <c r="P486">
        <v>0</v>
      </c>
      <c r="R486" s="8">
        <f>BDS!BR489</f>
        <v>14147.706944663923</v>
      </c>
      <c r="S486" s="1">
        <f>Room!W487</f>
        <v>-6.9987672799950301E-3</v>
      </c>
      <c r="T486">
        <v>0</v>
      </c>
    </row>
    <row r="487" spans="2:20" x14ac:dyDescent="0.2">
      <c r="B487" s="8">
        <f>BDS!BR490</f>
        <v>14362.258803956196</v>
      </c>
      <c r="C487">
        <f>BDS!CD490</f>
        <v>1.4990883591583071E-2</v>
      </c>
      <c r="D487">
        <v>0</v>
      </c>
      <c r="F487" s="8">
        <f>BDS!BR490</f>
        <v>14362.258803956196</v>
      </c>
      <c r="G487">
        <f>Room!Q488</f>
        <v>9.7526669482716072E-3</v>
      </c>
      <c r="H487">
        <v>0</v>
      </c>
      <c r="J487" s="8">
        <f>BDS!BR490</f>
        <v>14362.258803956196</v>
      </c>
      <c r="K487">
        <f>Room!U488</f>
        <v>0</v>
      </c>
      <c r="L487">
        <v>0</v>
      </c>
      <c r="N487" s="8">
        <f>BDS!BR490</f>
        <v>14362.258803956196</v>
      </c>
      <c r="O487">
        <f>Room!V488</f>
        <v>9.7526669482716072E-3</v>
      </c>
      <c r="P487">
        <v>0</v>
      </c>
      <c r="R487" s="8">
        <f>BDS!BR490</f>
        <v>14362.258803956196</v>
      </c>
      <c r="S487" s="1">
        <f>Room!W488</f>
        <v>2.4743550539854678E-2</v>
      </c>
      <c r="T487">
        <v>0</v>
      </c>
    </row>
    <row r="488" spans="2:20" x14ac:dyDescent="0.2">
      <c r="B488" s="8">
        <f>BDS!BR491</f>
        <v>14580.064370757807</v>
      </c>
      <c r="C488">
        <f>BDS!CD491</f>
        <v>2.0190433101725525E-2</v>
      </c>
      <c r="D488">
        <v>0</v>
      </c>
      <c r="F488" s="8">
        <f>BDS!BR491</f>
        <v>14580.064370757807</v>
      </c>
      <c r="G488">
        <f>Room!Q489</f>
        <v>3.5486782498878104E-4</v>
      </c>
      <c r="H488">
        <v>0</v>
      </c>
      <c r="J488" s="8">
        <f>BDS!BR491</f>
        <v>14580.064370757807</v>
      </c>
      <c r="K488">
        <f>Room!U489</f>
        <v>0</v>
      </c>
      <c r="L488">
        <v>0</v>
      </c>
      <c r="N488" s="8">
        <f>BDS!BR491</f>
        <v>14580.064370757807</v>
      </c>
      <c r="O488">
        <f>Room!V489</f>
        <v>3.5486782498878104E-4</v>
      </c>
      <c r="P488">
        <v>0</v>
      </c>
      <c r="R488" s="8">
        <f>BDS!BR491</f>
        <v>14580.064370757807</v>
      </c>
      <c r="S488" s="1">
        <f>Room!W489</f>
        <v>2.0545300926714305E-2</v>
      </c>
      <c r="T488">
        <v>0</v>
      </c>
    </row>
    <row r="489" spans="2:20" x14ac:dyDescent="0.2">
      <c r="B489" s="8">
        <f>BDS!BR492</f>
        <v>14801.172987976301</v>
      </c>
      <c r="C489">
        <f>BDS!CD492</f>
        <v>4.4766985419757432E-3</v>
      </c>
      <c r="D489">
        <v>0</v>
      </c>
      <c r="F489" s="8">
        <f>BDS!BR492</f>
        <v>14801.172987976301</v>
      </c>
      <c r="G489">
        <f>Room!Q490</f>
        <v>1.2167577959765492E-3</v>
      </c>
      <c r="H489">
        <v>0</v>
      </c>
      <c r="J489" s="8">
        <f>BDS!BR492</f>
        <v>14801.172987976301</v>
      </c>
      <c r="K489">
        <f>Room!U490</f>
        <v>0</v>
      </c>
      <c r="L489">
        <v>0</v>
      </c>
      <c r="N489" s="8">
        <f>BDS!BR492</f>
        <v>14801.172987976301</v>
      </c>
      <c r="O489">
        <f>Room!V490</f>
        <v>1.2167577959765492E-3</v>
      </c>
      <c r="P489">
        <v>0</v>
      </c>
      <c r="R489" s="8">
        <f>BDS!BR492</f>
        <v>14801.172987976301</v>
      </c>
      <c r="S489" s="1">
        <f>Room!W490</f>
        <v>5.6934563379522924E-3</v>
      </c>
      <c r="T489">
        <v>0</v>
      </c>
    </row>
    <row r="490" spans="2:20" x14ac:dyDescent="0.2">
      <c r="B490" s="8">
        <f>BDS!BR493</f>
        <v>15025.63474681098</v>
      </c>
      <c r="C490">
        <f>BDS!CD493</f>
        <v>-1.5827215542696393E-3</v>
      </c>
      <c r="D490">
        <v>0</v>
      </c>
      <c r="F490" s="8">
        <f>BDS!BR493</f>
        <v>15025.63474681098</v>
      </c>
      <c r="G490">
        <f>Room!Q491</f>
        <v>9.3706603802837622E-3</v>
      </c>
      <c r="H490">
        <v>0</v>
      </c>
      <c r="J490" s="8">
        <f>BDS!BR493</f>
        <v>15025.63474681098</v>
      </c>
      <c r="K490">
        <f>Room!U491</f>
        <v>0</v>
      </c>
      <c r="L490">
        <v>0</v>
      </c>
      <c r="N490" s="8">
        <f>BDS!BR493</f>
        <v>15025.63474681098</v>
      </c>
      <c r="O490">
        <f>Room!V491</f>
        <v>9.3706603802837622E-3</v>
      </c>
      <c r="P490">
        <v>0</v>
      </c>
      <c r="R490" s="8">
        <f>BDS!BR493</f>
        <v>15025.63474681098</v>
      </c>
      <c r="S490" s="1">
        <f>Room!W491</f>
        <v>7.7879388260141229E-3</v>
      </c>
      <c r="T490">
        <v>0</v>
      </c>
    </row>
    <row r="491" spans="2:20" x14ac:dyDescent="0.2">
      <c r="B491" s="8">
        <f>BDS!BR494</f>
        <v>15253.500498100859</v>
      </c>
      <c r="C491">
        <f>BDS!CD494</f>
        <v>7.5707528822732684E-4</v>
      </c>
      <c r="D491">
        <v>0</v>
      </c>
      <c r="F491" s="8">
        <f>BDS!BR494</f>
        <v>15253.500498100859</v>
      </c>
      <c r="G491">
        <f>Room!Q492</f>
        <v>2.2691849438010278E-3</v>
      </c>
      <c r="H491">
        <v>0</v>
      </c>
      <c r="J491" s="8">
        <f>BDS!BR494</f>
        <v>15253.500498100859</v>
      </c>
      <c r="K491">
        <f>Room!U492</f>
        <v>0</v>
      </c>
      <c r="L491">
        <v>0</v>
      </c>
      <c r="N491" s="8">
        <f>BDS!BR494</f>
        <v>15253.500498100859</v>
      </c>
      <c r="O491">
        <f>Room!V492</f>
        <v>2.2691849438010278E-3</v>
      </c>
      <c r="P491">
        <v>0</v>
      </c>
      <c r="R491" s="8">
        <f>BDS!BR494</f>
        <v>15253.500498100859</v>
      </c>
      <c r="S491" s="1">
        <f>Room!W492</f>
        <v>3.0262602320283547E-3</v>
      </c>
      <c r="T491">
        <v>0</v>
      </c>
    </row>
    <row r="492" spans="2:20" x14ac:dyDescent="0.2">
      <c r="B492" s="8">
        <f>BDS!BR495</f>
        <v>15484.821863844691</v>
      </c>
      <c r="C492">
        <f>BDS!CD495</f>
        <v>-1.2904526208590283E-2</v>
      </c>
      <c r="D492">
        <v>0</v>
      </c>
      <c r="F492" s="8">
        <f>BDS!BR495</f>
        <v>15484.821863844691</v>
      </c>
      <c r="G492">
        <f>Room!Q493</f>
        <v>-1.8245765169038041E-2</v>
      </c>
      <c r="H492">
        <v>0</v>
      </c>
      <c r="J492" s="8">
        <f>BDS!BR495</f>
        <v>15484.821863844691</v>
      </c>
      <c r="K492">
        <f>Room!U493</f>
        <v>0</v>
      </c>
      <c r="L492">
        <v>0</v>
      </c>
      <c r="N492" s="8">
        <f>BDS!BR495</f>
        <v>15484.821863844691</v>
      </c>
      <c r="O492">
        <f>Room!V493</f>
        <v>-1.8245765169038041E-2</v>
      </c>
      <c r="P492">
        <v>0</v>
      </c>
      <c r="R492" s="8">
        <f>BDS!BR495</f>
        <v>15484.821863844691</v>
      </c>
      <c r="S492" s="1">
        <f>Room!W493</f>
        <v>-3.1150291377628325E-2</v>
      </c>
      <c r="T492">
        <v>0</v>
      </c>
    </row>
    <row r="493" spans="2:20" x14ac:dyDescent="0.2">
      <c r="B493" s="8">
        <f>BDS!BR496</f>
        <v>15719.651248895714</v>
      </c>
      <c r="C493">
        <f>BDS!CD496</f>
        <v>-3.0391505848482936E-2</v>
      </c>
      <c r="D493">
        <v>0</v>
      </c>
      <c r="F493" s="8">
        <f>BDS!BR496</f>
        <v>15719.651248895714</v>
      </c>
      <c r="G493">
        <f>Room!Q494</f>
        <v>-4.6808916321264991E-3</v>
      </c>
      <c r="H493">
        <v>0</v>
      </c>
      <c r="J493" s="8">
        <f>BDS!BR496</f>
        <v>15719.651248895714</v>
      </c>
      <c r="K493">
        <f>Room!U494</f>
        <v>0</v>
      </c>
      <c r="L493">
        <v>0</v>
      </c>
      <c r="N493" s="8">
        <f>BDS!BR496</f>
        <v>15719.651248895714</v>
      </c>
      <c r="O493">
        <f>Room!V494</f>
        <v>-4.6808916321264991E-3</v>
      </c>
      <c r="P493">
        <v>0</v>
      </c>
      <c r="R493" s="8">
        <f>BDS!BR496</f>
        <v>15719.651248895714</v>
      </c>
      <c r="S493" s="1">
        <f>Room!W494</f>
        <v>-3.5072397480609432E-2</v>
      </c>
      <c r="T493">
        <v>0</v>
      </c>
    </row>
    <row r="494" spans="2:20" x14ac:dyDescent="0.2">
      <c r="B494" s="8">
        <f>BDS!BR497</f>
        <v>15958.041852833743</v>
      </c>
      <c r="C494">
        <f>BDS!CD497</f>
        <v>-2.2363024859730629E-2</v>
      </c>
      <c r="D494">
        <v>0</v>
      </c>
      <c r="F494" s="8">
        <f>BDS!BR497</f>
        <v>15958.041852833743</v>
      </c>
      <c r="G494">
        <f>Room!Q495</f>
        <v>5.9690263731046822E-3</v>
      </c>
      <c r="H494">
        <v>0</v>
      </c>
      <c r="J494" s="8">
        <f>BDS!BR497</f>
        <v>15958.041852833743</v>
      </c>
      <c r="K494">
        <f>Room!U495</f>
        <v>0</v>
      </c>
      <c r="L494">
        <v>0</v>
      </c>
      <c r="N494" s="8">
        <f>BDS!BR497</f>
        <v>15958.041852833743</v>
      </c>
      <c r="O494">
        <f>Room!V495</f>
        <v>5.9690263731046822E-3</v>
      </c>
      <c r="P494">
        <v>0</v>
      </c>
      <c r="R494" s="8">
        <f>BDS!BR497</f>
        <v>15958.041852833743</v>
      </c>
      <c r="S494" s="1">
        <f>Room!W495</f>
        <v>-1.6393998486625948E-2</v>
      </c>
      <c r="T494">
        <v>0</v>
      </c>
    </row>
    <row r="495" spans="2:20" x14ac:dyDescent="0.2">
      <c r="B495" s="8">
        <f>BDS!BR498</f>
        <v>16200.047682017303</v>
      </c>
      <c r="C495">
        <f>BDS!CD498</f>
        <v>-6.3302867523296058E-3</v>
      </c>
      <c r="D495">
        <v>0</v>
      </c>
      <c r="F495" s="8">
        <f>BDS!BR498</f>
        <v>16200.047682017303</v>
      </c>
      <c r="G495">
        <f>Room!Q496</f>
        <v>-3.1010382608463827E-2</v>
      </c>
      <c r="H495">
        <v>0</v>
      </c>
      <c r="J495" s="8">
        <f>BDS!BR498</f>
        <v>16200.047682017303</v>
      </c>
      <c r="K495">
        <f>Room!U496</f>
        <v>0</v>
      </c>
      <c r="L495">
        <v>0</v>
      </c>
      <c r="N495" s="8">
        <f>BDS!BR498</f>
        <v>16200.047682017303</v>
      </c>
      <c r="O495">
        <f>Room!V496</f>
        <v>-3.1010382608463827E-2</v>
      </c>
      <c r="P495">
        <v>0</v>
      </c>
      <c r="R495" s="8">
        <f>BDS!BR498</f>
        <v>16200.047682017303</v>
      </c>
      <c r="S495" s="1">
        <f>Room!W496</f>
        <v>-3.734066936079343E-2</v>
      </c>
      <c r="T495">
        <v>0</v>
      </c>
    </row>
    <row r="496" spans="2:20" x14ac:dyDescent="0.2">
      <c r="B496" s="8">
        <f>BDS!BR499</f>
        <v>16445.723561818533</v>
      </c>
      <c r="C496">
        <f>BDS!CD499</f>
        <v>-1.2341521816238377E-2</v>
      </c>
      <c r="D496">
        <v>0</v>
      </c>
      <c r="F496" s="8">
        <f>BDS!BR499</f>
        <v>16445.723561818533</v>
      </c>
      <c r="G496">
        <f>Room!Q497</f>
        <v>-5.5417726588447864E-3</v>
      </c>
      <c r="H496">
        <v>0</v>
      </c>
      <c r="J496" s="8">
        <f>BDS!BR499</f>
        <v>16445.723561818533</v>
      </c>
      <c r="K496">
        <f>Room!U497</f>
        <v>0</v>
      </c>
      <c r="L496">
        <v>0</v>
      </c>
      <c r="N496" s="8">
        <f>BDS!BR499</f>
        <v>16445.723561818533</v>
      </c>
      <c r="O496">
        <f>Room!V497</f>
        <v>-5.5417726588447864E-3</v>
      </c>
      <c r="P496">
        <v>0</v>
      </c>
      <c r="R496" s="8">
        <f>BDS!BR499</f>
        <v>16445.723561818533</v>
      </c>
      <c r="S496" s="1">
        <f>Room!W497</f>
        <v>-1.7883294475083161E-2</v>
      </c>
      <c r="T496">
        <v>0</v>
      </c>
    </row>
    <row r="497" spans="2:20" x14ac:dyDescent="0.2">
      <c r="B497" s="8">
        <f>BDS!BR500</f>
        <v>16695.125149043644</v>
      </c>
      <c r="C497">
        <f>BDS!CD500</f>
        <v>-1.6982397250647985E-2</v>
      </c>
      <c r="D497">
        <v>0</v>
      </c>
      <c r="F497" s="8">
        <f>BDS!BR500</f>
        <v>16695.125149043644</v>
      </c>
      <c r="G497">
        <f>Room!Q498</f>
        <v>2.0064205004237607E-4</v>
      </c>
      <c r="H497">
        <v>0</v>
      </c>
      <c r="J497" s="8">
        <f>BDS!BR500</f>
        <v>16695.125149043644</v>
      </c>
      <c r="K497">
        <f>Room!U498</f>
        <v>0</v>
      </c>
      <c r="L497">
        <v>0</v>
      </c>
      <c r="N497" s="8">
        <f>BDS!BR500</f>
        <v>16695.125149043644</v>
      </c>
      <c r="O497">
        <f>Room!V498</f>
        <v>2.0064205004237607E-4</v>
      </c>
      <c r="P497">
        <v>0</v>
      </c>
      <c r="R497" s="8">
        <f>BDS!BR500</f>
        <v>16695.125149043644</v>
      </c>
      <c r="S497" s="1">
        <f>Room!W498</f>
        <v>-1.6781755200605607E-2</v>
      </c>
      <c r="T497">
        <v>0</v>
      </c>
    </row>
    <row r="498" spans="2:20" x14ac:dyDescent="0.2">
      <c r="B498" s="8">
        <f>BDS!BR501</f>
        <v>16948.308944541721</v>
      </c>
      <c r="C498">
        <f>BDS!CD501</f>
        <v>4.9009858312807353E-3</v>
      </c>
      <c r="D498">
        <v>0</v>
      </c>
      <c r="F498" s="8">
        <f>BDS!BR501</f>
        <v>16948.308944541721</v>
      </c>
      <c r="G498">
        <f>Room!Q499</f>
        <v>3.6490632451481831E-3</v>
      </c>
      <c r="H498">
        <v>0</v>
      </c>
      <c r="J498" s="8">
        <f>BDS!BR501</f>
        <v>16948.308944541721</v>
      </c>
      <c r="K498">
        <f>Room!U499</f>
        <v>0</v>
      </c>
      <c r="L498">
        <v>0</v>
      </c>
      <c r="N498" s="8">
        <f>BDS!BR501</f>
        <v>16948.308944541721</v>
      </c>
      <c r="O498">
        <f>Room!V499</f>
        <v>3.6490632451481831E-3</v>
      </c>
      <c r="P498">
        <v>0</v>
      </c>
      <c r="R498" s="8">
        <f>BDS!BR501</f>
        <v>16948.308944541721</v>
      </c>
      <c r="S498" s="1">
        <f>Room!W499</f>
        <v>8.5500490764289193E-3</v>
      </c>
      <c r="T498">
        <v>0</v>
      </c>
    </row>
    <row r="499" spans="2:20" x14ac:dyDescent="0.2">
      <c r="B499" s="8">
        <f>BDS!BR502</f>
        <v>17205.332306004744</v>
      </c>
      <c r="C499">
        <f>BDS!CD502</f>
        <v>1.9842682105709386E-2</v>
      </c>
      <c r="D499">
        <v>0</v>
      </c>
      <c r="F499" s="8">
        <f>BDS!BR502</f>
        <v>17205.332306004744</v>
      </c>
      <c r="G499">
        <f>Room!Q500</f>
        <v>-6.1416456239463766E-3</v>
      </c>
      <c r="H499">
        <v>0</v>
      </c>
      <c r="J499" s="8">
        <f>BDS!BR502</f>
        <v>17205.332306004744</v>
      </c>
      <c r="K499">
        <f>Room!U500</f>
        <v>0</v>
      </c>
      <c r="L499">
        <v>0</v>
      </c>
      <c r="N499" s="8">
        <f>BDS!BR502</f>
        <v>17205.332306004744</v>
      </c>
      <c r="O499">
        <f>Room!V500</f>
        <v>-6.1416456239463766E-3</v>
      </c>
      <c r="P499">
        <v>0</v>
      </c>
      <c r="R499" s="8">
        <f>BDS!BR502</f>
        <v>17205.332306004744</v>
      </c>
      <c r="S499" s="1">
        <f>Room!W500</f>
        <v>1.3701036481763009E-2</v>
      </c>
      <c r="T499">
        <v>0</v>
      </c>
    </row>
    <row r="500" spans="2:20" x14ac:dyDescent="0.2">
      <c r="B500" s="8">
        <f>BDS!BR503</f>
        <v>17466.253460961732</v>
      </c>
      <c r="C500">
        <f>BDS!CD503</f>
        <v>5.004567413540606E-3</v>
      </c>
      <c r="D500">
        <v>0</v>
      </c>
      <c r="F500" s="8">
        <f>BDS!BR503</f>
        <v>17466.253460961732</v>
      </c>
      <c r="G500">
        <f>Room!Q501</f>
        <v>8.342404807448401E-3</v>
      </c>
      <c r="H500">
        <v>0</v>
      </c>
      <c r="J500" s="8">
        <f>BDS!BR503</f>
        <v>17466.253460961732</v>
      </c>
      <c r="K500">
        <f>Room!U501</f>
        <v>0</v>
      </c>
      <c r="L500">
        <v>0</v>
      </c>
      <c r="N500" s="8">
        <f>BDS!BR503</f>
        <v>17466.253460961732</v>
      </c>
      <c r="O500">
        <f>Room!V501</f>
        <v>8.342404807448401E-3</v>
      </c>
      <c r="P500">
        <v>0</v>
      </c>
      <c r="R500" s="8">
        <f>BDS!BR503</f>
        <v>17466.253460961732</v>
      </c>
      <c r="S500" s="1">
        <f>Room!W501</f>
        <v>1.3346972220989007E-2</v>
      </c>
      <c r="T500">
        <v>0</v>
      </c>
    </row>
    <row r="501" spans="2:20" x14ac:dyDescent="0.2">
      <c r="B501" s="8">
        <f>BDS!BR504</f>
        <v>17731.131519969935</v>
      </c>
      <c r="C501">
        <f>BDS!CD504</f>
        <v>-9.6345489733318246E-3</v>
      </c>
      <c r="D501">
        <v>0</v>
      </c>
      <c r="F501" s="8">
        <f>BDS!BR504</f>
        <v>17731.131519969935</v>
      </c>
      <c r="G501">
        <f>Room!Q502</f>
        <v>1.2137578903896429E-2</v>
      </c>
      <c r="H501">
        <v>0</v>
      </c>
      <c r="J501" s="8">
        <f>BDS!BR504</f>
        <v>17731.131519969935</v>
      </c>
      <c r="K501">
        <f>Room!U502</f>
        <v>0</v>
      </c>
      <c r="L501">
        <v>0</v>
      </c>
      <c r="N501" s="8">
        <f>BDS!BR504</f>
        <v>17731.131519969935</v>
      </c>
      <c r="O501">
        <f>Room!V502</f>
        <v>1.2137578903896429E-2</v>
      </c>
      <c r="P501">
        <v>0</v>
      </c>
      <c r="R501" s="8">
        <f>BDS!BR504</f>
        <v>17731.131519969935</v>
      </c>
      <c r="S501" s="1">
        <f>Room!W502</f>
        <v>2.5030299305646049E-3</v>
      </c>
      <c r="T501">
        <v>0</v>
      </c>
    </row>
    <row r="502" spans="2:20" x14ac:dyDescent="0.2">
      <c r="B502" s="8">
        <f>BDS!BR505</f>
        <v>18000.026490006065</v>
      </c>
      <c r="C502">
        <f>BDS!CD505</f>
        <v>-1.4530282456226118E-2</v>
      </c>
      <c r="D502">
        <v>0</v>
      </c>
      <c r="F502" s="8">
        <f>BDS!BR505</f>
        <v>18000.026490006065</v>
      </c>
      <c r="G502">
        <f>Room!Q503</f>
        <v>6.3712249553765869E-3</v>
      </c>
      <c r="H502">
        <v>0</v>
      </c>
      <c r="J502" s="8">
        <f>BDS!BR505</f>
        <v>18000.026490006065</v>
      </c>
      <c r="K502">
        <f>Room!U503</f>
        <v>0</v>
      </c>
      <c r="L502">
        <v>0</v>
      </c>
      <c r="N502" s="8">
        <f>BDS!BR505</f>
        <v>18000.026490006065</v>
      </c>
      <c r="O502">
        <f>Room!V503</f>
        <v>6.3712249553765869E-3</v>
      </c>
      <c r="P502">
        <v>0</v>
      </c>
      <c r="R502" s="8">
        <f>BDS!BR505</f>
        <v>18000.026490006065</v>
      </c>
      <c r="S502" s="1">
        <f>Room!W503</f>
        <v>-8.1590575008495311E-3</v>
      </c>
      <c r="T502">
        <v>0</v>
      </c>
    </row>
    <row r="503" spans="2:20" x14ac:dyDescent="0.2">
      <c r="B503" s="8">
        <f>BDS!BR506</f>
        <v>18272.999288060633</v>
      </c>
      <c r="C503">
        <f>BDS!CD506</f>
        <v>-2.4537602330024555E-2</v>
      </c>
      <c r="D503">
        <v>0</v>
      </c>
      <c r="F503" s="8">
        <f>BDS!BR506</f>
        <v>18272.999288060633</v>
      </c>
      <c r="G503">
        <f>Room!Q504</f>
        <v>9.2175696998302425E-3</v>
      </c>
      <c r="H503">
        <v>0</v>
      </c>
      <c r="J503" s="8">
        <f>BDS!BR506</f>
        <v>18272.999288060633</v>
      </c>
      <c r="K503">
        <f>Room!U504</f>
        <v>0</v>
      </c>
      <c r="L503">
        <v>0</v>
      </c>
      <c r="N503" s="8">
        <f>BDS!BR506</f>
        <v>18272.999288060633</v>
      </c>
      <c r="O503">
        <f>Room!V504</f>
        <v>9.2175696998302425E-3</v>
      </c>
      <c r="P503">
        <v>0</v>
      </c>
      <c r="R503" s="8">
        <f>BDS!BR506</f>
        <v>18272.999288060633</v>
      </c>
      <c r="S503" s="1">
        <f>Room!W504</f>
        <v>-1.5320032630194312E-2</v>
      </c>
      <c r="T503">
        <v>0</v>
      </c>
    </row>
    <row r="504" spans="2:20" x14ac:dyDescent="0.2">
      <c r="B504" s="8">
        <f>BDS!BR507</f>
        <v>18550.111754938418</v>
      </c>
      <c r="C504">
        <f>BDS!CD507</f>
        <v>-2.1063024585980195E-2</v>
      </c>
      <c r="D504">
        <v>0</v>
      </c>
      <c r="F504" s="8">
        <f>BDS!BR507</f>
        <v>18550.111754938418</v>
      </c>
      <c r="G504">
        <f>Room!Q505</f>
        <v>1.0924890686661519E-2</v>
      </c>
      <c r="H504">
        <v>0</v>
      </c>
      <c r="J504" s="8">
        <f>BDS!BR507</f>
        <v>18550.111754938418</v>
      </c>
      <c r="K504">
        <f>Room!U505</f>
        <v>0</v>
      </c>
      <c r="L504">
        <v>0</v>
      </c>
      <c r="N504" s="8">
        <f>BDS!BR507</f>
        <v>18550.111754938418</v>
      </c>
      <c r="O504">
        <f>Room!V505</f>
        <v>1.0924890686661519E-2</v>
      </c>
      <c r="P504">
        <v>0</v>
      </c>
      <c r="R504" s="8">
        <f>BDS!BR507</f>
        <v>18550.111754938418</v>
      </c>
      <c r="S504" s="1">
        <f>Room!W505</f>
        <v>-1.0138133899318676E-2</v>
      </c>
      <c r="T504">
        <v>0</v>
      </c>
    </row>
    <row r="505" spans="2:20" x14ac:dyDescent="0.2">
      <c r="B505" s="8">
        <f>BDS!BR508</f>
        <v>18831.426669268236</v>
      </c>
      <c r="C505">
        <f>BDS!CD508</f>
        <v>-6.4168744084902585E-4</v>
      </c>
      <c r="D505">
        <v>0</v>
      </c>
      <c r="F505" s="8">
        <f>BDS!BR508</f>
        <v>18831.426669268236</v>
      </c>
      <c r="G505">
        <f>Room!Q506</f>
        <v>-1.0056373794142242E-2</v>
      </c>
      <c r="H505">
        <v>0</v>
      </c>
      <c r="J505" s="8">
        <f>BDS!BR508</f>
        <v>18831.426669268236</v>
      </c>
      <c r="K505">
        <f>Room!U506</f>
        <v>0</v>
      </c>
      <c r="L505">
        <v>0</v>
      </c>
      <c r="N505" s="8">
        <f>BDS!BR508</f>
        <v>18831.426669268236</v>
      </c>
      <c r="O505">
        <f>Room!V506</f>
        <v>-1.0056373794142242E-2</v>
      </c>
      <c r="P505">
        <v>0</v>
      </c>
      <c r="R505" s="8">
        <f>BDS!BR508</f>
        <v>18831.426669268236</v>
      </c>
      <c r="S505" s="1">
        <f>Room!W506</f>
        <v>-1.0698061234991268E-2</v>
      </c>
      <c r="T505">
        <v>0</v>
      </c>
    </row>
    <row r="506" spans="2:20" x14ac:dyDescent="0.2">
      <c r="B506" s="8">
        <f>BDS!BR509</f>
        <v>19117.007761725163</v>
      </c>
      <c r="C506">
        <f>BDS!CD509</f>
        <v>2.6789849566482005E-3</v>
      </c>
      <c r="D506">
        <v>0</v>
      </c>
      <c r="F506" s="8">
        <f>BDS!BR509</f>
        <v>19117.007761725163</v>
      </c>
      <c r="G506">
        <f>Room!Q507</f>
        <v>-1.7161936436871099E-3</v>
      </c>
      <c r="H506">
        <v>0</v>
      </c>
      <c r="J506" s="8">
        <f>BDS!BR509</f>
        <v>19117.007761725163</v>
      </c>
      <c r="K506">
        <f>Room!U507</f>
        <v>0</v>
      </c>
      <c r="L506">
        <v>0</v>
      </c>
      <c r="N506" s="8">
        <f>BDS!BR509</f>
        <v>19117.007761725163</v>
      </c>
      <c r="O506">
        <f>Room!V507</f>
        <v>-1.7161936436871099E-3</v>
      </c>
      <c r="P506">
        <v>0</v>
      </c>
      <c r="R506" s="8">
        <f>BDS!BR509</f>
        <v>19117.007761725163</v>
      </c>
      <c r="S506" s="1">
        <f>Room!W507</f>
        <v>9.6279131296109059E-4</v>
      </c>
      <c r="T506">
        <v>0</v>
      </c>
    </row>
    <row r="507" spans="2:20" x14ac:dyDescent="0.2">
      <c r="B507" s="8">
        <f>BDS!BR510</f>
        <v>19406.919729468453</v>
      </c>
      <c r="C507">
        <f>BDS!CD510</f>
        <v>-3.7262364611079235E-3</v>
      </c>
      <c r="D507">
        <v>0</v>
      </c>
      <c r="F507" s="8">
        <f>BDS!BR510</f>
        <v>19406.919729468453</v>
      </c>
      <c r="G507">
        <f>Room!Q508</f>
        <v>5.7224411437264673E-3</v>
      </c>
      <c r="H507">
        <v>0</v>
      </c>
      <c r="J507" s="8">
        <f>BDS!BR510</f>
        <v>19406.919729468453</v>
      </c>
      <c r="K507">
        <f>Room!U508</f>
        <v>0</v>
      </c>
      <c r="L507">
        <v>0</v>
      </c>
      <c r="N507" s="8">
        <f>BDS!BR510</f>
        <v>19406.919729468453</v>
      </c>
      <c r="O507">
        <f>Room!V508</f>
        <v>5.7224411437264673E-3</v>
      </c>
      <c r="P507">
        <v>0</v>
      </c>
      <c r="R507" s="8">
        <f>BDS!BR510</f>
        <v>19406.919729468453</v>
      </c>
      <c r="S507" s="1">
        <f>Room!W508</f>
        <v>1.9962046826185438E-3</v>
      </c>
      <c r="T507">
        <v>0</v>
      </c>
    </row>
    <row r="508" spans="2:20" x14ac:dyDescent="0.2">
      <c r="B508" s="8">
        <f>BDS!BR511</f>
        <v>19701.228250798391</v>
      </c>
      <c r="C508">
        <f>BDS!CD511</f>
        <v>4.6327111986599334E-4</v>
      </c>
      <c r="D508">
        <v>0</v>
      </c>
      <c r="F508" s="8">
        <f>BDS!BR511</f>
        <v>19701.228250798391</v>
      </c>
      <c r="G508">
        <f>Room!Q509</f>
        <v>2.1082063321223748E-3</v>
      </c>
      <c r="H508">
        <v>0</v>
      </c>
      <c r="J508" s="8">
        <f>BDS!BR511</f>
        <v>19701.228250798391</v>
      </c>
      <c r="K508">
        <f>Room!U509</f>
        <v>0</v>
      </c>
      <c r="L508">
        <v>0</v>
      </c>
      <c r="N508" s="8">
        <f>BDS!BR511</f>
        <v>19701.228250798391</v>
      </c>
      <c r="O508">
        <f>Room!V509</f>
        <v>2.1082063321223748E-3</v>
      </c>
      <c r="P508">
        <v>0</v>
      </c>
      <c r="R508" s="8">
        <f>BDS!BR511</f>
        <v>19701.228250798391</v>
      </c>
      <c r="S508" s="1">
        <f>Room!W509</f>
        <v>2.5714774519883681E-3</v>
      </c>
      <c r="T508">
        <v>0</v>
      </c>
    </row>
    <row r="509" spans="2:20" x14ac:dyDescent="0.2">
      <c r="B509" s="8">
        <f>BDS!BR512</f>
        <v>20000.00000003543</v>
      </c>
      <c r="C509">
        <f>BDS!CD512</f>
        <v>-5.9910334653077157E-3</v>
      </c>
      <c r="D509">
        <v>0</v>
      </c>
      <c r="F509" s="8">
        <f>BDS!BR512</f>
        <v>20000.00000003543</v>
      </c>
      <c r="G509">
        <f>Room!Q510</f>
        <v>2.4066486986506039E-3</v>
      </c>
      <c r="H509">
        <v>0</v>
      </c>
      <c r="J509" s="8">
        <f>BDS!BR512</f>
        <v>20000.00000003543</v>
      </c>
      <c r="K509">
        <f>Room!U510</f>
        <v>0</v>
      </c>
      <c r="L509">
        <v>0</v>
      </c>
      <c r="N509" s="8">
        <f>BDS!BR512</f>
        <v>20000.00000003543</v>
      </c>
      <c r="O509">
        <f>Room!V510</f>
        <v>2.4066486986506039E-3</v>
      </c>
      <c r="P509">
        <v>0</v>
      </c>
      <c r="R509" s="8">
        <f>BDS!BR512</f>
        <v>20000.00000003543</v>
      </c>
      <c r="S509" s="1">
        <f>Room!W510</f>
        <v>-3.5843847666571118E-3</v>
      </c>
      <c r="T509">
        <v>0</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Main</vt:lpstr>
      <vt:lpstr>BDS</vt:lpstr>
      <vt:lpstr>Room</vt:lpstr>
      <vt:lpstr>Graph</vt:lpstr>
      <vt:lpstr>FRDOut</vt:lpstr>
      <vt:lpstr>bt</vt:lpstr>
      <vt:lpstr>d</vt:lpstr>
      <vt:lpstr>ft</vt:lpstr>
      <vt:lpstr>h</vt:lpstr>
      <vt:lpstr>Graph!Print_Area</vt:lpstr>
      <vt:lpstr>rt</vt:lpstr>
      <vt:lpstr>st</vt:lpstr>
      <vt:lpstr>tt</vt:lpstr>
      <vt:lpstr>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Diffraction and Boundary Simulator</dc:title>
  <dc:creator>Jeff Bagby</dc:creator>
  <cp:lastModifiedBy>t9027jb</cp:lastModifiedBy>
  <cp:lastPrinted>2004-02-18T15:29:42Z</cp:lastPrinted>
  <dcterms:created xsi:type="dcterms:W3CDTF">2003-11-11T20:18:44Z</dcterms:created>
  <dcterms:modified xsi:type="dcterms:W3CDTF">2019-12-20T19:50:57Z</dcterms:modified>
</cp:coreProperties>
</file>