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3705" windowHeight="1170"/>
  </bookViews>
  <sheets>
    <sheet name="Full Vocabulary" sheetId="1" r:id="rId1"/>
    <sheet name="Vocabulary of self-replication" sheetId="2" r:id="rId2"/>
    <sheet name="Operators" sheetId="3" r:id="rId3"/>
  </sheets>
  <definedNames>
    <definedName name="Bytes_to_store_cell_addr">'Full Vocabulary'!$B$42</definedName>
    <definedName name="Bytes_to_store_command_id">'Full Vocabulary'!$B$39</definedName>
    <definedName name="Bytes_to_store_direction">'Full Vocabulary'!$B$41</definedName>
    <definedName name="Bytes_to_store_ref">'Full Vocabulary'!$B$43</definedName>
    <definedName name="Bytes_to_store_register">'Full Vocabulary'!$B$40</definedName>
    <definedName name="Commands_in_self_replication_algorithm">'Full Vocabulary'!$B$46</definedName>
    <definedName name="Gb">'Full Vocabulary'!$B$47</definedName>
    <definedName name="Kb">'Full Vocabulary'!$B$47</definedName>
    <definedName name="Number_of_Dir_Registers">'Full Vocabulary'!$B$36</definedName>
    <definedName name="Number_of_Directions">'Full Vocabulary'!$B$37</definedName>
    <definedName name="Number_of_Registers">'Full Vocabulary'!$B$35</definedName>
    <definedName name="Power_of_reg_ref">'Full Vocabulary'!$B$33</definedName>
    <definedName name="Power_reference">'Full Vocabulary'!$B$34</definedName>
    <definedName name="size_of_cell">'Full Vocabulary'!$B$38</definedName>
    <definedName name="Tb">'Full Vocabulary'!$B$48</definedName>
  </definedNames>
  <calcPr calcId="125725"/>
</workbook>
</file>

<file path=xl/calcChain.xml><?xml version="1.0" encoding="utf-8"?>
<calcChain xmlns="http://schemas.openxmlformats.org/spreadsheetml/2006/main">
  <c r="F5" i="1"/>
  <c r="C11"/>
  <c r="D11"/>
  <c r="E11"/>
  <c r="F11"/>
  <c r="B11"/>
  <c r="B7" l="1"/>
  <c r="E32" l="1"/>
  <c r="E3" s="1"/>
  <c r="F22"/>
  <c r="C23"/>
  <c r="D23"/>
  <c r="E23"/>
  <c r="F23"/>
  <c r="C27"/>
  <c r="D27"/>
  <c r="E27"/>
  <c r="F27"/>
  <c r="C28"/>
  <c r="F28"/>
  <c r="C29"/>
  <c r="D29"/>
  <c r="E29"/>
  <c r="F29"/>
  <c r="B29"/>
  <c r="B27"/>
  <c r="F7"/>
  <c r="C4"/>
  <c r="D4"/>
  <c r="E4"/>
  <c r="F4"/>
  <c r="C7"/>
  <c r="D7"/>
  <c r="E7"/>
  <c r="B23"/>
  <c r="B43"/>
  <c r="B34"/>
  <c r="B4"/>
  <c r="F6" l="1"/>
  <c r="F9"/>
  <c r="E5"/>
  <c r="C6"/>
  <c r="B6"/>
  <c r="D9"/>
  <c r="C9"/>
  <c r="E6"/>
  <c r="E28"/>
  <c r="D6"/>
  <c r="B28"/>
  <c r="D28"/>
  <c r="E9"/>
  <c r="B9"/>
  <c r="F32"/>
  <c r="B42"/>
  <c r="E25" s="1"/>
  <c r="G1" i="2"/>
  <c r="G7"/>
  <c r="G11"/>
  <c r="G33"/>
  <c r="B33" i="1"/>
  <c r="E14" l="1"/>
  <c r="E15" s="1"/>
  <c r="D25"/>
  <c r="F3"/>
  <c r="F14" s="1"/>
  <c r="F16" s="1"/>
  <c r="C26"/>
  <c r="D26"/>
  <c r="B26"/>
  <c r="E26"/>
  <c r="F24"/>
  <c r="F25"/>
  <c r="F26"/>
  <c r="B25"/>
  <c r="C25"/>
  <c r="G17" i="2"/>
  <c r="G26"/>
  <c r="B32" i="1"/>
  <c r="B5" s="1"/>
  <c r="C32"/>
  <c r="D32"/>
  <c r="E44"/>
  <c r="B14" l="1"/>
  <c r="F17"/>
  <c r="E17"/>
  <c r="E19" s="1"/>
  <c r="E16"/>
  <c r="F15"/>
  <c r="E22"/>
  <c r="E24"/>
  <c r="D3"/>
  <c r="D5"/>
  <c r="D14" s="1"/>
  <c r="C3"/>
  <c r="C5"/>
  <c r="B3"/>
  <c r="B47"/>
  <c r="B48" s="1"/>
  <c r="D44"/>
  <c r="B44"/>
  <c r="C44"/>
  <c r="C14" l="1"/>
  <c r="C15" s="1"/>
  <c r="B17"/>
  <c r="B19" s="1"/>
  <c r="F19"/>
  <c r="E18"/>
  <c r="C22"/>
  <c r="C24"/>
  <c r="B24"/>
  <c r="B22"/>
  <c r="D22"/>
  <c r="D24"/>
  <c r="F18" l="1"/>
  <c r="C17"/>
  <c r="C19" s="1"/>
  <c r="B18"/>
  <c r="C16"/>
  <c r="D15"/>
  <c r="D16"/>
  <c r="D17"/>
  <c r="D19" s="1"/>
  <c r="B16"/>
  <c r="B15"/>
  <c r="C18" l="1"/>
  <c r="D18"/>
</calcChain>
</file>

<file path=xl/sharedStrings.xml><?xml version="1.0" encoding="utf-8"?>
<sst xmlns="http://schemas.openxmlformats.org/spreadsheetml/2006/main" count="79" uniqueCount="70">
  <si>
    <t>Stop</t>
  </si>
  <si>
    <t>Command</t>
  </si>
  <si>
    <t>Operator power (depending on bits in Number)</t>
  </si>
  <si>
    <t>Power(Number)</t>
  </si>
  <si>
    <t>Power(reference)</t>
  </si>
  <si>
    <t>Constants</t>
  </si>
  <si>
    <t>Number_of_Registers</t>
  </si>
  <si>
    <t>Number_of_Directions</t>
  </si>
  <si>
    <t>size_of_cell</t>
  </si>
  <si>
    <t>Vocabulary size</t>
  </si>
  <si>
    <t>Bytes to store 1 command</t>
  </si>
  <si>
    <t>Bytes_to_store_command_id</t>
  </si>
  <si>
    <t>Bytes_to_store_register</t>
  </si>
  <si>
    <t>Bytes_to_store_number</t>
  </si>
  <si>
    <t>Bytes_to_store_ref</t>
  </si>
  <si>
    <t>Bytes_to_store_direction</t>
  </si>
  <si>
    <t>Bytes_to_store_cell_addr</t>
  </si>
  <si>
    <t>Bytes_in_gigabyte</t>
  </si>
  <si>
    <t>Number of cells to store all vocabulary</t>
  </si>
  <si>
    <t>Probability of generating self-replication cell</t>
  </si>
  <si>
    <t>Commands_in_self_replication_algorithm</t>
  </si>
  <si>
    <t>Bytes_in_terabyte</t>
  </si>
  <si>
    <t>Max Tb to store</t>
  </si>
  <si>
    <t>Number of tries to have 1 self-replication cell</t>
  </si>
  <si>
    <t>Set register_4, Space_For_Copy - 1</t>
  </si>
  <si>
    <t>Increment register_4</t>
  </si>
  <si>
    <t># Increment &lt;register&gt;</t>
  </si>
  <si>
    <t>JumpIfEquals register_1, Space_For_Copy, Found</t>
  </si>
  <si>
    <t># Set &lt;register&gt;, &lt;cell_size&gt;</t>
  </si>
  <si>
    <t># JumpIfEquals &lt;register&gt;, &lt;cell_size&gt;, &lt;cell_size&gt;</t>
  </si>
  <si>
    <t>JumpIfEquals &lt;Same, register_1&gt;, &lt;Same, register_4&gt;, Get_Copy_Offset_Loop</t>
  </si>
  <si>
    <t xml:space="preserve">  JumpIfEquals &lt;Left, register_5&gt;, &lt;Same, register_1&gt;, SearchForOperator_Left</t>
  </si>
  <si>
    <t xml:space="preserve">  JumpIfEquals &lt;Right, register_5&gt;, &lt;Same, register_1&gt;, SearchForOperator_Right</t>
  </si>
  <si>
    <t xml:space="preserve">  JumpIfEquals &lt;Up, register_5&gt;, &lt;Same, register_1&gt;, SearchForOperator_Up</t>
  </si>
  <si>
    <t xml:space="preserve">  JumpIfEquals &lt;Down, register_5&gt;, &lt;Same, register_1&gt;, SearchForOperator_Down</t>
  </si>
  <si>
    <t># JumpIfEquals &lt;dir, register&gt;, &lt;dir, register&gt;. &lt;cell_size&gt;</t>
  </si>
  <si>
    <t xml:space="preserve">  JumpIfEquals register_5, size_of_cell, NotFoundAround</t>
  </si>
  <si>
    <t xml:space="preserve">  Increment register_1</t>
  </si>
  <si>
    <t xml:space="preserve">  Set register_1, -1</t>
  </si>
  <si>
    <t>Jump SearchForOperator</t>
  </si>
  <si>
    <t># Jump &lt;cell_size&gt;</t>
  </si>
  <si>
    <t xml:space="preserve">  Increment register_5</t>
  </si>
  <si>
    <t xml:space="preserve">   Set register_5, 0</t>
  </si>
  <si>
    <t>Swap &lt;Left, register_5&gt;, &lt;Same, register_4&gt;</t>
  </si>
  <si>
    <t># Swap &lt;dir, register&gt;, &lt;dir, register&gt;</t>
  </si>
  <si>
    <t xml:space="preserve">  Swap &lt;Right, register_5&gt;, &lt;Same, register_4&gt;</t>
  </si>
  <si>
    <t xml:space="preserve">  Swap &lt;Up, register_5&gt;, &lt;Same, register_4&gt;</t>
  </si>
  <si>
    <t xml:space="preserve">  Swap &lt;Down, register_5&gt;, &lt;Same, register_4&gt;</t>
  </si>
  <si>
    <t xml:space="preserve">  JumpIfEquals register_1, SpaceForCopy, Found</t>
  </si>
  <si>
    <t>SetRandom register_1, 4</t>
  </si>
  <si>
    <t># SetRandom &lt;register&gt;, &lt;cell_size&gt;</t>
  </si>
  <si>
    <t xml:space="preserve">  Set register_3, Space_For_Copy</t>
  </si>
  <si>
    <t xml:space="preserve">   Set register_3, size_of_cell</t>
  </si>
  <si>
    <t xml:space="preserve">  JumpIfEquals register_1, 0, Move_Swap_Left</t>
  </si>
  <si>
    <t xml:space="preserve">  Swap &lt;Left, register_3&gt;, &lt;Same, register_3&gt;</t>
  </si>
  <si>
    <t xml:space="preserve">  JumpIfEquals register_3, size_of_cell, End</t>
  </si>
  <si>
    <t>Power(register_reference)</t>
  </si>
  <si>
    <t>max number is size_of_cell</t>
  </si>
  <si>
    <t>Increment register</t>
  </si>
  <si>
    <t>Set register, number</t>
  </si>
  <si>
    <t>SetRandomDirection dir_register</t>
  </si>
  <si>
    <t>SwapIfEquals reference, reference, reference</t>
  </si>
  <si>
    <t>Number_of_Dir_Registers</t>
  </si>
  <si>
    <t>JumpIfEquals register, number, cell_addr</t>
  </si>
  <si>
    <t>JumpIfEquals reference, reference, cell_addr</t>
  </si>
  <si>
    <t>Jump cell_addr</t>
  </si>
  <si>
    <t>https://en.wikipedia.org/wiki/Age_of_the_universe</t>
  </si>
  <si>
    <t>vs E+09 years age of universe</t>
  </si>
  <si>
    <t>Years to generate (5 ms to generate and check 1 cell)</t>
  </si>
  <si>
    <t>SwapCell dir_register, register</t>
  </si>
</sst>
</file>

<file path=xl/styles.xml><?xml version="1.0" encoding="utf-8"?>
<styleSheet xmlns="http://schemas.openxmlformats.org/spreadsheetml/2006/main">
  <numFmts count="1">
    <numFmt numFmtId="164" formatCode="0.0000000000E+00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topLeftCell="A13" workbookViewId="0">
      <selection activeCell="G32" sqref="G32"/>
    </sheetView>
  </sheetViews>
  <sheetFormatPr defaultRowHeight="15"/>
  <cols>
    <col min="1" max="1" width="49.5703125" bestFit="1" customWidth="1"/>
    <col min="2" max="2" width="31.5703125" style="2" customWidth="1"/>
    <col min="3" max="3" width="27.7109375" style="2" bestFit="1" customWidth="1"/>
    <col min="4" max="5" width="17.85546875" style="2" bestFit="1" customWidth="1"/>
    <col min="6" max="6" width="25.28515625" style="2" bestFit="1" customWidth="1"/>
    <col min="7" max="7" width="27.85546875" style="2" bestFit="1" customWidth="1"/>
    <col min="8" max="8" width="48.5703125" style="2" bestFit="1" customWidth="1"/>
    <col min="9" max="9" width="17.85546875" bestFit="1" customWidth="1"/>
  </cols>
  <sheetData>
    <row r="1" spans="1:8" s="1" customFormat="1">
      <c r="B1" s="11" t="s">
        <v>2</v>
      </c>
      <c r="C1" s="11"/>
      <c r="D1" s="11"/>
      <c r="E1" s="11"/>
      <c r="F1" s="11"/>
      <c r="G1" s="11"/>
      <c r="H1" s="7"/>
    </row>
    <row r="2" spans="1:8" s="1" customFormat="1">
      <c r="A2" s="1" t="s">
        <v>1</v>
      </c>
      <c r="B2" s="8">
        <v>32</v>
      </c>
      <c r="C2" s="8">
        <v>16</v>
      </c>
      <c r="D2" s="8">
        <v>10</v>
      </c>
      <c r="E2" s="8">
        <v>8</v>
      </c>
      <c r="F2" s="8" t="s">
        <v>57</v>
      </c>
    </row>
    <row r="3" spans="1:8">
      <c r="A3" t="s">
        <v>59</v>
      </c>
      <c r="B3" s="3">
        <f>Number_of_Registers * B32</f>
        <v>12884901888</v>
      </c>
      <c r="C3" s="3">
        <f>Number_of_Registers * C32</f>
        <v>196608</v>
      </c>
      <c r="D3" s="3">
        <f>Number_of_Registers * D32</f>
        <v>3072</v>
      </c>
      <c r="E3" s="3">
        <f>Number_of_Registers * E32</f>
        <v>768</v>
      </c>
      <c r="F3" s="3">
        <f>Number_of_Registers * F32</f>
        <v>240</v>
      </c>
      <c r="G3" s="3"/>
    </row>
    <row r="4" spans="1:8">
      <c r="A4" t="s">
        <v>58</v>
      </c>
      <c r="B4" s="3">
        <f>Number_of_Registers</f>
        <v>3</v>
      </c>
      <c r="C4" s="3">
        <f>Number_of_Registers</f>
        <v>3</v>
      </c>
      <c r="D4" s="3">
        <f>Number_of_Registers</f>
        <v>3</v>
      </c>
      <c r="E4" s="3">
        <f>Number_of_Registers</f>
        <v>3</v>
      </c>
      <c r="F4" s="3">
        <f>Number_of_Registers</f>
        <v>3</v>
      </c>
      <c r="G4" s="3"/>
    </row>
    <row r="5" spans="1:8">
      <c r="A5" t="s">
        <v>63</v>
      </c>
      <c r="B5" s="3">
        <f>Number_of_Registers * B32 * size_of_cell</f>
        <v>1030792151040</v>
      </c>
      <c r="C5" s="3">
        <f>Number_of_Registers * C32 * size_of_cell</f>
        <v>15728640</v>
      </c>
      <c r="D5" s="3">
        <f>Number_of_Registers * D32 * size_of_cell</f>
        <v>245760</v>
      </c>
      <c r="E5" s="3">
        <f>Number_of_Registers * E32 * size_of_cell</f>
        <v>61440</v>
      </c>
      <c r="F5" s="3">
        <f>Number_of_Registers * F32 * size_of_cell</f>
        <v>19200</v>
      </c>
    </row>
    <row r="6" spans="1:8">
      <c r="A6" t="s">
        <v>64</v>
      </c>
      <c r="B6" s="3">
        <f>Power_reference * Power_reference * size_of_cell</f>
        <v>25920</v>
      </c>
      <c r="C6" s="3">
        <f>Power_reference * Power_reference * size_of_cell</f>
        <v>25920</v>
      </c>
      <c r="D6" s="3">
        <f>Power_reference * Power_reference * size_of_cell</f>
        <v>25920</v>
      </c>
      <c r="E6" s="3">
        <f>Power_reference * Power_reference * size_of_cell</f>
        <v>25920</v>
      </c>
      <c r="F6" s="3">
        <f>Power_reference * Power_reference * size_of_cell</f>
        <v>25920</v>
      </c>
    </row>
    <row r="7" spans="1:8">
      <c r="A7" t="s">
        <v>65</v>
      </c>
      <c r="B7" s="3">
        <f>size_of_cell</f>
        <v>80</v>
      </c>
      <c r="C7" s="3">
        <f>size_of_cell</f>
        <v>80</v>
      </c>
      <c r="D7" s="3">
        <f>size_of_cell</f>
        <v>80</v>
      </c>
      <c r="E7" s="3">
        <f>size_of_cell</f>
        <v>80</v>
      </c>
      <c r="F7" s="3">
        <f>size_of_cell</f>
        <v>80</v>
      </c>
    </row>
    <row r="8" spans="1:8">
      <c r="A8" t="s">
        <v>60</v>
      </c>
      <c r="B8" s="3">
        <v>1</v>
      </c>
      <c r="C8" s="3">
        <v>1</v>
      </c>
      <c r="D8" s="3">
        <v>1</v>
      </c>
      <c r="E8" s="3">
        <v>1</v>
      </c>
      <c r="F8" s="3">
        <v>1</v>
      </c>
    </row>
    <row r="9" spans="1:8">
      <c r="A9" t="s">
        <v>61</v>
      </c>
      <c r="B9" s="3">
        <f xml:space="preserve"> Power_reference * Power_reference * Power_reference</f>
        <v>5832</v>
      </c>
      <c r="C9" s="3">
        <f xml:space="preserve"> Power_reference * Power_reference * Power_reference</f>
        <v>5832</v>
      </c>
      <c r="D9" s="3">
        <f xml:space="preserve"> Power_reference * Power_reference * Power_reference</f>
        <v>5832</v>
      </c>
      <c r="E9" s="3">
        <f xml:space="preserve"> Power_reference * Power_reference * Power_reference</f>
        <v>5832</v>
      </c>
      <c r="F9" s="3">
        <f xml:space="preserve"> Power_reference * Power_reference * Power_reference</f>
        <v>5832</v>
      </c>
    </row>
    <row r="10" spans="1:8">
      <c r="A10" t="s">
        <v>0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</row>
    <row r="11" spans="1:8">
      <c r="A11" t="s">
        <v>69</v>
      </c>
      <c r="B11" s="3">
        <f>Number_of_Dir_Registers * Number_of_Registers</f>
        <v>3</v>
      </c>
      <c r="C11" s="3">
        <f>Number_of_Dir_Registers * Number_of_Registers</f>
        <v>3</v>
      </c>
      <c r="D11" s="3">
        <f>Number_of_Dir_Registers * Number_of_Registers</f>
        <v>3</v>
      </c>
      <c r="E11" s="3">
        <f>Number_of_Dir_Registers * Number_of_Registers</f>
        <v>3</v>
      </c>
      <c r="F11" s="3">
        <f>Number_of_Dir_Registers * Number_of_Registers</f>
        <v>3</v>
      </c>
    </row>
    <row r="14" spans="1:8">
      <c r="A14" s="1" t="s">
        <v>9</v>
      </c>
      <c r="B14" s="3">
        <f>SUM(B3:B11)</f>
        <v>1043677084768</v>
      </c>
      <c r="C14" s="3">
        <f>SUM(C3:C11)</f>
        <v>15957088</v>
      </c>
      <c r="D14" s="3">
        <f>SUM(D3:D11)</f>
        <v>280672</v>
      </c>
      <c r="E14" s="3">
        <f>SUM(E3:E11)</f>
        <v>94048</v>
      </c>
      <c r="F14" s="3">
        <f>SUM(F3:F11)</f>
        <v>51280</v>
      </c>
      <c r="G14" s="3"/>
    </row>
    <row r="15" spans="1:8">
      <c r="A15" s="1" t="s">
        <v>18</v>
      </c>
      <c r="B15" s="3">
        <f t="shared" ref="B15" si="0">B14 / size_of_cell</f>
        <v>13045963559.6</v>
      </c>
      <c r="C15" s="3">
        <f t="shared" ref="C15:F15" si="1">C14 / size_of_cell</f>
        <v>199463.6</v>
      </c>
      <c r="D15" s="3">
        <f t="shared" si="1"/>
        <v>3508.4</v>
      </c>
      <c r="E15" s="3">
        <f t="shared" si="1"/>
        <v>1175.5999999999999</v>
      </c>
      <c r="F15" s="3">
        <f t="shared" si="1"/>
        <v>641</v>
      </c>
      <c r="G15" s="3"/>
    </row>
    <row r="16" spans="1:8">
      <c r="A16" s="1" t="s">
        <v>19</v>
      </c>
      <c r="B16" s="4">
        <f t="shared" ref="B16" si="2">POWER(1 / B14, Commands_in_self_replication_algorithm)</f>
        <v>3.5843667973533758E-289</v>
      </c>
      <c r="C16" s="4">
        <f t="shared" ref="C16:F16" si="3">POWER(1 / C14, Commands_in_self_replication_algorithm)</f>
        <v>1.3462094592594958E-173</v>
      </c>
      <c r="D16" s="4">
        <f t="shared" si="3"/>
        <v>1.7507408132084053E-131</v>
      </c>
      <c r="E16" s="4">
        <f t="shared" si="3"/>
        <v>4.3612446989874965E-120</v>
      </c>
      <c r="F16" s="4">
        <f>POWER(1 / F14, Commands_in_self_replication_algorithm)</f>
        <v>9.1463455224325951E-114</v>
      </c>
      <c r="G16" s="4"/>
    </row>
    <row r="17" spans="1:9">
      <c r="A17" s="1" t="s">
        <v>23</v>
      </c>
      <c r="B17" s="4">
        <f>POWER(B14,Commands_in_self_replication_algorithm)</f>
        <v>2.7898930453724227E+288</v>
      </c>
      <c r="C17" s="4">
        <f>POWER(C14,Commands_in_self_replication_algorithm)</f>
        <v>7.4282645477031992E+172</v>
      </c>
      <c r="D17" s="4">
        <f>POWER(D14,Commands_in_self_replication_algorithm)</f>
        <v>5.7118677559552681E+130</v>
      </c>
      <c r="E17" s="4">
        <f>POWER(E14,Commands_in_self_replication_algorithm)</f>
        <v>2.2929233946266709E+119</v>
      </c>
      <c r="F17" s="4">
        <f>POWER(F14,Commands_in_self_replication_algorithm)</f>
        <v>1.0933328481275618E+113</v>
      </c>
      <c r="G17" s="4"/>
    </row>
    <row r="18" spans="1:9">
      <c r="A18" s="1" t="s">
        <v>22</v>
      </c>
      <c r="B18" s="4">
        <f>MAX(B22:B29) * size_of_cell * B17 / Tb</f>
        <v>1.5623401054085566E+279</v>
      </c>
      <c r="C18" s="4">
        <f>MAX(C22:C29) * size_of_cell * C17 / Tb</f>
        <v>4.1598281467137917E+163</v>
      </c>
      <c r="D18" s="4">
        <f>MAX(D22:D29) * size_of_cell * D17 / Tb</f>
        <v>3.1986459433349498E+121</v>
      </c>
      <c r="E18" s="4">
        <f>MAX(E22:E29) * size_of_cell * E17 / Tb</f>
        <v>1.2840371009909357E+110</v>
      </c>
      <c r="F18" s="4">
        <f>MAX(F22:F29) * size_of_cell * F17 / Tb</f>
        <v>6.1226639495143464E+103</v>
      </c>
      <c r="G18" s="4"/>
      <c r="I18" s="4"/>
    </row>
    <row r="19" spans="1:9">
      <c r="A19" s="1" t="s">
        <v>68</v>
      </c>
      <c r="B19" s="4">
        <f>(B17 * 50) / 1000 / 60 / 60 / 24 / 30 / 12</f>
        <v>4.4847817730395166E+279</v>
      </c>
      <c r="C19" s="4">
        <f t="shared" ref="C19:E19" si="4">(C17 * 50) / 1000 / 60 / 60 / 24 / 30 / 12</f>
        <v>1.1941011682907667E+164</v>
      </c>
      <c r="D19" s="4">
        <f t="shared" si="4"/>
        <v>9.1818861817696565E+121</v>
      </c>
      <c r="E19" s="4">
        <f t="shared" si="4"/>
        <v>3.6858979466092321E+110</v>
      </c>
      <c r="F19" s="4">
        <f>(F17 * 5) / 1000 / 60 / 60 / 24 / 30 / 12</f>
        <v>1.7575438016453863E+103</v>
      </c>
      <c r="G19" s="2" t="s">
        <v>67</v>
      </c>
      <c r="H19" s="2" t="s">
        <v>66</v>
      </c>
      <c r="I19" s="5"/>
    </row>
    <row r="20" spans="1:9">
      <c r="I20" s="6"/>
    </row>
    <row r="21" spans="1:9">
      <c r="A21" s="1"/>
      <c r="B21" s="8" t="s">
        <v>10</v>
      </c>
      <c r="C21" s="8"/>
      <c r="D21" s="8"/>
      <c r="E21" s="8"/>
      <c r="F21" s="8"/>
      <c r="G21" s="8"/>
    </row>
    <row r="22" spans="1:9">
      <c r="A22" t="s">
        <v>59</v>
      </c>
      <c r="B22" s="2">
        <f>Bytes_to_store_command_id + Bytes_to_store_register + B44</f>
        <v>6</v>
      </c>
      <c r="C22" s="2">
        <f>Bytes_to_store_command_id + Bytes_to_store_register + C44</f>
        <v>4</v>
      </c>
      <c r="D22" s="2">
        <f>Bytes_to_store_command_id + Bytes_to_store_register + D44</f>
        <v>4</v>
      </c>
      <c r="E22" s="2">
        <f>Bytes_to_store_command_id + Bytes_to_store_register + E44</f>
        <v>3</v>
      </c>
      <c r="F22" s="2">
        <f>Bytes_to_store_command_id + Bytes_to_store_register + F44</f>
        <v>3</v>
      </c>
    </row>
    <row r="23" spans="1:9">
      <c r="A23" t="s">
        <v>58</v>
      </c>
      <c r="B23" s="2">
        <f>Bytes_to_store_command_id + Bytes_to_store_register</f>
        <v>2</v>
      </c>
      <c r="C23" s="2">
        <f>Bytes_to_store_command_id + Bytes_to_store_register</f>
        <v>2</v>
      </c>
      <c r="D23" s="2">
        <f>Bytes_to_store_command_id + Bytes_to_store_register</f>
        <v>2</v>
      </c>
      <c r="E23" s="2">
        <f>Bytes_to_store_command_id + Bytes_to_store_register</f>
        <v>2</v>
      </c>
      <c r="F23" s="2">
        <f>Bytes_to_store_command_id + Bytes_to_store_register</f>
        <v>2</v>
      </c>
    </row>
    <row r="24" spans="1:9">
      <c r="A24" t="s">
        <v>63</v>
      </c>
      <c r="B24" s="2">
        <f>Bytes_to_store_command_id + Bytes_to_store_register + B44 + Bytes_to_store_cell_addr</f>
        <v>7</v>
      </c>
      <c r="C24" s="2">
        <f>Bytes_to_store_command_id + Bytes_to_store_register + C44 + Bytes_to_store_cell_addr</f>
        <v>5</v>
      </c>
      <c r="D24" s="2">
        <f>Bytes_to_store_command_id + Bytes_to_store_register + D44 + Bytes_to_store_cell_addr</f>
        <v>5</v>
      </c>
      <c r="E24" s="2">
        <f>Bytes_to_store_command_id + Bytes_to_store_register + E44 + Bytes_to_store_cell_addr</f>
        <v>4</v>
      </c>
      <c r="F24" s="2">
        <f>Bytes_to_store_command_id + Bytes_to_store_register + F44 + Bytes_to_store_cell_addr</f>
        <v>4</v>
      </c>
    </row>
    <row r="25" spans="1:9">
      <c r="A25" t="s">
        <v>64</v>
      </c>
      <c r="B25" s="2">
        <f>Bytes_to_store_command_id + Bytes_to_store_ref + Bytes_to_store_ref + Bytes_to_store_cell_addr</f>
        <v>6</v>
      </c>
      <c r="C25" s="2">
        <f>Bytes_to_store_command_id + Bytes_to_store_ref + Bytes_to_store_ref + Bytes_to_store_cell_addr</f>
        <v>6</v>
      </c>
      <c r="D25" s="2">
        <f>Bytes_to_store_command_id + Bytes_to_store_ref + Bytes_to_store_ref + Bytes_to_store_cell_addr</f>
        <v>6</v>
      </c>
      <c r="E25" s="2">
        <f>Bytes_to_store_command_id + Bytes_to_store_ref + Bytes_to_store_ref + Bytes_to_store_cell_addr</f>
        <v>6</v>
      </c>
      <c r="F25" s="2">
        <f>Bytes_to_store_command_id + Bytes_to_store_ref + Bytes_to_store_ref + Bytes_to_store_cell_addr</f>
        <v>6</v>
      </c>
    </row>
    <row r="26" spans="1:9">
      <c r="A26" t="s">
        <v>65</v>
      </c>
      <c r="B26" s="2">
        <f>Bytes_to_store_command_id + Bytes_to_store_cell_addr</f>
        <v>2</v>
      </c>
      <c r="C26" s="2">
        <f>Bytes_to_store_command_id + Bytes_to_store_cell_addr</f>
        <v>2</v>
      </c>
      <c r="D26" s="2">
        <f>Bytes_to_store_command_id + Bytes_to_store_cell_addr</f>
        <v>2</v>
      </c>
      <c r="E26" s="2">
        <f>Bytes_to_store_command_id + Bytes_to_store_cell_addr</f>
        <v>2</v>
      </c>
      <c r="F26" s="2">
        <f>Bytes_to_store_command_id + Bytes_to_store_cell_addr</f>
        <v>2</v>
      </c>
    </row>
    <row r="27" spans="1:9">
      <c r="A27" t="s">
        <v>60</v>
      </c>
      <c r="B27" s="2">
        <f>Bytes_to_store_command_id + Bytes_to_store_register</f>
        <v>2</v>
      </c>
      <c r="C27" s="2">
        <f>Bytes_to_store_command_id + Bytes_to_store_register</f>
        <v>2</v>
      </c>
      <c r="D27" s="2">
        <f>Bytes_to_store_command_id + Bytes_to_store_register</f>
        <v>2</v>
      </c>
      <c r="E27" s="2">
        <f>Bytes_to_store_command_id + Bytes_to_store_register</f>
        <v>2</v>
      </c>
      <c r="F27" s="2">
        <f>Bytes_to_store_command_id + Bytes_to_store_register</f>
        <v>2</v>
      </c>
    </row>
    <row r="28" spans="1:9">
      <c r="A28" t="s">
        <v>61</v>
      </c>
      <c r="B28" s="2">
        <f>Bytes_to_store_command_id + Bytes_to_store_ref * 3</f>
        <v>7</v>
      </c>
      <c r="C28" s="2">
        <f>Bytes_to_store_command_id + Bytes_to_store_ref * 3</f>
        <v>7</v>
      </c>
      <c r="D28" s="2">
        <f>Bytes_to_store_command_id + Bytes_to_store_ref * 3</f>
        <v>7</v>
      </c>
      <c r="E28" s="2">
        <f>Bytes_to_store_command_id + Bytes_to_store_ref * 3</f>
        <v>7</v>
      </c>
      <c r="F28" s="2">
        <f>Bytes_to_store_command_id + Bytes_to_store_ref * 3</f>
        <v>7</v>
      </c>
    </row>
    <row r="29" spans="1:9">
      <c r="A29" t="s">
        <v>0</v>
      </c>
      <c r="B29" s="2">
        <f>Bytes_to_store_command_id</f>
        <v>1</v>
      </c>
      <c r="C29" s="2">
        <f>Bytes_to_store_command_id</f>
        <v>1</v>
      </c>
      <c r="D29" s="2">
        <f>Bytes_to_store_command_id</f>
        <v>1</v>
      </c>
      <c r="E29" s="2">
        <f>Bytes_to_store_command_id</f>
        <v>1</v>
      </c>
      <c r="F29" s="2">
        <f>Bytes_to_store_command_id</f>
        <v>1</v>
      </c>
    </row>
    <row r="31" spans="1:9">
      <c r="A31" s="1" t="s">
        <v>5</v>
      </c>
    </row>
    <row r="32" spans="1:9">
      <c r="A32" t="s">
        <v>3</v>
      </c>
      <c r="B32" s="2">
        <f>POWER(2,B2)</f>
        <v>4294967296</v>
      </c>
      <c r="C32" s="2">
        <f>POWER(2,C2)</f>
        <v>65536</v>
      </c>
      <c r="D32" s="2">
        <f>POWER(2,D2)</f>
        <v>1024</v>
      </c>
      <c r="E32" s="2">
        <f>POWER(2,E2)</f>
        <v>256</v>
      </c>
      <c r="F32" s="2">
        <f>size_of_cell</f>
        <v>80</v>
      </c>
    </row>
    <row r="33" spans="1:6">
      <c r="A33" t="s">
        <v>56</v>
      </c>
      <c r="B33" s="2">
        <f>Number_of_Directions * Number_of_Registers</f>
        <v>15</v>
      </c>
    </row>
    <row r="34" spans="1:6">
      <c r="A34" t="s">
        <v>4</v>
      </c>
      <c r="B34" s="2">
        <f>(Number_of_Directions + Number_of_Dir_Registers) * Number_of_Registers</f>
        <v>18</v>
      </c>
    </row>
    <row r="35" spans="1:6">
      <c r="A35" t="s">
        <v>6</v>
      </c>
      <c r="B35" s="2">
        <v>3</v>
      </c>
    </row>
    <row r="36" spans="1:6">
      <c r="A36" t="s">
        <v>62</v>
      </c>
      <c r="B36" s="2">
        <v>1</v>
      </c>
    </row>
    <row r="37" spans="1:6">
      <c r="A37" t="s">
        <v>7</v>
      </c>
      <c r="B37" s="2">
        <v>5</v>
      </c>
    </row>
    <row r="38" spans="1:6">
      <c r="A38" t="s">
        <v>8</v>
      </c>
      <c r="B38" s="2">
        <v>80</v>
      </c>
    </row>
    <row r="39" spans="1:6">
      <c r="A39" t="s">
        <v>11</v>
      </c>
      <c r="B39" s="2">
        <v>1</v>
      </c>
    </row>
    <row r="40" spans="1:6">
      <c r="A40" t="s">
        <v>12</v>
      </c>
      <c r="B40" s="2">
        <v>1</v>
      </c>
    </row>
    <row r="41" spans="1:6">
      <c r="A41" t="s">
        <v>15</v>
      </c>
      <c r="B41" s="2">
        <v>1</v>
      </c>
    </row>
    <row r="42" spans="1:6">
      <c r="A42" t="s">
        <v>16</v>
      </c>
      <c r="B42" s="2">
        <f>ROUNDUP(LOG(size_of_cell,2) / 8,0)</f>
        <v>1</v>
      </c>
    </row>
    <row r="43" spans="1:6">
      <c r="A43" t="s">
        <v>14</v>
      </c>
      <c r="B43" s="2">
        <f>Bytes_to_store_direction + Bytes_to_store_register</f>
        <v>2</v>
      </c>
    </row>
    <row r="44" spans="1:6">
      <c r="A44" t="s">
        <v>13</v>
      </c>
      <c r="B44" s="2">
        <f>ROUNDUP(B2/8,0)</f>
        <v>4</v>
      </c>
      <c r="C44" s="2">
        <f>ROUNDUP(C2/8,0)</f>
        <v>2</v>
      </c>
      <c r="D44" s="2">
        <f>ROUNDUP(D2/8,0)</f>
        <v>2</v>
      </c>
      <c r="E44" s="2">
        <f>ROUNDUP(E2/8,0)</f>
        <v>1</v>
      </c>
      <c r="F44" s="2">
        <v>1</v>
      </c>
    </row>
    <row r="46" spans="1:6">
      <c r="A46" t="s">
        <v>20</v>
      </c>
      <c r="B46" s="2">
        <v>24</v>
      </c>
    </row>
    <row r="47" spans="1:6">
      <c r="A47" t="s">
        <v>17</v>
      </c>
      <c r="B47" s="2">
        <f>1000 * 1000 * 1000</f>
        <v>1000000000</v>
      </c>
    </row>
    <row r="48" spans="1:6">
      <c r="A48" t="s">
        <v>21</v>
      </c>
      <c r="B48" s="2">
        <f>1000 * Gb</f>
        <v>1000000000000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G11" sqref="G11"/>
    </sheetView>
  </sheetViews>
  <sheetFormatPr defaultRowHeight="15"/>
  <cols>
    <col min="1" max="1" width="69.42578125" bestFit="1" customWidth="1"/>
    <col min="2" max="2" width="25" bestFit="1" customWidth="1"/>
    <col min="7" max="7" width="10" style="10" bestFit="1" customWidth="1"/>
  </cols>
  <sheetData>
    <row r="1" spans="1:7">
      <c r="A1" t="s">
        <v>24</v>
      </c>
      <c r="B1" t="s">
        <v>28</v>
      </c>
      <c r="G1" s="10">
        <f>Number_of_Registers * size_of_cell</f>
        <v>240</v>
      </c>
    </row>
    <row r="2" spans="1:7">
      <c r="A2" s="9" t="s">
        <v>38</v>
      </c>
    </row>
    <row r="3" spans="1:7">
      <c r="A3" t="s">
        <v>42</v>
      </c>
    </row>
    <row r="4" spans="1:7">
      <c r="A4" s="9" t="s">
        <v>51</v>
      </c>
    </row>
    <row r="5" spans="1:7">
      <c r="A5" t="s">
        <v>52</v>
      </c>
    </row>
    <row r="7" spans="1:7">
      <c r="A7" s="9" t="s">
        <v>25</v>
      </c>
      <c r="B7" t="s">
        <v>26</v>
      </c>
      <c r="G7" s="10">
        <f>Number_of_Registers</f>
        <v>3</v>
      </c>
    </row>
    <row r="8" spans="1:7">
      <c r="A8" s="9" t="s">
        <v>37</v>
      </c>
    </row>
    <row r="9" spans="1:7">
      <c r="A9" s="9" t="s">
        <v>41</v>
      </c>
    </row>
    <row r="11" spans="1:7">
      <c r="A11" s="9" t="s">
        <v>27</v>
      </c>
      <c r="B11" t="s">
        <v>29</v>
      </c>
      <c r="G11" s="10">
        <f>Number_of_Registers * size_of_cell * size_of_cell</f>
        <v>19200</v>
      </c>
    </row>
    <row r="12" spans="1:7">
      <c r="A12" s="9" t="s">
        <v>36</v>
      </c>
    </row>
    <row r="13" spans="1:7">
      <c r="A13" s="9" t="s">
        <v>48</v>
      </c>
    </row>
    <row r="14" spans="1:7">
      <c r="A14" s="9" t="s">
        <v>53</v>
      </c>
    </row>
    <row r="15" spans="1:7">
      <c r="A15" s="9" t="s">
        <v>55</v>
      </c>
    </row>
    <row r="17" spans="1:7">
      <c r="A17" s="9" t="s">
        <v>30</v>
      </c>
      <c r="B17" t="s">
        <v>35</v>
      </c>
      <c r="G17" s="10">
        <f>Power_of_reg_ref * Power_of_reg_ref * size_of_cell</f>
        <v>18000</v>
      </c>
    </row>
    <row r="18" spans="1:7">
      <c r="A18" s="9" t="s">
        <v>31</v>
      </c>
    </row>
    <row r="19" spans="1:7">
      <c r="A19" s="9" t="s">
        <v>32</v>
      </c>
    </row>
    <row r="20" spans="1:7">
      <c r="A20" s="9" t="s">
        <v>33</v>
      </c>
    </row>
    <row r="21" spans="1:7">
      <c r="A21" s="9" t="s">
        <v>34</v>
      </c>
    </row>
    <row r="23" spans="1:7">
      <c r="A23" s="9" t="s">
        <v>39</v>
      </c>
      <c r="B23" t="s">
        <v>40</v>
      </c>
    </row>
    <row r="26" spans="1:7">
      <c r="A26" s="9" t="s">
        <v>43</v>
      </c>
      <c r="B26" t="s">
        <v>44</v>
      </c>
      <c r="G26" s="10">
        <f>Power_of_reg_ref * Power_of_reg_ref</f>
        <v>225</v>
      </c>
    </row>
    <row r="27" spans="1:7">
      <c r="A27" s="9" t="s">
        <v>45</v>
      </c>
    </row>
    <row r="28" spans="1:7">
      <c r="A28" s="9" t="s">
        <v>46</v>
      </c>
    </row>
    <row r="29" spans="1:7">
      <c r="A29" s="9" t="s">
        <v>47</v>
      </c>
    </row>
    <row r="30" spans="1:7">
      <c r="A30" s="9" t="s">
        <v>54</v>
      </c>
    </row>
    <row r="32" spans="1:7">
      <c r="A32" s="9"/>
    </row>
    <row r="33" spans="1:7">
      <c r="A33" s="9" t="s">
        <v>49</v>
      </c>
      <c r="B33" t="s">
        <v>50</v>
      </c>
      <c r="G33" s="10">
        <f>Number_of_Registers * size_of_cell</f>
        <v>240</v>
      </c>
    </row>
    <row r="35" spans="1:7">
      <c r="A35" t="s">
        <v>0</v>
      </c>
      <c r="G35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9" sqref="A1:C9"/>
    </sheetView>
  </sheetViews>
  <sheetFormatPr defaultRowHeight="15"/>
  <cols>
    <col min="1" max="1" width="42.42578125" bestFit="1" customWidth="1"/>
    <col min="2" max="2" width="28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15</vt:i4>
      </vt:variant>
    </vt:vector>
  </HeadingPairs>
  <TitlesOfParts>
    <vt:vector size="18" baseType="lpstr">
      <vt:lpstr>Full Vocabulary</vt:lpstr>
      <vt:lpstr>Vocabulary of self-replication</vt:lpstr>
      <vt:lpstr>Operators</vt:lpstr>
      <vt:lpstr>Bytes_to_store_cell_addr</vt:lpstr>
      <vt:lpstr>Bytes_to_store_command_id</vt:lpstr>
      <vt:lpstr>Bytes_to_store_direction</vt:lpstr>
      <vt:lpstr>Bytes_to_store_ref</vt:lpstr>
      <vt:lpstr>Bytes_to_store_register</vt:lpstr>
      <vt:lpstr>Commands_in_self_replication_algorithm</vt:lpstr>
      <vt:lpstr>Gb</vt:lpstr>
      <vt:lpstr>Kb</vt:lpstr>
      <vt:lpstr>Number_of_Dir_Registers</vt:lpstr>
      <vt:lpstr>Number_of_Directions</vt:lpstr>
      <vt:lpstr>Number_of_Registers</vt:lpstr>
      <vt:lpstr>Power_of_reg_ref</vt:lpstr>
      <vt:lpstr>Power_reference</vt:lpstr>
      <vt:lpstr>size_of_cell</vt:lpstr>
      <vt:lpstr>Tb</vt:lpstr>
    </vt:vector>
  </TitlesOfParts>
  <Company>Glu Mobile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Efim Rovaev</dc:creator>
  <cp:lastModifiedBy>r4dx</cp:lastModifiedBy>
  <dcterms:created xsi:type="dcterms:W3CDTF">2017-12-07T09:06:08Z</dcterms:created>
  <dcterms:modified xsi:type="dcterms:W3CDTF">2018-01-21T18:37:32Z</dcterms:modified>
</cp:coreProperties>
</file>