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6300" windowHeight="1170"/>
  </bookViews>
  <sheets>
    <sheet name="Sheet1" sheetId="1" r:id="rId1"/>
    <sheet name="Sheet2" sheetId="2" r:id="rId2"/>
    <sheet name="Sheet3" sheetId="3" r:id="rId3"/>
  </sheets>
  <definedNames>
    <definedName name="Bytes_to_store_cell_addr">Sheet1!$B$48</definedName>
    <definedName name="Bytes_to_store_command_id">Sheet1!$B$45</definedName>
    <definedName name="Bytes_to_store_direction">Sheet1!$B$47</definedName>
    <definedName name="Bytes_to_store_ref">Sheet1!$B$49</definedName>
    <definedName name="Bytes_to_store_register">Sheet1!$B$46</definedName>
    <definedName name="Commands_in_self_replication_algorithm">Sheet1!$B$53</definedName>
    <definedName name="Gb">Sheet1!$B$54</definedName>
    <definedName name="Kb">Sheet1!$B$54</definedName>
    <definedName name="Number_of_Directions">Sheet1!$B$43</definedName>
    <definedName name="Number_of_Registers">Sheet1!$B$42</definedName>
    <definedName name="Power_reference">Sheet1!$B$41</definedName>
    <definedName name="size_of_cell">Sheet1!$B$44</definedName>
  </definedNames>
  <calcPr calcId="145621"/>
</workbook>
</file>

<file path=xl/calcChain.xml><?xml version="1.0" encoding="utf-8"?>
<calcChain xmlns="http://schemas.openxmlformats.org/spreadsheetml/2006/main">
  <c r="H19" i="1" l="1"/>
  <c r="C19" i="1"/>
  <c r="D19" i="1"/>
  <c r="E19" i="1"/>
  <c r="F19" i="1"/>
  <c r="G19" i="1"/>
  <c r="I19" i="1"/>
  <c r="B19" i="1"/>
  <c r="C18" i="1"/>
  <c r="B18" i="1"/>
  <c r="D18" i="1"/>
  <c r="E18" i="1"/>
  <c r="F18" i="1"/>
  <c r="G18" i="1"/>
  <c r="I17" i="1" l="1"/>
  <c r="I18" i="1" s="1"/>
  <c r="H18" i="1"/>
  <c r="H17" i="1"/>
  <c r="C38" i="1" l="1"/>
  <c r="D38" i="1"/>
  <c r="E38" i="1"/>
  <c r="F38" i="1"/>
  <c r="G38" i="1"/>
  <c r="B38" i="1"/>
  <c r="G12" i="1"/>
  <c r="G9" i="1"/>
  <c r="G8" i="1"/>
  <c r="G6" i="1"/>
  <c r="G5" i="1"/>
  <c r="G4" i="1"/>
  <c r="G33" i="1"/>
  <c r="G26" i="1"/>
  <c r="G25" i="1"/>
  <c r="G24" i="1"/>
  <c r="G50" i="1"/>
  <c r="G23" i="1" s="1"/>
  <c r="F50" i="1"/>
  <c r="F23" i="1" s="1"/>
  <c r="F24" i="1"/>
  <c r="F25" i="1"/>
  <c r="F26" i="1"/>
  <c r="F33" i="1"/>
  <c r="F4" i="1"/>
  <c r="F5" i="1"/>
  <c r="F6" i="1"/>
  <c r="F8" i="1"/>
  <c r="F9" i="1"/>
  <c r="G32" i="1" l="1"/>
  <c r="F32" i="1"/>
  <c r="F12" i="1"/>
  <c r="B54" i="1"/>
  <c r="C33" i="1"/>
  <c r="D33" i="1"/>
  <c r="E33" i="1"/>
  <c r="B33" i="1"/>
  <c r="C32" i="1"/>
  <c r="B48" i="1"/>
  <c r="C26" i="1"/>
  <c r="D26" i="1"/>
  <c r="E26" i="1"/>
  <c r="B26" i="1"/>
  <c r="C25" i="1"/>
  <c r="D25" i="1"/>
  <c r="E25" i="1"/>
  <c r="B25" i="1"/>
  <c r="C24" i="1"/>
  <c r="D24" i="1"/>
  <c r="E24" i="1"/>
  <c r="B24" i="1"/>
  <c r="E50" i="1"/>
  <c r="E23" i="1" s="1"/>
  <c r="C50" i="1"/>
  <c r="C23" i="1" s="1"/>
  <c r="D50" i="1"/>
  <c r="D23" i="1" s="1"/>
  <c r="B50" i="1"/>
  <c r="B23" i="1" s="1"/>
  <c r="E4" i="1"/>
  <c r="E5" i="1"/>
  <c r="E6" i="1"/>
  <c r="E8" i="1"/>
  <c r="E9" i="1"/>
  <c r="E12" i="1"/>
  <c r="D12" i="1"/>
  <c r="D4" i="1"/>
  <c r="D5" i="1"/>
  <c r="D6" i="1"/>
  <c r="D8" i="1"/>
  <c r="D9" i="1"/>
  <c r="C9" i="1"/>
  <c r="C8" i="1"/>
  <c r="C6" i="1"/>
  <c r="C5" i="1"/>
  <c r="C4" i="1"/>
  <c r="C12" i="1"/>
  <c r="B9" i="1"/>
  <c r="B8" i="1"/>
  <c r="B6" i="1"/>
  <c r="B5" i="1"/>
  <c r="B4" i="1"/>
  <c r="B41" i="1"/>
  <c r="B12" i="1"/>
  <c r="D32" i="1" l="1"/>
  <c r="G7" i="1"/>
  <c r="G39" i="1"/>
  <c r="G3" i="1" s="1"/>
  <c r="D29" i="1"/>
  <c r="G29" i="1"/>
  <c r="G28" i="1"/>
  <c r="G27" i="1"/>
  <c r="B29" i="1"/>
  <c r="F7" i="1"/>
  <c r="F39" i="1"/>
  <c r="F11" i="1" s="1"/>
  <c r="B28" i="1"/>
  <c r="B32" i="1"/>
  <c r="B27" i="1"/>
  <c r="E32" i="1"/>
  <c r="E27" i="1"/>
  <c r="E28" i="1"/>
  <c r="E29" i="1"/>
  <c r="D27" i="1"/>
  <c r="D28" i="1"/>
  <c r="B49" i="1"/>
  <c r="G51" i="1" s="1"/>
  <c r="F29" i="1"/>
  <c r="F28" i="1"/>
  <c r="F27" i="1"/>
  <c r="C27" i="1"/>
  <c r="C28" i="1"/>
  <c r="C29" i="1"/>
  <c r="B39" i="1"/>
  <c r="B3" i="1" s="1"/>
  <c r="D7" i="1"/>
  <c r="D39" i="1"/>
  <c r="D3" i="1" s="1"/>
  <c r="C39" i="1"/>
  <c r="C10" i="1" s="1"/>
  <c r="C7" i="1"/>
  <c r="E39" i="1"/>
  <c r="E11" i="1" s="1"/>
  <c r="E7" i="1"/>
  <c r="B7" i="1"/>
  <c r="G11" i="1" l="1"/>
  <c r="G30" i="1"/>
  <c r="G31" i="1"/>
  <c r="G10" i="1"/>
  <c r="F3" i="1"/>
  <c r="C11" i="1"/>
  <c r="D51" i="1"/>
  <c r="C51" i="1"/>
  <c r="E51" i="1"/>
  <c r="F51" i="1"/>
  <c r="B51" i="1"/>
  <c r="F10" i="1"/>
  <c r="D10" i="1"/>
  <c r="D11" i="1"/>
  <c r="C3" i="1"/>
  <c r="B10" i="1"/>
  <c r="B11" i="1"/>
  <c r="E3" i="1"/>
  <c r="E10" i="1"/>
  <c r="G15" i="1" l="1"/>
  <c r="G35" i="1"/>
  <c r="D15" i="1"/>
  <c r="F15" i="1"/>
  <c r="C15" i="1"/>
  <c r="E31" i="1"/>
  <c r="E30" i="1"/>
  <c r="B31" i="1"/>
  <c r="B30" i="1"/>
  <c r="D31" i="1"/>
  <c r="D30" i="1"/>
  <c r="C31" i="1"/>
  <c r="C30" i="1"/>
  <c r="F30" i="1"/>
  <c r="F31" i="1"/>
  <c r="B15" i="1"/>
  <c r="E15" i="1"/>
  <c r="E16" i="1" l="1"/>
  <c r="E17" i="1"/>
  <c r="C16" i="1"/>
  <c r="C17" i="1"/>
  <c r="G16" i="1"/>
  <c r="G17" i="1"/>
  <c r="B16" i="1"/>
  <c r="B17" i="1"/>
  <c r="F16" i="1"/>
  <c r="F17" i="1"/>
  <c r="D16" i="1"/>
  <c r="D17" i="1"/>
  <c r="E35" i="1"/>
  <c r="C35" i="1"/>
  <c r="F35" i="1"/>
  <c r="D35" i="1"/>
  <c r="B35" i="1"/>
</calcChain>
</file>

<file path=xl/sharedStrings.xml><?xml version="1.0" encoding="utf-8"?>
<sst xmlns="http://schemas.openxmlformats.org/spreadsheetml/2006/main" count="47" uniqueCount="36">
  <si>
    <t>Stop</t>
  </si>
  <si>
    <t>Set reg, arg</t>
  </si>
  <si>
    <t>Decrement reg</t>
  </si>
  <si>
    <t>Increment reg</t>
  </si>
  <si>
    <t>Add reg1, reg2</t>
  </si>
  <si>
    <t>Swap ref1, ref2</t>
  </si>
  <si>
    <t>Jump addr</t>
  </si>
  <si>
    <t>JumpIfZero reg, addr</t>
  </si>
  <si>
    <t>JumpIfEquals arg1, arg2, addr</t>
  </si>
  <si>
    <t>JumpIfNotEquals arg1, arg2, addr</t>
  </si>
  <si>
    <t>SetRandom reg, number</t>
  </si>
  <si>
    <t>Command</t>
  </si>
  <si>
    <t>Operator power (depending on bits in Number)</t>
  </si>
  <si>
    <t>Power(Number)</t>
  </si>
  <si>
    <t>Power(reference)</t>
  </si>
  <si>
    <t>Constants</t>
  </si>
  <si>
    <t>Number_of_Registers</t>
  </si>
  <si>
    <t>Number_of_Directions</t>
  </si>
  <si>
    <t>size_of_cell</t>
  </si>
  <si>
    <t>Power(arg)</t>
  </si>
  <si>
    <t>Vocabulary size</t>
  </si>
  <si>
    <t>Bytes to store 1 command</t>
  </si>
  <si>
    <t>Bytes_to_store_command_id</t>
  </si>
  <si>
    <t>Bytes_to_store_register</t>
  </si>
  <si>
    <t>Bytes_to_store_number</t>
  </si>
  <si>
    <t>Bytes_to_store_ref</t>
  </si>
  <si>
    <t>Bytes_to_store_direction</t>
  </si>
  <si>
    <t>Bytes_to_store_cell_addr</t>
  </si>
  <si>
    <t>Bytes_to_store_arg</t>
  </si>
  <si>
    <t>Bytes_in_gigabyte</t>
  </si>
  <si>
    <t>Gb to store all possible words</t>
  </si>
  <si>
    <t>Number of cells to store all vocabulary</t>
  </si>
  <si>
    <t>Probability of generating self-replication cell</t>
  </si>
  <si>
    <t>Commands_in_self_replication_algorithm</t>
  </si>
  <si>
    <t>Number of cells to have 1 self-replication cell</t>
  </si>
  <si>
    <t>Max GB to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</si>
</sst>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H19" sqref="H19"/>
    </sheetView>
  </sheetViews>
  <sheetFormatPr defaultRowHeight="15" x14ac:dyDescent="0.25"/>
  <cols>
    <col min="1" max="1" width="40.7109375" customWidth="1"/>
    <col min="2" max="2" width="33.85546875" style="3" bestFit="1" customWidth="1"/>
    <col min="3" max="3" width="23.140625" style="3" bestFit="1" customWidth="1"/>
    <col min="4" max="4" width="17" style="3" bestFit="1" customWidth="1"/>
    <col min="5" max="5" width="16.7109375" style="3" bestFit="1" customWidth="1"/>
    <col min="6" max="7" width="16.7109375" bestFit="1" customWidth="1"/>
    <col min="8" max="9" width="17.85546875" bestFit="1" customWidth="1"/>
  </cols>
  <sheetData>
    <row r="1" spans="1:9" s="1" customFormat="1" x14ac:dyDescent="0.25">
      <c r="B1" s="8" t="s">
        <v>12</v>
      </c>
      <c r="C1" s="8"/>
      <c r="D1" s="8"/>
      <c r="E1" s="8"/>
      <c r="F1" s="8"/>
      <c r="G1" s="8"/>
    </row>
    <row r="2" spans="1:9" s="1" customFormat="1" x14ac:dyDescent="0.25">
      <c r="A2" s="1" t="s">
        <v>11</v>
      </c>
      <c r="B2" s="2">
        <v>64</v>
      </c>
      <c r="C2" s="2">
        <v>32</v>
      </c>
      <c r="D2" s="2">
        <v>16</v>
      </c>
      <c r="E2" s="2">
        <v>10</v>
      </c>
      <c r="F2" s="5">
        <v>8</v>
      </c>
      <c r="G2" s="5">
        <v>1</v>
      </c>
    </row>
    <row r="3" spans="1:9" x14ac:dyDescent="0.25">
      <c r="A3" t="s">
        <v>1</v>
      </c>
      <c r="B3" s="4">
        <f t="shared" ref="B3:G3" si="0">Number_of_Registers * B39</f>
        <v>1.8446744073709552E+20</v>
      </c>
      <c r="C3" s="4">
        <f t="shared" si="0"/>
        <v>42949683060</v>
      </c>
      <c r="D3" s="4">
        <f t="shared" si="0"/>
        <v>665460</v>
      </c>
      <c r="E3" s="4">
        <f t="shared" si="0"/>
        <v>20340</v>
      </c>
      <c r="F3" s="4">
        <f t="shared" si="0"/>
        <v>12660</v>
      </c>
      <c r="G3" s="4">
        <f t="shared" si="0"/>
        <v>10120</v>
      </c>
    </row>
    <row r="4" spans="1:9" x14ac:dyDescent="0.25">
      <c r="A4" t="s">
        <v>2</v>
      </c>
      <c r="B4" s="4">
        <f t="shared" ref="B4:G5" si="1">Number_of_Registers</f>
        <v>10</v>
      </c>
      <c r="C4" s="4">
        <f t="shared" si="1"/>
        <v>10</v>
      </c>
      <c r="D4" s="4">
        <f t="shared" si="1"/>
        <v>10</v>
      </c>
      <c r="E4" s="4">
        <f t="shared" si="1"/>
        <v>10</v>
      </c>
      <c r="F4" s="4">
        <f t="shared" si="1"/>
        <v>10</v>
      </c>
      <c r="G4" s="4">
        <f t="shared" si="1"/>
        <v>10</v>
      </c>
    </row>
    <row r="5" spans="1:9" x14ac:dyDescent="0.25">
      <c r="A5" t="s">
        <v>3</v>
      </c>
      <c r="B5" s="4">
        <f t="shared" si="1"/>
        <v>10</v>
      </c>
      <c r="C5" s="4">
        <f t="shared" si="1"/>
        <v>10</v>
      </c>
      <c r="D5" s="4">
        <f t="shared" si="1"/>
        <v>10</v>
      </c>
      <c r="E5" s="4">
        <f t="shared" si="1"/>
        <v>10</v>
      </c>
      <c r="F5" s="4">
        <f t="shared" si="1"/>
        <v>10</v>
      </c>
      <c r="G5" s="4">
        <f t="shared" si="1"/>
        <v>10</v>
      </c>
    </row>
    <row r="6" spans="1:9" x14ac:dyDescent="0.25">
      <c r="A6" t="s">
        <v>4</v>
      </c>
      <c r="B6" s="4">
        <f t="shared" ref="B6:G6" si="2">Number_of_Registers * Number_of_Registers</f>
        <v>100</v>
      </c>
      <c r="C6" s="4">
        <f t="shared" si="2"/>
        <v>100</v>
      </c>
      <c r="D6" s="4">
        <f t="shared" si="2"/>
        <v>100</v>
      </c>
      <c r="E6" s="4">
        <f t="shared" si="2"/>
        <v>100</v>
      </c>
      <c r="F6" s="4">
        <f t="shared" si="2"/>
        <v>100</v>
      </c>
      <c r="G6" s="4">
        <f t="shared" si="2"/>
        <v>100</v>
      </c>
    </row>
    <row r="7" spans="1:9" x14ac:dyDescent="0.25">
      <c r="A7" t="s">
        <v>5</v>
      </c>
      <c r="B7" s="4">
        <f t="shared" ref="B7:G7" si="3">Power_reference * Power_reference</f>
        <v>1000000</v>
      </c>
      <c r="C7" s="4">
        <f t="shared" si="3"/>
        <v>1000000</v>
      </c>
      <c r="D7" s="4">
        <f t="shared" si="3"/>
        <v>1000000</v>
      </c>
      <c r="E7" s="4">
        <f t="shared" si="3"/>
        <v>1000000</v>
      </c>
      <c r="F7" s="4">
        <f t="shared" si="3"/>
        <v>1000000</v>
      </c>
      <c r="G7" s="4">
        <f t="shared" si="3"/>
        <v>1000000</v>
      </c>
    </row>
    <row r="8" spans="1:9" x14ac:dyDescent="0.25">
      <c r="A8" t="s">
        <v>6</v>
      </c>
      <c r="B8" s="4">
        <f t="shared" ref="B8:G8" si="4">size_of_cell</f>
        <v>200</v>
      </c>
      <c r="C8" s="4">
        <f t="shared" si="4"/>
        <v>200</v>
      </c>
      <c r="D8" s="4">
        <f t="shared" si="4"/>
        <v>200</v>
      </c>
      <c r="E8" s="4">
        <f t="shared" si="4"/>
        <v>200</v>
      </c>
      <c r="F8" s="4">
        <f t="shared" si="4"/>
        <v>200</v>
      </c>
      <c r="G8" s="4">
        <f t="shared" si="4"/>
        <v>200</v>
      </c>
    </row>
    <row r="9" spans="1:9" x14ac:dyDescent="0.25">
      <c r="A9" t="s">
        <v>7</v>
      </c>
      <c r="B9" s="4">
        <f t="shared" ref="B9:G9" si="5">Number_of_Registers * size_of_cell</f>
        <v>2000</v>
      </c>
      <c r="C9" s="4">
        <f t="shared" si="5"/>
        <v>2000</v>
      </c>
      <c r="D9" s="4">
        <f t="shared" si="5"/>
        <v>2000</v>
      </c>
      <c r="E9" s="4">
        <f t="shared" si="5"/>
        <v>2000</v>
      </c>
      <c r="F9" s="4">
        <f t="shared" si="5"/>
        <v>2000</v>
      </c>
      <c r="G9" s="4">
        <f t="shared" si="5"/>
        <v>2000</v>
      </c>
    </row>
    <row r="10" spans="1:9" x14ac:dyDescent="0.25">
      <c r="A10" t="s">
        <v>8</v>
      </c>
      <c r="B10" s="4">
        <f t="shared" ref="B10:G10" si="6">(Number_of_Registers + Power_reference) * B39 * size_of_cell</f>
        <v>3.7262423028893294E+24</v>
      </c>
      <c r="C10" s="4">
        <f t="shared" si="6"/>
        <v>867583597812000</v>
      </c>
      <c r="D10" s="4">
        <f t="shared" si="6"/>
        <v>13442292000</v>
      </c>
      <c r="E10" s="4">
        <f t="shared" si="6"/>
        <v>410868000</v>
      </c>
      <c r="F10" s="4">
        <f t="shared" si="6"/>
        <v>255732000</v>
      </c>
      <c r="G10" s="4">
        <f t="shared" si="6"/>
        <v>204424000</v>
      </c>
    </row>
    <row r="11" spans="1:9" x14ac:dyDescent="0.25">
      <c r="A11" t="s">
        <v>9</v>
      </c>
      <c r="B11" s="4">
        <f t="shared" ref="B11:G11" si="7">(Number_of_Registers + Power_reference) * B39 * size_of_cell</f>
        <v>3.7262423028893294E+24</v>
      </c>
      <c r="C11" s="4">
        <f t="shared" si="7"/>
        <v>867583597812000</v>
      </c>
      <c r="D11" s="4">
        <f t="shared" si="7"/>
        <v>13442292000</v>
      </c>
      <c r="E11" s="4">
        <f t="shared" si="7"/>
        <v>410868000</v>
      </c>
      <c r="F11" s="4">
        <f t="shared" si="7"/>
        <v>255732000</v>
      </c>
      <c r="G11" s="4">
        <f t="shared" si="7"/>
        <v>204424000</v>
      </c>
    </row>
    <row r="12" spans="1:9" x14ac:dyDescent="0.25">
      <c r="A12" t="s">
        <v>10</v>
      </c>
      <c r="B12" s="4">
        <f t="shared" ref="B12:G12" si="8">Number_of_Registers * B38</f>
        <v>1.8446744073709552E+20</v>
      </c>
      <c r="C12" s="4">
        <f t="shared" si="8"/>
        <v>42949672960</v>
      </c>
      <c r="D12" s="4">
        <f t="shared" si="8"/>
        <v>655360</v>
      </c>
      <c r="E12" s="4">
        <f t="shared" si="8"/>
        <v>10240</v>
      </c>
      <c r="F12" s="4">
        <f t="shared" si="8"/>
        <v>2560</v>
      </c>
      <c r="G12" s="4">
        <f t="shared" si="8"/>
        <v>20</v>
      </c>
    </row>
    <row r="13" spans="1:9" x14ac:dyDescent="0.25">
      <c r="A13" t="s">
        <v>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</row>
    <row r="14" spans="1:9" x14ac:dyDescent="0.25">
      <c r="B14" s="4"/>
      <c r="C14" s="4"/>
      <c r="D14" s="4"/>
      <c r="E14" s="4"/>
    </row>
    <row r="15" spans="1:9" x14ac:dyDescent="0.25">
      <c r="A15" s="1" t="s">
        <v>20</v>
      </c>
      <c r="B15" s="4">
        <f>SUM(B3:B13)</f>
        <v>7.452853540660133E+24</v>
      </c>
      <c r="C15" s="4">
        <f t="shared" ref="C15:F15" si="9">SUM(C3:C13)</f>
        <v>1735253095982341</v>
      </c>
      <c r="D15" s="4">
        <f t="shared" si="9"/>
        <v>26886907141</v>
      </c>
      <c r="E15" s="4">
        <f t="shared" si="9"/>
        <v>822768901</v>
      </c>
      <c r="F15" s="4">
        <f t="shared" si="9"/>
        <v>512481541</v>
      </c>
      <c r="G15" s="4">
        <f t="shared" ref="G15" si="10">SUM(G3:G13)</f>
        <v>409860461</v>
      </c>
      <c r="H15" s="4">
        <v>9667268</v>
      </c>
      <c r="I15">
        <v>10000</v>
      </c>
    </row>
    <row r="16" spans="1:9" x14ac:dyDescent="0.25">
      <c r="A16" s="1" t="s">
        <v>31</v>
      </c>
      <c r="B16" s="4">
        <f t="shared" ref="B16:G16" si="11">B15 / size_of_cell</f>
        <v>3.7264267703300664E+22</v>
      </c>
      <c r="C16" s="4">
        <f t="shared" si="11"/>
        <v>8676265479911.7051</v>
      </c>
      <c r="D16" s="4">
        <f t="shared" si="11"/>
        <v>134434535.70500001</v>
      </c>
      <c r="E16" s="4">
        <f t="shared" si="11"/>
        <v>4113844.5049999999</v>
      </c>
      <c r="F16" s="4">
        <f t="shared" si="11"/>
        <v>2562407.7050000001</v>
      </c>
      <c r="G16" s="4">
        <f t="shared" si="11"/>
        <v>2049302.3049999999</v>
      </c>
    </row>
    <row r="17" spans="1:9" x14ac:dyDescent="0.25">
      <c r="A17" s="1" t="s">
        <v>32</v>
      </c>
      <c r="B17" s="6">
        <f t="shared" ref="B17:I17" si="12">POWER(Commands_in_self_replication_algorithm / B15, Commands_in_self_replication_algorithm)</f>
        <v>0</v>
      </c>
      <c r="C17" s="6">
        <f t="shared" si="12"/>
        <v>0</v>
      </c>
      <c r="D17" s="6">
        <f t="shared" si="12"/>
        <v>0</v>
      </c>
      <c r="E17" s="6">
        <f t="shared" si="12"/>
        <v>0</v>
      </c>
      <c r="F17" s="6">
        <f t="shared" si="12"/>
        <v>0</v>
      </c>
      <c r="G17" s="6">
        <f t="shared" si="12"/>
        <v>0</v>
      </c>
      <c r="H17" s="6">
        <f t="shared" si="12"/>
        <v>2.2250867022951411E-308</v>
      </c>
      <c r="I17" s="6">
        <f t="shared" si="12"/>
        <v>3.021820665354322E-132</v>
      </c>
    </row>
    <row r="18" spans="1:9" x14ac:dyDescent="0.25">
      <c r="A18" s="1" t="s">
        <v>34</v>
      </c>
      <c r="B18" s="7" t="e">
        <f t="shared" ref="B18:G18" si="13">1/B17</f>
        <v>#DIV/0!</v>
      </c>
      <c r="C18" s="10" t="e">
        <f>1/C17</f>
        <v>#DIV/0!</v>
      </c>
      <c r="D18" s="7" t="e">
        <f t="shared" si="13"/>
        <v>#DIV/0!</v>
      </c>
      <c r="E18" s="7" t="e">
        <f t="shared" si="13"/>
        <v>#DIV/0!</v>
      </c>
      <c r="F18" s="7" t="e">
        <f t="shared" si="13"/>
        <v>#DIV/0!</v>
      </c>
      <c r="G18" s="7" t="e">
        <f t="shared" si="13"/>
        <v>#DIV/0!</v>
      </c>
      <c r="H18" s="7">
        <f>1/H17</f>
        <v>4.4942068952572325E+307</v>
      </c>
      <c r="I18" s="7">
        <f>1/I17</f>
        <v>3.309263224866938E+131</v>
      </c>
    </row>
    <row r="19" spans="1:9" x14ac:dyDescent="0.25">
      <c r="A19" s="1" t="s">
        <v>35</v>
      </c>
      <c r="B19" s="11" t="e">
        <f>MAX(B23:B33) * size_of_cell * B18 / Gb</f>
        <v>#DIV/0!</v>
      </c>
      <c r="C19" s="11" t="e">
        <f>MAX(C23:C33) * size_of_cell * C18 / Gb</f>
        <v>#DIV/0!</v>
      </c>
      <c r="D19" s="11" t="e">
        <f>MAX(D23:D33) * size_of_cell * D18 / Gb</f>
        <v>#DIV/0!</v>
      </c>
      <c r="E19" s="11" t="e">
        <f>MAX(E23:E33) * size_of_cell * E18 / Gb</f>
        <v>#DIV/0!</v>
      </c>
      <c r="F19" s="11" t="e">
        <f>MAX(F23:F33) * size_of_cell * F18 / Gb</f>
        <v>#DIV/0!</v>
      </c>
      <c r="G19" s="11" t="e">
        <f>MAX(G23:G33) * size_of_cell * G18 / Gb</f>
        <v>#DIV/0!</v>
      </c>
      <c r="H19" s="6">
        <f>MAX(H23:H33) * size_of_cell * H18 / Gb</f>
        <v>0</v>
      </c>
      <c r="I19" s="11">
        <f>MAX(I23:I33) * size_of_cell * I18 / Gb</f>
        <v>0</v>
      </c>
    </row>
    <row r="22" spans="1:9" x14ac:dyDescent="0.25">
      <c r="A22" s="1"/>
      <c r="B22" s="9" t="s">
        <v>21</v>
      </c>
      <c r="C22" s="9"/>
      <c r="D22" s="9"/>
      <c r="E22" s="9"/>
      <c r="F22" s="9"/>
      <c r="G22" s="9"/>
    </row>
    <row r="23" spans="1:9" x14ac:dyDescent="0.25">
      <c r="A23" t="s">
        <v>1</v>
      </c>
      <c r="B23" s="3">
        <f t="shared" ref="B23:G23" si="14">Bytes_to_store_command_id + Bytes_to_store_register + B50</f>
        <v>10</v>
      </c>
      <c r="C23" s="3">
        <f t="shared" si="14"/>
        <v>6</v>
      </c>
      <c r="D23" s="3">
        <f t="shared" si="14"/>
        <v>4</v>
      </c>
      <c r="E23" s="3">
        <f t="shared" si="14"/>
        <v>4</v>
      </c>
      <c r="F23" s="3">
        <f t="shared" si="14"/>
        <v>3</v>
      </c>
      <c r="G23" s="3">
        <f t="shared" si="14"/>
        <v>3</v>
      </c>
    </row>
    <row r="24" spans="1:9" x14ac:dyDescent="0.25">
      <c r="A24" t="s">
        <v>2</v>
      </c>
      <c r="B24" s="3">
        <f t="shared" ref="B24:G25" si="15">Bytes_to_store_command_id + Bytes_to_store_register</f>
        <v>2</v>
      </c>
      <c r="C24" s="3">
        <f t="shared" si="15"/>
        <v>2</v>
      </c>
      <c r="D24" s="3">
        <f t="shared" si="15"/>
        <v>2</v>
      </c>
      <c r="E24" s="3">
        <f t="shared" si="15"/>
        <v>2</v>
      </c>
      <c r="F24" s="3">
        <f t="shared" si="15"/>
        <v>2</v>
      </c>
      <c r="G24" s="3">
        <f t="shared" si="15"/>
        <v>2</v>
      </c>
    </row>
    <row r="25" spans="1:9" x14ac:dyDescent="0.25">
      <c r="A25" t="s">
        <v>3</v>
      </c>
      <c r="B25" s="3">
        <f t="shared" si="15"/>
        <v>2</v>
      </c>
      <c r="C25" s="3">
        <f t="shared" si="15"/>
        <v>2</v>
      </c>
      <c r="D25" s="3">
        <f t="shared" si="15"/>
        <v>2</v>
      </c>
      <c r="E25" s="3">
        <f t="shared" si="15"/>
        <v>2</v>
      </c>
      <c r="F25" s="3">
        <f t="shared" si="15"/>
        <v>2</v>
      </c>
      <c r="G25" s="3">
        <f t="shared" si="15"/>
        <v>2</v>
      </c>
    </row>
    <row r="26" spans="1:9" x14ac:dyDescent="0.25">
      <c r="A26" t="s">
        <v>4</v>
      </c>
      <c r="B26" s="3">
        <f t="shared" ref="B26:G26" si="16">Bytes_to_store_command_id + Bytes_to_store_register + Bytes_to_store_register</f>
        <v>3</v>
      </c>
      <c r="C26" s="3">
        <f t="shared" si="16"/>
        <v>3</v>
      </c>
      <c r="D26" s="3">
        <f t="shared" si="16"/>
        <v>3</v>
      </c>
      <c r="E26" s="3">
        <f t="shared" si="16"/>
        <v>3</v>
      </c>
      <c r="F26" s="3">
        <f t="shared" si="16"/>
        <v>3</v>
      </c>
      <c r="G26" s="3">
        <f t="shared" si="16"/>
        <v>3</v>
      </c>
    </row>
    <row r="27" spans="1:9" x14ac:dyDescent="0.25">
      <c r="A27" t="s">
        <v>5</v>
      </c>
      <c r="B27" s="3">
        <f t="shared" ref="B27:G27" si="17">Bytes_to_store_command_id + Bytes_to_store_cell_addr + Bytes_to_store_cell_addr</f>
        <v>3</v>
      </c>
      <c r="C27" s="3">
        <f t="shared" si="17"/>
        <v>3</v>
      </c>
      <c r="D27" s="3">
        <f t="shared" si="17"/>
        <v>3</v>
      </c>
      <c r="E27" s="3">
        <f t="shared" si="17"/>
        <v>3</v>
      </c>
      <c r="F27" s="3">
        <f t="shared" si="17"/>
        <v>3</v>
      </c>
      <c r="G27" s="3">
        <f t="shared" si="17"/>
        <v>3</v>
      </c>
    </row>
    <row r="28" spans="1:9" x14ac:dyDescent="0.25">
      <c r="A28" t="s">
        <v>6</v>
      </c>
      <c r="B28" s="3">
        <f t="shared" ref="B28:G28" si="18">Bytes_to_store_command_id + Bytes_to_store_cell_addr</f>
        <v>2</v>
      </c>
      <c r="C28" s="3">
        <f t="shared" si="18"/>
        <v>2</v>
      </c>
      <c r="D28" s="3">
        <f t="shared" si="18"/>
        <v>2</v>
      </c>
      <c r="E28" s="3">
        <f t="shared" si="18"/>
        <v>2</v>
      </c>
      <c r="F28" s="3">
        <f t="shared" si="18"/>
        <v>2</v>
      </c>
      <c r="G28" s="3">
        <f t="shared" si="18"/>
        <v>2</v>
      </c>
    </row>
    <row r="29" spans="1:9" x14ac:dyDescent="0.25">
      <c r="A29" t="s">
        <v>7</v>
      </c>
      <c r="B29" s="3">
        <f t="shared" ref="B29:G29" si="19">Bytes_to_store_command_id + Bytes_to_store_register + Bytes_to_store_cell_addr</f>
        <v>3</v>
      </c>
      <c r="C29" s="3">
        <f t="shared" si="19"/>
        <v>3</v>
      </c>
      <c r="D29" s="3">
        <f t="shared" si="19"/>
        <v>3</v>
      </c>
      <c r="E29" s="3">
        <f t="shared" si="19"/>
        <v>3</v>
      </c>
      <c r="F29" s="3">
        <f t="shared" si="19"/>
        <v>3</v>
      </c>
      <c r="G29" s="3">
        <f t="shared" si="19"/>
        <v>3</v>
      </c>
    </row>
    <row r="30" spans="1:9" x14ac:dyDescent="0.25">
      <c r="A30" t="s">
        <v>8</v>
      </c>
      <c r="B30" s="3">
        <f t="shared" ref="B30:G30" si="20">Bytes_to_store_command_id + B51 + B51 + Bytes_to_store_cell_addr</f>
        <v>18</v>
      </c>
      <c r="C30" s="3">
        <f t="shared" si="20"/>
        <v>10</v>
      </c>
      <c r="D30" s="3">
        <f t="shared" si="20"/>
        <v>6</v>
      </c>
      <c r="E30" s="3">
        <f t="shared" si="20"/>
        <v>6</v>
      </c>
      <c r="F30" s="3">
        <f t="shared" si="20"/>
        <v>6</v>
      </c>
      <c r="G30" s="3">
        <f t="shared" si="20"/>
        <v>6</v>
      </c>
    </row>
    <row r="31" spans="1:9" x14ac:dyDescent="0.25">
      <c r="A31" t="s">
        <v>9</v>
      </c>
      <c r="B31" s="3">
        <f t="shared" ref="B31:G31" si="21">Bytes_to_store_command_id + B51 + B51 + Bytes_to_store_cell_addr</f>
        <v>18</v>
      </c>
      <c r="C31" s="3">
        <f t="shared" si="21"/>
        <v>10</v>
      </c>
      <c r="D31" s="3">
        <f t="shared" si="21"/>
        <v>6</v>
      </c>
      <c r="E31" s="3">
        <f t="shared" si="21"/>
        <v>6</v>
      </c>
      <c r="F31" s="3">
        <f t="shared" si="21"/>
        <v>6</v>
      </c>
      <c r="G31" s="3">
        <f t="shared" si="21"/>
        <v>6</v>
      </c>
    </row>
    <row r="32" spans="1:9" x14ac:dyDescent="0.25">
      <c r="A32" t="s">
        <v>10</v>
      </c>
      <c r="B32" s="3">
        <f t="shared" ref="B32:G32" si="22">Bytes_to_store_command_id + Bytes_to_store_register + B50</f>
        <v>10</v>
      </c>
      <c r="C32" s="3">
        <f t="shared" si="22"/>
        <v>6</v>
      </c>
      <c r="D32" s="3">
        <f t="shared" si="22"/>
        <v>4</v>
      </c>
      <c r="E32" s="3">
        <f t="shared" si="22"/>
        <v>4</v>
      </c>
      <c r="F32" s="3">
        <f t="shared" si="22"/>
        <v>3</v>
      </c>
      <c r="G32" s="3">
        <f t="shared" si="22"/>
        <v>3</v>
      </c>
    </row>
    <row r="33" spans="1:7" x14ac:dyDescent="0.25">
      <c r="A33" t="s">
        <v>0</v>
      </c>
      <c r="B33" s="3">
        <f t="shared" ref="B33:G33" si="23">Bytes_to_store_command_id</f>
        <v>1</v>
      </c>
      <c r="C33" s="3">
        <f t="shared" si="23"/>
        <v>1</v>
      </c>
      <c r="D33" s="3">
        <f t="shared" si="23"/>
        <v>1</v>
      </c>
      <c r="E33" s="3">
        <f t="shared" si="23"/>
        <v>1</v>
      </c>
      <c r="F33" s="3">
        <f t="shared" si="23"/>
        <v>1</v>
      </c>
      <c r="G33" s="3">
        <f t="shared" si="23"/>
        <v>1</v>
      </c>
    </row>
    <row r="34" spans="1:7" x14ac:dyDescent="0.25">
      <c r="A34" s="1"/>
    </row>
    <row r="35" spans="1:7" x14ac:dyDescent="0.25">
      <c r="A35" s="1" t="s">
        <v>30</v>
      </c>
      <c r="B35" s="4">
        <f t="shared" ref="B35:G35" si="24">(B3 * B23 + B4 * B24 + B5 * B25 + B6 * B26 + B7 * B27 + B8 * B28 + B9 * B29 + B10 * B30 + B11 * B31 + B12 * B32 + B13  * B33) / Gb</f>
        <v>1.3414841225283061E+17</v>
      </c>
      <c r="C35" s="4">
        <f t="shared" si="24"/>
        <v>17352187.35538286</v>
      </c>
      <c r="D35" s="4">
        <f t="shared" si="24"/>
        <v>161.31579402099999</v>
      </c>
      <c r="E35" s="4">
        <f t="shared" si="24"/>
        <v>4.9335450610000002</v>
      </c>
      <c r="F35" s="4">
        <f t="shared" si="24"/>
        <v>3.0718364010000001</v>
      </c>
      <c r="G35" s="4">
        <f t="shared" si="24"/>
        <v>2.4561251610000001</v>
      </c>
    </row>
    <row r="37" spans="1:7" x14ac:dyDescent="0.25">
      <c r="A37" s="1" t="s">
        <v>15</v>
      </c>
    </row>
    <row r="38" spans="1:7" x14ac:dyDescent="0.25">
      <c r="A38" t="s">
        <v>13</v>
      </c>
      <c r="B38" s="3">
        <f t="shared" ref="B38:G38" si="25">POWER(2,B2)</f>
        <v>1.8446744073709552E+19</v>
      </c>
      <c r="C38" s="3">
        <f t="shared" si="25"/>
        <v>4294967296</v>
      </c>
      <c r="D38" s="3">
        <f t="shared" si="25"/>
        <v>65536</v>
      </c>
      <c r="E38" s="3">
        <f t="shared" si="25"/>
        <v>1024</v>
      </c>
      <c r="F38" s="3">
        <f t="shared" si="25"/>
        <v>256</v>
      </c>
      <c r="G38" s="3">
        <f t="shared" si="25"/>
        <v>2</v>
      </c>
    </row>
    <row r="39" spans="1:7" x14ac:dyDescent="0.25">
      <c r="A39" t="s">
        <v>19</v>
      </c>
      <c r="B39" s="3">
        <f t="shared" ref="B39:G39" si="26">B38+Number_of_Registers+Power_reference</f>
        <v>1.8446744073709552E+19</v>
      </c>
      <c r="C39" s="3">
        <f t="shared" si="26"/>
        <v>4294968306</v>
      </c>
      <c r="D39" s="3">
        <f t="shared" si="26"/>
        <v>66546</v>
      </c>
      <c r="E39" s="3">
        <f t="shared" si="26"/>
        <v>2034</v>
      </c>
      <c r="F39" s="3">
        <f t="shared" si="26"/>
        <v>1266</v>
      </c>
      <c r="G39" s="3">
        <f t="shared" si="26"/>
        <v>1012</v>
      </c>
    </row>
    <row r="41" spans="1:7" x14ac:dyDescent="0.25">
      <c r="A41" t="s">
        <v>14</v>
      </c>
      <c r="B41" s="3">
        <f>Number_of_Directions * size_of_cell</f>
        <v>1000</v>
      </c>
    </row>
    <row r="42" spans="1:7" x14ac:dyDescent="0.25">
      <c r="A42" t="s">
        <v>16</v>
      </c>
      <c r="B42" s="3">
        <v>10</v>
      </c>
    </row>
    <row r="43" spans="1:7" x14ac:dyDescent="0.25">
      <c r="A43" t="s">
        <v>17</v>
      </c>
      <c r="B43" s="3">
        <v>5</v>
      </c>
    </row>
    <row r="44" spans="1:7" x14ac:dyDescent="0.25">
      <c r="A44" t="s">
        <v>18</v>
      </c>
      <c r="B44" s="3">
        <v>200</v>
      </c>
    </row>
    <row r="45" spans="1:7" x14ac:dyDescent="0.25">
      <c r="A45" t="s">
        <v>22</v>
      </c>
      <c r="B45" s="3">
        <v>1</v>
      </c>
    </row>
    <row r="46" spans="1:7" x14ac:dyDescent="0.25">
      <c r="A46" t="s">
        <v>23</v>
      </c>
      <c r="B46" s="3">
        <v>1</v>
      </c>
    </row>
    <row r="47" spans="1:7" x14ac:dyDescent="0.25">
      <c r="A47" t="s">
        <v>26</v>
      </c>
      <c r="B47" s="3">
        <v>1</v>
      </c>
    </row>
    <row r="48" spans="1:7" x14ac:dyDescent="0.25">
      <c r="A48" t="s">
        <v>27</v>
      </c>
      <c r="B48" s="3">
        <f>ROUNDUP(LOG(size_of_cell,2) / 8,0)</f>
        <v>1</v>
      </c>
    </row>
    <row r="49" spans="1:7" x14ac:dyDescent="0.25">
      <c r="A49" t="s">
        <v>25</v>
      </c>
      <c r="B49" s="3">
        <f>Bytes_to_store_direction + Bytes_to_store_cell_addr</f>
        <v>2</v>
      </c>
    </row>
    <row r="50" spans="1:7" x14ac:dyDescent="0.25">
      <c r="A50" t="s">
        <v>24</v>
      </c>
      <c r="B50" s="3">
        <f t="shared" ref="B50:G50" si="27">ROUNDUP(B2/8,0)</f>
        <v>8</v>
      </c>
      <c r="C50" s="3">
        <f t="shared" si="27"/>
        <v>4</v>
      </c>
      <c r="D50" s="3">
        <f t="shared" si="27"/>
        <v>2</v>
      </c>
      <c r="E50" s="3">
        <f t="shared" si="27"/>
        <v>2</v>
      </c>
      <c r="F50" s="3">
        <f t="shared" si="27"/>
        <v>1</v>
      </c>
      <c r="G50" s="3">
        <f t="shared" si="27"/>
        <v>1</v>
      </c>
    </row>
    <row r="51" spans="1:7" x14ac:dyDescent="0.25">
      <c r="A51" t="s">
        <v>28</v>
      </c>
      <c r="B51" s="3">
        <f t="shared" ref="B51:G51" si="28">MAX(B50,Bytes_to_store_ref,Bytes_to_store_register)</f>
        <v>8</v>
      </c>
      <c r="C51" s="3">
        <f t="shared" si="28"/>
        <v>4</v>
      </c>
      <c r="D51" s="3">
        <f t="shared" si="28"/>
        <v>2</v>
      </c>
      <c r="E51" s="3">
        <f t="shared" si="28"/>
        <v>2</v>
      </c>
      <c r="F51" s="3">
        <f t="shared" si="28"/>
        <v>2</v>
      </c>
      <c r="G51" s="3">
        <f t="shared" si="28"/>
        <v>2</v>
      </c>
    </row>
    <row r="53" spans="1:7" x14ac:dyDescent="0.25">
      <c r="A53" t="s">
        <v>33</v>
      </c>
      <c r="B53" s="3">
        <v>59</v>
      </c>
    </row>
    <row r="54" spans="1:7" x14ac:dyDescent="0.25">
      <c r="A54" t="s">
        <v>29</v>
      </c>
      <c r="B54" s="3">
        <f>1000 * 1000 * 1000</f>
        <v>1000000000</v>
      </c>
    </row>
  </sheetData>
  <mergeCells count="2">
    <mergeCell ref="B1:G1"/>
    <mergeCell ref="B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Sheet3</vt:lpstr>
      <vt:lpstr>Bytes_to_store_cell_addr</vt:lpstr>
      <vt:lpstr>Bytes_to_store_command_id</vt:lpstr>
      <vt:lpstr>Bytes_to_store_direction</vt:lpstr>
      <vt:lpstr>Bytes_to_store_ref</vt:lpstr>
      <vt:lpstr>Bytes_to_store_register</vt:lpstr>
      <vt:lpstr>Commands_in_self_replication_algorithm</vt:lpstr>
      <vt:lpstr>Gb</vt:lpstr>
      <vt:lpstr>Kb</vt:lpstr>
      <vt:lpstr>Number_of_Directions</vt:lpstr>
      <vt:lpstr>Number_of_Registers</vt:lpstr>
      <vt:lpstr>Power_reference</vt:lpstr>
      <vt:lpstr>size_of_cell</vt:lpstr>
    </vt:vector>
  </TitlesOfParts>
  <Company>Glu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 Rovaev</dc:creator>
  <cp:lastModifiedBy>Efim Rovaev</cp:lastModifiedBy>
  <dcterms:created xsi:type="dcterms:W3CDTF">2017-12-07T09:06:08Z</dcterms:created>
  <dcterms:modified xsi:type="dcterms:W3CDTF">2017-12-15T11:13:02Z</dcterms:modified>
</cp:coreProperties>
</file>