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3. JORECA\#PANEL\AUTO\AUTO-FRANCE (FR)\2024\2409\Panel\"/>
    </mc:Choice>
  </mc:AlternateContent>
  <xr:revisionPtr revIDLastSave="0" documentId="13_ncr:1_{F97D51A4-7442-43FB-8D34-42E8CDF6D6B9}" xr6:coauthVersionLast="47" xr6:coauthVersionMax="47" xr10:uidLastSave="{00000000-0000-0000-0000-000000000000}"/>
  <bookViews>
    <workbookView xWindow="-108" yWindow="-108" windowWidth="23256" windowHeight="12720" tabRatio="630" xr2:uid="{00000000-000D-0000-FFFF-FFFF00000000}"/>
  </bookViews>
  <sheets>
    <sheet name="Client par Métier" sheetId="1" r:id="rId1"/>
    <sheet name="Analyse clients détaillée" sheetId="2" r:id="rId2"/>
    <sheet name="Client par département" sheetId="3" r:id="rId3"/>
    <sheet name="Client par région" sheetId="4" r:id="rId4"/>
    <sheet name="Evolution clients par site " sheetId="7" r:id="rId5"/>
    <sheet name="Analyse Franchisé vs Indép" sheetId="9" r:id="rId6"/>
    <sheet name="Analyse TOP Groupe" sheetId="8" r:id="rId7"/>
  </sheets>
  <definedNames>
    <definedName name="_xlnm.Print_Area" localSheetId="1">'Analyse clients détaillée'!$A$1:$AR$52</definedName>
    <definedName name="_xlnm.Print_Area" localSheetId="2">'Client par département'!$B$1:$AS$100</definedName>
    <definedName name="_xlnm.Print_Area" localSheetId="0">'Client par Métier'!$A$1:$AR$29</definedName>
    <definedName name="_xlnm.Print_Area" localSheetId="3">'Client par région'!$B$1:$AR$27</definedName>
    <definedName name="_xlnm.Print_Area" localSheetId="4">'Evolution clients par site '!$A$1:$B$16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S9" i="1"/>
  <c r="AJ10" i="2" l="1"/>
  <c r="AK13" i="9" l="1"/>
  <c r="AG13" i="9"/>
  <c r="AF13" i="9"/>
  <c r="AE13" i="9"/>
  <c r="Y13" i="9"/>
  <c r="V13" i="9"/>
  <c r="S13" i="9"/>
  <c r="P13" i="9"/>
  <c r="M13" i="9"/>
  <c r="J13" i="9"/>
  <c r="G13" i="9"/>
  <c r="D13" i="9"/>
  <c r="AK12" i="9"/>
  <c r="AG12" i="9"/>
  <c r="AF12" i="9"/>
  <c r="AH12" i="9" s="1"/>
  <c r="AE12" i="9"/>
  <c r="Y12" i="9"/>
  <c r="V12" i="9"/>
  <c r="S12" i="9"/>
  <c r="P12" i="9"/>
  <c r="M12" i="9"/>
  <c r="J12" i="9"/>
  <c r="G12" i="9"/>
  <c r="D12" i="9"/>
  <c r="AK11" i="9"/>
  <c r="AG11" i="9"/>
  <c r="AF11" i="9"/>
  <c r="AE11" i="9"/>
  <c r="Y11" i="9"/>
  <c r="V11" i="9"/>
  <c r="S11" i="9"/>
  <c r="P11" i="9"/>
  <c r="M11" i="9"/>
  <c r="J11" i="9"/>
  <c r="G11" i="9"/>
  <c r="D11" i="9"/>
  <c r="AK10" i="9"/>
  <c r="AG10" i="9"/>
  <c r="AF10" i="9"/>
  <c r="AF9" i="9" s="1"/>
  <c r="AE10" i="9"/>
  <c r="Y10" i="9"/>
  <c r="V10" i="9"/>
  <c r="S10" i="9"/>
  <c r="P10" i="9"/>
  <c r="M10" i="9"/>
  <c r="J10" i="9"/>
  <c r="G10" i="9"/>
  <c r="D10" i="9"/>
  <c r="AP9" i="9"/>
  <c r="AO9" i="9"/>
  <c r="AM9" i="9"/>
  <c r="AL9" i="9"/>
  <c r="AJ9" i="9"/>
  <c r="AI9" i="9"/>
  <c r="AG9" i="9"/>
  <c r="AH9" i="9" s="1"/>
  <c r="AD9" i="9"/>
  <c r="AC9" i="9"/>
  <c r="AA9" i="9"/>
  <c r="AB9" i="9" s="1"/>
  <c r="Z9" i="9"/>
  <c r="X9" i="9"/>
  <c r="W9" i="9"/>
  <c r="Y9" i="9" s="1"/>
  <c r="U9" i="9"/>
  <c r="T9" i="9"/>
  <c r="R9" i="9"/>
  <c r="Q9" i="9"/>
  <c r="O9" i="9"/>
  <c r="N9" i="9"/>
  <c r="L9" i="9"/>
  <c r="K9" i="9"/>
  <c r="I9" i="9"/>
  <c r="H9" i="9"/>
  <c r="F9" i="9"/>
  <c r="E9" i="9"/>
  <c r="C9" i="9"/>
  <c r="B9" i="9"/>
  <c r="AQ8" i="9"/>
  <c r="AN8" i="9"/>
  <c r="AK8" i="9"/>
  <c r="AG8" i="9"/>
  <c r="AG4" i="9" s="1"/>
  <c r="AF8" i="9"/>
  <c r="AE8" i="9"/>
  <c r="AB8" i="9"/>
  <c r="Y8" i="9"/>
  <c r="V8" i="9"/>
  <c r="S8" i="9"/>
  <c r="P8" i="9"/>
  <c r="M8" i="9"/>
  <c r="J8" i="9"/>
  <c r="G8" i="9"/>
  <c r="D8" i="9"/>
  <c r="AK7" i="9"/>
  <c r="AG7" i="9"/>
  <c r="AF7" i="9"/>
  <c r="AE7" i="9"/>
  <c r="AB7" i="9"/>
  <c r="Y7" i="9"/>
  <c r="V7" i="9"/>
  <c r="S7" i="9"/>
  <c r="P7" i="9"/>
  <c r="M7" i="9"/>
  <c r="J7" i="9"/>
  <c r="G7" i="9"/>
  <c r="D7" i="9"/>
  <c r="AK6" i="9"/>
  <c r="AG6" i="9"/>
  <c r="AF6" i="9"/>
  <c r="AH6" i="9" s="1"/>
  <c r="AE6" i="9"/>
  <c r="AB6" i="9"/>
  <c r="Y6" i="9"/>
  <c r="V6" i="9"/>
  <c r="S6" i="9"/>
  <c r="P6" i="9"/>
  <c r="M6" i="9"/>
  <c r="J6" i="9"/>
  <c r="G6" i="9"/>
  <c r="D6" i="9"/>
  <c r="AK5" i="9"/>
  <c r="AG5" i="9"/>
  <c r="AF5" i="9"/>
  <c r="AF4" i="9" s="1"/>
  <c r="AF14" i="9" s="1"/>
  <c r="AE5" i="9"/>
  <c r="AB5" i="9"/>
  <c r="Y5" i="9"/>
  <c r="V5" i="9"/>
  <c r="S5" i="9"/>
  <c r="P5" i="9"/>
  <c r="M5" i="9"/>
  <c r="J5" i="9"/>
  <c r="G5" i="9"/>
  <c r="D5" i="9"/>
  <c r="AP4" i="9"/>
  <c r="AO4" i="9"/>
  <c r="AM4" i="9"/>
  <c r="AL4" i="9"/>
  <c r="AJ4" i="9"/>
  <c r="AI4" i="9"/>
  <c r="AK4" i="9" s="1"/>
  <c r="AD4" i="9"/>
  <c r="AD14" i="9" s="1"/>
  <c r="AC4" i="9"/>
  <c r="AA4" i="9"/>
  <c r="Z4" i="9"/>
  <c r="Z14" i="9" s="1"/>
  <c r="X4" i="9"/>
  <c r="X14" i="9" s="1"/>
  <c r="W4" i="9"/>
  <c r="W14" i="9" s="1"/>
  <c r="U4" i="9"/>
  <c r="V4" i="9" s="1"/>
  <c r="T4" i="9"/>
  <c r="R4" i="9"/>
  <c r="R14" i="9" s="1"/>
  <c r="Q4" i="9"/>
  <c r="O4" i="9"/>
  <c r="N4" i="9"/>
  <c r="N14" i="9" s="1"/>
  <c r="L4" i="9"/>
  <c r="L14" i="9" s="1"/>
  <c r="K4" i="9"/>
  <c r="K14" i="9" s="1"/>
  <c r="I4" i="9"/>
  <c r="H4" i="9"/>
  <c r="F4" i="9"/>
  <c r="F14" i="9" s="1"/>
  <c r="E4" i="9"/>
  <c r="C4" i="9"/>
  <c r="B4" i="9"/>
  <c r="B14" i="9" s="1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AQ26" i="4"/>
  <c r="AP26" i="4"/>
  <c r="AR26" i="4" s="1"/>
  <c r="AN26" i="4"/>
  <c r="AM26" i="4"/>
  <c r="AL26" i="4"/>
  <c r="AJ26" i="4"/>
  <c r="AD26" i="4"/>
  <c r="AC26" i="4"/>
  <c r="AA26" i="4"/>
  <c r="Z26" i="4"/>
  <c r="AB26" i="4" s="1"/>
  <c r="X26" i="4"/>
  <c r="W26" i="4"/>
  <c r="U26" i="4"/>
  <c r="T26" i="4"/>
  <c r="R26" i="4"/>
  <c r="Q26" i="4"/>
  <c r="O26" i="4"/>
  <c r="N26" i="4"/>
  <c r="L26" i="4"/>
  <c r="K26" i="4"/>
  <c r="I26" i="4"/>
  <c r="H26" i="4"/>
  <c r="F26" i="4"/>
  <c r="E26" i="4"/>
  <c r="C26" i="4"/>
  <c r="B26" i="4"/>
  <c r="D26" i="4" s="1"/>
  <c r="AK25" i="4"/>
  <c r="AG25" i="4"/>
  <c r="AF25" i="4"/>
  <c r="AE25" i="4"/>
  <c r="AB25" i="4"/>
  <c r="Y25" i="4"/>
  <c r="V25" i="4"/>
  <c r="S25" i="4"/>
  <c r="P25" i="4"/>
  <c r="M25" i="4"/>
  <c r="J25" i="4"/>
  <c r="G25" i="4"/>
  <c r="D25" i="4"/>
  <c r="AK24" i="4"/>
  <c r="AG24" i="4"/>
  <c r="AF24" i="4"/>
  <c r="AH24" i="4" s="1"/>
  <c r="AE24" i="4"/>
  <c r="AB24" i="4"/>
  <c r="Y24" i="4"/>
  <c r="V24" i="4"/>
  <c r="S24" i="4"/>
  <c r="P24" i="4"/>
  <c r="M24" i="4"/>
  <c r="J24" i="4"/>
  <c r="G24" i="4"/>
  <c r="D24" i="4"/>
  <c r="AK23" i="4"/>
  <c r="AG23" i="4"/>
  <c r="AF23" i="4"/>
  <c r="AE23" i="4"/>
  <c r="AB23" i="4"/>
  <c r="Y23" i="4"/>
  <c r="V23" i="4"/>
  <c r="S23" i="4"/>
  <c r="P23" i="4"/>
  <c r="M23" i="4"/>
  <c r="J23" i="4"/>
  <c r="G23" i="4"/>
  <c r="D23" i="4"/>
  <c r="AK22" i="4"/>
  <c r="AG22" i="4"/>
  <c r="AF22" i="4"/>
  <c r="AE22" i="4"/>
  <c r="AB22" i="4"/>
  <c r="Y22" i="4"/>
  <c r="V22" i="4"/>
  <c r="S22" i="4"/>
  <c r="P22" i="4"/>
  <c r="M22" i="4"/>
  <c r="J22" i="4"/>
  <c r="G22" i="4"/>
  <c r="D22" i="4"/>
  <c r="AK21" i="4"/>
  <c r="AG21" i="4"/>
  <c r="AF21" i="4"/>
  <c r="AE21" i="4"/>
  <c r="AB21" i="4"/>
  <c r="Y21" i="4"/>
  <c r="V21" i="4"/>
  <c r="S21" i="4"/>
  <c r="P21" i="4"/>
  <c r="M21" i="4"/>
  <c r="J21" i="4"/>
  <c r="G21" i="4"/>
  <c r="D21" i="4"/>
  <c r="AK20" i="4"/>
  <c r="AG20" i="4"/>
  <c r="AF20" i="4"/>
  <c r="AE20" i="4"/>
  <c r="AB20" i="4"/>
  <c r="Y20" i="4"/>
  <c r="V20" i="4"/>
  <c r="S20" i="4"/>
  <c r="P20" i="4"/>
  <c r="M20" i="4"/>
  <c r="J20" i="4"/>
  <c r="G20" i="4"/>
  <c r="D20" i="4"/>
  <c r="AK19" i="4"/>
  <c r="AG19" i="4"/>
  <c r="AF19" i="4"/>
  <c r="AE19" i="4"/>
  <c r="AB19" i="4"/>
  <c r="Y19" i="4"/>
  <c r="V19" i="4"/>
  <c r="S19" i="4"/>
  <c r="P19" i="4"/>
  <c r="M19" i="4"/>
  <c r="J19" i="4"/>
  <c r="G19" i="4"/>
  <c r="D19" i="4"/>
  <c r="AK18" i="4"/>
  <c r="AG18" i="4"/>
  <c r="AF18" i="4"/>
  <c r="AH18" i="4" s="1"/>
  <c r="AE18" i="4"/>
  <c r="AB18" i="4"/>
  <c r="Y18" i="4"/>
  <c r="V18" i="4"/>
  <c r="S18" i="4"/>
  <c r="P18" i="4"/>
  <c r="M18" i="4"/>
  <c r="J18" i="4"/>
  <c r="G18" i="4"/>
  <c r="D18" i="4"/>
  <c r="AK17" i="4"/>
  <c r="AG17" i="4"/>
  <c r="AF17" i="4"/>
  <c r="AE17" i="4"/>
  <c r="AB17" i="4"/>
  <c r="Y17" i="4"/>
  <c r="V17" i="4"/>
  <c r="S17" i="4"/>
  <c r="P17" i="4"/>
  <c r="M17" i="4"/>
  <c r="J17" i="4"/>
  <c r="G17" i="4"/>
  <c r="D17" i="4"/>
  <c r="AK16" i="4"/>
  <c r="AG16" i="4"/>
  <c r="AF16" i="4"/>
  <c r="AH16" i="4" s="1"/>
  <c r="AE16" i="4"/>
  <c r="AB16" i="4"/>
  <c r="Y16" i="4"/>
  <c r="V16" i="4"/>
  <c r="S16" i="4"/>
  <c r="P16" i="4"/>
  <c r="M16" i="4"/>
  <c r="J16" i="4"/>
  <c r="G16" i="4"/>
  <c r="D16" i="4"/>
  <c r="AK15" i="4"/>
  <c r="AG15" i="4"/>
  <c r="AF15" i="4"/>
  <c r="AE15" i="4"/>
  <c r="AB15" i="4"/>
  <c r="Y15" i="4"/>
  <c r="V15" i="4"/>
  <c r="S15" i="4"/>
  <c r="P15" i="4"/>
  <c r="M15" i="4"/>
  <c r="J15" i="4"/>
  <c r="G15" i="4"/>
  <c r="D15" i="4"/>
  <c r="AK14" i="4"/>
  <c r="AG14" i="4"/>
  <c r="AF14" i="4"/>
  <c r="AE14" i="4"/>
  <c r="AB14" i="4"/>
  <c r="Y14" i="4"/>
  <c r="V14" i="4"/>
  <c r="S14" i="4"/>
  <c r="P14" i="4"/>
  <c r="M14" i="4"/>
  <c r="J14" i="4"/>
  <c r="G14" i="4"/>
  <c r="D14" i="4"/>
  <c r="AR13" i="4"/>
  <c r="AO13" i="4"/>
  <c r="AK13" i="4"/>
  <c r="AG13" i="4"/>
  <c r="AF13" i="4"/>
  <c r="AE13" i="4"/>
  <c r="AB13" i="4"/>
  <c r="Y13" i="4"/>
  <c r="V13" i="4"/>
  <c r="S13" i="4"/>
  <c r="P13" i="4"/>
  <c r="M13" i="4"/>
  <c r="J13" i="4"/>
  <c r="G13" i="4"/>
  <c r="D13" i="4"/>
  <c r="AK12" i="4"/>
  <c r="AG12" i="4"/>
  <c r="AF12" i="4"/>
  <c r="AH12" i="4" s="1"/>
  <c r="AE12" i="4"/>
  <c r="AB12" i="4"/>
  <c r="Y12" i="4"/>
  <c r="V12" i="4"/>
  <c r="S12" i="4"/>
  <c r="P12" i="4"/>
  <c r="M12" i="4"/>
  <c r="J12" i="4"/>
  <c r="G12" i="4"/>
  <c r="D12" i="4"/>
  <c r="AK11" i="4"/>
  <c r="AG11" i="4"/>
  <c r="AF11" i="4"/>
  <c r="AH11" i="4" s="1"/>
  <c r="AE11" i="4"/>
  <c r="AB11" i="4"/>
  <c r="Y11" i="4"/>
  <c r="V11" i="4"/>
  <c r="S11" i="4"/>
  <c r="P11" i="4"/>
  <c r="M11" i="4"/>
  <c r="J11" i="4"/>
  <c r="G11" i="4"/>
  <c r="D11" i="4"/>
  <c r="AK10" i="4"/>
  <c r="AG10" i="4"/>
  <c r="AF10" i="4"/>
  <c r="AH10" i="4" s="1"/>
  <c r="AE10" i="4"/>
  <c r="AB10" i="4"/>
  <c r="Y10" i="4"/>
  <c r="V10" i="4"/>
  <c r="S10" i="4"/>
  <c r="P10" i="4"/>
  <c r="M10" i="4"/>
  <c r="J10" i="4"/>
  <c r="G10" i="4"/>
  <c r="D10" i="4"/>
  <c r="AK9" i="4"/>
  <c r="AG9" i="4"/>
  <c r="AF9" i="4"/>
  <c r="AE9" i="4"/>
  <c r="AB9" i="4"/>
  <c r="Y9" i="4"/>
  <c r="V9" i="4"/>
  <c r="S9" i="4"/>
  <c r="P9" i="4"/>
  <c r="M9" i="4"/>
  <c r="J9" i="4"/>
  <c r="G9" i="4"/>
  <c r="D9" i="4"/>
  <c r="AK8" i="4"/>
  <c r="AG8" i="4"/>
  <c r="AF8" i="4"/>
  <c r="AE8" i="4"/>
  <c r="AB8" i="4"/>
  <c r="Y8" i="4"/>
  <c r="V8" i="4"/>
  <c r="S8" i="4"/>
  <c r="P8" i="4"/>
  <c r="M8" i="4"/>
  <c r="J8" i="4"/>
  <c r="G8" i="4"/>
  <c r="D8" i="4"/>
  <c r="AK7" i="4"/>
  <c r="AG7" i="4"/>
  <c r="AF7" i="4"/>
  <c r="AE7" i="4"/>
  <c r="AB7" i="4"/>
  <c r="Y7" i="4"/>
  <c r="V7" i="4"/>
  <c r="S7" i="4"/>
  <c r="P7" i="4"/>
  <c r="M7" i="4"/>
  <c r="J7" i="4"/>
  <c r="G7" i="4"/>
  <c r="D7" i="4"/>
  <c r="AK6" i="4"/>
  <c r="AG6" i="4"/>
  <c r="AF6" i="4"/>
  <c r="AE6" i="4"/>
  <c r="AB6" i="4"/>
  <c r="Y6" i="4"/>
  <c r="V6" i="4"/>
  <c r="S6" i="4"/>
  <c r="P6" i="4"/>
  <c r="M6" i="4"/>
  <c r="J6" i="4"/>
  <c r="G6" i="4"/>
  <c r="D6" i="4"/>
  <c r="AK5" i="4"/>
  <c r="AG5" i="4"/>
  <c r="AF5" i="4"/>
  <c r="AE5" i="4"/>
  <c r="AB5" i="4"/>
  <c r="Y5" i="4"/>
  <c r="V5" i="4"/>
  <c r="S5" i="4"/>
  <c r="P5" i="4"/>
  <c r="M5" i="4"/>
  <c r="J5" i="4"/>
  <c r="G5" i="4"/>
  <c r="D5" i="4"/>
  <c r="AK4" i="4"/>
  <c r="AG4" i="4"/>
  <c r="AF4" i="4"/>
  <c r="AH4" i="4" s="1"/>
  <c r="AE4" i="4"/>
  <c r="AB4" i="4"/>
  <c r="Y4" i="4"/>
  <c r="V4" i="4"/>
  <c r="S4" i="4"/>
  <c r="P4" i="4"/>
  <c r="M4" i="4"/>
  <c r="J4" i="4"/>
  <c r="G4" i="4"/>
  <c r="D4" i="4"/>
  <c r="AK3" i="4"/>
  <c r="AG3" i="4"/>
  <c r="AF3" i="4"/>
  <c r="AH3" i="4" s="1"/>
  <c r="AE3" i="4"/>
  <c r="AB3" i="4"/>
  <c r="Y3" i="4"/>
  <c r="V3" i="4"/>
  <c r="S3" i="4"/>
  <c r="P3" i="4"/>
  <c r="M3" i="4"/>
  <c r="J3" i="4"/>
  <c r="G3" i="4"/>
  <c r="D3" i="4"/>
  <c r="AR99" i="3"/>
  <c r="AQ99" i="3"/>
  <c r="AO99" i="3"/>
  <c r="AN99" i="3"/>
  <c r="AP99" i="3" s="1"/>
  <c r="AM99" i="3"/>
  <c r="AK99" i="3"/>
  <c r="AE99" i="3"/>
  <c r="AD99" i="3"/>
  <c r="AB99" i="3"/>
  <c r="AA99" i="3"/>
  <c r="Y99" i="3"/>
  <c r="X99" i="3"/>
  <c r="Z99" i="3" s="1"/>
  <c r="V99" i="3"/>
  <c r="U99" i="3"/>
  <c r="S99" i="3"/>
  <c r="R99" i="3"/>
  <c r="P99" i="3"/>
  <c r="O99" i="3"/>
  <c r="M99" i="3"/>
  <c r="L99" i="3"/>
  <c r="N99" i="3" s="1"/>
  <c r="J99" i="3"/>
  <c r="I99" i="3"/>
  <c r="K99" i="3" s="1"/>
  <c r="G99" i="3"/>
  <c r="F99" i="3"/>
  <c r="D99" i="3"/>
  <c r="C99" i="3"/>
  <c r="AL98" i="3"/>
  <c r="AH98" i="3"/>
  <c r="AG98" i="3"/>
  <c r="AF98" i="3"/>
  <c r="AC98" i="3"/>
  <c r="Z98" i="3"/>
  <c r="W98" i="3"/>
  <c r="T98" i="3"/>
  <c r="Q98" i="3"/>
  <c r="N98" i="3"/>
  <c r="K98" i="3"/>
  <c r="H98" i="3"/>
  <c r="E98" i="3"/>
  <c r="AL97" i="3"/>
  <c r="AH97" i="3"/>
  <c r="AG97" i="3"/>
  <c r="AF97" i="3"/>
  <c r="AC97" i="3"/>
  <c r="Z97" i="3"/>
  <c r="W97" i="3"/>
  <c r="T97" i="3"/>
  <c r="Q97" i="3"/>
  <c r="N97" i="3"/>
  <c r="K97" i="3"/>
  <c r="H97" i="3"/>
  <c r="E97" i="3"/>
  <c r="AP96" i="3"/>
  <c r="AL96" i="3"/>
  <c r="AH96" i="3"/>
  <c r="AG96" i="3"/>
  <c r="AF96" i="3"/>
  <c r="AC96" i="3"/>
  <c r="Z96" i="3"/>
  <c r="W96" i="3"/>
  <c r="T96" i="3"/>
  <c r="Q96" i="3"/>
  <c r="N96" i="3"/>
  <c r="K96" i="3"/>
  <c r="H96" i="3"/>
  <c r="E96" i="3"/>
  <c r="AL95" i="3"/>
  <c r="AH95" i="3"/>
  <c r="AG95" i="3"/>
  <c r="AF95" i="3"/>
  <c r="AC95" i="3"/>
  <c r="Z95" i="3"/>
  <c r="W95" i="3"/>
  <c r="T95" i="3"/>
  <c r="Q95" i="3"/>
  <c r="N95" i="3"/>
  <c r="K95" i="3"/>
  <c r="H95" i="3"/>
  <c r="E95" i="3"/>
  <c r="AS94" i="3"/>
  <c r="AL94" i="3"/>
  <c r="AH94" i="3"/>
  <c r="AG94" i="3"/>
  <c r="AF94" i="3"/>
  <c r="AC94" i="3"/>
  <c r="Z94" i="3"/>
  <c r="W94" i="3"/>
  <c r="T94" i="3"/>
  <c r="Q94" i="3"/>
  <c r="N94" i="3"/>
  <c r="K94" i="3"/>
  <c r="H94" i="3"/>
  <c r="E94" i="3"/>
  <c r="AL93" i="3"/>
  <c r="AH93" i="3"/>
  <c r="AG93" i="3"/>
  <c r="AF93" i="3"/>
  <c r="AC93" i="3"/>
  <c r="Z93" i="3"/>
  <c r="W93" i="3"/>
  <c r="T93" i="3"/>
  <c r="Q93" i="3"/>
  <c r="N93" i="3"/>
  <c r="K93" i="3"/>
  <c r="H93" i="3"/>
  <c r="E93" i="3"/>
  <c r="AL92" i="3"/>
  <c r="AH92" i="3"/>
  <c r="AG92" i="3"/>
  <c r="AF92" i="3"/>
  <c r="AC92" i="3"/>
  <c r="Z92" i="3"/>
  <c r="W92" i="3"/>
  <c r="T92" i="3"/>
  <c r="Q92" i="3"/>
  <c r="N92" i="3"/>
  <c r="K92" i="3"/>
  <c r="H92" i="3"/>
  <c r="E92" i="3"/>
  <c r="AL91" i="3"/>
  <c r="AH91" i="3"/>
  <c r="AG91" i="3"/>
  <c r="AF91" i="3"/>
  <c r="AC91" i="3"/>
  <c r="Z91" i="3"/>
  <c r="W91" i="3"/>
  <c r="T91" i="3"/>
  <c r="Q91" i="3"/>
  <c r="N91" i="3"/>
  <c r="K91" i="3"/>
  <c r="H91" i="3"/>
  <c r="E91" i="3"/>
  <c r="AL90" i="3"/>
  <c r="AH90" i="3"/>
  <c r="AG90" i="3"/>
  <c r="AF90" i="3"/>
  <c r="AC90" i="3"/>
  <c r="Z90" i="3"/>
  <c r="W90" i="3"/>
  <c r="T90" i="3"/>
  <c r="Q90" i="3"/>
  <c r="N90" i="3"/>
  <c r="K90" i="3"/>
  <c r="H90" i="3"/>
  <c r="E90" i="3"/>
  <c r="AL89" i="3"/>
  <c r="AH89" i="3"/>
  <c r="AG89" i="3"/>
  <c r="AI89" i="3" s="1"/>
  <c r="AF89" i="3"/>
  <c r="AC89" i="3"/>
  <c r="Z89" i="3"/>
  <c r="W89" i="3"/>
  <c r="T89" i="3"/>
  <c r="Q89" i="3"/>
  <c r="N89" i="3"/>
  <c r="K89" i="3"/>
  <c r="H89" i="3"/>
  <c r="E89" i="3"/>
  <c r="AL88" i="3"/>
  <c r="AH88" i="3"/>
  <c r="AG88" i="3"/>
  <c r="AI88" i="3" s="1"/>
  <c r="AF88" i="3"/>
  <c r="AC88" i="3"/>
  <c r="Z88" i="3"/>
  <c r="W88" i="3"/>
  <c r="T88" i="3"/>
  <c r="Q88" i="3"/>
  <c r="N88" i="3"/>
  <c r="K88" i="3"/>
  <c r="H88" i="3"/>
  <c r="E88" i="3"/>
  <c r="AL87" i="3"/>
  <c r="AH87" i="3"/>
  <c r="AG87" i="3"/>
  <c r="AF87" i="3"/>
  <c r="AC87" i="3"/>
  <c r="Z87" i="3"/>
  <c r="W87" i="3"/>
  <c r="T87" i="3"/>
  <c r="Q87" i="3"/>
  <c r="N87" i="3"/>
  <c r="K87" i="3"/>
  <c r="H87" i="3"/>
  <c r="E87" i="3"/>
  <c r="AL86" i="3"/>
  <c r="AH86" i="3"/>
  <c r="AG86" i="3"/>
  <c r="AF86" i="3"/>
  <c r="AC86" i="3"/>
  <c r="Z86" i="3"/>
  <c r="W86" i="3"/>
  <c r="T86" i="3"/>
  <c r="Q86" i="3"/>
  <c r="N86" i="3"/>
  <c r="K86" i="3"/>
  <c r="H86" i="3"/>
  <c r="E86" i="3"/>
  <c r="AL85" i="3"/>
  <c r="AH85" i="3"/>
  <c r="AG85" i="3"/>
  <c r="AF85" i="3"/>
  <c r="AC85" i="3"/>
  <c r="Z85" i="3"/>
  <c r="W85" i="3"/>
  <c r="T85" i="3"/>
  <c r="Q85" i="3"/>
  <c r="N85" i="3"/>
  <c r="K85" i="3"/>
  <c r="H85" i="3"/>
  <c r="E85" i="3"/>
  <c r="AL84" i="3"/>
  <c r="AH84" i="3"/>
  <c r="AG84" i="3"/>
  <c r="AF84" i="3"/>
  <c r="AC84" i="3"/>
  <c r="Z84" i="3"/>
  <c r="W84" i="3"/>
  <c r="T84" i="3"/>
  <c r="Q84" i="3"/>
  <c r="N84" i="3"/>
  <c r="K84" i="3"/>
  <c r="H84" i="3"/>
  <c r="E84" i="3"/>
  <c r="AL83" i="3"/>
  <c r="AH83" i="3"/>
  <c r="AG83" i="3"/>
  <c r="AF83" i="3"/>
  <c r="AC83" i="3"/>
  <c r="Z83" i="3"/>
  <c r="W83" i="3"/>
  <c r="T83" i="3"/>
  <c r="Q83" i="3"/>
  <c r="N83" i="3"/>
  <c r="K83" i="3"/>
  <c r="H83" i="3"/>
  <c r="E83" i="3"/>
  <c r="AL82" i="3"/>
  <c r="AH82" i="3"/>
  <c r="AG82" i="3"/>
  <c r="AF82" i="3"/>
  <c r="AC82" i="3"/>
  <c r="Z82" i="3"/>
  <c r="W82" i="3"/>
  <c r="T82" i="3"/>
  <c r="Q82" i="3"/>
  <c r="N82" i="3"/>
  <c r="K82" i="3"/>
  <c r="H82" i="3"/>
  <c r="E82" i="3"/>
  <c r="AL81" i="3"/>
  <c r="AH81" i="3"/>
  <c r="AG81" i="3"/>
  <c r="AI81" i="3" s="1"/>
  <c r="AF81" i="3"/>
  <c r="AC81" i="3"/>
  <c r="Z81" i="3"/>
  <c r="W81" i="3"/>
  <c r="T81" i="3"/>
  <c r="Q81" i="3"/>
  <c r="N81" i="3"/>
  <c r="K81" i="3"/>
  <c r="H81" i="3"/>
  <c r="E81" i="3"/>
  <c r="AL80" i="3"/>
  <c r="AH80" i="3"/>
  <c r="AG80" i="3"/>
  <c r="AI80" i="3" s="1"/>
  <c r="AF80" i="3"/>
  <c r="AC80" i="3"/>
  <c r="Z80" i="3"/>
  <c r="W80" i="3"/>
  <c r="T80" i="3"/>
  <c r="Q80" i="3"/>
  <c r="N80" i="3"/>
  <c r="K80" i="3"/>
  <c r="H80" i="3"/>
  <c r="E80" i="3"/>
  <c r="AL79" i="3"/>
  <c r="AH79" i="3"/>
  <c r="AG79" i="3"/>
  <c r="AF79" i="3"/>
  <c r="AC79" i="3"/>
  <c r="Z79" i="3"/>
  <c r="W79" i="3"/>
  <c r="T79" i="3"/>
  <c r="Q79" i="3"/>
  <c r="N79" i="3"/>
  <c r="K79" i="3"/>
  <c r="H79" i="3"/>
  <c r="E79" i="3"/>
  <c r="AL78" i="3"/>
  <c r="AH78" i="3"/>
  <c r="AG78" i="3"/>
  <c r="AI78" i="3" s="1"/>
  <c r="AF78" i="3"/>
  <c r="AC78" i="3"/>
  <c r="Z78" i="3"/>
  <c r="W78" i="3"/>
  <c r="T78" i="3"/>
  <c r="Q78" i="3"/>
  <c r="N78" i="3"/>
  <c r="K78" i="3"/>
  <c r="H78" i="3"/>
  <c r="E78" i="3"/>
  <c r="AL77" i="3"/>
  <c r="AH77" i="3"/>
  <c r="AG77" i="3"/>
  <c r="AF77" i="3"/>
  <c r="AC77" i="3"/>
  <c r="Z77" i="3"/>
  <c r="W77" i="3"/>
  <c r="T77" i="3"/>
  <c r="Q77" i="3"/>
  <c r="N77" i="3"/>
  <c r="K77" i="3"/>
  <c r="H77" i="3"/>
  <c r="E77" i="3"/>
  <c r="AL76" i="3"/>
  <c r="AH76" i="3"/>
  <c r="AG76" i="3"/>
  <c r="AF76" i="3"/>
  <c r="AC76" i="3"/>
  <c r="Z76" i="3"/>
  <c r="W76" i="3"/>
  <c r="T76" i="3"/>
  <c r="Q76" i="3"/>
  <c r="N76" i="3"/>
  <c r="K76" i="3"/>
  <c r="H76" i="3"/>
  <c r="E76" i="3"/>
  <c r="AL75" i="3"/>
  <c r="AH75" i="3"/>
  <c r="AG75" i="3"/>
  <c r="AF75" i="3"/>
  <c r="AC75" i="3"/>
  <c r="Z75" i="3"/>
  <c r="W75" i="3"/>
  <c r="T75" i="3"/>
  <c r="Q75" i="3"/>
  <c r="N75" i="3"/>
  <c r="K75" i="3"/>
  <c r="H75" i="3"/>
  <c r="E75" i="3"/>
  <c r="AL74" i="3"/>
  <c r="AH74" i="3"/>
  <c r="AG74" i="3"/>
  <c r="AF74" i="3"/>
  <c r="AC74" i="3"/>
  <c r="Z74" i="3"/>
  <c r="W74" i="3"/>
  <c r="T74" i="3"/>
  <c r="Q74" i="3"/>
  <c r="N74" i="3"/>
  <c r="K74" i="3"/>
  <c r="H74" i="3"/>
  <c r="E74" i="3"/>
  <c r="AL73" i="3"/>
  <c r="AH73" i="3"/>
  <c r="AG73" i="3"/>
  <c r="AI73" i="3" s="1"/>
  <c r="AF73" i="3"/>
  <c r="AC73" i="3"/>
  <c r="Z73" i="3"/>
  <c r="W73" i="3"/>
  <c r="T73" i="3"/>
  <c r="Q73" i="3"/>
  <c r="N73" i="3"/>
  <c r="K73" i="3"/>
  <c r="H73" i="3"/>
  <c r="E73" i="3"/>
  <c r="AL72" i="3"/>
  <c r="AH72" i="3"/>
  <c r="AG72" i="3"/>
  <c r="AI72" i="3" s="1"/>
  <c r="AF72" i="3"/>
  <c r="AC72" i="3"/>
  <c r="Z72" i="3"/>
  <c r="W72" i="3"/>
  <c r="T72" i="3"/>
  <c r="Q72" i="3"/>
  <c r="N72" i="3"/>
  <c r="K72" i="3"/>
  <c r="H72" i="3"/>
  <c r="E72" i="3"/>
  <c r="AL71" i="3"/>
  <c r="AH71" i="3"/>
  <c r="AG71" i="3"/>
  <c r="AF71" i="3"/>
  <c r="AC71" i="3"/>
  <c r="Z71" i="3"/>
  <c r="W71" i="3"/>
  <c r="T71" i="3"/>
  <c r="Q71" i="3"/>
  <c r="N71" i="3"/>
  <c r="K71" i="3"/>
  <c r="H71" i="3"/>
  <c r="E71" i="3"/>
  <c r="AL70" i="3"/>
  <c r="AH70" i="3"/>
  <c r="AG70" i="3"/>
  <c r="AI70" i="3" s="1"/>
  <c r="AF70" i="3"/>
  <c r="AC70" i="3"/>
  <c r="Z70" i="3"/>
  <c r="W70" i="3"/>
  <c r="T70" i="3"/>
  <c r="Q70" i="3"/>
  <c r="N70" i="3"/>
  <c r="K70" i="3"/>
  <c r="H70" i="3"/>
  <c r="E70" i="3"/>
  <c r="AL69" i="3"/>
  <c r="AH69" i="3"/>
  <c r="AG69" i="3"/>
  <c r="AF69" i="3"/>
  <c r="AC69" i="3"/>
  <c r="Z69" i="3"/>
  <c r="W69" i="3"/>
  <c r="T69" i="3"/>
  <c r="Q69" i="3"/>
  <c r="N69" i="3"/>
  <c r="K69" i="3"/>
  <c r="H69" i="3"/>
  <c r="E69" i="3"/>
  <c r="AL68" i="3"/>
  <c r="AH68" i="3"/>
  <c r="AG68" i="3"/>
  <c r="AF68" i="3"/>
  <c r="AC68" i="3"/>
  <c r="Z68" i="3"/>
  <c r="W68" i="3"/>
  <c r="T68" i="3"/>
  <c r="Q68" i="3"/>
  <c r="N68" i="3"/>
  <c r="K68" i="3"/>
  <c r="H68" i="3"/>
  <c r="E68" i="3"/>
  <c r="AL67" i="3"/>
  <c r="AH67" i="3"/>
  <c r="AG67" i="3"/>
  <c r="AF67" i="3"/>
  <c r="AC67" i="3"/>
  <c r="Z67" i="3"/>
  <c r="W67" i="3"/>
  <c r="T67" i="3"/>
  <c r="Q67" i="3"/>
  <c r="N67" i="3"/>
  <c r="K67" i="3"/>
  <c r="H67" i="3"/>
  <c r="E67" i="3"/>
  <c r="AL66" i="3"/>
  <c r="AH66" i="3"/>
  <c r="AG66" i="3"/>
  <c r="AF66" i="3"/>
  <c r="AC66" i="3"/>
  <c r="Z66" i="3"/>
  <c r="W66" i="3"/>
  <c r="T66" i="3"/>
  <c r="Q66" i="3"/>
  <c r="N66" i="3"/>
  <c r="K66" i="3"/>
  <c r="H66" i="3"/>
  <c r="E66" i="3"/>
  <c r="AL65" i="3"/>
  <c r="AH65" i="3"/>
  <c r="AG65" i="3"/>
  <c r="AI65" i="3" s="1"/>
  <c r="AF65" i="3"/>
  <c r="AC65" i="3"/>
  <c r="Z65" i="3"/>
  <c r="W65" i="3"/>
  <c r="T65" i="3"/>
  <c r="Q65" i="3"/>
  <c r="N65" i="3"/>
  <c r="K65" i="3"/>
  <c r="H65" i="3"/>
  <c r="E65" i="3"/>
  <c r="AL64" i="3"/>
  <c r="AH64" i="3"/>
  <c r="AG64" i="3"/>
  <c r="AI64" i="3" s="1"/>
  <c r="AF64" i="3"/>
  <c r="AC64" i="3"/>
  <c r="Z64" i="3"/>
  <c r="W64" i="3"/>
  <c r="T64" i="3"/>
  <c r="Q64" i="3"/>
  <c r="N64" i="3"/>
  <c r="K64" i="3"/>
  <c r="H64" i="3"/>
  <c r="E64" i="3"/>
  <c r="AL63" i="3"/>
  <c r="AH63" i="3"/>
  <c r="AG63" i="3"/>
  <c r="AF63" i="3"/>
  <c r="AC63" i="3"/>
  <c r="Z63" i="3"/>
  <c r="W63" i="3"/>
  <c r="T63" i="3"/>
  <c r="Q63" i="3"/>
  <c r="N63" i="3"/>
  <c r="K63" i="3"/>
  <c r="H63" i="3"/>
  <c r="E63" i="3"/>
  <c r="AL62" i="3"/>
  <c r="AH62" i="3"/>
  <c r="AG62" i="3"/>
  <c r="AI62" i="3" s="1"/>
  <c r="AF62" i="3"/>
  <c r="AC62" i="3"/>
  <c r="Z62" i="3"/>
  <c r="W62" i="3"/>
  <c r="T62" i="3"/>
  <c r="Q62" i="3"/>
  <c r="N62" i="3"/>
  <c r="K62" i="3"/>
  <c r="H62" i="3"/>
  <c r="E62" i="3"/>
  <c r="AL61" i="3"/>
  <c r="AH61" i="3"/>
  <c r="AG61" i="3"/>
  <c r="AF61" i="3"/>
  <c r="AC61" i="3"/>
  <c r="Z61" i="3"/>
  <c r="W61" i="3"/>
  <c r="T61" i="3"/>
  <c r="Q61" i="3"/>
  <c r="N61" i="3"/>
  <c r="K61" i="3"/>
  <c r="H61" i="3"/>
  <c r="E61" i="3"/>
  <c r="AL60" i="3"/>
  <c r="AH60" i="3"/>
  <c r="AG60" i="3"/>
  <c r="AF60" i="3"/>
  <c r="AC60" i="3"/>
  <c r="Z60" i="3"/>
  <c r="W60" i="3"/>
  <c r="T60" i="3"/>
  <c r="Q60" i="3"/>
  <c r="N60" i="3"/>
  <c r="K60" i="3"/>
  <c r="H60" i="3"/>
  <c r="E60" i="3"/>
  <c r="AL59" i="3"/>
  <c r="AH59" i="3"/>
  <c r="AG59" i="3"/>
  <c r="AF59" i="3"/>
  <c r="AC59" i="3"/>
  <c r="Z59" i="3"/>
  <c r="W59" i="3"/>
  <c r="T59" i="3"/>
  <c r="Q59" i="3"/>
  <c r="N59" i="3"/>
  <c r="K59" i="3"/>
  <c r="H59" i="3"/>
  <c r="E59" i="3"/>
  <c r="AL58" i="3"/>
  <c r="AH58" i="3"/>
  <c r="AG58" i="3"/>
  <c r="AF58" i="3"/>
  <c r="AC58" i="3"/>
  <c r="Z58" i="3"/>
  <c r="W58" i="3"/>
  <c r="T58" i="3"/>
  <c r="Q58" i="3"/>
  <c r="N58" i="3"/>
  <c r="K58" i="3"/>
  <c r="H58" i="3"/>
  <c r="E58" i="3"/>
  <c r="AL57" i="3"/>
  <c r="AH57" i="3"/>
  <c r="AG57" i="3"/>
  <c r="AI57" i="3" s="1"/>
  <c r="AF57" i="3"/>
  <c r="AC57" i="3"/>
  <c r="Z57" i="3"/>
  <c r="W57" i="3"/>
  <c r="T57" i="3"/>
  <c r="Q57" i="3"/>
  <c r="N57" i="3"/>
  <c r="K57" i="3"/>
  <c r="H57" i="3"/>
  <c r="E57" i="3"/>
  <c r="AL56" i="3"/>
  <c r="AH56" i="3"/>
  <c r="AG56" i="3"/>
  <c r="AI56" i="3" s="1"/>
  <c r="AF56" i="3"/>
  <c r="AC56" i="3"/>
  <c r="Z56" i="3"/>
  <c r="W56" i="3"/>
  <c r="T56" i="3"/>
  <c r="Q56" i="3"/>
  <c r="N56" i="3"/>
  <c r="K56" i="3"/>
  <c r="H56" i="3"/>
  <c r="E56" i="3"/>
  <c r="AL55" i="3"/>
  <c r="AH55" i="3"/>
  <c r="AG55" i="3"/>
  <c r="AF55" i="3"/>
  <c r="AC55" i="3"/>
  <c r="Z55" i="3"/>
  <c r="W55" i="3"/>
  <c r="T55" i="3"/>
  <c r="Q55" i="3"/>
  <c r="N55" i="3"/>
  <c r="K55" i="3"/>
  <c r="H55" i="3"/>
  <c r="E55" i="3"/>
  <c r="AL54" i="3"/>
  <c r="AH54" i="3"/>
  <c r="AG54" i="3"/>
  <c r="AI54" i="3" s="1"/>
  <c r="AF54" i="3"/>
  <c r="AC54" i="3"/>
  <c r="Z54" i="3"/>
  <c r="W54" i="3"/>
  <c r="T54" i="3"/>
  <c r="Q54" i="3"/>
  <c r="N54" i="3"/>
  <c r="K54" i="3"/>
  <c r="H54" i="3"/>
  <c r="E54" i="3"/>
  <c r="AL53" i="3"/>
  <c r="AH53" i="3"/>
  <c r="AG53" i="3"/>
  <c r="AF53" i="3"/>
  <c r="AC53" i="3"/>
  <c r="Z53" i="3"/>
  <c r="W53" i="3"/>
  <c r="T53" i="3"/>
  <c r="Q53" i="3"/>
  <c r="N53" i="3"/>
  <c r="K53" i="3"/>
  <c r="H53" i="3"/>
  <c r="E53" i="3"/>
  <c r="AL52" i="3"/>
  <c r="AH52" i="3"/>
  <c r="AG52" i="3"/>
  <c r="AF52" i="3"/>
  <c r="AC52" i="3"/>
  <c r="Z52" i="3"/>
  <c r="W52" i="3"/>
  <c r="T52" i="3"/>
  <c r="Q52" i="3"/>
  <c r="N52" i="3"/>
  <c r="K52" i="3"/>
  <c r="H52" i="3"/>
  <c r="E52" i="3"/>
  <c r="AL51" i="3"/>
  <c r="AH51" i="3"/>
  <c r="AG51" i="3"/>
  <c r="AF51" i="3"/>
  <c r="AC51" i="3"/>
  <c r="Z51" i="3"/>
  <c r="W51" i="3"/>
  <c r="T51" i="3"/>
  <c r="Q51" i="3"/>
  <c r="N51" i="3"/>
  <c r="K51" i="3"/>
  <c r="H51" i="3"/>
  <c r="E51" i="3"/>
  <c r="AL50" i="3"/>
  <c r="AH50" i="3"/>
  <c r="AG50" i="3"/>
  <c r="AF50" i="3"/>
  <c r="AC50" i="3"/>
  <c r="Z50" i="3"/>
  <c r="W50" i="3"/>
  <c r="T50" i="3"/>
  <c r="Q50" i="3"/>
  <c r="N50" i="3"/>
  <c r="K50" i="3"/>
  <c r="H50" i="3"/>
  <c r="E50" i="3"/>
  <c r="AL49" i="3"/>
  <c r="AH49" i="3"/>
  <c r="AG49" i="3"/>
  <c r="AI49" i="3" s="1"/>
  <c r="AF49" i="3"/>
  <c r="AC49" i="3"/>
  <c r="Z49" i="3"/>
  <c r="W49" i="3"/>
  <c r="T49" i="3"/>
  <c r="Q49" i="3"/>
  <c r="N49" i="3"/>
  <c r="K49" i="3"/>
  <c r="H49" i="3"/>
  <c r="E49" i="3"/>
  <c r="AL48" i="3"/>
  <c r="AH48" i="3"/>
  <c r="AG48" i="3"/>
  <c r="AI48" i="3" s="1"/>
  <c r="AF48" i="3"/>
  <c r="AC48" i="3"/>
  <c r="Z48" i="3"/>
  <c r="W48" i="3"/>
  <c r="T48" i="3"/>
  <c r="Q48" i="3"/>
  <c r="N48" i="3"/>
  <c r="K48" i="3"/>
  <c r="H48" i="3"/>
  <c r="E48" i="3"/>
  <c r="AL47" i="3"/>
  <c r="AH47" i="3"/>
  <c r="AG47" i="3"/>
  <c r="AF47" i="3"/>
  <c r="AC47" i="3"/>
  <c r="Z47" i="3"/>
  <c r="W47" i="3"/>
  <c r="T47" i="3"/>
  <c r="Q47" i="3"/>
  <c r="N47" i="3"/>
  <c r="K47" i="3"/>
  <c r="H47" i="3"/>
  <c r="E47" i="3"/>
  <c r="AL46" i="3"/>
  <c r="AH46" i="3"/>
  <c r="AG46" i="3"/>
  <c r="AI46" i="3" s="1"/>
  <c r="AF46" i="3"/>
  <c r="AC46" i="3"/>
  <c r="Z46" i="3"/>
  <c r="W46" i="3"/>
  <c r="T46" i="3"/>
  <c r="Q46" i="3"/>
  <c r="N46" i="3"/>
  <c r="K46" i="3"/>
  <c r="H46" i="3"/>
  <c r="E46" i="3"/>
  <c r="AL45" i="3"/>
  <c r="AH45" i="3"/>
  <c r="AG45" i="3"/>
  <c r="AF45" i="3"/>
  <c r="AC45" i="3"/>
  <c r="Z45" i="3"/>
  <c r="W45" i="3"/>
  <c r="T45" i="3"/>
  <c r="Q45" i="3"/>
  <c r="N45" i="3"/>
  <c r="K45" i="3"/>
  <c r="H45" i="3"/>
  <c r="E45" i="3"/>
  <c r="AL44" i="3"/>
  <c r="AH44" i="3"/>
  <c r="AG44" i="3"/>
  <c r="AF44" i="3"/>
  <c r="AC44" i="3"/>
  <c r="Z44" i="3"/>
  <c r="W44" i="3"/>
  <c r="T44" i="3"/>
  <c r="Q44" i="3"/>
  <c r="N44" i="3"/>
  <c r="K44" i="3"/>
  <c r="H44" i="3"/>
  <c r="E44" i="3"/>
  <c r="AL43" i="3"/>
  <c r="AH43" i="3"/>
  <c r="AG43" i="3"/>
  <c r="AF43" i="3"/>
  <c r="AC43" i="3"/>
  <c r="Z43" i="3"/>
  <c r="W43" i="3"/>
  <c r="T43" i="3"/>
  <c r="Q43" i="3"/>
  <c r="N43" i="3"/>
  <c r="K43" i="3"/>
  <c r="H43" i="3"/>
  <c r="E43" i="3"/>
  <c r="AL42" i="3"/>
  <c r="AH42" i="3"/>
  <c r="AG42" i="3"/>
  <c r="AF42" i="3"/>
  <c r="AC42" i="3"/>
  <c r="Z42" i="3"/>
  <c r="W42" i="3"/>
  <c r="T42" i="3"/>
  <c r="Q42" i="3"/>
  <c r="N42" i="3"/>
  <c r="K42" i="3"/>
  <c r="H42" i="3"/>
  <c r="E42" i="3"/>
  <c r="AL41" i="3"/>
  <c r="AH41" i="3"/>
  <c r="AG41" i="3"/>
  <c r="AI41" i="3" s="1"/>
  <c r="AF41" i="3"/>
  <c r="AC41" i="3"/>
  <c r="Z41" i="3"/>
  <c r="W41" i="3"/>
  <c r="T41" i="3"/>
  <c r="Q41" i="3"/>
  <c r="N41" i="3"/>
  <c r="K41" i="3"/>
  <c r="H41" i="3"/>
  <c r="E41" i="3"/>
  <c r="AL40" i="3"/>
  <c r="AH40" i="3"/>
  <c r="AG40" i="3"/>
  <c r="AI40" i="3" s="1"/>
  <c r="AF40" i="3"/>
  <c r="AC40" i="3"/>
  <c r="Z40" i="3"/>
  <c r="W40" i="3"/>
  <c r="T40" i="3"/>
  <c r="Q40" i="3"/>
  <c r="N40" i="3"/>
  <c r="K40" i="3"/>
  <c r="H40" i="3"/>
  <c r="E40" i="3"/>
  <c r="AL39" i="3"/>
  <c r="AH39" i="3"/>
  <c r="AG39" i="3"/>
  <c r="AF39" i="3"/>
  <c r="AC39" i="3"/>
  <c r="Z39" i="3"/>
  <c r="W39" i="3"/>
  <c r="T39" i="3"/>
  <c r="Q39" i="3"/>
  <c r="N39" i="3"/>
  <c r="K39" i="3"/>
  <c r="H39" i="3"/>
  <c r="E39" i="3"/>
  <c r="AL38" i="3"/>
  <c r="AH38" i="3"/>
  <c r="AG38" i="3"/>
  <c r="AI38" i="3" s="1"/>
  <c r="AF38" i="3"/>
  <c r="AC38" i="3"/>
  <c r="Z38" i="3"/>
  <c r="W38" i="3"/>
  <c r="T38" i="3"/>
  <c r="Q38" i="3"/>
  <c r="N38" i="3"/>
  <c r="K38" i="3"/>
  <c r="H38" i="3"/>
  <c r="E38" i="3"/>
  <c r="AL37" i="3"/>
  <c r="AH37" i="3"/>
  <c r="AG37" i="3"/>
  <c r="AF37" i="3"/>
  <c r="AC37" i="3"/>
  <c r="Z37" i="3"/>
  <c r="W37" i="3"/>
  <c r="T37" i="3"/>
  <c r="Q37" i="3"/>
  <c r="N37" i="3"/>
  <c r="K37" i="3"/>
  <c r="H37" i="3"/>
  <c r="E37" i="3"/>
  <c r="AL36" i="3"/>
  <c r="AH36" i="3"/>
  <c r="AG36" i="3"/>
  <c r="AF36" i="3"/>
  <c r="AC36" i="3"/>
  <c r="Z36" i="3"/>
  <c r="W36" i="3"/>
  <c r="T36" i="3"/>
  <c r="Q36" i="3"/>
  <c r="N36" i="3"/>
  <c r="K36" i="3"/>
  <c r="H36" i="3"/>
  <c r="E36" i="3"/>
  <c r="AL35" i="3"/>
  <c r="AH35" i="3"/>
  <c r="AG35" i="3"/>
  <c r="AF35" i="3"/>
  <c r="AC35" i="3"/>
  <c r="Z35" i="3"/>
  <c r="W35" i="3"/>
  <c r="T35" i="3"/>
  <c r="Q35" i="3"/>
  <c r="N35" i="3"/>
  <c r="K35" i="3"/>
  <c r="H35" i="3"/>
  <c r="E35" i="3"/>
  <c r="AL34" i="3"/>
  <c r="AH34" i="3"/>
  <c r="AG34" i="3"/>
  <c r="AF34" i="3"/>
  <c r="AC34" i="3"/>
  <c r="Z34" i="3"/>
  <c r="W34" i="3"/>
  <c r="T34" i="3"/>
  <c r="Q34" i="3"/>
  <c r="N34" i="3"/>
  <c r="K34" i="3"/>
  <c r="H34" i="3"/>
  <c r="E34" i="3"/>
  <c r="AL33" i="3"/>
  <c r="AH33" i="3"/>
  <c r="AG33" i="3"/>
  <c r="AI33" i="3" s="1"/>
  <c r="AF33" i="3"/>
  <c r="AC33" i="3"/>
  <c r="Z33" i="3"/>
  <c r="W33" i="3"/>
  <c r="T33" i="3"/>
  <c r="Q33" i="3"/>
  <c r="N33" i="3"/>
  <c r="K33" i="3"/>
  <c r="H33" i="3"/>
  <c r="E33" i="3"/>
  <c r="AL32" i="3"/>
  <c r="AH32" i="3"/>
  <c r="AG32" i="3"/>
  <c r="AI32" i="3" s="1"/>
  <c r="AF32" i="3"/>
  <c r="AC32" i="3"/>
  <c r="Z32" i="3"/>
  <c r="W32" i="3"/>
  <c r="T32" i="3"/>
  <c r="Q32" i="3"/>
  <c r="N32" i="3"/>
  <c r="K32" i="3"/>
  <c r="H32" i="3"/>
  <c r="E32" i="3"/>
  <c r="AL31" i="3"/>
  <c r="AH31" i="3"/>
  <c r="AG31" i="3"/>
  <c r="AF31" i="3"/>
  <c r="AC31" i="3"/>
  <c r="Z31" i="3"/>
  <c r="W31" i="3"/>
  <c r="T31" i="3"/>
  <c r="Q31" i="3"/>
  <c r="N31" i="3"/>
  <c r="K31" i="3"/>
  <c r="H31" i="3"/>
  <c r="E31" i="3"/>
  <c r="AL30" i="3"/>
  <c r="AH30" i="3"/>
  <c r="AG30" i="3"/>
  <c r="AI30" i="3" s="1"/>
  <c r="AF30" i="3"/>
  <c r="AC30" i="3"/>
  <c r="Z30" i="3"/>
  <c r="W30" i="3"/>
  <c r="T30" i="3"/>
  <c r="Q30" i="3"/>
  <c r="N30" i="3"/>
  <c r="K30" i="3"/>
  <c r="H30" i="3"/>
  <c r="E30" i="3"/>
  <c r="AL29" i="3"/>
  <c r="AH29" i="3"/>
  <c r="AG29" i="3"/>
  <c r="AF29" i="3"/>
  <c r="AC29" i="3"/>
  <c r="Z29" i="3"/>
  <c r="W29" i="3"/>
  <c r="T29" i="3"/>
  <c r="Q29" i="3"/>
  <c r="N29" i="3"/>
  <c r="K29" i="3"/>
  <c r="H29" i="3"/>
  <c r="E29" i="3"/>
  <c r="AL28" i="3"/>
  <c r="AH28" i="3"/>
  <c r="AG28" i="3"/>
  <c r="AF28" i="3"/>
  <c r="AC28" i="3"/>
  <c r="Z28" i="3"/>
  <c r="W28" i="3"/>
  <c r="T28" i="3"/>
  <c r="Q28" i="3"/>
  <c r="N28" i="3"/>
  <c r="K28" i="3"/>
  <c r="H28" i="3"/>
  <c r="E28" i="3"/>
  <c r="AL27" i="3"/>
  <c r="AH27" i="3"/>
  <c r="AG27" i="3"/>
  <c r="AF27" i="3"/>
  <c r="AC27" i="3"/>
  <c r="Z27" i="3"/>
  <c r="W27" i="3"/>
  <c r="T27" i="3"/>
  <c r="Q27" i="3"/>
  <c r="N27" i="3"/>
  <c r="K27" i="3"/>
  <c r="H27" i="3"/>
  <c r="E27" i="3"/>
  <c r="AL26" i="3"/>
  <c r="AH26" i="3"/>
  <c r="AG26" i="3"/>
  <c r="AF26" i="3"/>
  <c r="AC26" i="3"/>
  <c r="Z26" i="3"/>
  <c r="W26" i="3"/>
  <c r="T26" i="3"/>
  <c r="Q26" i="3"/>
  <c r="N26" i="3"/>
  <c r="K26" i="3"/>
  <c r="H26" i="3"/>
  <c r="E26" i="3"/>
  <c r="AL25" i="3"/>
  <c r="AH25" i="3"/>
  <c r="AG25" i="3"/>
  <c r="AI25" i="3" s="1"/>
  <c r="AF25" i="3"/>
  <c r="AC25" i="3"/>
  <c r="Z25" i="3"/>
  <c r="W25" i="3"/>
  <c r="T25" i="3"/>
  <c r="Q25" i="3"/>
  <c r="N25" i="3"/>
  <c r="K25" i="3"/>
  <c r="H25" i="3"/>
  <c r="E25" i="3"/>
  <c r="AL24" i="3"/>
  <c r="AH24" i="3"/>
  <c r="AG24" i="3"/>
  <c r="AI24" i="3" s="1"/>
  <c r="AF24" i="3"/>
  <c r="AC24" i="3"/>
  <c r="Z24" i="3"/>
  <c r="W24" i="3"/>
  <c r="T24" i="3"/>
  <c r="Q24" i="3"/>
  <c r="N24" i="3"/>
  <c r="K24" i="3"/>
  <c r="H24" i="3"/>
  <c r="E24" i="3"/>
  <c r="AL23" i="3"/>
  <c r="AH23" i="3"/>
  <c r="AG23" i="3"/>
  <c r="AF23" i="3"/>
  <c r="AC23" i="3"/>
  <c r="Z23" i="3"/>
  <c r="W23" i="3"/>
  <c r="T23" i="3"/>
  <c r="Q23" i="3"/>
  <c r="N23" i="3"/>
  <c r="K23" i="3"/>
  <c r="H23" i="3"/>
  <c r="E23" i="3"/>
  <c r="AL22" i="3"/>
  <c r="AH22" i="3"/>
  <c r="AG22" i="3"/>
  <c r="AI22" i="3" s="1"/>
  <c r="AF22" i="3"/>
  <c r="AC22" i="3"/>
  <c r="Z22" i="3"/>
  <c r="W22" i="3"/>
  <c r="T22" i="3"/>
  <c r="Q22" i="3"/>
  <c r="N22" i="3"/>
  <c r="K22" i="3"/>
  <c r="H22" i="3"/>
  <c r="E22" i="3"/>
  <c r="AL21" i="3"/>
  <c r="AH21" i="3"/>
  <c r="AG21" i="3"/>
  <c r="AF21" i="3"/>
  <c r="AC21" i="3"/>
  <c r="Z21" i="3"/>
  <c r="W21" i="3"/>
  <c r="T21" i="3"/>
  <c r="Q21" i="3"/>
  <c r="N21" i="3"/>
  <c r="K21" i="3"/>
  <c r="H21" i="3"/>
  <c r="E21" i="3"/>
  <c r="AL20" i="3"/>
  <c r="AH20" i="3"/>
  <c r="AG20" i="3"/>
  <c r="AF20" i="3"/>
  <c r="AC20" i="3"/>
  <c r="Z20" i="3"/>
  <c r="W20" i="3"/>
  <c r="T20" i="3"/>
  <c r="Q20" i="3"/>
  <c r="N20" i="3"/>
  <c r="K20" i="3"/>
  <c r="H20" i="3"/>
  <c r="E20" i="3"/>
  <c r="AL19" i="3"/>
  <c r="AH19" i="3"/>
  <c r="AG19" i="3"/>
  <c r="AF19" i="3"/>
  <c r="AC19" i="3"/>
  <c r="Z19" i="3"/>
  <c r="W19" i="3"/>
  <c r="T19" i="3"/>
  <c r="Q19" i="3"/>
  <c r="N19" i="3"/>
  <c r="K19" i="3"/>
  <c r="H19" i="3"/>
  <c r="E19" i="3"/>
  <c r="AL18" i="3"/>
  <c r="AH18" i="3"/>
  <c r="AG18" i="3"/>
  <c r="AF18" i="3"/>
  <c r="AC18" i="3"/>
  <c r="Z18" i="3"/>
  <c r="W18" i="3"/>
  <c r="T18" i="3"/>
  <c r="Q18" i="3"/>
  <c r="N18" i="3"/>
  <c r="K18" i="3"/>
  <c r="H18" i="3"/>
  <c r="E18" i="3"/>
  <c r="AL17" i="3"/>
  <c r="AH17" i="3"/>
  <c r="AG17" i="3"/>
  <c r="AI17" i="3" s="1"/>
  <c r="AF17" i="3"/>
  <c r="AC17" i="3"/>
  <c r="Z17" i="3"/>
  <c r="W17" i="3"/>
  <c r="T17" i="3"/>
  <c r="Q17" i="3"/>
  <c r="N17" i="3"/>
  <c r="K17" i="3"/>
  <c r="H17" i="3"/>
  <c r="E17" i="3"/>
  <c r="AL16" i="3"/>
  <c r="AH16" i="3"/>
  <c r="AG16" i="3"/>
  <c r="AI16" i="3" s="1"/>
  <c r="AF16" i="3"/>
  <c r="AC16" i="3"/>
  <c r="Z16" i="3"/>
  <c r="W16" i="3"/>
  <c r="T16" i="3"/>
  <c r="Q16" i="3"/>
  <c r="N16" i="3"/>
  <c r="K16" i="3"/>
  <c r="H16" i="3"/>
  <c r="E16" i="3"/>
  <c r="AL15" i="3"/>
  <c r="AH15" i="3"/>
  <c r="AG15" i="3"/>
  <c r="AF15" i="3"/>
  <c r="AC15" i="3"/>
  <c r="Z15" i="3"/>
  <c r="W15" i="3"/>
  <c r="T15" i="3"/>
  <c r="Q15" i="3"/>
  <c r="N15" i="3"/>
  <c r="K15" i="3"/>
  <c r="H15" i="3"/>
  <c r="E15" i="3"/>
  <c r="AL14" i="3"/>
  <c r="AH14" i="3"/>
  <c r="AG14" i="3"/>
  <c r="AI14" i="3" s="1"/>
  <c r="AF14" i="3"/>
  <c r="AC14" i="3"/>
  <c r="Z14" i="3"/>
  <c r="W14" i="3"/>
  <c r="T14" i="3"/>
  <c r="Q14" i="3"/>
  <c r="N14" i="3"/>
  <c r="K14" i="3"/>
  <c r="H14" i="3"/>
  <c r="E14" i="3"/>
  <c r="AL13" i="3"/>
  <c r="AH13" i="3"/>
  <c r="AG13" i="3"/>
  <c r="AF13" i="3"/>
  <c r="AC13" i="3"/>
  <c r="Z13" i="3"/>
  <c r="W13" i="3"/>
  <c r="T13" i="3"/>
  <c r="Q13" i="3"/>
  <c r="N13" i="3"/>
  <c r="K13" i="3"/>
  <c r="H13" i="3"/>
  <c r="E13" i="3"/>
  <c r="AL12" i="3"/>
  <c r="AH12" i="3"/>
  <c r="AG12" i="3"/>
  <c r="AF12" i="3"/>
  <c r="AC12" i="3"/>
  <c r="Z12" i="3"/>
  <c r="W12" i="3"/>
  <c r="T12" i="3"/>
  <c r="Q12" i="3"/>
  <c r="N12" i="3"/>
  <c r="K12" i="3"/>
  <c r="H12" i="3"/>
  <c r="E12" i="3"/>
  <c r="AL11" i="3"/>
  <c r="AH11" i="3"/>
  <c r="AG11" i="3"/>
  <c r="AF11" i="3"/>
  <c r="AC11" i="3"/>
  <c r="Z11" i="3"/>
  <c r="W11" i="3"/>
  <c r="T11" i="3"/>
  <c r="Q11" i="3"/>
  <c r="N11" i="3"/>
  <c r="K11" i="3"/>
  <c r="H11" i="3"/>
  <c r="E11" i="3"/>
  <c r="AL10" i="3"/>
  <c r="AH10" i="3"/>
  <c r="AG10" i="3"/>
  <c r="AF10" i="3"/>
  <c r="AC10" i="3"/>
  <c r="Z10" i="3"/>
  <c r="W10" i="3"/>
  <c r="T10" i="3"/>
  <c r="Q10" i="3"/>
  <c r="N10" i="3"/>
  <c r="K10" i="3"/>
  <c r="H10" i="3"/>
  <c r="E10" i="3"/>
  <c r="AL9" i="3"/>
  <c r="AH9" i="3"/>
  <c r="AG9" i="3"/>
  <c r="AI9" i="3" s="1"/>
  <c r="AF9" i="3"/>
  <c r="AC9" i="3"/>
  <c r="Z9" i="3"/>
  <c r="W9" i="3"/>
  <c r="T9" i="3"/>
  <c r="Q9" i="3"/>
  <c r="N9" i="3"/>
  <c r="K9" i="3"/>
  <c r="H9" i="3"/>
  <c r="E9" i="3"/>
  <c r="AL8" i="3"/>
  <c r="AH8" i="3"/>
  <c r="AG8" i="3"/>
  <c r="AI8" i="3" s="1"/>
  <c r="AF8" i="3"/>
  <c r="AC8" i="3"/>
  <c r="Z8" i="3"/>
  <c r="W8" i="3"/>
  <c r="T8" i="3"/>
  <c r="Q8" i="3"/>
  <c r="N8" i="3"/>
  <c r="K8" i="3"/>
  <c r="H8" i="3"/>
  <c r="E8" i="3"/>
  <c r="AL7" i="3"/>
  <c r="AH7" i="3"/>
  <c r="AG7" i="3"/>
  <c r="AF7" i="3"/>
  <c r="AC7" i="3"/>
  <c r="Z7" i="3"/>
  <c r="W7" i="3"/>
  <c r="T7" i="3"/>
  <c r="Q7" i="3"/>
  <c r="N7" i="3"/>
  <c r="K7" i="3"/>
  <c r="H7" i="3"/>
  <c r="E7" i="3"/>
  <c r="AL6" i="3"/>
  <c r="AH6" i="3"/>
  <c r="AG6" i="3"/>
  <c r="AI6" i="3" s="1"/>
  <c r="AF6" i="3"/>
  <c r="AC6" i="3"/>
  <c r="Z6" i="3"/>
  <c r="W6" i="3"/>
  <c r="T6" i="3"/>
  <c r="Q6" i="3"/>
  <c r="N6" i="3"/>
  <c r="K6" i="3"/>
  <c r="H6" i="3"/>
  <c r="E6" i="3"/>
  <c r="AL5" i="3"/>
  <c r="AH5" i="3"/>
  <c r="AG5" i="3"/>
  <c r="AF5" i="3"/>
  <c r="AC5" i="3"/>
  <c r="Z5" i="3"/>
  <c r="W5" i="3"/>
  <c r="T5" i="3"/>
  <c r="Q5" i="3"/>
  <c r="N5" i="3"/>
  <c r="K5" i="3"/>
  <c r="H5" i="3"/>
  <c r="E5" i="3"/>
  <c r="AL4" i="3"/>
  <c r="AH4" i="3"/>
  <c r="AG4" i="3"/>
  <c r="AF4" i="3"/>
  <c r="AC4" i="3"/>
  <c r="Z4" i="3"/>
  <c r="W4" i="3"/>
  <c r="T4" i="3"/>
  <c r="Q4" i="3"/>
  <c r="N4" i="3"/>
  <c r="K4" i="3"/>
  <c r="H4" i="3"/>
  <c r="E4" i="3"/>
  <c r="AL3" i="3"/>
  <c r="AH3" i="3"/>
  <c r="AG3" i="3"/>
  <c r="AF3" i="3"/>
  <c r="AC3" i="3"/>
  <c r="Z3" i="3"/>
  <c r="W3" i="3"/>
  <c r="T3" i="3"/>
  <c r="Q3" i="3"/>
  <c r="N3" i="3"/>
  <c r="K3" i="3"/>
  <c r="H3" i="3"/>
  <c r="E3" i="3"/>
  <c r="AJ52" i="2"/>
  <c r="AI52" i="2"/>
  <c r="AD52" i="2"/>
  <c r="AC52" i="2"/>
  <c r="AA52" i="2"/>
  <c r="Z52" i="2"/>
  <c r="X52" i="2"/>
  <c r="W52" i="2"/>
  <c r="Y52" i="2" s="1"/>
  <c r="U52" i="2"/>
  <c r="T52" i="2"/>
  <c r="V52" i="2" s="1"/>
  <c r="R52" i="2"/>
  <c r="Q52" i="2"/>
  <c r="O52" i="2"/>
  <c r="N52" i="2"/>
  <c r="L52" i="2"/>
  <c r="K52" i="2"/>
  <c r="M52" i="2" s="1"/>
  <c r="I52" i="2"/>
  <c r="H52" i="2"/>
  <c r="J52" i="2" s="1"/>
  <c r="F52" i="2"/>
  <c r="E52" i="2"/>
  <c r="C52" i="2"/>
  <c r="B52" i="2"/>
  <c r="AG51" i="2"/>
  <c r="AF51" i="2"/>
  <c r="AH51" i="2" s="1"/>
  <c r="AE51" i="2"/>
  <c r="AB51" i="2"/>
  <c r="Y51" i="2"/>
  <c r="V51" i="2"/>
  <c r="S51" i="2"/>
  <c r="P51" i="2"/>
  <c r="M51" i="2"/>
  <c r="J51" i="2"/>
  <c r="G51" i="2"/>
  <c r="D51" i="2"/>
  <c r="AG50" i="2"/>
  <c r="AF50" i="2"/>
  <c r="AE50" i="2"/>
  <c r="AB50" i="2"/>
  <c r="Y50" i="2"/>
  <c r="V50" i="2"/>
  <c r="S50" i="2"/>
  <c r="P50" i="2"/>
  <c r="M50" i="2"/>
  <c r="J50" i="2"/>
  <c r="G50" i="2"/>
  <c r="D50" i="2"/>
  <c r="AG49" i="2"/>
  <c r="AF49" i="2"/>
  <c r="AH49" i="2" s="1"/>
  <c r="AE49" i="2"/>
  <c r="AB49" i="2"/>
  <c r="Y49" i="2"/>
  <c r="V49" i="2"/>
  <c r="S49" i="2"/>
  <c r="P49" i="2"/>
  <c r="M49" i="2"/>
  <c r="J49" i="2"/>
  <c r="G49" i="2"/>
  <c r="D49" i="2"/>
  <c r="AK48" i="2"/>
  <c r="AG48" i="2"/>
  <c r="AF48" i="2"/>
  <c r="AE48" i="2"/>
  <c r="AB48" i="2"/>
  <c r="Y48" i="2"/>
  <c r="V48" i="2"/>
  <c r="S48" i="2"/>
  <c r="P48" i="2"/>
  <c r="M48" i="2"/>
  <c r="J48" i="2"/>
  <c r="G48" i="2"/>
  <c r="D48" i="2"/>
  <c r="AQ45" i="2"/>
  <c r="AP45" i="2"/>
  <c r="AN45" i="2"/>
  <c r="AM45" i="2"/>
  <c r="AJ45" i="2"/>
  <c r="AI45" i="2"/>
  <c r="AD45" i="2"/>
  <c r="AC45" i="2"/>
  <c r="AA45" i="2"/>
  <c r="Z45" i="2"/>
  <c r="X45" i="2"/>
  <c r="W45" i="2"/>
  <c r="U45" i="2"/>
  <c r="T45" i="2"/>
  <c r="V45" i="2" s="1"/>
  <c r="R45" i="2"/>
  <c r="Q45" i="2"/>
  <c r="S45" i="2" s="1"/>
  <c r="O45" i="2"/>
  <c r="N45" i="2"/>
  <c r="L45" i="2"/>
  <c r="K45" i="2"/>
  <c r="I45" i="2"/>
  <c r="H45" i="2"/>
  <c r="J45" i="2" s="1"/>
  <c r="F45" i="2"/>
  <c r="E45" i="2"/>
  <c r="G45" i="2" s="1"/>
  <c r="C45" i="2"/>
  <c r="B45" i="2"/>
  <c r="AG44" i="2"/>
  <c r="AF44" i="2"/>
  <c r="AE44" i="2"/>
  <c r="AB44" i="2"/>
  <c r="Y44" i="2"/>
  <c r="V44" i="2"/>
  <c r="S44" i="2"/>
  <c r="P44" i="2"/>
  <c r="M44" i="2"/>
  <c r="J44" i="2"/>
  <c r="G44" i="2"/>
  <c r="D44" i="2"/>
  <c r="AG43" i="2"/>
  <c r="AF43" i="2"/>
  <c r="AH43" i="2" s="1"/>
  <c r="AE43" i="2"/>
  <c r="AB43" i="2"/>
  <c r="Y43" i="2"/>
  <c r="V43" i="2"/>
  <c r="S43" i="2"/>
  <c r="P43" i="2"/>
  <c r="M43" i="2"/>
  <c r="J43" i="2"/>
  <c r="G43" i="2"/>
  <c r="D43" i="2"/>
  <c r="AG42" i="2"/>
  <c r="AF42" i="2"/>
  <c r="AE42" i="2"/>
  <c r="AB42" i="2"/>
  <c r="Y42" i="2"/>
  <c r="V42" i="2"/>
  <c r="P42" i="2"/>
  <c r="M42" i="2"/>
  <c r="J42" i="2"/>
  <c r="G42" i="2"/>
  <c r="D42" i="2"/>
  <c r="AK41" i="2"/>
  <c r="AG41" i="2"/>
  <c r="AF41" i="2"/>
  <c r="AH41" i="2" s="1"/>
  <c r="AE41" i="2"/>
  <c r="AB41" i="2"/>
  <c r="Y41" i="2"/>
  <c r="V41" i="2"/>
  <c r="P41" i="2"/>
  <c r="M41" i="2"/>
  <c r="J41" i="2"/>
  <c r="G41" i="2"/>
  <c r="D41" i="2"/>
  <c r="AQ38" i="2"/>
  <c r="AP38" i="2"/>
  <c r="AN38" i="2"/>
  <c r="AM38" i="2"/>
  <c r="AL38" i="2"/>
  <c r="AJ38" i="2"/>
  <c r="AI38" i="2"/>
  <c r="AD38" i="2"/>
  <c r="AC38" i="2"/>
  <c r="AA38" i="2"/>
  <c r="Z38" i="2"/>
  <c r="X38" i="2"/>
  <c r="W38" i="2"/>
  <c r="Y38" i="2" s="1"/>
  <c r="U38" i="2"/>
  <c r="T38" i="2"/>
  <c r="R38" i="2"/>
  <c r="Q38" i="2"/>
  <c r="O38" i="2"/>
  <c r="N38" i="2"/>
  <c r="L38" i="2"/>
  <c r="K38" i="2"/>
  <c r="M38" i="2" s="1"/>
  <c r="I38" i="2"/>
  <c r="H38" i="2"/>
  <c r="J38" i="2" s="1"/>
  <c r="F38" i="2"/>
  <c r="E38" i="2"/>
  <c r="C38" i="2"/>
  <c r="B38" i="2"/>
  <c r="AK37" i="2"/>
  <c r="AG37" i="2"/>
  <c r="AF37" i="2"/>
  <c r="AE37" i="2"/>
  <c r="AB37" i="2"/>
  <c r="Y37" i="2"/>
  <c r="V37" i="2"/>
  <c r="S37" i="2"/>
  <c r="P37" i="2"/>
  <c r="M37" i="2"/>
  <c r="J37" i="2"/>
  <c r="G37" i="2"/>
  <c r="D37" i="2"/>
  <c r="AK36" i="2"/>
  <c r="AG36" i="2"/>
  <c r="AF36" i="2"/>
  <c r="AE36" i="2"/>
  <c r="AB36" i="2"/>
  <c r="Y36" i="2"/>
  <c r="V36" i="2"/>
  <c r="S36" i="2"/>
  <c r="P36" i="2"/>
  <c r="M36" i="2"/>
  <c r="J36" i="2"/>
  <c r="G36" i="2"/>
  <c r="D36" i="2"/>
  <c r="AK35" i="2"/>
  <c r="AG35" i="2"/>
  <c r="AF35" i="2"/>
  <c r="AH35" i="2" s="1"/>
  <c r="AE35" i="2"/>
  <c r="AB35" i="2"/>
  <c r="Y35" i="2"/>
  <c r="V35" i="2"/>
  <c r="S35" i="2"/>
  <c r="P35" i="2"/>
  <c r="M35" i="2"/>
  <c r="J35" i="2"/>
  <c r="G35" i="2"/>
  <c r="D35" i="2"/>
  <c r="AK34" i="2"/>
  <c r="AG34" i="2"/>
  <c r="AF34" i="2"/>
  <c r="AE34" i="2"/>
  <c r="AB34" i="2"/>
  <c r="Y34" i="2"/>
  <c r="V34" i="2"/>
  <c r="S34" i="2"/>
  <c r="P34" i="2"/>
  <c r="M34" i="2"/>
  <c r="J34" i="2"/>
  <c r="G34" i="2"/>
  <c r="D34" i="2"/>
  <c r="AQ31" i="2"/>
  <c r="AP31" i="2"/>
  <c r="AN31" i="2"/>
  <c r="AM31" i="2"/>
  <c r="AL31" i="2"/>
  <c r="AJ31" i="2"/>
  <c r="AI31" i="2"/>
  <c r="AD31" i="2"/>
  <c r="AC31" i="2"/>
  <c r="AE31" i="2" s="1"/>
  <c r="AA31" i="2"/>
  <c r="Z31" i="2"/>
  <c r="AB31" i="2" s="1"/>
  <c r="X31" i="2"/>
  <c r="W31" i="2"/>
  <c r="U31" i="2"/>
  <c r="T31" i="2"/>
  <c r="R31" i="2"/>
  <c r="Q31" i="2"/>
  <c r="O31" i="2"/>
  <c r="N31" i="2"/>
  <c r="L31" i="2"/>
  <c r="K31" i="2"/>
  <c r="I31" i="2"/>
  <c r="H31" i="2"/>
  <c r="F31" i="2"/>
  <c r="E31" i="2"/>
  <c r="C31" i="2"/>
  <c r="B31" i="2"/>
  <c r="D31" i="2" s="1"/>
  <c r="AR30" i="2"/>
  <c r="AO30" i="2"/>
  <c r="AK30" i="2"/>
  <c r="AG30" i="2"/>
  <c r="AF30" i="2"/>
  <c r="AE30" i="2"/>
  <c r="AB30" i="2"/>
  <c r="Y30" i="2"/>
  <c r="V30" i="2"/>
  <c r="S30" i="2"/>
  <c r="P30" i="2"/>
  <c r="M30" i="2"/>
  <c r="J30" i="2"/>
  <c r="G30" i="2"/>
  <c r="D30" i="2"/>
  <c r="AK29" i="2"/>
  <c r="AG29" i="2"/>
  <c r="AF29" i="2"/>
  <c r="AE29" i="2"/>
  <c r="AB29" i="2"/>
  <c r="Y29" i="2"/>
  <c r="V29" i="2"/>
  <c r="S29" i="2"/>
  <c r="P29" i="2"/>
  <c r="M29" i="2"/>
  <c r="J29" i="2"/>
  <c r="G29" i="2"/>
  <c r="D29" i="2"/>
  <c r="AK28" i="2"/>
  <c r="AG28" i="2"/>
  <c r="AF28" i="2"/>
  <c r="AE28" i="2"/>
  <c r="AB28" i="2"/>
  <c r="Y28" i="2"/>
  <c r="V28" i="2"/>
  <c r="S28" i="2"/>
  <c r="P28" i="2"/>
  <c r="M28" i="2"/>
  <c r="J28" i="2"/>
  <c r="G28" i="2"/>
  <c r="D28" i="2"/>
  <c r="AK27" i="2"/>
  <c r="AG27" i="2"/>
  <c r="AF27" i="2"/>
  <c r="AE27" i="2"/>
  <c r="AB27" i="2"/>
  <c r="Y27" i="2"/>
  <c r="V27" i="2"/>
  <c r="S27" i="2"/>
  <c r="P27" i="2"/>
  <c r="M27" i="2"/>
  <c r="J27" i="2"/>
  <c r="G27" i="2"/>
  <c r="D27" i="2"/>
  <c r="AQ24" i="2"/>
  <c r="AP24" i="2"/>
  <c r="AN24" i="2"/>
  <c r="AM24" i="2"/>
  <c r="AL24" i="2"/>
  <c r="AJ24" i="2"/>
  <c r="AI24" i="2"/>
  <c r="AD24" i="2"/>
  <c r="AC24" i="2"/>
  <c r="AA24" i="2"/>
  <c r="Z24" i="2"/>
  <c r="X24" i="2"/>
  <c r="W24" i="2"/>
  <c r="Y24" i="2" s="1"/>
  <c r="U24" i="2"/>
  <c r="T24" i="2"/>
  <c r="V24" i="2" s="1"/>
  <c r="R24" i="2"/>
  <c r="Q24" i="2"/>
  <c r="O24" i="2"/>
  <c r="N24" i="2"/>
  <c r="L24" i="2"/>
  <c r="K24" i="2"/>
  <c r="M24" i="2" s="1"/>
  <c r="I24" i="2"/>
  <c r="H24" i="2"/>
  <c r="J24" i="2" s="1"/>
  <c r="F24" i="2"/>
  <c r="E24" i="2"/>
  <c r="C24" i="2"/>
  <c r="B24" i="2"/>
  <c r="AK23" i="2"/>
  <c r="AG23" i="2"/>
  <c r="AF23" i="2"/>
  <c r="AE23" i="2"/>
  <c r="AB23" i="2"/>
  <c r="Y23" i="2"/>
  <c r="V23" i="2"/>
  <c r="S23" i="2"/>
  <c r="P23" i="2"/>
  <c r="M23" i="2"/>
  <c r="J23" i="2"/>
  <c r="G23" i="2"/>
  <c r="D23" i="2"/>
  <c r="AK22" i="2"/>
  <c r="AG22" i="2"/>
  <c r="AF22" i="2"/>
  <c r="AE22" i="2"/>
  <c r="AB22" i="2"/>
  <c r="Y22" i="2"/>
  <c r="V22" i="2"/>
  <c r="S22" i="2"/>
  <c r="P22" i="2"/>
  <c r="M22" i="2"/>
  <c r="J22" i="2"/>
  <c r="G22" i="2"/>
  <c r="D22" i="2"/>
  <c r="AK21" i="2"/>
  <c r="AG21" i="2"/>
  <c r="AF21" i="2"/>
  <c r="AH21" i="2" s="1"/>
  <c r="AE21" i="2"/>
  <c r="AB21" i="2"/>
  <c r="Y21" i="2"/>
  <c r="V21" i="2"/>
  <c r="S21" i="2"/>
  <c r="P21" i="2"/>
  <c r="M21" i="2"/>
  <c r="J21" i="2"/>
  <c r="G21" i="2"/>
  <c r="D21" i="2"/>
  <c r="AK20" i="2"/>
  <c r="AG20" i="2"/>
  <c r="AF20" i="2"/>
  <c r="AH20" i="2" s="1"/>
  <c r="AE20" i="2"/>
  <c r="AB20" i="2"/>
  <c r="Y20" i="2"/>
  <c r="V20" i="2"/>
  <c r="S20" i="2"/>
  <c r="P20" i="2"/>
  <c r="M20" i="2"/>
  <c r="J20" i="2"/>
  <c r="G20" i="2"/>
  <c r="D20" i="2"/>
  <c r="AQ17" i="2"/>
  <c r="AP17" i="2"/>
  <c r="AN17" i="2"/>
  <c r="AN3" i="2" s="1"/>
  <c r="AM17" i="2"/>
  <c r="AL17" i="2"/>
  <c r="AJ17" i="2"/>
  <c r="AJ3" i="2" s="1"/>
  <c r="AI17" i="2"/>
  <c r="AD17" i="2"/>
  <c r="AC17" i="2"/>
  <c r="AE17" i="2" s="1"/>
  <c r="AA17" i="2"/>
  <c r="Z17" i="2"/>
  <c r="AB17" i="2" s="1"/>
  <c r="X17" i="2"/>
  <c r="W17" i="2"/>
  <c r="U17" i="2"/>
  <c r="T17" i="2"/>
  <c r="R17" i="2"/>
  <c r="Q17" i="2"/>
  <c r="O17" i="2"/>
  <c r="N17" i="2"/>
  <c r="L17" i="2"/>
  <c r="L3" i="2" s="1"/>
  <c r="K17" i="2"/>
  <c r="I17" i="2"/>
  <c r="J17" i="2" s="1"/>
  <c r="H17" i="2"/>
  <c r="F17" i="2"/>
  <c r="E17" i="2"/>
  <c r="C17" i="2"/>
  <c r="B17" i="2"/>
  <c r="D17" i="2" s="1"/>
  <c r="AK16" i="2"/>
  <c r="AG16" i="2"/>
  <c r="AF16" i="2"/>
  <c r="AE16" i="2"/>
  <c r="AB16" i="2"/>
  <c r="Y16" i="2"/>
  <c r="V16" i="2"/>
  <c r="S16" i="2"/>
  <c r="P16" i="2"/>
  <c r="M16" i="2"/>
  <c r="J16" i="2"/>
  <c r="G16" i="2"/>
  <c r="D16" i="2"/>
  <c r="AK15" i="2"/>
  <c r="AG15" i="2"/>
  <c r="AF15" i="2"/>
  <c r="AE15" i="2"/>
  <c r="AB15" i="2"/>
  <c r="Y15" i="2"/>
  <c r="V15" i="2"/>
  <c r="S15" i="2"/>
  <c r="P15" i="2"/>
  <c r="M15" i="2"/>
  <c r="J15" i="2"/>
  <c r="G15" i="2"/>
  <c r="D15" i="2"/>
  <c r="AK14" i="2"/>
  <c r="AG14" i="2"/>
  <c r="AF14" i="2"/>
  <c r="AE14" i="2"/>
  <c r="AB14" i="2"/>
  <c r="Y14" i="2"/>
  <c r="V14" i="2"/>
  <c r="S14" i="2"/>
  <c r="P14" i="2"/>
  <c r="M14" i="2"/>
  <c r="J14" i="2"/>
  <c r="G14" i="2"/>
  <c r="D14" i="2"/>
  <c r="AK13" i="2"/>
  <c r="AG13" i="2"/>
  <c r="AH13" i="2" s="1"/>
  <c r="AF13" i="2"/>
  <c r="AE13" i="2"/>
  <c r="AB13" i="2"/>
  <c r="Y13" i="2"/>
  <c r="V13" i="2"/>
  <c r="S13" i="2"/>
  <c r="P13" i="2"/>
  <c r="M13" i="2"/>
  <c r="J13" i="2"/>
  <c r="G13" i="2"/>
  <c r="D13" i="2"/>
  <c r="AQ10" i="2"/>
  <c r="AP10" i="2"/>
  <c r="AP3" i="2" s="1"/>
  <c r="AN10" i="2"/>
  <c r="AM10" i="2"/>
  <c r="AM3" i="2" s="1"/>
  <c r="AL10" i="2"/>
  <c r="AL3" i="2" s="1"/>
  <c r="AI10" i="2"/>
  <c r="AI3" i="2" s="1"/>
  <c r="AD10" i="2"/>
  <c r="AC10" i="2"/>
  <c r="AA10" i="2"/>
  <c r="Z10" i="2"/>
  <c r="AB10" i="2" s="1"/>
  <c r="X10" i="2"/>
  <c r="W10" i="2"/>
  <c r="W3" i="2" s="1"/>
  <c r="U10" i="2"/>
  <c r="U3" i="2" s="1"/>
  <c r="T10" i="2"/>
  <c r="R10" i="2"/>
  <c r="R3" i="2" s="1"/>
  <c r="Q10" i="2"/>
  <c r="O10" i="2"/>
  <c r="N10" i="2"/>
  <c r="N3" i="2" s="1"/>
  <c r="L10" i="2"/>
  <c r="K10" i="2"/>
  <c r="K3" i="2" s="1"/>
  <c r="I10" i="2"/>
  <c r="I3" i="2" s="1"/>
  <c r="H10" i="2"/>
  <c r="F10" i="2"/>
  <c r="E10" i="2"/>
  <c r="C10" i="2"/>
  <c r="B10" i="2"/>
  <c r="B3" i="2" s="1"/>
  <c r="AK9" i="2"/>
  <c r="AG9" i="2"/>
  <c r="AF9" i="2"/>
  <c r="AE9" i="2"/>
  <c r="AB9" i="2"/>
  <c r="Y9" i="2"/>
  <c r="V9" i="2"/>
  <c r="S9" i="2"/>
  <c r="P9" i="2"/>
  <c r="M9" i="2"/>
  <c r="J9" i="2"/>
  <c r="G9" i="2"/>
  <c r="D9" i="2"/>
  <c r="AK8" i="2"/>
  <c r="AG8" i="2"/>
  <c r="AF8" i="2"/>
  <c r="AH8" i="2" s="1"/>
  <c r="AE8" i="2"/>
  <c r="AB8" i="2"/>
  <c r="Y8" i="2"/>
  <c r="V8" i="2"/>
  <c r="S8" i="2"/>
  <c r="P8" i="2"/>
  <c r="M8" i="2"/>
  <c r="J8" i="2"/>
  <c r="G8" i="2"/>
  <c r="D8" i="2"/>
  <c r="AK7" i="2"/>
  <c r="AG7" i="2"/>
  <c r="AF7" i="2"/>
  <c r="AE7" i="2"/>
  <c r="AB7" i="2"/>
  <c r="Y7" i="2"/>
  <c r="V7" i="2"/>
  <c r="S7" i="2"/>
  <c r="P7" i="2"/>
  <c r="M7" i="2"/>
  <c r="J7" i="2"/>
  <c r="G7" i="2"/>
  <c r="D7" i="2"/>
  <c r="AK6" i="2"/>
  <c r="AG6" i="2"/>
  <c r="AF6" i="2"/>
  <c r="AH6" i="2" s="1"/>
  <c r="AE6" i="2"/>
  <c r="AB6" i="2"/>
  <c r="Y6" i="2"/>
  <c r="V6" i="2"/>
  <c r="S6" i="2"/>
  <c r="P6" i="2"/>
  <c r="M6" i="2"/>
  <c r="J6" i="2"/>
  <c r="G6" i="2"/>
  <c r="D6" i="2"/>
  <c r="AD3" i="2"/>
  <c r="X3" i="2"/>
  <c r="T3" i="2"/>
  <c r="H3" i="2"/>
  <c r="F3" i="2"/>
  <c r="AR27" i="1"/>
  <c r="AO27" i="1"/>
  <c r="AQ22" i="1"/>
  <c r="AQ27" i="1" s="1"/>
  <c r="AP22" i="1"/>
  <c r="AP27" i="1" s="1"/>
  <c r="AN22" i="1"/>
  <c r="AN27" i="1" s="1"/>
  <c r="AM22" i="1"/>
  <c r="AM27" i="1" s="1"/>
  <c r="AL22" i="1"/>
  <c r="AJ22" i="1"/>
  <c r="AJ27" i="1" s="1"/>
  <c r="AI22" i="1"/>
  <c r="AI27" i="1" s="1"/>
  <c r="AD22" i="1"/>
  <c r="AC22" i="1"/>
  <c r="AC27" i="1" s="1"/>
  <c r="AA22" i="1"/>
  <c r="AA27" i="1" s="1"/>
  <c r="Z22" i="1"/>
  <c r="X22" i="1"/>
  <c r="X27" i="1" s="1"/>
  <c r="W22" i="1"/>
  <c r="W27" i="1" s="1"/>
  <c r="U22" i="1"/>
  <c r="U27" i="1" s="1"/>
  <c r="T22" i="1"/>
  <c r="T27" i="1" s="1"/>
  <c r="R22" i="1"/>
  <c r="Q22" i="1"/>
  <c r="Q27" i="1" s="1"/>
  <c r="O22" i="1"/>
  <c r="O27" i="1" s="1"/>
  <c r="N22" i="1"/>
  <c r="N27" i="1" s="1"/>
  <c r="L22" i="1"/>
  <c r="L27" i="1" s="1"/>
  <c r="K22" i="1"/>
  <c r="K27" i="1" s="1"/>
  <c r="I22" i="1"/>
  <c r="H22" i="1"/>
  <c r="H27" i="1" s="1"/>
  <c r="F22" i="1"/>
  <c r="F27" i="1" s="1"/>
  <c r="E22" i="1"/>
  <c r="C22" i="1"/>
  <c r="C27" i="1" s="1"/>
  <c r="B22" i="1"/>
  <c r="B27" i="1" s="1"/>
  <c r="AK21" i="1"/>
  <c r="AG21" i="1"/>
  <c r="AF21" i="1"/>
  <c r="AE21" i="1"/>
  <c r="Y21" i="1"/>
  <c r="V21" i="1"/>
  <c r="S21" i="1"/>
  <c r="P21" i="1"/>
  <c r="M21" i="1"/>
  <c r="J21" i="1"/>
  <c r="D21" i="1"/>
  <c r="AQ17" i="1"/>
  <c r="AP17" i="1"/>
  <c r="AR17" i="1" s="1"/>
  <c r="AN17" i="1"/>
  <c r="AM17" i="1"/>
  <c r="AL17" i="1"/>
  <c r="AJ17" i="1"/>
  <c r="AI17" i="1"/>
  <c r="AD17" i="1"/>
  <c r="AE17" i="1" s="1"/>
  <c r="AC17" i="1"/>
  <c r="AA17" i="1"/>
  <c r="Z17" i="1"/>
  <c r="X17" i="1"/>
  <c r="W17" i="1"/>
  <c r="U17" i="1"/>
  <c r="T17" i="1"/>
  <c r="V17" i="1" s="1"/>
  <c r="R17" i="1"/>
  <c r="Q17" i="1"/>
  <c r="O17" i="1"/>
  <c r="P17" i="1" s="1"/>
  <c r="N17" i="1"/>
  <c r="L17" i="1"/>
  <c r="K17" i="1"/>
  <c r="I17" i="1"/>
  <c r="H17" i="1"/>
  <c r="J17" i="1" s="1"/>
  <c r="F17" i="1"/>
  <c r="E17" i="1"/>
  <c r="C17" i="1"/>
  <c r="D17" i="1" s="1"/>
  <c r="B17" i="1"/>
  <c r="AR16" i="1"/>
  <c r="AO16" i="1"/>
  <c r="AK16" i="1"/>
  <c r="AG16" i="1"/>
  <c r="AF16" i="1"/>
  <c r="AE16" i="1"/>
  <c r="AB16" i="1"/>
  <c r="Y16" i="1"/>
  <c r="V16" i="1"/>
  <c r="S16" i="1"/>
  <c r="P16" i="1"/>
  <c r="M16" i="1"/>
  <c r="J16" i="1"/>
  <c r="G16" i="1"/>
  <c r="D16" i="1"/>
  <c r="AK15" i="1"/>
  <c r="AG15" i="1"/>
  <c r="AF15" i="1"/>
  <c r="AE15" i="1"/>
  <c r="AB15" i="1"/>
  <c r="Y15" i="1"/>
  <c r="V15" i="1"/>
  <c r="S15" i="1"/>
  <c r="P15" i="1"/>
  <c r="M15" i="1"/>
  <c r="J15" i="1"/>
  <c r="G15" i="1"/>
  <c r="D15" i="1"/>
  <c r="AK14" i="1"/>
  <c r="AG14" i="1"/>
  <c r="AF14" i="1"/>
  <c r="AE14" i="1"/>
  <c r="AB14" i="1"/>
  <c r="Y14" i="1"/>
  <c r="V14" i="1"/>
  <c r="S14" i="1"/>
  <c r="P14" i="1"/>
  <c r="M14" i="1"/>
  <c r="J14" i="1"/>
  <c r="G14" i="1"/>
  <c r="D14" i="1"/>
  <c r="AK13" i="1"/>
  <c r="AG13" i="1"/>
  <c r="AF13" i="1"/>
  <c r="AE13" i="1"/>
  <c r="AB13" i="1"/>
  <c r="Y13" i="1"/>
  <c r="V13" i="1"/>
  <c r="S13" i="1"/>
  <c r="P13" i="1"/>
  <c r="M13" i="1"/>
  <c r="J13" i="1"/>
  <c r="G13" i="1"/>
  <c r="D13" i="1"/>
  <c r="AQ10" i="1"/>
  <c r="AQ26" i="1" s="1"/>
  <c r="AQ29" i="1" s="1"/>
  <c r="AP10" i="1"/>
  <c r="AP26" i="1" s="1"/>
  <c r="AN10" i="1"/>
  <c r="AN26" i="1" s="1"/>
  <c r="AN29" i="1" s="1"/>
  <c r="AM10" i="1"/>
  <c r="AM26" i="1" s="1"/>
  <c r="AL10" i="1"/>
  <c r="AJ10" i="1"/>
  <c r="AJ26" i="1" s="1"/>
  <c r="AJ29" i="1" s="1"/>
  <c r="AI10" i="1"/>
  <c r="AI26" i="1" s="1"/>
  <c r="AD10" i="1"/>
  <c r="AD26" i="1" s="1"/>
  <c r="AD29" i="1" s="1"/>
  <c r="AC10" i="1"/>
  <c r="AC26" i="1" s="1"/>
  <c r="AA10" i="1"/>
  <c r="Z10" i="1"/>
  <c r="Z26" i="1" s="1"/>
  <c r="X10" i="1"/>
  <c r="X26" i="1" s="1"/>
  <c r="X29" i="1" s="1"/>
  <c r="W10" i="1"/>
  <c r="W26" i="1" s="1"/>
  <c r="U10" i="1"/>
  <c r="U26" i="1" s="1"/>
  <c r="U29" i="1" s="1"/>
  <c r="T10" i="1"/>
  <c r="T26" i="1" s="1"/>
  <c r="R10" i="1"/>
  <c r="R26" i="1" s="1"/>
  <c r="Q10" i="1"/>
  <c r="Q26" i="1" s="1"/>
  <c r="O10" i="1"/>
  <c r="N10" i="1"/>
  <c r="N26" i="1" s="1"/>
  <c r="L10" i="1"/>
  <c r="L26" i="1" s="1"/>
  <c r="K10" i="1"/>
  <c r="K26" i="1" s="1"/>
  <c r="I10" i="1"/>
  <c r="I26" i="1" s="1"/>
  <c r="I29" i="1" s="1"/>
  <c r="H10" i="1"/>
  <c r="H26" i="1" s="1"/>
  <c r="F10" i="1"/>
  <c r="F26" i="1" s="1"/>
  <c r="E10" i="1"/>
  <c r="E26" i="1" s="1"/>
  <c r="C10" i="1"/>
  <c r="B10" i="1"/>
  <c r="B26" i="1" s="1"/>
  <c r="AK9" i="1"/>
  <c r="AG9" i="1"/>
  <c r="AF9" i="1"/>
  <c r="P9" i="1"/>
  <c r="AK8" i="1"/>
  <c r="AG8" i="1"/>
  <c r="AF8" i="1"/>
  <c r="AE8" i="1"/>
  <c r="AB8" i="1"/>
  <c r="V8" i="1"/>
  <c r="S8" i="1"/>
  <c r="P8" i="1"/>
  <c r="M8" i="1"/>
  <c r="J8" i="1"/>
  <c r="G8" i="1"/>
  <c r="D8" i="1"/>
  <c r="AR7" i="1"/>
  <c r="AO7" i="1"/>
  <c r="AK7" i="1"/>
  <c r="AG7" i="1"/>
  <c r="AF7" i="1"/>
  <c r="AE7" i="1"/>
  <c r="AB7" i="1"/>
  <c r="V7" i="1"/>
  <c r="S7" i="1"/>
  <c r="P7" i="1"/>
  <c r="M7" i="1"/>
  <c r="J7" i="1"/>
  <c r="G7" i="1"/>
  <c r="D7" i="1"/>
  <c r="AK6" i="1"/>
  <c r="AG6" i="1"/>
  <c r="AF6" i="1"/>
  <c r="AH6" i="1" s="1"/>
  <c r="AE6" i="1"/>
  <c r="AB6" i="1"/>
  <c r="V6" i="1"/>
  <c r="S6" i="1"/>
  <c r="P6" i="1"/>
  <c r="M6" i="1"/>
  <c r="J6" i="1"/>
  <c r="G6" i="1"/>
  <c r="D6" i="1"/>
  <c r="AK5" i="1"/>
  <c r="AG5" i="1"/>
  <c r="AF5" i="1"/>
  <c r="AE5" i="1"/>
  <c r="AB5" i="1"/>
  <c r="V5" i="1"/>
  <c r="S5" i="1"/>
  <c r="P5" i="1"/>
  <c r="M5" i="1"/>
  <c r="J5" i="1"/>
  <c r="G5" i="1"/>
  <c r="D5" i="1"/>
  <c r="AK4" i="1"/>
  <c r="AG4" i="1"/>
  <c r="AF4" i="1"/>
  <c r="AE4" i="1"/>
  <c r="AB4" i="1"/>
  <c r="Y4" i="1"/>
  <c r="V4" i="1"/>
  <c r="S4" i="1"/>
  <c r="P4" i="1"/>
  <c r="M4" i="1"/>
  <c r="J4" i="1"/>
  <c r="G4" i="1"/>
  <c r="D4" i="1"/>
  <c r="AH13" i="1" l="1"/>
  <c r="AK17" i="1"/>
  <c r="Z3" i="2"/>
  <c r="AE24" i="2"/>
  <c r="AR31" i="2"/>
  <c r="G38" i="2"/>
  <c r="AE38" i="2"/>
  <c r="D45" i="2"/>
  <c r="AB45" i="2"/>
  <c r="AI4" i="3"/>
  <c r="AI12" i="3"/>
  <c r="AI20" i="3"/>
  <c r="AI28" i="3"/>
  <c r="AI36" i="3"/>
  <c r="AI44" i="3"/>
  <c r="AI52" i="3"/>
  <c r="AI60" i="3"/>
  <c r="AI68" i="3"/>
  <c r="AI76" i="3"/>
  <c r="AI84" i="3"/>
  <c r="AI92" i="3"/>
  <c r="AI95" i="3"/>
  <c r="AH8" i="4"/>
  <c r="AH14" i="4"/>
  <c r="AH22" i="4"/>
  <c r="M26" i="4"/>
  <c r="Y26" i="4"/>
  <c r="AO26" i="4"/>
  <c r="AH5" i="9"/>
  <c r="AH15" i="1"/>
  <c r="O3" i="2"/>
  <c r="AA3" i="2"/>
  <c r="AB3" i="2" s="1"/>
  <c r="AQ3" i="2"/>
  <c r="S17" i="2"/>
  <c r="S31" i="2"/>
  <c r="AI86" i="3"/>
  <c r="AI94" i="3"/>
  <c r="C14" i="9"/>
  <c r="O14" i="9"/>
  <c r="AA14" i="9"/>
  <c r="AB14" i="9" s="1"/>
  <c r="AN4" i="9"/>
  <c r="AH7" i="9"/>
  <c r="M9" i="9"/>
  <c r="AH8" i="1"/>
  <c r="D10" i="1"/>
  <c r="D26" i="1" s="1"/>
  <c r="AB10" i="1"/>
  <c r="AB26" i="1" s="1"/>
  <c r="AB17" i="1"/>
  <c r="AE10" i="2"/>
  <c r="V17" i="2"/>
  <c r="AH23" i="2"/>
  <c r="AK24" i="2"/>
  <c r="AH27" i="2"/>
  <c r="V31" i="2"/>
  <c r="AH37" i="2"/>
  <c r="D52" i="2"/>
  <c r="P52" i="2"/>
  <c r="AB52" i="2"/>
  <c r="AI97" i="3"/>
  <c r="E99" i="3"/>
  <c r="Q99" i="3"/>
  <c r="AC99" i="3"/>
  <c r="AS99" i="3"/>
  <c r="AH7" i="4"/>
  <c r="G4" i="9"/>
  <c r="AE4" i="9"/>
  <c r="AH11" i="9"/>
  <c r="AH13" i="9"/>
  <c r="R27" i="1"/>
  <c r="S22" i="1"/>
  <c r="J10" i="2"/>
  <c r="Y17" i="2"/>
  <c r="AH29" i="2"/>
  <c r="Y31" i="2"/>
  <c r="AK45" i="2"/>
  <c r="S52" i="2"/>
  <c r="AE52" i="2"/>
  <c r="AI5" i="3"/>
  <c r="AI13" i="3"/>
  <c r="AI21" i="3"/>
  <c r="AI29" i="3"/>
  <c r="AI37" i="3"/>
  <c r="AI45" i="3"/>
  <c r="AI53" i="3"/>
  <c r="AI61" i="3"/>
  <c r="AI69" i="3"/>
  <c r="AI77" i="3"/>
  <c r="AI85" i="3"/>
  <c r="AI93" i="3"/>
  <c r="H99" i="3"/>
  <c r="H14" i="9"/>
  <c r="T14" i="9"/>
  <c r="G9" i="9"/>
  <c r="S9" i="9"/>
  <c r="AH16" i="1"/>
  <c r="AH22" i="2"/>
  <c r="D24" i="2"/>
  <c r="AB24" i="2"/>
  <c r="AO31" i="2"/>
  <c r="AH36" i="2"/>
  <c r="D38" i="2"/>
  <c r="P38" i="2"/>
  <c r="AB38" i="2"/>
  <c r="AH42" i="2"/>
  <c r="AH44" i="2"/>
  <c r="M45" i="2"/>
  <c r="Y45" i="2"/>
  <c r="AI10" i="3"/>
  <c r="AI18" i="3"/>
  <c r="AI26" i="3"/>
  <c r="AI34" i="3"/>
  <c r="AI42" i="3"/>
  <c r="AI50" i="3"/>
  <c r="AI58" i="3"/>
  <c r="AI66" i="3"/>
  <c r="AI74" i="3"/>
  <c r="AI82" i="3"/>
  <c r="AI90" i="3"/>
  <c r="AH6" i="4"/>
  <c r="AH20" i="4"/>
  <c r="J26" i="4"/>
  <c r="V26" i="4"/>
  <c r="AH8" i="9"/>
  <c r="AI14" i="9"/>
  <c r="AK9" i="9"/>
  <c r="AM14" i="9"/>
  <c r="AP14" i="9"/>
  <c r="AQ14" i="9" s="1"/>
  <c r="AQ4" i="9"/>
  <c r="AJ14" i="9"/>
  <c r="AK14" i="9" s="1"/>
  <c r="AL14" i="9"/>
  <c r="AO14" i="9"/>
  <c r="M4" i="9"/>
  <c r="D9" i="9"/>
  <c r="J9" i="9"/>
  <c r="AH10" i="9"/>
  <c r="J4" i="9"/>
  <c r="P14" i="9"/>
  <c r="S4" i="9"/>
  <c r="Y14" i="9"/>
  <c r="Y4" i="9"/>
  <c r="AH4" i="9"/>
  <c r="P9" i="9"/>
  <c r="V9" i="9"/>
  <c r="AE9" i="9"/>
  <c r="AF26" i="4"/>
  <c r="AH5" i="4"/>
  <c r="AH9" i="4"/>
  <c r="AH13" i="4"/>
  <c r="AH15" i="4"/>
  <c r="AH17" i="4"/>
  <c r="AH19" i="4"/>
  <c r="AH21" i="4"/>
  <c r="AH23" i="4"/>
  <c r="AH25" i="4"/>
  <c r="G26" i="4"/>
  <c r="S26" i="4"/>
  <c r="AE26" i="4"/>
  <c r="AI3" i="3"/>
  <c r="AI7" i="3"/>
  <c r="AI11" i="3"/>
  <c r="AI15" i="3"/>
  <c r="AI19" i="3"/>
  <c r="AI23" i="3"/>
  <c r="AI27" i="3"/>
  <c r="AI31" i="3"/>
  <c r="AI35" i="3"/>
  <c r="AI39" i="3"/>
  <c r="AI43" i="3"/>
  <c r="AI47" i="3"/>
  <c r="AI51" i="3"/>
  <c r="AI55" i="3"/>
  <c r="AI59" i="3"/>
  <c r="AI63" i="3"/>
  <c r="AI67" i="3"/>
  <c r="AI71" i="3"/>
  <c r="AI75" i="3"/>
  <c r="AI79" i="3"/>
  <c r="AI83" i="3"/>
  <c r="AI87" i="3"/>
  <c r="AI91" i="3"/>
  <c r="AI96" i="3"/>
  <c r="AI98" i="3"/>
  <c r="T99" i="3"/>
  <c r="AF99" i="3"/>
  <c r="AG99" i="3"/>
  <c r="AK17" i="2"/>
  <c r="AF10" i="2"/>
  <c r="M3" i="2"/>
  <c r="M10" i="2"/>
  <c r="P3" i="2"/>
  <c r="AK10" i="2"/>
  <c r="AO3" i="2"/>
  <c r="AO10" i="2"/>
  <c r="AR3" i="2"/>
  <c r="AH14" i="2"/>
  <c r="AH15" i="2"/>
  <c r="AH16" i="2"/>
  <c r="M17" i="2"/>
  <c r="P17" i="2"/>
  <c r="AG24" i="2"/>
  <c r="AF24" i="2"/>
  <c r="AF31" i="2"/>
  <c r="G31" i="2"/>
  <c r="AG31" i="2"/>
  <c r="AH34" i="2"/>
  <c r="AG38" i="2"/>
  <c r="AF38" i="2"/>
  <c r="AH38" i="2" s="1"/>
  <c r="AK38" i="2"/>
  <c r="AG45" i="2"/>
  <c r="AF52" i="2"/>
  <c r="AK52" i="2"/>
  <c r="AH7" i="2"/>
  <c r="AH9" i="2"/>
  <c r="D10" i="2"/>
  <c r="P10" i="2"/>
  <c r="S10" i="2"/>
  <c r="V10" i="2"/>
  <c r="Y3" i="2"/>
  <c r="Y10" i="2"/>
  <c r="AF17" i="2"/>
  <c r="G17" i="2"/>
  <c r="AG17" i="2"/>
  <c r="S24" i="2"/>
  <c r="AH28" i="2"/>
  <c r="AH30" i="2"/>
  <c r="J31" i="2"/>
  <c r="M31" i="2"/>
  <c r="P31" i="2"/>
  <c r="AK31" i="2"/>
  <c r="S38" i="2"/>
  <c r="AF45" i="2"/>
  <c r="P45" i="2"/>
  <c r="AE45" i="2"/>
  <c r="AH48" i="2"/>
  <c r="AH50" i="2"/>
  <c r="AG52" i="2"/>
  <c r="AH21" i="1"/>
  <c r="AH4" i="1"/>
  <c r="AF22" i="1"/>
  <c r="AG22" i="1"/>
  <c r="J22" i="1"/>
  <c r="AE22" i="1"/>
  <c r="AF17" i="1"/>
  <c r="S17" i="1"/>
  <c r="Y17" i="1"/>
  <c r="AO17" i="1"/>
  <c r="AH14" i="1"/>
  <c r="G17" i="1"/>
  <c r="M17" i="1"/>
  <c r="AK10" i="1"/>
  <c r="AK26" i="1" s="1"/>
  <c r="AO10" i="1"/>
  <c r="AO26" i="1" s="1"/>
  <c r="AJ99" i="3"/>
  <c r="AL99" i="3" s="1"/>
  <c r="AM28" i="1"/>
  <c r="AO28" i="1" s="1"/>
  <c r="AI26" i="4"/>
  <c r="AK26" i="4" s="1"/>
  <c r="AH5" i="1"/>
  <c r="AH7" i="1"/>
  <c r="AH9" i="1"/>
  <c r="M10" i="1"/>
  <c r="M26" i="1" s="1"/>
  <c r="AG10" i="1"/>
  <c r="Y10" i="1"/>
  <c r="Y26" i="1" s="1"/>
  <c r="B28" i="1"/>
  <c r="D28" i="1" s="1"/>
  <c r="H28" i="1"/>
  <c r="J28" i="1" s="1"/>
  <c r="D14" i="9"/>
  <c r="AN14" i="9"/>
  <c r="M14" i="9"/>
  <c r="D4" i="9"/>
  <c r="P4" i="9"/>
  <c r="AB4" i="9"/>
  <c r="E14" i="9"/>
  <c r="G14" i="9" s="1"/>
  <c r="I14" i="9"/>
  <c r="J14" i="9" s="1"/>
  <c r="Q14" i="9"/>
  <c r="S14" i="9" s="1"/>
  <c r="U14" i="9"/>
  <c r="V14" i="9" s="1"/>
  <c r="AC14" i="9"/>
  <c r="AE14" i="9" s="1"/>
  <c r="AG14" i="9"/>
  <c r="AH14" i="9" s="1"/>
  <c r="AG26" i="4"/>
  <c r="P26" i="4"/>
  <c r="AH99" i="3"/>
  <c r="W99" i="3"/>
  <c r="AH52" i="2"/>
  <c r="J3" i="2"/>
  <c r="V3" i="2"/>
  <c r="AK3" i="2"/>
  <c r="AG10" i="2"/>
  <c r="AH10" i="2" s="1"/>
  <c r="E3" i="2"/>
  <c r="Q3" i="2"/>
  <c r="S3" i="2" s="1"/>
  <c r="AC3" i="2"/>
  <c r="AE3" i="2" s="1"/>
  <c r="G24" i="2"/>
  <c r="P24" i="2"/>
  <c r="V38" i="2"/>
  <c r="G52" i="2"/>
  <c r="G10" i="2"/>
  <c r="C3" i="2"/>
  <c r="D3" i="2" s="1"/>
  <c r="L29" i="1"/>
  <c r="L25" i="1"/>
  <c r="X25" i="1"/>
  <c r="Y27" i="1"/>
  <c r="N28" i="1"/>
  <c r="P28" i="1" s="1"/>
  <c r="AG26" i="1"/>
  <c r="AM29" i="1"/>
  <c r="T28" i="1"/>
  <c r="V28" i="1" s="1"/>
  <c r="AI28" i="1"/>
  <c r="AK28" i="1" s="1"/>
  <c r="AN25" i="1"/>
  <c r="S27" i="1"/>
  <c r="F29" i="1"/>
  <c r="F25" i="1"/>
  <c r="D27" i="1"/>
  <c r="P27" i="1"/>
  <c r="V27" i="1"/>
  <c r="U25" i="1"/>
  <c r="AP28" i="1"/>
  <c r="AR28" i="1" s="1"/>
  <c r="R29" i="1"/>
  <c r="R25" i="1"/>
  <c r="K28" i="1"/>
  <c r="M28" i="1" s="1"/>
  <c r="Q28" i="1"/>
  <c r="S28" i="1" s="1"/>
  <c r="W28" i="1"/>
  <c r="Y28" i="1" s="1"/>
  <c r="AC28" i="1"/>
  <c r="AE28" i="1" s="1"/>
  <c r="AQ25" i="1"/>
  <c r="M27" i="1"/>
  <c r="J10" i="1"/>
  <c r="J26" i="1" s="1"/>
  <c r="V10" i="1"/>
  <c r="V26" i="1" s="1"/>
  <c r="AG17" i="1"/>
  <c r="AH17" i="1" s="1"/>
  <c r="D22" i="1"/>
  <c r="P22" i="1"/>
  <c r="Y22" i="1"/>
  <c r="AK22" i="1"/>
  <c r="AK27" i="1" s="1"/>
  <c r="C26" i="1"/>
  <c r="C29" i="1" s="1"/>
  <c r="O26" i="1"/>
  <c r="O29" i="1" s="1"/>
  <c r="AA26" i="1"/>
  <c r="AA29" i="1" s="1"/>
  <c r="E27" i="1"/>
  <c r="I27" i="1"/>
  <c r="AG27" i="1"/>
  <c r="G10" i="1"/>
  <c r="G26" i="1" s="1"/>
  <c r="S10" i="1"/>
  <c r="S26" i="1" s="1"/>
  <c r="AE10" i="1"/>
  <c r="AE26" i="1" s="1"/>
  <c r="M22" i="1"/>
  <c r="V22" i="1"/>
  <c r="Z27" i="1"/>
  <c r="Z28" i="1" s="1"/>
  <c r="AB28" i="1" s="1"/>
  <c r="AD27" i="1"/>
  <c r="P10" i="1"/>
  <c r="P26" i="1" s="1"/>
  <c r="AF10" i="1"/>
  <c r="AF26" i="1" s="1"/>
  <c r="AR10" i="1"/>
  <c r="AR26" i="1" s="1"/>
  <c r="AI99" i="3" l="1"/>
  <c r="AH45" i="2"/>
  <c r="AH26" i="4"/>
  <c r="B29" i="1"/>
  <c r="AH31" i="2"/>
  <c r="AH17" i="2"/>
  <c r="AH24" i="2"/>
  <c r="AH22" i="1"/>
  <c r="AH27" i="1" s="1"/>
  <c r="H29" i="1"/>
  <c r="AI29" i="1"/>
  <c r="C25" i="1"/>
  <c r="Z29" i="1"/>
  <c r="K29" i="1"/>
  <c r="G3" i="2"/>
  <c r="AF3" i="2"/>
  <c r="AG3" i="2"/>
  <c r="AP29" i="1"/>
  <c r="AD25" i="1"/>
  <c r="AE27" i="1"/>
  <c r="J27" i="1"/>
  <c r="I25" i="1"/>
  <c r="AA25" i="1"/>
  <c r="O25" i="1"/>
  <c r="W29" i="1"/>
  <c r="AH10" i="1"/>
  <c r="AH26" i="1" s="1"/>
  <c r="T29" i="1"/>
  <c r="AC29" i="1"/>
  <c r="AF27" i="1"/>
  <c r="AF28" i="1" s="1"/>
  <c r="AF29" i="1" s="1"/>
  <c r="E28" i="1"/>
  <c r="Q29" i="1"/>
  <c r="N29" i="1"/>
  <c r="AG25" i="1" l="1"/>
  <c r="AG28" i="1" s="1"/>
  <c r="AG29" i="1" s="1"/>
  <c r="AH3" i="2"/>
  <c r="G28" i="1"/>
  <c r="E29" i="1"/>
  <c r="AH28" i="1" l="1"/>
  <c r="L100" i="3"/>
  <c r="O27" i="4"/>
  <c r="AD100" i="3"/>
  <c r="X27" i="4"/>
  <c r="W27" i="4"/>
  <c r="T27" i="4"/>
  <c r="S100" i="3"/>
  <c r="AA27" i="4"/>
  <c r="AB100" i="3"/>
  <c r="X100" i="3"/>
  <c r="AL27" i="4"/>
  <c r="AK100" i="3"/>
  <c r="B27" i="4"/>
  <c r="F100" i="3"/>
  <c r="F27" i="4"/>
  <c r="M100" i="3"/>
  <c r="P100" i="3"/>
  <c r="Q27" i="4"/>
  <c r="R27" i="4"/>
  <c r="U100" i="3"/>
  <c r="V100" i="3"/>
  <c r="AE100" i="3"/>
  <c r="AJ100" i="3"/>
  <c r="AM100" i="3"/>
  <c r="AN100" i="3"/>
  <c r="AN27" i="4"/>
  <c r="AQ100" i="3"/>
  <c r="AQ27" i="4"/>
  <c r="I100" i="3"/>
  <c r="L27" i="4"/>
  <c r="U27" i="4"/>
  <c r="E27" i="4"/>
  <c r="AP27" i="4"/>
  <c r="R100" i="3"/>
  <c r="H27" i="4"/>
  <c r="G100" i="3"/>
  <c r="C27" i="4"/>
  <c r="D100" i="3"/>
  <c r="E100" i="3"/>
  <c r="AD27" i="4"/>
  <c r="C100" i="3"/>
  <c r="G27" i="4"/>
  <c r="H100" i="3"/>
  <c r="AJ27" i="4"/>
  <c r="AC27" i="4"/>
  <c r="K27" i="4"/>
  <c r="AF100" i="3"/>
  <c r="AE27" i="4"/>
  <c r="S27" i="4"/>
  <c r="T100" i="3"/>
  <c r="Y100" i="3"/>
  <c r="Y27" i="4"/>
  <c r="Z100" i="3"/>
  <c r="AR27" i="4" l="1"/>
  <c r="N100" i="3"/>
  <c r="M27" i="4"/>
  <c r="V27" i="4"/>
  <c r="W100" i="3"/>
  <c r="J27" i="4"/>
  <c r="K100" i="3"/>
  <c r="AA100" i="3"/>
  <c r="D27" i="4"/>
  <c r="AO100" i="3"/>
  <c r="AP100" i="3" s="1"/>
  <c r="AG27" i="4"/>
  <c r="Z27" i="4"/>
  <c r="AL100" i="3"/>
  <c r="J100" i="3"/>
  <c r="AH100" i="3"/>
  <c r="AR100" i="3"/>
  <c r="AS100" i="3" s="1"/>
  <c r="AM27" i="4"/>
  <c r="AO27" i="4" s="1"/>
  <c r="AI27" i="4"/>
  <c r="AK27" i="4" s="1"/>
  <c r="N27" i="4"/>
  <c r="I27" i="4"/>
  <c r="O100" i="3"/>
  <c r="AB27" i="4" l="1"/>
  <c r="AC100" i="3"/>
  <c r="AF27" i="4"/>
  <c r="AG100" i="3"/>
  <c r="P27" i="4"/>
  <c r="Q100" i="3"/>
  <c r="AH27" i="4" l="1"/>
  <c r="AI100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<sst xmlns="http://schemas.openxmlformats.org/spreadsheetml/2006/main" count="520" uniqueCount="184">
  <si>
    <t>AutoScout24</t>
  </si>
  <si>
    <t>ParuVendu</t>
  </si>
  <si>
    <t>Pro</t>
  </si>
  <si>
    <t>Annonces</t>
  </si>
  <si>
    <t>Moyenne</t>
  </si>
  <si>
    <t>Concession VN</t>
  </si>
  <si>
    <t>Réparateur Agréé</t>
  </si>
  <si>
    <t>Garage MRA</t>
  </si>
  <si>
    <t>Spécialiste VO</t>
  </si>
  <si>
    <t>activité (encore) inconnue</t>
  </si>
  <si>
    <t>Autre activité</t>
  </si>
  <si>
    <t>b) Par stock VO estimé</t>
  </si>
  <si>
    <t>moins de 10</t>
  </si>
  <si>
    <t>plus de 50</t>
  </si>
  <si>
    <t>Total identifiés panel</t>
  </si>
  <si>
    <t>Pros à identifier</t>
  </si>
  <si>
    <t>Total à identifier</t>
  </si>
  <si>
    <t>Statistiques</t>
  </si>
  <si>
    <t>Annonces incomplètes</t>
  </si>
  <si>
    <t>Total général professionnels</t>
  </si>
  <si>
    <t>% identifiés</t>
  </si>
  <si>
    <t>Total</t>
  </si>
  <si>
    <t>OuestFrance</t>
  </si>
  <si>
    <t>Argus</t>
  </si>
  <si>
    <t>La Centrale-Caradisiac</t>
  </si>
  <si>
    <t>Pros dédoublonnés</t>
  </si>
  <si>
    <t>Pros</t>
  </si>
  <si>
    <t>Annonces dédoublonnés</t>
  </si>
  <si>
    <t>Total Pros VO France</t>
  </si>
  <si>
    <t>Ain</t>
  </si>
  <si>
    <t>Aisne</t>
  </si>
  <si>
    <t>Allier</t>
  </si>
  <si>
    <t>Alpes de Haute-provence</t>
  </si>
  <si>
    <t>Hautes-Alpes</t>
  </si>
  <si>
    <t>Alpes 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</si>
  <si>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</si>
  <si>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</si>
  <si>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</si>
  <si>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</si>
  <si>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</si>
  <si>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</si>
  <si>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</si>
  <si>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</si>
  <si>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</si>
  <si>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</si>
  <si>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</si>
  <si>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</si>
  <si>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</si>
  <si>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Corse</t>
  </si>
  <si>
    <t>Côte d'or</t>
  </si>
  <si>
    <t>Côte d'armor</t>
  </si>
  <si>
    <t>Creuse</t>
  </si>
  <si>
    <t>Dordogne</t>
  </si>
  <si>
    <t>Doubs</t>
  </si>
  <si>
    <t>Drôme</t>
  </si>
  <si>
    <t>Eure</t>
  </si>
  <si>
    <t>Eure-et-loire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</si>
  <si>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</si>
  <si>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</si>
  <si>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</si>
  <si>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</si>
  <si>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</si>
  <si>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</si>
  <si>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</si>
  <si>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</si>
  <si>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</si>
  <si>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</si>
  <si>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</si>
  <si>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</si>
  <si>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</si>
  <si>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</si>
  <si>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</si>
  <si>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</si>
  <si>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</si>
  <si>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</si>
  <si>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 et 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</si>
  <si>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</si>
  <si>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</si>
  <si>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</si>
  <si>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</si>
  <si>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</si>
  <si>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</si>
  <si>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</si>
  <si>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</si>
  <si>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</si>
  <si>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</si>
  <si>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</si>
  <si>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</si>
  <si>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</si>
  <si>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</si>
  <si>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</si>
  <si>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</si>
  <si>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 Atlantiques</t>
  </si>
  <si>
    <t>Hautes-Pyrénées</t>
  </si>
  <si>
    <t>Pyrénées 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</si>
  <si>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</si>
  <si>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</si>
  <si>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</si>
  <si>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</si>
  <si>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</si>
  <si>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</si>
  <si>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</si>
  <si>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</si>
  <si>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</si>
  <si>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</si>
  <si>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</si>
  <si>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</si>
  <si>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</si>
  <si>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</si>
  <si>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</si>
  <si>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 et 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</si>
  <si>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</si>
  <si>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</si>
  <si>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</si>
  <si>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</si>
  <si>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</si>
  <si>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</si>
  <si>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</si>
  <si>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</si>
  <si>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</si>
  <si>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</si>
  <si>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</si>
  <si>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</si>
  <si>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</si>
  <si>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Autres (Dom-Tom, Monaco, Andorre)</t>
  </si>
  <si>
    <t>Pros identifiés</t>
  </si>
  <si>
    <t xml:space="preserve">Autre activité </t>
  </si>
  <si>
    <t>Totaux avec doublons de pros</t>
  </si>
  <si>
    <t>Total Marché</t>
  </si>
  <si>
    <t>Somme Panel</t>
  </si>
  <si>
    <t>de 10 à 20</t>
  </si>
  <si>
    <t>de 21 et 50</t>
  </si>
  <si>
    <t>Zoomcar</t>
  </si>
  <si>
    <t>Alsace</t>
  </si>
  <si>
    <t>Aquitaine</t>
  </si>
  <si>
    <t>Auvergne</t>
  </si>
  <si>
    <t>Bourgogne</t>
  </si>
  <si>
    <t>Bretagne</t>
  </si>
  <si>
    <t>Centre</t>
  </si>
  <si>
    <t>Champagne - Ardenne</t>
  </si>
  <si>
    <t>Haute-Normandie</t>
  </si>
  <si>
    <t>Franche-Comté</t>
  </si>
  <si>
    <t>Ile-de-France</t>
  </si>
  <si>
    <t>Languedoc - Roussillon</t>
  </si>
  <si>
    <t>Limousin</t>
  </si>
  <si>
    <t>Lorraine</t>
  </si>
  <si>
    <t>Midi - Pyrenées</t>
  </si>
  <si>
    <t>Basse-Normandie</t>
  </si>
  <si>
    <t>Nord - Pas-de-Calais</t>
  </si>
  <si>
    <t>Pays de la Loire</t>
  </si>
  <si>
    <t>Picardie</t>
  </si>
  <si>
    <t>Poitou-Charentes</t>
  </si>
  <si>
    <t>Provence - Alpes - Côte-d'Azur</t>
  </si>
  <si>
    <t>Rhône-Alpes</t>
  </si>
  <si>
    <t>Site</t>
  </si>
  <si>
    <t>Total Marché dédoublonnés</t>
  </si>
  <si>
    <t>Aramisauto</t>
  </si>
  <si>
    <t>Autohero</t>
  </si>
  <si>
    <t>Leboncoin**</t>
  </si>
  <si>
    <t>Heycar</t>
  </si>
  <si>
    <t>Leboncoin</t>
  </si>
  <si>
    <t>Renault Occasions</t>
  </si>
  <si>
    <t>Spoticar</t>
  </si>
  <si>
    <t>sans faux particuliers</t>
  </si>
  <si>
    <t>Total Franchisé</t>
  </si>
  <si>
    <t>Total Indépendant</t>
  </si>
  <si>
    <t>* Annonceurs professionnels identifiés dans la base Joreca.</t>
  </si>
  <si>
    <t>Pros identifiés Joreca</t>
  </si>
  <si>
    <t>Pros à identifier Joreca</t>
  </si>
  <si>
    <t>a) Par métier (Joreca)</t>
  </si>
  <si>
    <t>Total identifiés base Joreca</t>
  </si>
  <si>
    <t>Pros identifiés Joreca ayant déposé au moins une annonce pour un VO dans le département 
(le pro pouvant être situé dans un autre département)</t>
  </si>
  <si>
    <t>Pros identifiés Joreca ayant déposé au moins une annonce pour un VO dans la région 
(le pro pouvant être situé dans une autre région)</t>
  </si>
  <si>
    <t>Top 10 Groupes</t>
  </si>
  <si>
    <t>Top 20 Groupes</t>
  </si>
  <si>
    <t>Top 50 Groupes</t>
  </si>
  <si>
    <t>Top 100 Groupes</t>
  </si>
  <si>
    <t>Groupe Leboncoin</t>
  </si>
  <si>
    <t>Groupe OuestFrance</t>
  </si>
  <si>
    <t>LaCentrale</t>
  </si>
  <si>
    <t>Nombre de Groupe</t>
  </si>
  <si>
    <t>Nombre de Point de Vente</t>
  </si>
  <si>
    <t>Couverture par  Volume d'annonces Dédupliquées</t>
  </si>
  <si>
    <t>Evolution des annonceurs professionnels* - Septembre 2023 à Septembre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</si>
</sst>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\-??\ _€_-;_-@_-"/>
    <numFmt numFmtId="165" formatCode="\ #,##0&quot;    &quot;;\-#,##0&quot;    &quot;;&quot; -&quot;#&quot;    &quot;;@\ "/>
    <numFmt numFmtId="166" formatCode="dd/mm/yy"/>
    <numFmt numFmtId="167" formatCode="###\ ###"/>
    <numFmt numFmtId="168" formatCode="###\ ###\ ##0"/>
    <numFmt numFmtId="169" formatCode="[$-40C]mmm\-yy;@"/>
  </numFmts>
  <fonts count="43" x14ac:knownFonts="1">
    <font>
      <sz val="10"/>
      <name val="Arial"/>
    </font>
    <font>
      <b/>
      <sz val="14"/>
      <color indexed="10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i/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i/>
      <sz val="11"/>
      <color indexed="10"/>
      <name val="Arial"/>
      <family val="2"/>
    </font>
    <font>
      <b/>
      <i/>
      <sz val="11"/>
      <color indexed="10"/>
      <name val="Arial"/>
      <family val="2"/>
    </font>
    <font>
      <sz val="12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i/>
      <sz val="9"/>
      <color indexed="10"/>
      <name val="Arial"/>
      <family val="2"/>
    </font>
    <font>
      <sz val="9"/>
      <name val="Arial"/>
      <family val="2"/>
    </font>
    <font>
      <i/>
      <sz val="9"/>
      <color indexed="10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/>
      <top style="hair">
        <color indexed="64"/>
      </top>
      <bottom/>
      <diagonal/>
    </border>
    <border>
      <left/>
      <right style="thin">
        <color indexed="8"/>
      </right>
      <top style="hair">
        <color indexed="64"/>
      </top>
      <bottom/>
      <diagonal/>
    </border>
  </borders>
  <cellStyleXfs count="13">
    <xf numFmtId="0" fontId="0" fillId="0" borderId="0"/>
    <xf numFmtId="164" fontId="5" fillId="0" borderId="0" applyFill="0" applyBorder="0" applyAlignment="0" applyProtection="0"/>
    <xf numFmtId="164" fontId="6" fillId="0" borderId="0" applyFill="0" applyBorder="0" applyAlignment="0" applyProtection="0"/>
    <xf numFmtId="164" fontId="5" fillId="0" borderId="0" applyFill="0" applyBorder="0" applyAlignment="0" applyProtection="0"/>
    <xf numFmtId="164" fontId="5" fillId="0" borderId="0" applyFill="0" applyBorder="0" applyAlignment="0" applyProtection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 applyFill="0"/>
    <xf numFmtId="0" fontId="5" fillId="0" borderId="0"/>
    <xf numFmtId="0" fontId="20" fillId="0" borderId="0"/>
    <xf numFmtId="9" fontId="6" fillId="0" borderId="0" applyFill="0" applyBorder="0" applyAlignment="0" applyProtection="0"/>
  </cellStyleXfs>
  <cellXfs count="372">
    <xf numFmtId="0" fontId="0" fillId="0" borderId="0" xfId="0"/>
    <xf numFmtId="0" fontId="1" fillId="0" borderId="0" xfId="0" applyFont="1"/>
    <xf numFmtId="0" fontId="5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8" fillId="0" borderId="0" xfId="0" applyFont="1"/>
    <xf numFmtId="0" fontId="11" fillId="0" borderId="0" xfId="0" applyFont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4" fillId="0" borderId="0" xfId="0" applyFont="1"/>
    <xf numFmtId="165" fontId="0" fillId="0" borderId="0" xfId="0" applyNumberFormat="1"/>
    <xf numFmtId="165" fontId="8" fillId="0" borderId="0" xfId="0" applyNumberFormat="1" applyFont="1"/>
    <xf numFmtId="165" fontId="11" fillId="0" borderId="6" xfId="1" applyNumberFormat="1" applyFont="1" applyFill="1" applyBorder="1" applyAlignment="1" applyProtection="1"/>
    <xf numFmtId="165" fontId="11" fillId="0" borderId="0" xfId="1" applyNumberFormat="1" applyFont="1" applyFill="1" applyBorder="1" applyAlignment="1" applyProtection="1"/>
    <xf numFmtId="165" fontId="13" fillId="0" borderId="0" xfId="1" applyNumberFormat="1" applyFont="1" applyFill="1" applyBorder="1" applyAlignment="1" applyProtection="1"/>
    <xf numFmtId="165" fontId="8" fillId="0" borderId="7" xfId="1" applyNumberFormat="1" applyFont="1" applyFill="1" applyBorder="1" applyAlignment="1" applyProtection="1"/>
    <xf numFmtId="168" fontId="5" fillId="0" borderId="6" xfId="1" applyNumberFormat="1" applyFill="1" applyBorder="1" applyAlignment="1" applyProtection="1"/>
    <xf numFmtId="168" fontId="5" fillId="0" borderId="0" xfId="1" applyNumberFormat="1" applyFill="1" applyBorder="1" applyAlignment="1" applyProtection="1"/>
    <xf numFmtId="0" fontId="3" fillId="0" borderId="8" xfId="0" applyFont="1" applyBorder="1" applyAlignment="1">
      <alignment horizontal="center" vertical="center" wrapText="1"/>
    </xf>
    <xf numFmtId="168" fontId="5" fillId="0" borderId="9" xfId="1" applyNumberFormat="1" applyFill="1" applyBorder="1" applyAlignment="1" applyProtection="1"/>
    <xf numFmtId="168" fontId="0" fillId="0" borderId="0" xfId="0" applyNumberFormat="1"/>
    <xf numFmtId="0" fontId="16" fillId="2" borderId="0" xfId="0" applyFont="1" applyFill="1"/>
    <xf numFmtId="0" fontId="4" fillId="2" borderId="1" xfId="0" applyFont="1" applyFill="1" applyBorder="1" applyAlignment="1">
      <alignment wrapText="1"/>
    </xf>
    <xf numFmtId="168" fontId="16" fillId="2" borderId="6" xfId="2" applyNumberFormat="1" applyFont="1" applyFill="1" applyBorder="1" applyAlignment="1" applyProtection="1"/>
    <xf numFmtId="168" fontId="16" fillId="2" borderId="0" xfId="2" applyNumberFormat="1" applyFont="1" applyFill="1" applyBorder="1" applyAlignment="1" applyProtection="1"/>
    <xf numFmtId="165" fontId="16" fillId="2" borderId="0" xfId="2" applyNumberFormat="1" applyFont="1" applyFill="1" applyBorder="1" applyAlignment="1" applyProtection="1"/>
    <xf numFmtId="168" fontId="21" fillId="2" borderId="6" xfId="2" applyNumberFormat="1" applyFont="1" applyFill="1" applyBorder="1" applyAlignment="1" applyProtection="1"/>
    <xf numFmtId="168" fontId="21" fillId="2" borderId="0" xfId="2" applyNumberFormat="1" applyFont="1" applyFill="1" applyBorder="1" applyAlignment="1" applyProtection="1"/>
    <xf numFmtId="165" fontId="21" fillId="2" borderId="0" xfId="2" applyNumberFormat="1" applyFont="1" applyFill="1" applyBorder="1" applyAlignment="1" applyProtection="1"/>
    <xf numFmtId="165" fontId="18" fillId="2" borderId="7" xfId="2" applyNumberFormat="1" applyFont="1" applyFill="1" applyBorder="1" applyAlignment="1" applyProtection="1"/>
    <xf numFmtId="165" fontId="16" fillId="2" borderId="9" xfId="2" applyNumberFormat="1" applyFont="1" applyFill="1" applyBorder="1" applyAlignment="1" applyProtection="1"/>
    <xf numFmtId="0" fontId="16" fillId="2" borderId="1" xfId="0" applyFont="1" applyFill="1" applyBorder="1"/>
    <xf numFmtId="167" fontId="19" fillId="2" borderId="0" xfId="0" applyNumberFormat="1" applyFont="1" applyFill="1"/>
    <xf numFmtId="167" fontId="21" fillId="2" borderId="0" xfId="0" applyNumberFormat="1" applyFont="1" applyFill="1"/>
    <xf numFmtId="165" fontId="21" fillId="2" borderId="9" xfId="2" applyNumberFormat="1" applyFont="1" applyFill="1" applyBorder="1" applyAlignment="1" applyProtection="1"/>
    <xf numFmtId="165" fontId="18" fillId="2" borderId="7" xfId="1" applyNumberFormat="1" applyFont="1" applyFill="1" applyBorder="1" applyAlignment="1" applyProtection="1"/>
    <xf numFmtId="0" fontId="16" fillId="2" borderId="1" xfId="0" applyFont="1" applyFill="1" applyBorder="1" applyAlignment="1">
      <alignment wrapText="1"/>
    </xf>
    <xf numFmtId="0" fontId="4" fillId="2" borderId="10" xfId="0" applyFont="1" applyFill="1" applyBorder="1" applyAlignment="1">
      <alignment horizontal="left"/>
    </xf>
    <xf numFmtId="168" fontId="4" fillId="2" borderId="11" xfId="2" applyNumberFormat="1" applyFont="1" applyFill="1" applyBorder="1" applyAlignment="1" applyProtection="1"/>
    <xf numFmtId="168" fontId="4" fillId="2" borderId="11" xfId="2" applyNumberFormat="1" applyFont="1" applyFill="1" applyBorder="1" applyAlignment="1" applyProtection="1">
      <alignment horizontal="right"/>
    </xf>
    <xf numFmtId="165" fontId="4" fillId="2" borderId="12" xfId="2" applyNumberFormat="1" applyFont="1" applyFill="1" applyBorder="1" applyAlignment="1" applyProtection="1">
      <alignment horizontal="right"/>
    </xf>
    <xf numFmtId="168" fontId="22" fillId="2" borderId="11" xfId="2" applyNumberFormat="1" applyFont="1" applyFill="1" applyBorder="1" applyAlignment="1" applyProtection="1"/>
    <xf numFmtId="168" fontId="22" fillId="2" borderId="11" xfId="2" applyNumberFormat="1" applyFont="1" applyFill="1" applyBorder="1" applyAlignment="1" applyProtection="1">
      <alignment horizontal="right"/>
    </xf>
    <xf numFmtId="165" fontId="22" fillId="2" borderId="12" xfId="2" applyNumberFormat="1" applyFont="1" applyFill="1" applyBorder="1" applyAlignment="1" applyProtection="1">
      <alignment horizontal="right"/>
    </xf>
    <xf numFmtId="165" fontId="17" fillId="2" borderId="13" xfId="2" applyNumberFormat="1" applyFont="1" applyFill="1" applyBorder="1" applyAlignment="1" applyProtection="1"/>
    <xf numFmtId="0" fontId="4" fillId="2" borderId="0" xfId="0" applyFont="1" applyFill="1"/>
    <xf numFmtId="168" fontId="4" fillId="2" borderId="6" xfId="2" applyNumberFormat="1" applyFont="1" applyFill="1" applyBorder="1" applyAlignment="1" applyProtection="1">
      <alignment horizontal="right"/>
    </xf>
    <xf numFmtId="168" fontId="4" fillId="2" borderId="0" xfId="2" applyNumberFormat="1" applyFont="1" applyFill="1" applyBorder="1" applyAlignment="1" applyProtection="1">
      <alignment horizontal="right"/>
    </xf>
    <xf numFmtId="165" fontId="4" fillId="2" borderId="9" xfId="2" applyNumberFormat="1" applyFont="1" applyFill="1" applyBorder="1" applyAlignment="1" applyProtection="1"/>
    <xf numFmtId="168" fontId="22" fillId="2" borderId="6" xfId="2" applyNumberFormat="1" applyFont="1" applyFill="1" applyBorder="1" applyAlignment="1" applyProtection="1">
      <alignment horizontal="right"/>
    </xf>
    <xf numFmtId="168" fontId="22" fillId="2" borderId="0" xfId="2" applyNumberFormat="1" applyFont="1" applyFill="1" applyBorder="1" applyAlignment="1" applyProtection="1">
      <alignment horizontal="right"/>
    </xf>
    <xf numFmtId="165" fontId="22" fillId="2" borderId="9" xfId="2" applyNumberFormat="1" applyFont="1" applyFill="1" applyBorder="1" applyAlignment="1" applyProtection="1"/>
    <xf numFmtId="165" fontId="17" fillId="2" borderId="7" xfId="2" applyNumberFormat="1" applyFont="1" applyFill="1" applyBorder="1" applyAlignment="1" applyProtection="1"/>
    <xf numFmtId="168" fontId="16" fillId="2" borderId="6" xfId="2" applyNumberFormat="1" applyFont="1" applyFill="1" applyBorder="1" applyAlignment="1" applyProtection="1">
      <alignment horizontal="right"/>
    </xf>
    <xf numFmtId="168" fontId="16" fillId="2" borderId="0" xfId="2" applyNumberFormat="1" applyFont="1" applyFill="1" applyBorder="1" applyAlignment="1" applyProtection="1">
      <alignment horizontal="right"/>
    </xf>
    <xf numFmtId="168" fontId="21" fillId="2" borderId="6" xfId="2" applyNumberFormat="1" applyFont="1" applyFill="1" applyBorder="1" applyAlignment="1" applyProtection="1">
      <alignment horizontal="right"/>
    </xf>
    <xf numFmtId="168" fontId="21" fillId="2" borderId="0" xfId="2" applyNumberFormat="1" applyFont="1" applyFill="1" applyBorder="1" applyAlignment="1" applyProtection="1">
      <alignment horizontal="right"/>
    </xf>
    <xf numFmtId="166" fontId="16" fillId="2" borderId="1" xfId="0" applyNumberFormat="1" applyFont="1" applyFill="1" applyBorder="1"/>
    <xf numFmtId="165" fontId="4" fillId="2" borderId="10" xfId="2" applyNumberFormat="1" applyFont="1" applyFill="1" applyBorder="1" applyAlignment="1" applyProtection="1">
      <alignment horizontal="right"/>
    </xf>
    <xf numFmtId="165" fontId="4" fillId="2" borderId="12" xfId="2" applyNumberFormat="1" applyFont="1" applyFill="1" applyBorder="1" applyAlignment="1" applyProtection="1"/>
    <xf numFmtId="165" fontId="22" fillId="2" borderId="12" xfId="2" applyNumberFormat="1" applyFont="1" applyFill="1" applyBorder="1" applyAlignment="1" applyProtection="1"/>
    <xf numFmtId="3" fontId="4" fillId="2" borderId="10" xfId="0" applyNumberFormat="1" applyFont="1" applyFill="1" applyBorder="1" applyAlignment="1">
      <alignment horizontal="right"/>
    </xf>
    <xf numFmtId="0" fontId="4" fillId="2" borderId="14" xfId="0" applyFont="1" applyFill="1" applyBorder="1"/>
    <xf numFmtId="0" fontId="16" fillId="2" borderId="15" xfId="0" applyFont="1" applyFill="1" applyBorder="1"/>
    <xf numFmtId="9" fontId="16" fillId="2" borderId="11" xfId="2" applyNumberFormat="1" applyFont="1" applyFill="1" applyBorder="1" applyAlignment="1" applyProtection="1"/>
    <xf numFmtId="9" fontId="16" fillId="2" borderId="11" xfId="2" applyNumberFormat="1" applyFont="1" applyFill="1" applyBorder="1" applyAlignment="1" applyProtection="1">
      <alignment horizontal="right"/>
    </xf>
    <xf numFmtId="9" fontId="16" fillId="2" borderId="8" xfId="12" applyFont="1" applyFill="1" applyBorder="1" applyAlignment="1" applyProtection="1"/>
    <xf numFmtId="9" fontId="21" fillId="2" borderId="11" xfId="2" applyNumberFormat="1" applyFont="1" applyFill="1" applyBorder="1" applyAlignment="1" applyProtection="1"/>
    <xf numFmtId="9" fontId="21" fillId="2" borderId="11" xfId="2" applyNumberFormat="1" applyFont="1" applyFill="1" applyBorder="1" applyAlignment="1" applyProtection="1">
      <alignment horizontal="right"/>
    </xf>
    <xf numFmtId="9" fontId="21" fillId="2" borderId="8" xfId="12" applyFont="1" applyFill="1" applyBorder="1" applyAlignment="1" applyProtection="1"/>
    <xf numFmtId="9" fontId="18" fillId="2" borderId="5" xfId="12" applyFont="1" applyFill="1" applyBorder="1" applyAlignment="1" applyProtection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168" fontId="2" fillId="2" borderId="0" xfId="0" applyNumberFormat="1" applyFont="1" applyFill="1"/>
    <xf numFmtId="168" fontId="23" fillId="2" borderId="0" xfId="0" applyNumberFormat="1" applyFont="1" applyFill="1"/>
    <xf numFmtId="168" fontId="24" fillId="2" borderId="2" xfId="0" applyNumberFormat="1" applyFont="1" applyFill="1" applyBorder="1" applyAlignment="1">
      <alignment horizontal="center" vertical="center" wrapText="1"/>
    </xf>
    <xf numFmtId="168" fontId="25" fillId="2" borderId="3" xfId="0" applyNumberFormat="1" applyFont="1" applyFill="1" applyBorder="1" applyAlignment="1">
      <alignment horizontal="center" vertical="center" wrapText="1"/>
    </xf>
    <xf numFmtId="168" fontId="25" fillId="2" borderId="4" xfId="0" applyNumberFormat="1" applyFont="1" applyFill="1" applyBorder="1" applyAlignment="1">
      <alignment horizontal="center" vertical="center" wrapText="1"/>
    </xf>
    <xf numFmtId="168" fontId="26" fillId="2" borderId="3" xfId="0" applyNumberFormat="1" applyFont="1" applyFill="1" applyBorder="1" applyAlignment="1">
      <alignment horizontal="center" vertical="center" wrapText="1"/>
    </xf>
    <xf numFmtId="168" fontId="26" fillId="2" borderId="4" xfId="0" applyNumberFormat="1" applyFont="1" applyFill="1" applyBorder="1" applyAlignment="1">
      <alignment horizontal="center" vertical="center" wrapText="1"/>
    </xf>
    <xf numFmtId="168" fontId="24" fillId="2" borderId="5" xfId="0" applyNumberFormat="1" applyFont="1" applyFill="1" applyBorder="1" applyAlignment="1">
      <alignment horizontal="center" vertical="center" wrapText="1"/>
    </xf>
    <xf numFmtId="168" fontId="27" fillId="2" borderId="0" xfId="0" applyNumberFormat="1" applyFont="1" applyFill="1" applyAlignment="1">
      <alignment vertical="center"/>
    </xf>
    <xf numFmtId="168" fontId="25" fillId="2" borderId="11" xfId="2" applyNumberFormat="1" applyFont="1" applyFill="1" applyBorder="1" applyAlignment="1" applyProtection="1"/>
    <xf numFmtId="168" fontId="25" fillId="2" borderId="16" xfId="2" applyNumberFormat="1" applyFont="1" applyFill="1" applyBorder="1" applyAlignment="1" applyProtection="1"/>
    <xf numFmtId="165" fontId="26" fillId="2" borderId="11" xfId="2" applyNumberFormat="1" applyFont="1" applyFill="1" applyBorder="1" applyAlignment="1" applyProtection="1"/>
    <xf numFmtId="168" fontId="26" fillId="2" borderId="16" xfId="2" applyNumberFormat="1" applyFont="1" applyFill="1" applyBorder="1" applyAlignment="1" applyProtection="1"/>
    <xf numFmtId="165" fontId="24" fillId="2" borderId="16" xfId="2" applyNumberFormat="1" applyFont="1" applyFill="1" applyBorder="1" applyAlignment="1" applyProtection="1"/>
    <xf numFmtId="168" fontId="27" fillId="2" borderId="0" xfId="0" applyNumberFormat="1" applyFont="1" applyFill="1"/>
    <xf numFmtId="168" fontId="24" fillId="2" borderId="0" xfId="0" applyNumberFormat="1" applyFont="1" applyFill="1" applyAlignment="1">
      <alignment wrapText="1"/>
    </xf>
    <xf numFmtId="168" fontId="25" fillId="2" borderId="6" xfId="2" applyNumberFormat="1" applyFont="1" applyFill="1" applyBorder="1" applyAlignment="1" applyProtection="1"/>
    <xf numFmtId="168" fontId="25" fillId="2" borderId="0" xfId="2" applyNumberFormat="1" applyFont="1" applyFill="1" applyBorder="1" applyAlignment="1" applyProtection="1"/>
    <xf numFmtId="168" fontId="25" fillId="2" borderId="17" xfId="2" applyNumberFormat="1" applyFont="1" applyFill="1" applyBorder="1" applyAlignment="1" applyProtection="1"/>
    <xf numFmtId="165" fontId="26" fillId="2" borderId="0" xfId="2" applyNumberFormat="1" applyFont="1" applyFill="1" applyBorder="1" applyAlignment="1" applyProtection="1"/>
    <xf numFmtId="168" fontId="26" fillId="2" borderId="17" xfId="2" applyNumberFormat="1" applyFont="1" applyFill="1" applyBorder="1" applyAlignment="1" applyProtection="1"/>
    <xf numFmtId="165" fontId="24" fillId="2" borderId="17" xfId="2" applyNumberFormat="1" applyFont="1" applyFill="1" applyBorder="1" applyAlignment="1" applyProtection="1"/>
    <xf numFmtId="168" fontId="25" fillId="2" borderId="0" xfId="0" applyNumberFormat="1" applyFont="1" applyFill="1"/>
    <xf numFmtId="168" fontId="27" fillId="2" borderId="6" xfId="2" applyNumberFormat="1" applyFont="1" applyFill="1" applyBorder="1" applyAlignment="1" applyProtection="1"/>
    <xf numFmtId="168" fontId="27" fillId="2" borderId="0" xfId="2" applyNumberFormat="1" applyFont="1" applyFill="1" applyBorder="1" applyAlignment="1" applyProtection="1"/>
    <xf numFmtId="168" fontId="27" fillId="2" borderId="17" xfId="2" applyNumberFormat="1" applyFont="1" applyFill="1" applyBorder="1" applyAlignment="1" applyProtection="1"/>
    <xf numFmtId="165" fontId="28" fillId="2" borderId="0" xfId="2" applyNumberFormat="1" applyFont="1" applyFill="1" applyBorder="1" applyAlignment="1" applyProtection="1"/>
    <xf numFmtId="168" fontId="28" fillId="2" borderId="17" xfId="2" applyNumberFormat="1" applyFont="1" applyFill="1" applyBorder="1" applyAlignment="1" applyProtection="1"/>
    <xf numFmtId="165" fontId="29" fillId="2" borderId="17" xfId="2" applyNumberFormat="1" applyFont="1" applyFill="1" applyBorder="1" applyAlignment="1" applyProtection="1"/>
    <xf numFmtId="168" fontId="27" fillId="2" borderId="1" xfId="0" applyNumberFormat="1" applyFont="1" applyFill="1" applyBorder="1"/>
    <xf numFmtId="167" fontId="30" fillId="2" borderId="0" xfId="0" applyNumberFormat="1" applyFont="1" applyFill="1"/>
    <xf numFmtId="165" fontId="28" fillId="2" borderId="0" xfId="1" applyNumberFormat="1" applyFont="1" applyFill="1" applyBorder="1" applyAlignment="1" applyProtection="1"/>
    <xf numFmtId="165" fontId="29" fillId="2" borderId="17" xfId="1" applyNumberFormat="1" applyFont="1" applyFill="1" applyBorder="1" applyAlignment="1" applyProtection="1"/>
    <xf numFmtId="168" fontId="25" fillId="2" borderId="11" xfId="0" applyNumberFormat="1" applyFont="1" applyFill="1" applyBorder="1"/>
    <xf numFmtId="168" fontId="25" fillId="2" borderId="11" xfId="2" applyNumberFormat="1" applyFont="1" applyFill="1" applyBorder="1" applyAlignment="1" applyProtection="1">
      <alignment horizontal="right"/>
    </xf>
    <xf numFmtId="168" fontId="25" fillId="2" borderId="1" xfId="0" applyNumberFormat="1" applyFont="1" applyFill="1" applyBorder="1" applyAlignment="1">
      <alignment wrapText="1"/>
    </xf>
    <xf numFmtId="168" fontId="24" fillId="2" borderId="1" xfId="0" applyNumberFormat="1" applyFont="1" applyFill="1" applyBorder="1" applyAlignment="1">
      <alignment wrapText="1"/>
    </xf>
    <xf numFmtId="168" fontId="28" fillId="2" borderId="0" xfId="0" applyNumberFormat="1" applyFont="1" applyFill="1"/>
    <xf numFmtId="168" fontId="29" fillId="2" borderId="0" xfId="0" applyNumberFormat="1" applyFont="1" applyFill="1"/>
    <xf numFmtId="168" fontId="14" fillId="2" borderId="10" xfId="2" applyNumberFormat="1" applyFont="1" applyFill="1" applyBorder="1" applyAlignment="1" applyProtection="1">
      <alignment horizontal="right"/>
    </xf>
    <xf numFmtId="168" fontId="14" fillId="2" borderId="11" xfId="2" applyNumberFormat="1" applyFont="1" applyFill="1" applyBorder="1" applyAlignment="1" applyProtection="1">
      <alignment horizontal="right"/>
    </xf>
    <xf numFmtId="168" fontId="19" fillId="2" borderId="0" xfId="0" applyNumberFormat="1" applyFont="1" applyFill="1"/>
    <xf numFmtId="168" fontId="30" fillId="2" borderId="0" xfId="0" applyNumberFormat="1" applyFont="1" applyFill="1"/>
    <xf numFmtId="168" fontId="5" fillId="0" borderId="18" xfId="1" applyNumberFormat="1" applyFill="1" applyBorder="1" applyAlignment="1" applyProtection="1"/>
    <xf numFmtId="168" fontId="5" fillId="0" borderId="19" xfId="1" applyNumberFormat="1" applyFill="1" applyBorder="1" applyAlignment="1" applyProtection="1"/>
    <xf numFmtId="3" fontId="30" fillId="2" borderId="0" xfId="0" applyNumberFormat="1" applyFont="1" applyFill="1"/>
    <xf numFmtId="0" fontId="30" fillId="2" borderId="0" xfId="0" applyFont="1" applyFill="1"/>
    <xf numFmtId="0" fontId="19" fillId="2" borderId="0" xfId="0" applyFont="1" applyFill="1"/>
    <xf numFmtId="165" fontId="29" fillId="2" borderId="0" xfId="0" applyNumberFormat="1" applyFont="1" applyFill="1"/>
    <xf numFmtId="165" fontId="13" fillId="0" borderId="16" xfId="1" applyNumberFormat="1" applyFont="1" applyFill="1" applyBorder="1" applyAlignment="1" applyProtection="1"/>
    <xf numFmtId="165" fontId="4" fillId="2" borderId="20" xfId="2" applyNumberFormat="1" applyFont="1" applyFill="1" applyBorder="1" applyAlignment="1" applyProtection="1"/>
    <xf numFmtId="167" fontId="0" fillId="0" borderId="0" xfId="0" applyNumberFormat="1"/>
    <xf numFmtId="0" fontId="27" fillId="2" borderId="6" xfId="2" applyNumberFormat="1" applyFont="1" applyFill="1" applyBorder="1" applyAlignment="1" applyProtection="1"/>
    <xf numFmtId="0" fontId="27" fillId="2" borderId="0" xfId="2" applyNumberFormat="1" applyFont="1" applyFill="1" applyBorder="1" applyAlignment="1" applyProtection="1"/>
    <xf numFmtId="0" fontId="21" fillId="2" borderId="0" xfId="0" applyFont="1" applyFill="1"/>
    <xf numFmtId="168" fontId="31" fillId="2" borderId="10" xfId="2" applyNumberFormat="1" applyFont="1" applyFill="1" applyBorder="1" applyAlignment="1" applyProtection="1">
      <alignment horizontal="right"/>
    </xf>
    <xf numFmtId="168" fontId="31" fillId="2" borderId="11" xfId="2" applyNumberFormat="1" applyFont="1" applyFill="1" applyBorder="1" applyAlignment="1" applyProtection="1">
      <alignment horizontal="right"/>
    </xf>
    <xf numFmtId="165" fontId="13" fillId="0" borderId="6" xfId="1" applyNumberFormat="1" applyFont="1" applyFill="1" applyBorder="1" applyAlignment="1" applyProtection="1">
      <alignment horizontal="right"/>
    </xf>
    <xf numFmtId="165" fontId="13" fillId="0" borderId="0" xfId="1" applyNumberFormat="1" applyFont="1" applyFill="1" applyBorder="1" applyAlignment="1" applyProtection="1">
      <alignment horizontal="right"/>
    </xf>
    <xf numFmtId="165" fontId="11" fillId="0" borderId="10" xfId="1" applyNumberFormat="1" applyFont="1" applyFill="1" applyBorder="1" applyAlignment="1" applyProtection="1"/>
    <xf numFmtId="165" fontId="11" fillId="0" borderId="11" xfId="1" applyNumberFormat="1" applyFont="1" applyFill="1" applyBorder="1" applyAlignment="1" applyProtection="1"/>
    <xf numFmtId="165" fontId="11" fillId="0" borderId="16" xfId="1" applyNumberFormat="1" applyFont="1" applyFill="1" applyBorder="1" applyAlignment="1" applyProtection="1"/>
    <xf numFmtId="165" fontId="10" fillId="0" borderId="10" xfId="1" applyNumberFormat="1" applyFont="1" applyFill="1" applyBorder="1" applyAlignment="1" applyProtection="1"/>
    <xf numFmtId="165" fontId="10" fillId="0" borderId="11" xfId="1" applyNumberFormat="1" applyFont="1" applyFill="1" applyBorder="1" applyAlignment="1" applyProtection="1"/>
    <xf numFmtId="165" fontId="10" fillId="0" borderId="16" xfId="1" applyNumberFormat="1" applyFont="1" applyFill="1" applyBorder="1" applyAlignment="1" applyProtection="1"/>
    <xf numFmtId="165" fontId="13" fillId="0" borderId="10" xfId="1" applyNumberFormat="1" applyFont="1" applyFill="1" applyBorder="1" applyAlignment="1" applyProtection="1">
      <alignment horizontal="right"/>
    </xf>
    <xf numFmtId="165" fontId="13" fillId="0" borderId="11" xfId="1" applyNumberFormat="1" applyFont="1" applyFill="1" applyBorder="1" applyAlignment="1" applyProtection="1">
      <alignment horizontal="right"/>
    </xf>
    <xf numFmtId="165" fontId="12" fillId="0" borderId="10" xfId="1" applyNumberFormat="1" applyFont="1" applyFill="1" applyBorder="1" applyAlignment="1" applyProtection="1">
      <alignment horizontal="right"/>
    </xf>
    <xf numFmtId="165" fontId="12" fillId="0" borderId="11" xfId="1" applyNumberFormat="1" applyFont="1" applyFill="1" applyBorder="1" applyAlignment="1" applyProtection="1">
      <alignment horizontal="right"/>
    </xf>
    <xf numFmtId="165" fontId="7" fillId="2" borderId="13" xfId="4" applyNumberFormat="1" applyFont="1" applyFill="1" applyBorder="1" applyAlignment="1" applyProtection="1"/>
    <xf numFmtId="0" fontId="0" fillId="4" borderId="0" xfId="0" applyFill="1"/>
    <xf numFmtId="168" fontId="16" fillId="4" borderId="6" xfId="2" applyNumberFormat="1" applyFont="1" applyFill="1" applyBorder="1" applyAlignment="1" applyProtection="1">
      <alignment horizontal="right"/>
    </xf>
    <xf numFmtId="168" fontId="16" fillId="4" borderId="0" xfId="2" applyNumberFormat="1" applyFont="1" applyFill="1" applyBorder="1" applyAlignment="1" applyProtection="1"/>
    <xf numFmtId="0" fontId="16" fillId="4" borderId="0" xfId="0" applyFont="1" applyFill="1"/>
    <xf numFmtId="168" fontId="16" fillId="4" borderId="6" xfId="2" applyNumberFormat="1" applyFont="1" applyFill="1" applyBorder="1" applyAlignment="1" applyProtection="1"/>
    <xf numFmtId="165" fontId="16" fillId="4" borderId="9" xfId="2" applyNumberFormat="1" applyFont="1" applyFill="1" applyBorder="1" applyAlignment="1" applyProtection="1"/>
    <xf numFmtId="168" fontId="21" fillId="4" borderId="6" xfId="2" applyNumberFormat="1" applyFont="1" applyFill="1" applyBorder="1" applyAlignment="1" applyProtection="1"/>
    <xf numFmtId="168" fontId="21" fillId="4" borderId="0" xfId="2" applyNumberFormat="1" applyFont="1" applyFill="1" applyBorder="1" applyAlignment="1" applyProtection="1"/>
    <xf numFmtId="165" fontId="21" fillId="4" borderId="9" xfId="2" applyNumberFormat="1" applyFont="1" applyFill="1" applyBorder="1" applyAlignment="1" applyProtection="1"/>
    <xf numFmtId="165" fontId="18" fillId="4" borderId="7" xfId="2" applyNumberFormat="1" applyFont="1" applyFill="1" applyBorder="1" applyAlignment="1" applyProtection="1"/>
    <xf numFmtId="0" fontId="4" fillId="4" borderId="1" xfId="0" applyFont="1" applyFill="1" applyBorder="1" applyAlignment="1">
      <alignment wrapText="1"/>
    </xf>
    <xf numFmtId="168" fontId="16" fillId="4" borderId="0" xfId="2" applyNumberFormat="1" applyFont="1" applyFill="1" applyBorder="1" applyAlignment="1" applyProtection="1">
      <alignment horizontal="right"/>
    </xf>
    <xf numFmtId="168" fontId="21" fillId="4" borderId="6" xfId="2" applyNumberFormat="1" applyFont="1" applyFill="1" applyBorder="1" applyAlignment="1" applyProtection="1">
      <alignment horizontal="right"/>
    </xf>
    <xf numFmtId="168" fontId="21" fillId="4" borderId="0" xfId="2" applyNumberFormat="1" applyFont="1" applyFill="1" applyBorder="1" applyAlignment="1" applyProtection="1">
      <alignment horizontal="right"/>
    </xf>
    <xf numFmtId="0" fontId="5" fillId="0" borderId="0" xfId="5"/>
    <xf numFmtId="0" fontId="3" fillId="0" borderId="3" xfId="5" applyFont="1" applyBorder="1" applyAlignment="1">
      <alignment horizontal="center" vertical="center" wrapText="1"/>
    </xf>
    <xf numFmtId="0" fontId="3" fillId="0" borderId="4" xfId="5" applyFont="1" applyBorder="1" applyAlignment="1">
      <alignment horizontal="center" vertical="center" wrapText="1"/>
    </xf>
    <xf numFmtId="0" fontId="10" fillId="0" borderId="3" xfId="5" applyFont="1" applyBorder="1" applyAlignment="1">
      <alignment horizontal="center" vertical="center" wrapText="1"/>
    </xf>
    <xf numFmtId="0" fontId="10" fillId="0" borderId="4" xfId="5" applyFont="1" applyBorder="1" applyAlignment="1">
      <alignment horizontal="center" vertical="center" wrapText="1"/>
    </xf>
    <xf numFmtId="0" fontId="12" fillId="0" borderId="3" xfId="5" applyFont="1" applyBorder="1" applyAlignment="1">
      <alignment horizontal="center" vertical="center" wrapText="1"/>
    </xf>
    <xf numFmtId="0" fontId="12" fillId="0" borderId="4" xfId="5" applyFont="1" applyBorder="1" applyAlignment="1">
      <alignment horizontal="center" vertical="center" wrapText="1"/>
    </xf>
    <xf numFmtId="0" fontId="7" fillId="0" borderId="5" xfId="5" applyFont="1" applyBorder="1" applyAlignment="1">
      <alignment horizontal="center" vertical="center" wrapText="1"/>
    </xf>
    <xf numFmtId="0" fontId="5" fillId="0" borderId="0" xfId="5" applyAlignment="1">
      <alignment vertical="center" wrapText="1"/>
    </xf>
    <xf numFmtId="0" fontId="5" fillId="0" borderId="1" xfId="5" applyBorder="1"/>
    <xf numFmtId="165" fontId="5" fillId="2" borderId="6" xfId="1" applyNumberFormat="1" applyFill="1" applyBorder="1" applyAlignment="1" applyProtection="1"/>
    <xf numFmtId="165" fontId="5" fillId="2" borderId="0" xfId="1" applyNumberFormat="1" applyFill="1" applyBorder="1" applyAlignment="1" applyProtection="1"/>
    <xf numFmtId="168" fontId="5" fillId="2" borderId="0" xfId="3" applyNumberFormat="1" applyFill="1" applyBorder="1" applyAlignment="1" applyProtection="1"/>
    <xf numFmtId="165" fontId="5" fillId="2" borderId="6" xfId="4" applyNumberFormat="1" applyFill="1" applyBorder="1" applyAlignment="1" applyProtection="1"/>
    <xf numFmtId="165" fontId="5" fillId="2" borderId="0" xfId="4" applyNumberFormat="1" applyFill="1" applyBorder="1" applyAlignment="1" applyProtection="1"/>
    <xf numFmtId="168" fontId="11" fillId="2" borderId="0" xfId="3" applyNumberFormat="1" applyFont="1" applyFill="1" applyBorder="1" applyAlignment="1" applyProtection="1"/>
    <xf numFmtId="165" fontId="13" fillId="2" borderId="6" xfId="1" applyNumberFormat="1" applyFont="1" applyFill="1" applyBorder="1" applyAlignment="1" applyProtection="1"/>
    <xf numFmtId="165" fontId="13" fillId="2" borderId="0" xfId="1" applyNumberFormat="1" applyFont="1" applyFill="1" applyBorder="1" applyAlignment="1" applyProtection="1"/>
    <xf numFmtId="168" fontId="13" fillId="2" borderId="0" xfId="3" applyNumberFormat="1" applyFont="1" applyFill="1" applyBorder="1" applyAlignment="1" applyProtection="1"/>
    <xf numFmtId="165" fontId="8" fillId="2" borderId="7" xfId="4" applyNumberFormat="1" applyFont="1" applyFill="1" applyBorder="1" applyAlignment="1" applyProtection="1"/>
    <xf numFmtId="165" fontId="5" fillId="0" borderId="0" xfId="5" applyNumberFormat="1"/>
    <xf numFmtId="165" fontId="40" fillId="2" borderId="7" xfId="4" applyNumberFormat="1" applyFont="1" applyFill="1" applyBorder="1" applyAlignment="1" applyProtection="1"/>
    <xf numFmtId="0" fontId="5" fillId="0" borderId="1" xfId="5" applyBorder="1" applyAlignment="1">
      <alignment horizontal="left"/>
    </xf>
    <xf numFmtId="0" fontId="14" fillId="0" borderId="13" xfId="5" applyFont="1" applyBorder="1" applyAlignment="1">
      <alignment horizontal="left"/>
    </xf>
    <xf numFmtId="168" fontId="14" fillId="2" borderId="10" xfId="3" applyNumberFormat="1" applyFont="1" applyFill="1" applyBorder="1" applyAlignment="1" applyProtection="1">
      <alignment horizontal="center"/>
    </xf>
    <xf numFmtId="168" fontId="14" fillId="2" borderId="11" xfId="3" applyNumberFormat="1" applyFont="1" applyFill="1" applyBorder="1" applyAlignment="1" applyProtection="1">
      <alignment horizontal="center"/>
    </xf>
    <xf numFmtId="168" fontId="14" fillId="2" borderId="11" xfId="3" applyNumberFormat="1" applyFont="1" applyFill="1" applyBorder="1" applyAlignment="1" applyProtection="1"/>
    <xf numFmtId="165" fontId="13" fillId="2" borderId="10" xfId="1" applyNumberFormat="1" applyFont="1" applyFill="1" applyBorder="1" applyAlignment="1" applyProtection="1"/>
    <xf numFmtId="165" fontId="13" fillId="2" borderId="11" xfId="1" applyNumberFormat="1" applyFont="1" applyFill="1" applyBorder="1" applyAlignment="1" applyProtection="1"/>
    <xf numFmtId="168" fontId="13" fillId="2" borderId="16" xfId="3" applyNumberFormat="1" applyFont="1" applyFill="1" applyBorder="1" applyAlignment="1" applyProtection="1"/>
    <xf numFmtId="165" fontId="8" fillId="2" borderId="13" xfId="4" applyNumberFormat="1" applyFont="1" applyFill="1" applyBorder="1" applyAlignment="1" applyProtection="1"/>
    <xf numFmtId="0" fontId="14" fillId="0" borderId="0" xfId="5" applyFont="1"/>
    <xf numFmtId="0" fontId="3" fillId="0" borderId="14" xfId="5" applyFont="1" applyBorder="1" applyAlignment="1">
      <alignment horizontal="left"/>
    </xf>
    <xf numFmtId="168" fontId="3" fillId="2" borderId="10" xfId="4" applyNumberFormat="1" applyFont="1" applyFill="1" applyBorder="1" applyAlignment="1" applyProtection="1">
      <alignment horizontal="center"/>
    </xf>
    <xf numFmtId="168" fontId="3" fillId="2" borderId="11" xfId="4" applyNumberFormat="1" applyFont="1" applyFill="1" applyBorder="1" applyAlignment="1" applyProtection="1">
      <alignment horizontal="center"/>
    </xf>
    <xf numFmtId="165" fontId="12" fillId="2" borderId="10" xfId="1" applyNumberFormat="1" applyFont="1" applyFill="1" applyBorder="1" applyAlignment="1" applyProtection="1"/>
    <xf numFmtId="165" fontId="12" fillId="2" borderId="11" xfId="1" applyNumberFormat="1" applyFont="1" applyFill="1" applyBorder="1" applyAlignment="1" applyProtection="1"/>
    <xf numFmtId="168" fontId="5" fillId="0" borderId="0" xfId="5" applyNumberFormat="1"/>
    <xf numFmtId="0" fontId="11" fillId="0" borderId="0" xfId="5" applyFont="1"/>
    <xf numFmtId="165" fontId="8" fillId="0" borderId="0" xfId="5" applyNumberFormat="1" applyFont="1"/>
    <xf numFmtId="165" fontId="33" fillId="0" borderId="0" xfId="5" applyNumberFormat="1" applyFont="1"/>
    <xf numFmtId="0" fontId="33" fillId="0" borderId="0" xfId="5" applyFont="1"/>
    <xf numFmtId="0" fontId="8" fillId="0" borderId="0" xfId="5" applyFont="1"/>
    <xf numFmtId="0" fontId="9" fillId="3" borderId="0" xfId="8" applyFont="1" applyFill="1" applyAlignment="1">
      <alignment horizontal="left" vertical="center"/>
    </xf>
    <xf numFmtId="0" fontId="35" fillId="2" borderId="0" xfId="8" applyFont="1" applyFill="1" applyAlignment="1">
      <alignment vertical="center"/>
    </xf>
    <xf numFmtId="0" fontId="34" fillId="2" borderId="0" xfId="8" applyFont="1" applyFill="1" applyAlignment="1">
      <alignment vertical="center"/>
    </xf>
    <xf numFmtId="0" fontId="5" fillId="3" borderId="0" xfId="8" applyFill="1"/>
    <xf numFmtId="0" fontId="7" fillId="3" borderId="10" xfId="8" applyFont="1" applyFill="1" applyBorder="1" applyAlignment="1">
      <alignment horizontal="left"/>
    </xf>
    <xf numFmtId="169" fontId="7" fillId="2" borderId="21" xfId="11" applyNumberFormat="1" applyFont="1" applyFill="1" applyBorder="1" applyAlignment="1">
      <alignment horizontal="center"/>
    </xf>
    <xf numFmtId="169" fontId="7" fillId="2" borderId="22" xfId="11" applyNumberFormat="1" applyFont="1" applyFill="1" applyBorder="1" applyAlignment="1">
      <alignment horizontal="center"/>
    </xf>
    <xf numFmtId="0" fontId="5" fillId="2" borderId="0" xfId="8" applyFill="1"/>
    <xf numFmtId="168" fontId="11" fillId="3" borderId="0" xfId="7" applyNumberFormat="1" applyFont="1" applyFill="1" applyAlignment="1">
      <alignment horizontal="center"/>
    </xf>
    <xf numFmtId="168" fontId="11" fillId="3" borderId="9" xfId="7" applyNumberFormat="1" applyFont="1" applyFill="1" applyBorder="1" applyAlignment="1">
      <alignment horizontal="center"/>
    </xf>
    <xf numFmtId="0" fontId="10" fillId="3" borderId="7" xfId="8" applyFont="1" applyFill="1" applyBorder="1"/>
    <xf numFmtId="0" fontId="16" fillId="3" borderId="0" xfId="8" applyFont="1" applyFill="1"/>
    <xf numFmtId="0" fontId="10" fillId="3" borderId="13" xfId="8" applyFont="1" applyFill="1" applyBorder="1"/>
    <xf numFmtId="168" fontId="10" fillId="3" borderId="19" xfId="8" applyNumberFormat="1" applyFont="1" applyFill="1" applyBorder="1" applyAlignment="1">
      <alignment horizontal="center"/>
    </xf>
    <xf numFmtId="168" fontId="10" fillId="3" borderId="23" xfId="8" applyNumberFormat="1" applyFont="1" applyFill="1" applyBorder="1" applyAlignment="1">
      <alignment horizontal="center"/>
    </xf>
    <xf numFmtId="0" fontId="16" fillId="2" borderId="0" xfId="8" applyFont="1" applyFill="1"/>
    <xf numFmtId="0" fontId="13" fillId="3" borderId="0" xfId="8" applyFont="1" applyFill="1"/>
    <xf numFmtId="0" fontId="12" fillId="3" borderId="13" xfId="8" applyFont="1" applyFill="1" applyBorder="1"/>
    <xf numFmtId="168" fontId="12" fillId="3" borderId="11" xfId="7" applyNumberFormat="1" applyFont="1" applyFill="1" applyBorder="1" applyAlignment="1">
      <alignment horizontal="center"/>
    </xf>
    <xf numFmtId="168" fontId="12" fillId="3" borderId="16" xfId="7" applyNumberFormat="1" applyFont="1" applyFill="1" applyBorder="1" applyAlignment="1">
      <alignment horizontal="center"/>
    </xf>
    <xf numFmtId="0" fontId="13" fillId="2" borderId="0" xfId="8" applyFont="1" applyFill="1"/>
    <xf numFmtId="0" fontId="37" fillId="3" borderId="24" xfId="8" applyFont="1" applyFill="1" applyBorder="1"/>
    <xf numFmtId="168" fontId="5" fillId="0" borderId="0" xfId="0" applyNumberFormat="1" applyFont="1"/>
    <xf numFmtId="168" fontId="25" fillId="2" borderId="6" xfId="2" applyNumberFormat="1" applyFont="1" applyFill="1" applyBorder="1" applyAlignment="1" applyProtection="1">
      <alignment horizontal="right"/>
    </xf>
    <xf numFmtId="168" fontId="25" fillId="2" borderId="0" xfId="2" applyNumberFormat="1" applyFont="1" applyFill="1" applyBorder="1" applyAlignment="1" applyProtection="1">
      <alignment horizontal="right"/>
    </xf>
    <xf numFmtId="3" fontId="30" fillId="2" borderId="0" xfId="0" applyNumberFormat="1" applyFont="1" applyFill="1" applyAlignment="1">
      <alignment horizontal="right"/>
    </xf>
    <xf numFmtId="168" fontId="5" fillId="0" borderId="6" xfId="1" applyNumberFormat="1" applyFill="1" applyBorder="1" applyAlignment="1" applyProtection="1">
      <alignment horizontal="right"/>
    </xf>
    <xf numFmtId="168" fontId="5" fillId="0" borderId="0" xfId="1" applyNumberFormat="1" applyFill="1" applyBorder="1" applyAlignment="1" applyProtection="1">
      <alignment horizontal="right"/>
    </xf>
    <xf numFmtId="168" fontId="14" fillId="2" borderId="10" xfId="3" applyNumberFormat="1" applyFont="1" applyFill="1" applyBorder="1" applyAlignment="1" applyProtection="1">
      <alignment horizontal="right"/>
    </xf>
    <xf numFmtId="168" fontId="14" fillId="2" borderId="11" xfId="3" applyNumberFormat="1" applyFont="1" applyFill="1" applyBorder="1" applyAlignment="1" applyProtection="1">
      <alignment horizontal="right"/>
    </xf>
    <xf numFmtId="168" fontId="3" fillId="2" borderId="10" xfId="4" applyNumberFormat="1" applyFont="1" applyFill="1" applyBorder="1" applyAlignment="1" applyProtection="1">
      <alignment horizontal="right"/>
    </xf>
    <xf numFmtId="168" fontId="3" fillId="2" borderId="11" xfId="4" applyNumberFormat="1" applyFont="1" applyFill="1" applyBorder="1" applyAlignment="1" applyProtection="1">
      <alignment horizontal="right"/>
    </xf>
    <xf numFmtId="168" fontId="38" fillId="0" borderId="0" xfId="0" applyNumberFormat="1" applyFont="1"/>
    <xf numFmtId="0" fontId="39" fillId="0" borderId="0" xfId="0" applyFont="1"/>
    <xf numFmtId="168" fontId="11" fillId="2" borderId="25" xfId="3" applyNumberFormat="1" applyFont="1" applyFill="1" applyBorder="1" applyAlignment="1" applyProtection="1"/>
    <xf numFmtId="168" fontId="5" fillId="0" borderId="3" xfId="1" applyNumberFormat="1" applyFill="1" applyBorder="1" applyAlignment="1" applyProtection="1"/>
    <xf numFmtId="168" fontId="5" fillId="0" borderId="4" xfId="1" applyNumberFormat="1" applyFill="1" applyBorder="1" applyAlignment="1" applyProtection="1"/>
    <xf numFmtId="0" fontId="39" fillId="0" borderId="18" xfId="0" applyFont="1" applyBorder="1"/>
    <xf numFmtId="0" fontId="39" fillId="0" borderId="6" xfId="0" applyFont="1" applyBorder="1"/>
    <xf numFmtId="20" fontId="34" fillId="3" borderId="0" xfId="8" applyNumberFormat="1" applyFont="1" applyFill="1" applyAlignment="1">
      <alignment vertical="center"/>
    </xf>
    <xf numFmtId="168" fontId="31" fillId="2" borderId="11" xfId="3" applyNumberFormat="1" applyFont="1" applyFill="1" applyBorder="1" applyAlignment="1" applyProtection="1"/>
    <xf numFmtId="168" fontId="5" fillId="0" borderId="23" xfId="1" applyNumberFormat="1" applyFill="1" applyBorder="1" applyAlignment="1" applyProtection="1"/>
    <xf numFmtId="168" fontId="5" fillId="0" borderId="8" xfId="1" applyNumberFormat="1" applyFill="1" applyBorder="1" applyAlignment="1" applyProtection="1"/>
    <xf numFmtId="168" fontId="19" fillId="0" borderId="0" xfId="0" applyNumberFormat="1" applyFont="1"/>
    <xf numFmtId="165" fontId="5" fillId="2" borderId="6" xfId="1" applyNumberFormat="1" applyFill="1" applyBorder="1" applyAlignment="1" applyProtection="1">
      <alignment horizontal="right"/>
    </xf>
    <xf numFmtId="165" fontId="5" fillId="2" borderId="0" xfId="1" applyNumberFormat="1" applyFill="1" applyBorder="1" applyAlignment="1" applyProtection="1">
      <alignment horizontal="right"/>
    </xf>
    <xf numFmtId="168" fontId="27" fillId="2" borderId="6" xfId="2" applyNumberFormat="1" applyFont="1" applyFill="1" applyBorder="1" applyAlignment="1" applyProtection="1">
      <alignment horizontal="right"/>
    </xf>
    <xf numFmtId="168" fontId="27" fillId="2" borderId="0" xfId="2" applyNumberFormat="1" applyFont="1" applyFill="1" applyBorder="1" applyAlignment="1" applyProtection="1">
      <alignment horizontal="right"/>
    </xf>
    <xf numFmtId="168" fontId="19" fillId="2" borderId="0" xfId="0" applyNumberFormat="1" applyFont="1" applyFill="1" applyAlignment="1">
      <alignment horizontal="right"/>
    </xf>
    <xf numFmtId="0" fontId="19" fillId="2" borderId="0" xfId="0" applyFont="1" applyFill="1" applyAlignment="1">
      <alignment horizontal="right"/>
    </xf>
    <xf numFmtId="167" fontId="19" fillId="2" borderId="0" xfId="0" applyNumberFormat="1" applyFont="1" applyFill="1" applyAlignment="1">
      <alignment horizontal="right"/>
    </xf>
    <xf numFmtId="168" fontId="11" fillId="0" borderId="0" xfId="0" applyNumberFormat="1" applyFont="1"/>
    <xf numFmtId="3" fontId="19" fillId="2" borderId="0" xfId="0" applyNumberFormat="1" applyFont="1" applyFill="1" applyAlignment="1">
      <alignment horizontal="right"/>
    </xf>
    <xf numFmtId="3" fontId="19" fillId="2" borderId="26" xfId="0" applyNumberFormat="1" applyFont="1" applyFill="1" applyBorder="1" applyAlignment="1">
      <alignment horizontal="right"/>
    </xf>
    <xf numFmtId="168" fontId="36" fillId="3" borderId="9" xfId="7" applyNumberFormat="1" applyFont="1" applyFill="1" applyBorder="1" applyAlignment="1">
      <alignment horizontal="center"/>
    </xf>
    <xf numFmtId="168" fontId="36" fillId="3" borderId="0" xfId="7" applyNumberFormat="1" applyFont="1" applyFill="1" applyAlignment="1">
      <alignment horizontal="center"/>
    </xf>
    <xf numFmtId="9" fontId="16" fillId="2" borderId="4" xfId="12" applyFont="1" applyFill="1" applyBorder="1" applyAlignment="1" applyProtection="1"/>
    <xf numFmtId="165" fontId="16" fillId="2" borderId="17" xfId="2" applyNumberFormat="1" applyFont="1" applyFill="1" applyBorder="1" applyAlignment="1" applyProtection="1"/>
    <xf numFmtId="168" fontId="16" fillId="4" borderId="17" xfId="2" applyNumberFormat="1" applyFont="1" applyFill="1" applyBorder="1" applyAlignment="1" applyProtection="1">
      <alignment horizontal="right"/>
    </xf>
    <xf numFmtId="165" fontId="4" fillId="2" borderId="16" xfId="2" applyNumberFormat="1" applyFont="1" applyFill="1" applyBorder="1" applyAlignment="1" applyProtection="1"/>
    <xf numFmtId="167" fontId="32" fillId="4" borderId="17" xfId="0" applyNumberFormat="1" applyFont="1" applyFill="1" applyBorder="1"/>
    <xf numFmtId="168" fontId="16" fillId="2" borderId="17" xfId="2" applyNumberFormat="1" applyFont="1" applyFill="1" applyBorder="1" applyAlignment="1" applyProtection="1"/>
    <xf numFmtId="9" fontId="16" fillId="2" borderId="25" xfId="12" applyFont="1" applyFill="1" applyBorder="1" applyAlignment="1" applyProtection="1"/>
    <xf numFmtId="165" fontId="4" fillId="2" borderId="27" xfId="2" applyNumberFormat="1" applyFont="1" applyFill="1" applyBorder="1" applyAlignment="1" applyProtection="1"/>
    <xf numFmtId="9" fontId="16" fillId="2" borderId="10" xfId="2" applyNumberFormat="1" applyFont="1" applyFill="1" applyBorder="1" applyAlignment="1" applyProtection="1"/>
    <xf numFmtId="165" fontId="16" fillId="2" borderId="9" xfId="3" applyNumberFormat="1" applyFont="1" applyFill="1" applyBorder="1" applyAlignment="1" applyProtection="1"/>
    <xf numFmtId="168" fontId="4" fillId="2" borderId="11" xfId="3" applyNumberFormat="1" applyFont="1" applyFill="1" applyBorder="1" applyAlignment="1" applyProtection="1">
      <alignment horizontal="right"/>
    </xf>
    <xf numFmtId="165" fontId="4" fillId="2" borderId="12" xfId="3" applyNumberFormat="1" applyFont="1" applyFill="1" applyBorder="1" applyAlignment="1" applyProtection="1">
      <alignment horizontal="right"/>
    </xf>
    <xf numFmtId="168" fontId="4" fillId="2" borderId="6" xfId="3" applyNumberFormat="1" applyFont="1" applyFill="1" applyBorder="1" applyAlignment="1" applyProtection="1">
      <alignment horizontal="right"/>
    </xf>
    <xf numFmtId="168" fontId="4" fillId="2" borderId="0" xfId="3" applyNumberFormat="1" applyFont="1" applyFill="1" applyBorder="1" applyAlignment="1" applyProtection="1">
      <alignment horizontal="right"/>
    </xf>
    <xf numFmtId="165" fontId="4" fillId="2" borderId="9" xfId="3" applyNumberFormat="1" applyFont="1" applyFill="1" applyBorder="1" applyAlignment="1" applyProtection="1"/>
    <xf numFmtId="168" fontId="16" fillId="4" borderId="6" xfId="3" applyNumberFormat="1" applyFont="1" applyFill="1" applyBorder="1" applyAlignment="1" applyProtection="1">
      <alignment horizontal="right"/>
    </xf>
    <xf numFmtId="168" fontId="16" fillId="4" borderId="0" xfId="3" applyNumberFormat="1" applyFont="1" applyFill="1" applyBorder="1" applyAlignment="1" applyProtection="1">
      <alignment horizontal="right"/>
    </xf>
    <xf numFmtId="165" fontId="4" fillId="2" borderId="12" xfId="3" applyNumberFormat="1" applyFont="1" applyFill="1" applyBorder="1" applyAlignment="1" applyProtection="1"/>
    <xf numFmtId="168" fontId="16" fillId="4" borderId="6" xfId="3" applyNumberFormat="1" applyFont="1" applyFill="1" applyBorder="1" applyAlignment="1" applyProtection="1"/>
    <xf numFmtId="168" fontId="16" fillId="4" borderId="0" xfId="3" applyNumberFormat="1" applyFont="1" applyFill="1" applyBorder="1" applyAlignment="1" applyProtection="1"/>
    <xf numFmtId="165" fontId="16" fillId="4" borderId="9" xfId="3" applyNumberFormat="1" applyFont="1" applyFill="1" applyBorder="1" applyAlignment="1" applyProtection="1"/>
    <xf numFmtId="0" fontId="3" fillId="2" borderId="0" xfId="10" applyFont="1" applyFill="1"/>
    <xf numFmtId="168" fontId="5" fillId="2" borderId="0" xfId="8" applyNumberFormat="1" applyFill="1"/>
    <xf numFmtId="168" fontId="8" fillId="0" borderId="0" xfId="0" applyNumberFormat="1" applyFont="1"/>
    <xf numFmtId="168" fontId="22" fillId="2" borderId="28" xfId="2" applyNumberFormat="1" applyFont="1" applyFill="1" applyBorder="1" applyAlignment="1" applyProtection="1">
      <alignment horizontal="right"/>
    </xf>
    <xf numFmtId="165" fontId="7" fillId="2" borderId="13" xfId="3" applyNumberFormat="1" applyFont="1" applyFill="1" applyBorder="1" applyAlignment="1" applyProtection="1"/>
    <xf numFmtId="0" fontId="3" fillId="0" borderId="25" xfId="0" applyFont="1" applyBorder="1" applyAlignment="1">
      <alignment horizontal="center" vertical="center" wrapText="1"/>
    </xf>
    <xf numFmtId="3" fontId="19" fillId="2" borderId="0" xfId="0" applyNumberFormat="1" applyFont="1" applyFill="1"/>
    <xf numFmtId="3" fontId="19" fillId="2" borderId="26" xfId="0" applyNumberFormat="1" applyFont="1" applyFill="1" applyBorder="1"/>
    <xf numFmtId="0" fontId="37" fillId="3" borderId="29" xfId="8" applyFont="1" applyFill="1" applyBorder="1"/>
    <xf numFmtId="168" fontId="36" fillId="3" borderId="26" xfId="7" applyNumberFormat="1" applyFont="1" applyFill="1" applyBorder="1" applyAlignment="1">
      <alignment horizontal="center"/>
    </xf>
    <xf numFmtId="168" fontId="36" fillId="3" borderId="30" xfId="7" applyNumberFormat="1" applyFont="1" applyFill="1" applyBorder="1" applyAlignment="1">
      <alignment horizontal="center"/>
    </xf>
    <xf numFmtId="165" fontId="16" fillId="2" borderId="23" xfId="2" applyNumberFormat="1" applyFont="1" applyFill="1" applyBorder="1" applyAlignment="1" applyProtection="1"/>
    <xf numFmtId="0" fontId="3" fillId="0" borderId="9" xfId="0" applyFont="1" applyBorder="1" applyAlignment="1">
      <alignment horizontal="center" vertical="center" wrapText="1"/>
    </xf>
    <xf numFmtId="165" fontId="4" fillId="2" borderId="8" xfId="2" applyNumberFormat="1" applyFont="1" applyFill="1" applyBorder="1" applyAlignment="1" applyProtection="1">
      <alignment horizontal="right"/>
    </xf>
    <xf numFmtId="165" fontId="16" fillId="2" borderId="31" xfId="2" applyNumberFormat="1" applyFont="1" applyFill="1" applyBorder="1" applyAlignment="1" applyProtection="1"/>
    <xf numFmtId="168" fontId="25" fillId="2" borderId="8" xfId="0" applyNumberFormat="1" applyFont="1" applyFill="1" applyBorder="1" applyAlignment="1">
      <alignment horizontal="center" vertical="center" wrapText="1"/>
    </xf>
    <xf numFmtId="168" fontId="25" fillId="2" borderId="12" xfId="2" applyNumberFormat="1" applyFont="1" applyFill="1" applyBorder="1" applyAlignment="1" applyProtection="1"/>
    <xf numFmtId="168" fontId="25" fillId="2" borderId="9" xfId="2" applyNumberFormat="1" applyFont="1" applyFill="1" applyBorder="1" applyAlignment="1" applyProtection="1"/>
    <xf numFmtId="168" fontId="27" fillId="2" borderId="9" xfId="2" applyNumberFormat="1" applyFont="1" applyFill="1" applyBorder="1" applyAlignment="1" applyProtection="1"/>
    <xf numFmtId="168" fontId="14" fillId="2" borderId="12" xfId="3" applyNumberFormat="1" applyFont="1" applyFill="1" applyBorder="1" applyAlignment="1" applyProtection="1"/>
    <xf numFmtId="168" fontId="31" fillId="2" borderId="12" xfId="3" applyNumberFormat="1" applyFont="1" applyFill="1" applyBorder="1" applyAlignment="1" applyProtection="1"/>
    <xf numFmtId="0" fontId="3" fillId="0" borderId="0" xfId="0" applyFont="1" applyAlignment="1">
      <alignment horizontal="center" vertical="center" wrapText="1"/>
    </xf>
    <xf numFmtId="0" fontId="3" fillId="0" borderId="8" xfId="5" applyFont="1" applyBorder="1" applyAlignment="1">
      <alignment horizontal="center" vertical="center" wrapText="1"/>
    </xf>
    <xf numFmtId="168" fontId="5" fillId="2" borderId="9" xfId="3" applyNumberFormat="1" applyFill="1" applyBorder="1" applyAlignment="1" applyProtection="1"/>
    <xf numFmtId="168" fontId="3" fillId="2" borderId="12" xfId="4" applyNumberFormat="1" applyFont="1" applyFill="1" applyBorder="1" applyAlignment="1" applyProtection="1">
      <alignment horizontal="right"/>
    </xf>
    <xf numFmtId="0" fontId="3" fillId="0" borderId="0" xfId="5" applyFont="1" applyAlignment="1">
      <alignment horizontal="center" vertical="center" wrapText="1"/>
    </xf>
    <xf numFmtId="168" fontId="27" fillId="2" borderId="34" xfId="0" applyNumberFormat="1" applyFont="1" applyFill="1" applyBorder="1"/>
    <xf numFmtId="168" fontId="2" fillId="2" borderId="17" xfId="0" applyNumberFormat="1" applyFont="1" applyFill="1" applyBorder="1"/>
    <xf numFmtId="168" fontId="24" fillId="2" borderId="35" xfId="0" applyNumberFormat="1" applyFont="1" applyFill="1" applyBorder="1" applyAlignment="1">
      <alignment horizontal="center" vertical="center" wrapText="1"/>
    </xf>
    <xf numFmtId="168" fontId="24" fillId="2" borderId="36" xfId="0" applyNumberFormat="1" applyFont="1" applyFill="1" applyBorder="1" applyAlignment="1">
      <alignment horizontal="center" vertical="center" wrapText="1"/>
    </xf>
    <xf numFmtId="168" fontId="25" fillId="2" borderId="37" xfId="0" applyNumberFormat="1" applyFont="1" applyFill="1" applyBorder="1"/>
    <xf numFmtId="168" fontId="27" fillId="2" borderId="38" xfId="2" applyNumberFormat="1" applyFont="1" applyFill="1" applyBorder="1" applyAlignment="1" applyProtection="1"/>
    <xf numFmtId="168" fontId="27" fillId="2" borderId="37" xfId="2" applyNumberFormat="1" applyFont="1" applyFill="1" applyBorder="1" applyAlignment="1" applyProtection="1"/>
    <xf numFmtId="168" fontId="27" fillId="2" borderId="39" xfId="2" applyNumberFormat="1" applyFont="1" applyFill="1" applyBorder="1" applyAlignment="1" applyProtection="1"/>
    <xf numFmtId="165" fontId="28" fillId="2" borderId="37" xfId="2" applyNumberFormat="1" applyFont="1" applyFill="1" applyBorder="1" applyAlignment="1" applyProtection="1"/>
    <xf numFmtId="168" fontId="28" fillId="2" borderId="39" xfId="2" applyNumberFormat="1" applyFont="1" applyFill="1" applyBorder="1" applyAlignment="1" applyProtection="1"/>
    <xf numFmtId="168" fontId="25" fillId="2" borderId="25" xfId="0" applyNumberFormat="1" applyFont="1" applyFill="1" applyBorder="1" applyAlignment="1">
      <alignment horizontal="center" vertical="center" wrapText="1"/>
    </xf>
    <xf numFmtId="168" fontId="27" fillId="2" borderId="35" xfId="0" applyNumberFormat="1" applyFont="1" applyFill="1" applyBorder="1"/>
    <xf numFmtId="3" fontId="30" fillId="2" borderId="6" xfId="0" applyNumberFormat="1" applyFont="1" applyFill="1" applyBorder="1" applyAlignment="1">
      <alignment horizontal="center" vertical="center"/>
    </xf>
    <xf numFmtId="3" fontId="30" fillId="2" borderId="0" xfId="0" applyNumberFormat="1" applyFont="1" applyFill="1" applyAlignment="1">
      <alignment horizontal="center" vertical="center"/>
    </xf>
    <xf numFmtId="168" fontId="27" fillId="2" borderId="17" xfId="2" applyNumberFormat="1" applyFont="1" applyFill="1" applyBorder="1" applyAlignment="1" applyProtection="1">
      <alignment horizontal="center" vertical="center"/>
    </xf>
    <xf numFmtId="167" fontId="30" fillId="2" borderId="0" xfId="0" applyNumberFormat="1" applyFont="1" applyFill="1" applyAlignment="1">
      <alignment horizontal="center" vertical="center"/>
    </xf>
    <xf numFmtId="3" fontId="30" fillId="2" borderId="3" xfId="0" applyNumberFormat="1" applyFont="1" applyFill="1" applyBorder="1" applyAlignment="1">
      <alignment horizontal="center" vertical="center"/>
    </xf>
    <xf numFmtId="3" fontId="30" fillId="2" borderId="4" xfId="0" applyNumberFormat="1" applyFont="1" applyFill="1" applyBorder="1" applyAlignment="1">
      <alignment horizontal="center" vertical="center"/>
    </xf>
    <xf numFmtId="168" fontId="27" fillId="2" borderId="25" xfId="2" applyNumberFormat="1" applyFont="1" applyFill="1" applyBorder="1" applyAlignment="1" applyProtection="1">
      <alignment horizontal="center" vertical="center"/>
    </xf>
    <xf numFmtId="167" fontId="30" fillId="2" borderId="4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30" fillId="2" borderId="0" xfId="0" applyNumberFormat="1" applyFont="1" applyFill="1" applyAlignment="1">
      <alignment horizontal="center" vertical="center"/>
    </xf>
    <xf numFmtId="9" fontId="27" fillId="2" borderId="17" xfId="2" applyNumberFormat="1" applyFont="1" applyFill="1" applyBorder="1" applyAlignment="1" applyProtection="1">
      <alignment horizontal="center" vertical="center"/>
    </xf>
    <xf numFmtId="9" fontId="30" fillId="2" borderId="4" xfId="0" applyNumberFormat="1" applyFont="1" applyFill="1" applyBorder="1" applyAlignment="1">
      <alignment horizontal="center" vertical="center"/>
    </xf>
    <xf numFmtId="9" fontId="27" fillId="2" borderId="25" xfId="2" applyNumberFormat="1" applyFont="1" applyFill="1" applyBorder="1" applyAlignment="1" applyProtection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168" fontId="2" fillId="2" borderId="18" xfId="0" applyNumberFormat="1" applyFont="1" applyFill="1" applyBorder="1" applyAlignment="1">
      <alignment horizontal="center"/>
    </xf>
    <xf numFmtId="168" fontId="2" fillId="2" borderId="19" xfId="0" applyNumberFormat="1" applyFont="1" applyFill="1" applyBorder="1" applyAlignment="1">
      <alignment horizontal="center"/>
    </xf>
    <xf numFmtId="168" fontId="2" fillId="2" borderId="27" xfId="0" applyNumberFormat="1" applyFont="1" applyFill="1" applyBorder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8" fontId="2" fillId="2" borderId="17" xfId="0" applyNumberFormat="1" applyFont="1" applyFill="1" applyBorder="1" applyAlignment="1">
      <alignment horizontal="center"/>
    </xf>
    <xf numFmtId="168" fontId="41" fillId="2" borderId="6" xfId="0" applyNumberFormat="1" applyFont="1" applyFill="1" applyBorder="1" applyAlignment="1">
      <alignment horizontal="center"/>
    </xf>
    <xf numFmtId="168" fontId="41" fillId="2" borderId="0" xfId="0" applyNumberFormat="1" applyFont="1" applyFill="1" applyAlignment="1">
      <alignment horizontal="center"/>
    </xf>
    <xf numFmtId="168" fontId="41" fillId="2" borderId="17" xfId="0" applyNumberFormat="1" applyFont="1" applyFill="1" applyBorder="1" applyAlignment="1">
      <alignment horizontal="center"/>
    </xf>
    <xf numFmtId="0" fontId="42" fillId="0" borderId="18" xfId="0" applyFont="1" applyBorder="1" applyAlignment="1">
      <alignment horizontal="center"/>
    </xf>
    <xf numFmtId="0" fontId="42" fillId="0" borderId="19" xfId="0" applyFont="1" applyBorder="1" applyAlignment="1">
      <alignment horizontal="center"/>
    </xf>
    <xf numFmtId="0" fontId="42" fillId="0" borderId="27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14" fillId="0" borderId="13" xfId="0" applyFont="1" applyBorder="1" applyAlignment="1">
      <alignment horizontal="left"/>
    </xf>
    <xf numFmtId="0" fontId="2" fillId="0" borderId="2" xfId="5" applyFont="1" applyBorder="1" applyAlignment="1">
      <alignment horizontal="center" vertical="center" wrapText="1"/>
    </xf>
    <xf numFmtId="0" fontId="2" fillId="0" borderId="32" xfId="5" applyFont="1" applyBorder="1" applyAlignment="1">
      <alignment horizontal="center" vertical="center" wrapText="1"/>
    </xf>
    <xf numFmtId="0" fontId="2" fillId="0" borderId="1" xfId="5" applyFont="1" applyBorder="1" applyAlignment="1">
      <alignment horizontal="center" vertical="center" wrapText="1"/>
    </xf>
    <xf numFmtId="0" fontId="2" fillId="0" borderId="17" xfId="5" applyFont="1" applyBorder="1" applyAlignment="1">
      <alignment horizontal="center" vertical="center" wrapText="1"/>
    </xf>
    <xf numFmtId="0" fontId="1" fillId="0" borderId="18" xfId="5" applyFont="1" applyBorder="1" applyAlignment="1">
      <alignment horizontal="center"/>
    </xf>
    <xf numFmtId="0" fontId="1" fillId="0" borderId="19" xfId="5" applyFont="1" applyBorder="1" applyAlignment="1">
      <alignment horizontal="center"/>
    </xf>
    <xf numFmtId="0" fontId="1" fillId="0" borderId="27" xfId="5" applyFont="1" applyBorder="1" applyAlignment="1">
      <alignment horizontal="center"/>
    </xf>
    <xf numFmtId="0" fontId="2" fillId="0" borderId="33" xfId="5" applyFont="1" applyBorder="1" applyAlignment="1">
      <alignment horizontal="center" vertical="center" wrapText="1"/>
    </xf>
    <xf numFmtId="0" fontId="2" fillId="0" borderId="34" xfId="5" applyFont="1" applyBorder="1" applyAlignment="1">
      <alignment horizontal="center" vertical="center" wrapText="1"/>
    </xf>
    <xf numFmtId="0" fontId="9" fillId="0" borderId="18" xfId="5" applyFont="1" applyBorder="1" applyAlignment="1">
      <alignment horizontal="center"/>
    </xf>
    <xf numFmtId="0" fontId="9" fillId="0" borderId="19" xfId="5" applyFont="1" applyBorder="1" applyAlignment="1">
      <alignment horizontal="center"/>
    </xf>
    <xf numFmtId="0" fontId="9" fillId="0" borderId="27" xfId="5" applyFont="1" applyBorder="1" applyAlignment="1">
      <alignment horizontal="center"/>
    </xf>
    <xf numFmtId="0" fontId="42" fillId="0" borderId="18" xfId="5" applyFont="1" applyBorder="1" applyAlignment="1">
      <alignment horizontal="center"/>
    </xf>
    <xf numFmtId="0" fontId="42" fillId="0" borderId="19" xfId="5" applyFont="1" applyBorder="1" applyAlignment="1">
      <alignment horizontal="center"/>
    </xf>
    <xf numFmtId="0" fontId="42" fillId="0" borderId="27" xfId="5" applyFont="1" applyBorder="1" applyAlignment="1">
      <alignment horizontal="center"/>
    </xf>
  </cellXfs>
  <cellStyles count="13">
    <cellStyle name="Comma 2" xfId="1" xr:uid="{00000000-0005-0000-0000-000000000000}"/>
    <cellStyle name="Milliers" xfId="2" builtinId="3"/>
    <cellStyle name="Milliers 2" xfId="3" xr:uid="{00000000-0005-0000-0000-000002000000}"/>
    <cellStyle name="Milliers_3.analyse.prosparmetier.octobre09_Leboncoin" xfId="4" xr:uid="{00000000-0005-0000-0000-000003000000}"/>
    <cellStyle name="Normal" xfId="0" builtinId="0"/>
    <cellStyle name="Normal 2" xfId="5" xr:uid="{00000000-0005-0000-0000-000005000000}"/>
    <cellStyle name="Normal 2 2" xfId="6" xr:uid="{00000000-0005-0000-0000-000006000000}"/>
    <cellStyle name="Normal 2 2 2" xfId="7" xr:uid="{00000000-0005-0000-0000-000007000000}"/>
    <cellStyle name="Normal 2_Evolution Dealers by Website_September 10" xfId="8" xr:uid="{00000000-0005-0000-0000-000008000000}"/>
    <cellStyle name="Normal 3 2" xfId="9" xr:uid="{00000000-0005-0000-0000-000009000000}"/>
    <cellStyle name="Normal_Analyse_doublons_juillet06_2.analyse.performance.décembre08" xfId="10" xr:uid="{00000000-0005-0000-0000-00000A000000}"/>
    <cellStyle name="Normal_Evolution Dealers by Website_September 10" xfId="11" xr:uid="{00000000-0005-0000-0000-00000B000000}"/>
    <cellStyle name="Pourcentage" xfId="1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3"/>
  <sheetViews>
    <sheetView showGridLines="0" tabSelected="1" zoomScale="90" zoomScaleNormal="90" workbookViewId="0">
      <pane xSplit="1" ySplit="2" topLeftCell="B11" activePane="bottomRight" state="frozen"/>
      <selection activeCell="B4" sqref="B4"/>
      <selection pane="topRight" activeCell="B4" sqref="B4"/>
      <selection pane="bottomLeft" activeCell="B4" sqref="B4"/>
      <selection pane="bottomRight"/>
    </sheetView>
  </sheetViews>
  <sheetFormatPr baseColWidth="10" defaultColWidth="9.33203125" defaultRowHeight="13.2" x14ac:dyDescent="0.25"/>
  <cols>
    <col min="1" max="1" width="30.5546875" bestFit="1" customWidth="1"/>
    <col min="2" max="2" width="8.44140625" customWidth="1"/>
    <col min="3" max="3" width="11.44140625" bestFit="1" customWidth="1"/>
    <col min="4" max="4" width="10.44140625" bestFit="1" customWidth="1"/>
    <col min="5" max="5" width="8.44140625" customWidth="1"/>
    <col min="6" max="6" width="11.44140625" bestFit="1" customWidth="1"/>
    <col min="7" max="7" width="10.44140625" bestFit="1" customWidth="1"/>
    <col min="8" max="10" width="10.44140625" customWidth="1"/>
    <col min="11" max="11" width="11" customWidth="1"/>
    <col min="12" max="12" width="11.44140625" bestFit="1" customWidth="1"/>
    <col min="13" max="13" width="10.44140625" bestFit="1" customWidth="1"/>
    <col min="14" max="14" width="9.6640625" bestFit="1" customWidth="1"/>
    <col min="15" max="15" width="11.44140625" bestFit="1" customWidth="1"/>
    <col min="16" max="16" width="10.44140625" bestFit="1" customWidth="1"/>
    <col min="17" max="17" width="9.6640625" bestFit="1" customWidth="1"/>
    <col min="18" max="18" width="11.44140625" bestFit="1" customWidth="1"/>
    <col min="19" max="19" width="10.44140625" bestFit="1" customWidth="1"/>
    <col min="20" max="20" width="9.6640625" bestFit="1" customWidth="1"/>
    <col min="21" max="21" width="11.44140625" bestFit="1" customWidth="1"/>
    <col min="22" max="22" width="10.44140625" bestFit="1" customWidth="1"/>
    <col min="23" max="28" width="10.44140625" customWidth="1"/>
    <col min="29" max="29" width="9.44140625" customWidth="1"/>
    <col min="30" max="30" width="11.44140625" bestFit="1" customWidth="1"/>
    <col min="31" max="31" width="10.44140625" bestFit="1" customWidth="1"/>
    <col min="32" max="32" width="9.6640625" style="6" bestFit="1" customWidth="1"/>
    <col min="33" max="33" width="12.44140625" style="6" bestFit="1" customWidth="1"/>
    <col min="34" max="34" width="10.44140625" style="6" bestFit="1" customWidth="1"/>
    <col min="35" max="36" width="16.44140625" style="5" customWidth="1"/>
    <col min="37" max="37" width="10.44140625" style="5" bestFit="1" customWidth="1"/>
    <col min="38" max="38" width="11.5546875" style="5" customWidth="1"/>
    <col min="39" max="39" width="8.44140625" customWidth="1"/>
    <col min="40" max="40" width="11.44140625" bestFit="1" customWidth="1"/>
    <col min="41" max="41" width="10.44140625" bestFit="1" customWidth="1"/>
    <col min="42" max="42" width="8.44140625" customWidth="1"/>
    <col min="43" max="43" width="11.44140625" bestFit="1" customWidth="1"/>
    <col min="44" max="44" width="10.44140625" bestFit="1" customWidth="1"/>
    <col min="45" max="45" width="9.6640625" customWidth="1"/>
  </cols>
  <sheetData>
    <row r="1" spans="1:45" ht="28.2" customHeight="1" x14ac:dyDescent="0.3">
      <c r="A1" s="1"/>
      <c r="B1" s="335" t="s">
        <v>23</v>
      </c>
      <c r="C1" s="336"/>
      <c r="D1" s="337"/>
      <c r="E1" s="335" t="s">
        <v>0</v>
      </c>
      <c r="F1" s="336"/>
      <c r="G1" s="337"/>
      <c r="H1" s="335" t="s">
        <v>159</v>
      </c>
      <c r="I1" s="336"/>
      <c r="J1" s="337"/>
      <c r="K1" s="335" t="s">
        <v>24</v>
      </c>
      <c r="L1" s="336"/>
      <c r="M1" s="337"/>
      <c r="N1" s="335" t="s">
        <v>160</v>
      </c>
      <c r="O1" s="336"/>
      <c r="P1" s="337"/>
      <c r="Q1" s="335" t="s">
        <v>22</v>
      </c>
      <c r="R1" s="336"/>
      <c r="S1" s="337"/>
      <c r="T1" s="335" t="s">
        <v>1</v>
      </c>
      <c r="U1" s="336"/>
      <c r="V1" s="337"/>
      <c r="W1" s="335" t="s">
        <v>161</v>
      </c>
      <c r="X1" s="336"/>
      <c r="Y1" s="337"/>
      <c r="Z1" s="335" t="s">
        <v>162</v>
      </c>
      <c r="AA1" s="336"/>
      <c r="AB1" s="337"/>
      <c r="AC1" s="335" t="s">
        <v>132</v>
      </c>
      <c r="AD1" s="336"/>
      <c r="AE1" s="337"/>
      <c r="AF1" s="338" t="s">
        <v>129</v>
      </c>
      <c r="AG1" s="339"/>
      <c r="AH1" s="340"/>
      <c r="AI1" s="338" t="s">
        <v>128</v>
      </c>
      <c r="AJ1" s="339"/>
      <c r="AK1" s="339"/>
      <c r="AL1" s="340"/>
      <c r="AM1" s="335" t="s">
        <v>156</v>
      </c>
      <c r="AN1" s="336"/>
      <c r="AO1" s="337"/>
      <c r="AP1" s="335" t="s">
        <v>157</v>
      </c>
      <c r="AQ1" s="336"/>
      <c r="AR1" s="337"/>
      <c r="AS1" s="330" t="e" vm="1">
        <v>#VALUE!</v>
      </c>
    </row>
    <row r="2" spans="1:45" s="12" customFormat="1" ht="26.4" x14ac:dyDescent="0.25">
      <c r="A2" s="7" t="s">
        <v>125</v>
      </c>
      <c r="B2" s="8" t="s">
        <v>2</v>
      </c>
      <c r="C2" s="9" t="s">
        <v>3</v>
      </c>
      <c r="D2" s="9" t="s">
        <v>4</v>
      </c>
      <c r="E2" s="8" t="s">
        <v>2</v>
      </c>
      <c r="F2" s="9" t="s">
        <v>3</v>
      </c>
      <c r="G2" s="9" t="s">
        <v>4</v>
      </c>
      <c r="H2" s="8" t="s">
        <v>2</v>
      </c>
      <c r="I2" s="9" t="s">
        <v>3</v>
      </c>
      <c r="J2" s="9" t="s">
        <v>4</v>
      </c>
      <c r="K2" s="8" t="s">
        <v>2</v>
      </c>
      <c r="L2" s="9" t="s">
        <v>3</v>
      </c>
      <c r="M2" s="9" t="s">
        <v>4</v>
      </c>
      <c r="N2" s="8" t="s">
        <v>2</v>
      </c>
      <c r="O2" s="9" t="s">
        <v>3</v>
      </c>
      <c r="P2" s="9" t="s">
        <v>4</v>
      </c>
      <c r="Q2" s="8" t="s">
        <v>2</v>
      </c>
      <c r="R2" s="9" t="s">
        <v>3</v>
      </c>
      <c r="S2" s="9" t="s">
        <v>4</v>
      </c>
      <c r="T2" s="8" t="s">
        <v>2</v>
      </c>
      <c r="U2" s="9" t="s">
        <v>3</v>
      </c>
      <c r="V2" s="9" t="s">
        <v>4</v>
      </c>
      <c r="W2" s="8" t="s">
        <v>2</v>
      </c>
      <c r="X2" s="9" t="s">
        <v>3</v>
      </c>
      <c r="Y2" s="9" t="s">
        <v>4</v>
      </c>
      <c r="Z2" s="8" t="s">
        <v>2</v>
      </c>
      <c r="AA2" s="9" t="s">
        <v>3</v>
      </c>
      <c r="AB2" s="9" t="s">
        <v>4</v>
      </c>
      <c r="AC2" s="8" t="s">
        <v>2</v>
      </c>
      <c r="AD2" s="9" t="s">
        <v>3</v>
      </c>
      <c r="AE2" s="9" t="s">
        <v>4</v>
      </c>
      <c r="AF2" s="10" t="s">
        <v>26</v>
      </c>
      <c r="AG2" s="11" t="s">
        <v>3</v>
      </c>
      <c r="AH2" s="11" t="s">
        <v>4</v>
      </c>
      <c r="AI2" s="13" t="s">
        <v>25</v>
      </c>
      <c r="AJ2" s="14" t="s">
        <v>27</v>
      </c>
      <c r="AK2" s="14" t="s">
        <v>4</v>
      </c>
      <c r="AL2" s="15" t="s">
        <v>28</v>
      </c>
      <c r="AM2" s="8" t="s">
        <v>2</v>
      </c>
      <c r="AN2" s="9" t="s">
        <v>3</v>
      </c>
      <c r="AO2" s="9" t="s">
        <v>4</v>
      </c>
      <c r="AP2" s="8" t="s">
        <v>2</v>
      </c>
      <c r="AQ2" s="9" t="s">
        <v>3</v>
      </c>
      <c r="AR2" s="296" t="s">
        <v>4</v>
      </c>
    </row>
    <row r="3" spans="1:45" ht="14.4" x14ac:dyDescent="0.3">
      <c r="A3" s="29" t="s">
        <v>169</v>
      </c>
      <c r="B3" s="30"/>
      <c r="C3" s="31"/>
      <c r="D3" s="32"/>
      <c r="E3" s="30"/>
      <c r="F3" s="31"/>
      <c r="G3" s="32"/>
      <c r="H3" s="30"/>
      <c r="I3" s="31"/>
      <c r="J3" s="32"/>
      <c r="K3" s="30"/>
      <c r="L3" s="31"/>
      <c r="M3" s="32"/>
      <c r="N3" s="30"/>
      <c r="O3" s="31"/>
      <c r="P3" s="32"/>
      <c r="Q3" s="30"/>
      <c r="R3" s="31"/>
      <c r="S3" s="32"/>
      <c r="T3" s="30"/>
      <c r="U3" s="31"/>
      <c r="V3" s="295"/>
      <c r="W3" s="32"/>
      <c r="X3" s="32"/>
      <c r="Y3" s="295"/>
      <c r="Z3" s="32"/>
      <c r="AA3" s="32"/>
      <c r="AB3" s="32"/>
      <c r="AC3" s="30"/>
      <c r="AD3" s="31"/>
      <c r="AE3" s="32"/>
      <c r="AF3" s="30"/>
      <c r="AG3" s="31"/>
      <c r="AH3" s="32"/>
      <c r="AI3" s="33"/>
      <c r="AJ3" s="34"/>
      <c r="AK3" s="35"/>
      <c r="AL3" s="36"/>
      <c r="AM3" s="30"/>
      <c r="AN3" s="31"/>
      <c r="AO3" s="32"/>
      <c r="AP3" s="30"/>
      <c r="AQ3" s="31"/>
      <c r="AR3" s="37"/>
    </row>
    <row r="4" spans="1:45" ht="14.4" x14ac:dyDescent="0.3">
      <c r="A4" s="38" t="s">
        <v>5</v>
      </c>
      <c r="B4" s="121">
        <v>2840</v>
      </c>
      <c r="C4" s="121">
        <v>134065</v>
      </c>
      <c r="D4" s="37">
        <f t="shared" ref="D4:D10" si="0">C4/B4</f>
        <v>47.20598591549296</v>
      </c>
      <c r="E4" s="39">
        <v>379</v>
      </c>
      <c r="F4" s="39">
        <v>24282</v>
      </c>
      <c r="G4" s="37">
        <f>F4/E4</f>
        <v>64.068601583113463</v>
      </c>
      <c r="H4" s="39">
        <v>1199</v>
      </c>
      <c r="I4" s="39">
        <v>80788</v>
      </c>
      <c r="J4" s="37">
        <f>I4/H4</f>
        <v>67.379482902418687</v>
      </c>
      <c r="K4" s="39">
        <v>2897</v>
      </c>
      <c r="L4" s="39">
        <v>160627</v>
      </c>
      <c r="M4" s="37">
        <f>L4/K4</f>
        <v>55.445978598550226</v>
      </c>
      <c r="N4" s="39">
        <v>2871</v>
      </c>
      <c r="O4" s="39">
        <v>170158</v>
      </c>
      <c r="P4" s="37">
        <f>O4/N4</f>
        <v>59.267850923023339</v>
      </c>
      <c r="Q4" s="39">
        <v>1626</v>
      </c>
      <c r="R4" s="39">
        <v>114885</v>
      </c>
      <c r="S4" s="37">
        <f>R4/Q4</f>
        <v>70.654981549815503</v>
      </c>
      <c r="T4" s="39">
        <v>505</v>
      </c>
      <c r="U4" s="39">
        <v>37293</v>
      </c>
      <c r="V4" s="37">
        <f>U4/T4</f>
        <v>73.847524752475252</v>
      </c>
      <c r="W4" s="39">
        <v>414</v>
      </c>
      <c r="X4" s="39">
        <v>33542</v>
      </c>
      <c r="Y4" s="37">
        <f>X4/W4</f>
        <v>81.019323671497588</v>
      </c>
      <c r="Z4" s="39">
        <v>877</v>
      </c>
      <c r="AA4" s="39">
        <v>62800</v>
      </c>
      <c r="AB4" s="37">
        <f>AA4/Z4</f>
        <v>71.607753705815284</v>
      </c>
      <c r="AC4" s="39">
        <v>1632</v>
      </c>
      <c r="AD4" s="39">
        <v>114943</v>
      </c>
      <c r="AE4" s="37">
        <f>AD4/AC4</f>
        <v>70.430759803921575</v>
      </c>
      <c r="AF4" s="39">
        <f>E4+K4+N4+Q4+T4+AC4+B4+H4+Z4+W4</f>
        <v>15240</v>
      </c>
      <c r="AG4" s="39">
        <f>F4+L4+O4+R4+U4+AD4+C4+I4+AA4+X4</f>
        <v>933383</v>
      </c>
      <c r="AH4" s="37">
        <f t="shared" ref="AH4:AH10" si="1">AG4/AF4</f>
        <v>61.245603674540682</v>
      </c>
      <c r="AI4" s="40">
        <v>4265</v>
      </c>
      <c r="AJ4" s="40">
        <v>310736</v>
      </c>
      <c r="AK4" s="41">
        <f t="shared" ref="AK4:AK10" si="2">AJ4/AI4</f>
        <v>72.857209847596721</v>
      </c>
      <c r="AL4" s="42">
        <v>4460</v>
      </c>
      <c r="AM4" s="255">
        <v>0</v>
      </c>
      <c r="AN4" s="255">
        <v>0</v>
      </c>
      <c r="AO4" s="272">
        <v>0</v>
      </c>
      <c r="AP4" s="255">
        <v>0</v>
      </c>
      <c r="AQ4" s="255">
        <v>0</v>
      </c>
      <c r="AR4" s="264">
        <v>0</v>
      </c>
      <c r="AS4" s="131"/>
    </row>
    <row r="5" spans="1:45" ht="14.4" x14ac:dyDescent="0.3">
      <c r="A5" s="38" t="s">
        <v>6</v>
      </c>
      <c r="B5" s="121">
        <v>1398</v>
      </c>
      <c r="C5" s="121">
        <v>17598</v>
      </c>
      <c r="D5" s="37">
        <f>C5/B5</f>
        <v>12.587982832618026</v>
      </c>
      <c r="E5" s="39">
        <v>59</v>
      </c>
      <c r="F5" s="39">
        <v>1427</v>
      </c>
      <c r="G5" s="37">
        <f t="shared" ref="G5:G10" si="3">F5/E5</f>
        <v>24.1864406779661</v>
      </c>
      <c r="H5" s="39">
        <v>49</v>
      </c>
      <c r="I5" s="39">
        <v>1888</v>
      </c>
      <c r="J5" s="37">
        <f>I5/H5</f>
        <v>38.530612244897959</v>
      </c>
      <c r="K5" s="39">
        <v>1030</v>
      </c>
      <c r="L5" s="39">
        <v>17231</v>
      </c>
      <c r="M5" s="37">
        <f t="shared" ref="M5:M10" si="4">L5/K5</f>
        <v>16.729126213592235</v>
      </c>
      <c r="N5" s="39">
        <v>1468</v>
      </c>
      <c r="O5" s="39">
        <v>21149</v>
      </c>
      <c r="P5" s="37">
        <f t="shared" ref="P5:P10" si="5">O5/N5</f>
        <v>14.406675749318801</v>
      </c>
      <c r="Q5" s="39">
        <v>364</v>
      </c>
      <c r="R5" s="39">
        <v>9115</v>
      </c>
      <c r="S5" s="37">
        <f t="shared" ref="S5:S10" si="6">R5/Q5</f>
        <v>25.041208791208792</v>
      </c>
      <c r="T5" s="39">
        <v>124</v>
      </c>
      <c r="U5" s="39">
        <v>4466</v>
      </c>
      <c r="V5" s="37">
        <f t="shared" ref="V5:V10" si="7">U5/T5</f>
        <v>36.016129032258064</v>
      </c>
      <c r="W5" s="121">
        <v>0</v>
      </c>
      <c r="X5" s="121">
        <v>0</v>
      </c>
      <c r="Y5" s="37">
        <v>0</v>
      </c>
      <c r="Z5" s="39">
        <v>165</v>
      </c>
      <c r="AA5" s="39">
        <v>3720</v>
      </c>
      <c r="AB5" s="37">
        <f t="shared" ref="AB5:AB10" si="8">AA5/Z5</f>
        <v>22.545454545454547</v>
      </c>
      <c r="AC5" s="39">
        <v>365</v>
      </c>
      <c r="AD5" s="39">
        <v>9077</v>
      </c>
      <c r="AE5" s="37">
        <f t="shared" ref="AE5:AE10" si="9">AD5/AC5</f>
        <v>24.86849315068493</v>
      </c>
      <c r="AF5" s="39">
        <f t="shared" ref="AF5:AG10" si="10">E5+K5+N5+Q5+T5+AC5+B5+H5+Z5+W5</f>
        <v>5022</v>
      </c>
      <c r="AG5" s="39">
        <f t="shared" si="10"/>
        <v>85671</v>
      </c>
      <c r="AH5" s="37">
        <f t="shared" si="1"/>
        <v>17.059139784946236</v>
      </c>
      <c r="AI5" s="40">
        <v>2192</v>
      </c>
      <c r="AJ5" s="40">
        <v>33666</v>
      </c>
      <c r="AK5" s="41">
        <f t="shared" si="2"/>
        <v>15.358576642335766</v>
      </c>
      <c r="AL5" s="42">
        <v>2956</v>
      </c>
      <c r="AM5" s="255">
        <v>0</v>
      </c>
      <c r="AN5" s="255">
        <v>0</v>
      </c>
      <c r="AO5" s="272">
        <v>0</v>
      </c>
      <c r="AP5" s="255">
        <v>0</v>
      </c>
      <c r="AQ5" s="255">
        <v>0</v>
      </c>
      <c r="AR5" s="264">
        <v>0</v>
      </c>
      <c r="AS5" s="131"/>
    </row>
    <row r="6" spans="1:45" ht="14.4" x14ac:dyDescent="0.3">
      <c r="A6" s="38" t="s">
        <v>7</v>
      </c>
      <c r="B6" s="121">
        <v>1643</v>
      </c>
      <c r="C6" s="121">
        <v>22339</v>
      </c>
      <c r="D6" s="37">
        <f t="shared" si="0"/>
        <v>13.596469872185027</v>
      </c>
      <c r="E6" s="39">
        <v>140</v>
      </c>
      <c r="F6" s="39">
        <v>4782</v>
      </c>
      <c r="G6" s="37">
        <f t="shared" si="3"/>
        <v>34.157142857142858</v>
      </c>
      <c r="H6" s="121">
        <v>3</v>
      </c>
      <c r="I6" s="121">
        <v>44</v>
      </c>
      <c r="J6" s="37">
        <f>I6/H6</f>
        <v>14.666666666666666</v>
      </c>
      <c r="K6" s="39">
        <v>661</v>
      </c>
      <c r="L6" s="39">
        <v>11683</v>
      </c>
      <c r="M6" s="37">
        <f t="shared" si="4"/>
        <v>17.674735249621786</v>
      </c>
      <c r="N6" s="39">
        <v>1802</v>
      </c>
      <c r="O6" s="39">
        <v>24424</v>
      </c>
      <c r="P6" s="37">
        <f t="shared" si="5"/>
        <v>13.553829078801332</v>
      </c>
      <c r="Q6" s="39">
        <v>223</v>
      </c>
      <c r="R6" s="39">
        <v>7010</v>
      </c>
      <c r="S6" s="37">
        <f t="shared" si="6"/>
        <v>31.434977578475337</v>
      </c>
      <c r="T6" s="39">
        <v>142</v>
      </c>
      <c r="U6" s="39">
        <v>3841</v>
      </c>
      <c r="V6" s="37">
        <f t="shared" si="7"/>
        <v>27.049295774647888</v>
      </c>
      <c r="W6" s="121">
        <v>0</v>
      </c>
      <c r="X6" s="121">
        <v>0</v>
      </c>
      <c r="Y6" s="37">
        <v>0</v>
      </c>
      <c r="Z6" s="39">
        <v>2</v>
      </c>
      <c r="AA6" s="39">
        <v>24</v>
      </c>
      <c r="AB6" s="37">
        <f t="shared" si="8"/>
        <v>12</v>
      </c>
      <c r="AC6" s="39">
        <v>226</v>
      </c>
      <c r="AD6" s="39">
        <v>7025</v>
      </c>
      <c r="AE6" s="37">
        <f t="shared" si="9"/>
        <v>31.084070796460178</v>
      </c>
      <c r="AF6" s="39">
        <f t="shared" si="10"/>
        <v>4842</v>
      </c>
      <c r="AG6" s="39">
        <f t="shared" si="10"/>
        <v>81172</v>
      </c>
      <c r="AH6" s="37">
        <f t="shared" si="1"/>
        <v>16.764147046674928</v>
      </c>
      <c r="AI6" s="40">
        <v>2375</v>
      </c>
      <c r="AJ6" s="40">
        <v>38805</v>
      </c>
      <c r="AK6" s="41">
        <f t="shared" si="2"/>
        <v>16.338947368421053</v>
      </c>
      <c r="AL6" s="42">
        <v>3427</v>
      </c>
      <c r="AM6" s="255">
        <v>0</v>
      </c>
      <c r="AN6" s="255">
        <v>0</v>
      </c>
      <c r="AO6" s="272">
        <v>0</v>
      </c>
      <c r="AP6" s="255">
        <v>0</v>
      </c>
      <c r="AQ6" s="255">
        <v>0</v>
      </c>
      <c r="AR6" s="264">
        <v>0</v>
      </c>
      <c r="AS6" s="131"/>
    </row>
    <row r="7" spans="1:45" ht="14.4" x14ac:dyDescent="0.3">
      <c r="A7" s="38" t="s">
        <v>8</v>
      </c>
      <c r="B7" s="121">
        <v>8096</v>
      </c>
      <c r="C7" s="121">
        <v>178953</v>
      </c>
      <c r="D7" s="37">
        <f t="shared" si="0"/>
        <v>22.103878458498023</v>
      </c>
      <c r="E7" s="39">
        <v>880</v>
      </c>
      <c r="F7" s="39">
        <v>35720</v>
      </c>
      <c r="G7" s="37">
        <f t="shared" si="3"/>
        <v>40.590909090909093</v>
      </c>
      <c r="H7" s="39">
        <v>39</v>
      </c>
      <c r="I7" s="39">
        <v>2066</v>
      </c>
      <c r="J7" s="37">
        <f>I7/H7</f>
        <v>52.974358974358971</v>
      </c>
      <c r="K7" s="39">
        <v>2737</v>
      </c>
      <c r="L7" s="39">
        <v>83434</v>
      </c>
      <c r="M7" s="37">
        <f t="shared" si="4"/>
        <v>30.483741322616002</v>
      </c>
      <c r="N7" s="39">
        <v>8387</v>
      </c>
      <c r="O7" s="39">
        <v>229451</v>
      </c>
      <c r="P7" s="37">
        <f t="shared" si="5"/>
        <v>27.357934899248839</v>
      </c>
      <c r="Q7" s="39">
        <v>653</v>
      </c>
      <c r="R7" s="39">
        <v>56000</v>
      </c>
      <c r="S7" s="37">
        <f t="shared" si="6"/>
        <v>85.758039816232767</v>
      </c>
      <c r="T7" s="39">
        <v>1090</v>
      </c>
      <c r="U7" s="39">
        <v>59843</v>
      </c>
      <c r="V7" s="37">
        <f t="shared" si="7"/>
        <v>54.901834862385321</v>
      </c>
      <c r="W7" s="121">
        <v>0</v>
      </c>
      <c r="X7" s="121">
        <v>0</v>
      </c>
      <c r="Y7" s="37">
        <v>0</v>
      </c>
      <c r="Z7" s="39">
        <v>17</v>
      </c>
      <c r="AA7" s="39">
        <v>2319</v>
      </c>
      <c r="AB7" s="37">
        <f t="shared" si="8"/>
        <v>136.41176470588235</v>
      </c>
      <c r="AC7" s="39">
        <v>658</v>
      </c>
      <c r="AD7" s="39">
        <v>56212</v>
      </c>
      <c r="AE7" s="37">
        <f t="shared" si="9"/>
        <v>85.428571428571431</v>
      </c>
      <c r="AF7" s="39">
        <f t="shared" si="10"/>
        <v>22557</v>
      </c>
      <c r="AG7" s="39">
        <f t="shared" si="10"/>
        <v>703998</v>
      </c>
      <c r="AH7" s="37">
        <f t="shared" si="1"/>
        <v>31.209735337145897</v>
      </c>
      <c r="AI7" s="40">
        <v>10484</v>
      </c>
      <c r="AJ7" s="40">
        <v>287042</v>
      </c>
      <c r="AK7" s="41">
        <f t="shared" si="2"/>
        <v>27.379053796260969</v>
      </c>
      <c r="AL7" s="42">
        <v>13148</v>
      </c>
      <c r="AM7" s="255">
        <v>1</v>
      </c>
      <c r="AN7" s="255">
        <v>2533</v>
      </c>
      <c r="AO7" s="272">
        <f>AN7/AM7</f>
        <v>2533</v>
      </c>
      <c r="AP7" s="255">
        <v>1</v>
      </c>
      <c r="AQ7" s="255">
        <v>2381</v>
      </c>
      <c r="AR7" s="264">
        <f>AQ7/AP7</f>
        <v>2381</v>
      </c>
      <c r="AS7" s="131"/>
    </row>
    <row r="8" spans="1:45" ht="14.4" x14ac:dyDescent="0.3">
      <c r="A8" s="38" t="s">
        <v>10</v>
      </c>
      <c r="B8" s="121">
        <v>505</v>
      </c>
      <c r="C8" s="121">
        <v>7205</v>
      </c>
      <c r="D8" s="37">
        <f t="shared" si="0"/>
        <v>14.267326732673267</v>
      </c>
      <c r="E8" s="39">
        <v>32</v>
      </c>
      <c r="F8" s="39">
        <v>2107</v>
      </c>
      <c r="G8" s="37">
        <f t="shared" si="3"/>
        <v>65.84375</v>
      </c>
      <c r="H8" s="39">
        <v>14</v>
      </c>
      <c r="I8" s="39">
        <v>369</v>
      </c>
      <c r="J8" s="37">
        <f>I8/H8</f>
        <v>26.357142857142858</v>
      </c>
      <c r="K8" s="39">
        <v>177</v>
      </c>
      <c r="L8" s="39">
        <v>4562</v>
      </c>
      <c r="M8" s="37">
        <f t="shared" si="4"/>
        <v>25.774011299435028</v>
      </c>
      <c r="N8" s="39">
        <v>708</v>
      </c>
      <c r="O8" s="39">
        <v>9705</v>
      </c>
      <c r="P8" s="37">
        <f t="shared" si="5"/>
        <v>13.707627118644067</v>
      </c>
      <c r="Q8" s="39">
        <v>72</v>
      </c>
      <c r="R8" s="39">
        <v>2535</v>
      </c>
      <c r="S8" s="37">
        <f t="shared" si="6"/>
        <v>35.208333333333336</v>
      </c>
      <c r="T8" s="39">
        <v>47</v>
      </c>
      <c r="U8" s="39">
        <v>14337</v>
      </c>
      <c r="V8" s="37">
        <f t="shared" si="7"/>
        <v>305.04255319148939</v>
      </c>
      <c r="W8" s="127">
        <v>0</v>
      </c>
      <c r="X8" s="127">
        <v>0</v>
      </c>
      <c r="Y8" s="37">
        <v>0</v>
      </c>
      <c r="Z8" s="39">
        <v>3</v>
      </c>
      <c r="AA8" s="39">
        <v>243</v>
      </c>
      <c r="AB8" s="37">
        <f t="shared" si="8"/>
        <v>81</v>
      </c>
      <c r="AC8" s="39">
        <v>72</v>
      </c>
      <c r="AD8" s="39">
        <v>2536</v>
      </c>
      <c r="AE8" s="37">
        <f t="shared" si="9"/>
        <v>35.222222222222221</v>
      </c>
      <c r="AF8" s="39">
        <f t="shared" si="10"/>
        <v>1630</v>
      </c>
      <c r="AG8" s="39">
        <f t="shared" si="10"/>
        <v>43599</v>
      </c>
      <c r="AH8" s="37">
        <f t="shared" si="1"/>
        <v>26.747852760736198</v>
      </c>
      <c r="AI8" s="40">
        <v>891</v>
      </c>
      <c r="AJ8" s="40">
        <v>26797</v>
      </c>
      <c r="AK8" s="41">
        <f t="shared" si="2"/>
        <v>30.075196408529742</v>
      </c>
      <c r="AL8" s="42">
        <v>1078</v>
      </c>
      <c r="AM8" s="255">
        <v>0</v>
      </c>
      <c r="AN8" s="255">
        <v>0</v>
      </c>
      <c r="AO8" s="272">
        <v>0</v>
      </c>
      <c r="AP8" s="255">
        <v>0</v>
      </c>
      <c r="AQ8" s="255">
        <v>0</v>
      </c>
      <c r="AR8" s="272">
        <v>0</v>
      </c>
      <c r="AS8" s="131"/>
    </row>
    <row r="9" spans="1:45" ht="14.4" x14ac:dyDescent="0.3">
      <c r="A9" s="43" t="s">
        <v>9</v>
      </c>
      <c r="B9" s="127">
        <v>7</v>
      </c>
      <c r="C9" s="127">
        <v>35</v>
      </c>
      <c r="D9" s="37">
        <f>C9/B9</f>
        <v>5</v>
      </c>
      <c r="E9" s="127">
        <v>0</v>
      </c>
      <c r="F9" s="127">
        <v>0</v>
      </c>
      <c r="G9" s="37">
        <v>0</v>
      </c>
      <c r="H9" s="127">
        <v>0</v>
      </c>
      <c r="I9" s="127">
        <v>0</v>
      </c>
      <c r="J9" s="37">
        <v>0</v>
      </c>
      <c r="K9" s="127">
        <v>0</v>
      </c>
      <c r="L9" s="127">
        <v>0</v>
      </c>
      <c r="M9" s="37">
        <v>0</v>
      </c>
      <c r="N9" s="127">
        <v>5</v>
      </c>
      <c r="O9" s="127">
        <v>25</v>
      </c>
      <c r="P9" s="37">
        <f t="shared" si="5"/>
        <v>5</v>
      </c>
      <c r="Q9" s="127">
        <v>1</v>
      </c>
      <c r="R9" s="127">
        <v>5</v>
      </c>
      <c r="S9" s="37">
        <f>R9/Q9</f>
        <v>5</v>
      </c>
      <c r="T9" s="127">
        <v>0</v>
      </c>
      <c r="U9" s="127">
        <v>0</v>
      </c>
      <c r="V9" s="37">
        <v>0</v>
      </c>
      <c r="W9" s="127">
        <v>0</v>
      </c>
      <c r="X9" s="127">
        <v>0</v>
      </c>
      <c r="Y9" s="37">
        <v>0</v>
      </c>
      <c r="Z9" s="127">
        <v>0</v>
      </c>
      <c r="AA9" s="127">
        <v>0</v>
      </c>
      <c r="AB9" s="37">
        <v>0</v>
      </c>
      <c r="AC9" s="127">
        <v>0</v>
      </c>
      <c r="AD9" s="127">
        <v>0</v>
      </c>
      <c r="AE9" s="37">
        <v>0</v>
      </c>
      <c r="AF9" s="121">
        <f t="shared" si="10"/>
        <v>13</v>
      </c>
      <c r="AG9" s="121">
        <f t="shared" si="10"/>
        <v>65</v>
      </c>
      <c r="AH9" s="37">
        <f t="shared" si="1"/>
        <v>5</v>
      </c>
      <c r="AI9" s="134">
        <v>8</v>
      </c>
      <c r="AJ9" s="40">
        <v>41</v>
      </c>
      <c r="AK9" s="41">
        <f t="shared" si="2"/>
        <v>5.125</v>
      </c>
      <c r="AL9" s="42">
        <v>0</v>
      </c>
      <c r="AM9" s="256">
        <v>0</v>
      </c>
      <c r="AN9" s="256">
        <v>0</v>
      </c>
      <c r="AO9" s="272">
        <v>0</v>
      </c>
      <c r="AP9" s="256">
        <v>0</v>
      </c>
      <c r="AQ9" s="256">
        <v>0</v>
      </c>
      <c r="AR9" s="298">
        <v>0</v>
      </c>
      <c r="AS9" s="131"/>
    </row>
    <row r="10" spans="1:45" ht="13.8" x14ac:dyDescent="0.25">
      <c r="A10" s="44" t="s">
        <v>170</v>
      </c>
      <c r="B10" s="45">
        <f>SUM(B4:B9)</f>
        <v>14489</v>
      </c>
      <c r="C10" s="46">
        <f>SUM(C4:C9)</f>
        <v>360195</v>
      </c>
      <c r="D10" s="47">
        <f t="shared" si="0"/>
        <v>24.859893712471528</v>
      </c>
      <c r="E10" s="45">
        <f>SUM(E4:E9)</f>
        <v>1490</v>
      </c>
      <c r="F10" s="46">
        <f>SUM(F4:F9)</f>
        <v>68318</v>
      </c>
      <c r="G10" s="47">
        <f t="shared" si="3"/>
        <v>45.851006711409397</v>
      </c>
      <c r="H10" s="45">
        <f>SUM(H4:H9)</f>
        <v>1304</v>
      </c>
      <c r="I10" s="46">
        <f>SUM(I4:I9)</f>
        <v>85155</v>
      </c>
      <c r="J10" s="47">
        <f>I10/H10</f>
        <v>65.302914110429441</v>
      </c>
      <c r="K10" s="45">
        <f>SUM(K4:K9)</f>
        <v>7502</v>
      </c>
      <c r="L10" s="46">
        <f>SUM(L4:L9)</f>
        <v>277537</v>
      </c>
      <c r="M10" s="47">
        <f t="shared" si="4"/>
        <v>36.9950679818715</v>
      </c>
      <c r="N10" s="45">
        <f>SUM(N4:N9)</f>
        <v>15241</v>
      </c>
      <c r="O10" s="46">
        <f>SUM(O4:O9)</f>
        <v>454912</v>
      </c>
      <c r="P10" s="47">
        <f t="shared" si="5"/>
        <v>29.847910242110096</v>
      </c>
      <c r="Q10" s="45">
        <f>SUM(Q4:Q9)</f>
        <v>2939</v>
      </c>
      <c r="R10" s="46">
        <f>SUM(R4:R9)</f>
        <v>189550</v>
      </c>
      <c r="S10" s="47">
        <f t="shared" si="6"/>
        <v>64.494726097312011</v>
      </c>
      <c r="T10" s="45">
        <f>SUM(T4:T9)</f>
        <v>1908</v>
      </c>
      <c r="U10" s="46">
        <f>SUM(U4:U9)</f>
        <v>119780</v>
      </c>
      <c r="V10" s="47">
        <f t="shared" si="7"/>
        <v>62.777777777777779</v>
      </c>
      <c r="W10" s="45">
        <f>SUM(W4:W9)</f>
        <v>414</v>
      </c>
      <c r="X10" s="46">
        <f>SUM(X4:X9)</f>
        <v>33542</v>
      </c>
      <c r="Y10" s="47">
        <f>X10/W10</f>
        <v>81.019323671497588</v>
      </c>
      <c r="Z10" s="45">
        <f>SUM(Z4:Z9)</f>
        <v>1064</v>
      </c>
      <c r="AA10" s="46">
        <f>SUM(AA4:AA9)</f>
        <v>69106</v>
      </c>
      <c r="AB10" s="47">
        <f t="shared" si="8"/>
        <v>64.949248120300751</v>
      </c>
      <c r="AC10" s="45">
        <f>SUM(AC4:AC9)</f>
        <v>2953</v>
      </c>
      <c r="AD10" s="46">
        <f>SUM(AD4:AD9)</f>
        <v>189793</v>
      </c>
      <c r="AE10" s="47">
        <f t="shared" si="9"/>
        <v>64.271249576701663</v>
      </c>
      <c r="AF10" s="45">
        <f t="shared" si="10"/>
        <v>49304</v>
      </c>
      <c r="AG10" s="46">
        <f t="shared" si="10"/>
        <v>1847888</v>
      </c>
      <c r="AH10" s="47">
        <f t="shared" si="1"/>
        <v>37.479474282005519</v>
      </c>
      <c r="AI10" s="48">
        <f>SUM(AI4:AI9)</f>
        <v>20215</v>
      </c>
      <c r="AJ10" s="49">
        <f>SUM(AJ4:AJ9)</f>
        <v>697087</v>
      </c>
      <c r="AK10" s="50">
        <f t="shared" si="2"/>
        <v>34.483650754390304</v>
      </c>
      <c r="AL10" s="51">
        <f>SUM(AL4:AL9)</f>
        <v>25069</v>
      </c>
      <c r="AM10" s="273">
        <f>SUM(AM4:AM9)</f>
        <v>1</v>
      </c>
      <c r="AN10" s="273">
        <f>SUM(AN4:AN9)</f>
        <v>2533</v>
      </c>
      <c r="AO10" s="274">
        <f>AN10/AM10</f>
        <v>2533</v>
      </c>
      <c r="AP10" s="273">
        <f>SUM(AP4:AP9)</f>
        <v>1</v>
      </c>
      <c r="AQ10" s="273">
        <f>SUM(AQ4:AQ9)</f>
        <v>2381</v>
      </c>
      <c r="AR10" s="297">
        <f>AQ10/AP10</f>
        <v>2381</v>
      </c>
      <c r="AS10" s="131"/>
    </row>
    <row r="11" spans="1:45" ht="13.8" x14ac:dyDescent="0.25">
      <c r="A11" s="52"/>
      <c r="B11" s="53"/>
      <c r="C11" s="54"/>
      <c r="D11" s="55"/>
      <c r="E11" s="53"/>
      <c r="F11" s="54"/>
      <c r="G11" s="55"/>
      <c r="H11" s="53"/>
      <c r="I11" s="54"/>
      <c r="J11" s="55"/>
      <c r="K11" s="53"/>
      <c r="L11" s="54"/>
      <c r="M11" s="55"/>
      <c r="N11" s="53"/>
      <c r="O11" s="54"/>
      <c r="P11" s="55"/>
      <c r="Q11" s="53"/>
      <c r="R11" s="54"/>
      <c r="S11" s="55"/>
      <c r="T11" s="53"/>
      <c r="U11" s="54"/>
      <c r="V11" s="55"/>
      <c r="W11" s="53"/>
      <c r="X11" s="54"/>
      <c r="Y11" s="55"/>
      <c r="Z11" s="53"/>
      <c r="AA11" s="54"/>
      <c r="AB11" s="55"/>
      <c r="AC11" s="53"/>
      <c r="AD11" s="54"/>
      <c r="AE11" s="55"/>
      <c r="AF11" s="53"/>
      <c r="AG11" s="54"/>
      <c r="AH11" s="55"/>
      <c r="AI11" s="56"/>
      <c r="AJ11" s="57"/>
      <c r="AK11" s="58"/>
      <c r="AL11" s="59"/>
      <c r="AM11" s="275"/>
      <c r="AN11" s="276"/>
      <c r="AO11" s="277"/>
      <c r="AP11" s="275"/>
      <c r="AQ11" s="276"/>
      <c r="AR11" s="270"/>
      <c r="AS11" s="131"/>
    </row>
    <row r="12" spans="1:45" s="150" customFormat="1" ht="14.4" x14ac:dyDescent="0.3">
      <c r="A12" s="160" t="s">
        <v>11</v>
      </c>
      <c r="B12" s="151"/>
      <c r="C12" s="161"/>
      <c r="D12" s="161"/>
      <c r="E12" s="151"/>
      <c r="F12" s="161"/>
      <c r="G12" s="161"/>
      <c r="H12" s="151"/>
      <c r="I12" s="161"/>
      <c r="J12" s="161"/>
      <c r="K12" s="151"/>
      <c r="L12" s="161"/>
      <c r="M12" s="161"/>
      <c r="N12" s="151"/>
      <c r="O12" s="161"/>
      <c r="P12" s="161"/>
      <c r="Q12" s="151"/>
      <c r="R12" s="161"/>
      <c r="S12" s="161"/>
      <c r="T12" s="151"/>
      <c r="U12" s="161"/>
      <c r="V12" s="161"/>
      <c r="W12" s="151"/>
      <c r="X12" s="161"/>
      <c r="Y12" s="161"/>
      <c r="Z12" s="151"/>
      <c r="AA12" s="161"/>
      <c r="AB12" s="161"/>
      <c r="AC12" s="151"/>
      <c r="AD12" s="161"/>
      <c r="AE12" s="155"/>
      <c r="AF12" s="151"/>
      <c r="AG12" s="161"/>
      <c r="AH12" s="155"/>
      <c r="AI12" s="162"/>
      <c r="AJ12" s="163"/>
      <c r="AK12" s="158"/>
      <c r="AL12" s="159"/>
      <c r="AM12" s="278"/>
      <c r="AN12" s="279"/>
      <c r="AO12" s="279"/>
      <c r="AP12" s="278"/>
      <c r="AQ12" s="279"/>
      <c r="AR12" s="265"/>
      <c r="AS12" s="131"/>
    </row>
    <row r="13" spans="1:45" ht="14.4" x14ac:dyDescent="0.3">
      <c r="A13" s="64" t="s">
        <v>12</v>
      </c>
      <c r="B13" s="121">
        <v>4800</v>
      </c>
      <c r="C13" s="121">
        <v>17462</v>
      </c>
      <c r="D13" s="37">
        <f>C13/B13</f>
        <v>3.6379166666666665</v>
      </c>
      <c r="E13" s="39">
        <v>335</v>
      </c>
      <c r="F13" s="39">
        <v>1121</v>
      </c>
      <c r="G13" s="37">
        <f>F13/E13</f>
        <v>3.3462686567164179</v>
      </c>
      <c r="H13" s="39">
        <v>26</v>
      </c>
      <c r="I13" s="39">
        <v>208</v>
      </c>
      <c r="J13" s="37">
        <f>I13/H13</f>
        <v>8</v>
      </c>
      <c r="K13" s="39">
        <v>1515</v>
      </c>
      <c r="L13" s="39">
        <v>7394</v>
      </c>
      <c r="M13" s="37">
        <f>L13/K13</f>
        <v>4.8805280528052801</v>
      </c>
      <c r="N13" s="39">
        <v>5417</v>
      </c>
      <c r="O13" s="39">
        <v>20034</v>
      </c>
      <c r="P13" s="37">
        <f>O13/N13</f>
        <v>3.6983570241831272</v>
      </c>
      <c r="Q13" s="39">
        <v>339</v>
      </c>
      <c r="R13" s="39">
        <v>1774</v>
      </c>
      <c r="S13" s="37">
        <f>R13/Q13</f>
        <v>5.2330383480825962</v>
      </c>
      <c r="T13" s="39">
        <v>216</v>
      </c>
      <c r="U13" s="39">
        <v>1040</v>
      </c>
      <c r="V13" s="37">
        <f>U13/T13</f>
        <v>4.8148148148148149</v>
      </c>
      <c r="W13" s="39">
        <v>3</v>
      </c>
      <c r="X13" s="39">
        <v>31</v>
      </c>
      <c r="Y13" s="37">
        <f>X13/W13</f>
        <v>10.333333333333334</v>
      </c>
      <c r="Z13" s="39">
        <v>47</v>
      </c>
      <c r="AA13" s="39">
        <v>204</v>
      </c>
      <c r="AB13" s="37">
        <f>AA13/Z13</f>
        <v>4.3404255319148932</v>
      </c>
      <c r="AC13" s="39">
        <v>343</v>
      </c>
      <c r="AD13" s="39">
        <v>1783</v>
      </c>
      <c r="AE13" s="37">
        <f>AD13/AC13</f>
        <v>5.1982507288629733</v>
      </c>
      <c r="AF13" s="39">
        <f t="shared" ref="AF13:AG17" si="11">E13+K13+N13+Q13+T13+AC13+B13+H13+Z13+W13</f>
        <v>13041</v>
      </c>
      <c r="AG13" s="39">
        <f t="shared" si="11"/>
        <v>51051</v>
      </c>
      <c r="AH13" s="37">
        <f>AG13/AF13</f>
        <v>3.9146537842190017</v>
      </c>
      <c r="AI13" s="40">
        <v>7525</v>
      </c>
      <c r="AJ13" s="40">
        <v>33312</v>
      </c>
      <c r="AK13" s="41">
        <f>AJ13/AI13</f>
        <v>4.4268438538205981</v>
      </c>
      <c r="AL13" s="42">
        <v>11813</v>
      </c>
      <c r="AM13" s="255">
        <v>0</v>
      </c>
      <c r="AN13" s="255">
        <v>0</v>
      </c>
      <c r="AO13" s="272">
        <v>0</v>
      </c>
      <c r="AP13" s="255">
        <v>0</v>
      </c>
      <c r="AQ13" s="255">
        <v>0</v>
      </c>
      <c r="AR13" s="264">
        <v>0</v>
      </c>
      <c r="AS13" s="131"/>
    </row>
    <row r="14" spans="1:45" ht="14.4" x14ac:dyDescent="0.3">
      <c r="A14" s="64" t="s">
        <v>130</v>
      </c>
      <c r="B14" s="121">
        <v>2550</v>
      </c>
      <c r="C14" s="121">
        <v>24865</v>
      </c>
      <c r="D14" s="37">
        <f>C14/B14</f>
        <v>9.7509803921568636</v>
      </c>
      <c r="E14" s="39">
        <v>219</v>
      </c>
      <c r="F14" s="39">
        <v>2369</v>
      </c>
      <c r="G14" s="37">
        <f>F14/E14</f>
        <v>10.817351598173516</v>
      </c>
      <c r="H14" s="39">
        <v>59</v>
      </c>
      <c r="I14" s="39">
        <v>835</v>
      </c>
      <c r="J14" s="37">
        <f>I14/H14</f>
        <v>14.152542372881356</v>
      </c>
      <c r="K14" s="39">
        <v>1222</v>
      </c>
      <c r="L14" s="39">
        <v>14518</v>
      </c>
      <c r="M14" s="37">
        <f>L14/K14</f>
        <v>11.880523731587562</v>
      </c>
      <c r="N14" s="39">
        <v>2652</v>
      </c>
      <c r="O14" s="39">
        <v>27874</v>
      </c>
      <c r="P14" s="37">
        <f>O14/N14</f>
        <v>10.510558069381599</v>
      </c>
      <c r="Q14" s="39">
        <v>304</v>
      </c>
      <c r="R14" s="39">
        <v>3895</v>
      </c>
      <c r="S14" s="37">
        <f>R14/Q14</f>
        <v>12.8125</v>
      </c>
      <c r="T14" s="39">
        <v>230</v>
      </c>
      <c r="U14" s="39">
        <v>2581</v>
      </c>
      <c r="V14" s="37">
        <f>U14/T14</f>
        <v>11.221739130434782</v>
      </c>
      <c r="W14" s="39">
        <v>9</v>
      </c>
      <c r="X14" s="39">
        <v>139</v>
      </c>
      <c r="Y14" s="37">
        <f>X14/W14</f>
        <v>15.444444444444445</v>
      </c>
      <c r="Z14" s="39">
        <v>89</v>
      </c>
      <c r="AA14" s="39">
        <v>1190</v>
      </c>
      <c r="AB14" s="37">
        <f>AA14/Z14</f>
        <v>13.370786516853933</v>
      </c>
      <c r="AC14" s="39">
        <v>306</v>
      </c>
      <c r="AD14" s="39">
        <v>3907</v>
      </c>
      <c r="AE14" s="37">
        <f>AD14/AC14</f>
        <v>12.767973856209151</v>
      </c>
      <c r="AF14" s="39">
        <f t="shared" si="11"/>
        <v>7640</v>
      </c>
      <c r="AG14" s="39">
        <f t="shared" si="11"/>
        <v>82173</v>
      </c>
      <c r="AH14" s="37">
        <f>AG14/AF14</f>
        <v>10.755628272251309</v>
      </c>
      <c r="AI14" s="40">
        <v>3633</v>
      </c>
      <c r="AJ14" s="40">
        <v>48596</v>
      </c>
      <c r="AK14" s="41">
        <f>AJ14/AI14</f>
        <v>13.37627305257363</v>
      </c>
      <c r="AL14" s="42">
        <v>3785</v>
      </c>
      <c r="AM14" s="255">
        <v>0</v>
      </c>
      <c r="AN14" s="255">
        <v>0</v>
      </c>
      <c r="AO14" s="272">
        <v>0</v>
      </c>
      <c r="AP14" s="255">
        <v>0</v>
      </c>
      <c r="AQ14" s="255">
        <v>0</v>
      </c>
      <c r="AR14" s="264">
        <v>0</v>
      </c>
      <c r="AS14" s="131"/>
    </row>
    <row r="15" spans="1:45" ht="14.4" x14ac:dyDescent="0.3">
      <c r="A15" s="38" t="s">
        <v>131</v>
      </c>
      <c r="B15" s="121">
        <v>3603</v>
      </c>
      <c r="C15" s="121">
        <v>75490</v>
      </c>
      <c r="D15" s="37">
        <f>C15/B15</f>
        <v>20.951984457396613</v>
      </c>
      <c r="E15" s="39">
        <v>393</v>
      </c>
      <c r="F15" s="39">
        <v>9246</v>
      </c>
      <c r="G15" s="37">
        <f>F15/E15</f>
        <v>23.52671755725191</v>
      </c>
      <c r="H15" s="39">
        <v>357</v>
      </c>
      <c r="I15" s="39">
        <v>9672</v>
      </c>
      <c r="J15" s="37">
        <f>I15/H15</f>
        <v>27.092436974789916</v>
      </c>
      <c r="K15" s="39">
        <v>2113</v>
      </c>
      <c r="L15" s="39">
        <v>52248</v>
      </c>
      <c r="M15" s="37">
        <f>L15/K15</f>
        <v>24.726928537624232</v>
      </c>
      <c r="N15" s="39">
        <v>3607</v>
      </c>
      <c r="O15" s="39">
        <v>85722</v>
      </c>
      <c r="P15" s="37">
        <f>O15/N15</f>
        <v>23.765456057665649</v>
      </c>
      <c r="Q15" s="39">
        <v>822</v>
      </c>
      <c r="R15" s="39">
        <v>22134</v>
      </c>
      <c r="S15" s="37">
        <f>R15/Q15</f>
        <v>26.927007299270073</v>
      </c>
      <c r="T15" s="39">
        <v>567</v>
      </c>
      <c r="U15" s="39">
        <v>13478</v>
      </c>
      <c r="V15" s="37">
        <f>U15/T15</f>
        <v>23.770723104056437</v>
      </c>
      <c r="W15" s="39">
        <v>41</v>
      </c>
      <c r="X15" s="39">
        <v>1099</v>
      </c>
      <c r="Y15" s="37">
        <f>X15/W15</f>
        <v>26.804878048780488</v>
      </c>
      <c r="Z15" s="39">
        <v>273</v>
      </c>
      <c r="AA15" s="39">
        <v>6752</v>
      </c>
      <c r="AB15" s="37">
        <f>AA15/Z15</f>
        <v>24.732600732600734</v>
      </c>
      <c r="AC15" s="39">
        <v>825</v>
      </c>
      <c r="AD15" s="39">
        <v>22166</v>
      </c>
      <c r="AE15" s="37">
        <f>AD15/AC15</f>
        <v>26.867878787878787</v>
      </c>
      <c r="AF15" s="39">
        <f t="shared" si="11"/>
        <v>12601</v>
      </c>
      <c r="AG15" s="39">
        <f t="shared" si="11"/>
        <v>298007</v>
      </c>
      <c r="AH15" s="37">
        <f>AG15/AF15</f>
        <v>23.649472264106024</v>
      </c>
      <c r="AI15" s="40">
        <v>4615</v>
      </c>
      <c r="AJ15" s="40">
        <v>131787</v>
      </c>
      <c r="AK15" s="41">
        <f>AJ15/AI15</f>
        <v>28.55622968580715</v>
      </c>
      <c r="AL15" s="42">
        <v>4840</v>
      </c>
      <c r="AM15" s="255">
        <v>0</v>
      </c>
      <c r="AN15" s="255">
        <v>0</v>
      </c>
      <c r="AO15" s="272">
        <v>0</v>
      </c>
      <c r="AP15" s="255">
        <v>0</v>
      </c>
      <c r="AQ15" s="255">
        <v>0</v>
      </c>
      <c r="AR15" s="264">
        <v>0</v>
      </c>
      <c r="AS15" s="131"/>
    </row>
    <row r="16" spans="1:45" ht="14.4" x14ac:dyDescent="0.3">
      <c r="A16" s="38" t="s">
        <v>13</v>
      </c>
      <c r="B16" s="121">
        <v>3536</v>
      </c>
      <c r="C16" s="121">
        <v>242378</v>
      </c>
      <c r="D16" s="37">
        <f>C16/B16</f>
        <v>68.545814479638011</v>
      </c>
      <c r="E16" s="39">
        <v>543</v>
      </c>
      <c r="F16" s="39">
        <v>55582</v>
      </c>
      <c r="G16" s="37">
        <f>F16/E16</f>
        <v>102.36095764272559</v>
      </c>
      <c r="H16" s="39">
        <v>862</v>
      </c>
      <c r="I16" s="39">
        <v>74440</v>
      </c>
      <c r="J16" s="37">
        <f>I16/H16</f>
        <v>86.357308584686777</v>
      </c>
      <c r="K16" s="39">
        <v>2652</v>
      </c>
      <c r="L16" s="39">
        <v>203377</v>
      </c>
      <c r="M16" s="37">
        <f>L16/K16</f>
        <v>76.688159879336354</v>
      </c>
      <c r="N16" s="39">
        <v>3565</v>
      </c>
      <c r="O16" s="39">
        <v>321282</v>
      </c>
      <c r="P16" s="37">
        <f>O16/N16</f>
        <v>90.121178120617117</v>
      </c>
      <c r="Q16" s="39">
        <v>1474</v>
      </c>
      <c r="R16" s="39">
        <v>161747</v>
      </c>
      <c r="S16" s="37">
        <f>R16/Q16</f>
        <v>109.73337856173677</v>
      </c>
      <c r="T16" s="39">
        <v>895</v>
      </c>
      <c r="U16" s="39">
        <v>102681</v>
      </c>
      <c r="V16" s="37">
        <f>U16/T16</f>
        <v>114.72737430167598</v>
      </c>
      <c r="W16" s="39">
        <v>361</v>
      </c>
      <c r="X16" s="39">
        <v>32273</v>
      </c>
      <c r="Y16" s="37">
        <f>X16/W16</f>
        <v>89.39889196675901</v>
      </c>
      <c r="Z16" s="39">
        <v>655</v>
      </c>
      <c r="AA16" s="39">
        <v>60960</v>
      </c>
      <c r="AB16" s="37">
        <f>AA16/Z16</f>
        <v>93.068702290076331</v>
      </c>
      <c r="AC16" s="39">
        <v>1479</v>
      </c>
      <c r="AD16" s="39">
        <v>161937</v>
      </c>
      <c r="AE16" s="37">
        <f>AD16/AC16</f>
        <v>109.49087221095334</v>
      </c>
      <c r="AF16" s="39">
        <f t="shared" si="11"/>
        <v>16022</v>
      </c>
      <c r="AG16" s="39">
        <f t="shared" si="11"/>
        <v>1416657</v>
      </c>
      <c r="AH16" s="37">
        <f>AG16/AF16</f>
        <v>88.41948570715266</v>
      </c>
      <c r="AI16" s="40">
        <v>4442</v>
      </c>
      <c r="AJ16" s="40">
        <v>483392</v>
      </c>
      <c r="AK16" s="41">
        <f>AJ16/AI16</f>
        <v>108.82305267897344</v>
      </c>
      <c r="AL16" s="42">
        <v>4631</v>
      </c>
      <c r="AM16" s="255">
        <v>1</v>
      </c>
      <c r="AN16" s="255">
        <v>2533</v>
      </c>
      <c r="AO16" s="272">
        <f>AN16/AM16</f>
        <v>2533</v>
      </c>
      <c r="AP16" s="255">
        <v>1</v>
      </c>
      <c r="AQ16" s="255">
        <v>2381</v>
      </c>
      <c r="AR16" s="264">
        <f>AQ16/AP16</f>
        <v>2381</v>
      </c>
      <c r="AS16" s="131"/>
    </row>
    <row r="17" spans="1:58" ht="13.8" x14ac:dyDescent="0.25">
      <c r="A17" s="65" t="s">
        <v>14</v>
      </c>
      <c r="B17" s="45">
        <f>SUM(B13:B16)</f>
        <v>14489</v>
      </c>
      <c r="C17" s="46">
        <f>SUM(C13:C16)</f>
        <v>360195</v>
      </c>
      <c r="D17" s="66">
        <f>C17/B17</f>
        <v>24.859893712471528</v>
      </c>
      <c r="E17" s="45">
        <f>SUM(E13:E16)</f>
        <v>1490</v>
      </c>
      <c r="F17" s="46">
        <f>SUM(F13:F16)</f>
        <v>68318</v>
      </c>
      <c r="G17" s="66">
        <f>F17/E17</f>
        <v>45.851006711409397</v>
      </c>
      <c r="H17" s="45">
        <f>SUM(H13:H16)</f>
        <v>1304</v>
      </c>
      <c r="I17" s="46">
        <f>SUM(I13:I16)</f>
        <v>85155</v>
      </c>
      <c r="J17" s="66">
        <f>I17/H17</f>
        <v>65.302914110429441</v>
      </c>
      <c r="K17" s="45">
        <f>SUM(K13:K16)</f>
        <v>7502</v>
      </c>
      <c r="L17" s="46">
        <f>SUM(L13:L16)</f>
        <v>277537</v>
      </c>
      <c r="M17" s="66">
        <f>L17/K17</f>
        <v>36.9950679818715</v>
      </c>
      <c r="N17" s="45">
        <f>SUM(N13:N16)</f>
        <v>15241</v>
      </c>
      <c r="O17" s="46">
        <f>SUM(O13:O16)</f>
        <v>454912</v>
      </c>
      <c r="P17" s="66">
        <f>O17/N17</f>
        <v>29.847910242110096</v>
      </c>
      <c r="Q17" s="45">
        <f>SUM(Q13:Q16)</f>
        <v>2939</v>
      </c>
      <c r="R17" s="46">
        <f>SUM(R13:R16)</f>
        <v>189550</v>
      </c>
      <c r="S17" s="66">
        <f>R17/Q17</f>
        <v>64.494726097312011</v>
      </c>
      <c r="T17" s="45">
        <f>SUM(T13:T16)</f>
        <v>1908</v>
      </c>
      <c r="U17" s="46">
        <f>SUM(U13:U16)</f>
        <v>119780</v>
      </c>
      <c r="V17" s="66">
        <f>U17/T17</f>
        <v>62.777777777777779</v>
      </c>
      <c r="W17" s="45">
        <f>SUM(W13:W16)</f>
        <v>414</v>
      </c>
      <c r="X17" s="46">
        <f>SUM(X13:X16)</f>
        <v>33542</v>
      </c>
      <c r="Y17" s="66">
        <f>X17/W17</f>
        <v>81.019323671497588</v>
      </c>
      <c r="Z17" s="45">
        <f>SUM(Z13:Z16)</f>
        <v>1064</v>
      </c>
      <c r="AA17" s="46">
        <f>SUM(AA13:AA16)</f>
        <v>69106</v>
      </c>
      <c r="AB17" s="66">
        <f>AA17/Z17</f>
        <v>64.949248120300751</v>
      </c>
      <c r="AC17" s="45">
        <f>SUM(AC13:AC16)</f>
        <v>2953</v>
      </c>
      <c r="AD17" s="46">
        <f>SUM(AD13:AD16)</f>
        <v>189793</v>
      </c>
      <c r="AE17" s="66">
        <f>AD17/AC17</f>
        <v>64.271249576701663</v>
      </c>
      <c r="AF17" s="45">
        <f t="shared" si="11"/>
        <v>49304</v>
      </c>
      <c r="AG17" s="46">
        <f t="shared" si="11"/>
        <v>1847888</v>
      </c>
      <c r="AH17" s="66">
        <f>AG17/AF17</f>
        <v>37.479474282005519</v>
      </c>
      <c r="AI17" s="48">
        <f>SUM(AI13:AI16)</f>
        <v>20215</v>
      </c>
      <c r="AJ17" s="49">
        <f>SUM(AJ13:AJ16)</f>
        <v>697087</v>
      </c>
      <c r="AK17" s="67">
        <f>AJ17/AI17</f>
        <v>34.483650754390304</v>
      </c>
      <c r="AL17" s="51">
        <f>SUM(AL11:AL16)</f>
        <v>25069</v>
      </c>
      <c r="AM17" s="273">
        <f>SUM(AM13:AM16)</f>
        <v>1</v>
      </c>
      <c r="AN17" s="273">
        <f>SUM(AN13:AN16)</f>
        <v>2533</v>
      </c>
      <c r="AO17" s="280">
        <f>AN17/AM17</f>
        <v>2533</v>
      </c>
      <c r="AP17" s="273">
        <f>SUM(AP13:AP16)</f>
        <v>1</v>
      </c>
      <c r="AQ17" s="273">
        <f>SUM(AQ13:AQ16)</f>
        <v>2381</v>
      </c>
      <c r="AR17" s="266">
        <f>AQ17/AP17</f>
        <v>2381</v>
      </c>
      <c r="AS17" s="131"/>
    </row>
    <row r="18" spans="1:58" ht="14.4" x14ac:dyDescent="0.3">
      <c r="A18" s="28"/>
      <c r="B18" s="60"/>
      <c r="C18" s="61"/>
      <c r="D18" s="37"/>
      <c r="E18" s="60"/>
      <c r="F18" s="61"/>
      <c r="G18" s="37"/>
      <c r="H18" s="60"/>
      <c r="I18" s="61"/>
      <c r="J18" s="37"/>
      <c r="K18" s="60"/>
      <c r="L18" s="61"/>
      <c r="M18" s="37"/>
      <c r="N18" s="60"/>
      <c r="O18" s="61"/>
      <c r="P18" s="37"/>
      <c r="Q18" s="60"/>
      <c r="R18" s="61"/>
      <c r="S18" s="37"/>
      <c r="T18" s="60"/>
      <c r="U18" s="61"/>
      <c r="V18" s="37"/>
      <c r="W18" s="60"/>
      <c r="X18" s="61"/>
      <c r="Y18" s="37"/>
      <c r="Z18" s="60"/>
      <c r="AA18" s="61"/>
      <c r="AB18" s="37"/>
      <c r="AC18" s="60"/>
      <c r="AD18" s="61"/>
      <c r="AE18" s="37"/>
      <c r="AF18" s="60"/>
      <c r="AG18" s="61"/>
      <c r="AH18" s="37"/>
      <c r="AI18" s="62"/>
      <c r="AJ18" s="63"/>
      <c r="AK18" s="41"/>
      <c r="AL18" s="36"/>
      <c r="AM18" s="278"/>
      <c r="AN18" s="279"/>
      <c r="AO18" s="272"/>
      <c r="AP18" s="278"/>
      <c r="AQ18" s="279"/>
      <c r="AR18" s="264"/>
      <c r="AS18" s="131"/>
    </row>
    <row r="19" spans="1:58" ht="14.4" x14ac:dyDescent="0.3">
      <c r="A19" s="28"/>
      <c r="B19" s="60"/>
      <c r="C19" s="61"/>
      <c r="D19" s="37"/>
      <c r="E19" s="60"/>
      <c r="F19" s="61"/>
      <c r="G19" s="37"/>
      <c r="H19" s="60"/>
      <c r="I19" s="61"/>
      <c r="J19" s="37"/>
      <c r="K19" s="60"/>
      <c r="L19" s="61"/>
      <c r="M19" s="37"/>
      <c r="N19" s="60"/>
      <c r="O19" s="61"/>
      <c r="P19" s="37"/>
      <c r="Q19" s="60"/>
      <c r="R19" s="61"/>
      <c r="S19" s="37"/>
      <c r="T19" s="60"/>
      <c r="U19" s="61"/>
      <c r="V19" s="37"/>
      <c r="W19" s="60"/>
      <c r="X19" s="61"/>
      <c r="Y19" s="37"/>
      <c r="Z19" s="60"/>
      <c r="AA19" s="61"/>
      <c r="AB19" s="37"/>
      <c r="AC19" s="60"/>
      <c r="AD19" s="61"/>
      <c r="AE19" s="37"/>
      <c r="AF19" s="60"/>
      <c r="AG19" s="61"/>
      <c r="AH19" s="37"/>
      <c r="AI19" s="62"/>
      <c r="AJ19" s="63"/>
      <c r="AK19" s="41"/>
      <c r="AL19" s="36"/>
      <c r="AM19" s="278"/>
      <c r="AN19" s="279"/>
      <c r="AO19" s="272"/>
      <c r="AP19" s="278"/>
      <c r="AQ19" s="279"/>
      <c r="AR19" s="264"/>
      <c r="AS19" s="131"/>
    </row>
    <row r="20" spans="1:58" ht="15.6" x14ac:dyDescent="0.3">
      <c r="A20" s="78" t="s">
        <v>15</v>
      </c>
      <c r="B20" s="60"/>
      <c r="C20" s="61"/>
      <c r="D20" s="37"/>
      <c r="E20" s="60"/>
      <c r="F20" s="61"/>
      <c r="G20" s="37"/>
      <c r="H20" s="60"/>
      <c r="I20" s="61"/>
      <c r="J20" s="37"/>
      <c r="K20" s="60"/>
      <c r="L20" s="61"/>
      <c r="M20" s="37"/>
      <c r="N20" s="60"/>
      <c r="O20" s="61"/>
      <c r="P20" s="37"/>
      <c r="Q20" s="60"/>
      <c r="R20" s="61"/>
      <c r="S20" s="37"/>
      <c r="T20" s="60"/>
      <c r="U20" s="61"/>
      <c r="V20" s="37"/>
      <c r="W20" s="60"/>
      <c r="X20" s="61"/>
      <c r="Y20" s="37"/>
      <c r="Z20" s="60"/>
      <c r="AA20" s="61"/>
      <c r="AB20" s="37"/>
      <c r="AC20" s="60"/>
      <c r="AD20" s="61"/>
      <c r="AE20" s="37"/>
      <c r="AF20" s="60"/>
      <c r="AG20" s="61"/>
      <c r="AH20" s="37"/>
      <c r="AI20" s="62"/>
      <c r="AJ20" s="63"/>
      <c r="AK20" s="41"/>
      <c r="AL20" s="36"/>
      <c r="AM20" s="278"/>
      <c r="AN20" s="279"/>
      <c r="AO20" s="272"/>
      <c r="AP20" s="278"/>
      <c r="AQ20" s="279"/>
      <c r="AR20" s="264"/>
      <c r="AS20" s="131"/>
    </row>
    <row r="21" spans="1:58" ht="14.4" x14ac:dyDescent="0.3">
      <c r="A21" s="28" t="s">
        <v>163</v>
      </c>
      <c r="B21" s="121">
        <v>3005</v>
      </c>
      <c r="C21" s="121">
        <v>4614</v>
      </c>
      <c r="D21" s="37">
        <f>C21/B21</f>
        <v>1.5354409317803661</v>
      </c>
      <c r="E21" s="121">
        <v>0</v>
      </c>
      <c r="F21" s="121">
        <v>0</v>
      </c>
      <c r="G21" s="37">
        <v>0</v>
      </c>
      <c r="H21" s="121">
        <v>2</v>
      </c>
      <c r="I21" s="121">
        <v>2</v>
      </c>
      <c r="J21" s="37">
        <f>I21/H21</f>
        <v>1</v>
      </c>
      <c r="K21" s="30">
        <v>68</v>
      </c>
      <c r="L21" s="31">
        <v>114</v>
      </c>
      <c r="M21" s="37">
        <f>L21/K21</f>
        <v>1.6764705882352942</v>
      </c>
      <c r="N21" s="30">
        <v>2536</v>
      </c>
      <c r="O21" s="31">
        <v>3746</v>
      </c>
      <c r="P21" s="37">
        <f>O21/N21</f>
        <v>1.4771293375394321</v>
      </c>
      <c r="Q21" s="30">
        <v>3</v>
      </c>
      <c r="R21" s="31">
        <v>3</v>
      </c>
      <c r="S21" s="37">
        <f>R21/Q21</f>
        <v>1</v>
      </c>
      <c r="T21" s="121">
        <v>4</v>
      </c>
      <c r="U21" s="121">
        <v>4</v>
      </c>
      <c r="V21" s="37">
        <f>U21/T21</f>
        <v>1</v>
      </c>
      <c r="W21" s="121">
        <v>1</v>
      </c>
      <c r="X21" s="121">
        <v>1</v>
      </c>
      <c r="Y21" s="37">
        <f>X21/W21</f>
        <v>1</v>
      </c>
      <c r="Z21" s="121">
        <v>0</v>
      </c>
      <c r="AA21" s="121">
        <v>0</v>
      </c>
      <c r="AB21" s="37">
        <v>0</v>
      </c>
      <c r="AC21" s="121">
        <v>3</v>
      </c>
      <c r="AD21" s="121">
        <v>3</v>
      </c>
      <c r="AE21" s="37">
        <f>AD21/AC21</f>
        <v>1</v>
      </c>
      <c r="AF21" s="39">
        <f>E21+K21+N21+Q21+T21+AC21+B21+H21+Z21+W21</f>
        <v>5622</v>
      </c>
      <c r="AG21" s="39">
        <f>F21+L21+O21+R21+U21+AD21+C21+I21+AA21+X21</f>
        <v>8487</v>
      </c>
      <c r="AH21" s="37">
        <f>AG21/AF21</f>
        <v>1.5096051227321239</v>
      </c>
      <c r="AI21" s="40">
        <v>5622</v>
      </c>
      <c r="AJ21" s="40">
        <v>6022</v>
      </c>
      <c r="AK21" s="41">
        <f>AJ21/AI21</f>
        <v>1.0711490572749911</v>
      </c>
      <c r="AL21" s="36"/>
      <c r="AM21" s="255">
        <v>0</v>
      </c>
      <c r="AN21" s="255">
        <v>0</v>
      </c>
      <c r="AO21" s="272">
        <v>0</v>
      </c>
      <c r="AP21" s="255">
        <v>0</v>
      </c>
      <c r="AQ21" s="255">
        <v>0</v>
      </c>
      <c r="AR21" s="264">
        <v>0</v>
      </c>
      <c r="AS21" s="131"/>
    </row>
    <row r="22" spans="1:58" ht="13.8" x14ac:dyDescent="0.25">
      <c r="A22" s="68" t="s">
        <v>16</v>
      </c>
      <c r="B22" s="45">
        <f>SUM(B21:B21)</f>
        <v>3005</v>
      </c>
      <c r="C22" s="46">
        <f>SUM(C21:C21)</f>
        <v>4614</v>
      </c>
      <c r="D22" s="66">
        <f>C22/B22</f>
        <v>1.5354409317803661</v>
      </c>
      <c r="E22" s="45">
        <f>SUM(E21:E21)</f>
        <v>0</v>
      </c>
      <c r="F22" s="46">
        <f>SUM(F21:F21)</f>
        <v>0</v>
      </c>
      <c r="G22" s="66">
        <v>0</v>
      </c>
      <c r="H22" s="45">
        <f>SUM(H21:H21)</f>
        <v>2</v>
      </c>
      <c r="I22" s="46">
        <f>SUM(I21:I21)</f>
        <v>2</v>
      </c>
      <c r="J22" s="66">
        <f>I22/H22</f>
        <v>1</v>
      </c>
      <c r="K22" s="45">
        <f>SUM(K21:K21)</f>
        <v>68</v>
      </c>
      <c r="L22" s="46">
        <f>SUM(L21:L21)</f>
        <v>114</v>
      </c>
      <c r="M22" s="66">
        <f>L22/K22</f>
        <v>1.6764705882352942</v>
      </c>
      <c r="N22" s="45">
        <f>SUM(N21:N21)</f>
        <v>2536</v>
      </c>
      <c r="O22" s="46">
        <f>SUM(O21:O21)</f>
        <v>3746</v>
      </c>
      <c r="P22" s="66">
        <f>O22/N22</f>
        <v>1.4771293375394321</v>
      </c>
      <c r="Q22" s="45">
        <f>SUM(Q21:Q21)</f>
        <v>3</v>
      </c>
      <c r="R22" s="45">
        <f>SUM(R21:R21)</f>
        <v>3</v>
      </c>
      <c r="S22" s="66">
        <f>R22/Q22</f>
        <v>1</v>
      </c>
      <c r="T22" s="45">
        <f>SUM(T21:T21)</f>
        <v>4</v>
      </c>
      <c r="U22" s="46">
        <f>SUM(U21:U21)</f>
        <v>4</v>
      </c>
      <c r="V22" s="66">
        <f>U22/T22</f>
        <v>1</v>
      </c>
      <c r="W22" s="45">
        <f>SUM(W21:W21)</f>
        <v>1</v>
      </c>
      <c r="X22" s="46">
        <f>SUM(X21:X21)</f>
        <v>1</v>
      </c>
      <c r="Y22" s="66">
        <f>X22/W22</f>
        <v>1</v>
      </c>
      <c r="Z22" s="45">
        <f>SUM(Z21:Z21)</f>
        <v>0</v>
      </c>
      <c r="AA22" s="46">
        <f>SUM(AA21:AA21)</f>
        <v>0</v>
      </c>
      <c r="AB22" s="66">
        <v>0</v>
      </c>
      <c r="AC22" s="45">
        <f>SUM(AC21:AC21)</f>
        <v>3</v>
      </c>
      <c r="AD22" s="46">
        <f>SUM(AD21:AD21)</f>
        <v>3</v>
      </c>
      <c r="AE22" s="130">
        <f>AD22/AC22</f>
        <v>1</v>
      </c>
      <c r="AF22" s="45">
        <f>E22+K22+N22+Q22+T22+AC22+B22+H22+Z22+W22</f>
        <v>5622</v>
      </c>
      <c r="AG22" s="46">
        <f>F22+L22+O22+R22+U22+AD22+C22+I22+AA22+X22</f>
        <v>8487</v>
      </c>
      <c r="AH22" s="66">
        <f>AG22/AF22</f>
        <v>1.5096051227321239</v>
      </c>
      <c r="AI22" s="48">
        <f>SUM(AI21:AI21)</f>
        <v>5622</v>
      </c>
      <c r="AJ22" s="49">
        <f>SUM(AJ21:AJ21)</f>
        <v>6022</v>
      </c>
      <c r="AK22" s="67">
        <f>AJ22/AI22</f>
        <v>1.0711490572749911</v>
      </c>
      <c r="AL22" s="51">
        <f>SUM(AL21:AL21)</f>
        <v>0</v>
      </c>
      <c r="AM22" s="273">
        <f>SUM(AM21:AM21)</f>
        <v>0</v>
      </c>
      <c r="AN22" s="273">
        <f>SUM(AN21:AN21)</f>
        <v>0</v>
      </c>
      <c r="AO22" s="280">
        <v>0</v>
      </c>
      <c r="AP22" s="273">
        <f>SUM(AP21:AP21)</f>
        <v>0</v>
      </c>
      <c r="AQ22" s="273">
        <f>SUM(AQ21:AQ21)</f>
        <v>0</v>
      </c>
      <c r="AR22" s="266">
        <v>0</v>
      </c>
      <c r="AS22" s="131"/>
    </row>
    <row r="23" spans="1:58" s="150" customFormat="1" ht="14.4" x14ac:dyDescent="0.3">
      <c r="A23" s="153"/>
      <c r="B23" s="154"/>
      <c r="C23" s="152"/>
      <c r="D23" s="155"/>
      <c r="E23" s="154"/>
      <c r="F23" s="152"/>
      <c r="G23" s="155"/>
      <c r="H23" s="154"/>
      <c r="I23" s="152"/>
      <c r="J23" s="155"/>
      <c r="K23" s="154"/>
      <c r="L23" s="152"/>
      <c r="M23" s="155"/>
      <c r="N23" s="154"/>
      <c r="O23" s="152"/>
      <c r="P23" s="155"/>
      <c r="Q23" s="154"/>
      <c r="R23" s="152"/>
      <c r="S23" s="155"/>
      <c r="T23" s="154"/>
      <c r="U23" s="152"/>
      <c r="V23" s="155"/>
      <c r="W23" s="154"/>
      <c r="X23" s="152"/>
      <c r="Y23" s="155"/>
      <c r="Z23" s="154"/>
      <c r="AA23" s="152"/>
      <c r="AB23" s="155"/>
      <c r="AC23" s="154"/>
      <c r="AD23" s="152"/>
      <c r="AE23" s="155"/>
      <c r="AF23" s="154"/>
      <c r="AG23" s="152"/>
      <c r="AH23" s="155"/>
      <c r="AI23" s="156"/>
      <c r="AJ23" s="157"/>
      <c r="AK23" s="158"/>
      <c r="AL23" s="159"/>
      <c r="AM23" s="281"/>
      <c r="AN23" s="282"/>
      <c r="AO23" s="283"/>
      <c r="AP23" s="281"/>
      <c r="AQ23" s="282"/>
      <c r="AR23" s="267"/>
      <c r="AS23" s="131"/>
    </row>
    <row r="24" spans="1:58" ht="15.6" x14ac:dyDescent="0.3">
      <c r="A24" s="79" t="s">
        <v>17</v>
      </c>
      <c r="B24" s="30"/>
      <c r="C24" s="31"/>
      <c r="D24" s="31"/>
      <c r="E24" s="30"/>
      <c r="F24" s="31"/>
      <c r="G24" s="31"/>
      <c r="H24" s="30"/>
      <c r="I24" s="31"/>
      <c r="J24" s="31"/>
      <c r="K24" s="30"/>
      <c r="L24" s="31"/>
      <c r="M24" s="31"/>
      <c r="N24" s="30"/>
      <c r="O24" s="31"/>
      <c r="P24" s="31"/>
      <c r="Q24" s="30"/>
      <c r="R24" s="31"/>
      <c r="S24" s="31"/>
      <c r="T24" s="30"/>
      <c r="U24" s="31"/>
      <c r="V24" s="31"/>
      <c r="W24" s="30"/>
      <c r="X24" s="31"/>
      <c r="Y24" s="31"/>
      <c r="Z24" s="30"/>
      <c r="AA24" s="31"/>
      <c r="AB24" s="31"/>
      <c r="AC24" s="30"/>
      <c r="AD24" s="31"/>
      <c r="AE24" s="31"/>
      <c r="AF24" s="30"/>
      <c r="AG24" s="31"/>
      <c r="AH24" s="31"/>
      <c r="AI24" s="30"/>
      <c r="AJ24" s="40"/>
      <c r="AK24" s="31"/>
      <c r="AL24" s="30"/>
      <c r="AM24" s="281"/>
      <c r="AN24" s="282"/>
      <c r="AO24" s="282"/>
      <c r="AP24" s="281"/>
      <c r="AQ24" s="282"/>
      <c r="AR24" s="268"/>
      <c r="AS24" s="131"/>
    </row>
    <row r="25" spans="1:58" ht="14.4" x14ac:dyDescent="0.3">
      <c r="A25" s="38" t="s">
        <v>18</v>
      </c>
      <c r="B25" s="30"/>
      <c r="C25" s="39">
        <f>C28-C27-C26</f>
        <v>0</v>
      </c>
      <c r="D25" s="37"/>
      <c r="E25" s="39"/>
      <c r="F25" s="39">
        <f>F28-F27-F26</f>
        <v>0</v>
      </c>
      <c r="G25" s="37"/>
      <c r="H25" s="39"/>
      <c r="I25" s="39">
        <f>I28-I27-I26</f>
        <v>0</v>
      </c>
      <c r="J25" s="37"/>
      <c r="K25" s="39"/>
      <c r="L25" s="39">
        <f>L28-L27-L26</f>
        <v>0</v>
      </c>
      <c r="M25" s="37"/>
      <c r="N25" s="39"/>
      <c r="O25" s="39">
        <f>O28-O27-O26</f>
        <v>1</v>
      </c>
      <c r="P25" s="37"/>
      <c r="Q25" s="39"/>
      <c r="R25" s="39">
        <f>R28-R27-R26</f>
        <v>20</v>
      </c>
      <c r="S25" s="37"/>
      <c r="T25" s="39"/>
      <c r="U25" s="39">
        <f>U28-U27-U26</f>
        <v>35</v>
      </c>
      <c r="V25" s="37"/>
      <c r="W25" s="39"/>
      <c r="X25" s="39">
        <f>X28-X27-X26</f>
        <v>0</v>
      </c>
      <c r="Y25" s="37"/>
      <c r="Z25" s="39"/>
      <c r="AA25" s="39">
        <f>AA28-AA27-AA26</f>
        <v>3</v>
      </c>
      <c r="AB25" s="37"/>
      <c r="AC25" s="39"/>
      <c r="AD25" s="39">
        <f>AD28-AD27-AD26</f>
        <v>20</v>
      </c>
      <c r="AE25" s="37"/>
      <c r="AF25" s="39"/>
      <c r="AG25" s="39">
        <f>F25+L25+O25+R25+U25+AD25+C25+I25+X25+AA25</f>
        <v>79</v>
      </c>
      <c r="AH25" s="37"/>
      <c r="AI25" s="40"/>
      <c r="AJ25" s="40">
        <v>79</v>
      </c>
      <c r="AK25" s="41"/>
      <c r="AL25" s="36"/>
      <c r="AM25" s="281"/>
      <c r="AN25" s="257">
        <f>AN28-AN27-AN26</f>
        <v>0</v>
      </c>
      <c r="AO25" s="272"/>
      <c r="AP25" s="281"/>
      <c r="AQ25" s="259">
        <f>AQ28-AQ27-AQ26</f>
        <v>0</v>
      </c>
      <c r="AR25" s="264"/>
      <c r="AS25" s="131"/>
    </row>
    <row r="26" spans="1:58" ht="14.4" x14ac:dyDescent="0.3">
      <c r="A26" s="38" t="s">
        <v>167</v>
      </c>
      <c r="B26" s="39">
        <f t="shared" ref="B26:AK26" si="12">B10</f>
        <v>14489</v>
      </c>
      <c r="C26" s="39">
        <f t="shared" si="12"/>
        <v>360195</v>
      </c>
      <c r="D26" s="37">
        <f t="shared" si="12"/>
        <v>24.859893712471528</v>
      </c>
      <c r="E26" s="39">
        <f t="shared" si="12"/>
        <v>1490</v>
      </c>
      <c r="F26" s="39">
        <f t="shared" si="12"/>
        <v>68318</v>
      </c>
      <c r="G26" s="37">
        <f t="shared" si="12"/>
        <v>45.851006711409397</v>
      </c>
      <c r="H26" s="39">
        <f t="shared" si="12"/>
        <v>1304</v>
      </c>
      <c r="I26" s="39">
        <f t="shared" si="12"/>
        <v>85155</v>
      </c>
      <c r="J26" s="37">
        <f t="shared" si="12"/>
        <v>65.302914110429441</v>
      </c>
      <c r="K26" s="39">
        <f t="shared" si="12"/>
        <v>7502</v>
      </c>
      <c r="L26" s="39">
        <f t="shared" si="12"/>
        <v>277537</v>
      </c>
      <c r="M26" s="37">
        <f t="shared" si="12"/>
        <v>36.9950679818715</v>
      </c>
      <c r="N26" s="39">
        <f t="shared" si="12"/>
        <v>15241</v>
      </c>
      <c r="O26" s="39">
        <f t="shared" si="12"/>
        <v>454912</v>
      </c>
      <c r="P26" s="37">
        <f t="shared" si="12"/>
        <v>29.847910242110096</v>
      </c>
      <c r="Q26" s="39">
        <f t="shared" si="12"/>
        <v>2939</v>
      </c>
      <c r="R26" s="39">
        <f t="shared" si="12"/>
        <v>189550</v>
      </c>
      <c r="S26" s="37">
        <f t="shared" si="12"/>
        <v>64.494726097312011</v>
      </c>
      <c r="T26" s="39">
        <f t="shared" si="12"/>
        <v>1908</v>
      </c>
      <c r="U26" s="39">
        <f t="shared" si="12"/>
        <v>119780</v>
      </c>
      <c r="V26" s="37">
        <f t="shared" si="12"/>
        <v>62.777777777777779</v>
      </c>
      <c r="W26" s="39">
        <f t="shared" si="12"/>
        <v>414</v>
      </c>
      <c r="X26" s="39">
        <f t="shared" si="12"/>
        <v>33542</v>
      </c>
      <c r="Y26" s="37">
        <f t="shared" si="12"/>
        <v>81.019323671497588</v>
      </c>
      <c r="Z26" s="39">
        <f t="shared" si="12"/>
        <v>1064</v>
      </c>
      <c r="AA26" s="39">
        <f t="shared" si="12"/>
        <v>69106</v>
      </c>
      <c r="AB26" s="37">
        <f t="shared" si="12"/>
        <v>64.949248120300751</v>
      </c>
      <c r="AC26" s="39">
        <f t="shared" si="12"/>
        <v>2953</v>
      </c>
      <c r="AD26" s="39">
        <f t="shared" si="12"/>
        <v>189793</v>
      </c>
      <c r="AE26" s="37">
        <f t="shared" si="12"/>
        <v>64.271249576701663</v>
      </c>
      <c r="AF26" s="39">
        <f t="shared" si="12"/>
        <v>49304</v>
      </c>
      <c r="AG26" s="39">
        <f t="shared" si="12"/>
        <v>1847888</v>
      </c>
      <c r="AH26" s="37">
        <f t="shared" si="12"/>
        <v>37.479474282005519</v>
      </c>
      <c r="AI26" s="40">
        <f t="shared" si="12"/>
        <v>20215</v>
      </c>
      <c r="AJ26" s="40">
        <f t="shared" si="12"/>
        <v>697087</v>
      </c>
      <c r="AK26" s="41">
        <f t="shared" si="12"/>
        <v>34.483650754390304</v>
      </c>
      <c r="AL26" s="36"/>
      <c r="AM26" s="259">
        <f t="shared" ref="AM26:AR26" si="13">AM10</f>
        <v>1</v>
      </c>
      <c r="AN26" s="259">
        <f t="shared" si="13"/>
        <v>2533</v>
      </c>
      <c r="AO26" s="272">
        <f t="shared" si="13"/>
        <v>2533</v>
      </c>
      <c r="AP26" s="259">
        <f t="shared" si="13"/>
        <v>1</v>
      </c>
      <c r="AQ26" s="259">
        <f t="shared" si="13"/>
        <v>2381</v>
      </c>
      <c r="AR26" s="264">
        <f t="shared" si="13"/>
        <v>2381</v>
      </c>
      <c r="AS26" s="131"/>
    </row>
    <row r="27" spans="1:58" ht="14.4" x14ac:dyDescent="0.3">
      <c r="A27" s="38" t="s">
        <v>168</v>
      </c>
      <c r="B27" s="290">
        <f>B22</f>
        <v>3005</v>
      </c>
      <c r="C27" s="291">
        <f>C22</f>
        <v>4614</v>
      </c>
      <c r="D27" s="37">
        <f>C27/B27</f>
        <v>1.5354409317803661</v>
      </c>
      <c r="E27" s="290">
        <f>E22</f>
        <v>0</v>
      </c>
      <c r="F27" s="290">
        <f>F22</f>
        <v>0</v>
      </c>
      <c r="G27" s="37">
        <v>0</v>
      </c>
      <c r="H27" s="290">
        <f>H22</f>
        <v>2</v>
      </c>
      <c r="I27" s="290">
        <f>I22</f>
        <v>2</v>
      </c>
      <c r="J27" s="37">
        <f>I27/H27</f>
        <v>1</v>
      </c>
      <c r="K27" s="39">
        <f>K22</f>
        <v>68</v>
      </c>
      <c r="L27" s="39">
        <f>L22</f>
        <v>114</v>
      </c>
      <c r="M27" s="37">
        <f>L27/K27</f>
        <v>1.6764705882352942</v>
      </c>
      <c r="N27" s="39">
        <f>N22</f>
        <v>2536</v>
      </c>
      <c r="O27" s="39">
        <f>O22</f>
        <v>3746</v>
      </c>
      <c r="P27" s="37">
        <f>O27/N27</f>
        <v>1.4771293375394321</v>
      </c>
      <c r="Q27" s="39">
        <f>Q22</f>
        <v>3</v>
      </c>
      <c r="R27" s="39">
        <f>R22</f>
        <v>3</v>
      </c>
      <c r="S27" s="37">
        <f>R27/Q27</f>
        <v>1</v>
      </c>
      <c r="T27" s="39">
        <f>T22</f>
        <v>4</v>
      </c>
      <c r="U27" s="39">
        <f>U22</f>
        <v>4</v>
      </c>
      <c r="V27" s="37">
        <f>U27/T27</f>
        <v>1</v>
      </c>
      <c r="W27" s="39">
        <f>W22</f>
        <v>1</v>
      </c>
      <c r="X27" s="39">
        <f>X22</f>
        <v>1</v>
      </c>
      <c r="Y27" s="37">
        <f>X27/W27</f>
        <v>1</v>
      </c>
      <c r="Z27" s="290">
        <f>Z22</f>
        <v>0</v>
      </c>
      <c r="AA27" s="290">
        <f>AA22</f>
        <v>0</v>
      </c>
      <c r="AB27" s="37">
        <v>0</v>
      </c>
      <c r="AC27" s="39">
        <f>AC22</f>
        <v>3</v>
      </c>
      <c r="AD27" s="39">
        <f>AD22</f>
        <v>3</v>
      </c>
      <c r="AE27" s="37">
        <f>AD27/AC27</f>
        <v>1</v>
      </c>
      <c r="AF27" s="39">
        <f>E27+K27+N27+Q27+T27+AC27+B27+H27+Z27+W27</f>
        <v>5622</v>
      </c>
      <c r="AG27" s="39">
        <f>F27+L27+O27+R27+U27+AD27+C27+I27+AA27+X27</f>
        <v>8487</v>
      </c>
      <c r="AH27" s="37">
        <f>AH22</f>
        <v>1.5096051227321239</v>
      </c>
      <c r="AI27" s="40">
        <f>AI22</f>
        <v>5622</v>
      </c>
      <c r="AJ27" s="40">
        <f>AJ22</f>
        <v>6022</v>
      </c>
      <c r="AK27" s="41">
        <f>AK22</f>
        <v>1.0711490572749911</v>
      </c>
      <c r="AL27" s="36"/>
      <c r="AM27" s="259">
        <f t="shared" ref="AM27:AR27" si="14">AM22</f>
        <v>0</v>
      </c>
      <c r="AN27" s="260">
        <f t="shared" si="14"/>
        <v>0</v>
      </c>
      <c r="AO27" s="272">
        <f t="shared" si="14"/>
        <v>0</v>
      </c>
      <c r="AP27" s="259">
        <f t="shared" si="14"/>
        <v>0</v>
      </c>
      <c r="AQ27" s="260">
        <f t="shared" si="14"/>
        <v>0</v>
      </c>
      <c r="AR27" s="264">
        <f t="shared" si="14"/>
        <v>0</v>
      </c>
      <c r="AS27" s="131"/>
    </row>
    <row r="28" spans="1:58" ht="13.8" x14ac:dyDescent="0.25">
      <c r="A28" s="69" t="s">
        <v>19</v>
      </c>
      <c r="B28" s="45">
        <f>B27+B26</f>
        <v>17494</v>
      </c>
      <c r="C28" s="239">
        <v>364809</v>
      </c>
      <c r="D28" s="66">
        <f>C28/B28</f>
        <v>20.853378301131816</v>
      </c>
      <c r="E28" s="45">
        <f>E27+E26</f>
        <v>1490</v>
      </c>
      <c r="F28" s="46">
        <v>68318</v>
      </c>
      <c r="G28" s="66">
        <f>F28/E28</f>
        <v>45.851006711409397</v>
      </c>
      <c r="H28" s="45">
        <f>H27+H26</f>
        <v>1306</v>
      </c>
      <c r="I28" s="46">
        <v>85157</v>
      </c>
      <c r="J28" s="66">
        <f>I28/H28</f>
        <v>65.204441041347621</v>
      </c>
      <c r="K28" s="45">
        <f>K27+K26</f>
        <v>7570</v>
      </c>
      <c r="L28" s="46">
        <v>277651</v>
      </c>
      <c r="M28" s="66">
        <f>L28/K28</f>
        <v>36.677807133421403</v>
      </c>
      <c r="N28" s="45">
        <f>N27+N26</f>
        <v>17777</v>
      </c>
      <c r="O28" s="46">
        <v>458659</v>
      </c>
      <c r="P28" s="66">
        <f>O28/N28</f>
        <v>25.80069753051696</v>
      </c>
      <c r="Q28" s="45">
        <f>Q27+Q26</f>
        <v>2942</v>
      </c>
      <c r="R28" s="46">
        <v>189573</v>
      </c>
      <c r="S28" s="66">
        <f>R28/Q28</f>
        <v>64.436777702243376</v>
      </c>
      <c r="T28" s="45">
        <f>T27+T26</f>
        <v>1912</v>
      </c>
      <c r="U28" s="46">
        <v>119819</v>
      </c>
      <c r="V28" s="66">
        <f>U28/T28</f>
        <v>62.6668410041841</v>
      </c>
      <c r="W28" s="45">
        <f>W27+W26</f>
        <v>415</v>
      </c>
      <c r="X28" s="46">
        <v>33543</v>
      </c>
      <c r="Y28" s="66">
        <f>X28/W28</f>
        <v>80.826506024096389</v>
      </c>
      <c r="Z28" s="45">
        <f>Z27+Z26</f>
        <v>1064</v>
      </c>
      <c r="AA28" s="46">
        <v>69109</v>
      </c>
      <c r="AB28" s="66">
        <f>AA28/Z28</f>
        <v>64.952067669172934</v>
      </c>
      <c r="AC28" s="45">
        <f>AC27+AC26</f>
        <v>2956</v>
      </c>
      <c r="AD28" s="46">
        <v>189816</v>
      </c>
      <c r="AE28" s="66">
        <f>AD28/AC28</f>
        <v>64.213802435723949</v>
      </c>
      <c r="AF28" s="45">
        <f>AF27+AF26</f>
        <v>54926</v>
      </c>
      <c r="AG28" s="45">
        <f>SUM(AG25:AG27)</f>
        <v>1856454</v>
      </c>
      <c r="AH28" s="66">
        <f>AG28/AF28</f>
        <v>33.799184357135054</v>
      </c>
      <c r="AI28" s="48">
        <f>AI27+AI26</f>
        <v>25837</v>
      </c>
      <c r="AJ28" s="287">
        <v>703188</v>
      </c>
      <c r="AK28" s="67">
        <f>AJ28/AI28</f>
        <v>27.216317683941636</v>
      </c>
      <c r="AL28" s="51"/>
      <c r="AM28" s="273">
        <f>AM27+AM26</f>
        <v>1</v>
      </c>
      <c r="AN28" s="273">
        <v>2533</v>
      </c>
      <c r="AO28" s="280">
        <f>AN28/AM28</f>
        <v>2533</v>
      </c>
      <c r="AP28" s="273">
        <f>AP27+AP26</f>
        <v>1</v>
      </c>
      <c r="AQ28" s="273">
        <v>2381</v>
      </c>
      <c r="AR28" s="266">
        <f>AQ28/AP28</f>
        <v>2381</v>
      </c>
      <c r="AS28" s="131"/>
    </row>
    <row r="29" spans="1:58" ht="14.4" x14ac:dyDescent="0.3">
      <c r="A29" s="70" t="s">
        <v>20</v>
      </c>
      <c r="B29" s="71">
        <f>B26/B28</f>
        <v>0.82822682062421404</v>
      </c>
      <c r="C29" s="72">
        <f>C26/C28</f>
        <v>0.98735228571663525</v>
      </c>
      <c r="D29" s="73"/>
      <c r="E29" s="71">
        <f>E26/E28</f>
        <v>1</v>
      </c>
      <c r="F29" s="72">
        <f>F26/F28</f>
        <v>1</v>
      </c>
      <c r="G29" s="73"/>
      <c r="H29" s="71">
        <f>H26/H28</f>
        <v>0.99846860643185298</v>
      </c>
      <c r="I29" s="72">
        <f>I26/I28</f>
        <v>0.99997651396831733</v>
      </c>
      <c r="J29" s="73"/>
      <c r="K29" s="71">
        <f>K26/K28</f>
        <v>0.99101717305151915</v>
      </c>
      <c r="L29" s="72">
        <f>L26/L28</f>
        <v>0.99958941260791423</v>
      </c>
      <c r="M29" s="73"/>
      <c r="N29" s="71">
        <f>N26/N28</f>
        <v>0.85734375878944702</v>
      </c>
      <c r="O29" s="72">
        <f>O26/O28</f>
        <v>0.99183053205104443</v>
      </c>
      <c r="P29" s="73"/>
      <c r="Q29" s="71">
        <f>Q26/Q28</f>
        <v>0.99898028552005436</v>
      </c>
      <c r="R29" s="72">
        <f>R26/R28</f>
        <v>0.99987867470578617</v>
      </c>
      <c r="S29" s="73"/>
      <c r="T29" s="71">
        <f>T26/T28</f>
        <v>0.997907949790795</v>
      </c>
      <c r="U29" s="72">
        <f>U26/U28</f>
        <v>0.99967450905115218</v>
      </c>
      <c r="V29" s="73"/>
      <c r="W29" s="71">
        <f>W26/W28</f>
        <v>0.99759036144578317</v>
      </c>
      <c r="X29" s="72">
        <f>X26/X28</f>
        <v>0.99997018752049605</v>
      </c>
      <c r="Y29" s="73"/>
      <c r="Z29" s="71">
        <f>Z26/Z28</f>
        <v>1</v>
      </c>
      <c r="AA29" s="72">
        <f>AA26/AA28</f>
        <v>0.99995659031385198</v>
      </c>
      <c r="AB29" s="73"/>
      <c r="AC29" s="71">
        <f>AC26/AC28</f>
        <v>0.99898511502029774</v>
      </c>
      <c r="AD29" s="72">
        <f>AD26/AD28</f>
        <v>0.99987883002486622</v>
      </c>
      <c r="AE29" s="73"/>
      <c r="AF29" s="71">
        <f>AF26/AF28</f>
        <v>0.89764410297491171</v>
      </c>
      <c r="AG29" s="72">
        <f>AG26/AG28</f>
        <v>0.99538582695827638</v>
      </c>
      <c r="AH29" s="73"/>
      <c r="AI29" s="74">
        <f>AI26/AI28</f>
        <v>0.78240507798893055</v>
      </c>
      <c r="AJ29" s="75">
        <f>AJ26/AJ28</f>
        <v>0.99132379960977723</v>
      </c>
      <c r="AK29" s="76"/>
      <c r="AL29" s="77"/>
      <c r="AM29" s="71">
        <f>AM26/AM28</f>
        <v>1</v>
      </c>
      <c r="AN29" s="72">
        <f>AN26/AN28</f>
        <v>1</v>
      </c>
      <c r="AO29" s="263"/>
      <c r="AP29" s="271">
        <f>AP26/AP28</f>
        <v>1</v>
      </c>
      <c r="AQ29" s="72">
        <f>AQ26/AQ28</f>
        <v>1</v>
      </c>
      <c r="AR29" s="269"/>
    </row>
    <row r="30" spans="1:58" x14ac:dyDescent="0.25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/>
      <c r="AG30"/>
      <c r="AH30"/>
      <c r="AI30"/>
      <c r="AJ30" s="27"/>
      <c r="AK30" s="27"/>
      <c r="AL30"/>
      <c r="AM30" s="27"/>
      <c r="AN30" s="27"/>
      <c r="AO30" s="27"/>
      <c r="AP30" s="27"/>
      <c r="AQ30" s="27"/>
      <c r="AR30" s="27"/>
      <c r="BF30" s="27"/>
    </row>
    <row r="31" spans="1:58" ht="13.8" x14ac:dyDescent="0.25">
      <c r="L31" s="250"/>
      <c r="AF31"/>
      <c r="AG31" s="27"/>
      <c r="AH31"/>
      <c r="AI31"/>
      <c r="AJ31"/>
      <c r="AK31"/>
      <c r="AL31"/>
      <c r="AX31" s="6"/>
      <c r="AY31" s="6"/>
      <c r="AZ31" s="6"/>
      <c r="BA31" s="5"/>
      <c r="BB31" s="5"/>
      <c r="BC31" s="5"/>
      <c r="BD31" s="5"/>
    </row>
    <row r="32" spans="1:58" x14ac:dyDescent="0.25">
      <c r="A32" s="284"/>
      <c r="AG32" s="258"/>
      <c r="AL32" s="286"/>
    </row>
    <row r="33" spans="36:36" customFormat="1" x14ac:dyDescent="0.25">
      <c r="AJ33" s="5"/>
    </row>
  </sheetData>
  <mergeCells count="14">
    <mergeCell ref="B1:D1"/>
    <mergeCell ref="AP1:AR1"/>
    <mergeCell ref="E1:G1"/>
    <mergeCell ref="AF1:AH1"/>
    <mergeCell ref="T1:V1"/>
    <mergeCell ref="Q1:S1"/>
    <mergeCell ref="AC1:AE1"/>
    <mergeCell ref="AM1:AO1"/>
    <mergeCell ref="W1:Y1"/>
    <mergeCell ref="Z1:AB1"/>
    <mergeCell ref="K1:M1"/>
    <mergeCell ref="N1:P1"/>
    <mergeCell ref="AI1:AL1"/>
    <mergeCell ref="H1:J1"/>
  </mergeCells>
  <phoneticPr fontId="0" type="noConversion"/>
  <printOptions gridLines="1"/>
  <pageMargins left="0.74791666666666667" right="0.74791666666666667" top="0.98402777777777772" bottom="0.98402777777777772" header="0.51180555555555551" footer="0.51180555555555551"/>
  <pageSetup paperSize="8" scale="35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66"/>
  <sheetViews>
    <sheetView showGridLines="0" zoomScale="90" zoomScaleNormal="90" workbookViewId="0">
      <pane xSplit="1" ySplit="3" topLeftCell="B4" activePane="bottomRight" state="frozen"/>
      <selection activeCell="AY10" activeCellId="15" sqref="B10 E10 H10 K10 N10 Q10 T10 W10 Z10 AC10 AF10 AI10 AL10 AR10 AV10 AY10"/>
      <selection pane="topRight" activeCell="AY10" activeCellId="15" sqref="B10 E10 H10 K10 N10 Q10 T10 W10 Z10 AC10 AF10 AI10 AL10 AR10 AV10 AY10"/>
      <selection pane="bottomLeft" activeCell="AY10" activeCellId="15" sqref="B10 E10 H10 K10 N10 Q10 T10 W10 Z10 AC10 AF10 AI10 AL10 AR10 AV10 AY10"/>
      <selection pane="bottomRight"/>
    </sheetView>
  </sheetViews>
  <sheetFormatPr baseColWidth="10" defaultColWidth="34.33203125" defaultRowHeight="11.4" x14ac:dyDescent="0.2"/>
  <cols>
    <col min="1" max="1" width="27.6640625" style="94" customWidth="1"/>
    <col min="2" max="2" width="9.44140625" style="94" customWidth="1"/>
    <col min="3" max="3" width="11" style="94" customWidth="1"/>
    <col min="4" max="4" width="9.44140625" style="94" customWidth="1"/>
    <col min="5" max="5" width="8.6640625" style="94" customWidth="1"/>
    <col min="6" max="6" width="11.44140625" style="94" customWidth="1"/>
    <col min="7" max="10" width="9.6640625" style="94" customWidth="1"/>
    <col min="11" max="11" width="9.44140625" style="94" customWidth="1"/>
    <col min="12" max="12" width="11" style="94" customWidth="1"/>
    <col min="13" max="13" width="10" style="94" customWidth="1"/>
    <col min="14" max="14" width="9.6640625" style="94" bestFit="1" customWidth="1"/>
    <col min="15" max="15" width="11" style="94" customWidth="1"/>
    <col min="16" max="17" width="9.5546875" style="94" customWidth="1"/>
    <col min="18" max="18" width="11" style="94" customWidth="1"/>
    <col min="19" max="19" width="10.44140625" style="94" customWidth="1"/>
    <col min="20" max="20" width="9.5546875" style="94" customWidth="1"/>
    <col min="21" max="21" width="11" style="94" customWidth="1"/>
    <col min="22" max="30" width="10.44140625" style="94" customWidth="1"/>
    <col min="31" max="31" width="10" style="94" customWidth="1"/>
    <col min="32" max="32" width="10.44140625" style="94" customWidth="1"/>
    <col min="33" max="33" width="11.5546875" style="94" customWidth="1"/>
    <col min="34" max="34" width="10" style="94" customWidth="1"/>
    <col min="35" max="35" width="15" style="117" bestFit="1" customWidth="1"/>
    <col min="36" max="36" width="14.5546875" style="117" customWidth="1"/>
    <col min="37" max="37" width="10.44140625" style="117" customWidth="1"/>
    <col min="38" max="38" width="10.44140625" style="118" customWidth="1"/>
    <col min="39" max="39" width="9.44140625" style="94" customWidth="1"/>
    <col min="40" max="40" width="11" style="94" customWidth="1"/>
    <col min="41" max="42" width="9.44140625" style="94" customWidth="1"/>
    <col min="43" max="43" width="11" style="94" customWidth="1"/>
    <col min="44" max="44" width="9.44140625" style="94" customWidth="1"/>
    <col min="45" max="45" width="12.109375" style="94" customWidth="1"/>
    <col min="46" max="16384" width="34.33203125" style="94"/>
  </cols>
  <sheetData>
    <row r="1" spans="1:45" s="81" customFormat="1" ht="30" customHeight="1" x14ac:dyDescent="0.3">
      <c r="A1" s="80"/>
      <c r="B1" s="341" t="s">
        <v>23</v>
      </c>
      <c r="C1" s="342"/>
      <c r="D1" s="343"/>
      <c r="E1" s="341" t="s">
        <v>0</v>
      </c>
      <c r="F1" s="342"/>
      <c r="G1" s="343"/>
      <c r="H1" s="341" t="s">
        <v>159</v>
      </c>
      <c r="I1" s="342"/>
      <c r="J1" s="343"/>
      <c r="K1" s="341" t="s">
        <v>24</v>
      </c>
      <c r="L1" s="342"/>
      <c r="M1" s="343"/>
      <c r="N1" s="341" t="s">
        <v>160</v>
      </c>
      <c r="O1" s="342"/>
      <c r="P1" s="343"/>
      <c r="Q1" s="341" t="s">
        <v>22</v>
      </c>
      <c r="R1" s="342"/>
      <c r="S1" s="343"/>
      <c r="T1" s="341" t="s">
        <v>1</v>
      </c>
      <c r="U1" s="342"/>
      <c r="V1" s="343"/>
      <c r="W1" s="335" t="s">
        <v>161</v>
      </c>
      <c r="X1" s="336"/>
      <c r="Y1" s="337"/>
      <c r="Z1" s="335" t="s">
        <v>162</v>
      </c>
      <c r="AA1" s="336"/>
      <c r="AB1" s="337"/>
      <c r="AC1" s="341" t="s">
        <v>132</v>
      </c>
      <c r="AD1" s="342"/>
      <c r="AE1" s="342"/>
      <c r="AF1" s="346" t="s">
        <v>129</v>
      </c>
      <c r="AG1" s="347"/>
      <c r="AH1" s="348"/>
      <c r="AI1" s="344" t="s">
        <v>128</v>
      </c>
      <c r="AJ1" s="344"/>
      <c r="AK1" s="344"/>
      <c r="AL1" s="345"/>
      <c r="AM1" s="341" t="s">
        <v>156</v>
      </c>
      <c r="AN1" s="342"/>
      <c r="AO1" s="343"/>
      <c r="AP1" s="341" t="s">
        <v>157</v>
      </c>
      <c r="AQ1" s="342"/>
      <c r="AR1" s="343"/>
      <c r="AS1" s="330" t="e" vm="1">
        <v>#VALUE!</v>
      </c>
    </row>
    <row r="2" spans="1:45" s="88" customFormat="1" ht="37.5" customHeight="1" x14ac:dyDescent="0.25">
      <c r="A2" s="82"/>
      <c r="B2" s="83" t="s">
        <v>2</v>
      </c>
      <c r="C2" s="84" t="s">
        <v>3</v>
      </c>
      <c r="D2" s="84" t="s">
        <v>4</v>
      </c>
      <c r="E2" s="83" t="s">
        <v>2</v>
      </c>
      <c r="F2" s="84" t="s">
        <v>3</v>
      </c>
      <c r="G2" s="84" t="s">
        <v>4</v>
      </c>
      <c r="H2" s="83" t="s">
        <v>2</v>
      </c>
      <c r="I2" s="84" t="s">
        <v>3</v>
      </c>
      <c r="J2" s="84" t="s">
        <v>4</v>
      </c>
      <c r="K2" s="83" t="s">
        <v>2</v>
      </c>
      <c r="L2" s="84" t="s">
        <v>3</v>
      </c>
      <c r="M2" s="84" t="s">
        <v>4</v>
      </c>
      <c r="N2" s="83" t="s">
        <v>2</v>
      </c>
      <c r="O2" s="84" t="s">
        <v>3</v>
      </c>
      <c r="P2" s="84" t="s">
        <v>4</v>
      </c>
      <c r="Q2" s="83" t="s">
        <v>2</v>
      </c>
      <c r="R2" s="84" t="s">
        <v>3</v>
      </c>
      <c r="S2" s="84" t="s">
        <v>4</v>
      </c>
      <c r="T2" s="83" t="s">
        <v>2</v>
      </c>
      <c r="U2" s="84" t="s">
        <v>3</v>
      </c>
      <c r="V2" s="84" t="s">
        <v>4</v>
      </c>
      <c r="W2" s="83" t="s">
        <v>2</v>
      </c>
      <c r="X2" s="84" t="s">
        <v>3</v>
      </c>
      <c r="Y2" s="84" t="s">
        <v>4</v>
      </c>
      <c r="Z2" s="83" t="s">
        <v>2</v>
      </c>
      <c r="AA2" s="84" t="s">
        <v>3</v>
      </c>
      <c r="AB2" s="84" t="s">
        <v>4</v>
      </c>
      <c r="AC2" s="83" t="s">
        <v>2</v>
      </c>
      <c r="AD2" s="84" t="s">
        <v>3</v>
      </c>
      <c r="AE2" s="84" t="s">
        <v>4</v>
      </c>
      <c r="AF2" s="83" t="s">
        <v>2</v>
      </c>
      <c r="AG2" s="84" t="s">
        <v>3</v>
      </c>
      <c r="AH2" s="84" t="s">
        <v>4</v>
      </c>
      <c r="AI2" s="85" t="s">
        <v>25</v>
      </c>
      <c r="AJ2" s="86" t="s">
        <v>27</v>
      </c>
      <c r="AK2" s="86" t="s">
        <v>4</v>
      </c>
      <c r="AL2" s="87" t="s">
        <v>28</v>
      </c>
      <c r="AM2" s="83" t="s">
        <v>2</v>
      </c>
      <c r="AN2" s="84" t="s">
        <v>3</v>
      </c>
      <c r="AO2" s="84" t="s">
        <v>4</v>
      </c>
      <c r="AP2" s="83" t="s">
        <v>2</v>
      </c>
      <c r="AQ2" s="84" t="s">
        <v>3</v>
      </c>
      <c r="AR2" s="299" t="s">
        <v>4</v>
      </c>
    </row>
    <row r="3" spans="1:45" ht="12" x14ac:dyDescent="0.25">
      <c r="A3" s="82" t="s">
        <v>167</v>
      </c>
      <c r="B3" s="114">
        <f>B10+B17+B24+B31+B45+B38</f>
        <v>14489</v>
      </c>
      <c r="C3" s="114">
        <f>C10+C17+C24+C31+C45+C38</f>
        <v>360195</v>
      </c>
      <c r="D3" s="90">
        <f>IF(B3*C3&lt;&gt;0,C3/B3,0)</f>
        <v>24.859893712471528</v>
      </c>
      <c r="E3" s="89">
        <f>E10+E17+E24+E31+E45+E38</f>
        <v>1490</v>
      </c>
      <c r="F3" s="89">
        <f>F10+F17+F24+F31+F45+F38</f>
        <v>68318</v>
      </c>
      <c r="G3" s="90">
        <f>IF(E3*F3&lt;&gt;0,F3/E3,0)</f>
        <v>45.851006711409397</v>
      </c>
      <c r="H3" s="89">
        <f>H10+H17+H24+H31+H45+H38</f>
        <v>1304</v>
      </c>
      <c r="I3" s="89">
        <f>I10+I17+I24+I31+I45+I38</f>
        <v>85155</v>
      </c>
      <c r="J3" s="90">
        <f>IF(H3*I3&lt;&gt;0,I3/H3,0)</f>
        <v>65.302914110429441</v>
      </c>
      <c r="K3" s="89">
        <f>K10+K17+K24+K31+K45+K38</f>
        <v>7502</v>
      </c>
      <c r="L3" s="89">
        <f>L10+L17+L24+L31+L45+L38</f>
        <v>277537</v>
      </c>
      <c r="M3" s="90">
        <f>IF(K3*L3&lt;&gt;0,L3/K3,0)</f>
        <v>36.9950679818715</v>
      </c>
      <c r="N3" s="89">
        <f>N10+N17+N24+N31+N45+N38</f>
        <v>15241</v>
      </c>
      <c r="O3" s="89">
        <f>O10+O17+O24+O31+O45+O38</f>
        <v>454912</v>
      </c>
      <c r="P3" s="90">
        <f>IF(N3*O3&lt;&gt;0,O3/N3,0)</f>
        <v>29.847910242110096</v>
      </c>
      <c r="Q3" s="89">
        <f>Q10+Q17+Q24+Q31+Q45+Q38</f>
        <v>2939</v>
      </c>
      <c r="R3" s="89">
        <f>R10+R17+R24+R31+R45+R38</f>
        <v>189550</v>
      </c>
      <c r="S3" s="90">
        <f>IF(Q3*R3&lt;&gt;0,R3/Q3,0)</f>
        <v>64.494726097312011</v>
      </c>
      <c r="T3" s="89">
        <f>T10+T17+T24+T31+T45+T38</f>
        <v>1908</v>
      </c>
      <c r="U3" s="89">
        <f>U10+U17+U24+U31+U45+U38</f>
        <v>119780</v>
      </c>
      <c r="V3" s="90">
        <f>IF(T3*U3&lt;&gt;0,U3/T3,0)</f>
        <v>62.777777777777779</v>
      </c>
      <c r="W3" s="89">
        <f>W10+W17+W24+W31+W45+W38</f>
        <v>414</v>
      </c>
      <c r="X3" s="89">
        <f>X10+X17+X24+X31+X45+X38</f>
        <v>33542</v>
      </c>
      <c r="Y3" s="90">
        <f>IF(W3*X3&lt;&gt;0,X3/W3,0)</f>
        <v>81.019323671497588</v>
      </c>
      <c r="Z3" s="89">
        <f>Z10+Z17+Z24+Z31+Z45+Z38</f>
        <v>1064</v>
      </c>
      <c r="AA3" s="89">
        <f>AA10+AA17+AA24+AA31+AA45+AA38</f>
        <v>69106</v>
      </c>
      <c r="AB3" s="90">
        <f>IF(Z3*AA3&lt;&gt;0,AA3/Z3,0)</f>
        <v>64.949248120300751</v>
      </c>
      <c r="AC3" s="89">
        <f>AC10+AC17+AC24+AC31+AC45+AC38</f>
        <v>2953</v>
      </c>
      <c r="AD3" s="89">
        <f>AD10+AD17+AD24+AD31+AD45+AD38</f>
        <v>189793</v>
      </c>
      <c r="AE3" s="90">
        <f>IF(AC3*AD3&lt;&gt;0,AD3/AC3,0)</f>
        <v>64.271249576701663</v>
      </c>
      <c r="AF3" s="89">
        <f>+E3+K3+N3+Q3+T3+AC3+B3+H3+W3+Z3</f>
        <v>49304</v>
      </c>
      <c r="AG3" s="89">
        <f>+F3+L3+O3+R3+U3+AD3+C3+I3+X3+AA3</f>
        <v>1847888</v>
      </c>
      <c r="AH3" s="90">
        <f>AG3/AF3</f>
        <v>37.479474282005519</v>
      </c>
      <c r="AI3" s="91">
        <f>AI10+AI17+AI24+AI31+AI45+AI38</f>
        <v>20215</v>
      </c>
      <c r="AJ3" s="91">
        <f>AJ10+AJ17+AJ24+AJ31+AJ45+AJ38</f>
        <v>697087</v>
      </c>
      <c r="AK3" s="92">
        <f>AJ3/AI3</f>
        <v>34.483650754390304</v>
      </c>
      <c r="AL3" s="93">
        <f>AL10+AL17+AL24+AL31+AL45+AL38</f>
        <v>25069</v>
      </c>
      <c r="AM3" s="114">
        <f>+AM10+AM17+AM24+AM31+AM38+AM45+AM52</f>
        <v>1</v>
      </c>
      <c r="AN3" s="114">
        <f>+AN10+AN17+AN24+AN31+AN38+AN45+AN52</f>
        <v>2533</v>
      </c>
      <c r="AO3" s="90">
        <f>IF(AM3*AN3&lt;&gt;0,AN3/AM3,0)</f>
        <v>2533</v>
      </c>
      <c r="AP3" s="114">
        <f>+AP10+AP17+AP24+AP31+AP38+AP45+AP52</f>
        <v>1</v>
      </c>
      <c r="AQ3" s="114">
        <f>+AQ10+AQ17+AQ31+AQ38+AQ45+AQ52</f>
        <v>2381</v>
      </c>
      <c r="AR3" s="300">
        <f>IF(AP3*AQ3&lt;&gt;0,AQ3/AP3,0)</f>
        <v>2381</v>
      </c>
    </row>
    <row r="4" spans="1:45" ht="12" x14ac:dyDescent="0.25">
      <c r="A4" s="95"/>
      <c r="B4" s="230"/>
      <c r="C4" s="231"/>
      <c r="D4" s="98"/>
      <c r="E4" s="96"/>
      <c r="F4" s="97"/>
      <c r="G4" s="98"/>
      <c r="H4" s="96"/>
      <c r="I4" s="97"/>
      <c r="J4" s="98"/>
      <c r="K4" s="97"/>
      <c r="L4" s="97"/>
      <c r="M4" s="98"/>
      <c r="N4" s="96"/>
      <c r="O4" s="97"/>
      <c r="P4" s="98"/>
      <c r="Q4" s="96"/>
      <c r="R4" s="97"/>
      <c r="S4" s="98"/>
      <c r="T4" s="96"/>
      <c r="U4" s="97"/>
      <c r="V4" s="98"/>
      <c r="W4" s="96"/>
      <c r="X4" s="97"/>
      <c r="Y4" s="98"/>
      <c r="Z4" s="96"/>
      <c r="AA4" s="97"/>
      <c r="AB4" s="98"/>
      <c r="AC4" s="96"/>
      <c r="AD4" s="97"/>
      <c r="AE4" s="98"/>
      <c r="AF4" s="96"/>
      <c r="AG4" s="97"/>
      <c r="AH4" s="98"/>
      <c r="AI4" s="99"/>
      <c r="AJ4" s="99"/>
      <c r="AK4" s="100"/>
      <c r="AL4" s="101"/>
      <c r="AM4" s="230"/>
      <c r="AN4" s="231"/>
      <c r="AO4" s="98"/>
      <c r="AP4" s="230"/>
      <c r="AQ4" s="231"/>
      <c r="AR4" s="301"/>
    </row>
    <row r="5" spans="1:45" ht="12" x14ac:dyDescent="0.25">
      <c r="A5" s="102" t="s">
        <v>5</v>
      </c>
      <c r="B5" s="103"/>
      <c r="C5" s="104"/>
      <c r="D5" s="105"/>
      <c r="E5" s="103"/>
      <c r="F5" s="104"/>
      <c r="G5" s="105"/>
      <c r="H5" s="103"/>
      <c r="I5" s="104"/>
      <c r="J5" s="105"/>
      <c r="K5" s="104"/>
      <c r="L5" s="104"/>
      <c r="M5" s="105"/>
      <c r="N5" s="103"/>
      <c r="O5" s="104"/>
      <c r="P5" s="105"/>
      <c r="Q5" s="103"/>
      <c r="R5" s="104"/>
      <c r="S5" s="105"/>
      <c r="T5" s="103"/>
      <c r="U5" s="104"/>
      <c r="V5" s="105"/>
      <c r="W5" s="103"/>
      <c r="X5" s="104"/>
      <c r="Y5" s="105"/>
      <c r="Z5" s="103"/>
      <c r="AA5" s="104"/>
      <c r="AB5" s="105"/>
      <c r="AC5" s="103"/>
      <c r="AD5" s="104"/>
      <c r="AE5" s="105"/>
      <c r="AF5" s="103"/>
      <c r="AG5" s="104"/>
      <c r="AH5" s="105"/>
      <c r="AI5" s="106"/>
      <c r="AJ5" s="106"/>
      <c r="AK5" s="107"/>
      <c r="AL5" s="108"/>
      <c r="AM5" s="253"/>
      <c r="AN5" s="254"/>
      <c r="AO5" s="105"/>
      <c r="AP5" s="103"/>
      <c r="AQ5" s="104"/>
      <c r="AR5" s="302"/>
    </row>
    <row r="6" spans="1:45" x14ac:dyDescent="0.2">
      <c r="A6" s="109" t="s">
        <v>12</v>
      </c>
      <c r="B6" s="232">
        <v>123</v>
      </c>
      <c r="C6" s="232">
        <v>569</v>
      </c>
      <c r="D6" s="105">
        <f>C6/B6</f>
        <v>4.6260162601626016</v>
      </c>
      <c r="E6" s="110">
        <v>13</v>
      </c>
      <c r="F6" s="110">
        <v>68</v>
      </c>
      <c r="G6" s="105">
        <f>IF(E6*F6&lt;&gt;0,F6/E6,0)</f>
        <v>5.2307692307692308</v>
      </c>
      <c r="H6" s="110">
        <v>20</v>
      </c>
      <c r="I6" s="110">
        <v>156</v>
      </c>
      <c r="J6" s="105">
        <f>IF(H6*I6&lt;&gt;0,I6/H6,0)</f>
        <v>7.8</v>
      </c>
      <c r="K6" s="110">
        <v>117</v>
      </c>
      <c r="L6" s="110">
        <v>787</v>
      </c>
      <c r="M6" s="105">
        <f>IF(K6*L6&lt;&gt;0,L6/K6,0)</f>
        <v>6.7264957264957266</v>
      </c>
      <c r="N6" s="110">
        <v>119</v>
      </c>
      <c r="O6" s="110">
        <v>636</v>
      </c>
      <c r="P6" s="105">
        <f>IF(N6*O6&lt;&gt;0,O6/N6,0)</f>
        <v>5.3445378151260501</v>
      </c>
      <c r="Q6" s="110">
        <v>36</v>
      </c>
      <c r="R6" s="110">
        <v>258</v>
      </c>
      <c r="S6" s="105">
        <f>R6/Q6</f>
        <v>7.166666666666667</v>
      </c>
      <c r="T6" s="110">
        <v>17</v>
      </c>
      <c r="U6" s="110">
        <v>123</v>
      </c>
      <c r="V6" s="105">
        <f>IF(T6*U6&lt;&gt;0,U6/T6,0)</f>
        <v>7.2352941176470589</v>
      </c>
      <c r="W6" s="110">
        <v>3</v>
      </c>
      <c r="X6" s="110">
        <v>31</v>
      </c>
      <c r="Y6" s="105">
        <f>IF(W6*X6&lt;&gt;0,X6/W6,0)</f>
        <v>10.333333333333334</v>
      </c>
      <c r="Z6" s="110">
        <v>26</v>
      </c>
      <c r="AA6" s="110">
        <v>121</v>
      </c>
      <c r="AB6" s="105">
        <f>IF(Z6*AA6&lt;&gt;0,AA6/Z6,0)</f>
        <v>4.6538461538461542</v>
      </c>
      <c r="AC6" s="110">
        <v>36</v>
      </c>
      <c r="AD6" s="110">
        <v>258</v>
      </c>
      <c r="AE6" s="105">
        <f>IF(AC6*AD6&lt;&gt;0,AD6/AC6,0)</f>
        <v>7.166666666666667</v>
      </c>
      <c r="AF6" s="110">
        <f t="shared" ref="AF6:AG10" si="0">+E6+K6+N6+Q6+T6+AC6+B6+H6+W6+Z6</f>
        <v>510</v>
      </c>
      <c r="AG6" s="110">
        <f t="shared" si="0"/>
        <v>3007</v>
      </c>
      <c r="AH6" s="105">
        <f>IF(AF6*AG6&lt;&gt;0,AG6/AF6,0)</f>
        <v>5.8960784313725494</v>
      </c>
      <c r="AI6" s="111">
        <v>284</v>
      </c>
      <c r="AJ6" s="111">
        <v>2255</v>
      </c>
      <c r="AK6" s="107">
        <f>AJ6/AI6</f>
        <v>7.9401408450704229</v>
      </c>
      <c r="AL6" s="112">
        <v>413</v>
      </c>
      <c r="AM6" s="232">
        <v>0</v>
      </c>
      <c r="AN6" s="232">
        <v>0</v>
      </c>
      <c r="AO6" s="105">
        <v>0</v>
      </c>
      <c r="AP6" s="232">
        <v>0</v>
      </c>
      <c r="AQ6" s="232">
        <v>0</v>
      </c>
      <c r="AR6" s="302">
        <v>0</v>
      </c>
    </row>
    <row r="7" spans="1:45" x14ac:dyDescent="0.2">
      <c r="A7" s="109" t="s">
        <v>130</v>
      </c>
      <c r="B7" s="232">
        <v>170</v>
      </c>
      <c r="C7" s="232">
        <v>1778</v>
      </c>
      <c r="D7" s="105">
        <f>C7/B7</f>
        <v>10.458823529411765</v>
      </c>
      <c r="E7" s="110">
        <v>18</v>
      </c>
      <c r="F7" s="110">
        <v>220</v>
      </c>
      <c r="G7" s="105">
        <f>IF(E7*F7&lt;&gt;0,F7/E7,0)</f>
        <v>12.222222222222221</v>
      </c>
      <c r="H7" s="110">
        <v>43</v>
      </c>
      <c r="I7" s="110">
        <v>643</v>
      </c>
      <c r="J7" s="105">
        <f>IF(H7*I7&lt;&gt;0,I7/H7,0)</f>
        <v>14.953488372093023</v>
      </c>
      <c r="K7" s="110">
        <v>228</v>
      </c>
      <c r="L7" s="110">
        <v>3325</v>
      </c>
      <c r="M7" s="105">
        <f>IF(K7*L7&lt;&gt;0,L7/K7,0)</f>
        <v>14.583333333333334</v>
      </c>
      <c r="N7" s="110">
        <v>178</v>
      </c>
      <c r="O7" s="110">
        <v>2332</v>
      </c>
      <c r="P7" s="105">
        <f>IF(N7*O7&lt;&gt;0,O7/N7,0)</f>
        <v>13.101123595505618</v>
      </c>
      <c r="Q7" s="110">
        <v>93</v>
      </c>
      <c r="R7" s="110">
        <v>1323</v>
      </c>
      <c r="S7" s="105">
        <f>R7/Q7</f>
        <v>14.225806451612904</v>
      </c>
      <c r="T7" s="110">
        <v>26</v>
      </c>
      <c r="U7" s="110">
        <v>380</v>
      </c>
      <c r="V7" s="105">
        <f>IF(T7*U7&lt;&gt;0,U7/T7,0)</f>
        <v>14.615384615384615</v>
      </c>
      <c r="W7" s="110">
        <v>9</v>
      </c>
      <c r="X7" s="110">
        <v>139</v>
      </c>
      <c r="Y7" s="105">
        <f>IF(W7*X7&lt;&gt;0,X7/W7,0)</f>
        <v>15.444444444444445</v>
      </c>
      <c r="Z7" s="110">
        <v>44</v>
      </c>
      <c r="AA7" s="110">
        <v>702</v>
      </c>
      <c r="AB7" s="105">
        <f>IF(Z7*AA7&lt;&gt;0,AA7/Z7,0)</f>
        <v>15.954545454545455</v>
      </c>
      <c r="AC7" s="110">
        <v>93</v>
      </c>
      <c r="AD7" s="110">
        <v>1324</v>
      </c>
      <c r="AE7" s="105">
        <f>IF(AC7*AD7&lt;&gt;0,AD7/AC7,0)</f>
        <v>14.236559139784946</v>
      </c>
      <c r="AF7" s="110">
        <f t="shared" si="0"/>
        <v>902</v>
      </c>
      <c r="AG7" s="110">
        <f t="shared" si="0"/>
        <v>12166</v>
      </c>
      <c r="AH7" s="105">
        <f>IF(AF7*AG7&lt;&gt;0,AG7/AF7,0)</f>
        <v>13.487804878048781</v>
      </c>
      <c r="AI7" s="111">
        <v>401</v>
      </c>
      <c r="AJ7" s="111">
        <v>6788</v>
      </c>
      <c r="AK7" s="107">
        <f>AJ7/AI7</f>
        <v>16.927680798004989</v>
      </c>
      <c r="AL7" s="112">
        <v>422</v>
      </c>
      <c r="AM7" s="232">
        <v>0</v>
      </c>
      <c r="AN7" s="232">
        <v>0</v>
      </c>
      <c r="AO7" s="105">
        <v>0</v>
      </c>
      <c r="AP7" s="232">
        <v>0</v>
      </c>
      <c r="AQ7" s="232">
        <v>0</v>
      </c>
      <c r="AR7" s="302">
        <v>0</v>
      </c>
    </row>
    <row r="8" spans="1:45" x14ac:dyDescent="0.2">
      <c r="A8" s="109" t="s">
        <v>131</v>
      </c>
      <c r="B8" s="232">
        <v>817</v>
      </c>
      <c r="C8" s="232">
        <v>17561</v>
      </c>
      <c r="D8" s="105">
        <f>C8/B8</f>
        <v>21.494492044063648</v>
      </c>
      <c r="E8" s="110">
        <v>85</v>
      </c>
      <c r="F8" s="110">
        <v>2317</v>
      </c>
      <c r="G8" s="105">
        <f>IF(E8*F8&lt;&gt;0,F8/E8,0)</f>
        <v>27.258823529411764</v>
      </c>
      <c r="H8" s="110">
        <v>311</v>
      </c>
      <c r="I8" s="110">
        <v>8417</v>
      </c>
      <c r="J8" s="105">
        <f>IF(H8*I8&lt;&gt;0,I8/H8,0)</f>
        <v>27.064308681672024</v>
      </c>
      <c r="K8" s="110">
        <v>892</v>
      </c>
      <c r="L8" s="110">
        <v>25097</v>
      </c>
      <c r="M8" s="105">
        <f>IF(K8*L8&lt;&gt;0,L8/K8,0)</f>
        <v>28.135650224215247</v>
      </c>
      <c r="N8" s="110">
        <v>835</v>
      </c>
      <c r="O8" s="110">
        <v>22752</v>
      </c>
      <c r="P8" s="105">
        <f>IF(N8*O8&lt;&gt;0,O8/N8,0)</f>
        <v>27.247904191616765</v>
      </c>
      <c r="Q8" s="110">
        <v>435</v>
      </c>
      <c r="R8" s="110">
        <v>12565</v>
      </c>
      <c r="S8" s="105">
        <f>R8/Q8</f>
        <v>28.885057471264368</v>
      </c>
      <c r="T8" s="110">
        <v>109</v>
      </c>
      <c r="U8" s="110">
        <v>3247</v>
      </c>
      <c r="V8" s="105">
        <f>IF(T8*U8&lt;&gt;0,U8/T8,0)</f>
        <v>29.788990825688074</v>
      </c>
      <c r="W8" s="110">
        <v>41</v>
      </c>
      <c r="X8" s="110">
        <v>1099</v>
      </c>
      <c r="Y8" s="105">
        <f>IF(W8*X8&lt;&gt;0,X8/W8,0)</f>
        <v>26.804878048780488</v>
      </c>
      <c r="Z8" s="110">
        <v>197</v>
      </c>
      <c r="AA8" s="110">
        <v>5064</v>
      </c>
      <c r="AB8" s="105">
        <f>IF(Z8*AA8&lt;&gt;0,AA8/Z8,0)</f>
        <v>25.705583756345177</v>
      </c>
      <c r="AC8" s="110">
        <v>438</v>
      </c>
      <c r="AD8" s="110">
        <v>12597</v>
      </c>
      <c r="AE8" s="105">
        <f>IF(AC8*AD8&lt;&gt;0,AD8/AC8,0)</f>
        <v>28.760273972602739</v>
      </c>
      <c r="AF8" s="110">
        <f t="shared" si="0"/>
        <v>4160</v>
      </c>
      <c r="AG8" s="110">
        <f t="shared" si="0"/>
        <v>110716</v>
      </c>
      <c r="AH8" s="105">
        <f>IF(AF8*AG8&lt;&gt;0,AG8/AF8,0)</f>
        <v>26.614423076923078</v>
      </c>
      <c r="AI8" s="111">
        <v>1289</v>
      </c>
      <c r="AJ8" s="111">
        <v>39155</v>
      </c>
      <c r="AK8" s="107">
        <f>AJ8/AI8</f>
        <v>30.376260667183864</v>
      </c>
      <c r="AL8" s="112">
        <v>1315</v>
      </c>
      <c r="AM8" s="232">
        <v>0</v>
      </c>
      <c r="AN8" s="232">
        <v>0</v>
      </c>
      <c r="AO8" s="105">
        <v>0</v>
      </c>
      <c r="AP8" s="232">
        <v>0</v>
      </c>
      <c r="AQ8" s="232">
        <v>0</v>
      </c>
      <c r="AR8" s="302">
        <v>0</v>
      </c>
    </row>
    <row r="9" spans="1:45" x14ac:dyDescent="0.2">
      <c r="A9" s="109" t="s">
        <v>13</v>
      </c>
      <c r="B9" s="232">
        <v>1730</v>
      </c>
      <c r="C9" s="232">
        <v>114157</v>
      </c>
      <c r="D9" s="105">
        <f>C9/B9</f>
        <v>65.986705202312137</v>
      </c>
      <c r="E9" s="110">
        <v>263</v>
      </c>
      <c r="F9" s="110">
        <v>21677</v>
      </c>
      <c r="G9" s="105">
        <f>IF(E9*F9&lt;&gt;0,F9/E9,0)</f>
        <v>82.422053231939159</v>
      </c>
      <c r="H9" s="110">
        <v>825</v>
      </c>
      <c r="I9" s="110">
        <v>71572</v>
      </c>
      <c r="J9" s="105">
        <f>IF(H9*I9&lt;&gt;0,I9/H9,0)</f>
        <v>86.75393939393939</v>
      </c>
      <c r="K9" s="110">
        <v>1660</v>
      </c>
      <c r="L9" s="110">
        <v>131418</v>
      </c>
      <c r="M9" s="105">
        <f>IF(K9*L9&lt;&gt;0,L9/K9,0)</f>
        <v>79.167469879518066</v>
      </c>
      <c r="N9" s="110">
        <v>1739</v>
      </c>
      <c r="O9" s="110">
        <v>144438</v>
      </c>
      <c r="P9" s="105">
        <f>IF(N9*O9&lt;&gt;0,O9/N9,0)</f>
        <v>83.058079355951691</v>
      </c>
      <c r="Q9" s="110">
        <v>1062</v>
      </c>
      <c r="R9" s="110">
        <v>100739</v>
      </c>
      <c r="S9" s="105">
        <f>R9/Q9</f>
        <v>94.857815442561204</v>
      </c>
      <c r="T9" s="110">
        <v>353</v>
      </c>
      <c r="U9" s="110">
        <v>33543</v>
      </c>
      <c r="V9" s="105">
        <f>IF(T9*U9&lt;&gt;0,U9/T9,0)</f>
        <v>95.022662889518415</v>
      </c>
      <c r="W9" s="110">
        <v>361</v>
      </c>
      <c r="X9" s="110">
        <v>32273</v>
      </c>
      <c r="Y9" s="105">
        <f>IF(W9*X9&lt;&gt;0,X9/W9,0)</f>
        <v>89.39889196675901</v>
      </c>
      <c r="Z9" s="110">
        <v>610</v>
      </c>
      <c r="AA9" s="110">
        <v>56913</v>
      </c>
      <c r="AB9" s="105">
        <f>IF(Z9*AA9&lt;&gt;0,AA9/Z9,0)</f>
        <v>93.3</v>
      </c>
      <c r="AC9" s="110">
        <v>1065</v>
      </c>
      <c r="AD9" s="110">
        <v>100764</v>
      </c>
      <c r="AE9" s="105">
        <f>IF(AC9*AD9&lt;&gt;0,AD9/AC9,0)</f>
        <v>94.61408450704225</v>
      </c>
      <c r="AF9" s="110">
        <f t="shared" si="0"/>
        <v>9668</v>
      </c>
      <c r="AG9" s="110">
        <f t="shared" si="0"/>
        <v>807494</v>
      </c>
      <c r="AH9" s="105">
        <f>IF(AF9*AG9&lt;&gt;0,AG9/AF9,0)</f>
        <v>83.522341745966074</v>
      </c>
      <c r="AI9" s="111">
        <v>2291</v>
      </c>
      <c r="AJ9" s="111">
        <v>262538</v>
      </c>
      <c r="AK9" s="107">
        <f>AJ9/AI9</f>
        <v>114.59537319947621</v>
      </c>
      <c r="AL9" s="112">
        <v>2310</v>
      </c>
      <c r="AM9" s="232">
        <v>0</v>
      </c>
      <c r="AN9" s="232">
        <v>0</v>
      </c>
      <c r="AO9" s="105">
        <v>0</v>
      </c>
      <c r="AP9" s="232">
        <v>0</v>
      </c>
      <c r="AQ9" s="232">
        <v>0</v>
      </c>
      <c r="AR9" s="302">
        <v>0</v>
      </c>
    </row>
    <row r="10" spans="1:45" ht="12" x14ac:dyDescent="0.25">
      <c r="A10" s="113" t="s">
        <v>21</v>
      </c>
      <c r="B10" s="89">
        <f>B6+B7+B8+B9</f>
        <v>2840</v>
      </c>
      <c r="C10" s="114">
        <f>C6+C7+C8+C9</f>
        <v>134065</v>
      </c>
      <c r="D10" s="90">
        <f>IF(B10*C10&lt;&gt;0,C10/B10,0)</f>
        <v>47.20598591549296</v>
      </c>
      <c r="E10" s="89">
        <f>E6+E7+E8+E9</f>
        <v>379</v>
      </c>
      <c r="F10" s="114">
        <f>F6+F7+F8+F9</f>
        <v>24282</v>
      </c>
      <c r="G10" s="90">
        <f>IF(E10*F10&lt;&gt;0,F10/E10,0)</f>
        <v>64.068601583113463</v>
      </c>
      <c r="H10" s="89">
        <f>H6+H7+H8+H9</f>
        <v>1199</v>
      </c>
      <c r="I10" s="114">
        <f>I6+I7+I8+I9</f>
        <v>80788</v>
      </c>
      <c r="J10" s="90">
        <f>IF(H10*I10&lt;&gt;0,I10/H10,0)</f>
        <v>67.379482902418687</v>
      </c>
      <c r="K10" s="89">
        <f>K6+K7+K8+K9</f>
        <v>2897</v>
      </c>
      <c r="L10" s="114">
        <f>L6+L7+L8+L9</f>
        <v>160627</v>
      </c>
      <c r="M10" s="90">
        <f>IF(K10*L10&lt;&gt;0,L10/K10,0)</f>
        <v>55.445978598550226</v>
      </c>
      <c r="N10" s="89">
        <f>N6+N7+N8+N9</f>
        <v>2871</v>
      </c>
      <c r="O10" s="114">
        <f>O6+O7+O8+O9</f>
        <v>170158</v>
      </c>
      <c r="P10" s="90">
        <f>IF(N10*O10&lt;&gt;0,O10/N10,0)</f>
        <v>59.267850923023339</v>
      </c>
      <c r="Q10" s="89">
        <f>Q6+Q7+Q8+Q9</f>
        <v>1626</v>
      </c>
      <c r="R10" s="114">
        <f>R6+R7+R8+R9</f>
        <v>114885</v>
      </c>
      <c r="S10" s="90">
        <f>R10/Q10</f>
        <v>70.654981549815503</v>
      </c>
      <c r="T10" s="89">
        <f>T6+T7+T8+T9</f>
        <v>505</v>
      </c>
      <c r="U10" s="114">
        <f>U6+U7+U8+U9</f>
        <v>37293</v>
      </c>
      <c r="V10" s="90">
        <f>IF(T10*U10&lt;&gt;0,U10/T10,0)</f>
        <v>73.847524752475252</v>
      </c>
      <c r="W10" s="89">
        <f>W6+W7+W8+W9</f>
        <v>414</v>
      </c>
      <c r="X10" s="114">
        <f>X6+X7+X8+X9</f>
        <v>33542</v>
      </c>
      <c r="Y10" s="90">
        <f>IF(W10*X10&lt;&gt;0,X10/W10,0)</f>
        <v>81.019323671497588</v>
      </c>
      <c r="Z10" s="89">
        <f>Z6+Z7+Z8+Z9</f>
        <v>877</v>
      </c>
      <c r="AA10" s="114">
        <f>AA6+AA7+AA8+AA9</f>
        <v>62800</v>
      </c>
      <c r="AB10" s="90">
        <f>IF(Z10*AA10&lt;&gt;0,AA10/Z10,0)</f>
        <v>71.607753705815284</v>
      </c>
      <c r="AC10" s="89">
        <f>AC6+AC7+AC8+AC9</f>
        <v>1632</v>
      </c>
      <c r="AD10" s="114">
        <f>AD6+AD7+AD8+AD9</f>
        <v>114943</v>
      </c>
      <c r="AE10" s="90">
        <f>IF(AC10*AD10&lt;&gt;0,AD10/AC10,0)</f>
        <v>70.430759803921575</v>
      </c>
      <c r="AF10" s="89">
        <f t="shared" si="0"/>
        <v>15240</v>
      </c>
      <c r="AG10" s="114">
        <f t="shared" si="0"/>
        <v>933383</v>
      </c>
      <c r="AH10" s="90">
        <f>IF(AF10*AG10&lt;&gt;0,AG10/AF10,0)</f>
        <v>61.245603674540682</v>
      </c>
      <c r="AI10" s="91">
        <f>AI6+AI7+AI8+AI9</f>
        <v>4265</v>
      </c>
      <c r="AJ10" s="91">
        <f>SUM(AJ6:AJ9)</f>
        <v>310736</v>
      </c>
      <c r="AK10" s="92">
        <f>AJ10/AI10</f>
        <v>72.857209847596721</v>
      </c>
      <c r="AL10" s="93">
        <f>SUM(AL6:AL9)</f>
        <v>4460</v>
      </c>
      <c r="AM10" s="114">
        <f>AM6+AM7+AM8+AM9</f>
        <v>0</v>
      </c>
      <c r="AN10" s="114">
        <f>AN6+AN7+AN8+AN9</f>
        <v>0</v>
      </c>
      <c r="AO10" s="90">
        <f>IF(AM10*AN10&lt;&gt;0,AN10/AM10,0)</f>
        <v>0</v>
      </c>
      <c r="AP10" s="114">
        <f>AP6+AP7+AP8+AP9</f>
        <v>0</v>
      </c>
      <c r="AQ10" s="114">
        <f>AQ6+AQ7+AQ8+AQ9</f>
        <v>0</v>
      </c>
      <c r="AR10" s="300">
        <v>0</v>
      </c>
    </row>
    <row r="11" spans="1:45" ht="11.25" customHeight="1" x14ac:dyDescent="0.2">
      <c r="B11" s="103"/>
      <c r="C11" s="104"/>
      <c r="D11" s="105"/>
      <c r="E11" s="103"/>
      <c r="F11" s="104"/>
      <c r="G11" s="105"/>
      <c r="H11" s="103"/>
      <c r="I11" s="104"/>
      <c r="J11" s="105"/>
      <c r="K11" s="104"/>
      <c r="L11" s="104"/>
      <c r="M11" s="105"/>
      <c r="N11" s="103"/>
      <c r="O11" s="104"/>
      <c r="P11" s="105"/>
      <c r="Q11" s="103"/>
      <c r="R11" s="104"/>
      <c r="S11" s="105"/>
      <c r="T11" s="103"/>
      <c r="U11" s="104"/>
      <c r="V11" s="105"/>
      <c r="W11" s="103"/>
      <c r="X11" s="104"/>
      <c r="Y11" s="105"/>
      <c r="Z11" s="103"/>
      <c r="AA11" s="104"/>
      <c r="AB11" s="105"/>
      <c r="AC11" s="103"/>
      <c r="AD11" s="104"/>
      <c r="AE11" s="105"/>
      <c r="AF11" s="103"/>
      <c r="AG11" s="104"/>
      <c r="AH11" s="105"/>
      <c r="AI11" s="106"/>
      <c r="AJ11" s="106"/>
      <c r="AK11" s="107"/>
      <c r="AL11" s="108"/>
      <c r="AM11" s="103"/>
      <c r="AN11" s="104"/>
      <c r="AO11" s="105"/>
      <c r="AP11" s="103"/>
      <c r="AQ11" s="104"/>
      <c r="AR11" s="302"/>
    </row>
    <row r="12" spans="1:45" ht="12" x14ac:dyDescent="0.25">
      <c r="A12" s="102" t="s">
        <v>6</v>
      </c>
      <c r="B12" s="103"/>
      <c r="C12" s="104"/>
      <c r="D12" s="105"/>
      <c r="E12" s="103"/>
      <c r="F12" s="104"/>
      <c r="G12" s="105"/>
      <c r="H12" s="103"/>
      <c r="I12" s="104"/>
      <c r="J12" s="105"/>
      <c r="K12" s="104"/>
      <c r="L12" s="104"/>
      <c r="M12" s="105"/>
      <c r="N12" s="103"/>
      <c r="O12" s="104"/>
      <c r="P12" s="105"/>
      <c r="Q12" s="103"/>
      <c r="R12" s="104"/>
      <c r="S12" s="105"/>
      <c r="T12" s="103"/>
      <c r="U12" s="104"/>
      <c r="V12" s="105"/>
      <c r="W12" s="103"/>
      <c r="X12" s="104"/>
      <c r="Y12" s="105"/>
      <c r="Z12" s="103"/>
      <c r="AA12" s="104"/>
      <c r="AB12" s="105"/>
      <c r="AC12" s="103"/>
      <c r="AD12" s="104"/>
      <c r="AE12" s="105"/>
      <c r="AF12" s="103"/>
      <c r="AG12" s="104"/>
      <c r="AH12" s="105"/>
      <c r="AI12" s="106"/>
      <c r="AJ12" s="106"/>
      <c r="AK12" s="107"/>
      <c r="AL12" s="108"/>
      <c r="AM12" s="103"/>
      <c r="AN12" s="104"/>
      <c r="AO12" s="105"/>
      <c r="AP12" s="103"/>
      <c r="AQ12" s="104"/>
      <c r="AR12" s="302"/>
    </row>
    <row r="13" spans="1:45" x14ac:dyDescent="0.2">
      <c r="A13" s="109" t="s">
        <v>12</v>
      </c>
      <c r="B13" s="232">
        <v>623</v>
      </c>
      <c r="C13" s="232">
        <v>1956</v>
      </c>
      <c r="D13" s="105">
        <f>IF(B13*C13&lt;&gt;0,C13/B13,0)</f>
        <v>3.1396468699839488</v>
      </c>
      <c r="E13" s="110">
        <v>15</v>
      </c>
      <c r="F13" s="110">
        <v>65</v>
      </c>
      <c r="G13" s="105">
        <f>IF(E13*F13&lt;&gt;0,F13/E13,0)</f>
        <v>4.333333333333333</v>
      </c>
      <c r="H13" s="125">
        <v>2</v>
      </c>
      <c r="I13" s="125">
        <v>30</v>
      </c>
      <c r="J13" s="105">
        <f>IF(H13*I13&lt;&gt;0,I13/H13,0)</f>
        <v>15</v>
      </c>
      <c r="K13" s="110">
        <v>434</v>
      </c>
      <c r="L13" s="110">
        <v>2141</v>
      </c>
      <c r="M13" s="105">
        <f>IF(K13*L13&lt;&gt;0,L13/K13,0)</f>
        <v>4.9331797235023043</v>
      </c>
      <c r="N13" s="110">
        <v>668</v>
      </c>
      <c r="O13" s="110">
        <v>2217</v>
      </c>
      <c r="P13" s="105">
        <f>IF(N13*O13&lt;&gt;0,O13/N13,0)</f>
        <v>3.318862275449102</v>
      </c>
      <c r="Q13" s="110">
        <v>113</v>
      </c>
      <c r="R13" s="110">
        <v>542</v>
      </c>
      <c r="S13" s="105">
        <f>R13/Q13</f>
        <v>4.7964601769911503</v>
      </c>
      <c r="T13" s="110">
        <v>24</v>
      </c>
      <c r="U13" s="110">
        <v>97</v>
      </c>
      <c r="V13" s="105">
        <f>IF(T13*U13&lt;&gt;0,U13/T13,0)</f>
        <v>4.041666666666667</v>
      </c>
      <c r="W13" s="132">
        <v>0</v>
      </c>
      <c r="X13" s="133">
        <v>0</v>
      </c>
      <c r="Y13" s="105">
        <f>IF(W13*X13&lt;&gt;0,X13/W13,0)</f>
        <v>0</v>
      </c>
      <c r="Z13" s="110">
        <v>20</v>
      </c>
      <c r="AA13" s="110">
        <v>82</v>
      </c>
      <c r="AB13" s="105">
        <f>IF(Z13*AA13&lt;&gt;0,AA13/Z13,0)</f>
        <v>4.0999999999999996</v>
      </c>
      <c r="AC13" s="110">
        <v>113</v>
      </c>
      <c r="AD13" s="110">
        <v>537</v>
      </c>
      <c r="AE13" s="105">
        <f>IF(AC13*AD13&lt;&gt;0,AD13/AC13,0)</f>
        <v>4.7522123893805306</v>
      </c>
      <c r="AF13" s="110">
        <f t="shared" ref="AF13:AG17" si="1">+E13+K13+N13+Q13+T13+AC13+B13+H13+W13+Z13</f>
        <v>2012</v>
      </c>
      <c r="AG13" s="110">
        <f t="shared" si="1"/>
        <v>7667</v>
      </c>
      <c r="AH13" s="105">
        <f>IF(AF13*AG13&lt;&gt;0,AG13/AF13,0)</f>
        <v>3.8106361829025843</v>
      </c>
      <c r="AI13" s="111">
        <v>1110</v>
      </c>
      <c r="AJ13" s="111">
        <v>4630</v>
      </c>
      <c r="AK13" s="107">
        <f>AJ13/AI13</f>
        <v>4.1711711711711708</v>
      </c>
      <c r="AL13" s="112">
        <v>1854</v>
      </c>
      <c r="AM13" s="232">
        <v>0</v>
      </c>
      <c r="AN13" s="232">
        <v>0</v>
      </c>
      <c r="AO13" s="105">
        <v>0</v>
      </c>
      <c r="AP13" s="232">
        <v>0</v>
      </c>
      <c r="AQ13" s="232">
        <v>0</v>
      </c>
      <c r="AR13" s="302">
        <v>0</v>
      </c>
    </row>
    <row r="14" spans="1:45" x14ac:dyDescent="0.2">
      <c r="A14" s="109" t="s">
        <v>130</v>
      </c>
      <c r="B14" s="232">
        <v>315</v>
      </c>
      <c r="C14" s="232">
        <v>3027</v>
      </c>
      <c r="D14" s="105">
        <f>IF(B14*C14&lt;&gt;0,C14/B14,0)</f>
        <v>9.6095238095238091</v>
      </c>
      <c r="E14" s="110">
        <v>10</v>
      </c>
      <c r="F14" s="110">
        <v>111</v>
      </c>
      <c r="G14" s="105">
        <f>IF(E14*F14&lt;&gt;0,F14/E14,0)</f>
        <v>11.1</v>
      </c>
      <c r="H14" s="110">
        <v>12</v>
      </c>
      <c r="I14" s="110">
        <v>129</v>
      </c>
      <c r="J14" s="105">
        <f>IF(H14*I14&lt;&gt;0,I14/H14,0)</f>
        <v>10.75</v>
      </c>
      <c r="K14" s="110">
        <v>255</v>
      </c>
      <c r="L14" s="110">
        <v>3109</v>
      </c>
      <c r="M14" s="105">
        <f>IF(K14*L14&lt;&gt;0,L14/K14,0)</f>
        <v>12.192156862745097</v>
      </c>
      <c r="N14" s="110">
        <v>336</v>
      </c>
      <c r="O14" s="110">
        <v>3686</v>
      </c>
      <c r="P14" s="105">
        <f>IF(N14*O14&lt;&gt;0,O14/N14,0)</f>
        <v>10.970238095238095</v>
      </c>
      <c r="Q14" s="110">
        <v>80</v>
      </c>
      <c r="R14" s="110">
        <v>1004</v>
      </c>
      <c r="S14" s="105">
        <f>R14/Q14</f>
        <v>12.55</v>
      </c>
      <c r="T14" s="110">
        <v>21</v>
      </c>
      <c r="U14" s="110">
        <v>282</v>
      </c>
      <c r="V14" s="105">
        <f>IF(T14*U14&lt;&gt;0,U14/T14,0)</f>
        <v>13.428571428571429</v>
      </c>
      <c r="W14" s="103">
        <v>0</v>
      </c>
      <c r="X14" s="104">
        <v>0</v>
      </c>
      <c r="Y14" s="105">
        <f>IF(W14*X14&lt;&gt;0,X14/W14,0)</f>
        <v>0</v>
      </c>
      <c r="Z14" s="110">
        <v>42</v>
      </c>
      <c r="AA14" s="110">
        <v>450</v>
      </c>
      <c r="AB14" s="105">
        <f>IF(Z14*AA14&lt;&gt;0,AA14/Z14,0)</f>
        <v>10.714285714285714</v>
      </c>
      <c r="AC14" s="110">
        <v>81</v>
      </c>
      <c r="AD14" s="110">
        <v>1008</v>
      </c>
      <c r="AE14" s="105">
        <f>IF(AC14*AD14&lt;&gt;0,AD14/AC14,0)</f>
        <v>12.444444444444445</v>
      </c>
      <c r="AF14" s="110">
        <f t="shared" si="1"/>
        <v>1152</v>
      </c>
      <c r="AG14" s="110">
        <f t="shared" si="1"/>
        <v>12806</v>
      </c>
      <c r="AH14" s="105">
        <f>IF(AF14*AG14&lt;&gt;0,AG14/AF14,0)</f>
        <v>11.116319444444445</v>
      </c>
      <c r="AI14" s="111">
        <v>497</v>
      </c>
      <c r="AJ14" s="111">
        <v>6933</v>
      </c>
      <c r="AK14" s="107">
        <f>AJ14/AI14</f>
        <v>13.949698189134809</v>
      </c>
      <c r="AL14" s="112">
        <v>505</v>
      </c>
      <c r="AM14" s="232">
        <v>0</v>
      </c>
      <c r="AN14" s="232">
        <v>0</v>
      </c>
      <c r="AO14" s="105">
        <v>0</v>
      </c>
      <c r="AP14" s="232">
        <v>0</v>
      </c>
      <c r="AQ14" s="232">
        <v>0</v>
      </c>
      <c r="AR14" s="302">
        <v>0</v>
      </c>
    </row>
    <row r="15" spans="1:45" x14ac:dyDescent="0.2">
      <c r="A15" s="109" t="s">
        <v>131</v>
      </c>
      <c r="B15" s="232">
        <v>347</v>
      </c>
      <c r="C15" s="232">
        <v>6803</v>
      </c>
      <c r="D15" s="105">
        <f>IF(B15*C15&lt;&gt;0,C15/B15,0)</f>
        <v>19.605187319884728</v>
      </c>
      <c r="E15" s="110">
        <v>23</v>
      </c>
      <c r="F15" s="110">
        <v>634</v>
      </c>
      <c r="G15" s="105">
        <f>IF(E15*F15&lt;&gt;0,F15/E15,0)</f>
        <v>27.565217391304348</v>
      </c>
      <c r="H15" s="110">
        <v>23</v>
      </c>
      <c r="I15" s="110">
        <v>652</v>
      </c>
      <c r="J15" s="105">
        <f>IF(H15*I15&lt;&gt;0,I15/H15,0)</f>
        <v>28.347826086956523</v>
      </c>
      <c r="K15" s="110">
        <v>259</v>
      </c>
      <c r="L15" s="110">
        <v>6218</v>
      </c>
      <c r="M15" s="105">
        <f>IF(K15*L15&lt;&gt;0,L15/K15,0)</f>
        <v>24.007722007722009</v>
      </c>
      <c r="N15" s="110">
        <v>348</v>
      </c>
      <c r="O15" s="110">
        <v>7890</v>
      </c>
      <c r="P15" s="105">
        <f>IF(N15*O15&lt;&gt;0,O15/N15,0)</f>
        <v>22.672413793103448</v>
      </c>
      <c r="Q15" s="110">
        <v>125</v>
      </c>
      <c r="R15" s="110">
        <v>3157</v>
      </c>
      <c r="S15" s="105">
        <f>R15/Q15</f>
        <v>25.256</v>
      </c>
      <c r="T15" s="110">
        <v>49</v>
      </c>
      <c r="U15" s="110">
        <v>1226</v>
      </c>
      <c r="V15" s="105">
        <f>IF(T15*U15&lt;&gt;0,U15/T15,0)</f>
        <v>25.020408163265305</v>
      </c>
      <c r="W15" s="122">
        <v>0</v>
      </c>
      <c r="X15" s="122">
        <v>0</v>
      </c>
      <c r="Y15" s="105">
        <f>IF(W15*X15&lt;&gt;0,X15/W15,0)</f>
        <v>0</v>
      </c>
      <c r="Z15" s="110">
        <v>74</v>
      </c>
      <c r="AA15" s="110">
        <v>1620</v>
      </c>
      <c r="AB15" s="105">
        <f>IF(Z15*AA15&lt;&gt;0,AA15/Z15,0)</f>
        <v>21.891891891891891</v>
      </c>
      <c r="AC15" s="110">
        <v>125</v>
      </c>
      <c r="AD15" s="110">
        <v>3159</v>
      </c>
      <c r="AE15" s="105">
        <f>IF(AC15*AD15&lt;&gt;0,AD15/AC15,0)</f>
        <v>25.271999999999998</v>
      </c>
      <c r="AF15" s="110">
        <f t="shared" si="1"/>
        <v>1373</v>
      </c>
      <c r="AG15" s="110">
        <f t="shared" si="1"/>
        <v>31359</v>
      </c>
      <c r="AH15" s="105">
        <f>IF(AF15*AG15&lt;&gt;0,AG15/AF15,0)</f>
        <v>22.839766933721776</v>
      </c>
      <c r="AI15" s="111">
        <v>444</v>
      </c>
      <c r="AJ15" s="111">
        <v>12576</v>
      </c>
      <c r="AK15" s="107">
        <f>AJ15/AI15</f>
        <v>28.324324324324323</v>
      </c>
      <c r="AL15" s="112">
        <v>450</v>
      </c>
      <c r="AM15" s="232">
        <v>0</v>
      </c>
      <c r="AN15" s="232">
        <v>0</v>
      </c>
      <c r="AO15" s="105">
        <v>0</v>
      </c>
      <c r="AP15" s="232">
        <v>0</v>
      </c>
      <c r="AQ15" s="232">
        <v>0</v>
      </c>
      <c r="AR15" s="302">
        <v>0</v>
      </c>
    </row>
    <row r="16" spans="1:45" x14ac:dyDescent="0.2">
      <c r="A16" s="109" t="s">
        <v>13</v>
      </c>
      <c r="B16" s="232">
        <v>113</v>
      </c>
      <c r="C16" s="232">
        <v>5812</v>
      </c>
      <c r="D16" s="105">
        <f>IF(B16*C16&lt;&gt;0,C16/B16,0)</f>
        <v>51.43362831858407</v>
      </c>
      <c r="E16" s="110">
        <v>11</v>
      </c>
      <c r="F16" s="110">
        <v>617</v>
      </c>
      <c r="G16" s="105">
        <f>IF(E16*F16&lt;&gt;0,F16/E16,0)</f>
        <v>56.090909090909093</v>
      </c>
      <c r="H16" s="110">
        <v>12</v>
      </c>
      <c r="I16" s="110">
        <v>1077</v>
      </c>
      <c r="J16" s="105">
        <f>IF(H16*I16&lt;&gt;0,I16/H16,0)</f>
        <v>89.75</v>
      </c>
      <c r="K16" s="110">
        <v>82</v>
      </c>
      <c r="L16" s="110">
        <v>5763</v>
      </c>
      <c r="M16" s="105">
        <f>IF(K16*L16&lt;&gt;0,L16/K16,0)</f>
        <v>70.280487804878049</v>
      </c>
      <c r="N16" s="110">
        <v>116</v>
      </c>
      <c r="O16" s="110">
        <v>7356</v>
      </c>
      <c r="P16" s="105">
        <f>IF(N16*O16&lt;&gt;0,O16/N16,0)</f>
        <v>63.413793103448278</v>
      </c>
      <c r="Q16" s="110">
        <v>46</v>
      </c>
      <c r="R16" s="110">
        <v>4412</v>
      </c>
      <c r="S16" s="105">
        <f>R16/Q16</f>
        <v>95.913043478260875</v>
      </c>
      <c r="T16" s="110">
        <v>30</v>
      </c>
      <c r="U16" s="110">
        <v>2861</v>
      </c>
      <c r="V16" s="105">
        <f>IF(T16*U16&lt;&gt;0,U16/T16,0)</f>
        <v>95.36666666666666</v>
      </c>
      <c r="W16" s="122">
        <v>0</v>
      </c>
      <c r="X16" s="122">
        <v>0</v>
      </c>
      <c r="Y16" s="105">
        <f>IF(W16*X16&lt;&gt;0,X16/W16,0)</f>
        <v>0</v>
      </c>
      <c r="Z16" s="110">
        <v>29</v>
      </c>
      <c r="AA16" s="110">
        <v>1568</v>
      </c>
      <c r="AB16" s="105">
        <f>IF(Z16*AA16&lt;&gt;0,AA16/Z16,0)</f>
        <v>54.068965517241381</v>
      </c>
      <c r="AC16" s="110">
        <v>46</v>
      </c>
      <c r="AD16" s="110">
        <v>4373</v>
      </c>
      <c r="AE16" s="105">
        <f>IF(AC16*AD16&lt;&gt;0,AD16/AC16,0)</f>
        <v>95.065217391304344</v>
      </c>
      <c r="AF16" s="110">
        <f t="shared" si="1"/>
        <v>485</v>
      </c>
      <c r="AG16" s="110">
        <f t="shared" si="1"/>
        <v>33839</v>
      </c>
      <c r="AH16" s="105">
        <f>IF(AF16*AG16&lt;&gt;0,AG16/AF16,0)</f>
        <v>69.771134020618561</v>
      </c>
      <c r="AI16" s="111">
        <v>141</v>
      </c>
      <c r="AJ16" s="111">
        <v>9527</v>
      </c>
      <c r="AK16" s="107">
        <f>AJ16/AI16</f>
        <v>67.567375886524829</v>
      </c>
      <c r="AL16" s="112">
        <v>147</v>
      </c>
      <c r="AM16" s="232">
        <v>0</v>
      </c>
      <c r="AN16" s="232">
        <v>0</v>
      </c>
      <c r="AO16" s="105">
        <v>0</v>
      </c>
      <c r="AP16" s="232">
        <v>0</v>
      </c>
      <c r="AQ16" s="232">
        <v>0</v>
      </c>
      <c r="AR16" s="302">
        <v>0</v>
      </c>
    </row>
    <row r="17" spans="1:44" ht="12" x14ac:dyDescent="0.25">
      <c r="A17" s="113" t="s">
        <v>21</v>
      </c>
      <c r="B17" s="89">
        <f>B13+B14+B15+B16</f>
        <v>1398</v>
      </c>
      <c r="C17" s="114">
        <f>C13+C14+C15+C16</f>
        <v>17598</v>
      </c>
      <c r="D17" s="90">
        <f>IF(B17*C17&lt;&gt;0,C17/B17,0)</f>
        <v>12.587982832618026</v>
      </c>
      <c r="E17" s="89">
        <f>E13+E14+E15+E16</f>
        <v>59</v>
      </c>
      <c r="F17" s="114">
        <f>F13+F14+F15+F16</f>
        <v>1427</v>
      </c>
      <c r="G17" s="90">
        <f>IF(E17*F17&lt;&gt;0,F17/E17,0)</f>
        <v>24.1864406779661</v>
      </c>
      <c r="H17" s="89">
        <f>H13+H14+H15+H16</f>
        <v>49</v>
      </c>
      <c r="I17" s="114">
        <f>I13+I14+I15+I16</f>
        <v>1888</v>
      </c>
      <c r="J17" s="90">
        <f>IF(H17*I17&lt;&gt;0,I17/H17,0)</f>
        <v>38.530612244897959</v>
      </c>
      <c r="K17" s="89">
        <f>K13+K14+K15+K16</f>
        <v>1030</v>
      </c>
      <c r="L17" s="114">
        <f>L13+L14+L15+L16</f>
        <v>17231</v>
      </c>
      <c r="M17" s="90">
        <f>IF(K17*L17&lt;&gt;0,L17/K17,0)</f>
        <v>16.729126213592235</v>
      </c>
      <c r="N17" s="89">
        <f>N13+N14+N15+N16</f>
        <v>1468</v>
      </c>
      <c r="O17" s="114">
        <f>O13+O14+O15+O16</f>
        <v>21149</v>
      </c>
      <c r="P17" s="90">
        <f>IF(N17*O17&lt;&gt;0,O17/N17,0)</f>
        <v>14.406675749318801</v>
      </c>
      <c r="Q17" s="89">
        <f>Q13+Q14+Q15+Q16</f>
        <v>364</v>
      </c>
      <c r="R17" s="114">
        <f>R13+R14+R15+R16</f>
        <v>9115</v>
      </c>
      <c r="S17" s="90">
        <f>R17/Q17</f>
        <v>25.041208791208792</v>
      </c>
      <c r="T17" s="89">
        <f>T13+T14+T15+T16</f>
        <v>124</v>
      </c>
      <c r="U17" s="114">
        <f>U13+U14+U15+U16</f>
        <v>4466</v>
      </c>
      <c r="V17" s="90">
        <f>IF(T17*U17&lt;&gt;0,U17/T17,0)</f>
        <v>36.016129032258064</v>
      </c>
      <c r="W17" s="89">
        <f>W13+W14+W15+W16</f>
        <v>0</v>
      </c>
      <c r="X17" s="114">
        <f>X13+X14+X15+X16</f>
        <v>0</v>
      </c>
      <c r="Y17" s="90">
        <f>IF(W17*X17&lt;&gt;0,X17/W17,0)</f>
        <v>0</v>
      </c>
      <c r="Z17" s="89">
        <f>Z13+Z14+Z15+Z16</f>
        <v>165</v>
      </c>
      <c r="AA17" s="114">
        <f>AA13+AA14+AA15+AA16</f>
        <v>3720</v>
      </c>
      <c r="AB17" s="90">
        <f>IF(Z17*AA17&lt;&gt;0,AA17/Z17,0)</f>
        <v>22.545454545454547</v>
      </c>
      <c r="AC17" s="89">
        <f>AC13+AC14+AC15+AC16</f>
        <v>365</v>
      </c>
      <c r="AD17" s="89">
        <f>AD13+AD14+AD15+AD16</f>
        <v>9077</v>
      </c>
      <c r="AE17" s="90">
        <f>IF(AC17*AD17&lt;&gt;0,AD17/AC17,0)</f>
        <v>24.86849315068493</v>
      </c>
      <c r="AF17" s="89">
        <f t="shared" si="1"/>
        <v>5022</v>
      </c>
      <c r="AG17" s="89">
        <f t="shared" si="1"/>
        <v>85671</v>
      </c>
      <c r="AH17" s="90">
        <f>IF(AF17*AG17&lt;&gt;0,AG17/AF17,0)</f>
        <v>17.059139784946236</v>
      </c>
      <c r="AI17" s="91">
        <f>AI13+AI14+AI15+AI16</f>
        <v>2192</v>
      </c>
      <c r="AJ17" s="91">
        <f>SUM(AJ13:AJ16)</f>
        <v>33666</v>
      </c>
      <c r="AK17" s="92">
        <f>AJ17/AI17</f>
        <v>15.358576642335766</v>
      </c>
      <c r="AL17" s="93">
        <f>SUM(AL13:AL16)</f>
        <v>2956</v>
      </c>
      <c r="AM17" s="114">
        <f>AM13+AM14+AM15+AM16</f>
        <v>0</v>
      </c>
      <c r="AN17" s="114">
        <f>AN13+AN14+AN15+AN16</f>
        <v>0</v>
      </c>
      <c r="AO17" s="90">
        <v>0</v>
      </c>
      <c r="AP17" s="114">
        <f>AP13+AP14+AP15+AP16</f>
        <v>0</v>
      </c>
      <c r="AQ17" s="114">
        <f>AQ13+AQ14+AQ15+AQ16</f>
        <v>0</v>
      </c>
      <c r="AR17" s="300">
        <v>0</v>
      </c>
    </row>
    <row r="18" spans="1:44" ht="10.5" customHeight="1" x14ac:dyDescent="0.2">
      <c r="B18" s="103"/>
      <c r="C18" s="104"/>
      <c r="D18" s="105"/>
      <c r="E18" s="103"/>
      <c r="F18" s="104"/>
      <c r="G18" s="105"/>
      <c r="H18" s="103"/>
      <c r="I18" s="104"/>
      <c r="J18" s="105"/>
      <c r="K18" s="104"/>
      <c r="L18" s="104"/>
      <c r="M18" s="105"/>
      <c r="N18" s="103"/>
      <c r="O18" s="104"/>
      <c r="P18" s="105"/>
      <c r="Q18" s="103"/>
      <c r="R18" s="104"/>
      <c r="S18" s="105"/>
      <c r="T18" s="103"/>
      <c r="U18" s="104"/>
      <c r="V18" s="105"/>
      <c r="W18" s="103"/>
      <c r="X18" s="104"/>
      <c r="Y18" s="105"/>
      <c r="Z18" s="103"/>
      <c r="AA18" s="104"/>
      <c r="AB18" s="105"/>
      <c r="AC18" s="103"/>
      <c r="AD18" s="104"/>
      <c r="AE18" s="105"/>
      <c r="AF18" s="103"/>
      <c r="AG18" s="104"/>
      <c r="AH18" s="105"/>
      <c r="AI18" s="106"/>
      <c r="AJ18" s="106"/>
      <c r="AK18" s="107"/>
      <c r="AL18" s="108"/>
      <c r="AM18" s="103"/>
      <c r="AN18" s="104"/>
      <c r="AO18" s="105"/>
      <c r="AP18" s="103"/>
      <c r="AQ18" s="104"/>
      <c r="AR18" s="302"/>
    </row>
    <row r="19" spans="1:44" ht="12" x14ac:dyDescent="0.25">
      <c r="A19" s="102" t="s">
        <v>7</v>
      </c>
      <c r="B19" s="103"/>
      <c r="C19" s="104"/>
      <c r="D19" s="105"/>
      <c r="E19" s="103"/>
      <c r="F19" s="104"/>
      <c r="G19" s="105"/>
      <c r="H19" s="103"/>
      <c r="I19" s="104"/>
      <c r="J19" s="105"/>
      <c r="K19" s="104"/>
      <c r="L19" s="104"/>
      <c r="M19" s="105"/>
      <c r="N19" s="103"/>
      <c r="O19" s="104"/>
      <c r="P19" s="105"/>
      <c r="Q19" s="103"/>
      <c r="R19" s="104"/>
      <c r="S19" s="105"/>
      <c r="T19" s="103"/>
      <c r="U19" s="104"/>
      <c r="V19" s="105"/>
      <c r="W19" s="103"/>
      <c r="X19" s="104"/>
      <c r="Y19" s="105"/>
      <c r="Z19" s="103"/>
      <c r="AA19" s="104"/>
      <c r="AB19" s="105"/>
      <c r="AC19" s="103"/>
      <c r="AD19" s="104"/>
      <c r="AE19" s="105"/>
      <c r="AF19" s="103"/>
      <c r="AG19" s="104"/>
      <c r="AH19" s="105"/>
      <c r="AI19" s="106"/>
      <c r="AJ19" s="106"/>
      <c r="AK19" s="107"/>
      <c r="AL19" s="108"/>
      <c r="AM19" s="103"/>
      <c r="AN19" s="104"/>
      <c r="AO19" s="105"/>
      <c r="AP19" s="103"/>
      <c r="AQ19" s="104"/>
      <c r="AR19" s="302"/>
    </row>
    <row r="20" spans="1:44" x14ac:dyDescent="0.2">
      <c r="A20" s="109" t="s">
        <v>12</v>
      </c>
      <c r="B20" s="232">
        <v>853</v>
      </c>
      <c r="C20" s="232">
        <v>2783</v>
      </c>
      <c r="D20" s="105">
        <f>IF(B20*C20&lt;&gt;0,C20/B20,0)</f>
        <v>3.2626025791324738</v>
      </c>
      <c r="E20" s="110">
        <v>36</v>
      </c>
      <c r="F20" s="110">
        <v>104</v>
      </c>
      <c r="G20" s="105">
        <f>IF(E20*F20&lt;&gt;0,F20/E20,0)</f>
        <v>2.8888888888888888</v>
      </c>
      <c r="H20" s="110">
        <v>1</v>
      </c>
      <c r="I20" s="110">
        <v>1</v>
      </c>
      <c r="J20" s="105">
        <f>IF(H20*I20&lt;&gt;0,I20/H20,0)</f>
        <v>1</v>
      </c>
      <c r="K20" s="110">
        <v>287</v>
      </c>
      <c r="L20" s="110">
        <v>1189</v>
      </c>
      <c r="M20" s="105">
        <f>IF(K20*L20&lt;&gt;0,L20/K20,0)</f>
        <v>4.1428571428571432</v>
      </c>
      <c r="N20" s="110">
        <v>1010</v>
      </c>
      <c r="O20" s="110">
        <v>3384</v>
      </c>
      <c r="P20" s="105">
        <f>IF(N20*O20&lt;&gt;0,O20/N20,0)</f>
        <v>3.3504950495049504</v>
      </c>
      <c r="Q20" s="110">
        <v>88</v>
      </c>
      <c r="R20" s="110">
        <v>452</v>
      </c>
      <c r="S20" s="105">
        <f>R20/Q20</f>
        <v>5.1363636363636367</v>
      </c>
      <c r="T20" s="110">
        <v>34</v>
      </c>
      <c r="U20" s="110">
        <v>150</v>
      </c>
      <c r="V20" s="105">
        <f>IF(T20*U20&lt;&gt;0,U20/T20,0)</f>
        <v>4.4117647058823533</v>
      </c>
      <c r="W20" s="132">
        <v>0</v>
      </c>
      <c r="X20" s="133">
        <v>0</v>
      </c>
      <c r="Y20" s="105">
        <f>IF(W20*X20&lt;&gt;0,X20/W20,0)</f>
        <v>0</v>
      </c>
      <c r="Z20" s="110">
        <v>1</v>
      </c>
      <c r="AA20" s="110">
        <v>1</v>
      </c>
      <c r="AB20" s="105">
        <f>IF(Z20*AA20&lt;&gt;0,AA20/Z20,0)</f>
        <v>1</v>
      </c>
      <c r="AC20" s="110">
        <v>91</v>
      </c>
      <c r="AD20" s="110">
        <v>464</v>
      </c>
      <c r="AE20" s="105">
        <f>IF(AC20*AD20&lt;&gt;0,AD20/AC20,0)</f>
        <v>5.0989010989010985</v>
      </c>
      <c r="AF20" s="110">
        <f t="shared" ref="AF20:AG24" si="2">+E20+K20+N20+Q20+T20+AC20+B20+H20+W20+Z20</f>
        <v>2401</v>
      </c>
      <c r="AG20" s="110">
        <f t="shared" si="2"/>
        <v>8528</v>
      </c>
      <c r="AH20" s="105">
        <f>IF(AF20*AG20&lt;&gt;0,AG20/AF20,0)</f>
        <v>3.5518533944189921</v>
      </c>
      <c r="AI20" s="111">
        <v>1393</v>
      </c>
      <c r="AJ20" s="111">
        <v>5310</v>
      </c>
      <c r="AK20" s="107">
        <f>AJ20/AI20</f>
        <v>3.8119167264895908</v>
      </c>
      <c r="AL20" s="112">
        <v>2398</v>
      </c>
      <c r="AM20" s="232">
        <v>0</v>
      </c>
      <c r="AN20" s="232">
        <v>0</v>
      </c>
      <c r="AO20" s="105">
        <v>0</v>
      </c>
      <c r="AP20" s="232">
        <v>0</v>
      </c>
      <c r="AQ20" s="232">
        <v>0</v>
      </c>
      <c r="AR20" s="302">
        <v>0</v>
      </c>
    </row>
    <row r="21" spans="1:44" x14ac:dyDescent="0.2">
      <c r="A21" s="109" t="s">
        <v>130</v>
      </c>
      <c r="B21" s="232">
        <v>305</v>
      </c>
      <c r="C21" s="232">
        <v>2777</v>
      </c>
      <c r="D21" s="105">
        <f>IF(B21*C21&lt;&gt;0,C21/B21,0)</f>
        <v>9.1049180327868857</v>
      </c>
      <c r="E21" s="110">
        <v>31</v>
      </c>
      <c r="F21" s="110">
        <v>267</v>
      </c>
      <c r="G21" s="105">
        <f>IF(E21*F21&lt;&gt;0,F21/E21,0)</f>
        <v>8.612903225806452</v>
      </c>
      <c r="H21" s="125">
        <v>1</v>
      </c>
      <c r="I21" s="125">
        <v>9</v>
      </c>
      <c r="J21" s="105">
        <f>IF(H21*I21&lt;&gt;0,I21/H21,0)</f>
        <v>9</v>
      </c>
      <c r="K21" s="110">
        <v>132</v>
      </c>
      <c r="L21" s="110">
        <v>1442</v>
      </c>
      <c r="M21" s="105">
        <f>IF(K21*L21&lt;&gt;0,L21/K21,0)</f>
        <v>10.924242424242424</v>
      </c>
      <c r="N21" s="110">
        <v>313</v>
      </c>
      <c r="O21" s="110">
        <v>3074</v>
      </c>
      <c r="P21" s="105">
        <f>IF(N21*O21&lt;&gt;0,O21/N21,0)</f>
        <v>9.821086261980831</v>
      </c>
      <c r="Q21" s="110">
        <v>37</v>
      </c>
      <c r="R21" s="110">
        <v>483</v>
      </c>
      <c r="S21" s="105">
        <f>R21/Q21</f>
        <v>13.054054054054054</v>
      </c>
      <c r="T21" s="110">
        <v>27</v>
      </c>
      <c r="U21" s="110">
        <v>243</v>
      </c>
      <c r="V21" s="105">
        <f>IF(T21*U21&lt;&gt;0,U21/T21,0)</f>
        <v>9</v>
      </c>
      <c r="W21" s="103">
        <v>0</v>
      </c>
      <c r="X21" s="104">
        <v>0</v>
      </c>
      <c r="Y21" s="105">
        <f>IF(W21*X21&lt;&gt;0,X21/W21,0)</f>
        <v>0</v>
      </c>
      <c r="Z21" s="122">
        <v>0</v>
      </c>
      <c r="AA21" s="122">
        <v>0</v>
      </c>
      <c r="AB21" s="105">
        <f>IF(Z21*AA21&lt;&gt;0,AA21/Z21,0)</f>
        <v>0</v>
      </c>
      <c r="AC21" s="110">
        <v>37</v>
      </c>
      <c r="AD21" s="110">
        <v>483</v>
      </c>
      <c r="AE21" s="105">
        <f>IF(AC21*AD21&lt;&gt;0,AD21/AC21,0)</f>
        <v>13.054054054054054</v>
      </c>
      <c r="AF21" s="110">
        <f t="shared" si="2"/>
        <v>883</v>
      </c>
      <c r="AG21" s="110">
        <f t="shared" si="2"/>
        <v>8778</v>
      </c>
      <c r="AH21" s="105">
        <f>IF(AF21*AG21&lt;&gt;0,AG21/AF21,0)</f>
        <v>9.9411098527746322</v>
      </c>
      <c r="AI21" s="111">
        <v>420</v>
      </c>
      <c r="AJ21" s="111">
        <v>5562</v>
      </c>
      <c r="AK21" s="107">
        <f>AJ21/AI21</f>
        <v>13.242857142857142</v>
      </c>
      <c r="AL21" s="112">
        <v>435</v>
      </c>
      <c r="AM21" s="232">
        <v>0</v>
      </c>
      <c r="AN21" s="232">
        <v>0</v>
      </c>
      <c r="AO21" s="105">
        <v>0</v>
      </c>
      <c r="AP21" s="232">
        <v>0</v>
      </c>
      <c r="AQ21" s="232">
        <v>0</v>
      </c>
      <c r="AR21" s="302">
        <v>0</v>
      </c>
    </row>
    <row r="22" spans="1:44" x14ac:dyDescent="0.2">
      <c r="A22" s="109" t="s">
        <v>131</v>
      </c>
      <c r="B22" s="232">
        <v>330</v>
      </c>
      <c r="C22" s="232">
        <v>6450</v>
      </c>
      <c r="D22" s="105">
        <f>IF(B22*C22&lt;&gt;0,C22/B22,0)</f>
        <v>19.545454545454547</v>
      </c>
      <c r="E22" s="110">
        <v>38</v>
      </c>
      <c r="F22" s="110">
        <v>886</v>
      </c>
      <c r="G22" s="105">
        <f>IF(E22*F22&lt;&gt;0,F22/E22,0)</f>
        <v>23.315789473684209</v>
      </c>
      <c r="H22" s="125">
        <v>1</v>
      </c>
      <c r="I22" s="125">
        <v>34</v>
      </c>
      <c r="J22" s="105">
        <f>IF(H22*I22&lt;&gt;0,I22/H22,0)</f>
        <v>34</v>
      </c>
      <c r="K22" s="110">
        <v>155</v>
      </c>
      <c r="L22" s="110">
        <v>3335</v>
      </c>
      <c r="M22" s="105">
        <f>IF(K22*L22&lt;&gt;0,L22/K22,0)</f>
        <v>21.516129032258064</v>
      </c>
      <c r="N22" s="110">
        <v>329</v>
      </c>
      <c r="O22" s="110">
        <v>7016</v>
      </c>
      <c r="P22" s="105">
        <f>IF(N22*O22&lt;&gt;0,O22/N22,0)</f>
        <v>21.325227963525837</v>
      </c>
      <c r="Q22" s="110">
        <v>64</v>
      </c>
      <c r="R22" s="110">
        <v>1518</v>
      </c>
      <c r="S22" s="105">
        <f>R22/Q22</f>
        <v>23.71875</v>
      </c>
      <c r="T22" s="110">
        <v>46</v>
      </c>
      <c r="U22" s="110">
        <v>918</v>
      </c>
      <c r="V22" s="105">
        <f>IF(T22*U22&lt;&gt;0,U22/T22,0)</f>
        <v>19.956521739130434</v>
      </c>
      <c r="W22" s="103">
        <v>0</v>
      </c>
      <c r="X22" s="104">
        <v>0</v>
      </c>
      <c r="Y22" s="105">
        <f>IF(W22*X22&lt;&gt;0,X22/W22,0)</f>
        <v>0</v>
      </c>
      <c r="Z22" s="110">
        <v>1</v>
      </c>
      <c r="AA22" s="110">
        <v>23</v>
      </c>
      <c r="AB22" s="105">
        <f>IF(Z22*AA22&lt;&gt;0,AA22/Z22,0)</f>
        <v>23</v>
      </c>
      <c r="AC22" s="110">
        <v>64</v>
      </c>
      <c r="AD22" s="110">
        <v>1513</v>
      </c>
      <c r="AE22" s="105">
        <f>IF(AC22*AD22&lt;&gt;0,AD22/AC22,0)</f>
        <v>23.640625</v>
      </c>
      <c r="AF22" s="110">
        <f t="shared" si="2"/>
        <v>1028</v>
      </c>
      <c r="AG22" s="110">
        <f t="shared" si="2"/>
        <v>21693</v>
      </c>
      <c r="AH22" s="105">
        <f>IF(AF22*AG22&lt;&gt;0,AG22/AF22,0)</f>
        <v>21.102140077821012</v>
      </c>
      <c r="AI22" s="111">
        <v>387</v>
      </c>
      <c r="AJ22" s="111">
        <v>11177</v>
      </c>
      <c r="AK22" s="107">
        <f>AJ22/AI22</f>
        <v>28.881136950904391</v>
      </c>
      <c r="AL22" s="112">
        <v>410</v>
      </c>
      <c r="AM22" s="232">
        <v>0</v>
      </c>
      <c r="AN22" s="232">
        <v>0</v>
      </c>
      <c r="AO22" s="105">
        <v>0</v>
      </c>
      <c r="AP22" s="232">
        <v>0</v>
      </c>
      <c r="AQ22" s="232">
        <v>0</v>
      </c>
      <c r="AR22" s="302">
        <v>0</v>
      </c>
    </row>
    <row r="23" spans="1:44" x14ac:dyDescent="0.2">
      <c r="A23" s="109" t="s">
        <v>13</v>
      </c>
      <c r="B23" s="232">
        <v>155</v>
      </c>
      <c r="C23" s="232">
        <v>10329</v>
      </c>
      <c r="D23" s="105">
        <f>IF(B23*C23&lt;&gt;0,C23/B23,0)</f>
        <v>66.638709677419357</v>
      </c>
      <c r="E23" s="110">
        <v>35</v>
      </c>
      <c r="F23" s="110">
        <v>3525</v>
      </c>
      <c r="G23" s="105">
        <f>IF(E23*F23&lt;&gt;0,F23/E23,0)</f>
        <v>100.71428571428571</v>
      </c>
      <c r="H23" s="125">
        <v>0</v>
      </c>
      <c r="I23" s="125">
        <v>0</v>
      </c>
      <c r="J23" s="105">
        <f>IF(H23*I23&lt;&gt;0,I23/H23,0)</f>
        <v>0</v>
      </c>
      <c r="K23" s="110">
        <v>87</v>
      </c>
      <c r="L23" s="110">
        <v>5717</v>
      </c>
      <c r="M23" s="105">
        <f>IF(K23*L23&lt;&gt;0,L23/K23,0)</f>
        <v>65.712643678160916</v>
      </c>
      <c r="N23" s="110">
        <v>150</v>
      </c>
      <c r="O23" s="110">
        <v>10950</v>
      </c>
      <c r="P23" s="105">
        <f>IF(N23*O23&lt;&gt;0,O23/N23,0)</f>
        <v>73</v>
      </c>
      <c r="Q23" s="110">
        <v>34</v>
      </c>
      <c r="R23" s="110">
        <v>4557</v>
      </c>
      <c r="S23" s="105">
        <f>R23/Q23</f>
        <v>134.02941176470588</v>
      </c>
      <c r="T23" s="110">
        <v>35</v>
      </c>
      <c r="U23" s="110">
        <v>2530</v>
      </c>
      <c r="V23" s="105">
        <f>IF(T23*U23&lt;&gt;0,U23/T23,0)</f>
        <v>72.285714285714292</v>
      </c>
      <c r="W23" s="103">
        <v>0</v>
      </c>
      <c r="X23" s="104">
        <v>0</v>
      </c>
      <c r="Y23" s="105">
        <f>IF(W23*X23&lt;&gt;0,X23/W23,0)</f>
        <v>0</v>
      </c>
      <c r="Z23" s="103">
        <v>0</v>
      </c>
      <c r="AA23" s="104">
        <v>0</v>
      </c>
      <c r="AB23" s="105">
        <f>IF(Z23*AA23&lt;&gt;0,AA23/Z23,0)</f>
        <v>0</v>
      </c>
      <c r="AC23" s="110">
        <v>34</v>
      </c>
      <c r="AD23" s="110">
        <v>4565</v>
      </c>
      <c r="AE23" s="105">
        <f>IF(AC23*AD23&lt;&gt;0,AD23/AC23,0)</f>
        <v>134.26470588235293</v>
      </c>
      <c r="AF23" s="110">
        <f t="shared" si="2"/>
        <v>530</v>
      </c>
      <c r="AG23" s="110">
        <f t="shared" si="2"/>
        <v>42173</v>
      </c>
      <c r="AH23" s="105">
        <f>IF(AF23*AG23&lt;&gt;0,AG23/AF23,0)</f>
        <v>79.571698113207546</v>
      </c>
      <c r="AI23" s="111">
        <v>175</v>
      </c>
      <c r="AJ23" s="111">
        <v>16756</v>
      </c>
      <c r="AK23" s="107">
        <f>AJ23/AI23</f>
        <v>95.748571428571424</v>
      </c>
      <c r="AL23" s="112">
        <v>184</v>
      </c>
      <c r="AM23" s="232">
        <v>0</v>
      </c>
      <c r="AN23" s="232">
        <v>0</v>
      </c>
      <c r="AO23" s="105">
        <v>0</v>
      </c>
      <c r="AP23" s="232">
        <v>0</v>
      </c>
      <c r="AQ23" s="232">
        <v>0</v>
      </c>
      <c r="AR23" s="302">
        <v>0</v>
      </c>
    </row>
    <row r="24" spans="1:44" ht="12" x14ac:dyDescent="0.25">
      <c r="A24" s="113" t="s">
        <v>21</v>
      </c>
      <c r="B24" s="89">
        <f>B20+B21+B22+B23</f>
        <v>1643</v>
      </c>
      <c r="C24" s="114">
        <f>C20+C21+C22+C23</f>
        <v>22339</v>
      </c>
      <c r="D24" s="90">
        <f>IF(B24*C24&lt;&gt;0,C24/B24,0)</f>
        <v>13.596469872185027</v>
      </c>
      <c r="E24" s="89">
        <f>E20+E21+E22+E23</f>
        <v>140</v>
      </c>
      <c r="F24" s="114">
        <f>F20+F21+F22+F23</f>
        <v>4782</v>
      </c>
      <c r="G24" s="90">
        <f>IF(E24*F24&lt;&gt;0,F24/E24,0)</f>
        <v>34.157142857142858</v>
      </c>
      <c r="H24" s="89">
        <f>H20+H21+H22+H23</f>
        <v>3</v>
      </c>
      <c r="I24" s="114">
        <f>I20+I21+I22+I23</f>
        <v>44</v>
      </c>
      <c r="J24" s="90">
        <f>IF(H24*I24&lt;&gt;0,I24/H24,0)</f>
        <v>14.666666666666666</v>
      </c>
      <c r="K24" s="89">
        <f>K20+K21+K22+K23</f>
        <v>661</v>
      </c>
      <c r="L24" s="114">
        <f>L20+L21+L22+L23</f>
        <v>11683</v>
      </c>
      <c r="M24" s="90">
        <f>IF(K24*L24&lt;&gt;0,L24/K24,0)</f>
        <v>17.674735249621786</v>
      </c>
      <c r="N24" s="89">
        <f>N20+N21+N22+N23</f>
        <v>1802</v>
      </c>
      <c r="O24" s="114">
        <f>O20+O21+O22+O23</f>
        <v>24424</v>
      </c>
      <c r="P24" s="90">
        <f>IF(N24*O24&lt;&gt;0,O24/N24,0)</f>
        <v>13.553829078801332</v>
      </c>
      <c r="Q24" s="89">
        <f>Q20+Q21+Q22+Q23</f>
        <v>223</v>
      </c>
      <c r="R24" s="114">
        <f>R20+R21+R22+R23</f>
        <v>7010</v>
      </c>
      <c r="S24" s="90">
        <f>R24/Q24</f>
        <v>31.434977578475337</v>
      </c>
      <c r="T24" s="89">
        <f>T20+T21+T22+T23</f>
        <v>142</v>
      </c>
      <c r="U24" s="114">
        <f>U20+U21+U22+U23</f>
        <v>3841</v>
      </c>
      <c r="V24" s="90">
        <f>IF(T24*U24&lt;&gt;0,U24/T24,0)</f>
        <v>27.049295774647888</v>
      </c>
      <c r="W24" s="89">
        <f>W20+W21+W22+W23</f>
        <v>0</v>
      </c>
      <c r="X24" s="114">
        <f>X20+X21+X22+X23</f>
        <v>0</v>
      </c>
      <c r="Y24" s="90">
        <f>IF(W24*X24&lt;&gt;0,X24/W24,0)</f>
        <v>0</v>
      </c>
      <c r="Z24" s="89">
        <f>Z20+Z21+Z22+Z23</f>
        <v>2</v>
      </c>
      <c r="AA24" s="114">
        <f>AA20+AA21+AA22+AA23</f>
        <v>24</v>
      </c>
      <c r="AB24" s="90">
        <f>IF(Z24*AA24&lt;&gt;0,AA24/Z24,0)</f>
        <v>12</v>
      </c>
      <c r="AC24" s="89">
        <f>AC20+AC21+AC22+AC23</f>
        <v>226</v>
      </c>
      <c r="AD24" s="114">
        <f>AD20+AD21+AD22+AD23</f>
        <v>7025</v>
      </c>
      <c r="AE24" s="90">
        <f>IF(AC24*AD24&lt;&gt;0,AD24/AC24,0)</f>
        <v>31.084070796460178</v>
      </c>
      <c r="AF24" s="89">
        <f t="shared" si="2"/>
        <v>4842</v>
      </c>
      <c r="AG24" s="89">
        <f t="shared" si="2"/>
        <v>81172</v>
      </c>
      <c r="AH24" s="90">
        <f>IF(AF24*AG24&lt;&gt;0,AG24/AF24,0)</f>
        <v>16.764147046674928</v>
      </c>
      <c r="AI24" s="91">
        <f>AI20+AI21+AI22+AI23</f>
        <v>2375</v>
      </c>
      <c r="AJ24" s="91">
        <f>SUM(AJ20:AJ23)</f>
        <v>38805</v>
      </c>
      <c r="AK24" s="92">
        <f>AJ24/AI24</f>
        <v>16.338947368421053</v>
      </c>
      <c r="AL24" s="93">
        <f>SUM(AL20:AL23)</f>
        <v>3427</v>
      </c>
      <c r="AM24" s="114">
        <f>AM20+AM21+AM22+AM23</f>
        <v>0</v>
      </c>
      <c r="AN24" s="114">
        <f>AN20+AN21+AN22+AN23</f>
        <v>0</v>
      </c>
      <c r="AO24" s="90">
        <v>0</v>
      </c>
      <c r="AP24" s="114">
        <f>AP20+AP21+AP22+AP23</f>
        <v>0</v>
      </c>
      <c r="AQ24" s="114">
        <f>AQ20+AQ21+AQ22+AQ23</f>
        <v>0</v>
      </c>
      <c r="AR24" s="300">
        <v>0</v>
      </c>
    </row>
    <row r="25" spans="1:44" ht="10.5" customHeight="1" x14ac:dyDescent="0.2">
      <c r="B25" s="103"/>
      <c r="C25" s="104"/>
      <c r="D25" s="105"/>
      <c r="E25" s="103"/>
      <c r="F25" s="104"/>
      <c r="G25" s="105"/>
      <c r="H25" s="103"/>
      <c r="I25" s="104"/>
      <c r="J25" s="105"/>
      <c r="K25" s="104"/>
      <c r="L25" s="104"/>
      <c r="M25" s="105"/>
      <c r="N25" s="103"/>
      <c r="O25" s="104"/>
      <c r="P25" s="105"/>
      <c r="Q25" s="103"/>
      <c r="R25" s="104"/>
      <c r="S25" s="105"/>
      <c r="T25" s="103"/>
      <c r="U25" s="104"/>
      <c r="V25" s="105"/>
      <c r="W25" s="103"/>
      <c r="X25" s="104"/>
      <c r="Y25" s="105"/>
      <c r="Z25" s="103"/>
      <c r="AA25" s="104"/>
      <c r="AB25" s="105"/>
      <c r="AC25" s="103"/>
      <c r="AD25" s="104"/>
      <c r="AE25" s="105"/>
      <c r="AF25" s="103"/>
      <c r="AG25" s="104"/>
      <c r="AH25" s="105"/>
      <c r="AI25" s="106"/>
      <c r="AJ25" s="106"/>
      <c r="AK25" s="107"/>
      <c r="AL25" s="108"/>
      <c r="AM25" s="103"/>
      <c r="AN25" s="104"/>
      <c r="AO25" s="105"/>
      <c r="AP25" s="103"/>
      <c r="AQ25" s="104"/>
      <c r="AR25" s="302"/>
    </row>
    <row r="26" spans="1:44" ht="12" x14ac:dyDescent="0.25">
      <c r="A26" s="102" t="s">
        <v>8</v>
      </c>
      <c r="B26" s="103"/>
      <c r="C26" s="104"/>
      <c r="D26" s="105"/>
      <c r="E26" s="103"/>
      <c r="F26" s="104"/>
      <c r="G26" s="105"/>
      <c r="H26" s="103"/>
      <c r="I26" s="104"/>
      <c r="J26" s="105"/>
      <c r="K26" s="104"/>
      <c r="L26" s="104"/>
      <c r="M26" s="105"/>
      <c r="N26" s="103"/>
      <c r="O26" s="104"/>
      <c r="P26" s="105"/>
      <c r="Q26" s="103"/>
      <c r="R26" s="104"/>
      <c r="S26" s="105"/>
      <c r="T26" s="103"/>
      <c r="U26" s="104"/>
      <c r="V26" s="105"/>
      <c r="W26" s="103"/>
      <c r="X26" s="104"/>
      <c r="Y26" s="105"/>
      <c r="Z26" s="103"/>
      <c r="AA26" s="104"/>
      <c r="AB26" s="105"/>
      <c r="AC26" s="103"/>
      <c r="AD26" s="104"/>
      <c r="AE26" s="105"/>
      <c r="AF26" s="103"/>
      <c r="AG26" s="104"/>
      <c r="AH26" s="105"/>
      <c r="AI26" s="106"/>
      <c r="AJ26" s="106"/>
      <c r="AK26" s="107"/>
      <c r="AL26" s="108"/>
      <c r="AM26" s="103"/>
      <c r="AN26" s="104"/>
      <c r="AO26" s="105"/>
      <c r="AP26" s="103"/>
      <c r="AQ26" s="104"/>
      <c r="AR26" s="302"/>
    </row>
    <row r="27" spans="1:44" x14ac:dyDescent="0.2">
      <c r="A27" s="109" t="s">
        <v>12</v>
      </c>
      <c r="B27" s="232">
        <v>2911</v>
      </c>
      <c r="C27" s="232">
        <v>11200</v>
      </c>
      <c r="D27" s="105">
        <f>IF(B27*C27&lt;&gt;0,C27/B27,0)</f>
        <v>3.8474750944692544</v>
      </c>
      <c r="E27" s="110">
        <v>256</v>
      </c>
      <c r="F27" s="110">
        <v>841</v>
      </c>
      <c r="G27" s="105">
        <f>IF(E27*F27&lt;&gt;0,F27/E27,0)</f>
        <v>3.28515625</v>
      </c>
      <c r="H27" s="125">
        <v>2</v>
      </c>
      <c r="I27" s="125">
        <v>16</v>
      </c>
      <c r="J27" s="105">
        <f>IF(H27*I27&lt;&gt;0,I27/H27,0)</f>
        <v>8</v>
      </c>
      <c r="K27" s="110">
        <v>614</v>
      </c>
      <c r="L27" s="110">
        <v>3003</v>
      </c>
      <c r="M27" s="105">
        <f>IF(K27*L27&lt;&gt;0,L27/K27,0)</f>
        <v>4.8908794788273617</v>
      </c>
      <c r="N27" s="110">
        <v>3161</v>
      </c>
      <c r="O27" s="110">
        <v>12256</v>
      </c>
      <c r="P27" s="105">
        <f>IF(N27*O27&lt;&gt;0,O27/N27,0)</f>
        <v>3.877254033533692</v>
      </c>
      <c r="Q27" s="110">
        <v>81</v>
      </c>
      <c r="R27" s="110">
        <v>445</v>
      </c>
      <c r="S27" s="105">
        <f>R27/Q27</f>
        <v>5.4938271604938276</v>
      </c>
      <c r="T27" s="110">
        <v>134</v>
      </c>
      <c r="U27" s="110">
        <v>647</v>
      </c>
      <c r="V27" s="105">
        <f>IF(T27*U27&lt;&gt;0,U27/T27,0)</f>
        <v>4.8283582089552235</v>
      </c>
      <c r="W27" s="110">
        <v>0</v>
      </c>
      <c r="X27" s="110">
        <v>0</v>
      </c>
      <c r="Y27" s="105">
        <f>IF(W27*X27&lt;&gt;0,X27/W27,0)</f>
        <v>0</v>
      </c>
      <c r="Z27" s="110">
        <v>0</v>
      </c>
      <c r="AA27" s="110">
        <v>0</v>
      </c>
      <c r="AB27" s="105">
        <f>IF(Z27*AA27&lt;&gt;0,AA27/Z27,0)</f>
        <v>0</v>
      </c>
      <c r="AC27" s="110">
        <v>83</v>
      </c>
      <c r="AD27" s="110">
        <v>452</v>
      </c>
      <c r="AE27" s="105">
        <f>IF(AC27*AD27&lt;&gt;0,AD27/AC27,0)</f>
        <v>5.4457831325301207</v>
      </c>
      <c r="AF27" s="110">
        <f t="shared" ref="AF27:AG31" si="3">+E27+K27+N27+Q27+T27+AC27+B27+H27+W27+Z27</f>
        <v>7242</v>
      </c>
      <c r="AG27" s="110">
        <f t="shared" si="3"/>
        <v>28860</v>
      </c>
      <c r="AH27" s="105">
        <f>IF(AF27*AG27&lt;&gt;0,AG27/AF27,0)</f>
        <v>3.9850869925434962</v>
      </c>
      <c r="AI27" s="111">
        <v>4166</v>
      </c>
      <c r="AJ27" s="111">
        <v>19165</v>
      </c>
      <c r="AK27" s="107">
        <f>AJ27/AI27</f>
        <v>4.6003360537686033</v>
      </c>
      <c r="AL27" s="112">
        <v>6372</v>
      </c>
      <c r="AM27" s="232">
        <v>0</v>
      </c>
      <c r="AN27" s="232">
        <v>0</v>
      </c>
      <c r="AO27" s="105">
        <v>0</v>
      </c>
      <c r="AP27" s="232">
        <v>0</v>
      </c>
      <c r="AQ27" s="232">
        <v>0</v>
      </c>
      <c r="AR27" s="105">
        <v>0</v>
      </c>
    </row>
    <row r="28" spans="1:44" x14ac:dyDescent="0.2">
      <c r="A28" s="109" t="s">
        <v>130</v>
      </c>
      <c r="B28" s="232">
        <v>1693</v>
      </c>
      <c r="C28" s="232">
        <v>16554</v>
      </c>
      <c r="D28" s="105">
        <f>IF(B28*C28&lt;&gt;0,C28/B28,0)</f>
        <v>9.7779090372120496</v>
      </c>
      <c r="E28" s="110">
        <v>156</v>
      </c>
      <c r="F28" s="110">
        <v>1720</v>
      </c>
      <c r="G28" s="105">
        <f>IF(E28*F28&lt;&gt;0,F28/E28,0)</f>
        <v>11.025641025641026</v>
      </c>
      <c r="H28" s="125">
        <v>3</v>
      </c>
      <c r="I28" s="125">
        <v>54</v>
      </c>
      <c r="J28" s="105">
        <f>IF(H28*I28&lt;&gt;0,I28/H28,0)</f>
        <v>18</v>
      </c>
      <c r="K28" s="110">
        <v>578</v>
      </c>
      <c r="L28" s="110">
        <v>6303</v>
      </c>
      <c r="M28" s="105">
        <f>IF(K28*L28&lt;&gt;0,L28/K28,0)</f>
        <v>10.90484429065744</v>
      </c>
      <c r="N28" s="110">
        <v>1728</v>
      </c>
      <c r="O28" s="110">
        <v>17614</v>
      </c>
      <c r="P28" s="105">
        <f>IF(N28*O28&lt;&gt;0,O28/N28,0)</f>
        <v>10.193287037037036</v>
      </c>
      <c r="Q28" s="110">
        <v>85</v>
      </c>
      <c r="R28" s="110">
        <v>969</v>
      </c>
      <c r="S28" s="105">
        <f>R28/Q28</f>
        <v>11.4</v>
      </c>
      <c r="T28" s="110">
        <v>147</v>
      </c>
      <c r="U28" s="110">
        <v>1556</v>
      </c>
      <c r="V28" s="105">
        <f>IF(T28*U28&lt;&gt;0,U28/T28,0)</f>
        <v>10.585034013605442</v>
      </c>
      <c r="W28" s="103">
        <v>0</v>
      </c>
      <c r="X28" s="104">
        <v>0</v>
      </c>
      <c r="Y28" s="105">
        <f>IF(W28*X28&lt;&gt;0,X28/W28,0)</f>
        <v>0</v>
      </c>
      <c r="Z28" s="110">
        <v>3</v>
      </c>
      <c r="AA28" s="110">
        <v>38</v>
      </c>
      <c r="AB28" s="105">
        <f>IF(Z28*AA28&lt;&gt;0,AA28/Z28,0)</f>
        <v>12.666666666666666</v>
      </c>
      <c r="AC28" s="110">
        <v>86</v>
      </c>
      <c r="AD28" s="110">
        <v>976</v>
      </c>
      <c r="AE28" s="105">
        <f>IF(AC28*AD28&lt;&gt;0,AD28/AC28,0)</f>
        <v>11.348837209302326</v>
      </c>
      <c r="AF28" s="110">
        <f t="shared" si="3"/>
        <v>4479</v>
      </c>
      <c r="AG28" s="110">
        <f t="shared" si="3"/>
        <v>45784</v>
      </c>
      <c r="AH28" s="105">
        <f>IF(AF28*AG28&lt;&gt;0,AG28/AF28,0)</f>
        <v>10.221924536726949</v>
      </c>
      <c r="AI28" s="111">
        <v>2186</v>
      </c>
      <c r="AJ28" s="111">
        <v>27637</v>
      </c>
      <c r="AK28" s="107">
        <f>AJ28/AI28</f>
        <v>12.642726440988106</v>
      </c>
      <c r="AL28" s="112">
        <v>2307</v>
      </c>
      <c r="AM28" s="232">
        <v>0</v>
      </c>
      <c r="AN28" s="232">
        <v>0</v>
      </c>
      <c r="AO28" s="105">
        <v>0</v>
      </c>
      <c r="AP28" s="232">
        <v>0</v>
      </c>
      <c r="AQ28" s="232">
        <v>0</v>
      </c>
      <c r="AR28" s="105">
        <v>0</v>
      </c>
    </row>
    <row r="29" spans="1:44" x14ac:dyDescent="0.2">
      <c r="A29" s="109" t="s">
        <v>131</v>
      </c>
      <c r="B29" s="232">
        <v>2014</v>
      </c>
      <c r="C29" s="232">
        <v>42924</v>
      </c>
      <c r="D29" s="105">
        <f>IF(B29*C29&lt;&gt;0,C29/B29,0)</f>
        <v>21.312810327706057</v>
      </c>
      <c r="E29" s="110">
        <v>239</v>
      </c>
      <c r="F29" s="110">
        <v>5262</v>
      </c>
      <c r="G29" s="105">
        <f>IF(E29*F29&lt;&gt;0,F29/E29,0)</f>
        <v>22.01673640167364</v>
      </c>
      <c r="H29" s="110">
        <v>11</v>
      </c>
      <c r="I29" s="110">
        <v>347</v>
      </c>
      <c r="J29" s="105">
        <f>IF(H29*I29&lt;&gt;0,I29/H29,0)</f>
        <v>31.545454545454547</v>
      </c>
      <c r="K29" s="110">
        <v>760</v>
      </c>
      <c r="L29" s="110">
        <v>16626</v>
      </c>
      <c r="M29" s="105">
        <f>IF(K29*L29&lt;&gt;0,L29/K29,0)</f>
        <v>21.876315789473683</v>
      </c>
      <c r="N29" s="110">
        <v>1999</v>
      </c>
      <c r="O29" s="110">
        <v>46145</v>
      </c>
      <c r="P29" s="105">
        <f>IF(N29*O29&lt;&gt;0,O29/N29,0)</f>
        <v>23.084042021010504</v>
      </c>
      <c r="Q29" s="110">
        <v>171</v>
      </c>
      <c r="R29" s="110">
        <v>4281</v>
      </c>
      <c r="S29" s="105">
        <f>R29/Q29</f>
        <v>25.035087719298247</v>
      </c>
      <c r="T29" s="110">
        <v>352</v>
      </c>
      <c r="U29" s="110">
        <v>7809</v>
      </c>
      <c r="V29" s="105">
        <f>IF(T29*U29&lt;&gt;0,U29/T29,0)</f>
        <v>22.18465909090909</v>
      </c>
      <c r="W29" s="103">
        <v>0</v>
      </c>
      <c r="X29" s="104">
        <v>0</v>
      </c>
      <c r="Y29" s="105">
        <f>IF(W29*X29&lt;&gt;0,X29/W29,0)</f>
        <v>0</v>
      </c>
      <c r="Z29" s="122">
        <v>0</v>
      </c>
      <c r="AA29" s="122">
        <v>0</v>
      </c>
      <c r="AB29" s="105">
        <f>IF(Z29*AA29&lt;&gt;0,AA29/Z29,0)</f>
        <v>0</v>
      </c>
      <c r="AC29" s="110">
        <v>171</v>
      </c>
      <c r="AD29" s="110">
        <v>4284</v>
      </c>
      <c r="AE29" s="105">
        <f>IF(AC29*AD29&lt;&gt;0,AD29/AC29,0)</f>
        <v>25.05263157894737</v>
      </c>
      <c r="AF29" s="110">
        <f t="shared" si="3"/>
        <v>5717</v>
      </c>
      <c r="AG29" s="110">
        <f t="shared" si="3"/>
        <v>127678</v>
      </c>
      <c r="AH29" s="105">
        <f>IF(AF29*AG29&lt;&gt;0,AG29/AF29,0)</f>
        <v>22.333041805142557</v>
      </c>
      <c r="AI29" s="111">
        <v>2369</v>
      </c>
      <c r="AJ29" s="111">
        <v>65589</v>
      </c>
      <c r="AK29" s="107">
        <f>AJ29/AI29</f>
        <v>27.686365555086535</v>
      </c>
      <c r="AL29" s="112">
        <v>2547</v>
      </c>
      <c r="AM29" s="232">
        <v>0</v>
      </c>
      <c r="AN29" s="232">
        <v>0</v>
      </c>
      <c r="AO29" s="105">
        <v>0</v>
      </c>
      <c r="AP29" s="232">
        <v>0</v>
      </c>
      <c r="AQ29" s="232">
        <v>0</v>
      </c>
      <c r="AR29" s="105">
        <v>0</v>
      </c>
    </row>
    <row r="30" spans="1:44" x14ac:dyDescent="0.2">
      <c r="A30" s="109" t="s">
        <v>13</v>
      </c>
      <c r="B30" s="232">
        <v>1478</v>
      </c>
      <c r="C30" s="232">
        <v>108275</v>
      </c>
      <c r="D30" s="105">
        <f>IF(B30*C30&lt;&gt;0,C30/B30,0)</f>
        <v>73.257780784844385</v>
      </c>
      <c r="E30" s="110">
        <v>229</v>
      </c>
      <c r="F30" s="110">
        <v>27897</v>
      </c>
      <c r="G30" s="105">
        <f>IF(E30*F30&lt;&gt;0,F30/E30,0)</f>
        <v>121.82096069868996</v>
      </c>
      <c r="H30" s="110">
        <v>23</v>
      </c>
      <c r="I30" s="110">
        <v>1649</v>
      </c>
      <c r="J30" s="105">
        <f>IF(H30*I30&lt;&gt;0,I30/H30,0)</f>
        <v>71.695652173913047</v>
      </c>
      <c r="K30" s="110">
        <v>785</v>
      </c>
      <c r="L30" s="110">
        <v>57502</v>
      </c>
      <c r="M30" s="105">
        <f>IF(K30*L30&lt;&gt;0,L30/K30,0)</f>
        <v>73.250955414012736</v>
      </c>
      <c r="N30" s="110">
        <v>1499</v>
      </c>
      <c r="O30" s="110">
        <v>153436</v>
      </c>
      <c r="P30" s="105">
        <f>IF(N30*O30&lt;&gt;0,O30/N30,0)</f>
        <v>102.35890593729152</v>
      </c>
      <c r="Q30" s="110">
        <v>316</v>
      </c>
      <c r="R30" s="110">
        <v>50305</v>
      </c>
      <c r="S30" s="105">
        <f>R30/Q30</f>
        <v>159.19303797468353</v>
      </c>
      <c r="T30" s="110">
        <v>457</v>
      </c>
      <c r="U30" s="110">
        <v>49831</v>
      </c>
      <c r="V30" s="105">
        <f>IF(T30*U30&lt;&gt;0,U30/T30,0)</f>
        <v>109.03938730853392</v>
      </c>
      <c r="W30" s="103">
        <v>0</v>
      </c>
      <c r="X30" s="104">
        <v>0</v>
      </c>
      <c r="Y30" s="105">
        <f>IF(W30*X30&lt;&gt;0,X30/W30,0)</f>
        <v>0</v>
      </c>
      <c r="Z30" s="110">
        <v>14</v>
      </c>
      <c r="AA30" s="110">
        <v>2281</v>
      </c>
      <c r="AB30" s="105">
        <f>IF(Z30*AA30&lt;&gt;0,AA30/Z30,0)</f>
        <v>162.92857142857142</v>
      </c>
      <c r="AC30" s="110">
        <v>318</v>
      </c>
      <c r="AD30" s="110">
        <v>50500</v>
      </c>
      <c r="AE30" s="105">
        <f>IF(AC30*AD30&lt;&gt;0,AD30/AC30,0)</f>
        <v>158.80503144654088</v>
      </c>
      <c r="AF30" s="110">
        <f t="shared" si="3"/>
        <v>5119</v>
      </c>
      <c r="AG30" s="110">
        <f t="shared" si="3"/>
        <v>501676</v>
      </c>
      <c r="AH30" s="105">
        <f>IF(AF30*AG30&lt;&gt;0,AG30/AF30,0)</f>
        <v>98.002734909161944</v>
      </c>
      <c r="AI30" s="111">
        <v>1763</v>
      </c>
      <c r="AJ30" s="111">
        <v>174651</v>
      </c>
      <c r="AK30" s="107">
        <f>AJ30/AI30</f>
        <v>99.064662507090191</v>
      </c>
      <c r="AL30" s="112">
        <v>1922</v>
      </c>
      <c r="AM30" s="232">
        <v>1</v>
      </c>
      <c r="AN30" s="232">
        <v>2533</v>
      </c>
      <c r="AO30" s="105">
        <f>IF(AM30*AN30&lt;&gt;0,AN30/AM30,0)</f>
        <v>2533</v>
      </c>
      <c r="AP30" s="232">
        <v>1</v>
      </c>
      <c r="AQ30" s="232">
        <v>2381</v>
      </c>
      <c r="AR30" s="105">
        <f>IF(AP30*AQ30&lt;&gt;0,AQ30/AP30,0)</f>
        <v>2381</v>
      </c>
    </row>
    <row r="31" spans="1:44" ht="12" x14ac:dyDescent="0.25">
      <c r="A31" s="113" t="s">
        <v>21</v>
      </c>
      <c r="B31" s="89">
        <f>B27+B28+B29+B30</f>
        <v>8096</v>
      </c>
      <c r="C31" s="114">
        <f>C27+C28+C29+C30</f>
        <v>178953</v>
      </c>
      <c r="D31" s="90">
        <f>IF(B31*C31&lt;&gt;0,C31/B31,0)</f>
        <v>22.103878458498023</v>
      </c>
      <c r="E31" s="89">
        <f>E27+E28+E29+E30</f>
        <v>880</v>
      </c>
      <c r="F31" s="114">
        <f>F27+F28+F29+F30</f>
        <v>35720</v>
      </c>
      <c r="G31" s="90">
        <f>IF(E31*F31&lt;&gt;0,F31/E31,0)</f>
        <v>40.590909090909093</v>
      </c>
      <c r="H31" s="89">
        <f>H27+H28+H29+H30</f>
        <v>39</v>
      </c>
      <c r="I31" s="114">
        <f>I27+I28+I29+I30</f>
        <v>2066</v>
      </c>
      <c r="J31" s="90">
        <f>IF(H31*I31&lt;&gt;0,I31/H31,0)</f>
        <v>52.974358974358971</v>
      </c>
      <c r="K31" s="89">
        <f>K27+K28+K29+K30</f>
        <v>2737</v>
      </c>
      <c r="L31" s="114">
        <f>L27+L28+L29+L30</f>
        <v>83434</v>
      </c>
      <c r="M31" s="90">
        <f>IF(K31*L31&lt;&gt;0,L31/K31,0)</f>
        <v>30.483741322616002</v>
      </c>
      <c r="N31" s="89">
        <f>N27+N28+N29+N30</f>
        <v>8387</v>
      </c>
      <c r="O31" s="114">
        <f>O27+O28+O29+O30</f>
        <v>229451</v>
      </c>
      <c r="P31" s="90">
        <f>IF(N31*O31&lt;&gt;0,O31/N31,0)</f>
        <v>27.357934899248839</v>
      </c>
      <c r="Q31" s="89">
        <f>Q27+Q28+Q29+Q30</f>
        <v>653</v>
      </c>
      <c r="R31" s="114">
        <f>R27+R28+R29+R30</f>
        <v>56000</v>
      </c>
      <c r="S31" s="90">
        <f>R31/Q31</f>
        <v>85.758039816232767</v>
      </c>
      <c r="T31" s="89">
        <f>T27+T28+T29+T30</f>
        <v>1090</v>
      </c>
      <c r="U31" s="114">
        <f>U27+U28+U29+U30</f>
        <v>59843</v>
      </c>
      <c r="V31" s="90">
        <f>IF(T31*U31&lt;&gt;0,U31/T31,0)</f>
        <v>54.901834862385321</v>
      </c>
      <c r="W31" s="89">
        <f>W27+W28+W29+W30</f>
        <v>0</v>
      </c>
      <c r="X31" s="114">
        <f>X27+X28+X29+X30</f>
        <v>0</v>
      </c>
      <c r="Y31" s="90">
        <f>IF(W31*X31&lt;&gt;0,X31/W31,0)</f>
        <v>0</v>
      </c>
      <c r="Z31" s="89">
        <f>Z27+Z28+Z29+Z30</f>
        <v>17</v>
      </c>
      <c r="AA31" s="114">
        <f>AA27+AA28+AA29+AA30</f>
        <v>2319</v>
      </c>
      <c r="AB31" s="90">
        <f>IF(Z31*AA31&lt;&gt;0,AA31/Z31,0)</f>
        <v>136.41176470588235</v>
      </c>
      <c r="AC31" s="89">
        <f>AC27+AC28+AC29+AC30</f>
        <v>658</v>
      </c>
      <c r="AD31" s="114">
        <f>AD27+AD28+AD29+AD30</f>
        <v>56212</v>
      </c>
      <c r="AE31" s="90">
        <f>IF(AC31*AD31&lt;&gt;0,AD31/AC31,0)</f>
        <v>85.428571428571431</v>
      </c>
      <c r="AF31" s="89">
        <f t="shared" si="3"/>
        <v>22557</v>
      </c>
      <c r="AG31" s="89">
        <f t="shared" si="3"/>
        <v>703998</v>
      </c>
      <c r="AH31" s="90">
        <f>IF(AF31*AG31&lt;&gt;0,AG31/AF31,0)</f>
        <v>31.209735337145897</v>
      </c>
      <c r="AI31" s="91">
        <f>AI27+AI28+AI29+AI30</f>
        <v>10484</v>
      </c>
      <c r="AJ31" s="91">
        <f>SUM(AJ27:AJ30)</f>
        <v>287042</v>
      </c>
      <c r="AK31" s="92">
        <f>AJ31/AI31</f>
        <v>27.379053796260969</v>
      </c>
      <c r="AL31" s="93">
        <f>SUM(AL27:AL30)</f>
        <v>13148</v>
      </c>
      <c r="AM31" s="114">
        <f>AM27+AM28+AM29+AM30</f>
        <v>1</v>
      </c>
      <c r="AN31" s="114">
        <f>AN27+AN28+AN29+AN30</f>
        <v>2533</v>
      </c>
      <c r="AO31" s="90">
        <f>IF(AM31*AN31&lt;&gt;0,AN31/AM31,0)</f>
        <v>2533</v>
      </c>
      <c r="AP31" s="114">
        <f>AP27+AP28+AP29+AP30</f>
        <v>1</v>
      </c>
      <c r="AQ31" s="114">
        <f>AQ27+AQ28+AQ29+AQ30</f>
        <v>2381</v>
      </c>
      <c r="AR31" s="90">
        <f>IF(AP31*AQ31&lt;&gt;0,AQ31/AP31,0)</f>
        <v>2381</v>
      </c>
    </row>
    <row r="32" spans="1:44" ht="9.75" customHeight="1" x14ac:dyDescent="0.2">
      <c r="B32" s="103"/>
      <c r="C32" s="104"/>
      <c r="D32" s="105"/>
      <c r="E32" s="103"/>
      <c r="F32" s="104"/>
      <c r="G32" s="105"/>
      <c r="H32" s="103"/>
      <c r="I32" s="104"/>
      <c r="J32" s="105"/>
      <c r="K32" s="104"/>
      <c r="L32" s="104"/>
      <c r="M32" s="105"/>
      <c r="N32" s="103"/>
      <c r="O32" s="104"/>
      <c r="P32" s="105"/>
      <c r="Q32" s="103"/>
      <c r="R32" s="104"/>
      <c r="S32" s="105"/>
      <c r="T32" s="103"/>
      <c r="U32" s="104"/>
      <c r="V32" s="105"/>
      <c r="W32" s="103"/>
      <c r="X32" s="104"/>
      <c r="Y32" s="105"/>
      <c r="Z32" s="103"/>
      <c r="AA32" s="104"/>
      <c r="AB32" s="105"/>
      <c r="AC32" s="103"/>
      <c r="AD32" s="104"/>
      <c r="AE32" s="105"/>
      <c r="AF32" s="103"/>
      <c r="AG32" s="104"/>
      <c r="AH32" s="105"/>
      <c r="AI32" s="106"/>
      <c r="AJ32" s="106"/>
      <c r="AK32" s="107"/>
      <c r="AL32" s="108"/>
      <c r="AM32" s="103"/>
      <c r="AN32" s="104"/>
      <c r="AO32" s="105"/>
      <c r="AP32" s="103"/>
      <c r="AQ32" s="104"/>
      <c r="AR32" s="105"/>
    </row>
    <row r="33" spans="1:44" ht="12" x14ac:dyDescent="0.25">
      <c r="A33" s="115" t="s">
        <v>126</v>
      </c>
      <c r="B33" s="103"/>
      <c r="C33" s="104"/>
      <c r="D33" s="105"/>
      <c r="E33" s="103"/>
      <c r="F33" s="104"/>
      <c r="G33" s="105"/>
      <c r="H33" s="103"/>
      <c r="I33" s="104"/>
      <c r="J33" s="105"/>
      <c r="K33" s="104"/>
      <c r="L33" s="104"/>
      <c r="M33" s="105"/>
      <c r="N33" s="103"/>
      <c r="O33" s="104"/>
      <c r="P33" s="105"/>
      <c r="Q33" s="103"/>
      <c r="R33" s="104"/>
      <c r="S33" s="105"/>
      <c r="T33" s="103"/>
      <c r="U33" s="104"/>
      <c r="V33" s="105"/>
      <c r="W33" s="103"/>
      <c r="X33" s="104"/>
      <c r="Y33" s="105"/>
      <c r="Z33" s="103"/>
      <c r="AA33" s="104"/>
      <c r="AB33" s="105"/>
      <c r="AC33" s="103"/>
      <c r="AD33" s="104"/>
      <c r="AE33" s="105"/>
      <c r="AF33" s="103"/>
      <c r="AG33" s="104"/>
      <c r="AH33" s="105"/>
      <c r="AI33" s="106"/>
      <c r="AJ33" s="106"/>
      <c r="AK33" s="107"/>
      <c r="AL33" s="108"/>
      <c r="AM33" s="103"/>
      <c r="AN33" s="104"/>
      <c r="AO33" s="105"/>
      <c r="AP33" s="103"/>
      <c r="AQ33" s="104"/>
      <c r="AR33" s="105"/>
    </row>
    <row r="34" spans="1:44" x14ac:dyDescent="0.2">
      <c r="A34" s="109" t="s">
        <v>12</v>
      </c>
      <c r="B34" s="232">
        <v>283</v>
      </c>
      <c r="C34" s="232">
        <v>919</v>
      </c>
      <c r="D34" s="105">
        <f>IF(B34*C34&lt;&gt;0,C34/B34,0)</f>
        <v>3.2473498233215548</v>
      </c>
      <c r="E34" s="110">
        <v>15</v>
      </c>
      <c r="F34" s="110">
        <v>43</v>
      </c>
      <c r="G34" s="105">
        <f>IF(E34*F34&lt;&gt;0,F34/E34,0)</f>
        <v>2.8666666666666667</v>
      </c>
      <c r="H34" s="126">
        <v>1</v>
      </c>
      <c r="I34" s="126">
        <v>5</v>
      </c>
      <c r="J34" s="105">
        <f>IF(H34*I34&lt;&gt;0,I34/H34,0)</f>
        <v>5</v>
      </c>
      <c r="K34" s="110">
        <v>63</v>
      </c>
      <c r="L34" s="110">
        <v>274</v>
      </c>
      <c r="M34" s="105">
        <f>IF(K34*L34&lt;&gt;0,L34/K34,0)</f>
        <v>4.3492063492063489</v>
      </c>
      <c r="N34" s="110">
        <v>454</v>
      </c>
      <c r="O34" s="110">
        <v>1516</v>
      </c>
      <c r="P34" s="105">
        <f>IF(N34*O34&lt;&gt;0,O34/N34,0)</f>
        <v>3.33920704845815</v>
      </c>
      <c r="Q34" s="126">
        <v>20</v>
      </c>
      <c r="R34" s="126">
        <v>72</v>
      </c>
      <c r="S34" s="105">
        <f>R34/Q34</f>
        <v>3.6</v>
      </c>
      <c r="T34" s="132">
        <v>7</v>
      </c>
      <c r="U34" s="133">
        <v>23</v>
      </c>
      <c r="V34" s="105">
        <f>IF(T34*U34&lt;&gt;0,U34/T34,0)</f>
        <v>3.2857142857142856</v>
      </c>
      <c r="W34" s="103">
        <v>0</v>
      </c>
      <c r="X34" s="104">
        <v>0</v>
      </c>
      <c r="Y34" s="105">
        <f>IF(W34*X34&lt;&gt;0,X34/W34,0)</f>
        <v>0</v>
      </c>
      <c r="Z34" s="132">
        <v>0</v>
      </c>
      <c r="AA34" s="133">
        <v>0</v>
      </c>
      <c r="AB34" s="105">
        <f>IF(Z34*AA34&lt;&gt;0,AA34/Z34,0)</f>
        <v>0</v>
      </c>
      <c r="AC34" s="126">
        <v>20</v>
      </c>
      <c r="AD34" s="126">
        <v>72</v>
      </c>
      <c r="AE34" s="105">
        <f>IF(AC34*AD34&lt;&gt;0,AD34/AC34,0)</f>
        <v>3.6</v>
      </c>
      <c r="AF34" s="110">
        <f t="shared" ref="AF34:AG38" si="4">+E34+K34+N34+Q34+T34+AC34+B34+H34+W34+Z34</f>
        <v>863</v>
      </c>
      <c r="AG34" s="110">
        <f t="shared" si="4"/>
        <v>2924</v>
      </c>
      <c r="AH34" s="105">
        <f>IF(AF34*AG34&lt;&gt;0,AG34/AF34,0)</f>
        <v>3.3881807647740438</v>
      </c>
      <c r="AI34" s="111">
        <v>564</v>
      </c>
      <c r="AJ34" s="111">
        <v>1911</v>
      </c>
      <c r="AK34" s="107">
        <f>AJ34/AI34</f>
        <v>3.3882978723404253</v>
      </c>
      <c r="AL34" s="112">
        <v>776</v>
      </c>
      <c r="AM34" s="232">
        <v>0</v>
      </c>
      <c r="AN34" s="232">
        <v>0</v>
      </c>
      <c r="AO34" s="105">
        <v>0</v>
      </c>
      <c r="AP34" s="232">
        <v>0</v>
      </c>
      <c r="AQ34" s="232">
        <v>0</v>
      </c>
      <c r="AR34" s="105">
        <v>0</v>
      </c>
    </row>
    <row r="35" spans="1:44" x14ac:dyDescent="0.2">
      <c r="A35" s="109" t="s">
        <v>130</v>
      </c>
      <c r="B35" s="232">
        <v>67</v>
      </c>
      <c r="C35" s="232">
        <v>729</v>
      </c>
      <c r="D35" s="105">
        <f>IF(B35*C35&lt;&gt;0,C35/B35,0)</f>
        <v>10.880597014925373</v>
      </c>
      <c r="E35" s="103">
        <v>4</v>
      </c>
      <c r="F35" s="104">
        <v>51</v>
      </c>
      <c r="G35" s="105">
        <f>IF(E35*F35&lt;&gt;0,F35/E35,0)</f>
        <v>12.75</v>
      </c>
      <c r="H35" s="103">
        <v>0</v>
      </c>
      <c r="I35" s="104">
        <v>0</v>
      </c>
      <c r="J35" s="105">
        <f>IF(H35*I35&lt;&gt;0,I35/H35,0)</f>
        <v>0</v>
      </c>
      <c r="K35" s="110">
        <v>29</v>
      </c>
      <c r="L35" s="110">
        <v>339</v>
      </c>
      <c r="M35" s="105">
        <f>IF(K35*L35&lt;&gt;0,L35/K35,0)</f>
        <v>11.689655172413794</v>
      </c>
      <c r="N35" s="110">
        <v>97</v>
      </c>
      <c r="O35" s="110">
        <v>1168</v>
      </c>
      <c r="P35" s="105">
        <f>IF(N35*O35&lt;&gt;0,O35/N35,0)</f>
        <v>12.041237113402062</v>
      </c>
      <c r="Q35" s="126">
        <v>9</v>
      </c>
      <c r="R35" s="126">
        <v>116</v>
      </c>
      <c r="S35" s="105">
        <f>R35/Q35</f>
        <v>12.888888888888889</v>
      </c>
      <c r="T35" s="103">
        <v>9</v>
      </c>
      <c r="U35" s="104">
        <v>120</v>
      </c>
      <c r="V35" s="105">
        <f>IF(T35*U35&lt;&gt;0,U35/T35,0)</f>
        <v>13.333333333333334</v>
      </c>
      <c r="W35" s="103">
        <v>0</v>
      </c>
      <c r="X35" s="104">
        <v>0</v>
      </c>
      <c r="Y35" s="105">
        <f>IF(W35*X35&lt;&gt;0,X35/W35,0)</f>
        <v>0</v>
      </c>
      <c r="Z35" s="103">
        <v>0</v>
      </c>
      <c r="AA35" s="104">
        <v>0</v>
      </c>
      <c r="AB35" s="105">
        <f>IF(Z35*AA35&lt;&gt;0,AA35/Z35,0)</f>
        <v>0</v>
      </c>
      <c r="AC35" s="126">
        <v>9</v>
      </c>
      <c r="AD35" s="126">
        <v>116</v>
      </c>
      <c r="AE35" s="105">
        <f>IF(AC35*AD35&lt;&gt;0,AD35/AC35,0)</f>
        <v>12.888888888888889</v>
      </c>
      <c r="AF35" s="110">
        <f t="shared" si="4"/>
        <v>224</v>
      </c>
      <c r="AG35" s="110">
        <f t="shared" si="4"/>
        <v>2639</v>
      </c>
      <c r="AH35" s="105">
        <f>IF(AF35*AG35&lt;&gt;0,AG35/AF35,0)</f>
        <v>11.78125</v>
      </c>
      <c r="AI35" s="111">
        <v>129</v>
      </c>
      <c r="AJ35" s="111">
        <v>1676</v>
      </c>
      <c r="AK35" s="107">
        <f>AJ35/AI35</f>
        <v>12.992248062015504</v>
      </c>
      <c r="AL35" s="112">
        <v>116</v>
      </c>
      <c r="AM35" s="232">
        <v>0</v>
      </c>
      <c r="AN35" s="232">
        <v>0</v>
      </c>
      <c r="AO35" s="105">
        <v>0</v>
      </c>
      <c r="AP35" s="232">
        <v>0</v>
      </c>
      <c r="AQ35" s="232">
        <v>0</v>
      </c>
      <c r="AR35" s="105">
        <v>0</v>
      </c>
    </row>
    <row r="36" spans="1:44" x14ac:dyDescent="0.2">
      <c r="A36" s="109" t="s">
        <v>131</v>
      </c>
      <c r="B36" s="232">
        <v>95</v>
      </c>
      <c r="C36" s="232">
        <v>1752</v>
      </c>
      <c r="D36" s="105">
        <f>IF(B36*C36&lt;&gt;0,C36/B36,0)</f>
        <v>18.442105263157895</v>
      </c>
      <c r="E36" s="110">
        <v>8</v>
      </c>
      <c r="F36" s="110">
        <v>147</v>
      </c>
      <c r="G36" s="105">
        <f>IF(E36*F36&lt;&gt;0,F36/E36,0)</f>
        <v>18.375</v>
      </c>
      <c r="H36" s="110">
        <v>11</v>
      </c>
      <c r="I36" s="110">
        <v>222</v>
      </c>
      <c r="J36" s="105">
        <f>IF(H36*I36&lt;&gt;0,I36/H36,0)</f>
        <v>20.181818181818183</v>
      </c>
      <c r="K36" s="110">
        <v>47</v>
      </c>
      <c r="L36" s="110">
        <v>972</v>
      </c>
      <c r="M36" s="105">
        <f>IF(K36*L36&lt;&gt;0,L36/K36,0)</f>
        <v>20.680851063829788</v>
      </c>
      <c r="N36" s="110">
        <v>96</v>
      </c>
      <c r="O36" s="110">
        <v>1919</v>
      </c>
      <c r="P36" s="105">
        <f>IF(N36*O36&lt;&gt;0,O36/N36,0)</f>
        <v>19.989583333333332</v>
      </c>
      <c r="Q36" s="110">
        <v>27</v>
      </c>
      <c r="R36" s="110">
        <v>613</v>
      </c>
      <c r="S36" s="105">
        <f>R36/Q36</f>
        <v>22.703703703703702</v>
      </c>
      <c r="T36" s="103">
        <v>11</v>
      </c>
      <c r="U36" s="104">
        <v>278</v>
      </c>
      <c r="V36" s="105">
        <f>IF(T36*U36&lt;&gt;0,U36/T36,0)</f>
        <v>25.272727272727273</v>
      </c>
      <c r="W36" s="103">
        <v>0</v>
      </c>
      <c r="X36" s="104">
        <v>0</v>
      </c>
      <c r="Y36" s="105">
        <f>IF(W36*X36&lt;&gt;0,X36/W36,0)</f>
        <v>0</v>
      </c>
      <c r="Z36" s="103">
        <v>1</v>
      </c>
      <c r="AA36" s="104">
        <v>45</v>
      </c>
      <c r="AB36" s="105">
        <f>IF(Z36*AA36&lt;&gt;0,AA36/Z36,0)</f>
        <v>45</v>
      </c>
      <c r="AC36" s="103">
        <v>27</v>
      </c>
      <c r="AD36" s="104">
        <v>613</v>
      </c>
      <c r="AE36" s="105">
        <f>IF(AC36*AD36&lt;&gt;0,AD36/AC36,0)</f>
        <v>22.703703703703702</v>
      </c>
      <c r="AF36" s="110">
        <f t="shared" si="4"/>
        <v>323</v>
      </c>
      <c r="AG36" s="110">
        <f t="shared" si="4"/>
        <v>6561</v>
      </c>
      <c r="AH36" s="105">
        <f>IF(AF36*AG36&lt;&gt;0,AG36/AF36,0)</f>
        <v>20.312693498452013</v>
      </c>
      <c r="AI36" s="111">
        <v>126</v>
      </c>
      <c r="AJ36" s="111">
        <v>3290</v>
      </c>
      <c r="AK36" s="107">
        <f>AJ36/AI36</f>
        <v>26.111111111111111</v>
      </c>
      <c r="AL36" s="112">
        <v>118</v>
      </c>
      <c r="AM36" s="232">
        <v>0</v>
      </c>
      <c r="AN36" s="232">
        <v>0</v>
      </c>
      <c r="AO36" s="105">
        <v>0</v>
      </c>
      <c r="AP36" s="232">
        <v>0</v>
      </c>
      <c r="AQ36" s="232">
        <v>0</v>
      </c>
      <c r="AR36" s="105">
        <v>0</v>
      </c>
    </row>
    <row r="37" spans="1:44" x14ac:dyDescent="0.2">
      <c r="A37" s="109" t="s">
        <v>13</v>
      </c>
      <c r="B37" s="232">
        <v>60</v>
      </c>
      <c r="C37" s="232">
        <v>3805</v>
      </c>
      <c r="D37" s="105">
        <f>IF(B37*C37&lt;&gt;0,C37/B37,0)</f>
        <v>63.416666666666664</v>
      </c>
      <c r="E37" s="126">
        <v>5</v>
      </c>
      <c r="F37" s="125">
        <v>1866</v>
      </c>
      <c r="G37" s="105">
        <f>IF(E37*F37&lt;&gt;0,F37/E37,0)</f>
        <v>373.2</v>
      </c>
      <c r="H37" s="126">
        <v>2</v>
      </c>
      <c r="I37" s="125">
        <v>142</v>
      </c>
      <c r="J37" s="105">
        <f>IF(H37*I37&lt;&gt;0,I37/H37,0)</f>
        <v>71</v>
      </c>
      <c r="K37" s="110">
        <v>38</v>
      </c>
      <c r="L37" s="110">
        <v>2977</v>
      </c>
      <c r="M37" s="105">
        <f>IF(K37*L37&lt;&gt;0,L37/K37,0)</f>
        <v>78.34210526315789</v>
      </c>
      <c r="N37" s="110">
        <v>61</v>
      </c>
      <c r="O37" s="110">
        <v>5102</v>
      </c>
      <c r="P37" s="105">
        <f>IF(N37*O37&lt;&gt;0,O37/N37,0)</f>
        <v>83.639344262295083</v>
      </c>
      <c r="Q37" s="103">
        <v>16</v>
      </c>
      <c r="R37" s="104">
        <v>1734</v>
      </c>
      <c r="S37" s="105">
        <f>R37/Q37</f>
        <v>108.375</v>
      </c>
      <c r="T37" s="122">
        <v>20</v>
      </c>
      <c r="U37" s="122">
        <v>13916</v>
      </c>
      <c r="V37" s="105">
        <f>IF(T37*U37&lt;&gt;0,U37/T37,0)</f>
        <v>695.8</v>
      </c>
      <c r="W37" s="122">
        <v>0</v>
      </c>
      <c r="X37" s="122">
        <v>0</v>
      </c>
      <c r="Y37" s="105">
        <f>IF(W37*X37&lt;&gt;0,X37/W37,0)</f>
        <v>0</v>
      </c>
      <c r="Z37" s="122">
        <v>2</v>
      </c>
      <c r="AA37" s="122">
        <v>198</v>
      </c>
      <c r="AB37" s="105">
        <f>IF(Z37*AA37&lt;&gt;0,AA37/Z37,0)</f>
        <v>99</v>
      </c>
      <c r="AC37" s="126">
        <v>16</v>
      </c>
      <c r="AD37" s="126">
        <v>1735</v>
      </c>
      <c r="AE37" s="105">
        <f>IF(AC37*AD37&lt;&gt;0,AD37/AC37,0)</f>
        <v>108.4375</v>
      </c>
      <c r="AF37" s="110">
        <f t="shared" si="4"/>
        <v>220</v>
      </c>
      <c r="AG37" s="110">
        <f t="shared" si="4"/>
        <v>31475</v>
      </c>
      <c r="AH37" s="105">
        <f>IF(AF37*AG37&lt;&gt;0,AG37/AF37,0)</f>
        <v>143.06818181818181</v>
      </c>
      <c r="AI37" s="111">
        <v>72</v>
      </c>
      <c r="AJ37" s="111">
        <v>19920</v>
      </c>
      <c r="AK37" s="107">
        <f>AJ37/AI37</f>
        <v>276.66666666666669</v>
      </c>
      <c r="AL37" s="112">
        <v>68</v>
      </c>
      <c r="AM37" s="232">
        <v>0</v>
      </c>
      <c r="AN37" s="232">
        <v>0</v>
      </c>
      <c r="AO37" s="105">
        <v>0</v>
      </c>
      <c r="AP37" s="232">
        <v>0</v>
      </c>
      <c r="AQ37" s="232">
        <v>0</v>
      </c>
      <c r="AR37" s="105">
        <v>0</v>
      </c>
    </row>
    <row r="38" spans="1:44" ht="12" x14ac:dyDescent="0.25">
      <c r="A38" s="113" t="s">
        <v>21</v>
      </c>
      <c r="B38" s="89">
        <f>B34+B35+B36+B37</f>
        <v>505</v>
      </c>
      <c r="C38" s="114">
        <f>C34+C35+C36+C37</f>
        <v>7205</v>
      </c>
      <c r="D38" s="90">
        <f>IF(B38*C38&lt;&gt;0,C38/B38,0)</f>
        <v>14.267326732673267</v>
      </c>
      <c r="E38" s="89">
        <f>E34+E35+E36+E37</f>
        <v>32</v>
      </c>
      <c r="F38" s="114">
        <f>F34+F35+F36+F37</f>
        <v>2107</v>
      </c>
      <c r="G38" s="90">
        <f>IF(E38*F38&lt;&gt;0,F38/E38,0)</f>
        <v>65.84375</v>
      </c>
      <c r="H38" s="89">
        <f>H34+H35+H36+H37</f>
        <v>14</v>
      </c>
      <c r="I38" s="114">
        <f>I34+I35+I36+I37</f>
        <v>369</v>
      </c>
      <c r="J38" s="90">
        <f>IF(H38*I38&lt;&gt;0,I38/H38,0)</f>
        <v>26.357142857142858</v>
      </c>
      <c r="K38" s="89">
        <f>K34+K35+K36+K37</f>
        <v>177</v>
      </c>
      <c r="L38" s="114">
        <f>L34+L35+L36+L37</f>
        <v>4562</v>
      </c>
      <c r="M38" s="90">
        <f>IF(K38*L38&lt;&gt;0,L38/K38,0)</f>
        <v>25.774011299435028</v>
      </c>
      <c r="N38" s="89">
        <f>N34+N35+N36+N37</f>
        <v>708</v>
      </c>
      <c r="O38" s="114">
        <f>O34+O35+O36+O37</f>
        <v>9705</v>
      </c>
      <c r="P38" s="90">
        <f>IF(N38*O38&lt;&gt;0,O38/N38,0)</f>
        <v>13.707627118644067</v>
      </c>
      <c r="Q38" s="89">
        <f>Q34+Q35+Q36+Q37</f>
        <v>72</v>
      </c>
      <c r="R38" s="114">
        <f>R34+R35+R36+R37</f>
        <v>2535</v>
      </c>
      <c r="S38" s="90">
        <f>R38/Q38</f>
        <v>35.208333333333336</v>
      </c>
      <c r="T38" s="89">
        <f>T34+T35+T36+T37</f>
        <v>47</v>
      </c>
      <c r="U38" s="114">
        <f>U34+U35+U36+U37</f>
        <v>14337</v>
      </c>
      <c r="V38" s="90">
        <f>IF(T38*U38&lt;&gt;0,U38/T38,0)</f>
        <v>305.04255319148939</v>
      </c>
      <c r="W38" s="89">
        <f>W34+W35+W36+W37</f>
        <v>0</v>
      </c>
      <c r="X38" s="114">
        <f>X34+X35+X36+X37</f>
        <v>0</v>
      </c>
      <c r="Y38" s="90">
        <f>IF(W38*X38&lt;&gt;0,X38/W38,0)</f>
        <v>0</v>
      </c>
      <c r="Z38" s="89">
        <f>Z34+Z35+Z36+Z37</f>
        <v>3</v>
      </c>
      <c r="AA38" s="114">
        <f>AA34+AA35+AA36+AA37</f>
        <v>243</v>
      </c>
      <c r="AB38" s="90">
        <f>IF(Z38*AA38&lt;&gt;0,AA38/Z38,0)</f>
        <v>81</v>
      </c>
      <c r="AC38" s="89">
        <f>AC34+AC35+AC36+AC37</f>
        <v>72</v>
      </c>
      <c r="AD38" s="114">
        <f>AD34+AD35+AD36+AD37</f>
        <v>2536</v>
      </c>
      <c r="AE38" s="90">
        <f>IF(AC38*AD38&lt;&gt;0,AD38/AC38,0)</f>
        <v>35.222222222222221</v>
      </c>
      <c r="AF38" s="89">
        <f t="shared" si="4"/>
        <v>1630</v>
      </c>
      <c r="AG38" s="89">
        <f t="shared" si="4"/>
        <v>43599</v>
      </c>
      <c r="AH38" s="90">
        <f>IF(AF38*AG38&lt;&gt;0,AG38/AF38,0)</f>
        <v>26.747852760736198</v>
      </c>
      <c r="AI38" s="91">
        <f>AI34+AI35+AI36+AI37</f>
        <v>891</v>
      </c>
      <c r="AJ38" s="91">
        <f>SUM(AJ34:AJ37)</f>
        <v>26797</v>
      </c>
      <c r="AK38" s="92">
        <f>AJ38/AI38</f>
        <v>30.075196408529742</v>
      </c>
      <c r="AL38" s="93">
        <f>SUM(AL34:AL37)</f>
        <v>1078</v>
      </c>
      <c r="AM38" s="114">
        <f>AM34+AM35+AM36+AM37</f>
        <v>0</v>
      </c>
      <c r="AN38" s="114">
        <f>AN34+AN35+AN36+AN37</f>
        <v>0</v>
      </c>
      <c r="AO38" s="90">
        <v>0</v>
      </c>
      <c r="AP38" s="114">
        <f>AP34+AP35+AP36+AP37</f>
        <v>0</v>
      </c>
      <c r="AQ38" s="114">
        <f>AQ34+AQ35+AQ36+AQ37</f>
        <v>0</v>
      </c>
      <c r="AR38" s="90">
        <v>0</v>
      </c>
    </row>
    <row r="39" spans="1:44" x14ac:dyDescent="0.2">
      <c r="B39" s="103"/>
      <c r="C39" s="104"/>
      <c r="D39" s="105"/>
      <c r="E39" s="103"/>
      <c r="F39" s="104"/>
      <c r="G39" s="105"/>
      <c r="H39" s="103"/>
      <c r="I39" s="104"/>
      <c r="J39" s="105"/>
      <c r="K39" s="104"/>
      <c r="L39" s="104"/>
      <c r="M39" s="105"/>
      <c r="N39" s="103"/>
      <c r="O39" s="104"/>
      <c r="P39" s="105"/>
      <c r="Q39" s="103"/>
      <c r="R39" s="104"/>
      <c r="S39" s="105"/>
      <c r="T39" s="103"/>
      <c r="U39" s="104"/>
      <c r="V39" s="105"/>
      <c r="W39" s="103"/>
      <c r="X39" s="104"/>
      <c r="Y39" s="105"/>
      <c r="Z39" s="103"/>
      <c r="AA39" s="104"/>
      <c r="AB39" s="105"/>
      <c r="AC39" s="103"/>
      <c r="AD39" s="104"/>
      <c r="AE39" s="105"/>
      <c r="AF39" s="103"/>
      <c r="AG39" s="104"/>
      <c r="AH39" s="105"/>
      <c r="AI39" s="106"/>
      <c r="AJ39" s="106"/>
      <c r="AK39" s="107"/>
      <c r="AL39" s="108"/>
      <c r="AM39" s="103"/>
      <c r="AN39" s="104"/>
      <c r="AO39" s="105"/>
      <c r="AP39" s="103"/>
      <c r="AQ39" s="104"/>
      <c r="AR39" s="105"/>
    </row>
    <row r="40" spans="1:44" ht="12" x14ac:dyDescent="0.25">
      <c r="A40" s="102" t="s">
        <v>9</v>
      </c>
      <c r="B40" s="103"/>
      <c r="C40" s="104"/>
      <c r="D40" s="105"/>
      <c r="E40" s="103"/>
      <c r="F40" s="104"/>
      <c r="G40" s="105"/>
      <c r="H40" s="103"/>
      <c r="I40" s="104"/>
      <c r="J40" s="105"/>
      <c r="K40" s="104"/>
      <c r="L40" s="104"/>
      <c r="M40" s="105"/>
      <c r="N40" s="103"/>
      <c r="O40" s="104"/>
      <c r="P40" s="105"/>
      <c r="Q40" s="103"/>
      <c r="R40" s="104"/>
      <c r="S40" s="105"/>
      <c r="T40" s="103"/>
      <c r="U40" s="104"/>
      <c r="V40" s="105"/>
      <c r="W40" s="103"/>
      <c r="X40" s="104"/>
      <c r="Y40" s="105"/>
      <c r="Z40" s="103"/>
      <c r="AA40" s="104"/>
      <c r="AB40" s="105"/>
      <c r="AC40" s="103"/>
      <c r="AD40" s="104"/>
      <c r="AE40" s="105"/>
      <c r="AF40" s="103"/>
      <c r="AG40" s="104"/>
      <c r="AH40" s="105"/>
      <c r="AI40" s="110">
        <v>0</v>
      </c>
      <c r="AJ40" s="110"/>
      <c r="AK40" s="105"/>
      <c r="AL40" s="108"/>
      <c r="AM40" s="103"/>
      <c r="AN40" s="104"/>
      <c r="AO40" s="105"/>
      <c r="AP40" s="103"/>
      <c r="AQ40" s="104"/>
      <c r="AR40" s="105"/>
    </row>
    <row r="41" spans="1:44" x14ac:dyDescent="0.2">
      <c r="A41" s="109" t="s">
        <v>12</v>
      </c>
      <c r="B41" s="103">
        <v>7</v>
      </c>
      <c r="C41" s="104">
        <v>35</v>
      </c>
      <c r="D41" s="105">
        <f>IF(B41*C41&lt;&gt;0,C41/B41,0)</f>
        <v>5</v>
      </c>
      <c r="E41" s="103">
        <v>0</v>
      </c>
      <c r="F41" s="104">
        <v>0</v>
      </c>
      <c r="G41" s="105">
        <f>IF(E41*F41&lt;&gt;0,F41/E41,0)</f>
        <v>0</v>
      </c>
      <c r="H41" s="103">
        <v>0</v>
      </c>
      <c r="I41" s="104">
        <v>0</v>
      </c>
      <c r="J41" s="105">
        <f>IF(H41*I41&lt;&gt;0,I41/H41,0)</f>
        <v>0</v>
      </c>
      <c r="K41" s="104">
        <v>0</v>
      </c>
      <c r="L41" s="104">
        <v>0</v>
      </c>
      <c r="M41" s="105">
        <f>IF(K41*L41&lt;&gt;0,L41/K41,0)</f>
        <v>0</v>
      </c>
      <c r="N41" s="103">
        <v>5</v>
      </c>
      <c r="O41" s="104">
        <v>25</v>
      </c>
      <c r="P41" s="105">
        <f>IF(N41*O41&lt;&gt;0,O41/N41,0)</f>
        <v>5</v>
      </c>
      <c r="Q41" s="103">
        <v>1</v>
      </c>
      <c r="R41" s="104">
        <v>5</v>
      </c>
      <c r="S41" s="105">
        <v>0</v>
      </c>
      <c r="T41" s="132">
        <v>0</v>
      </c>
      <c r="U41" s="133">
        <v>0</v>
      </c>
      <c r="V41" s="105">
        <f>IF(T41*U41&lt;&gt;0,U41/T41,0)</f>
        <v>0</v>
      </c>
      <c r="W41" s="132">
        <v>0</v>
      </c>
      <c r="X41" s="133">
        <v>0</v>
      </c>
      <c r="Y41" s="105">
        <f>IF(W41*X41&lt;&gt;0,X41/W41,0)</f>
        <v>0</v>
      </c>
      <c r="Z41" s="132">
        <v>0</v>
      </c>
      <c r="AA41" s="133">
        <v>0</v>
      </c>
      <c r="AB41" s="105">
        <f>IF(Z41*AA41&lt;&gt;0,AA41/Z41,0)</f>
        <v>0</v>
      </c>
      <c r="AC41" s="132">
        <v>0</v>
      </c>
      <c r="AD41" s="133">
        <v>0</v>
      </c>
      <c r="AE41" s="105">
        <f>IF(AC41*AD41&lt;&gt;0,AD41/AC41,0)</f>
        <v>0</v>
      </c>
      <c r="AF41" s="126">
        <f t="shared" ref="AF41:AG45" si="5">+E41+K41+N41+Q41+T41+AC41+B41+H41+W41+Z41</f>
        <v>13</v>
      </c>
      <c r="AG41" s="126">
        <f t="shared" si="5"/>
        <v>65</v>
      </c>
      <c r="AH41" s="105">
        <f>IF(AF41*AG41&lt;&gt;0,AG41/AF41,0)</f>
        <v>5</v>
      </c>
      <c r="AI41" s="111">
        <v>8</v>
      </c>
      <c r="AJ41" s="111">
        <v>41</v>
      </c>
      <c r="AK41" s="107">
        <f>AJ41/AI41</f>
        <v>5.125</v>
      </c>
      <c r="AL41" s="108"/>
      <c r="AM41" s="232">
        <v>0</v>
      </c>
      <c r="AN41" s="232">
        <v>0</v>
      </c>
      <c r="AO41" s="105">
        <v>0</v>
      </c>
      <c r="AP41" s="232">
        <v>0</v>
      </c>
      <c r="AQ41" s="232">
        <v>0</v>
      </c>
      <c r="AR41" s="105">
        <v>0</v>
      </c>
    </row>
    <row r="42" spans="1:44" x14ac:dyDescent="0.2">
      <c r="A42" s="109" t="s">
        <v>130</v>
      </c>
      <c r="B42" s="103">
        <v>0</v>
      </c>
      <c r="C42" s="104">
        <v>0</v>
      </c>
      <c r="D42" s="105">
        <f>IF(B42*C42&lt;&gt;0,C42/B42,0)</f>
        <v>0</v>
      </c>
      <c r="E42" s="103">
        <v>0</v>
      </c>
      <c r="F42" s="104">
        <v>0</v>
      </c>
      <c r="G42" s="105">
        <f>IF(E42*F42&lt;&gt;0,F42/E42,0)</f>
        <v>0</v>
      </c>
      <c r="H42" s="103">
        <v>0</v>
      </c>
      <c r="I42" s="104">
        <v>0</v>
      </c>
      <c r="J42" s="105">
        <f>IF(H42*I42&lt;&gt;0,I42/H42,0)</f>
        <v>0</v>
      </c>
      <c r="K42" s="104">
        <v>0</v>
      </c>
      <c r="L42" s="104">
        <v>0</v>
      </c>
      <c r="M42" s="105">
        <f>IF(K42*L42&lt;&gt;0,L42/K42,0)</f>
        <v>0</v>
      </c>
      <c r="N42" s="103">
        <v>0</v>
      </c>
      <c r="O42" s="104">
        <v>0</v>
      </c>
      <c r="P42" s="105">
        <f>IF(N42*O42&lt;&gt;0,O42/N42,0)</f>
        <v>0</v>
      </c>
      <c r="Q42" s="103">
        <v>0</v>
      </c>
      <c r="R42" s="104">
        <v>0</v>
      </c>
      <c r="S42" s="105">
        <v>0</v>
      </c>
      <c r="T42" s="103">
        <v>0</v>
      </c>
      <c r="U42" s="104">
        <v>0</v>
      </c>
      <c r="V42" s="105">
        <f>IF(T42*U42&lt;&gt;0,U42/T42,0)</f>
        <v>0</v>
      </c>
      <c r="W42" s="103">
        <v>0</v>
      </c>
      <c r="X42" s="104">
        <v>0</v>
      </c>
      <c r="Y42" s="105">
        <f>IF(W42*X42&lt;&gt;0,X42/W42,0)</f>
        <v>0</v>
      </c>
      <c r="Z42" s="103">
        <v>0</v>
      </c>
      <c r="AA42" s="104">
        <v>0</v>
      </c>
      <c r="AB42" s="105">
        <f>IF(Z42*AA42&lt;&gt;0,AA42/Z42,0)</f>
        <v>0</v>
      </c>
      <c r="AC42" s="103">
        <v>0</v>
      </c>
      <c r="AD42" s="104">
        <v>0</v>
      </c>
      <c r="AE42" s="105">
        <f>IF(AC42*AD42&lt;&gt;0,AD42/AC42,0)</f>
        <v>0</v>
      </c>
      <c r="AF42" s="126">
        <f t="shared" si="5"/>
        <v>0</v>
      </c>
      <c r="AG42" s="126">
        <f t="shared" si="5"/>
        <v>0</v>
      </c>
      <c r="AH42" s="105">
        <f>IF(AF42*AG42&lt;&gt;0,AG42/AF42,0)</f>
        <v>0</v>
      </c>
      <c r="AI42" s="111">
        <v>0</v>
      </c>
      <c r="AJ42" s="111">
        <v>0</v>
      </c>
      <c r="AK42" s="107">
        <v>0</v>
      </c>
      <c r="AL42" s="108"/>
      <c r="AM42" s="232">
        <v>0</v>
      </c>
      <c r="AN42" s="232">
        <v>0</v>
      </c>
      <c r="AO42" s="105">
        <v>0</v>
      </c>
      <c r="AP42" s="232">
        <v>0</v>
      </c>
      <c r="AQ42" s="232">
        <v>0</v>
      </c>
      <c r="AR42" s="105">
        <v>0</v>
      </c>
    </row>
    <row r="43" spans="1:44" x14ac:dyDescent="0.2">
      <c r="A43" s="109" t="s">
        <v>131</v>
      </c>
      <c r="B43" s="103">
        <v>0</v>
      </c>
      <c r="C43" s="104">
        <v>0</v>
      </c>
      <c r="D43" s="105">
        <f>IF(B43*C43&lt;&gt;0,C43/B43,0)</f>
        <v>0</v>
      </c>
      <c r="E43" s="103">
        <v>0</v>
      </c>
      <c r="F43" s="104">
        <v>0</v>
      </c>
      <c r="G43" s="105">
        <f>IF(E43*F43&lt;&gt;0,F43/E43,0)</f>
        <v>0</v>
      </c>
      <c r="H43" s="103">
        <v>0</v>
      </c>
      <c r="I43" s="104">
        <v>0</v>
      </c>
      <c r="J43" s="105">
        <f>IF(H43*I43&lt;&gt;0,I43/H43,0)</f>
        <v>0</v>
      </c>
      <c r="K43" s="104">
        <v>0</v>
      </c>
      <c r="L43" s="104">
        <v>0</v>
      </c>
      <c r="M43" s="105">
        <f>IF(K43*L43&lt;&gt;0,L43/K43,0)</f>
        <v>0</v>
      </c>
      <c r="N43" s="103">
        <v>0</v>
      </c>
      <c r="O43" s="104">
        <v>0</v>
      </c>
      <c r="P43" s="105">
        <f>IF(N43*O43&lt;&gt;0,O43/N43,0)</f>
        <v>0</v>
      </c>
      <c r="Q43" s="103">
        <v>0</v>
      </c>
      <c r="R43" s="104">
        <v>0</v>
      </c>
      <c r="S43" s="105">
        <f>IF(Q43*R43&lt;&gt;0,R43/Q43,0)</f>
        <v>0</v>
      </c>
      <c r="T43" s="103">
        <v>0</v>
      </c>
      <c r="U43" s="104">
        <v>0</v>
      </c>
      <c r="V43" s="105">
        <f>IF(T43*U43&lt;&gt;0,U43/T43,0)</f>
        <v>0</v>
      </c>
      <c r="W43" s="103">
        <v>0</v>
      </c>
      <c r="X43" s="104">
        <v>0</v>
      </c>
      <c r="Y43" s="105">
        <f>IF(W43*X43&lt;&gt;0,X43/W43,0)</f>
        <v>0</v>
      </c>
      <c r="Z43" s="103">
        <v>0</v>
      </c>
      <c r="AA43" s="104">
        <v>0</v>
      </c>
      <c r="AB43" s="105">
        <f>IF(Z43*AA43&lt;&gt;0,AA43/Z43,0)</f>
        <v>0</v>
      </c>
      <c r="AC43" s="103">
        <v>0</v>
      </c>
      <c r="AD43" s="104">
        <v>0</v>
      </c>
      <c r="AE43" s="105">
        <f>IF(AC43*AD43&lt;&gt;0,AD43/AC43,0)</f>
        <v>0</v>
      </c>
      <c r="AF43" s="122">
        <f t="shared" si="5"/>
        <v>0</v>
      </c>
      <c r="AG43" s="122">
        <f t="shared" si="5"/>
        <v>0</v>
      </c>
      <c r="AH43" s="105">
        <f>IF(AF43*AG43&lt;&gt;0,AG43/AF43,0)</f>
        <v>0</v>
      </c>
      <c r="AI43" s="111">
        <v>0</v>
      </c>
      <c r="AJ43" s="111">
        <v>0</v>
      </c>
      <c r="AK43" s="107">
        <v>0</v>
      </c>
      <c r="AL43" s="108"/>
      <c r="AM43" s="232">
        <v>0</v>
      </c>
      <c r="AN43" s="232">
        <v>0</v>
      </c>
      <c r="AO43" s="105">
        <v>0</v>
      </c>
      <c r="AP43" s="232">
        <v>0</v>
      </c>
      <c r="AQ43" s="232">
        <v>0</v>
      </c>
      <c r="AR43" s="105">
        <v>0</v>
      </c>
    </row>
    <row r="44" spans="1:44" x14ac:dyDescent="0.2">
      <c r="A44" s="109" t="s">
        <v>13</v>
      </c>
      <c r="B44" s="103">
        <v>0</v>
      </c>
      <c r="C44" s="104">
        <v>0</v>
      </c>
      <c r="D44" s="105">
        <f>IF(B44*C44&lt;&gt;0,C44/B44,0)</f>
        <v>0</v>
      </c>
      <c r="E44" s="103">
        <v>0</v>
      </c>
      <c r="F44" s="104">
        <v>0</v>
      </c>
      <c r="G44" s="105">
        <f>IF(E44*F44&lt;&gt;0,F44/E44,0)</f>
        <v>0</v>
      </c>
      <c r="H44" s="103">
        <v>0</v>
      </c>
      <c r="I44" s="104">
        <v>0</v>
      </c>
      <c r="J44" s="105">
        <f>IF(H44*I44&lt;&gt;0,I44/H44,0)</f>
        <v>0</v>
      </c>
      <c r="K44" s="104">
        <v>0</v>
      </c>
      <c r="L44" s="104">
        <v>0</v>
      </c>
      <c r="M44" s="105">
        <f>IF(K44*L44&lt;&gt;0,L44/K44,0)</f>
        <v>0</v>
      </c>
      <c r="N44" s="103">
        <v>0</v>
      </c>
      <c r="O44" s="104">
        <v>0</v>
      </c>
      <c r="P44" s="105">
        <f>IF(N44*O44&lt;&gt;0,O44/N44,0)</f>
        <v>0</v>
      </c>
      <c r="Q44" s="103">
        <v>0</v>
      </c>
      <c r="R44" s="104">
        <v>0</v>
      </c>
      <c r="S44" s="105">
        <f>IF(Q44*R44&lt;&gt;0,R44/Q44,0)</f>
        <v>0</v>
      </c>
      <c r="T44" s="103">
        <v>0</v>
      </c>
      <c r="U44" s="104">
        <v>0</v>
      </c>
      <c r="V44" s="105">
        <f>IF(T44*U44&lt;&gt;0,U44/T44,0)</f>
        <v>0</v>
      </c>
      <c r="W44" s="103">
        <v>0</v>
      </c>
      <c r="X44" s="104">
        <v>0</v>
      </c>
      <c r="Y44" s="105">
        <f>IF(W44*X44&lt;&gt;0,X44/W44,0)</f>
        <v>0</v>
      </c>
      <c r="Z44" s="103">
        <v>0</v>
      </c>
      <c r="AA44" s="104">
        <v>0</v>
      </c>
      <c r="AB44" s="105">
        <f>IF(Z44*AA44&lt;&gt;0,AA44/Z44,0)</f>
        <v>0</v>
      </c>
      <c r="AC44" s="103">
        <v>0</v>
      </c>
      <c r="AD44" s="104">
        <v>0</v>
      </c>
      <c r="AE44" s="105">
        <f>IF(AC44*AD44&lt;&gt;0,AD44/AC44,0)</f>
        <v>0</v>
      </c>
      <c r="AF44" s="122">
        <f t="shared" si="5"/>
        <v>0</v>
      </c>
      <c r="AG44" s="122">
        <f t="shared" si="5"/>
        <v>0</v>
      </c>
      <c r="AH44" s="105">
        <f>IF(AF44*AG44&lt;&gt;0,AG44/AF44,0)</f>
        <v>0</v>
      </c>
      <c r="AI44" s="111">
        <v>0</v>
      </c>
      <c r="AJ44" s="111">
        <v>0</v>
      </c>
      <c r="AK44" s="107">
        <v>0</v>
      </c>
      <c r="AL44" s="108"/>
      <c r="AM44" s="232">
        <v>0</v>
      </c>
      <c r="AN44" s="232">
        <v>0</v>
      </c>
      <c r="AO44" s="105">
        <v>0</v>
      </c>
      <c r="AP44" s="232">
        <v>0</v>
      </c>
      <c r="AQ44" s="232">
        <v>0</v>
      </c>
      <c r="AR44" s="105">
        <v>0</v>
      </c>
    </row>
    <row r="45" spans="1:44" ht="12" x14ac:dyDescent="0.25">
      <c r="A45" s="113" t="s">
        <v>21</v>
      </c>
      <c r="B45" s="89">
        <f>B41+B42+B43+B44</f>
        <v>7</v>
      </c>
      <c r="C45" s="114">
        <f>C41+C42+C43+C44</f>
        <v>35</v>
      </c>
      <c r="D45" s="90">
        <f>IF(B45*C45&lt;&gt;0,C45/B45,0)</f>
        <v>5</v>
      </c>
      <c r="E45" s="89">
        <f>E41+E42+E43+E44</f>
        <v>0</v>
      </c>
      <c r="F45" s="114">
        <f>F41+F42+F43+F44</f>
        <v>0</v>
      </c>
      <c r="G45" s="90">
        <f>IF(E45*F45&lt;&gt;0,F45/E45,0)</f>
        <v>0</v>
      </c>
      <c r="H45" s="89">
        <f>H41+H42+H43+H44</f>
        <v>0</v>
      </c>
      <c r="I45" s="114">
        <f>I41+I42+I43+I44</f>
        <v>0</v>
      </c>
      <c r="J45" s="90">
        <f>IF(H45*I45&lt;&gt;0,I45/H45,0)</f>
        <v>0</v>
      </c>
      <c r="K45" s="89">
        <f>K41+K42+K43+K44</f>
        <v>0</v>
      </c>
      <c r="L45" s="114">
        <f>L41+L42+L43+L44</f>
        <v>0</v>
      </c>
      <c r="M45" s="90">
        <f>IF(K45*L45&lt;&gt;0,L45/K45,0)</f>
        <v>0</v>
      </c>
      <c r="N45" s="89">
        <f>N41+N42+N43+N44</f>
        <v>5</v>
      </c>
      <c r="O45" s="114">
        <f>O41+O42+O43+O44</f>
        <v>25</v>
      </c>
      <c r="P45" s="90">
        <f>IF(N45*O45&lt;&gt;0,O45/N45,0)</f>
        <v>5</v>
      </c>
      <c r="Q45" s="89">
        <f>Q41+Q42+Q43+Q44</f>
        <v>1</v>
      </c>
      <c r="R45" s="114">
        <f>R41+R42+R43+R44</f>
        <v>5</v>
      </c>
      <c r="S45" s="90">
        <f>IF(Q45*R45&lt;&gt;0,R45/Q45,0)</f>
        <v>5</v>
      </c>
      <c r="T45" s="89">
        <f>T41+T42+T43+T44</f>
        <v>0</v>
      </c>
      <c r="U45" s="114">
        <f>U41+U42+U43+U44</f>
        <v>0</v>
      </c>
      <c r="V45" s="90">
        <f>IF(T45*U45&lt;&gt;0,U45/T45,0)</f>
        <v>0</v>
      </c>
      <c r="W45" s="89">
        <f>W41+W42+W43+W44</f>
        <v>0</v>
      </c>
      <c r="X45" s="114">
        <f>X41+X42+X43+X44</f>
        <v>0</v>
      </c>
      <c r="Y45" s="90">
        <f>IF(W45*X45&lt;&gt;0,X45/W45,0)</f>
        <v>0</v>
      </c>
      <c r="Z45" s="89">
        <f>Z41+Z42+Z43+Z44</f>
        <v>0</v>
      </c>
      <c r="AA45" s="114">
        <f>AA41+AA42+AA43+AA44</f>
        <v>0</v>
      </c>
      <c r="AB45" s="90">
        <f>IF(Z45*AA45&lt;&gt;0,AA45/Z45,0)</f>
        <v>0</v>
      </c>
      <c r="AC45" s="89">
        <f>AC41+AC42+AC43+AC44</f>
        <v>0</v>
      </c>
      <c r="AD45" s="114">
        <f>AD41+AD42+AD43+AD44</f>
        <v>0</v>
      </c>
      <c r="AE45" s="90">
        <f>IF(AC45*AD45&lt;&gt;0,AD45/AC45,0)</f>
        <v>0</v>
      </c>
      <c r="AF45" s="89">
        <f t="shared" si="5"/>
        <v>13</v>
      </c>
      <c r="AG45" s="89">
        <f t="shared" si="5"/>
        <v>65</v>
      </c>
      <c r="AH45" s="90">
        <f>IF(AF45*AG45&lt;&gt;0,AG45/AF45,0)</f>
        <v>5</v>
      </c>
      <c r="AI45" s="91">
        <f>AI41+AI42+AI43+AI44</f>
        <v>8</v>
      </c>
      <c r="AJ45" s="91">
        <f>SUM(AJ41:AJ44)</f>
        <v>41</v>
      </c>
      <c r="AK45" s="92">
        <f>AJ45/AI45</f>
        <v>5.125</v>
      </c>
      <c r="AL45" s="93"/>
      <c r="AM45" s="114">
        <f>AM41+AM42+AM43+AM44</f>
        <v>0</v>
      </c>
      <c r="AN45" s="114">
        <f>AN41+AN42+AN43+AN44</f>
        <v>0</v>
      </c>
      <c r="AO45" s="90">
        <v>0</v>
      </c>
      <c r="AP45" s="114">
        <f>AP41+AP42+AP43+AP44</f>
        <v>0</v>
      </c>
      <c r="AQ45" s="114">
        <f>AQ41+AQ42+AQ43+AQ44</f>
        <v>0</v>
      </c>
      <c r="AR45" s="90">
        <v>0</v>
      </c>
    </row>
    <row r="46" spans="1:44" x14ac:dyDescent="0.2">
      <c r="B46" s="103"/>
      <c r="C46" s="104"/>
      <c r="D46" s="105"/>
      <c r="E46" s="103"/>
      <c r="F46" s="104"/>
      <c r="G46" s="105"/>
      <c r="H46" s="103"/>
      <c r="I46" s="104"/>
      <c r="J46" s="105"/>
      <c r="K46" s="104"/>
      <c r="L46" s="104"/>
      <c r="M46" s="105"/>
      <c r="N46" s="103"/>
      <c r="O46" s="104"/>
      <c r="P46" s="105"/>
      <c r="Q46" s="103"/>
      <c r="R46" s="104"/>
      <c r="S46" s="105"/>
      <c r="T46" s="103"/>
      <c r="U46" s="104"/>
      <c r="V46" s="105"/>
      <c r="W46" s="103"/>
      <c r="X46" s="104"/>
      <c r="Y46" s="105"/>
      <c r="Z46" s="103"/>
      <c r="AA46" s="104"/>
      <c r="AB46" s="105"/>
      <c r="AC46" s="103"/>
      <c r="AD46" s="104"/>
      <c r="AE46" s="105"/>
      <c r="AF46" s="103"/>
      <c r="AG46" s="104"/>
      <c r="AH46" s="105"/>
      <c r="AI46" s="106"/>
      <c r="AJ46" s="106"/>
      <c r="AK46" s="107"/>
      <c r="AL46" s="108"/>
      <c r="AM46" s="103"/>
      <c r="AN46" s="104"/>
      <c r="AO46" s="105"/>
      <c r="AP46" s="103"/>
      <c r="AQ46" s="104"/>
      <c r="AR46" s="105"/>
    </row>
    <row r="47" spans="1:44" ht="12" x14ac:dyDescent="0.25">
      <c r="A47" s="116" t="s">
        <v>168</v>
      </c>
      <c r="B47" s="103"/>
      <c r="C47" s="104"/>
      <c r="D47" s="105"/>
      <c r="E47" s="103"/>
      <c r="F47" s="104"/>
      <c r="G47" s="105"/>
      <c r="H47" s="103"/>
      <c r="I47" s="104"/>
      <c r="J47" s="105"/>
      <c r="K47" s="104"/>
      <c r="L47" s="104"/>
      <c r="M47" s="105"/>
      <c r="N47" s="103"/>
      <c r="O47" s="104"/>
      <c r="P47" s="105"/>
      <c r="Q47" s="103"/>
      <c r="R47" s="104"/>
      <c r="S47" s="105"/>
      <c r="T47" s="103"/>
      <c r="U47" s="104"/>
      <c r="V47" s="105"/>
      <c r="W47" s="103"/>
      <c r="X47" s="104"/>
      <c r="Y47" s="105"/>
      <c r="Z47" s="103"/>
      <c r="AA47" s="104"/>
      <c r="AB47" s="105"/>
      <c r="AC47" s="103"/>
      <c r="AD47" s="104"/>
      <c r="AE47" s="105"/>
      <c r="AF47" s="103"/>
      <c r="AG47" s="104"/>
      <c r="AH47" s="105"/>
      <c r="AI47" s="106"/>
      <c r="AJ47" s="106"/>
      <c r="AK47" s="107"/>
      <c r="AL47" s="108"/>
      <c r="AM47" s="103"/>
      <c r="AN47" s="104"/>
      <c r="AO47" s="105"/>
      <c r="AP47" s="103"/>
      <c r="AQ47" s="104"/>
      <c r="AR47" s="105"/>
    </row>
    <row r="48" spans="1:44" x14ac:dyDescent="0.2">
      <c r="A48" s="109" t="s">
        <v>12</v>
      </c>
      <c r="B48" s="232">
        <v>3005</v>
      </c>
      <c r="C48" s="232">
        <v>4614</v>
      </c>
      <c r="D48" s="105">
        <f>IF(B48*C48&lt;&gt;0,C48/B48,0)</f>
        <v>1.5354409317803661</v>
      </c>
      <c r="E48" s="125">
        <v>0</v>
      </c>
      <c r="F48" s="125">
        <v>0</v>
      </c>
      <c r="G48" s="105">
        <f>IF(E48*F48&lt;&gt;0,F48/E48,0)</f>
        <v>0</v>
      </c>
      <c r="H48" s="125">
        <v>2</v>
      </c>
      <c r="I48" s="125">
        <v>2</v>
      </c>
      <c r="J48" s="105">
        <f>IF(H48*I48&lt;&gt;0,I48/H48,0)</f>
        <v>1</v>
      </c>
      <c r="K48" s="110">
        <v>68</v>
      </c>
      <c r="L48" s="110">
        <v>114</v>
      </c>
      <c r="M48" s="105">
        <f>IF(K48*L48&lt;&gt;0,L48/K48,0)</f>
        <v>1.6764705882352942</v>
      </c>
      <c r="N48" s="110">
        <v>2536</v>
      </c>
      <c r="O48" s="110">
        <v>3746</v>
      </c>
      <c r="P48" s="105">
        <f>IF(N48*O48&lt;&gt;0,O48/N48,0)</f>
        <v>1.4771293375394321</v>
      </c>
      <c r="Q48" s="110">
        <v>3</v>
      </c>
      <c r="R48" s="110">
        <v>3</v>
      </c>
      <c r="S48" s="105">
        <f>IF(Q48*R48&lt;&gt;0,R48/Q48,0)</f>
        <v>1</v>
      </c>
      <c r="T48" s="110">
        <v>4</v>
      </c>
      <c r="U48" s="110">
        <v>4</v>
      </c>
      <c r="V48" s="105">
        <f>IF(T48*U48&lt;&gt;0,U48/T48,0)</f>
        <v>1</v>
      </c>
      <c r="W48" s="110">
        <v>1</v>
      </c>
      <c r="X48" s="110">
        <v>1</v>
      </c>
      <c r="Y48" s="105">
        <f>IF(W48*X48&lt;&gt;0,X48/W48,0)</f>
        <v>1</v>
      </c>
      <c r="Z48" s="125">
        <v>0</v>
      </c>
      <c r="AA48" s="125">
        <v>0</v>
      </c>
      <c r="AB48" s="105">
        <f>IF(Z48*AA48&lt;&gt;0,AA48/Z48,0)</f>
        <v>0</v>
      </c>
      <c r="AC48" s="126">
        <v>3</v>
      </c>
      <c r="AD48" s="126">
        <v>3</v>
      </c>
      <c r="AE48" s="105">
        <f>IF(AC48*AD48&lt;&gt;0,AD48/AC48,0)</f>
        <v>1</v>
      </c>
      <c r="AF48" s="110">
        <f t="shared" ref="AF48:AG52" si="6">+E48+K48+N48+Q48+T48+AC48+B48+H48+W48+Z48</f>
        <v>5622</v>
      </c>
      <c r="AG48" s="110">
        <f t="shared" si="6"/>
        <v>8487</v>
      </c>
      <c r="AH48" s="105">
        <f>IF(AF48*AG48&lt;&gt;0,AG48/AF48,0)</f>
        <v>1.5096051227321239</v>
      </c>
      <c r="AI48" s="111">
        <v>5622</v>
      </c>
      <c r="AJ48" s="111">
        <v>6022</v>
      </c>
      <c r="AK48" s="107">
        <f>AJ48/AI48</f>
        <v>1.0711490572749911</v>
      </c>
      <c r="AL48" s="108"/>
      <c r="AM48" s="232">
        <v>0</v>
      </c>
      <c r="AN48" s="232">
        <v>0</v>
      </c>
      <c r="AO48" s="105">
        <v>0</v>
      </c>
      <c r="AP48" s="232">
        <v>0</v>
      </c>
      <c r="AQ48" s="232">
        <v>0</v>
      </c>
      <c r="AR48" s="105">
        <v>0</v>
      </c>
    </row>
    <row r="49" spans="1:44" x14ac:dyDescent="0.2">
      <c r="A49" s="109" t="s">
        <v>130</v>
      </c>
      <c r="B49" s="232">
        <v>0</v>
      </c>
      <c r="C49" s="232">
        <v>0</v>
      </c>
      <c r="D49" s="105">
        <f>IF(B49*C49&lt;&gt;0,C49/B49,0)</f>
        <v>0</v>
      </c>
      <c r="E49" s="103">
        <v>0</v>
      </c>
      <c r="F49" s="104">
        <v>0</v>
      </c>
      <c r="G49" s="105">
        <f>IF(E49*F49&lt;&gt;0,F49/E49,0)</f>
        <v>0</v>
      </c>
      <c r="H49" s="103">
        <v>0</v>
      </c>
      <c r="I49" s="104">
        <v>0</v>
      </c>
      <c r="J49" s="105">
        <f>IF(H49*I49&lt;&gt;0,I49/H49,0)</f>
        <v>0</v>
      </c>
      <c r="K49" s="104">
        <v>0</v>
      </c>
      <c r="L49" s="104">
        <v>0</v>
      </c>
      <c r="M49" s="105">
        <f>IF(K49*L49&lt;&gt;0,L49/K49,0)</f>
        <v>0</v>
      </c>
      <c r="N49" s="103">
        <v>0</v>
      </c>
      <c r="O49" s="104">
        <v>0</v>
      </c>
      <c r="P49" s="105">
        <f>IF(N49*O49&lt;&gt;0,O49/N49,0)</f>
        <v>0</v>
      </c>
      <c r="Q49" s="103">
        <v>0</v>
      </c>
      <c r="R49" s="104">
        <v>0</v>
      </c>
      <c r="S49" s="105">
        <f>IF(Q49*R49&lt;&gt;0,R49/Q49,0)</f>
        <v>0</v>
      </c>
      <c r="T49" s="122">
        <v>0</v>
      </c>
      <c r="U49" s="122">
        <v>0</v>
      </c>
      <c r="V49" s="105">
        <f>IF(T49*U49&lt;&gt;0,U49/T49,0)</f>
        <v>0</v>
      </c>
      <c r="W49" s="122">
        <v>0</v>
      </c>
      <c r="X49" s="122">
        <v>0</v>
      </c>
      <c r="Y49" s="105">
        <f>IF(W49*X49&lt;&gt;0,X49/W49,0)</f>
        <v>0</v>
      </c>
      <c r="Z49" s="122">
        <v>0</v>
      </c>
      <c r="AA49" s="122">
        <v>0</v>
      </c>
      <c r="AB49" s="105">
        <f>IF(Z49*AA49&lt;&gt;0,AA49/Z49,0)</f>
        <v>0</v>
      </c>
      <c r="AC49" s="103">
        <v>0</v>
      </c>
      <c r="AD49" s="104">
        <v>0</v>
      </c>
      <c r="AE49" s="105">
        <f>IF(AC49*AD49&lt;&gt;0,AD49/AC49,0)</f>
        <v>0</v>
      </c>
      <c r="AF49" s="125">
        <f t="shared" si="6"/>
        <v>0</v>
      </c>
      <c r="AG49" s="125">
        <f t="shared" si="6"/>
        <v>0</v>
      </c>
      <c r="AH49" s="105">
        <f>IF(AF49*AG49&lt;&gt;0,AG49/AF49,0)</f>
        <v>0</v>
      </c>
      <c r="AI49" s="111">
        <v>0</v>
      </c>
      <c r="AJ49" s="111">
        <v>0</v>
      </c>
      <c r="AK49" s="107">
        <v>0</v>
      </c>
      <c r="AL49" s="108"/>
      <c r="AM49" s="232">
        <v>0</v>
      </c>
      <c r="AN49" s="232">
        <v>0</v>
      </c>
      <c r="AO49" s="105">
        <v>0</v>
      </c>
      <c r="AP49" s="232">
        <v>0</v>
      </c>
      <c r="AQ49" s="232">
        <v>0</v>
      </c>
      <c r="AR49" s="105">
        <v>0</v>
      </c>
    </row>
    <row r="50" spans="1:44" x14ac:dyDescent="0.2">
      <c r="A50" s="109" t="s">
        <v>131</v>
      </c>
      <c r="B50" s="232">
        <v>0</v>
      </c>
      <c r="C50" s="232">
        <v>0</v>
      </c>
      <c r="D50" s="105">
        <f>IF(B50*C50&lt;&gt;0,C50/B50,0)</f>
        <v>0</v>
      </c>
      <c r="E50" s="103">
        <v>0</v>
      </c>
      <c r="F50" s="104">
        <v>0</v>
      </c>
      <c r="G50" s="105">
        <f>IF(E50*F50&lt;&gt;0,F50/E50,0)</f>
        <v>0</v>
      </c>
      <c r="H50" s="103">
        <v>0</v>
      </c>
      <c r="I50" s="104">
        <v>0</v>
      </c>
      <c r="J50" s="105">
        <f>IF(H50*I50&lt;&gt;0,I50/H50,0)</f>
        <v>0</v>
      </c>
      <c r="K50" s="104">
        <v>0</v>
      </c>
      <c r="L50" s="104">
        <v>0</v>
      </c>
      <c r="M50" s="105">
        <f>IF(K50*L50&lt;&gt;0,L50/K50,0)</f>
        <v>0</v>
      </c>
      <c r="N50" s="103">
        <v>0</v>
      </c>
      <c r="O50" s="104">
        <v>0</v>
      </c>
      <c r="P50" s="105">
        <f>IF(N50*O50&lt;&gt;0,O50/N50,0)</f>
        <v>0</v>
      </c>
      <c r="Q50" s="126">
        <v>0</v>
      </c>
      <c r="R50" s="126">
        <v>0</v>
      </c>
      <c r="S50" s="105">
        <f>IF(Q50*R50&lt;&gt;0,R50/Q50,0)</f>
        <v>0</v>
      </c>
      <c r="T50" s="126">
        <v>0</v>
      </c>
      <c r="U50" s="126">
        <v>0</v>
      </c>
      <c r="V50" s="105">
        <f>IF(T50*U50&lt;&gt;0,U50/T50,0)</f>
        <v>0</v>
      </c>
      <c r="W50" s="126">
        <v>0</v>
      </c>
      <c r="X50" s="126">
        <v>0</v>
      </c>
      <c r="Y50" s="105">
        <f>IF(W50*X50&lt;&gt;0,X50/W50,0)</f>
        <v>0</v>
      </c>
      <c r="Z50" s="126">
        <v>0</v>
      </c>
      <c r="AA50" s="126">
        <v>0</v>
      </c>
      <c r="AB50" s="105">
        <f>IF(Z50*AA50&lt;&gt;0,AA50/Z50,0)</f>
        <v>0</v>
      </c>
      <c r="AC50" s="103">
        <v>0</v>
      </c>
      <c r="AD50" s="104">
        <v>0</v>
      </c>
      <c r="AE50" s="105">
        <f>IF(AC50*AD50&lt;&gt;0,AD50/AC50,0)</f>
        <v>0</v>
      </c>
      <c r="AF50" s="125">
        <f t="shared" si="6"/>
        <v>0</v>
      </c>
      <c r="AG50" s="125">
        <f t="shared" si="6"/>
        <v>0</v>
      </c>
      <c r="AH50" s="105">
        <f>IF(AF50*AG50&lt;&gt;0,AG50/AF50,0)</f>
        <v>0</v>
      </c>
      <c r="AI50" s="111">
        <v>0</v>
      </c>
      <c r="AJ50" s="111">
        <v>0</v>
      </c>
      <c r="AK50" s="107">
        <v>0</v>
      </c>
      <c r="AL50" s="108"/>
      <c r="AM50" s="232">
        <v>0</v>
      </c>
      <c r="AN50" s="232">
        <v>0</v>
      </c>
      <c r="AO50" s="105">
        <v>0</v>
      </c>
      <c r="AP50" s="232">
        <v>0</v>
      </c>
      <c r="AQ50" s="232">
        <v>0</v>
      </c>
      <c r="AR50" s="105">
        <v>0</v>
      </c>
    </row>
    <row r="51" spans="1:44" x14ac:dyDescent="0.2">
      <c r="A51" s="109" t="s">
        <v>13</v>
      </c>
      <c r="B51" s="232">
        <v>0</v>
      </c>
      <c r="C51" s="232">
        <v>0</v>
      </c>
      <c r="D51" s="105">
        <f>IF(B51*C51&lt;&gt;0,C51/B51,0)</f>
        <v>0</v>
      </c>
      <c r="E51" s="103">
        <v>0</v>
      </c>
      <c r="F51" s="104">
        <v>0</v>
      </c>
      <c r="G51" s="105">
        <f>IF(E51*F51&lt;&gt;0,F51/E51,0)</f>
        <v>0</v>
      </c>
      <c r="H51" s="103">
        <v>0</v>
      </c>
      <c r="I51" s="104">
        <v>0</v>
      </c>
      <c r="J51" s="105">
        <f>IF(H51*I51&lt;&gt;0,I51/H51,0)</f>
        <v>0</v>
      </c>
      <c r="K51" s="104">
        <v>0</v>
      </c>
      <c r="L51" s="104">
        <v>0</v>
      </c>
      <c r="M51" s="105">
        <f>IF(K51*L51&lt;&gt;0,L51/K51,0)</f>
        <v>0</v>
      </c>
      <c r="N51" s="103">
        <v>0</v>
      </c>
      <c r="O51" s="104">
        <v>0</v>
      </c>
      <c r="P51" s="105">
        <f>IF(N51*O51&lt;&gt;0,O51/N51,0)</f>
        <v>0</v>
      </c>
      <c r="Q51" s="103">
        <v>0</v>
      </c>
      <c r="R51" s="104">
        <v>0</v>
      </c>
      <c r="S51" s="105">
        <f>IF(Q51*R51&lt;&gt;0,R51/Q51,0)</f>
        <v>0</v>
      </c>
      <c r="T51" s="103">
        <v>0</v>
      </c>
      <c r="U51" s="104">
        <v>0</v>
      </c>
      <c r="V51" s="105">
        <f>IF(T51*U51&lt;&gt;0,U51/T51,0)</f>
        <v>0</v>
      </c>
      <c r="W51" s="103">
        <v>0</v>
      </c>
      <c r="X51" s="104">
        <v>0</v>
      </c>
      <c r="Y51" s="105">
        <f>IF(W51*X51&lt;&gt;0,X51/W51,0)</f>
        <v>0</v>
      </c>
      <c r="Z51" s="103">
        <v>0</v>
      </c>
      <c r="AA51" s="104">
        <v>0</v>
      </c>
      <c r="AB51" s="105">
        <f>IF(Z51*AA51&lt;&gt;0,AA51/Z51,0)</f>
        <v>0</v>
      </c>
      <c r="AC51" s="103">
        <v>0</v>
      </c>
      <c r="AD51" s="104">
        <v>0</v>
      </c>
      <c r="AE51" s="105">
        <f>IF(AC51*AD51&lt;&gt;0,AD51/AC51,0)</f>
        <v>0</v>
      </c>
      <c r="AF51" s="122">
        <f t="shared" si="6"/>
        <v>0</v>
      </c>
      <c r="AG51" s="122">
        <f>+F51+L51+O51+R51+U51+AD51+C51+I51+X51+AA51</f>
        <v>0</v>
      </c>
      <c r="AH51" s="105">
        <f>IF(AF51*AG51&lt;&gt;0,AG51/AF51,0)</f>
        <v>0</v>
      </c>
      <c r="AI51" s="111">
        <v>0</v>
      </c>
      <c r="AJ51" s="111">
        <v>0</v>
      </c>
      <c r="AK51" s="107">
        <v>0</v>
      </c>
      <c r="AL51" s="108"/>
      <c r="AM51" s="232">
        <v>0</v>
      </c>
      <c r="AN51" s="232">
        <v>0</v>
      </c>
      <c r="AO51" s="105">
        <v>0</v>
      </c>
      <c r="AP51" s="232">
        <v>0</v>
      </c>
      <c r="AQ51" s="232">
        <v>0</v>
      </c>
      <c r="AR51" s="105">
        <v>0</v>
      </c>
    </row>
    <row r="52" spans="1:44" ht="12" x14ac:dyDescent="0.25">
      <c r="A52" s="113" t="s">
        <v>21</v>
      </c>
      <c r="B52" s="114">
        <f>B48+B49+B50+B51</f>
        <v>3005</v>
      </c>
      <c r="C52" s="114">
        <f>C48+C49+C50+C51</f>
        <v>4614</v>
      </c>
      <c r="D52" s="90">
        <f>IF(B52*C52&lt;&gt;0,C52/B52,0)</f>
        <v>1.5354409317803661</v>
      </c>
      <c r="E52" s="89">
        <f>E48+E49+E50+E51</f>
        <v>0</v>
      </c>
      <c r="F52" s="114">
        <f>F48+F49+F50+F51</f>
        <v>0</v>
      </c>
      <c r="G52" s="90">
        <f>IF(E52*F52&lt;&gt;0,F52/E52,0)</f>
        <v>0</v>
      </c>
      <c r="H52" s="89">
        <f>H48+H49+H50+H51</f>
        <v>2</v>
      </c>
      <c r="I52" s="114">
        <f>I48+I49+I50+I51</f>
        <v>2</v>
      </c>
      <c r="J52" s="90">
        <f>IF(H52*I52&lt;&gt;0,I52/H52,0)</f>
        <v>1</v>
      </c>
      <c r="K52" s="89">
        <f>K48+K49+K50+K51</f>
        <v>68</v>
      </c>
      <c r="L52" s="114">
        <f>L48+L49+L50+L51</f>
        <v>114</v>
      </c>
      <c r="M52" s="90">
        <f>IF(K52*L52&lt;&gt;0,L52/K52,0)</f>
        <v>1.6764705882352942</v>
      </c>
      <c r="N52" s="89">
        <f>N48+N49+N50+N51</f>
        <v>2536</v>
      </c>
      <c r="O52" s="114">
        <f>O48+O49+O50+O51</f>
        <v>3746</v>
      </c>
      <c r="P52" s="90">
        <f>IF(N52*O52&lt;&gt;0,O52/N52,0)</f>
        <v>1.4771293375394321</v>
      </c>
      <c r="Q52" s="89">
        <f>Q48+Q49+Q50+Q51</f>
        <v>3</v>
      </c>
      <c r="R52" s="114">
        <f>R48+R49+R50+R51</f>
        <v>3</v>
      </c>
      <c r="S52" s="90">
        <f>IF(Q52*R52&lt;&gt;0,R52/Q52,0)</f>
        <v>1</v>
      </c>
      <c r="T52" s="89">
        <f>T48+T49+T50+T51</f>
        <v>4</v>
      </c>
      <c r="U52" s="114">
        <f>U48+U49+U50+U51</f>
        <v>4</v>
      </c>
      <c r="V52" s="90">
        <f>IF(T52*U52&lt;&gt;0,U52/T52,0)</f>
        <v>1</v>
      </c>
      <c r="W52" s="89">
        <f>W48+W49+W50+W51</f>
        <v>1</v>
      </c>
      <c r="X52" s="114">
        <f>X48+X49+X50+X51</f>
        <v>1</v>
      </c>
      <c r="Y52" s="90">
        <f>IF(W52*X52&lt;&gt;0,X52/W52,0)</f>
        <v>1</v>
      </c>
      <c r="Z52" s="89">
        <f>Z48+Z49+Z50+Z51</f>
        <v>0</v>
      </c>
      <c r="AA52" s="114">
        <f>AA48+AA49+AA50+AA51</f>
        <v>0</v>
      </c>
      <c r="AB52" s="90">
        <f>IF(Z52*AA52&lt;&gt;0,AA52/Z52,0)</f>
        <v>0</v>
      </c>
      <c r="AC52" s="89">
        <f>AC48+AC49+AC50+AC51</f>
        <v>3</v>
      </c>
      <c r="AD52" s="114">
        <f>AD48+AD49+AD50+AD51</f>
        <v>3</v>
      </c>
      <c r="AE52" s="90">
        <f>IF(AC52*AD52&lt;&gt;0,AD52/AC52,0)</f>
        <v>1</v>
      </c>
      <c r="AF52" s="89">
        <f t="shared" si="6"/>
        <v>5622</v>
      </c>
      <c r="AG52" s="89">
        <f t="shared" si="6"/>
        <v>8487</v>
      </c>
      <c r="AH52" s="90">
        <f>IF(AF52*AG52&lt;&gt;0,AG52/AF52,0)</f>
        <v>1.5096051227321239</v>
      </c>
      <c r="AI52" s="91">
        <f>AI48+AI49+AI50+AI51</f>
        <v>5622</v>
      </c>
      <c r="AJ52" s="91">
        <f>SUM(AJ48:AJ51)</f>
        <v>6022</v>
      </c>
      <c r="AK52" s="92">
        <f>AJ52/AI52</f>
        <v>1.0711490572749911</v>
      </c>
      <c r="AL52" s="93"/>
      <c r="AM52" s="114">
        <v>0</v>
      </c>
      <c r="AN52" s="114">
        <v>0</v>
      </c>
      <c r="AO52" s="90">
        <v>0</v>
      </c>
      <c r="AP52" s="114">
        <v>0</v>
      </c>
      <c r="AQ52" s="114">
        <v>0</v>
      </c>
      <c r="AR52" s="90">
        <v>0</v>
      </c>
    </row>
    <row r="53" spans="1:44" x14ac:dyDescent="0.2">
      <c r="AI53" s="94"/>
      <c r="AJ53" s="94"/>
      <c r="AK53" s="94"/>
      <c r="AL53" s="94"/>
    </row>
    <row r="54" spans="1:44" x14ac:dyDescent="0.2">
      <c r="AI54" s="94"/>
      <c r="AJ54" s="94"/>
      <c r="AK54" s="94"/>
      <c r="AL54" s="128"/>
    </row>
    <row r="55" spans="1:44" ht="13.2" x14ac:dyDescent="0.25">
      <c r="A55" s="284"/>
      <c r="AI55" s="94"/>
      <c r="AJ55" s="94"/>
      <c r="AK55" s="94"/>
      <c r="AL55" s="94"/>
    </row>
    <row r="56" spans="1:44" x14ac:dyDescent="0.2">
      <c r="AI56" s="94"/>
      <c r="AJ56" s="94"/>
      <c r="AL56" s="128"/>
    </row>
    <row r="57" spans="1:44" x14ac:dyDescent="0.2">
      <c r="AI57" s="94"/>
      <c r="AJ57" s="94"/>
      <c r="AL57" s="128"/>
    </row>
    <row r="58" spans="1:44" x14ac:dyDescent="0.2">
      <c r="AJ58" s="94"/>
      <c r="AL58" s="94"/>
    </row>
    <row r="59" spans="1:44" x14ac:dyDescent="0.2">
      <c r="AJ59" s="94"/>
      <c r="AL59" s="128"/>
    </row>
    <row r="60" spans="1:44" x14ac:dyDescent="0.2">
      <c r="AI60" s="94"/>
      <c r="AJ60" s="94"/>
      <c r="AK60" s="94"/>
      <c r="AL60" s="94"/>
    </row>
    <row r="61" spans="1:44" x14ac:dyDescent="0.2">
      <c r="AJ61" s="94"/>
    </row>
    <row r="62" spans="1:44" x14ac:dyDescent="0.2">
      <c r="AJ62" s="94"/>
    </row>
    <row r="63" spans="1:44" x14ac:dyDescent="0.2">
      <c r="AJ63" s="94"/>
    </row>
    <row r="64" spans="1:44" x14ac:dyDescent="0.2">
      <c r="AJ64" s="94"/>
    </row>
    <row r="65" spans="36:36" x14ac:dyDescent="0.2">
      <c r="AJ65" s="94"/>
    </row>
    <row r="66" spans="36:36" x14ac:dyDescent="0.2">
      <c r="AJ66" s="94"/>
    </row>
  </sheetData>
  <mergeCells count="14">
    <mergeCell ref="B1:D1"/>
    <mergeCell ref="AP1:AR1"/>
    <mergeCell ref="AM1:AO1"/>
    <mergeCell ref="AC1:AE1"/>
    <mergeCell ref="N1:P1"/>
    <mergeCell ref="H1:J1"/>
    <mergeCell ref="W1:Y1"/>
    <mergeCell ref="Z1:AB1"/>
    <mergeCell ref="T1:V1"/>
    <mergeCell ref="E1:G1"/>
    <mergeCell ref="Q1:S1"/>
    <mergeCell ref="K1:M1"/>
    <mergeCell ref="AI1:AL1"/>
    <mergeCell ref="AF1:AH1"/>
  </mergeCells>
  <phoneticPr fontId="0" type="noConversion"/>
  <printOptions gridLines="1"/>
  <pageMargins left="0.74791666666666667" right="0.74791666666666667" top="0.98402777777777772" bottom="0.98402777777777772" header="0.51180555555555551" footer="0.51180555555555551"/>
  <pageSetup paperSize="8" scale="30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09"/>
  <sheetViews>
    <sheetView showGridLines="0" zoomScale="90" zoomScaleNormal="90" workbookViewId="0">
      <pane xSplit="2" ySplit="2" topLeftCell="C6" activePane="bottomRight" state="frozen"/>
      <selection activeCell="AU29" sqref="AU29"/>
      <selection pane="topRight" activeCell="AU29" sqref="AU29"/>
      <selection pane="bottomLeft" activeCell="AU29" sqref="AU29"/>
      <selection pane="bottomRight" sqref="A1:B2"/>
    </sheetView>
  </sheetViews>
  <sheetFormatPr baseColWidth="10" defaultColWidth="9.33203125" defaultRowHeight="13.2" x14ac:dyDescent="0.25"/>
  <cols>
    <col min="1" max="1" width="7.5546875" customWidth="1"/>
    <col min="2" max="2" width="36.44140625" customWidth="1"/>
    <col min="3" max="3" width="9.6640625" customWidth="1"/>
    <col min="4" max="4" width="11.5546875" customWidth="1"/>
    <col min="5" max="5" width="10.6640625" customWidth="1"/>
    <col min="6" max="6" width="9.6640625" bestFit="1" customWidth="1"/>
    <col min="7" max="7" width="12.44140625" bestFit="1" customWidth="1"/>
    <col min="8" max="11" width="10.6640625" customWidth="1"/>
    <col min="12" max="12" width="11" customWidth="1"/>
    <col min="13" max="13" width="12.44140625" bestFit="1" customWidth="1"/>
    <col min="14" max="14" width="10.6640625" customWidth="1"/>
    <col min="15" max="15" width="9.6640625" bestFit="1" customWidth="1"/>
    <col min="16" max="16" width="11.44140625" bestFit="1" customWidth="1"/>
    <col min="17" max="17" width="10.6640625" customWidth="1"/>
    <col min="18" max="18" width="9.6640625" bestFit="1" customWidth="1"/>
    <col min="19" max="19" width="11.44140625" bestFit="1" customWidth="1"/>
    <col min="20" max="20" width="10.6640625" customWidth="1"/>
    <col min="21" max="21" width="9.6640625" bestFit="1" customWidth="1"/>
    <col min="22" max="22" width="12.44140625" bestFit="1" customWidth="1"/>
    <col min="23" max="29" width="10.6640625" customWidth="1"/>
    <col min="30" max="30" width="9.6640625" customWidth="1"/>
    <col min="31" max="31" width="11.44140625" bestFit="1" customWidth="1"/>
    <col min="32" max="32" width="10.6640625" customWidth="1"/>
    <col min="33" max="33" width="10.6640625" style="6" bestFit="1" customWidth="1"/>
    <col min="34" max="34" width="13.5546875" style="6" bestFit="1" customWidth="1"/>
    <col min="35" max="35" width="10.44140625" style="6" bestFit="1" customWidth="1"/>
    <col min="36" max="37" width="16.44140625" style="5" customWidth="1"/>
    <col min="38" max="38" width="10.44140625" style="5" bestFit="1" customWidth="1"/>
    <col min="39" max="39" width="11.5546875" style="5" customWidth="1"/>
    <col min="40" max="40" width="9.6640625" customWidth="1"/>
    <col min="41" max="41" width="11.5546875" customWidth="1"/>
    <col min="42" max="42" width="10.6640625" customWidth="1"/>
    <col min="43" max="43" width="9.6640625" customWidth="1"/>
    <col min="44" max="44" width="11.5546875" customWidth="1"/>
    <col min="45" max="45" width="10.6640625" customWidth="1"/>
    <col min="46" max="46" width="9.6640625" customWidth="1"/>
  </cols>
  <sheetData>
    <row r="1" spans="1:46" ht="26.25" customHeight="1" x14ac:dyDescent="0.3">
      <c r="A1" s="357" t="s">
        <v>171</v>
      </c>
      <c r="B1" s="358"/>
      <c r="C1" s="335" t="s">
        <v>23</v>
      </c>
      <c r="D1" s="336"/>
      <c r="E1" s="337"/>
      <c r="F1" s="335" t="s">
        <v>0</v>
      </c>
      <c r="G1" s="336"/>
      <c r="H1" s="336"/>
      <c r="I1" s="335" t="s">
        <v>159</v>
      </c>
      <c r="J1" s="336"/>
      <c r="K1" s="337"/>
      <c r="L1" s="335" t="s">
        <v>24</v>
      </c>
      <c r="M1" s="336"/>
      <c r="N1" s="337"/>
      <c r="O1" s="335" t="s">
        <v>160</v>
      </c>
      <c r="P1" s="336"/>
      <c r="Q1" s="337"/>
      <c r="R1" s="335" t="s">
        <v>22</v>
      </c>
      <c r="S1" s="336"/>
      <c r="T1" s="337"/>
      <c r="U1" s="335" t="s">
        <v>1</v>
      </c>
      <c r="V1" s="336"/>
      <c r="W1" s="337"/>
      <c r="X1" s="335" t="s">
        <v>161</v>
      </c>
      <c r="Y1" s="336"/>
      <c r="Z1" s="337"/>
      <c r="AA1" s="335" t="s">
        <v>162</v>
      </c>
      <c r="AB1" s="336"/>
      <c r="AC1" s="337"/>
      <c r="AD1" s="335" t="s">
        <v>132</v>
      </c>
      <c r="AE1" s="336"/>
      <c r="AF1" s="337"/>
      <c r="AG1" s="338" t="s">
        <v>129</v>
      </c>
      <c r="AH1" s="339"/>
      <c r="AI1" s="340"/>
      <c r="AJ1" s="349" t="s">
        <v>128</v>
      </c>
      <c r="AK1" s="350"/>
      <c r="AL1" s="350"/>
      <c r="AM1" s="351"/>
      <c r="AN1" s="335" t="s">
        <v>156</v>
      </c>
      <c r="AO1" s="336"/>
      <c r="AP1" s="337"/>
      <c r="AQ1" s="335" t="s">
        <v>157</v>
      </c>
      <c r="AR1" s="336"/>
      <c r="AS1" s="337"/>
      <c r="AT1" s="330" t="e" vm="1">
        <v>#VALUE!</v>
      </c>
    </row>
    <row r="2" spans="1:46" s="12" customFormat="1" ht="36" customHeight="1" x14ac:dyDescent="0.25">
      <c r="A2" s="359"/>
      <c r="B2" s="360"/>
      <c r="C2" s="8" t="s">
        <v>2</v>
      </c>
      <c r="D2" s="9" t="s">
        <v>3</v>
      </c>
      <c r="E2" s="9" t="s">
        <v>4</v>
      </c>
      <c r="F2" s="8" t="s">
        <v>2</v>
      </c>
      <c r="G2" s="9" t="s">
        <v>3</v>
      </c>
      <c r="H2" s="9" t="s">
        <v>4</v>
      </c>
      <c r="I2" s="8" t="s">
        <v>2</v>
      </c>
      <c r="J2" s="9" t="s">
        <v>3</v>
      </c>
      <c r="K2" s="289" t="s">
        <v>4</v>
      </c>
      <c r="L2" s="8" t="s">
        <v>2</v>
      </c>
      <c r="M2" s="9" t="s">
        <v>3</v>
      </c>
      <c r="N2" s="9" t="s">
        <v>4</v>
      </c>
      <c r="O2" s="8" t="s">
        <v>2</v>
      </c>
      <c r="P2" s="9" t="s">
        <v>3</v>
      </c>
      <c r="Q2" s="9" t="s">
        <v>4</v>
      </c>
      <c r="R2" s="8" t="s">
        <v>2</v>
      </c>
      <c r="S2" s="9" t="s">
        <v>3</v>
      </c>
      <c r="T2" s="9" t="s">
        <v>4</v>
      </c>
      <c r="U2" s="8" t="s">
        <v>2</v>
      </c>
      <c r="V2" s="9" t="s">
        <v>3</v>
      </c>
      <c r="W2" s="25" t="s">
        <v>4</v>
      </c>
      <c r="X2" s="9" t="s">
        <v>2</v>
      </c>
      <c r="Y2" s="9" t="s">
        <v>3</v>
      </c>
      <c r="Z2" s="305" t="s">
        <v>4</v>
      </c>
      <c r="AA2" s="8" t="s">
        <v>2</v>
      </c>
      <c r="AB2" s="9" t="s">
        <v>3</v>
      </c>
      <c r="AC2" s="9" t="s">
        <v>4</v>
      </c>
      <c r="AD2" s="8" t="s">
        <v>2</v>
      </c>
      <c r="AE2" s="9" t="s">
        <v>3</v>
      </c>
      <c r="AF2" s="9" t="s">
        <v>4</v>
      </c>
      <c r="AG2" s="10" t="s">
        <v>26</v>
      </c>
      <c r="AH2" s="11" t="s">
        <v>3</v>
      </c>
      <c r="AI2" s="11" t="s">
        <v>4</v>
      </c>
      <c r="AJ2" s="13" t="s">
        <v>25</v>
      </c>
      <c r="AK2" s="14" t="s">
        <v>27</v>
      </c>
      <c r="AL2" s="14" t="s">
        <v>4</v>
      </c>
      <c r="AM2" s="15" t="s">
        <v>28</v>
      </c>
      <c r="AN2" s="8" t="s">
        <v>2</v>
      </c>
      <c r="AO2" s="9" t="s">
        <v>3</v>
      </c>
      <c r="AP2" s="9" t="s">
        <v>4</v>
      </c>
      <c r="AQ2" s="8" t="s">
        <v>2</v>
      </c>
      <c r="AR2" s="9" t="s">
        <v>3</v>
      </c>
      <c r="AS2" s="25" t="s">
        <v>4</v>
      </c>
    </row>
    <row r="3" spans="1:46" x14ac:dyDescent="0.25">
      <c r="A3" s="2">
        <v>1</v>
      </c>
      <c r="B3" s="2" t="s">
        <v>29</v>
      </c>
      <c r="C3" s="233">
        <v>140</v>
      </c>
      <c r="D3" s="234">
        <v>4423</v>
      </c>
      <c r="E3" s="24">
        <f t="shared" ref="E3:E66" si="0">IF(C3*D3&lt;&gt;0,D3/C3,0)</f>
        <v>31.592857142857142</v>
      </c>
      <c r="F3" s="23">
        <v>8</v>
      </c>
      <c r="G3" s="24">
        <v>338</v>
      </c>
      <c r="H3" s="24">
        <f t="shared" ref="H3:H66" si="1">IF(F3*G3&lt;&gt;0,G3/F3,0)</f>
        <v>42.25</v>
      </c>
      <c r="I3" s="23">
        <v>6</v>
      </c>
      <c r="J3" s="24">
        <v>335</v>
      </c>
      <c r="K3" s="24">
        <f t="shared" ref="K3:K66" si="2">IF(I3*J3&lt;&gt;0,J3/I3,0)</f>
        <v>55.833333333333336</v>
      </c>
      <c r="L3" s="123">
        <v>58</v>
      </c>
      <c r="M3" s="124">
        <v>1625</v>
      </c>
      <c r="N3" s="24">
        <f t="shared" ref="N3:N66" si="3">IF(L3*M3&lt;&gt;0,M3/L3,0)</f>
        <v>28.017241379310345</v>
      </c>
      <c r="O3" s="123">
        <v>176</v>
      </c>
      <c r="P3" s="124">
        <v>3652</v>
      </c>
      <c r="Q3" s="24">
        <f t="shared" ref="Q3:Q66" si="4">IF(O3*P3&lt;&gt;0,P3/O3,0)</f>
        <v>20.75</v>
      </c>
      <c r="R3" s="244">
        <v>15</v>
      </c>
      <c r="S3" s="124">
        <v>591</v>
      </c>
      <c r="T3" s="248">
        <f t="shared" ref="T3:T66" si="5">IF(R3*S3&lt;&gt;0,S3/R3,0)</f>
        <v>39.4</v>
      </c>
      <c r="U3" s="240">
        <v>28</v>
      </c>
      <c r="V3" s="124">
        <v>962</v>
      </c>
      <c r="W3" s="26">
        <f t="shared" ref="W3:W66" si="6">IF(U3*V3&lt;&gt;0,V3/U3,0)</f>
        <v>34.357142857142854</v>
      </c>
      <c r="X3" s="240">
        <v>4</v>
      </c>
      <c r="Y3" s="124">
        <v>233</v>
      </c>
      <c r="Z3" s="26">
        <f t="shared" ref="Z3:Z66" si="7">IF(X3*Y3&lt;&gt;0,Y3/X3,0)</f>
        <v>58.25</v>
      </c>
      <c r="AA3" s="240">
        <v>10</v>
      </c>
      <c r="AB3" s="124">
        <v>387</v>
      </c>
      <c r="AC3" s="24">
        <f t="shared" ref="AC3:AC66" si="8">IF(AA3*AB3&lt;&gt;0,AB3/AA3,0)</f>
        <v>38.700000000000003</v>
      </c>
      <c r="AD3" s="23">
        <v>15</v>
      </c>
      <c r="AE3" s="24">
        <v>591</v>
      </c>
      <c r="AF3" s="24">
        <f t="shared" ref="AF3:AF66" si="9">IF(AD3*AE3&lt;&gt;0,AE3/AD3,0)</f>
        <v>39.4</v>
      </c>
      <c r="AG3" s="19">
        <f>+AD3+U3+R3+O3+L3+F3+C3+I3+X3+AA3</f>
        <v>460</v>
      </c>
      <c r="AH3" s="20">
        <f>+AE3+V3+S3+P3+M3+G3+D3+J3+Y3+AB3</f>
        <v>13137</v>
      </c>
      <c r="AI3" s="20">
        <f t="shared" ref="AI3:AI66" si="10">IF(AG3*AH3&lt;&gt;0,AH3/AG3,0)</f>
        <v>28.558695652173913</v>
      </c>
      <c r="AJ3" s="137">
        <v>249</v>
      </c>
      <c r="AK3" s="138">
        <v>5788</v>
      </c>
      <c r="AL3" s="21">
        <f t="shared" ref="AL3:AL66" si="11">IF(AJ3*AK3&lt;&gt;0,AK3/AJ3,0)</f>
        <v>23.244979919678716</v>
      </c>
      <c r="AM3" s="22">
        <v>270</v>
      </c>
      <c r="AN3" s="233">
        <v>0</v>
      </c>
      <c r="AO3" s="234">
        <v>0</v>
      </c>
      <c r="AP3" s="24">
        <v>0</v>
      </c>
      <c r="AQ3" s="233">
        <v>0</v>
      </c>
      <c r="AR3" s="234">
        <v>0</v>
      </c>
      <c r="AS3" s="26">
        <v>0</v>
      </c>
    </row>
    <row r="4" spans="1:46" x14ac:dyDescent="0.25">
      <c r="A4" s="3">
        <v>2</v>
      </c>
      <c r="B4" s="3" t="s">
        <v>30</v>
      </c>
      <c r="C4" s="233">
        <v>73</v>
      </c>
      <c r="D4" s="234">
        <v>1734</v>
      </c>
      <c r="E4" s="24">
        <f t="shared" si="0"/>
        <v>23.753424657534246</v>
      </c>
      <c r="F4" s="23">
        <v>16</v>
      </c>
      <c r="G4" s="24">
        <v>781</v>
      </c>
      <c r="H4" s="24">
        <f t="shared" si="1"/>
        <v>48.8125</v>
      </c>
      <c r="I4" s="23">
        <v>10</v>
      </c>
      <c r="J4" s="24">
        <v>494</v>
      </c>
      <c r="K4" s="24">
        <f t="shared" si="2"/>
        <v>49.4</v>
      </c>
      <c r="L4" s="23">
        <v>47</v>
      </c>
      <c r="M4" s="24">
        <v>1733</v>
      </c>
      <c r="N4" s="24">
        <f t="shared" si="3"/>
        <v>36.872340425531917</v>
      </c>
      <c r="O4" s="23">
        <v>89</v>
      </c>
      <c r="P4" s="24">
        <v>3907</v>
      </c>
      <c r="Q4" s="24">
        <f t="shared" si="4"/>
        <v>43.898876404494381</v>
      </c>
      <c r="R4" s="245">
        <v>16</v>
      </c>
      <c r="S4" s="24">
        <v>1577</v>
      </c>
      <c r="T4" s="26">
        <f t="shared" si="5"/>
        <v>98.5625</v>
      </c>
      <c r="U4" s="240">
        <v>19</v>
      </c>
      <c r="V4" s="24">
        <v>732</v>
      </c>
      <c r="W4" s="26">
        <f t="shared" si="6"/>
        <v>38.526315789473685</v>
      </c>
      <c r="X4" s="240">
        <v>6</v>
      </c>
      <c r="Y4" s="24">
        <v>366</v>
      </c>
      <c r="Z4" s="26">
        <f t="shared" si="7"/>
        <v>61</v>
      </c>
      <c r="AA4" s="240">
        <v>10</v>
      </c>
      <c r="AB4" s="24">
        <v>612</v>
      </c>
      <c r="AC4" s="24">
        <f t="shared" si="8"/>
        <v>61.2</v>
      </c>
      <c r="AD4" s="23">
        <v>16</v>
      </c>
      <c r="AE4" s="24">
        <v>1577</v>
      </c>
      <c r="AF4" s="24">
        <f t="shared" si="9"/>
        <v>98.5625</v>
      </c>
      <c r="AG4" s="19">
        <f t="shared" ref="AG4:AH67" si="12">+AD4+U4+R4+O4+L4+F4+C4+I4+X4+AA4</f>
        <v>302</v>
      </c>
      <c r="AH4" s="20">
        <f t="shared" si="12"/>
        <v>13513</v>
      </c>
      <c r="AI4" s="20">
        <f t="shared" si="10"/>
        <v>44.745033112582782</v>
      </c>
      <c r="AJ4" s="137">
        <v>130</v>
      </c>
      <c r="AK4" s="138">
        <v>4792</v>
      </c>
      <c r="AL4" s="21">
        <f t="shared" si="11"/>
        <v>36.861538461538458</v>
      </c>
      <c r="AM4" s="22">
        <v>153</v>
      </c>
      <c r="AN4" s="233">
        <v>0</v>
      </c>
      <c r="AO4" s="234">
        <v>0</v>
      </c>
      <c r="AP4" s="24">
        <v>0</v>
      </c>
      <c r="AQ4" s="233">
        <v>0</v>
      </c>
      <c r="AR4" s="234">
        <v>0</v>
      </c>
      <c r="AS4" s="26">
        <v>0</v>
      </c>
    </row>
    <row r="5" spans="1:46" x14ac:dyDescent="0.25">
      <c r="A5" s="3">
        <v>3</v>
      </c>
      <c r="B5" s="3" t="s">
        <v>31</v>
      </c>
      <c r="C5" s="233">
        <v>65</v>
      </c>
      <c r="D5" s="234">
        <v>1808</v>
      </c>
      <c r="E5" s="24">
        <f t="shared" si="0"/>
        <v>27.815384615384616</v>
      </c>
      <c r="F5" s="23">
        <v>12</v>
      </c>
      <c r="G5" s="24">
        <v>516</v>
      </c>
      <c r="H5" s="24">
        <f t="shared" si="1"/>
        <v>43</v>
      </c>
      <c r="I5" s="23">
        <v>7</v>
      </c>
      <c r="J5" s="24">
        <v>457</v>
      </c>
      <c r="K5" s="24">
        <f t="shared" si="2"/>
        <v>65.285714285714292</v>
      </c>
      <c r="L5" s="23">
        <v>41</v>
      </c>
      <c r="M5" s="24">
        <v>1347</v>
      </c>
      <c r="N5" s="24">
        <f t="shared" si="3"/>
        <v>32.853658536585364</v>
      </c>
      <c r="O5" s="23">
        <v>73</v>
      </c>
      <c r="P5" s="24">
        <v>2264</v>
      </c>
      <c r="Q5" s="24">
        <f t="shared" si="4"/>
        <v>31.013698630136986</v>
      </c>
      <c r="R5" s="245">
        <v>13</v>
      </c>
      <c r="S5" s="24">
        <v>444</v>
      </c>
      <c r="T5" s="26">
        <f t="shared" si="5"/>
        <v>34.153846153846153</v>
      </c>
      <c r="U5" s="240">
        <v>7</v>
      </c>
      <c r="V5" s="24">
        <v>192</v>
      </c>
      <c r="W5" s="26">
        <f t="shared" si="6"/>
        <v>27.428571428571427</v>
      </c>
      <c r="X5" s="240">
        <v>3</v>
      </c>
      <c r="Y5" s="24">
        <v>262</v>
      </c>
      <c r="Z5" s="26">
        <f t="shared" si="7"/>
        <v>87.333333333333329</v>
      </c>
      <c r="AA5" s="240">
        <v>11</v>
      </c>
      <c r="AB5" s="24">
        <v>487</v>
      </c>
      <c r="AC5" s="24">
        <f t="shared" si="8"/>
        <v>44.272727272727273</v>
      </c>
      <c r="AD5" s="23">
        <v>13</v>
      </c>
      <c r="AE5" s="24">
        <v>444</v>
      </c>
      <c r="AF5" s="24">
        <f t="shared" si="9"/>
        <v>34.153846153846153</v>
      </c>
      <c r="AG5" s="19">
        <f t="shared" si="12"/>
        <v>245</v>
      </c>
      <c r="AH5" s="20">
        <f t="shared" si="12"/>
        <v>8221</v>
      </c>
      <c r="AI5" s="20">
        <f t="shared" si="10"/>
        <v>33.55510204081633</v>
      </c>
      <c r="AJ5" s="137">
        <v>105</v>
      </c>
      <c r="AK5" s="138">
        <v>3651</v>
      </c>
      <c r="AL5" s="21">
        <f t="shared" si="11"/>
        <v>34.771428571428572</v>
      </c>
      <c r="AM5" s="22">
        <v>124</v>
      </c>
      <c r="AN5" s="233">
        <v>0</v>
      </c>
      <c r="AO5" s="234">
        <v>0</v>
      </c>
      <c r="AP5" s="24">
        <v>0</v>
      </c>
      <c r="AQ5" s="233">
        <v>0</v>
      </c>
      <c r="AR5" s="234">
        <v>0</v>
      </c>
      <c r="AS5" s="26">
        <v>0</v>
      </c>
    </row>
    <row r="6" spans="1:46" x14ac:dyDescent="0.25">
      <c r="A6" s="2">
        <v>4</v>
      </c>
      <c r="B6" s="2" t="s">
        <v>32</v>
      </c>
      <c r="C6" s="233">
        <v>29</v>
      </c>
      <c r="D6" s="234">
        <v>652</v>
      </c>
      <c r="E6" s="24">
        <f t="shared" si="0"/>
        <v>22.482758620689655</v>
      </c>
      <c r="F6" s="23">
        <v>2</v>
      </c>
      <c r="G6" s="24">
        <v>52</v>
      </c>
      <c r="H6" s="24">
        <f t="shared" si="1"/>
        <v>26</v>
      </c>
      <c r="I6" s="23">
        <v>2</v>
      </c>
      <c r="J6" s="24">
        <v>190</v>
      </c>
      <c r="K6" s="24">
        <f t="shared" si="2"/>
        <v>95</v>
      </c>
      <c r="L6" s="23">
        <v>15</v>
      </c>
      <c r="M6" s="24">
        <v>325</v>
      </c>
      <c r="N6" s="24">
        <f t="shared" si="3"/>
        <v>21.666666666666668</v>
      </c>
      <c r="O6" s="23">
        <v>33</v>
      </c>
      <c r="P6" s="24">
        <v>1028</v>
      </c>
      <c r="Q6" s="24">
        <f t="shared" si="4"/>
        <v>31.151515151515152</v>
      </c>
      <c r="R6" s="245">
        <v>7</v>
      </c>
      <c r="S6" s="24">
        <v>150</v>
      </c>
      <c r="T6" s="26">
        <f t="shared" si="5"/>
        <v>21.428571428571427</v>
      </c>
      <c r="U6" s="240">
        <v>3</v>
      </c>
      <c r="V6" s="24">
        <v>263</v>
      </c>
      <c r="W6" s="26">
        <f t="shared" si="6"/>
        <v>87.666666666666671</v>
      </c>
      <c r="X6" s="240">
        <v>2</v>
      </c>
      <c r="Y6" s="24">
        <v>119</v>
      </c>
      <c r="Z6" s="26">
        <f t="shared" si="7"/>
        <v>59.5</v>
      </c>
      <c r="AA6" s="240">
        <v>5</v>
      </c>
      <c r="AB6" s="24">
        <v>170</v>
      </c>
      <c r="AC6" s="24">
        <f t="shared" si="8"/>
        <v>34</v>
      </c>
      <c r="AD6" s="23">
        <v>7</v>
      </c>
      <c r="AE6" s="24">
        <v>150</v>
      </c>
      <c r="AF6" s="24">
        <f t="shared" si="9"/>
        <v>21.428571428571427</v>
      </c>
      <c r="AG6" s="19">
        <f t="shared" si="12"/>
        <v>105</v>
      </c>
      <c r="AH6" s="20">
        <f t="shared" si="12"/>
        <v>3099</v>
      </c>
      <c r="AI6" s="20">
        <f t="shared" si="10"/>
        <v>29.514285714285716</v>
      </c>
      <c r="AJ6" s="137">
        <v>48</v>
      </c>
      <c r="AK6" s="138">
        <v>1350</v>
      </c>
      <c r="AL6" s="21">
        <f t="shared" si="11"/>
        <v>28.125</v>
      </c>
      <c r="AM6" s="22">
        <v>59</v>
      </c>
      <c r="AN6" s="233">
        <v>0</v>
      </c>
      <c r="AO6" s="234">
        <v>0</v>
      </c>
      <c r="AP6" s="24">
        <v>0</v>
      </c>
      <c r="AQ6" s="233">
        <v>0</v>
      </c>
      <c r="AR6" s="234">
        <v>0</v>
      </c>
      <c r="AS6" s="26">
        <v>0</v>
      </c>
    </row>
    <row r="7" spans="1:46" x14ac:dyDescent="0.25">
      <c r="A7" s="3">
        <v>5</v>
      </c>
      <c r="B7" s="3" t="s">
        <v>33</v>
      </c>
      <c r="C7" s="233">
        <v>38</v>
      </c>
      <c r="D7" s="234">
        <v>839</v>
      </c>
      <c r="E7" s="24">
        <f t="shared" si="0"/>
        <v>22.078947368421051</v>
      </c>
      <c r="F7" s="23">
        <v>2</v>
      </c>
      <c r="G7" s="24">
        <v>76</v>
      </c>
      <c r="H7" s="24">
        <f t="shared" si="1"/>
        <v>38</v>
      </c>
      <c r="I7" s="23">
        <v>3</v>
      </c>
      <c r="J7" s="24">
        <v>198</v>
      </c>
      <c r="K7" s="24">
        <f t="shared" si="2"/>
        <v>66</v>
      </c>
      <c r="L7" s="23">
        <v>20</v>
      </c>
      <c r="M7" s="24">
        <v>443</v>
      </c>
      <c r="N7" s="24">
        <f t="shared" si="3"/>
        <v>22.15</v>
      </c>
      <c r="O7" s="23">
        <v>40</v>
      </c>
      <c r="P7" s="24">
        <v>1247</v>
      </c>
      <c r="Q7" s="24">
        <f t="shared" si="4"/>
        <v>31.175000000000001</v>
      </c>
      <c r="R7" s="245">
        <v>8</v>
      </c>
      <c r="S7" s="24">
        <v>238</v>
      </c>
      <c r="T7" s="26">
        <f t="shared" si="5"/>
        <v>29.75</v>
      </c>
      <c r="U7" s="240">
        <v>2</v>
      </c>
      <c r="V7" s="24">
        <v>248</v>
      </c>
      <c r="W7" s="26">
        <f t="shared" si="6"/>
        <v>124</v>
      </c>
      <c r="X7" s="240">
        <v>1</v>
      </c>
      <c r="Y7" s="24">
        <v>95</v>
      </c>
      <c r="Z7" s="26">
        <f t="shared" si="7"/>
        <v>95</v>
      </c>
      <c r="AA7" s="240">
        <v>2</v>
      </c>
      <c r="AB7" s="24">
        <v>218</v>
      </c>
      <c r="AC7" s="24">
        <f t="shared" si="8"/>
        <v>109</v>
      </c>
      <c r="AD7" s="23">
        <v>8</v>
      </c>
      <c r="AE7" s="24">
        <v>238</v>
      </c>
      <c r="AF7" s="24">
        <f t="shared" si="9"/>
        <v>29.75</v>
      </c>
      <c r="AG7" s="19">
        <f t="shared" si="12"/>
        <v>124</v>
      </c>
      <c r="AH7" s="20">
        <f t="shared" si="12"/>
        <v>3840</v>
      </c>
      <c r="AI7" s="20">
        <f t="shared" si="10"/>
        <v>30.967741935483872</v>
      </c>
      <c r="AJ7" s="137">
        <v>60</v>
      </c>
      <c r="AK7" s="138">
        <v>1637</v>
      </c>
      <c r="AL7" s="21">
        <f t="shared" si="11"/>
        <v>27.283333333333335</v>
      </c>
      <c r="AM7" s="22">
        <v>67</v>
      </c>
      <c r="AN7" s="233">
        <v>0</v>
      </c>
      <c r="AO7" s="234">
        <v>0</v>
      </c>
      <c r="AP7" s="24">
        <v>0</v>
      </c>
      <c r="AQ7" s="233">
        <v>0</v>
      </c>
      <c r="AR7" s="234">
        <v>0</v>
      </c>
      <c r="AS7" s="26">
        <v>0</v>
      </c>
    </row>
    <row r="8" spans="1:46" x14ac:dyDescent="0.25">
      <c r="A8" s="4">
        <v>6</v>
      </c>
      <c r="B8" s="4" t="s">
        <v>34</v>
      </c>
      <c r="C8" s="233">
        <v>256</v>
      </c>
      <c r="D8" s="234">
        <v>6229</v>
      </c>
      <c r="E8" s="24">
        <f t="shared" si="0"/>
        <v>24.33203125</v>
      </c>
      <c r="F8" s="23">
        <v>64</v>
      </c>
      <c r="G8" s="24">
        <v>1975</v>
      </c>
      <c r="H8" s="24">
        <f t="shared" si="1"/>
        <v>30.859375</v>
      </c>
      <c r="I8" s="23">
        <v>21</v>
      </c>
      <c r="J8" s="24">
        <v>1366</v>
      </c>
      <c r="K8" s="24">
        <f t="shared" si="2"/>
        <v>65.047619047619051</v>
      </c>
      <c r="L8" s="23">
        <v>182</v>
      </c>
      <c r="M8" s="24">
        <v>5591</v>
      </c>
      <c r="N8" s="24">
        <f t="shared" si="3"/>
        <v>30.719780219780219</v>
      </c>
      <c r="O8" s="23">
        <v>303</v>
      </c>
      <c r="P8" s="24">
        <v>7934</v>
      </c>
      <c r="Q8" s="24">
        <f t="shared" si="4"/>
        <v>26.184818481848186</v>
      </c>
      <c r="R8" s="245">
        <v>16</v>
      </c>
      <c r="S8" s="24">
        <v>1020</v>
      </c>
      <c r="T8" s="26">
        <f t="shared" si="5"/>
        <v>63.75</v>
      </c>
      <c r="U8" s="240">
        <v>37</v>
      </c>
      <c r="V8" s="24">
        <v>1311</v>
      </c>
      <c r="W8" s="26">
        <f t="shared" si="6"/>
        <v>35.432432432432435</v>
      </c>
      <c r="X8" s="240">
        <v>5</v>
      </c>
      <c r="Y8" s="24">
        <v>693</v>
      </c>
      <c r="Z8" s="26">
        <f t="shared" si="7"/>
        <v>138.6</v>
      </c>
      <c r="AA8" s="240">
        <v>11</v>
      </c>
      <c r="AB8" s="24">
        <v>525</v>
      </c>
      <c r="AC8" s="24">
        <f t="shared" si="8"/>
        <v>47.727272727272727</v>
      </c>
      <c r="AD8" s="23">
        <v>17</v>
      </c>
      <c r="AE8" s="24">
        <v>1021</v>
      </c>
      <c r="AF8" s="24">
        <f t="shared" si="9"/>
        <v>60.058823529411768</v>
      </c>
      <c r="AG8" s="19">
        <f t="shared" si="12"/>
        <v>912</v>
      </c>
      <c r="AH8" s="20">
        <f t="shared" si="12"/>
        <v>27665</v>
      </c>
      <c r="AI8" s="20">
        <f t="shared" si="10"/>
        <v>30.334429824561404</v>
      </c>
      <c r="AJ8" s="137">
        <v>418</v>
      </c>
      <c r="AK8" s="138">
        <v>12102</v>
      </c>
      <c r="AL8" s="21">
        <f t="shared" si="11"/>
        <v>28.952153110047846</v>
      </c>
      <c r="AM8" s="22">
        <v>438</v>
      </c>
      <c r="AN8" s="233">
        <v>0</v>
      </c>
      <c r="AO8" s="234">
        <v>0</v>
      </c>
      <c r="AP8" s="24">
        <v>0</v>
      </c>
      <c r="AQ8" s="233">
        <v>0</v>
      </c>
      <c r="AR8" s="234">
        <v>0</v>
      </c>
      <c r="AS8" s="26">
        <v>0</v>
      </c>
    </row>
    <row r="9" spans="1:46" x14ac:dyDescent="0.25">
      <c r="A9" s="2">
        <v>7</v>
      </c>
      <c r="B9" s="2" t="s">
        <v>35</v>
      </c>
      <c r="C9" s="233">
        <v>49</v>
      </c>
      <c r="D9" s="234">
        <v>557</v>
      </c>
      <c r="E9" s="24">
        <f t="shared" si="0"/>
        <v>11.36734693877551</v>
      </c>
      <c r="F9" s="23">
        <v>4</v>
      </c>
      <c r="G9" s="24">
        <v>45</v>
      </c>
      <c r="H9" s="24">
        <f t="shared" si="1"/>
        <v>11.25</v>
      </c>
      <c r="I9" s="23">
        <v>7</v>
      </c>
      <c r="J9" s="24">
        <v>144</v>
      </c>
      <c r="K9" s="24">
        <f t="shared" si="2"/>
        <v>20.571428571428573</v>
      </c>
      <c r="L9" s="23">
        <v>25</v>
      </c>
      <c r="M9" s="24">
        <v>418</v>
      </c>
      <c r="N9" s="24">
        <f t="shared" si="3"/>
        <v>16.72</v>
      </c>
      <c r="O9" s="23">
        <v>66</v>
      </c>
      <c r="P9" s="24">
        <v>843</v>
      </c>
      <c r="Q9" s="24">
        <f t="shared" si="4"/>
        <v>12.772727272727273</v>
      </c>
      <c r="R9" s="245">
        <v>4</v>
      </c>
      <c r="S9" s="24">
        <v>129</v>
      </c>
      <c r="T9" s="26">
        <f t="shared" si="5"/>
        <v>32.25</v>
      </c>
      <c r="U9" s="240">
        <v>11</v>
      </c>
      <c r="V9" s="24">
        <v>189</v>
      </c>
      <c r="W9" s="26">
        <f t="shared" si="6"/>
        <v>17.181818181818183</v>
      </c>
      <c r="X9" s="240">
        <v>3</v>
      </c>
      <c r="Y9" s="24">
        <v>113</v>
      </c>
      <c r="Z9" s="26">
        <f t="shared" si="7"/>
        <v>37.666666666666664</v>
      </c>
      <c r="AA9" s="240">
        <v>4</v>
      </c>
      <c r="AB9" s="24">
        <v>160</v>
      </c>
      <c r="AC9" s="24">
        <f t="shared" si="8"/>
        <v>40</v>
      </c>
      <c r="AD9" s="23">
        <v>4</v>
      </c>
      <c r="AE9" s="24">
        <v>129</v>
      </c>
      <c r="AF9" s="24">
        <f t="shared" si="9"/>
        <v>32.25</v>
      </c>
      <c r="AG9" s="19">
        <f t="shared" si="12"/>
        <v>177</v>
      </c>
      <c r="AH9" s="20">
        <f t="shared" si="12"/>
        <v>2727</v>
      </c>
      <c r="AI9" s="20">
        <f t="shared" si="10"/>
        <v>15.40677966101695</v>
      </c>
      <c r="AJ9" s="137">
        <v>92</v>
      </c>
      <c r="AK9" s="138">
        <v>1373</v>
      </c>
      <c r="AL9" s="21">
        <f t="shared" si="11"/>
        <v>14.923913043478262</v>
      </c>
      <c r="AM9" s="22">
        <v>98</v>
      </c>
      <c r="AN9" s="233">
        <v>0</v>
      </c>
      <c r="AO9" s="234">
        <v>0</v>
      </c>
      <c r="AP9" s="24">
        <v>0</v>
      </c>
      <c r="AQ9" s="233">
        <v>0</v>
      </c>
      <c r="AR9" s="234">
        <v>0</v>
      </c>
      <c r="AS9" s="26">
        <v>0</v>
      </c>
    </row>
    <row r="10" spans="1:46" x14ac:dyDescent="0.25">
      <c r="A10" s="3">
        <v>8</v>
      </c>
      <c r="B10" s="3" t="s">
        <v>36</v>
      </c>
      <c r="C10" s="233">
        <v>40</v>
      </c>
      <c r="D10" s="234">
        <v>811</v>
      </c>
      <c r="E10" s="24">
        <f t="shared" si="0"/>
        <v>20.274999999999999</v>
      </c>
      <c r="F10" s="23">
        <v>18</v>
      </c>
      <c r="G10" s="24">
        <v>889</v>
      </c>
      <c r="H10" s="24">
        <f t="shared" si="1"/>
        <v>49.388888888888886</v>
      </c>
      <c r="I10" s="23">
        <v>3</v>
      </c>
      <c r="J10" s="24">
        <v>228</v>
      </c>
      <c r="K10" s="24">
        <f t="shared" si="2"/>
        <v>76</v>
      </c>
      <c r="L10" s="23">
        <v>22</v>
      </c>
      <c r="M10" s="24">
        <v>885</v>
      </c>
      <c r="N10" s="24">
        <f t="shared" si="3"/>
        <v>40.227272727272727</v>
      </c>
      <c r="O10" s="23">
        <v>56</v>
      </c>
      <c r="P10" s="24">
        <v>1602</v>
      </c>
      <c r="Q10" s="24">
        <f t="shared" si="4"/>
        <v>28.607142857142858</v>
      </c>
      <c r="R10" s="245">
        <v>17</v>
      </c>
      <c r="S10" s="24">
        <v>1264</v>
      </c>
      <c r="T10" s="26">
        <f t="shared" si="5"/>
        <v>74.352941176470594</v>
      </c>
      <c r="U10" s="240">
        <v>16</v>
      </c>
      <c r="V10" s="24">
        <v>959</v>
      </c>
      <c r="W10" s="26">
        <f t="shared" si="6"/>
        <v>59.9375</v>
      </c>
      <c r="X10" s="240">
        <v>3</v>
      </c>
      <c r="Y10" s="24">
        <v>226</v>
      </c>
      <c r="Z10" s="26">
        <f t="shared" si="7"/>
        <v>75.333333333333329</v>
      </c>
      <c r="AA10" s="240">
        <v>4</v>
      </c>
      <c r="AB10" s="24">
        <v>323</v>
      </c>
      <c r="AC10" s="24">
        <f t="shared" si="8"/>
        <v>80.75</v>
      </c>
      <c r="AD10" s="23">
        <v>17</v>
      </c>
      <c r="AE10" s="24">
        <v>1264</v>
      </c>
      <c r="AF10" s="24">
        <f t="shared" si="9"/>
        <v>74.352941176470594</v>
      </c>
      <c r="AG10" s="19">
        <f t="shared" si="12"/>
        <v>196</v>
      </c>
      <c r="AH10" s="20">
        <f t="shared" si="12"/>
        <v>8451</v>
      </c>
      <c r="AI10" s="20">
        <f t="shared" si="10"/>
        <v>43.117346938775512</v>
      </c>
      <c r="AJ10" s="137">
        <v>88</v>
      </c>
      <c r="AK10" s="138">
        <v>2830</v>
      </c>
      <c r="AL10" s="21">
        <f t="shared" si="11"/>
        <v>32.159090909090907</v>
      </c>
      <c r="AM10" s="22">
        <v>84</v>
      </c>
      <c r="AN10" s="233">
        <v>0</v>
      </c>
      <c r="AO10" s="234">
        <v>0</v>
      </c>
      <c r="AP10" s="24">
        <v>0</v>
      </c>
      <c r="AQ10" s="233">
        <v>0</v>
      </c>
      <c r="AR10" s="234">
        <v>0</v>
      </c>
      <c r="AS10" s="26">
        <v>0</v>
      </c>
    </row>
    <row r="11" spans="1:46" x14ac:dyDescent="0.25">
      <c r="A11" s="3">
        <v>9</v>
      </c>
      <c r="B11" s="3" t="s">
        <v>37</v>
      </c>
      <c r="C11" s="233">
        <v>37</v>
      </c>
      <c r="D11" s="234">
        <v>784</v>
      </c>
      <c r="E11" s="24">
        <f t="shared" si="0"/>
        <v>21.189189189189189</v>
      </c>
      <c r="F11" s="23">
        <v>3</v>
      </c>
      <c r="G11" s="24">
        <v>18</v>
      </c>
      <c r="H11" s="24">
        <f t="shared" si="1"/>
        <v>6</v>
      </c>
      <c r="I11" s="23">
        <v>6</v>
      </c>
      <c r="J11" s="24">
        <v>313</v>
      </c>
      <c r="K11" s="24">
        <f t="shared" si="2"/>
        <v>52.166666666666664</v>
      </c>
      <c r="L11" s="23">
        <v>16</v>
      </c>
      <c r="M11" s="24">
        <v>565</v>
      </c>
      <c r="N11" s="24">
        <f t="shared" si="3"/>
        <v>35.3125</v>
      </c>
      <c r="O11" s="23">
        <v>40</v>
      </c>
      <c r="P11" s="24">
        <v>1026</v>
      </c>
      <c r="Q11" s="24">
        <f t="shared" si="4"/>
        <v>25.65</v>
      </c>
      <c r="R11" s="23">
        <v>1</v>
      </c>
      <c r="S11" s="24">
        <v>187</v>
      </c>
      <c r="T11" s="26">
        <f t="shared" si="5"/>
        <v>187</v>
      </c>
      <c r="U11" s="240">
        <v>2</v>
      </c>
      <c r="V11" s="24">
        <v>65</v>
      </c>
      <c r="W11" s="26">
        <f t="shared" si="6"/>
        <v>32.5</v>
      </c>
      <c r="X11" s="240">
        <v>3</v>
      </c>
      <c r="Y11" s="24">
        <v>91</v>
      </c>
      <c r="Z11" s="26">
        <f t="shared" si="7"/>
        <v>30.333333333333332</v>
      </c>
      <c r="AA11" s="240">
        <v>6</v>
      </c>
      <c r="AB11" s="24">
        <v>185</v>
      </c>
      <c r="AC11" s="24">
        <f t="shared" si="8"/>
        <v>30.833333333333332</v>
      </c>
      <c r="AD11" s="23">
        <v>1</v>
      </c>
      <c r="AE11" s="24">
        <v>187</v>
      </c>
      <c r="AF11" s="24">
        <f t="shared" si="9"/>
        <v>187</v>
      </c>
      <c r="AG11" s="19">
        <f t="shared" si="12"/>
        <v>115</v>
      </c>
      <c r="AH11" s="20">
        <f t="shared" si="12"/>
        <v>3421</v>
      </c>
      <c r="AI11" s="20">
        <f t="shared" si="10"/>
        <v>29.747826086956522</v>
      </c>
      <c r="AJ11" s="137">
        <v>55</v>
      </c>
      <c r="AK11" s="138">
        <v>1437</v>
      </c>
      <c r="AL11" s="21">
        <f t="shared" si="11"/>
        <v>26.127272727272729</v>
      </c>
      <c r="AM11" s="22">
        <v>58</v>
      </c>
      <c r="AN11" s="233">
        <v>0</v>
      </c>
      <c r="AO11" s="234">
        <v>0</v>
      </c>
      <c r="AP11" s="24">
        <v>0</v>
      </c>
      <c r="AQ11" s="233">
        <v>0</v>
      </c>
      <c r="AR11" s="234">
        <v>0</v>
      </c>
      <c r="AS11" s="26">
        <v>0</v>
      </c>
    </row>
    <row r="12" spans="1:46" x14ac:dyDescent="0.25">
      <c r="A12" s="2">
        <v>10</v>
      </c>
      <c r="B12" s="2" t="s">
        <v>38</v>
      </c>
      <c r="C12" s="233">
        <v>71</v>
      </c>
      <c r="D12" s="234">
        <v>1603</v>
      </c>
      <c r="E12" s="24">
        <f t="shared" si="0"/>
        <v>22.577464788732396</v>
      </c>
      <c r="F12" s="23">
        <v>8</v>
      </c>
      <c r="G12" s="24">
        <v>1940</v>
      </c>
      <c r="H12" s="24">
        <f t="shared" si="1"/>
        <v>242.5</v>
      </c>
      <c r="I12" s="23">
        <v>4</v>
      </c>
      <c r="J12" s="24">
        <v>447</v>
      </c>
      <c r="K12" s="24">
        <f t="shared" si="2"/>
        <v>111.75</v>
      </c>
      <c r="L12" s="23">
        <v>39</v>
      </c>
      <c r="M12" s="24">
        <v>1979</v>
      </c>
      <c r="N12" s="24">
        <f t="shared" si="3"/>
        <v>50.743589743589745</v>
      </c>
      <c r="O12" s="23">
        <v>90</v>
      </c>
      <c r="P12" s="24">
        <v>3064</v>
      </c>
      <c r="Q12" s="24">
        <f t="shared" si="4"/>
        <v>34.044444444444444</v>
      </c>
      <c r="R12" s="245">
        <v>24</v>
      </c>
      <c r="S12" s="24">
        <v>1283</v>
      </c>
      <c r="T12" s="26">
        <f t="shared" si="5"/>
        <v>53.458333333333336</v>
      </c>
      <c r="U12" s="240">
        <v>13</v>
      </c>
      <c r="V12" s="24">
        <v>3044</v>
      </c>
      <c r="W12" s="26">
        <f t="shared" si="6"/>
        <v>234.15384615384616</v>
      </c>
      <c r="X12" s="240">
        <v>1</v>
      </c>
      <c r="Y12" s="24">
        <v>89</v>
      </c>
      <c r="Z12" s="26">
        <f t="shared" si="7"/>
        <v>89</v>
      </c>
      <c r="AA12" s="240">
        <v>6</v>
      </c>
      <c r="AB12" s="24">
        <v>388</v>
      </c>
      <c r="AC12" s="24">
        <f t="shared" si="8"/>
        <v>64.666666666666671</v>
      </c>
      <c r="AD12" s="23">
        <v>24</v>
      </c>
      <c r="AE12" s="24">
        <v>1284</v>
      </c>
      <c r="AF12" s="24">
        <f t="shared" si="9"/>
        <v>53.5</v>
      </c>
      <c r="AG12" s="19">
        <f t="shared" si="12"/>
        <v>280</v>
      </c>
      <c r="AH12" s="20">
        <f t="shared" si="12"/>
        <v>15121</v>
      </c>
      <c r="AI12" s="20">
        <f t="shared" si="10"/>
        <v>54.003571428571426</v>
      </c>
      <c r="AJ12" s="137">
        <v>117</v>
      </c>
      <c r="AK12" s="138">
        <v>8172</v>
      </c>
      <c r="AL12" s="21">
        <f t="shared" si="11"/>
        <v>69.84615384615384</v>
      </c>
      <c r="AM12" s="22">
        <v>127</v>
      </c>
      <c r="AN12" s="233">
        <v>0</v>
      </c>
      <c r="AO12" s="234">
        <v>0</v>
      </c>
      <c r="AP12" s="24">
        <v>0</v>
      </c>
      <c r="AQ12" s="233">
        <v>0</v>
      </c>
      <c r="AR12" s="234">
        <v>0</v>
      </c>
      <c r="AS12" s="26">
        <v>0</v>
      </c>
    </row>
    <row r="13" spans="1:46" x14ac:dyDescent="0.25">
      <c r="A13" s="3">
        <v>11</v>
      </c>
      <c r="B13" s="3" t="s">
        <v>39</v>
      </c>
      <c r="C13" s="233">
        <v>63</v>
      </c>
      <c r="D13" s="234">
        <v>1821</v>
      </c>
      <c r="E13" s="24">
        <f t="shared" si="0"/>
        <v>28.904761904761905</v>
      </c>
      <c r="F13" s="23">
        <v>0</v>
      </c>
      <c r="G13" s="24">
        <v>0</v>
      </c>
      <c r="H13" s="24">
        <f t="shared" si="1"/>
        <v>0</v>
      </c>
      <c r="I13" s="23">
        <v>19</v>
      </c>
      <c r="J13" s="24">
        <v>1215</v>
      </c>
      <c r="K13" s="24">
        <f t="shared" si="2"/>
        <v>63.94736842105263</v>
      </c>
      <c r="L13" s="23">
        <v>32</v>
      </c>
      <c r="M13" s="24">
        <v>1433</v>
      </c>
      <c r="N13" s="24">
        <f t="shared" si="3"/>
        <v>44.78125</v>
      </c>
      <c r="O13" s="23">
        <v>80</v>
      </c>
      <c r="P13" s="24">
        <v>2409</v>
      </c>
      <c r="Q13" s="24">
        <f t="shared" si="4"/>
        <v>30.112500000000001</v>
      </c>
      <c r="R13" s="245">
        <v>22</v>
      </c>
      <c r="S13" s="24">
        <v>841</v>
      </c>
      <c r="T13" s="26">
        <f t="shared" si="5"/>
        <v>38.227272727272727</v>
      </c>
      <c r="U13" s="240">
        <v>9</v>
      </c>
      <c r="V13" s="24">
        <v>342</v>
      </c>
      <c r="W13" s="26">
        <f t="shared" si="6"/>
        <v>38</v>
      </c>
      <c r="X13" s="240">
        <v>3</v>
      </c>
      <c r="Y13" s="24">
        <v>291</v>
      </c>
      <c r="Z13" s="26">
        <f t="shared" si="7"/>
        <v>97</v>
      </c>
      <c r="AA13" s="240">
        <v>8</v>
      </c>
      <c r="AB13" s="24">
        <v>403</v>
      </c>
      <c r="AC13" s="24">
        <f t="shared" si="8"/>
        <v>50.375</v>
      </c>
      <c r="AD13" s="23">
        <v>22</v>
      </c>
      <c r="AE13" s="24">
        <v>841</v>
      </c>
      <c r="AF13" s="24">
        <f t="shared" si="9"/>
        <v>38.227272727272727</v>
      </c>
      <c r="AG13" s="19">
        <f t="shared" si="12"/>
        <v>258</v>
      </c>
      <c r="AH13" s="20">
        <f t="shared" si="12"/>
        <v>9596</v>
      </c>
      <c r="AI13" s="20">
        <f t="shared" si="10"/>
        <v>37.193798449612402</v>
      </c>
      <c r="AJ13" s="137">
        <v>108</v>
      </c>
      <c r="AK13" s="138">
        <v>3734</v>
      </c>
      <c r="AL13" s="21">
        <f t="shared" si="11"/>
        <v>34.574074074074076</v>
      </c>
      <c r="AM13" s="22">
        <v>107</v>
      </c>
      <c r="AN13" s="233">
        <v>0</v>
      </c>
      <c r="AO13" s="234">
        <v>0</v>
      </c>
      <c r="AP13" s="24">
        <v>0</v>
      </c>
      <c r="AQ13" s="233">
        <v>0</v>
      </c>
      <c r="AR13" s="234">
        <v>0</v>
      </c>
      <c r="AS13" s="26">
        <v>0</v>
      </c>
    </row>
    <row r="14" spans="1:46" x14ac:dyDescent="0.25">
      <c r="A14" s="4">
        <v>12</v>
      </c>
      <c r="B14" s="4" t="s">
        <v>40</v>
      </c>
      <c r="C14" s="233">
        <v>111</v>
      </c>
      <c r="D14" s="234">
        <v>2200</v>
      </c>
      <c r="E14" s="24">
        <f t="shared" si="0"/>
        <v>19.81981981981982</v>
      </c>
      <c r="F14" s="23">
        <v>12</v>
      </c>
      <c r="G14" s="24">
        <v>176</v>
      </c>
      <c r="H14" s="24">
        <f t="shared" si="1"/>
        <v>14.666666666666666</v>
      </c>
      <c r="I14" s="23">
        <v>9</v>
      </c>
      <c r="J14" s="24">
        <v>415</v>
      </c>
      <c r="K14" s="24">
        <f t="shared" si="2"/>
        <v>46.111111111111114</v>
      </c>
      <c r="L14" s="23">
        <v>34</v>
      </c>
      <c r="M14" s="24">
        <v>876</v>
      </c>
      <c r="N14" s="24">
        <f t="shared" si="3"/>
        <v>25.764705882352942</v>
      </c>
      <c r="O14" s="23">
        <v>122</v>
      </c>
      <c r="P14" s="24">
        <v>2699</v>
      </c>
      <c r="Q14" s="24">
        <f t="shared" si="4"/>
        <v>22.122950819672131</v>
      </c>
      <c r="R14" s="245">
        <v>3</v>
      </c>
      <c r="S14" s="24">
        <v>305</v>
      </c>
      <c r="T14" s="26">
        <f t="shared" si="5"/>
        <v>101.66666666666667</v>
      </c>
      <c r="U14" s="240">
        <v>7</v>
      </c>
      <c r="V14" s="24">
        <v>322</v>
      </c>
      <c r="W14" s="26">
        <f t="shared" si="6"/>
        <v>46</v>
      </c>
      <c r="X14" s="240">
        <v>0</v>
      </c>
      <c r="Y14" s="24">
        <v>0</v>
      </c>
      <c r="Z14" s="26">
        <f t="shared" si="7"/>
        <v>0</v>
      </c>
      <c r="AA14" s="240">
        <v>5</v>
      </c>
      <c r="AB14" s="24">
        <v>174</v>
      </c>
      <c r="AC14" s="24">
        <f t="shared" si="8"/>
        <v>34.799999999999997</v>
      </c>
      <c r="AD14" s="23">
        <v>3</v>
      </c>
      <c r="AE14" s="24">
        <v>305</v>
      </c>
      <c r="AF14" s="24">
        <f t="shared" si="9"/>
        <v>101.66666666666667</v>
      </c>
      <c r="AG14" s="19">
        <f t="shared" si="12"/>
        <v>306</v>
      </c>
      <c r="AH14" s="20">
        <f t="shared" si="12"/>
        <v>7472</v>
      </c>
      <c r="AI14" s="20">
        <f t="shared" si="10"/>
        <v>24.41830065359477</v>
      </c>
      <c r="AJ14" s="137">
        <v>147</v>
      </c>
      <c r="AK14" s="138">
        <v>3248</v>
      </c>
      <c r="AL14" s="21">
        <f t="shared" si="11"/>
        <v>22.095238095238095</v>
      </c>
      <c r="AM14" s="22">
        <v>179</v>
      </c>
      <c r="AN14" s="233">
        <v>0</v>
      </c>
      <c r="AO14" s="234">
        <v>0</v>
      </c>
      <c r="AP14" s="24">
        <v>0</v>
      </c>
      <c r="AQ14" s="233">
        <v>0</v>
      </c>
      <c r="AR14" s="234">
        <v>0</v>
      </c>
      <c r="AS14" s="26">
        <v>0</v>
      </c>
    </row>
    <row r="15" spans="1:46" ht="13.5" customHeight="1" x14ac:dyDescent="0.25">
      <c r="A15" s="2">
        <v>13</v>
      </c>
      <c r="B15" s="2" t="s">
        <v>41</v>
      </c>
      <c r="C15" s="233">
        <v>417</v>
      </c>
      <c r="D15" s="234">
        <v>9531</v>
      </c>
      <c r="E15" s="24">
        <f t="shared" si="0"/>
        <v>22.85611510791367</v>
      </c>
      <c r="F15" s="23">
        <v>59</v>
      </c>
      <c r="G15" s="24">
        <v>2510</v>
      </c>
      <c r="H15" s="24">
        <f t="shared" si="1"/>
        <v>42.542372881355931</v>
      </c>
      <c r="I15" s="23">
        <v>18</v>
      </c>
      <c r="J15" s="24">
        <v>1233</v>
      </c>
      <c r="K15" s="24">
        <f t="shared" si="2"/>
        <v>68.5</v>
      </c>
      <c r="L15" s="23">
        <v>192</v>
      </c>
      <c r="M15" s="24">
        <v>7236</v>
      </c>
      <c r="N15" s="24">
        <f t="shared" si="3"/>
        <v>37.6875</v>
      </c>
      <c r="O15" s="23">
        <v>466</v>
      </c>
      <c r="P15" s="24">
        <v>13950</v>
      </c>
      <c r="Q15" s="24">
        <f t="shared" si="4"/>
        <v>29.935622317596568</v>
      </c>
      <c r="R15" s="245">
        <v>34</v>
      </c>
      <c r="S15" s="24">
        <v>1518</v>
      </c>
      <c r="T15" s="26">
        <f t="shared" si="5"/>
        <v>44.647058823529413</v>
      </c>
      <c r="U15" s="240">
        <v>73</v>
      </c>
      <c r="V15" s="24">
        <v>3565</v>
      </c>
      <c r="W15" s="26">
        <f t="shared" si="6"/>
        <v>48.835616438356162</v>
      </c>
      <c r="X15" s="240">
        <v>11</v>
      </c>
      <c r="Y15" s="24">
        <v>981</v>
      </c>
      <c r="Z15" s="26">
        <f t="shared" si="7"/>
        <v>89.181818181818187</v>
      </c>
      <c r="AA15" s="240">
        <v>33</v>
      </c>
      <c r="AB15" s="24">
        <v>2133</v>
      </c>
      <c r="AC15" s="24">
        <f t="shared" si="8"/>
        <v>64.63636363636364</v>
      </c>
      <c r="AD15" s="23">
        <v>35</v>
      </c>
      <c r="AE15" s="24">
        <v>1520</v>
      </c>
      <c r="AF15" s="24">
        <f t="shared" si="9"/>
        <v>43.428571428571431</v>
      </c>
      <c r="AG15" s="19">
        <f t="shared" si="12"/>
        <v>1338</v>
      </c>
      <c r="AH15" s="20">
        <f t="shared" si="12"/>
        <v>44177</v>
      </c>
      <c r="AI15" s="20">
        <f t="shared" si="10"/>
        <v>33.017189835575486</v>
      </c>
      <c r="AJ15" s="137">
        <v>650</v>
      </c>
      <c r="AK15" s="138">
        <v>19499</v>
      </c>
      <c r="AL15" s="21">
        <f t="shared" si="11"/>
        <v>29.998461538461537</v>
      </c>
      <c r="AM15" s="22">
        <v>731</v>
      </c>
      <c r="AN15" s="233">
        <v>0</v>
      </c>
      <c r="AO15" s="234">
        <v>0</v>
      </c>
      <c r="AP15" s="24">
        <v>0</v>
      </c>
      <c r="AQ15" s="233">
        <v>0</v>
      </c>
      <c r="AR15" s="234">
        <v>0</v>
      </c>
      <c r="AS15" s="26">
        <v>0</v>
      </c>
    </row>
    <row r="16" spans="1:46" ht="13.5" customHeight="1" x14ac:dyDescent="0.25">
      <c r="A16" s="3">
        <v>14</v>
      </c>
      <c r="B16" s="3" t="s">
        <v>42</v>
      </c>
      <c r="C16" s="233">
        <v>229</v>
      </c>
      <c r="D16" s="234">
        <v>6379</v>
      </c>
      <c r="E16" s="24">
        <f t="shared" si="0"/>
        <v>27.855895196506552</v>
      </c>
      <c r="F16" s="23">
        <v>11</v>
      </c>
      <c r="G16" s="24">
        <v>812</v>
      </c>
      <c r="H16" s="24">
        <f t="shared" si="1"/>
        <v>73.818181818181813</v>
      </c>
      <c r="I16" s="23">
        <v>23</v>
      </c>
      <c r="J16" s="24">
        <v>1690</v>
      </c>
      <c r="K16" s="24">
        <f t="shared" si="2"/>
        <v>73.478260869565219</v>
      </c>
      <c r="L16" s="23">
        <v>94</v>
      </c>
      <c r="M16" s="24">
        <v>3717</v>
      </c>
      <c r="N16" s="24">
        <f t="shared" si="3"/>
        <v>39.542553191489361</v>
      </c>
      <c r="O16" s="23">
        <v>249</v>
      </c>
      <c r="P16" s="24">
        <v>7874</v>
      </c>
      <c r="Q16" s="24">
        <f t="shared" si="4"/>
        <v>31.622489959839356</v>
      </c>
      <c r="R16" s="245">
        <v>101</v>
      </c>
      <c r="S16" s="24">
        <v>5672</v>
      </c>
      <c r="T16" s="26">
        <f t="shared" si="5"/>
        <v>56.158415841584159</v>
      </c>
      <c r="U16" s="240">
        <v>27</v>
      </c>
      <c r="V16" s="24">
        <v>1372</v>
      </c>
      <c r="W16" s="26">
        <f t="shared" si="6"/>
        <v>50.814814814814817</v>
      </c>
      <c r="X16" s="240">
        <v>5</v>
      </c>
      <c r="Y16" s="24">
        <v>482</v>
      </c>
      <c r="Z16" s="26">
        <f t="shared" si="7"/>
        <v>96.4</v>
      </c>
      <c r="AA16" s="240">
        <v>18</v>
      </c>
      <c r="AB16" s="24">
        <v>1148</v>
      </c>
      <c r="AC16" s="24">
        <f t="shared" si="8"/>
        <v>63.777777777777779</v>
      </c>
      <c r="AD16" s="23">
        <v>101</v>
      </c>
      <c r="AE16" s="24">
        <v>5675</v>
      </c>
      <c r="AF16" s="24">
        <f t="shared" si="9"/>
        <v>56.188118811881189</v>
      </c>
      <c r="AG16" s="19">
        <f t="shared" si="12"/>
        <v>858</v>
      </c>
      <c r="AH16" s="20">
        <f t="shared" si="12"/>
        <v>34821</v>
      </c>
      <c r="AI16" s="20">
        <f t="shared" si="10"/>
        <v>40.583916083916087</v>
      </c>
      <c r="AJ16" s="137">
        <v>304</v>
      </c>
      <c r="AK16" s="138">
        <v>10841</v>
      </c>
      <c r="AL16" s="21">
        <f t="shared" si="11"/>
        <v>35.661184210526315</v>
      </c>
      <c r="AM16" s="22">
        <v>342</v>
      </c>
      <c r="AN16" s="233">
        <v>0</v>
      </c>
      <c r="AO16" s="234">
        <v>0</v>
      </c>
      <c r="AP16" s="24">
        <v>0</v>
      </c>
      <c r="AQ16" s="233">
        <v>0</v>
      </c>
      <c r="AR16" s="234">
        <v>0</v>
      </c>
      <c r="AS16" s="26">
        <v>0</v>
      </c>
    </row>
    <row r="17" spans="1:45" ht="13.5" customHeight="1" x14ac:dyDescent="0.25">
      <c r="A17" s="3">
        <v>15</v>
      </c>
      <c r="B17" s="3" t="s">
        <v>43</v>
      </c>
      <c r="C17" s="233">
        <v>33</v>
      </c>
      <c r="D17" s="234">
        <v>538</v>
      </c>
      <c r="E17" s="24">
        <f t="shared" si="0"/>
        <v>16.303030303030305</v>
      </c>
      <c r="F17" s="23">
        <v>1</v>
      </c>
      <c r="G17" s="24">
        <v>12</v>
      </c>
      <c r="H17" s="24">
        <f t="shared" si="1"/>
        <v>12</v>
      </c>
      <c r="I17" s="23">
        <v>4</v>
      </c>
      <c r="J17" s="24">
        <v>206</v>
      </c>
      <c r="K17" s="24">
        <f t="shared" si="2"/>
        <v>51.5</v>
      </c>
      <c r="L17" s="23">
        <v>10</v>
      </c>
      <c r="M17" s="24">
        <v>263</v>
      </c>
      <c r="N17" s="24">
        <f t="shared" si="3"/>
        <v>26.3</v>
      </c>
      <c r="O17" s="23">
        <v>38</v>
      </c>
      <c r="P17" s="24">
        <v>632</v>
      </c>
      <c r="Q17" s="24">
        <f t="shared" si="4"/>
        <v>16.631578947368421</v>
      </c>
      <c r="R17" s="23">
        <v>1</v>
      </c>
      <c r="S17" s="24">
        <v>22</v>
      </c>
      <c r="T17" s="26">
        <f t="shared" si="5"/>
        <v>22</v>
      </c>
      <c r="U17" s="240">
        <v>1</v>
      </c>
      <c r="V17" s="24">
        <v>33</v>
      </c>
      <c r="W17" s="26">
        <f t="shared" si="6"/>
        <v>33</v>
      </c>
      <c r="X17" s="240">
        <v>1</v>
      </c>
      <c r="Y17" s="24">
        <v>35</v>
      </c>
      <c r="Z17" s="26">
        <f t="shared" si="7"/>
        <v>35</v>
      </c>
      <c r="AA17" s="240">
        <v>3</v>
      </c>
      <c r="AB17" s="24">
        <v>182</v>
      </c>
      <c r="AC17" s="24">
        <f t="shared" si="8"/>
        <v>60.666666666666664</v>
      </c>
      <c r="AD17" s="23">
        <v>1</v>
      </c>
      <c r="AE17" s="24">
        <v>22</v>
      </c>
      <c r="AF17" s="24">
        <f t="shared" si="9"/>
        <v>22</v>
      </c>
      <c r="AG17" s="19">
        <f t="shared" si="12"/>
        <v>93</v>
      </c>
      <c r="AH17" s="20">
        <f t="shared" si="12"/>
        <v>1945</v>
      </c>
      <c r="AI17" s="20">
        <f t="shared" si="10"/>
        <v>20.913978494623656</v>
      </c>
      <c r="AJ17" s="137">
        <v>43</v>
      </c>
      <c r="AK17" s="138">
        <v>1007</v>
      </c>
      <c r="AL17" s="21">
        <f t="shared" si="11"/>
        <v>23.418604651162791</v>
      </c>
      <c r="AM17" s="22">
        <v>55</v>
      </c>
      <c r="AN17" s="233">
        <v>0</v>
      </c>
      <c r="AO17" s="234">
        <v>0</v>
      </c>
      <c r="AP17" s="24">
        <v>0</v>
      </c>
      <c r="AQ17" s="233">
        <v>0</v>
      </c>
      <c r="AR17" s="234">
        <v>0</v>
      </c>
      <c r="AS17" s="26">
        <v>0</v>
      </c>
    </row>
    <row r="18" spans="1:45" ht="13.5" customHeight="1" x14ac:dyDescent="0.25">
      <c r="A18" s="2">
        <v>16</v>
      </c>
      <c r="B18" s="2" t="s">
        <v>44</v>
      </c>
      <c r="C18" s="233">
        <v>83</v>
      </c>
      <c r="D18" s="234">
        <v>1685</v>
      </c>
      <c r="E18" s="24">
        <f t="shared" si="0"/>
        <v>20.301204819277107</v>
      </c>
      <c r="F18" s="23">
        <v>8</v>
      </c>
      <c r="G18" s="24">
        <v>544</v>
      </c>
      <c r="H18" s="24">
        <f t="shared" si="1"/>
        <v>68</v>
      </c>
      <c r="I18" s="23">
        <v>11</v>
      </c>
      <c r="J18" s="24">
        <v>823</v>
      </c>
      <c r="K18" s="24">
        <f t="shared" si="2"/>
        <v>74.818181818181813</v>
      </c>
      <c r="L18" s="23">
        <v>54</v>
      </c>
      <c r="M18" s="24">
        <v>1711</v>
      </c>
      <c r="N18" s="24">
        <f t="shared" si="3"/>
        <v>31.685185185185187</v>
      </c>
      <c r="O18" s="23">
        <v>101</v>
      </c>
      <c r="P18" s="24">
        <v>2744</v>
      </c>
      <c r="Q18" s="24">
        <f t="shared" si="4"/>
        <v>27.168316831683168</v>
      </c>
      <c r="R18" s="245">
        <v>11</v>
      </c>
      <c r="S18" s="24">
        <v>521</v>
      </c>
      <c r="T18" s="26">
        <f t="shared" si="5"/>
        <v>47.363636363636367</v>
      </c>
      <c r="U18" s="240">
        <v>12</v>
      </c>
      <c r="V18" s="24">
        <v>911</v>
      </c>
      <c r="W18" s="26">
        <f t="shared" si="6"/>
        <v>75.916666666666671</v>
      </c>
      <c r="X18" s="240">
        <v>2</v>
      </c>
      <c r="Y18" s="24">
        <v>230</v>
      </c>
      <c r="Z18" s="26">
        <f t="shared" si="7"/>
        <v>115</v>
      </c>
      <c r="AA18" s="240">
        <v>8</v>
      </c>
      <c r="AB18" s="24">
        <v>461</v>
      </c>
      <c r="AC18" s="24">
        <f t="shared" si="8"/>
        <v>57.625</v>
      </c>
      <c r="AD18" s="23">
        <v>11</v>
      </c>
      <c r="AE18" s="24">
        <v>522</v>
      </c>
      <c r="AF18" s="24">
        <f t="shared" si="9"/>
        <v>47.454545454545453</v>
      </c>
      <c r="AG18" s="19">
        <f t="shared" si="12"/>
        <v>301</v>
      </c>
      <c r="AH18" s="20">
        <f t="shared" si="12"/>
        <v>10152</v>
      </c>
      <c r="AI18" s="20">
        <f t="shared" si="10"/>
        <v>33.727574750830563</v>
      </c>
      <c r="AJ18" s="137">
        <v>141</v>
      </c>
      <c r="AK18" s="138">
        <v>4110</v>
      </c>
      <c r="AL18" s="21">
        <f t="shared" si="11"/>
        <v>29.148936170212767</v>
      </c>
      <c r="AM18" s="22">
        <v>154</v>
      </c>
      <c r="AN18" s="233">
        <v>0</v>
      </c>
      <c r="AO18" s="234">
        <v>0</v>
      </c>
      <c r="AP18" s="24">
        <v>0</v>
      </c>
      <c r="AQ18" s="233">
        <v>0</v>
      </c>
      <c r="AR18" s="234">
        <v>0</v>
      </c>
      <c r="AS18" s="26">
        <v>0</v>
      </c>
    </row>
    <row r="19" spans="1:45" ht="13.5" customHeight="1" x14ac:dyDescent="0.25">
      <c r="A19" s="3">
        <v>17</v>
      </c>
      <c r="B19" s="3" t="s">
        <v>45</v>
      </c>
      <c r="C19" s="233">
        <v>186</v>
      </c>
      <c r="D19" s="234">
        <v>5153</v>
      </c>
      <c r="E19" s="24">
        <f t="shared" si="0"/>
        <v>27.704301075268816</v>
      </c>
      <c r="F19" s="23">
        <v>13</v>
      </c>
      <c r="G19" s="24">
        <v>479</v>
      </c>
      <c r="H19" s="24">
        <f t="shared" si="1"/>
        <v>36.846153846153847</v>
      </c>
      <c r="I19" s="23">
        <v>31</v>
      </c>
      <c r="J19" s="24">
        <v>2000</v>
      </c>
      <c r="K19" s="24">
        <f t="shared" si="2"/>
        <v>64.516129032258064</v>
      </c>
      <c r="L19" s="23">
        <v>71</v>
      </c>
      <c r="M19" s="24">
        <v>2492</v>
      </c>
      <c r="N19" s="24">
        <f t="shared" si="3"/>
        <v>35.098591549295776</v>
      </c>
      <c r="O19" s="23">
        <v>212</v>
      </c>
      <c r="P19" s="24">
        <v>6053</v>
      </c>
      <c r="Q19" s="24">
        <f t="shared" si="4"/>
        <v>28.55188679245283</v>
      </c>
      <c r="R19" s="245">
        <v>26</v>
      </c>
      <c r="S19" s="24">
        <v>2185</v>
      </c>
      <c r="T19" s="26">
        <f t="shared" si="5"/>
        <v>84.038461538461533</v>
      </c>
      <c r="U19" s="240">
        <v>22</v>
      </c>
      <c r="V19" s="24">
        <v>627</v>
      </c>
      <c r="W19" s="26">
        <f t="shared" si="6"/>
        <v>28.5</v>
      </c>
      <c r="X19" s="240">
        <v>5</v>
      </c>
      <c r="Y19" s="24">
        <v>498</v>
      </c>
      <c r="Z19" s="26">
        <f t="shared" si="7"/>
        <v>99.6</v>
      </c>
      <c r="AA19" s="240">
        <v>6</v>
      </c>
      <c r="AB19" s="24">
        <v>954</v>
      </c>
      <c r="AC19" s="24">
        <f t="shared" si="8"/>
        <v>159</v>
      </c>
      <c r="AD19" s="23">
        <v>26</v>
      </c>
      <c r="AE19" s="24">
        <v>2187</v>
      </c>
      <c r="AF19" s="24">
        <f t="shared" si="9"/>
        <v>84.115384615384613</v>
      </c>
      <c r="AG19" s="19">
        <f t="shared" si="12"/>
        <v>598</v>
      </c>
      <c r="AH19" s="20">
        <f t="shared" si="12"/>
        <v>22628</v>
      </c>
      <c r="AI19" s="20">
        <f t="shared" si="10"/>
        <v>37.83946488294314</v>
      </c>
      <c r="AJ19" s="137">
        <v>264</v>
      </c>
      <c r="AK19" s="138">
        <v>8759</v>
      </c>
      <c r="AL19" s="21">
        <f t="shared" si="11"/>
        <v>33.178030303030305</v>
      </c>
      <c r="AM19" s="22">
        <v>292</v>
      </c>
      <c r="AN19" s="233">
        <v>0</v>
      </c>
      <c r="AO19" s="234">
        <v>0</v>
      </c>
      <c r="AP19" s="24">
        <v>0</v>
      </c>
      <c r="AQ19" s="233">
        <v>0</v>
      </c>
      <c r="AR19" s="234">
        <v>0</v>
      </c>
      <c r="AS19" s="26">
        <v>0</v>
      </c>
    </row>
    <row r="20" spans="1:45" ht="13.5" customHeight="1" x14ac:dyDescent="0.25">
      <c r="A20" s="4">
        <v>18</v>
      </c>
      <c r="B20" s="4" t="s">
        <v>46</v>
      </c>
      <c r="C20" s="233">
        <v>63</v>
      </c>
      <c r="D20" s="234">
        <v>1190</v>
      </c>
      <c r="E20" s="24">
        <f t="shared" si="0"/>
        <v>18.888888888888889</v>
      </c>
      <c r="F20" s="23">
        <v>5</v>
      </c>
      <c r="G20" s="24">
        <v>254</v>
      </c>
      <c r="H20" s="24">
        <f t="shared" si="1"/>
        <v>50.8</v>
      </c>
      <c r="I20" s="23">
        <v>8</v>
      </c>
      <c r="J20" s="24">
        <v>287</v>
      </c>
      <c r="K20" s="24">
        <f t="shared" si="2"/>
        <v>35.875</v>
      </c>
      <c r="L20" s="23">
        <v>44</v>
      </c>
      <c r="M20" s="24">
        <v>1565</v>
      </c>
      <c r="N20" s="24">
        <f t="shared" si="3"/>
        <v>35.56818181818182</v>
      </c>
      <c r="O20" s="23">
        <v>78</v>
      </c>
      <c r="P20" s="24">
        <v>1616</v>
      </c>
      <c r="Q20" s="24">
        <f t="shared" si="4"/>
        <v>20.717948717948719</v>
      </c>
      <c r="R20" s="245">
        <v>18</v>
      </c>
      <c r="S20" s="24">
        <v>1652</v>
      </c>
      <c r="T20" s="26">
        <f t="shared" si="5"/>
        <v>91.777777777777771</v>
      </c>
      <c r="U20" s="240">
        <v>10</v>
      </c>
      <c r="V20" s="24">
        <v>388</v>
      </c>
      <c r="W20" s="26">
        <f t="shared" si="6"/>
        <v>38.799999999999997</v>
      </c>
      <c r="X20" s="240">
        <v>2</v>
      </c>
      <c r="Y20" s="24">
        <v>73</v>
      </c>
      <c r="Z20" s="26">
        <f t="shared" si="7"/>
        <v>36.5</v>
      </c>
      <c r="AA20" s="240">
        <v>7</v>
      </c>
      <c r="AB20" s="24">
        <v>304</v>
      </c>
      <c r="AC20" s="24">
        <f t="shared" si="8"/>
        <v>43.428571428571431</v>
      </c>
      <c r="AD20" s="23">
        <v>18</v>
      </c>
      <c r="AE20" s="24">
        <v>1656</v>
      </c>
      <c r="AF20" s="24">
        <f t="shared" si="9"/>
        <v>92</v>
      </c>
      <c r="AG20" s="19">
        <f t="shared" si="12"/>
        <v>253</v>
      </c>
      <c r="AH20" s="20">
        <f t="shared" si="12"/>
        <v>8985</v>
      </c>
      <c r="AI20" s="20">
        <f t="shared" si="10"/>
        <v>35.51383399209486</v>
      </c>
      <c r="AJ20" s="137">
        <v>110</v>
      </c>
      <c r="AK20" s="138">
        <v>2360</v>
      </c>
      <c r="AL20" s="21">
        <f t="shared" si="11"/>
        <v>21.454545454545453</v>
      </c>
      <c r="AM20" s="22">
        <v>128</v>
      </c>
      <c r="AN20" s="233">
        <v>0</v>
      </c>
      <c r="AO20" s="234">
        <v>0</v>
      </c>
      <c r="AP20" s="24">
        <v>0</v>
      </c>
      <c r="AQ20" s="233">
        <v>0</v>
      </c>
      <c r="AR20" s="234">
        <v>0</v>
      </c>
      <c r="AS20" s="26">
        <v>0</v>
      </c>
    </row>
    <row r="21" spans="1:45" x14ac:dyDescent="0.25">
      <c r="A21" s="2">
        <v>19</v>
      </c>
      <c r="B21" s="2" t="s">
        <v>47</v>
      </c>
      <c r="C21" s="233">
        <v>62</v>
      </c>
      <c r="D21" s="234">
        <v>1599</v>
      </c>
      <c r="E21" s="24">
        <f t="shared" si="0"/>
        <v>25.79032258064516</v>
      </c>
      <c r="F21" s="23">
        <v>4</v>
      </c>
      <c r="G21" s="24">
        <v>252</v>
      </c>
      <c r="H21" s="24">
        <f t="shared" si="1"/>
        <v>63</v>
      </c>
      <c r="I21" s="23">
        <v>12</v>
      </c>
      <c r="J21" s="24">
        <v>733</v>
      </c>
      <c r="K21" s="24">
        <f t="shared" si="2"/>
        <v>61.083333333333336</v>
      </c>
      <c r="L21" s="23">
        <v>31</v>
      </c>
      <c r="M21" s="24">
        <v>1331</v>
      </c>
      <c r="N21" s="24">
        <f t="shared" si="3"/>
        <v>42.935483870967744</v>
      </c>
      <c r="O21" s="23">
        <v>77</v>
      </c>
      <c r="P21" s="24">
        <v>2370</v>
      </c>
      <c r="Q21" s="24">
        <f t="shared" si="4"/>
        <v>30.779220779220779</v>
      </c>
      <c r="R21" s="245">
        <v>15</v>
      </c>
      <c r="S21" s="24">
        <v>1392</v>
      </c>
      <c r="T21" s="26">
        <f t="shared" si="5"/>
        <v>92.8</v>
      </c>
      <c r="U21" s="240">
        <v>6</v>
      </c>
      <c r="V21" s="24">
        <v>340</v>
      </c>
      <c r="W21" s="26">
        <f t="shared" si="6"/>
        <v>56.666666666666664</v>
      </c>
      <c r="X21" s="240">
        <v>3</v>
      </c>
      <c r="Y21" s="24">
        <v>244</v>
      </c>
      <c r="Z21" s="26">
        <f t="shared" si="7"/>
        <v>81.333333333333329</v>
      </c>
      <c r="AA21" s="240">
        <v>7</v>
      </c>
      <c r="AB21" s="24">
        <v>388</v>
      </c>
      <c r="AC21" s="24">
        <f t="shared" si="8"/>
        <v>55.428571428571431</v>
      </c>
      <c r="AD21" s="23">
        <v>15</v>
      </c>
      <c r="AE21" s="24">
        <v>1394</v>
      </c>
      <c r="AF21" s="24">
        <f t="shared" si="9"/>
        <v>92.933333333333337</v>
      </c>
      <c r="AG21" s="19">
        <f t="shared" si="12"/>
        <v>232</v>
      </c>
      <c r="AH21" s="20">
        <f t="shared" si="12"/>
        <v>10043</v>
      </c>
      <c r="AI21" s="20">
        <f t="shared" si="10"/>
        <v>43.288793103448278</v>
      </c>
      <c r="AJ21" s="137">
        <v>95</v>
      </c>
      <c r="AK21" s="138">
        <v>3259</v>
      </c>
      <c r="AL21" s="21">
        <f t="shared" si="11"/>
        <v>34.305263157894736</v>
      </c>
      <c r="AM21" s="22">
        <v>98</v>
      </c>
      <c r="AN21" s="233">
        <v>0</v>
      </c>
      <c r="AO21" s="234">
        <v>0</v>
      </c>
      <c r="AP21" s="24">
        <v>0</v>
      </c>
      <c r="AQ21" s="233">
        <v>0</v>
      </c>
      <c r="AR21" s="234">
        <v>0</v>
      </c>
      <c r="AS21" s="26">
        <v>0</v>
      </c>
    </row>
    <row r="22" spans="1:45" x14ac:dyDescent="0.25">
      <c r="A22" s="3">
        <v>20</v>
      </c>
      <c r="B22" s="3" t="s">
        <v>48</v>
      </c>
      <c r="C22" s="233">
        <v>53</v>
      </c>
      <c r="D22" s="234">
        <v>689</v>
      </c>
      <c r="E22" s="24">
        <f t="shared" si="0"/>
        <v>13</v>
      </c>
      <c r="F22" s="23">
        <v>2</v>
      </c>
      <c r="G22" s="24">
        <v>37</v>
      </c>
      <c r="H22" s="24">
        <f t="shared" si="1"/>
        <v>18.5</v>
      </c>
      <c r="I22" s="23">
        <v>4</v>
      </c>
      <c r="J22" s="24">
        <v>155</v>
      </c>
      <c r="K22" s="24">
        <f t="shared" si="2"/>
        <v>38.75</v>
      </c>
      <c r="L22" s="23">
        <v>23</v>
      </c>
      <c r="M22" s="24">
        <v>488</v>
      </c>
      <c r="N22" s="24">
        <f t="shared" si="3"/>
        <v>21.217391304347824</v>
      </c>
      <c r="O22" s="23">
        <v>58</v>
      </c>
      <c r="P22" s="24">
        <v>886</v>
      </c>
      <c r="Q22" s="24">
        <f t="shared" si="4"/>
        <v>15.275862068965518</v>
      </c>
      <c r="R22" s="23">
        <v>0</v>
      </c>
      <c r="S22" s="24">
        <v>0</v>
      </c>
      <c r="T22" s="26">
        <f t="shared" si="5"/>
        <v>0</v>
      </c>
      <c r="U22" s="240">
        <v>2</v>
      </c>
      <c r="V22" s="24">
        <v>62</v>
      </c>
      <c r="W22" s="26">
        <f t="shared" si="6"/>
        <v>31</v>
      </c>
      <c r="X22" s="240">
        <v>2</v>
      </c>
      <c r="Y22" s="24">
        <v>76</v>
      </c>
      <c r="Z22" s="26">
        <f t="shared" si="7"/>
        <v>38</v>
      </c>
      <c r="AA22" s="240">
        <v>5</v>
      </c>
      <c r="AB22" s="24">
        <v>217</v>
      </c>
      <c r="AC22" s="24">
        <f t="shared" si="8"/>
        <v>43.4</v>
      </c>
      <c r="AD22" s="23">
        <v>0</v>
      </c>
      <c r="AE22" s="24">
        <v>0</v>
      </c>
      <c r="AF22" s="24">
        <f t="shared" si="9"/>
        <v>0</v>
      </c>
      <c r="AG22" s="19">
        <f t="shared" si="12"/>
        <v>149</v>
      </c>
      <c r="AH22" s="20">
        <f t="shared" si="12"/>
        <v>2610</v>
      </c>
      <c r="AI22" s="20">
        <f t="shared" si="10"/>
        <v>17.516778523489933</v>
      </c>
      <c r="AJ22" s="137">
        <v>78</v>
      </c>
      <c r="AK22" s="138">
        <v>1463</v>
      </c>
      <c r="AL22" s="21">
        <f t="shared" si="11"/>
        <v>18.756410256410255</v>
      </c>
      <c r="AM22" s="22">
        <v>89</v>
      </c>
      <c r="AN22" s="233">
        <v>0</v>
      </c>
      <c r="AO22" s="234">
        <v>0</v>
      </c>
      <c r="AP22" s="24">
        <v>0</v>
      </c>
      <c r="AQ22" s="233">
        <v>0</v>
      </c>
      <c r="AR22" s="234">
        <v>0</v>
      </c>
      <c r="AS22" s="26">
        <v>0</v>
      </c>
    </row>
    <row r="23" spans="1:45" x14ac:dyDescent="0.25">
      <c r="A23" s="3">
        <v>21</v>
      </c>
      <c r="B23" s="3" t="s">
        <v>49</v>
      </c>
      <c r="C23" s="233">
        <v>124</v>
      </c>
      <c r="D23" s="234">
        <v>3823</v>
      </c>
      <c r="E23" s="24">
        <f t="shared" si="0"/>
        <v>30.830645161290324</v>
      </c>
      <c r="F23" s="23">
        <v>13</v>
      </c>
      <c r="G23" s="24">
        <v>541</v>
      </c>
      <c r="H23" s="24">
        <f t="shared" si="1"/>
        <v>41.615384615384613</v>
      </c>
      <c r="I23" s="23">
        <v>5</v>
      </c>
      <c r="J23" s="24">
        <v>611</v>
      </c>
      <c r="K23" s="24">
        <f t="shared" si="2"/>
        <v>122.2</v>
      </c>
      <c r="L23" s="23">
        <v>71</v>
      </c>
      <c r="M23" s="24">
        <v>3418</v>
      </c>
      <c r="N23" s="24">
        <f t="shared" si="3"/>
        <v>48.140845070422536</v>
      </c>
      <c r="O23" s="23">
        <v>149</v>
      </c>
      <c r="P23" s="24">
        <v>4906</v>
      </c>
      <c r="Q23" s="24">
        <f t="shared" si="4"/>
        <v>32.926174496644293</v>
      </c>
      <c r="R23" s="245">
        <v>21</v>
      </c>
      <c r="S23" s="24">
        <v>1619</v>
      </c>
      <c r="T23" s="26">
        <f t="shared" si="5"/>
        <v>77.095238095238102</v>
      </c>
      <c r="U23" s="240">
        <v>23</v>
      </c>
      <c r="V23" s="24">
        <v>1394</v>
      </c>
      <c r="W23" s="26">
        <f t="shared" si="6"/>
        <v>60.608695652173914</v>
      </c>
      <c r="X23" s="240">
        <v>6</v>
      </c>
      <c r="Y23" s="24">
        <v>673</v>
      </c>
      <c r="Z23" s="26">
        <f t="shared" si="7"/>
        <v>112.16666666666667</v>
      </c>
      <c r="AA23" s="240">
        <v>9</v>
      </c>
      <c r="AB23" s="24">
        <v>645</v>
      </c>
      <c r="AC23" s="24">
        <f t="shared" si="8"/>
        <v>71.666666666666671</v>
      </c>
      <c r="AD23" s="23">
        <v>21</v>
      </c>
      <c r="AE23" s="24">
        <v>1620</v>
      </c>
      <c r="AF23" s="24">
        <f t="shared" si="9"/>
        <v>77.142857142857139</v>
      </c>
      <c r="AG23" s="19">
        <f t="shared" si="12"/>
        <v>442</v>
      </c>
      <c r="AH23" s="20">
        <f t="shared" si="12"/>
        <v>19250</v>
      </c>
      <c r="AI23" s="20">
        <f t="shared" si="10"/>
        <v>43.552036199095021</v>
      </c>
      <c r="AJ23" s="137">
        <v>192</v>
      </c>
      <c r="AK23" s="138">
        <v>7149</v>
      </c>
      <c r="AL23" s="21">
        <f t="shared" si="11"/>
        <v>37.234375</v>
      </c>
      <c r="AM23" s="22">
        <v>208</v>
      </c>
      <c r="AN23" s="233">
        <v>0</v>
      </c>
      <c r="AO23" s="234">
        <v>0</v>
      </c>
      <c r="AP23" s="24">
        <v>0</v>
      </c>
      <c r="AQ23" s="233">
        <v>0</v>
      </c>
      <c r="AR23" s="234">
        <v>0</v>
      </c>
      <c r="AS23" s="26">
        <v>0</v>
      </c>
    </row>
    <row r="24" spans="1:45" x14ac:dyDescent="0.25">
      <c r="A24" s="2">
        <v>22</v>
      </c>
      <c r="B24" s="2" t="s">
        <v>50</v>
      </c>
      <c r="C24" s="233">
        <v>139</v>
      </c>
      <c r="D24" s="234">
        <v>3637</v>
      </c>
      <c r="E24" s="24">
        <f t="shared" si="0"/>
        <v>26.165467625899282</v>
      </c>
      <c r="F24" s="23">
        <v>3</v>
      </c>
      <c r="G24" s="24">
        <v>298</v>
      </c>
      <c r="H24" s="24">
        <f t="shared" si="1"/>
        <v>99.333333333333329</v>
      </c>
      <c r="I24" s="23">
        <v>14</v>
      </c>
      <c r="J24" s="24">
        <v>849</v>
      </c>
      <c r="K24" s="24">
        <f t="shared" si="2"/>
        <v>60.642857142857146</v>
      </c>
      <c r="L24" s="23">
        <v>52</v>
      </c>
      <c r="M24" s="24">
        <v>2070</v>
      </c>
      <c r="N24" s="24">
        <f t="shared" si="3"/>
        <v>39.807692307692307</v>
      </c>
      <c r="O24" s="23">
        <v>156</v>
      </c>
      <c r="P24" s="24">
        <v>4247</v>
      </c>
      <c r="Q24" s="24">
        <f t="shared" si="4"/>
        <v>27.224358974358974</v>
      </c>
      <c r="R24" s="245">
        <v>99</v>
      </c>
      <c r="S24" s="24">
        <v>4073</v>
      </c>
      <c r="T24" s="26">
        <f t="shared" si="5"/>
        <v>41.141414141414138</v>
      </c>
      <c r="U24" s="240">
        <v>15</v>
      </c>
      <c r="V24" s="24">
        <v>709</v>
      </c>
      <c r="W24" s="26">
        <f t="shared" si="6"/>
        <v>47.266666666666666</v>
      </c>
      <c r="X24" s="240">
        <v>7</v>
      </c>
      <c r="Y24" s="24">
        <v>395</v>
      </c>
      <c r="Z24" s="26">
        <f t="shared" si="7"/>
        <v>56.428571428571431</v>
      </c>
      <c r="AA24" s="240">
        <v>17</v>
      </c>
      <c r="AB24" s="24">
        <v>866</v>
      </c>
      <c r="AC24" s="24">
        <f t="shared" si="8"/>
        <v>50.941176470588232</v>
      </c>
      <c r="AD24" s="23">
        <v>99</v>
      </c>
      <c r="AE24" s="24">
        <v>4075</v>
      </c>
      <c r="AF24" s="24">
        <f t="shared" si="9"/>
        <v>41.161616161616159</v>
      </c>
      <c r="AG24" s="19">
        <f t="shared" si="12"/>
        <v>601</v>
      </c>
      <c r="AH24" s="20">
        <f t="shared" si="12"/>
        <v>21219</v>
      </c>
      <c r="AI24" s="20">
        <f t="shared" si="10"/>
        <v>35.306156405990016</v>
      </c>
      <c r="AJ24" s="137">
        <v>210</v>
      </c>
      <c r="AK24" s="138">
        <v>5892</v>
      </c>
      <c r="AL24" s="21">
        <f t="shared" si="11"/>
        <v>28.057142857142857</v>
      </c>
      <c r="AM24" s="22">
        <v>241</v>
      </c>
      <c r="AN24" s="233">
        <v>0</v>
      </c>
      <c r="AO24" s="234">
        <v>0</v>
      </c>
      <c r="AP24" s="24">
        <v>0</v>
      </c>
      <c r="AQ24" s="233">
        <v>0</v>
      </c>
      <c r="AR24" s="234">
        <v>0</v>
      </c>
      <c r="AS24" s="26">
        <v>0</v>
      </c>
    </row>
    <row r="25" spans="1:45" x14ac:dyDescent="0.25">
      <c r="A25" s="3">
        <v>23</v>
      </c>
      <c r="B25" s="3" t="s">
        <v>51</v>
      </c>
      <c r="C25" s="233">
        <v>19</v>
      </c>
      <c r="D25" s="234">
        <v>449</v>
      </c>
      <c r="E25" s="24">
        <f t="shared" si="0"/>
        <v>23.631578947368421</v>
      </c>
      <c r="F25" s="23">
        <v>0</v>
      </c>
      <c r="G25" s="24">
        <v>0</v>
      </c>
      <c r="H25" s="24">
        <f t="shared" si="1"/>
        <v>0</v>
      </c>
      <c r="I25" s="23">
        <v>5</v>
      </c>
      <c r="J25" s="24">
        <v>206</v>
      </c>
      <c r="K25" s="24">
        <f t="shared" si="2"/>
        <v>41.2</v>
      </c>
      <c r="L25" s="23">
        <v>6</v>
      </c>
      <c r="M25" s="24">
        <v>365</v>
      </c>
      <c r="N25" s="24">
        <f t="shared" si="3"/>
        <v>60.833333333333336</v>
      </c>
      <c r="O25" s="23">
        <v>23</v>
      </c>
      <c r="P25" s="24">
        <v>569</v>
      </c>
      <c r="Q25" s="24">
        <f t="shared" si="4"/>
        <v>24.739130434782609</v>
      </c>
      <c r="R25" s="23">
        <v>2</v>
      </c>
      <c r="S25" s="24">
        <v>94</v>
      </c>
      <c r="T25" s="26">
        <f t="shared" si="5"/>
        <v>47</v>
      </c>
      <c r="U25" s="240">
        <v>3</v>
      </c>
      <c r="V25" s="24">
        <v>228</v>
      </c>
      <c r="W25" s="26">
        <f t="shared" si="6"/>
        <v>76</v>
      </c>
      <c r="X25" s="240">
        <v>1</v>
      </c>
      <c r="Y25" s="24">
        <v>46</v>
      </c>
      <c r="Z25" s="26">
        <f t="shared" si="7"/>
        <v>46</v>
      </c>
      <c r="AA25" s="240">
        <v>2</v>
      </c>
      <c r="AB25" s="24">
        <v>141</v>
      </c>
      <c r="AC25" s="24">
        <f t="shared" si="8"/>
        <v>70.5</v>
      </c>
      <c r="AD25" s="23">
        <v>2</v>
      </c>
      <c r="AE25" s="24">
        <v>94</v>
      </c>
      <c r="AF25" s="24">
        <f t="shared" si="9"/>
        <v>47</v>
      </c>
      <c r="AG25" s="19">
        <f t="shared" si="12"/>
        <v>63</v>
      </c>
      <c r="AH25" s="20">
        <f t="shared" si="12"/>
        <v>2192</v>
      </c>
      <c r="AI25" s="20">
        <f t="shared" si="10"/>
        <v>34.793650793650791</v>
      </c>
      <c r="AJ25" s="137">
        <v>31</v>
      </c>
      <c r="AK25" s="138">
        <v>798</v>
      </c>
      <c r="AL25" s="21">
        <f t="shared" si="11"/>
        <v>25.741935483870968</v>
      </c>
      <c r="AM25" s="22">
        <v>37</v>
      </c>
      <c r="AN25" s="233">
        <v>0</v>
      </c>
      <c r="AO25" s="234">
        <v>0</v>
      </c>
      <c r="AP25" s="24">
        <v>0</v>
      </c>
      <c r="AQ25" s="233">
        <v>0</v>
      </c>
      <c r="AR25" s="234">
        <v>0</v>
      </c>
      <c r="AS25" s="26">
        <v>0</v>
      </c>
    </row>
    <row r="26" spans="1:45" x14ac:dyDescent="0.25">
      <c r="A26" s="4">
        <v>24</v>
      </c>
      <c r="B26" s="4" t="s">
        <v>52</v>
      </c>
      <c r="C26" s="233">
        <v>104</v>
      </c>
      <c r="D26" s="234">
        <v>2441</v>
      </c>
      <c r="E26" s="24">
        <f t="shared" si="0"/>
        <v>23.471153846153847</v>
      </c>
      <c r="F26" s="23">
        <v>5</v>
      </c>
      <c r="G26" s="24">
        <v>170</v>
      </c>
      <c r="H26" s="24">
        <f t="shared" si="1"/>
        <v>34</v>
      </c>
      <c r="I26" s="23">
        <v>14</v>
      </c>
      <c r="J26" s="24">
        <v>864</v>
      </c>
      <c r="K26" s="24">
        <f t="shared" si="2"/>
        <v>61.714285714285715</v>
      </c>
      <c r="L26" s="23">
        <v>62</v>
      </c>
      <c r="M26" s="24">
        <v>2123</v>
      </c>
      <c r="N26" s="24">
        <f t="shared" si="3"/>
        <v>34.241935483870968</v>
      </c>
      <c r="O26" s="23">
        <v>107</v>
      </c>
      <c r="P26" s="24">
        <v>2904</v>
      </c>
      <c r="Q26" s="24">
        <f t="shared" si="4"/>
        <v>27.140186915887849</v>
      </c>
      <c r="R26" s="245">
        <v>21</v>
      </c>
      <c r="S26" s="24">
        <v>1042</v>
      </c>
      <c r="T26" s="26">
        <f t="shared" si="5"/>
        <v>49.61904761904762</v>
      </c>
      <c r="U26" s="240">
        <v>17</v>
      </c>
      <c r="V26" s="24">
        <v>811</v>
      </c>
      <c r="W26" s="26">
        <f t="shared" si="6"/>
        <v>47.705882352941174</v>
      </c>
      <c r="X26" s="240">
        <v>3</v>
      </c>
      <c r="Y26" s="24">
        <v>242</v>
      </c>
      <c r="Z26" s="26">
        <f t="shared" si="7"/>
        <v>80.666666666666671</v>
      </c>
      <c r="AA26" s="240">
        <v>8</v>
      </c>
      <c r="AB26" s="24">
        <v>674</v>
      </c>
      <c r="AC26" s="24">
        <f t="shared" si="8"/>
        <v>84.25</v>
      </c>
      <c r="AD26" s="23">
        <v>21</v>
      </c>
      <c r="AE26" s="24">
        <v>1042</v>
      </c>
      <c r="AF26" s="24">
        <f t="shared" si="9"/>
        <v>49.61904761904762</v>
      </c>
      <c r="AG26" s="19">
        <f t="shared" si="12"/>
        <v>362</v>
      </c>
      <c r="AH26" s="20">
        <f t="shared" si="12"/>
        <v>12313</v>
      </c>
      <c r="AI26" s="20">
        <f t="shared" si="10"/>
        <v>34.013812154696133</v>
      </c>
      <c r="AJ26" s="137">
        <v>148</v>
      </c>
      <c r="AK26" s="138">
        <v>4461</v>
      </c>
      <c r="AL26" s="21">
        <f t="shared" si="11"/>
        <v>30.141891891891891</v>
      </c>
      <c r="AM26" s="22">
        <v>165</v>
      </c>
      <c r="AN26" s="233">
        <v>0</v>
      </c>
      <c r="AO26" s="234">
        <v>0</v>
      </c>
      <c r="AP26" s="24">
        <v>0</v>
      </c>
      <c r="AQ26" s="233">
        <v>0</v>
      </c>
      <c r="AR26" s="234">
        <v>0</v>
      </c>
      <c r="AS26" s="26">
        <v>0</v>
      </c>
    </row>
    <row r="27" spans="1:45" x14ac:dyDescent="0.25">
      <c r="A27" s="2">
        <v>25</v>
      </c>
      <c r="B27" s="2" t="s">
        <v>53</v>
      </c>
      <c r="C27" s="233">
        <v>134</v>
      </c>
      <c r="D27" s="234">
        <v>4090</v>
      </c>
      <c r="E27" s="24">
        <f t="shared" si="0"/>
        <v>30.522388059701491</v>
      </c>
      <c r="F27" s="23">
        <v>9</v>
      </c>
      <c r="G27" s="24">
        <v>314</v>
      </c>
      <c r="H27" s="24">
        <f t="shared" si="1"/>
        <v>34.888888888888886</v>
      </c>
      <c r="I27" s="23">
        <v>4</v>
      </c>
      <c r="J27" s="24">
        <v>450</v>
      </c>
      <c r="K27" s="24">
        <f t="shared" si="2"/>
        <v>112.5</v>
      </c>
      <c r="L27" s="23">
        <v>58</v>
      </c>
      <c r="M27" s="24">
        <v>2490</v>
      </c>
      <c r="N27" s="24">
        <f t="shared" si="3"/>
        <v>42.931034482758619</v>
      </c>
      <c r="O27" s="23">
        <v>151</v>
      </c>
      <c r="P27" s="24">
        <v>4855</v>
      </c>
      <c r="Q27" s="24">
        <f t="shared" si="4"/>
        <v>32.152317880794705</v>
      </c>
      <c r="R27" s="245">
        <v>17</v>
      </c>
      <c r="S27" s="24">
        <v>1655</v>
      </c>
      <c r="T27" s="26">
        <f t="shared" si="5"/>
        <v>97.352941176470594</v>
      </c>
      <c r="U27" s="240">
        <v>22</v>
      </c>
      <c r="V27" s="24">
        <v>1417</v>
      </c>
      <c r="W27" s="26">
        <f t="shared" si="6"/>
        <v>64.409090909090907</v>
      </c>
      <c r="X27" s="240">
        <v>4</v>
      </c>
      <c r="Y27" s="24">
        <v>200</v>
      </c>
      <c r="Z27" s="26">
        <f t="shared" si="7"/>
        <v>50</v>
      </c>
      <c r="AA27" s="240">
        <v>10</v>
      </c>
      <c r="AB27" s="24">
        <v>993</v>
      </c>
      <c r="AC27" s="24">
        <f t="shared" si="8"/>
        <v>99.3</v>
      </c>
      <c r="AD27" s="23">
        <v>17</v>
      </c>
      <c r="AE27" s="24">
        <v>1656</v>
      </c>
      <c r="AF27" s="24">
        <f t="shared" si="9"/>
        <v>97.411764705882348</v>
      </c>
      <c r="AG27" s="19">
        <f t="shared" si="12"/>
        <v>426</v>
      </c>
      <c r="AH27" s="20">
        <f t="shared" si="12"/>
        <v>18120</v>
      </c>
      <c r="AI27" s="20">
        <f t="shared" si="10"/>
        <v>42.535211267605632</v>
      </c>
      <c r="AJ27" s="137">
        <v>194</v>
      </c>
      <c r="AK27" s="138">
        <v>6888</v>
      </c>
      <c r="AL27" s="21">
        <f t="shared" si="11"/>
        <v>35.505154639175259</v>
      </c>
      <c r="AM27" s="22">
        <v>230</v>
      </c>
      <c r="AN27" s="233">
        <v>0</v>
      </c>
      <c r="AO27" s="234">
        <v>0</v>
      </c>
      <c r="AP27" s="24">
        <v>0</v>
      </c>
      <c r="AQ27" s="233">
        <v>0</v>
      </c>
      <c r="AR27" s="234">
        <v>0</v>
      </c>
      <c r="AS27" s="26">
        <v>0</v>
      </c>
    </row>
    <row r="28" spans="1:45" x14ac:dyDescent="0.25">
      <c r="A28" s="3">
        <v>26</v>
      </c>
      <c r="B28" s="3" t="s">
        <v>54</v>
      </c>
      <c r="C28" s="233">
        <v>150</v>
      </c>
      <c r="D28" s="234">
        <v>2867</v>
      </c>
      <c r="E28" s="24">
        <f t="shared" si="0"/>
        <v>19.113333333333333</v>
      </c>
      <c r="F28" s="23">
        <v>17</v>
      </c>
      <c r="G28" s="24">
        <v>379</v>
      </c>
      <c r="H28" s="24">
        <f t="shared" si="1"/>
        <v>22.294117647058822</v>
      </c>
      <c r="I28" s="23">
        <v>20</v>
      </c>
      <c r="J28" s="24">
        <v>1128</v>
      </c>
      <c r="K28" s="24">
        <f t="shared" si="2"/>
        <v>56.4</v>
      </c>
      <c r="L28" s="23">
        <v>72</v>
      </c>
      <c r="M28" s="24">
        <v>2746</v>
      </c>
      <c r="N28" s="24">
        <f t="shared" si="3"/>
        <v>38.138888888888886</v>
      </c>
      <c r="O28" s="23">
        <v>166</v>
      </c>
      <c r="P28" s="24">
        <v>4284</v>
      </c>
      <c r="Q28" s="24">
        <f t="shared" si="4"/>
        <v>25.807228915662652</v>
      </c>
      <c r="R28" s="245">
        <v>22</v>
      </c>
      <c r="S28" s="24">
        <v>1252</v>
      </c>
      <c r="T28" s="26">
        <f t="shared" si="5"/>
        <v>56.909090909090907</v>
      </c>
      <c r="U28" s="240">
        <v>27</v>
      </c>
      <c r="V28" s="24">
        <v>1075</v>
      </c>
      <c r="W28" s="26">
        <f t="shared" si="6"/>
        <v>39.814814814814817</v>
      </c>
      <c r="X28" s="240">
        <v>4</v>
      </c>
      <c r="Y28" s="24">
        <v>260</v>
      </c>
      <c r="Z28" s="26">
        <f t="shared" si="7"/>
        <v>65</v>
      </c>
      <c r="AA28" s="240">
        <v>9</v>
      </c>
      <c r="AB28" s="24">
        <v>613</v>
      </c>
      <c r="AC28" s="24">
        <f t="shared" si="8"/>
        <v>68.111111111111114</v>
      </c>
      <c r="AD28" s="23">
        <v>22</v>
      </c>
      <c r="AE28" s="24">
        <v>1252</v>
      </c>
      <c r="AF28" s="24">
        <f t="shared" si="9"/>
        <v>56.909090909090907</v>
      </c>
      <c r="AG28" s="19">
        <f t="shared" si="12"/>
        <v>509</v>
      </c>
      <c r="AH28" s="20">
        <f t="shared" si="12"/>
        <v>15856</v>
      </c>
      <c r="AI28" s="20">
        <f t="shared" si="10"/>
        <v>31.151277013752456</v>
      </c>
      <c r="AJ28" s="137">
        <v>233</v>
      </c>
      <c r="AK28" s="138">
        <v>6795</v>
      </c>
      <c r="AL28" s="21">
        <f t="shared" si="11"/>
        <v>29.163090128755364</v>
      </c>
      <c r="AM28" s="22">
        <v>286</v>
      </c>
      <c r="AN28" s="233">
        <v>0</v>
      </c>
      <c r="AO28" s="234">
        <v>0</v>
      </c>
      <c r="AP28" s="24">
        <v>0</v>
      </c>
      <c r="AQ28" s="233">
        <v>0</v>
      </c>
      <c r="AR28" s="234">
        <v>0</v>
      </c>
      <c r="AS28" s="26">
        <v>0</v>
      </c>
    </row>
    <row r="29" spans="1:45" x14ac:dyDescent="0.25">
      <c r="A29" s="3">
        <v>27</v>
      </c>
      <c r="B29" s="3" t="s">
        <v>55</v>
      </c>
      <c r="C29" s="233">
        <v>148</v>
      </c>
      <c r="D29" s="234">
        <v>3548</v>
      </c>
      <c r="E29" s="24">
        <f t="shared" si="0"/>
        <v>23.972972972972972</v>
      </c>
      <c r="F29" s="23">
        <v>6</v>
      </c>
      <c r="G29" s="24">
        <v>270</v>
      </c>
      <c r="H29" s="24">
        <f t="shared" si="1"/>
        <v>45</v>
      </c>
      <c r="I29" s="23">
        <v>11</v>
      </c>
      <c r="J29" s="24">
        <v>490</v>
      </c>
      <c r="K29" s="24">
        <f t="shared" si="2"/>
        <v>44.545454545454547</v>
      </c>
      <c r="L29" s="23">
        <v>85</v>
      </c>
      <c r="M29" s="24">
        <v>3290</v>
      </c>
      <c r="N29" s="24">
        <f t="shared" si="3"/>
        <v>38.705882352941174</v>
      </c>
      <c r="O29" s="23">
        <v>173</v>
      </c>
      <c r="P29" s="24">
        <v>4540</v>
      </c>
      <c r="Q29" s="24">
        <f t="shared" si="4"/>
        <v>26.24277456647399</v>
      </c>
      <c r="R29" s="245">
        <v>25</v>
      </c>
      <c r="S29" s="24">
        <v>1788</v>
      </c>
      <c r="T29" s="26">
        <f t="shared" si="5"/>
        <v>71.52</v>
      </c>
      <c r="U29" s="240">
        <v>22</v>
      </c>
      <c r="V29" s="24">
        <v>1542</v>
      </c>
      <c r="W29" s="26">
        <f t="shared" si="6"/>
        <v>70.090909090909093</v>
      </c>
      <c r="X29" s="240">
        <v>7</v>
      </c>
      <c r="Y29" s="24">
        <v>362</v>
      </c>
      <c r="Z29" s="26">
        <f t="shared" si="7"/>
        <v>51.714285714285715</v>
      </c>
      <c r="AA29" s="240">
        <v>17</v>
      </c>
      <c r="AB29" s="24">
        <v>1146</v>
      </c>
      <c r="AC29" s="24">
        <f t="shared" si="8"/>
        <v>67.411764705882348</v>
      </c>
      <c r="AD29" s="23">
        <v>25</v>
      </c>
      <c r="AE29" s="24">
        <v>1790</v>
      </c>
      <c r="AF29" s="24">
        <f t="shared" si="9"/>
        <v>71.599999999999994</v>
      </c>
      <c r="AG29" s="19">
        <f t="shared" si="12"/>
        <v>519</v>
      </c>
      <c r="AH29" s="20">
        <f t="shared" si="12"/>
        <v>18766</v>
      </c>
      <c r="AI29" s="20">
        <f t="shared" si="10"/>
        <v>36.157996146435451</v>
      </c>
      <c r="AJ29" s="137">
        <v>237</v>
      </c>
      <c r="AK29" s="138">
        <v>7204</v>
      </c>
      <c r="AL29" s="21">
        <f t="shared" si="11"/>
        <v>30.396624472573841</v>
      </c>
      <c r="AM29" s="22">
        <v>255</v>
      </c>
      <c r="AN29" s="233">
        <v>0</v>
      </c>
      <c r="AO29" s="234">
        <v>0</v>
      </c>
      <c r="AP29" s="24">
        <v>0</v>
      </c>
      <c r="AQ29" s="233">
        <v>0</v>
      </c>
      <c r="AR29" s="234">
        <v>0</v>
      </c>
      <c r="AS29" s="26">
        <v>0</v>
      </c>
    </row>
    <row r="30" spans="1:45" x14ac:dyDescent="0.25">
      <c r="A30" s="2">
        <v>28</v>
      </c>
      <c r="B30" s="2" t="s">
        <v>56</v>
      </c>
      <c r="C30" s="233">
        <v>114</v>
      </c>
      <c r="D30" s="234">
        <v>2691</v>
      </c>
      <c r="E30" s="24">
        <f t="shared" si="0"/>
        <v>23.605263157894736</v>
      </c>
      <c r="F30" s="23">
        <v>6</v>
      </c>
      <c r="G30" s="24">
        <v>251</v>
      </c>
      <c r="H30" s="24">
        <f t="shared" si="1"/>
        <v>41.833333333333336</v>
      </c>
      <c r="I30" s="23">
        <v>14</v>
      </c>
      <c r="J30" s="24">
        <v>987</v>
      </c>
      <c r="K30" s="24">
        <f t="shared" si="2"/>
        <v>70.5</v>
      </c>
      <c r="L30" s="23">
        <v>80</v>
      </c>
      <c r="M30" s="24">
        <v>2990</v>
      </c>
      <c r="N30" s="24">
        <f t="shared" si="3"/>
        <v>37.375</v>
      </c>
      <c r="O30" s="23">
        <v>133</v>
      </c>
      <c r="P30" s="24">
        <v>3455</v>
      </c>
      <c r="Q30" s="24">
        <f t="shared" si="4"/>
        <v>25.977443609022558</v>
      </c>
      <c r="R30" s="245">
        <v>28</v>
      </c>
      <c r="S30" s="24">
        <v>1779</v>
      </c>
      <c r="T30" s="26">
        <f t="shared" si="5"/>
        <v>63.535714285714285</v>
      </c>
      <c r="U30" s="240">
        <v>20</v>
      </c>
      <c r="V30" s="24">
        <v>927</v>
      </c>
      <c r="W30" s="26">
        <f t="shared" si="6"/>
        <v>46.35</v>
      </c>
      <c r="X30" s="240">
        <v>4</v>
      </c>
      <c r="Y30" s="24">
        <v>225</v>
      </c>
      <c r="Z30" s="26">
        <f t="shared" si="7"/>
        <v>56.25</v>
      </c>
      <c r="AA30" s="240">
        <v>9</v>
      </c>
      <c r="AB30" s="24">
        <v>696</v>
      </c>
      <c r="AC30" s="24">
        <f t="shared" si="8"/>
        <v>77.333333333333329</v>
      </c>
      <c r="AD30" s="23">
        <v>28</v>
      </c>
      <c r="AE30" s="24">
        <v>1785</v>
      </c>
      <c r="AF30" s="24">
        <f t="shared" si="9"/>
        <v>63.75</v>
      </c>
      <c r="AG30" s="19">
        <f t="shared" si="12"/>
        <v>436</v>
      </c>
      <c r="AH30" s="20">
        <f t="shared" si="12"/>
        <v>15786</v>
      </c>
      <c r="AI30" s="20">
        <f t="shared" si="10"/>
        <v>36.206422018348626</v>
      </c>
      <c r="AJ30" s="137">
        <v>175</v>
      </c>
      <c r="AK30" s="138">
        <v>4945</v>
      </c>
      <c r="AL30" s="21">
        <f t="shared" si="11"/>
        <v>28.257142857142856</v>
      </c>
      <c r="AM30" s="22">
        <v>189</v>
      </c>
      <c r="AN30" s="233">
        <v>0</v>
      </c>
      <c r="AO30" s="234">
        <v>0</v>
      </c>
      <c r="AP30" s="24">
        <v>0</v>
      </c>
      <c r="AQ30" s="233">
        <v>0</v>
      </c>
      <c r="AR30" s="234">
        <v>0</v>
      </c>
      <c r="AS30" s="26">
        <v>0</v>
      </c>
    </row>
    <row r="31" spans="1:45" x14ac:dyDescent="0.25">
      <c r="A31" s="3">
        <v>29</v>
      </c>
      <c r="B31" s="3" t="s">
        <v>57</v>
      </c>
      <c r="C31" s="233">
        <v>170</v>
      </c>
      <c r="D31" s="234">
        <v>6883</v>
      </c>
      <c r="E31" s="24">
        <f t="shared" si="0"/>
        <v>40.488235294117644</v>
      </c>
      <c r="F31" s="23">
        <v>10</v>
      </c>
      <c r="G31" s="24">
        <v>1519</v>
      </c>
      <c r="H31" s="24">
        <f t="shared" si="1"/>
        <v>151.9</v>
      </c>
      <c r="I31" s="23">
        <v>10</v>
      </c>
      <c r="J31" s="24">
        <v>1015</v>
      </c>
      <c r="K31" s="24">
        <f t="shared" si="2"/>
        <v>101.5</v>
      </c>
      <c r="L31" s="23">
        <v>62</v>
      </c>
      <c r="M31" s="24">
        <v>4208</v>
      </c>
      <c r="N31" s="24">
        <f t="shared" si="3"/>
        <v>67.870967741935488</v>
      </c>
      <c r="O31" s="23">
        <v>185</v>
      </c>
      <c r="P31" s="24">
        <v>7244</v>
      </c>
      <c r="Q31" s="24">
        <f t="shared" si="4"/>
        <v>39.156756756756756</v>
      </c>
      <c r="R31" s="245">
        <v>103</v>
      </c>
      <c r="S31" s="24">
        <v>6900</v>
      </c>
      <c r="T31" s="26">
        <f t="shared" si="5"/>
        <v>66.990291262135926</v>
      </c>
      <c r="U31" s="240">
        <v>20</v>
      </c>
      <c r="V31" s="24">
        <v>1336</v>
      </c>
      <c r="W31" s="26">
        <f t="shared" si="6"/>
        <v>66.8</v>
      </c>
      <c r="X31" s="240">
        <v>6</v>
      </c>
      <c r="Y31" s="24">
        <v>676</v>
      </c>
      <c r="Z31" s="26">
        <f t="shared" si="7"/>
        <v>112.66666666666667</v>
      </c>
      <c r="AA31" s="240">
        <v>21</v>
      </c>
      <c r="AB31" s="24">
        <v>1544</v>
      </c>
      <c r="AC31" s="24">
        <f t="shared" si="8"/>
        <v>73.523809523809518</v>
      </c>
      <c r="AD31" s="23">
        <v>105</v>
      </c>
      <c r="AE31" s="24">
        <v>6904</v>
      </c>
      <c r="AF31" s="24">
        <f t="shared" si="9"/>
        <v>65.752380952380946</v>
      </c>
      <c r="AG31" s="19">
        <f t="shared" si="12"/>
        <v>692</v>
      </c>
      <c r="AH31" s="20">
        <f t="shared" si="12"/>
        <v>38229</v>
      </c>
      <c r="AI31" s="20">
        <f t="shared" si="10"/>
        <v>55.244219653179194</v>
      </c>
      <c r="AJ31" s="137">
        <v>241</v>
      </c>
      <c r="AK31" s="138">
        <v>11255</v>
      </c>
      <c r="AL31" s="21">
        <f t="shared" si="11"/>
        <v>46.701244813278009</v>
      </c>
      <c r="AM31" s="22">
        <v>280</v>
      </c>
      <c r="AN31" s="233">
        <v>0</v>
      </c>
      <c r="AO31" s="234">
        <v>0</v>
      </c>
      <c r="AP31" s="24">
        <v>0</v>
      </c>
      <c r="AQ31" s="233">
        <v>0</v>
      </c>
      <c r="AR31" s="234">
        <v>0</v>
      </c>
      <c r="AS31" s="26">
        <v>0</v>
      </c>
    </row>
    <row r="32" spans="1:45" x14ac:dyDescent="0.25">
      <c r="A32" s="4">
        <v>30</v>
      </c>
      <c r="B32" s="4" t="s">
        <v>58</v>
      </c>
      <c r="C32" s="233">
        <v>187</v>
      </c>
      <c r="D32" s="234">
        <v>4985</v>
      </c>
      <c r="E32" s="24">
        <f t="shared" si="0"/>
        <v>26.657754010695186</v>
      </c>
      <c r="F32" s="23">
        <v>15</v>
      </c>
      <c r="G32" s="24">
        <v>318</v>
      </c>
      <c r="H32" s="24">
        <f t="shared" si="1"/>
        <v>21.2</v>
      </c>
      <c r="I32" s="23">
        <v>7</v>
      </c>
      <c r="J32" s="24">
        <v>704</v>
      </c>
      <c r="K32" s="24">
        <f t="shared" si="2"/>
        <v>100.57142857142857</v>
      </c>
      <c r="L32" s="23">
        <v>90</v>
      </c>
      <c r="M32" s="24">
        <v>3962</v>
      </c>
      <c r="N32" s="24">
        <f t="shared" si="3"/>
        <v>44.022222222222226</v>
      </c>
      <c r="O32" s="23">
        <v>202</v>
      </c>
      <c r="P32" s="24">
        <v>6053</v>
      </c>
      <c r="Q32" s="24">
        <f t="shared" si="4"/>
        <v>29.965346534653467</v>
      </c>
      <c r="R32" s="245">
        <v>20</v>
      </c>
      <c r="S32" s="24">
        <v>851</v>
      </c>
      <c r="T32" s="26">
        <f t="shared" si="5"/>
        <v>42.55</v>
      </c>
      <c r="U32" s="240">
        <v>36</v>
      </c>
      <c r="V32" s="24">
        <v>1295</v>
      </c>
      <c r="W32" s="26">
        <f t="shared" si="6"/>
        <v>35.972222222222221</v>
      </c>
      <c r="X32" s="240">
        <v>2</v>
      </c>
      <c r="Y32" s="24">
        <v>411</v>
      </c>
      <c r="Z32" s="26">
        <f t="shared" si="7"/>
        <v>205.5</v>
      </c>
      <c r="AA32" s="240">
        <v>13</v>
      </c>
      <c r="AB32" s="24">
        <v>871</v>
      </c>
      <c r="AC32" s="24">
        <f t="shared" si="8"/>
        <v>67</v>
      </c>
      <c r="AD32" s="23">
        <v>20</v>
      </c>
      <c r="AE32" s="24">
        <v>851</v>
      </c>
      <c r="AF32" s="24">
        <f t="shared" si="9"/>
        <v>42.55</v>
      </c>
      <c r="AG32" s="19">
        <f t="shared" si="12"/>
        <v>592</v>
      </c>
      <c r="AH32" s="20">
        <f t="shared" si="12"/>
        <v>20301</v>
      </c>
      <c r="AI32" s="20">
        <f t="shared" si="10"/>
        <v>34.292229729729726</v>
      </c>
      <c r="AJ32" s="137">
        <v>282</v>
      </c>
      <c r="AK32" s="138">
        <v>8010</v>
      </c>
      <c r="AL32" s="21">
        <f t="shared" si="11"/>
        <v>28.404255319148938</v>
      </c>
      <c r="AM32" s="22">
        <v>306</v>
      </c>
      <c r="AN32" s="233">
        <v>0</v>
      </c>
      <c r="AO32" s="234">
        <v>0</v>
      </c>
      <c r="AP32" s="24">
        <v>0</v>
      </c>
      <c r="AQ32" s="233">
        <v>0</v>
      </c>
      <c r="AR32" s="234">
        <v>0</v>
      </c>
      <c r="AS32" s="26">
        <v>0</v>
      </c>
    </row>
    <row r="33" spans="1:45" x14ac:dyDescent="0.25">
      <c r="A33" s="2">
        <v>31</v>
      </c>
      <c r="B33" s="2" t="s">
        <v>59</v>
      </c>
      <c r="C33" s="233">
        <v>376</v>
      </c>
      <c r="D33" s="234">
        <v>8579</v>
      </c>
      <c r="E33" s="24">
        <f t="shared" si="0"/>
        <v>22.816489361702128</v>
      </c>
      <c r="F33" s="23">
        <v>26</v>
      </c>
      <c r="G33" s="24">
        <v>1255</v>
      </c>
      <c r="H33" s="24">
        <f t="shared" si="1"/>
        <v>48.269230769230766</v>
      </c>
      <c r="I33" s="23">
        <v>27</v>
      </c>
      <c r="J33" s="24">
        <v>2153</v>
      </c>
      <c r="K33" s="24">
        <f t="shared" si="2"/>
        <v>79.740740740740748</v>
      </c>
      <c r="L33" s="23">
        <v>175</v>
      </c>
      <c r="M33" s="24">
        <v>7113</v>
      </c>
      <c r="N33" s="24">
        <f t="shared" si="3"/>
        <v>40.645714285714284</v>
      </c>
      <c r="O33" s="23">
        <v>424</v>
      </c>
      <c r="P33" s="24">
        <v>11107</v>
      </c>
      <c r="Q33" s="24">
        <f t="shared" si="4"/>
        <v>26.195754716981131</v>
      </c>
      <c r="R33" s="245">
        <v>47</v>
      </c>
      <c r="S33" s="24">
        <v>3635</v>
      </c>
      <c r="T33" s="26">
        <f t="shared" si="5"/>
        <v>77.340425531914889</v>
      </c>
      <c r="U33" s="240">
        <v>67</v>
      </c>
      <c r="V33" s="24">
        <v>11850</v>
      </c>
      <c r="W33" s="26">
        <f t="shared" si="6"/>
        <v>176.86567164179104</v>
      </c>
      <c r="X33" s="240">
        <v>5</v>
      </c>
      <c r="Y33" s="24">
        <v>628</v>
      </c>
      <c r="Z33" s="26">
        <f t="shared" si="7"/>
        <v>125.6</v>
      </c>
      <c r="AA33" s="240">
        <v>21</v>
      </c>
      <c r="AB33" s="24">
        <v>1682</v>
      </c>
      <c r="AC33" s="24">
        <f t="shared" si="8"/>
        <v>80.095238095238102</v>
      </c>
      <c r="AD33" s="23">
        <v>48</v>
      </c>
      <c r="AE33" s="24">
        <v>3636</v>
      </c>
      <c r="AF33" s="24">
        <f t="shared" si="9"/>
        <v>75.75</v>
      </c>
      <c r="AG33" s="19">
        <f t="shared" si="12"/>
        <v>1216</v>
      </c>
      <c r="AH33" s="20">
        <f t="shared" si="12"/>
        <v>51638</v>
      </c>
      <c r="AI33" s="20">
        <f t="shared" si="10"/>
        <v>42.465460526315788</v>
      </c>
      <c r="AJ33" s="137">
        <v>530</v>
      </c>
      <c r="AK33" s="138">
        <v>24784</v>
      </c>
      <c r="AL33" s="21">
        <f t="shared" si="11"/>
        <v>46.762264150943395</v>
      </c>
      <c r="AM33" s="22">
        <v>563</v>
      </c>
      <c r="AN33" s="233">
        <v>0</v>
      </c>
      <c r="AO33" s="234">
        <v>0</v>
      </c>
      <c r="AP33" s="24">
        <v>0</v>
      </c>
      <c r="AQ33" s="233">
        <v>0</v>
      </c>
      <c r="AR33" s="234">
        <v>0</v>
      </c>
      <c r="AS33" s="26">
        <v>0</v>
      </c>
    </row>
    <row r="34" spans="1:45" x14ac:dyDescent="0.25">
      <c r="A34" s="3">
        <v>32</v>
      </c>
      <c r="B34" s="3" t="s">
        <v>60</v>
      </c>
      <c r="C34" s="233">
        <v>51</v>
      </c>
      <c r="D34" s="234">
        <v>1242</v>
      </c>
      <c r="E34" s="24">
        <f t="shared" si="0"/>
        <v>24.352941176470587</v>
      </c>
      <c r="F34" s="23">
        <v>5</v>
      </c>
      <c r="G34" s="24">
        <v>100</v>
      </c>
      <c r="H34" s="24">
        <f t="shared" si="1"/>
        <v>20</v>
      </c>
      <c r="I34" s="23">
        <v>10</v>
      </c>
      <c r="J34" s="24">
        <v>347</v>
      </c>
      <c r="K34" s="24">
        <f t="shared" si="2"/>
        <v>34.700000000000003</v>
      </c>
      <c r="L34" s="23">
        <v>30</v>
      </c>
      <c r="M34" s="24">
        <v>934</v>
      </c>
      <c r="N34" s="24">
        <f t="shared" si="3"/>
        <v>31.133333333333333</v>
      </c>
      <c r="O34" s="23">
        <v>56</v>
      </c>
      <c r="P34" s="24">
        <v>1406</v>
      </c>
      <c r="Q34" s="24">
        <f t="shared" si="4"/>
        <v>25.107142857142858</v>
      </c>
      <c r="R34" s="245">
        <v>18</v>
      </c>
      <c r="S34" s="24">
        <v>870</v>
      </c>
      <c r="T34" s="26">
        <f t="shared" si="5"/>
        <v>48.333333333333336</v>
      </c>
      <c r="U34" s="240">
        <v>4</v>
      </c>
      <c r="V34" s="24">
        <v>313</v>
      </c>
      <c r="W34" s="26">
        <f t="shared" si="6"/>
        <v>78.25</v>
      </c>
      <c r="X34" s="240">
        <v>3</v>
      </c>
      <c r="Y34" s="24">
        <v>156</v>
      </c>
      <c r="Z34" s="26">
        <f t="shared" si="7"/>
        <v>52</v>
      </c>
      <c r="AA34" s="240">
        <v>3</v>
      </c>
      <c r="AB34" s="24">
        <v>104</v>
      </c>
      <c r="AC34" s="24">
        <f t="shared" si="8"/>
        <v>34.666666666666664</v>
      </c>
      <c r="AD34" s="23">
        <v>18</v>
      </c>
      <c r="AE34" s="24">
        <v>870</v>
      </c>
      <c r="AF34" s="24">
        <f t="shared" si="9"/>
        <v>48.333333333333336</v>
      </c>
      <c r="AG34" s="19">
        <f t="shared" si="12"/>
        <v>198</v>
      </c>
      <c r="AH34" s="20">
        <f t="shared" si="12"/>
        <v>6342</v>
      </c>
      <c r="AI34" s="20">
        <f t="shared" si="10"/>
        <v>32.030303030303031</v>
      </c>
      <c r="AJ34" s="137">
        <v>69</v>
      </c>
      <c r="AK34" s="138">
        <v>2367</v>
      </c>
      <c r="AL34" s="21">
        <f t="shared" si="11"/>
        <v>34.304347826086953</v>
      </c>
      <c r="AM34" s="22">
        <v>85</v>
      </c>
      <c r="AN34" s="233">
        <v>0</v>
      </c>
      <c r="AO34" s="234">
        <v>0</v>
      </c>
      <c r="AP34" s="24">
        <v>0</v>
      </c>
      <c r="AQ34" s="233">
        <v>0</v>
      </c>
      <c r="AR34" s="234">
        <v>0</v>
      </c>
      <c r="AS34" s="26">
        <v>0</v>
      </c>
    </row>
    <row r="35" spans="1:45" x14ac:dyDescent="0.25">
      <c r="A35" s="3">
        <v>33</v>
      </c>
      <c r="B35" s="3" t="s">
        <v>61</v>
      </c>
      <c r="C35" s="233">
        <v>373</v>
      </c>
      <c r="D35" s="234">
        <v>10778</v>
      </c>
      <c r="E35" s="24">
        <f t="shared" si="0"/>
        <v>28.89544235924933</v>
      </c>
      <c r="F35" s="23">
        <v>20</v>
      </c>
      <c r="G35" s="24">
        <v>557</v>
      </c>
      <c r="H35" s="24">
        <f t="shared" si="1"/>
        <v>27.85</v>
      </c>
      <c r="I35" s="23">
        <v>40</v>
      </c>
      <c r="J35" s="24">
        <v>2352</v>
      </c>
      <c r="K35" s="24">
        <f t="shared" si="2"/>
        <v>58.8</v>
      </c>
      <c r="L35" s="23">
        <v>156</v>
      </c>
      <c r="M35" s="24">
        <v>5824</v>
      </c>
      <c r="N35" s="24">
        <f t="shared" si="3"/>
        <v>37.333333333333336</v>
      </c>
      <c r="O35" s="23">
        <v>410</v>
      </c>
      <c r="P35" s="24">
        <v>12393</v>
      </c>
      <c r="Q35" s="24">
        <f t="shared" si="4"/>
        <v>30.226829268292683</v>
      </c>
      <c r="R35" s="245">
        <v>61</v>
      </c>
      <c r="S35" s="24">
        <v>6723</v>
      </c>
      <c r="T35" s="26">
        <f t="shared" si="5"/>
        <v>110.21311475409836</v>
      </c>
      <c r="U35" s="240">
        <v>53</v>
      </c>
      <c r="V35" s="24">
        <v>3851</v>
      </c>
      <c r="W35" s="26">
        <f t="shared" si="6"/>
        <v>72.660377358490564</v>
      </c>
      <c r="X35" s="240">
        <v>9</v>
      </c>
      <c r="Y35" s="24">
        <v>989</v>
      </c>
      <c r="Z35" s="26">
        <f t="shared" si="7"/>
        <v>109.88888888888889</v>
      </c>
      <c r="AA35" s="240">
        <v>19</v>
      </c>
      <c r="AB35" s="24">
        <v>1087</v>
      </c>
      <c r="AC35" s="24">
        <f t="shared" si="8"/>
        <v>57.210526315789473</v>
      </c>
      <c r="AD35" s="23">
        <v>62</v>
      </c>
      <c r="AE35" s="24">
        <v>6726</v>
      </c>
      <c r="AF35" s="24">
        <f t="shared" si="9"/>
        <v>108.48387096774194</v>
      </c>
      <c r="AG35" s="19">
        <f t="shared" si="12"/>
        <v>1203</v>
      </c>
      <c r="AH35" s="20">
        <f t="shared" si="12"/>
        <v>51280</v>
      </c>
      <c r="AI35" s="20">
        <f t="shared" si="10"/>
        <v>42.626766417290106</v>
      </c>
      <c r="AJ35" s="137">
        <v>513</v>
      </c>
      <c r="AK35" s="138">
        <v>18800</v>
      </c>
      <c r="AL35" s="21">
        <f t="shared" si="11"/>
        <v>36.64717348927875</v>
      </c>
      <c r="AM35" s="22">
        <v>606</v>
      </c>
      <c r="AN35" s="233">
        <v>0</v>
      </c>
      <c r="AO35" s="234">
        <v>0</v>
      </c>
      <c r="AP35" s="24">
        <v>0</v>
      </c>
      <c r="AQ35" s="233">
        <v>0</v>
      </c>
      <c r="AR35" s="234">
        <v>0</v>
      </c>
      <c r="AS35" s="26">
        <v>0</v>
      </c>
    </row>
    <row r="36" spans="1:45" x14ac:dyDescent="0.25">
      <c r="A36" s="2">
        <v>34</v>
      </c>
      <c r="B36" s="2" t="s">
        <v>62</v>
      </c>
      <c r="C36" s="233">
        <v>299</v>
      </c>
      <c r="D36" s="234">
        <v>7207</v>
      </c>
      <c r="E36" s="24">
        <f t="shared" si="0"/>
        <v>24.103678929765888</v>
      </c>
      <c r="F36" s="23">
        <v>21</v>
      </c>
      <c r="G36" s="24">
        <v>517</v>
      </c>
      <c r="H36" s="24">
        <f t="shared" si="1"/>
        <v>24.61904761904762</v>
      </c>
      <c r="I36" s="23">
        <v>36</v>
      </c>
      <c r="J36" s="24">
        <v>2278</v>
      </c>
      <c r="K36" s="24">
        <f t="shared" si="2"/>
        <v>63.277777777777779</v>
      </c>
      <c r="L36" s="23">
        <v>121</v>
      </c>
      <c r="M36" s="24">
        <v>5206</v>
      </c>
      <c r="N36" s="24">
        <f t="shared" si="3"/>
        <v>43.02479338842975</v>
      </c>
      <c r="O36" s="23">
        <v>325</v>
      </c>
      <c r="P36" s="24">
        <v>9023</v>
      </c>
      <c r="Q36" s="24">
        <f t="shared" si="4"/>
        <v>27.763076923076923</v>
      </c>
      <c r="R36" s="245">
        <v>50</v>
      </c>
      <c r="S36" s="24">
        <v>3064</v>
      </c>
      <c r="T36" s="26">
        <f t="shared" si="5"/>
        <v>61.28</v>
      </c>
      <c r="U36" s="240">
        <v>51</v>
      </c>
      <c r="V36" s="24">
        <v>1992</v>
      </c>
      <c r="W36" s="26">
        <f t="shared" si="6"/>
        <v>39.058823529411768</v>
      </c>
      <c r="X36" s="240">
        <v>7</v>
      </c>
      <c r="Y36" s="24">
        <v>639</v>
      </c>
      <c r="Z36" s="26">
        <f t="shared" si="7"/>
        <v>91.285714285714292</v>
      </c>
      <c r="AA36" s="240">
        <v>18</v>
      </c>
      <c r="AB36" s="24">
        <v>795</v>
      </c>
      <c r="AC36" s="24">
        <f t="shared" si="8"/>
        <v>44.166666666666664</v>
      </c>
      <c r="AD36" s="23">
        <v>50</v>
      </c>
      <c r="AE36" s="24">
        <v>3065</v>
      </c>
      <c r="AF36" s="24">
        <f t="shared" si="9"/>
        <v>61.3</v>
      </c>
      <c r="AG36" s="19">
        <f t="shared" si="12"/>
        <v>978</v>
      </c>
      <c r="AH36" s="20">
        <f t="shared" si="12"/>
        <v>33786</v>
      </c>
      <c r="AI36" s="20">
        <f t="shared" si="10"/>
        <v>34.54601226993865</v>
      </c>
      <c r="AJ36" s="137">
        <v>419</v>
      </c>
      <c r="AK36" s="138">
        <v>12749</v>
      </c>
      <c r="AL36" s="21">
        <f t="shared" si="11"/>
        <v>30.427207637231504</v>
      </c>
      <c r="AM36" s="22">
        <v>462</v>
      </c>
      <c r="AN36" s="233">
        <v>0</v>
      </c>
      <c r="AO36" s="234">
        <v>0</v>
      </c>
      <c r="AP36" s="24">
        <v>0</v>
      </c>
      <c r="AQ36" s="233">
        <v>0</v>
      </c>
      <c r="AR36" s="234">
        <v>0</v>
      </c>
      <c r="AS36" s="26">
        <v>0</v>
      </c>
    </row>
    <row r="37" spans="1:45" x14ac:dyDescent="0.25">
      <c r="A37" s="3">
        <v>35</v>
      </c>
      <c r="B37" s="3" t="s">
        <v>63</v>
      </c>
      <c r="C37" s="233">
        <v>284</v>
      </c>
      <c r="D37" s="234">
        <v>7915</v>
      </c>
      <c r="E37" s="24">
        <f t="shared" si="0"/>
        <v>27.869718309859156</v>
      </c>
      <c r="F37" s="23">
        <v>21</v>
      </c>
      <c r="G37" s="24">
        <v>1503</v>
      </c>
      <c r="H37" s="24">
        <f t="shared" si="1"/>
        <v>71.571428571428569</v>
      </c>
      <c r="I37" s="23">
        <v>23</v>
      </c>
      <c r="J37" s="24">
        <v>1751</v>
      </c>
      <c r="K37" s="24">
        <f t="shared" si="2"/>
        <v>76.130434782608702</v>
      </c>
      <c r="L37" s="23">
        <v>120</v>
      </c>
      <c r="M37" s="24">
        <v>5437</v>
      </c>
      <c r="N37" s="24">
        <f t="shared" si="3"/>
        <v>45.30833333333333</v>
      </c>
      <c r="O37" s="23">
        <v>331</v>
      </c>
      <c r="P37" s="24">
        <v>9858</v>
      </c>
      <c r="Q37" s="24">
        <f t="shared" si="4"/>
        <v>29.782477341389729</v>
      </c>
      <c r="R37" s="245">
        <v>213</v>
      </c>
      <c r="S37" s="24">
        <v>16152</v>
      </c>
      <c r="T37" s="26">
        <f t="shared" si="5"/>
        <v>75.83098591549296</v>
      </c>
      <c r="U37" s="240">
        <v>24</v>
      </c>
      <c r="V37" s="24">
        <v>1834</v>
      </c>
      <c r="W37" s="26">
        <f t="shared" si="6"/>
        <v>76.416666666666671</v>
      </c>
      <c r="X37" s="240">
        <v>6</v>
      </c>
      <c r="Y37" s="24">
        <v>372</v>
      </c>
      <c r="Z37" s="26">
        <f t="shared" si="7"/>
        <v>62</v>
      </c>
      <c r="AA37" s="240">
        <v>21</v>
      </c>
      <c r="AB37" s="24">
        <v>902</v>
      </c>
      <c r="AC37" s="24">
        <f t="shared" si="8"/>
        <v>42.952380952380949</v>
      </c>
      <c r="AD37" s="23">
        <v>216</v>
      </c>
      <c r="AE37" s="24">
        <v>16168</v>
      </c>
      <c r="AF37" s="24">
        <f t="shared" si="9"/>
        <v>74.851851851851848</v>
      </c>
      <c r="AG37" s="19">
        <f t="shared" si="12"/>
        <v>1259</v>
      </c>
      <c r="AH37" s="20">
        <f t="shared" si="12"/>
        <v>61892</v>
      </c>
      <c r="AI37" s="20">
        <f t="shared" si="10"/>
        <v>49.159650516282767</v>
      </c>
      <c r="AJ37" s="137">
        <v>446</v>
      </c>
      <c r="AK37" s="138">
        <v>15525</v>
      </c>
      <c r="AL37" s="21">
        <f t="shared" si="11"/>
        <v>34.809417040358746</v>
      </c>
      <c r="AM37" s="22">
        <v>500</v>
      </c>
      <c r="AN37" s="233">
        <v>0</v>
      </c>
      <c r="AO37" s="234">
        <v>0</v>
      </c>
      <c r="AP37" s="24">
        <v>0</v>
      </c>
      <c r="AQ37" s="233">
        <v>0</v>
      </c>
      <c r="AR37" s="234">
        <v>0</v>
      </c>
      <c r="AS37" s="26">
        <v>0</v>
      </c>
    </row>
    <row r="38" spans="1:45" x14ac:dyDescent="0.25">
      <c r="A38" s="4">
        <v>36</v>
      </c>
      <c r="B38" s="4" t="s">
        <v>64</v>
      </c>
      <c r="C38" s="233">
        <v>51</v>
      </c>
      <c r="D38" s="234">
        <v>1138</v>
      </c>
      <c r="E38" s="24">
        <f t="shared" si="0"/>
        <v>22.313725490196077</v>
      </c>
      <c r="F38" s="23">
        <v>3</v>
      </c>
      <c r="G38" s="24">
        <v>71</v>
      </c>
      <c r="H38" s="24">
        <f t="shared" si="1"/>
        <v>23.666666666666668</v>
      </c>
      <c r="I38" s="23">
        <v>6</v>
      </c>
      <c r="J38" s="24">
        <v>359</v>
      </c>
      <c r="K38" s="24">
        <f t="shared" si="2"/>
        <v>59.833333333333336</v>
      </c>
      <c r="L38" s="23">
        <v>39</v>
      </c>
      <c r="M38" s="24">
        <v>1144</v>
      </c>
      <c r="N38" s="24">
        <f t="shared" si="3"/>
        <v>29.333333333333332</v>
      </c>
      <c r="O38" s="23">
        <v>58</v>
      </c>
      <c r="P38" s="24">
        <v>1132</v>
      </c>
      <c r="Q38" s="24">
        <f t="shared" si="4"/>
        <v>19.517241379310345</v>
      </c>
      <c r="R38" s="245">
        <v>5</v>
      </c>
      <c r="S38" s="24">
        <v>252</v>
      </c>
      <c r="T38" s="26">
        <f t="shared" si="5"/>
        <v>50.4</v>
      </c>
      <c r="U38" s="240">
        <v>3</v>
      </c>
      <c r="V38" s="24">
        <v>18</v>
      </c>
      <c r="W38" s="26">
        <f t="shared" si="6"/>
        <v>6</v>
      </c>
      <c r="X38" s="240">
        <v>3</v>
      </c>
      <c r="Y38" s="24">
        <v>118</v>
      </c>
      <c r="Z38" s="26">
        <f t="shared" si="7"/>
        <v>39.333333333333336</v>
      </c>
      <c r="AA38" s="240">
        <v>5</v>
      </c>
      <c r="AB38" s="24">
        <v>186</v>
      </c>
      <c r="AC38" s="24">
        <f t="shared" si="8"/>
        <v>37.200000000000003</v>
      </c>
      <c r="AD38" s="23">
        <v>6</v>
      </c>
      <c r="AE38" s="24">
        <v>252</v>
      </c>
      <c r="AF38" s="24">
        <f t="shared" si="9"/>
        <v>42</v>
      </c>
      <c r="AG38" s="19">
        <f t="shared" si="12"/>
        <v>179</v>
      </c>
      <c r="AH38" s="20">
        <f t="shared" si="12"/>
        <v>4670</v>
      </c>
      <c r="AI38" s="20">
        <f t="shared" si="10"/>
        <v>26.089385474860336</v>
      </c>
      <c r="AJ38" s="137">
        <v>88</v>
      </c>
      <c r="AK38" s="138">
        <v>2102</v>
      </c>
      <c r="AL38" s="21">
        <f t="shared" si="11"/>
        <v>23.886363636363637</v>
      </c>
      <c r="AM38" s="22">
        <v>95</v>
      </c>
      <c r="AN38" s="233">
        <v>0</v>
      </c>
      <c r="AO38" s="234">
        <v>0</v>
      </c>
      <c r="AP38" s="24">
        <v>0</v>
      </c>
      <c r="AQ38" s="233">
        <v>0</v>
      </c>
      <c r="AR38" s="234">
        <v>0</v>
      </c>
      <c r="AS38" s="26">
        <v>0</v>
      </c>
    </row>
    <row r="39" spans="1:45" x14ac:dyDescent="0.25">
      <c r="A39" s="2">
        <v>37</v>
      </c>
      <c r="B39" s="2" t="s">
        <v>65</v>
      </c>
      <c r="C39" s="233">
        <v>145</v>
      </c>
      <c r="D39" s="234">
        <v>3045</v>
      </c>
      <c r="E39" s="24">
        <f t="shared" si="0"/>
        <v>21</v>
      </c>
      <c r="F39" s="23">
        <v>7</v>
      </c>
      <c r="G39" s="24">
        <v>371</v>
      </c>
      <c r="H39" s="24">
        <f t="shared" si="1"/>
        <v>53</v>
      </c>
      <c r="I39" s="23">
        <v>18</v>
      </c>
      <c r="J39" s="24">
        <v>965</v>
      </c>
      <c r="K39" s="24">
        <f t="shared" si="2"/>
        <v>53.611111111111114</v>
      </c>
      <c r="L39" s="23">
        <v>78</v>
      </c>
      <c r="M39" s="24">
        <v>2934</v>
      </c>
      <c r="N39" s="24">
        <f t="shared" si="3"/>
        <v>37.615384615384613</v>
      </c>
      <c r="O39" s="23">
        <v>179</v>
      </c>
      <c r="P39" s="24">
        <v>4876</v>
      </c>
      <c r="Q39" s="24">
        <f t="shared" si="4"/>
        <v>27.240223463687151</v>
      </c>
      <c r="R39" s="245">
        <v>19</v>
      </c>
      <c r="S39" s="24">
        <v>1646</v>
      </c>
      <c r="T39" s="26">
        <f t="shared" si="5"/>
        <v>86.631578947368425</v>
      </c>
      <c r="U39" s="240">
        <v>20</v>
      </c>
      <c r="V39" s="24">
        <v>797</v>
      </c>
      <c r="W39" s="26">
        <f t="shared" si="6"/>
        <v>39.85</v>
      </c>
      <c r="X39" s="240">
        <v>2</v>
      </c>
      <c r="Y39" s="24">
        <v>230</v>
      </c>
      <c r="Z39" s="26">
        <f t="shared" si="7"/>
        <v>115</v>
      </c>
      <c r="AA39" s="240">
        <v>16</v>
      </c>
      <c r="AB39" s="24">
        <v>738</v>
      </c>
      <c r="AC39" s="24">
        <f t="shared" si="8"/>
        <v>46.125</v>
      </c>
      <c r="AD39" s="23">
        <v>20</v>
      </c>
      <c r="AE39" s="24">
        <v>1651</v>
      </c>
      <c r="AF39" s="24">
        <f t="shared" si="9"/>
        <v>82.55</v>
      </c>
      <c r="AG39" s="19">
        <f t="shared" si="12"/>
        <v>504</v>
      </c>
      <c r="AH39" s="20">
        <f t="shared" si="12"/>
        <v>17253</v>
      </c>
      <c r="AI39" s="20">
        <f t="shared" si="10"/>
        <v>34.232142857142854</v>
      </c>
      <c r="AJ39" s="137">
        <v>239</v>
      </c>
      <c r="AK39" s="138">
        <v>6689</v>
      </c>
      <c r="AL39" s="21">
        <f t="shared" si="11"/>
        <v>27.98744769874477</v>
      </c>
      <c r="AM39" s="22">
        <v>272</v>
      </c>
      <c r="AN39" s="233">
        <v>0</v>
      </c>
      <c r="AO39" s="234">
        <v>0</v>
      </c>
      <c r="AP39" s="24">
        <v>0</v>
      </c>
      <c r="AQ39" s="233">
        <v>0</v>
      </c>
      <c r="AR39" s="234">
        <v>0</v>
      </c>
      <c r="AS39" s="26">
        <v>0</v>
      </c>
    </row>
    <row r="40" spans="1:45" x14ac:dyDescent="0.25">
      <c r="A40" s="3">
        <v>38</v>
      </c>
      <c r="B40" s="3" t="s">
        <v>66</v>
      </c>
      <c r="C40" s="233">
        <v>325</v>
      </c>
      <c r="D40" s="234">
        <v>5789</v>
      </c>
      <c r="E40" s="24">
        <f t="shared" si="0"/>
        <v>17.812307692307691</v>
      </c>
      <c r="F40" s="23">
        <v>18</v>
      </c>
      <c r="G40" s="24">
        <v>520</v>
      </c>
      <c r="H40" s="24">
        <f t="shared" si="1"/>
        <v>28.888888888888889</v>
      </c>
      <c r="I40" s="23">
        <v>26</v>
      </c>
      <c r="J40" s="24">
        <v>1472</v>
      </c>
      <c r="K40" s="24">
        <f t="shared" si="2"/>
        <v>56.615384615384613</v>
      </c>
      <c r="L40" s="23">
        <v>138</v>
      </c>
      <c r="M40" s="24">
        <v>4313</v>
      </c>
      <c r="N40" s="24">
        <f t="shared" si="3"/>
        <v>31.253623188405797</v>
      </c>
      <c r="O40" s="23">
        <v>354</v>
      </c>
      <c r="P40" s="24">
        <v>8347</v>
      </c>
      <c r="Q40" s="24">
        <f t="shared" si="4"/>
        <v>23.57909604519774</v>
      </c>
      <c r="R40" s="245">
        <v>56</v>
      </c>
      <c r="S40" s="24">
        <v>2825</v>
      </c>
      <c r="T40" s="26">
        <f t="shared" si="5"/>
        <v>50.446428571428569</v>
      </c>
      <c r="U40" s="240">
        <v>68</v>
      </c>
      <c r="V40" s="24">
        <v>3439</v>
      </c>
      <c r="W40" s="26">
        <f t="shared" si="6"/>
        <v>50.573529411764703</v>
      </c>
      <c r="X40" s="240">
        <v>7</v>
      </c>
      <c r="Y40" s="24">
        <v>551</v>
      </c>
      <c r="Z40" s="26">
        <f t="shared" si="7"/>
        <v>78.714285714285708</v>
      </c>
      <c r="AA40" s="240">
        <v>25</v>
      </c>
      <c r="AB40" s="24">
        <v>1212</v>
      </c>
      <c r="AC40" s="24">
        <f t="shared" si="8"/>
        <v>48.48</v>
      </c>
      <c r="AD40" s="23">
        <v>56</v>
      </c>
      <c r="AE40" s="24">
        <v>2825</v>
      </c>
      <c r="AF40" s="24">
        <f t="shared" si="9"/>
        <v>50.446428571428569</v>
      </c>
      <c r="AG40" s="19">
        <f t="shared" si="12"/>
        <v>1073</v>
      </c>
      <c r="AH40" s="20">
        <f t="shared" si="12"/>
        <v>31293</v>
      </c>
      <c r="AI40" s="20">
        <f t="shared" si="10"/>
        <v>29.164026095060578</v>
      </c>
      <c r="AJ40" s="137">
        <v>501</v>
      </c>
      <c r="AK40" s="138">
        <v>12533</v>
      </c>
      <c r="AL40" s="21">
        <f t="shared" si="11"/>
        <v>25.015968063872254</v>
      </c>
      <c r="AM40" s="22">
        <v>534</v>
      </c>
      <c r="AN40" s="233">
        <v>0</v>
      </c>
      <c r="AO40" s="234">
        <v>0</v>
      </c>
      <c r="AP40" s="24">
        <v>0</v>
      </c>
      <c r="AQ40" s="233">
        <v>0</v>
      </c>
      <c r="AR40" s="234">
        <v>0</v>
      </c>
      <c r="AS40" s="26">
        <v>0</v>
      </c>
    </row>
    <row r="41" spans="1:45" x14ac:dyDescent="0.25">
      <c r="A41" s="3">
        <v>39</v>
      </c>
      <c r="B41" s="3" t="s">
        <v>67</v>
      </c>
      <c r="C41" s="233">
        <v>53</v>
      </c>
      <c r="D41" s="234">
        <v>1537</v>
      </c>
      <c r="E41" s="24">
        <f t="shared" si="0"/>
        <v>29</v>
      </c>
      <c r="F41" s="23">
        <v>5</v>
      </c>
      <c r="G41" s="24">
        <v>144</v>
      </c>
      <c r="H41" s="24">
        <f t="shared" si="1"/>
        <v>28.8</v>
      </c>
      <c r="I41" s="23">
        <v>2</v>
      </c>
      <c r="J41" s="24">
        <v>188</v>
      </c>
      <c r="K41" s="24">
        <f t="shared" si="2"/>
        <v>94</v>
      </c>
      <c r="L41" s="23">
        <v>29</v>
      </c>
      <c r="M41" s="24">
        <v>806</v>
      </c>
      <c r="N41" s="24">
        <f t="shared" si="3"/>
        <v>27.793103448275861</v>
      </c>
      <c r="O41" s="23">
        <v>67</v>
      </c>
      <c r="P41" s="24">
        <v>1984</v>
      </c>
      <c r="Q41" s="24">
        <f t="shared" si="4"/>
        <v>29.611940298507463</v>
      </c>
      <c r="R41" s="245">
        <v>12</v>
      </c>
      <c r="S41" s="24">
        <v>585</v>
      </c>
      <c r="T41" s="26">
        <f t="shared" si="5"/>
        <v>48.75</v>
      </c>
      <c r="U41" s="240">
        <v>6</v>
      </c>
      <c r="V41" s="24">
        <v>225</v>
      </c>
      <c r="W41" s="26">
        <f t="shared" si="6"/>
        <v>37.5</v>
      </c>
      <c r="X41" s="240">
        <v>2</v>
      </c>
      <c r="Y41" s="24">
        <v>222</v>
      </c>
      <c r="Z41" s="26">
        <f t="shared" si="7"/>
        <v>111</v>
      </c>
      <c r="AA41" s="240">
        <v>8</v>
      </c>
      <c r="AB41" s="24">
        <v>369</v>
      </c>
      <c r="AC41" s="24">
        <f t="shared" si="8"/>
        <v>46.125</v>
      </c>
      <c r="AD41" s="23">
        <v>12</v>
      </c>
      <c r="AE41" s="24">
        <v>585</v>
      </c>
      <c r="AF41" s="24">
        <f t="shared" si="9"/>
        <v>48.75</v>
      </c>
      <c r="AG41" s="19">
        <f t="shared" si="12"/>
        <v>196</v>
      </c>
      <c r="AH41" s="20">
        <f t="shared" si="12"/>
        <v>6645</v>
      </c>
      <c r="AI41" s="20">
        <f t="shared" si="10"/>
        <v>33.903061224489797</v>
      </c>
      <c r="AJ41" s="137">
        <v>86</v>
      </c>
      <c r="AK41" s="138">
        <v>2859</v>
      </c>
      <c r="AL41" s="21">
        <f t="shared" si="11"/>
        <v>33.244186046511629</v>
      </c>
      <c r="AM41" s="22">
        <v>108</v>
      </c>
      <c r="AN41" s="233">
        <v>0</v>
      </c>
      <c r="AO41" s="234">
        <v>0</v>
      </c>
      <c r="AP41" s="24">
        <v>0</v>
      </c>
      <c r="AQ41" s="233">
        <v>0</v>
      </c>
      <c r="AR41" s="234">
        <v>0</v>
      </c>
      <c r="AS41" s="26">
        <v>0</v>
      </c>
    </row>
    <row r="42" spans="1:45" x14ac:dyDescent="0.25">
      <c r="A42" s="2">
        <v>40</v>
      </c>
      <c r="B42" s="2" t="s">
        <v>68</v>
      </c>
      <c r="C42" s="233">
        <v>97</v>
      </c>
      <c r="D42" s="234">
        <v>2385</v>
      </c>
      <c r="E42" s="24">
        <f t="shared" si="0"/>
        <v>24.587628865979383</v>
      </c>
      <c r="F42" s="23">
        <v>10</v>
      </c>
      <c r="G42" s="24">
        <v>138</v>
      </c>
      <c r="H42" s="24">
        <f t="shared" si="1"/>
        <v>13.8</v>
      </c>
      <c r="I42" s="23">
        <v>18</v>
      </c>
      <c r="J42" s="24">
        <v>952</v>
      </c>
      <c r="K42" s="24">
        <f t="shared" si="2"/>
        <v>52.888888888888886</v>
      </c>
      <c r="L42" s="23">
        <v>47</v>
      </c>
      <c r="M42" s="24">
        <v>1533</v>
      </c>
      <c r="N42" s="24">
        <f t="shared" si="3"/>
        <v>32.617021276595743</v>
      </c>
      <c r="O42" s="23">
        <v>111</v>
      </c>
      <c r="P42" s="24">
        <v>2689</v>
      </c>
      <c r="Q42" s="24">
        <f t="shared" si="4"/>
        <v>24.225225225225227</v>
      </c>
      <c r="R42" s="245">
        <v>20</v>
      </c>
      <c r="S42" s="24">
        <v>1147</v>
      </c>
      <c r="T42" s="26">
        <f t="shared" si="5"/>
        <v>57.35</v>
      </c>
      <c r="U42" s="240">
        <v>9</v>
      </c>
      <c r="V42" s="24">
        <v>250</v>
      </c>
      <c r="W42" s="26">
        <f t="shared" si="6"/>
        <v>27.777777777777779</v>
      </c>
      <c r="X42" s="240">
        <v>5</v>
      </c>
      <c r="Y42" s="24">
        <v>281</v>
      </c>
      <c r="Z42" s="26">
        <f t="shared" si="7"/>
        <v>56.2</v>
      </c>
      <c r="AA42" s="240">
        <v>11</v>
      </c>
      <c r="AB42" s="24">
        <v>655</v>
      </c>
      <c r="AC42" s="24">
        <f t="shared" si="8"/>
        <v>59.545454545454547</v>
      </c>
      <c r="AD42" s="23">
        <v>20</v>
      </c>
      <c r="AE42" s="24">
        <v>1148</v>
      </c>
      <c r="AF42" s="24">
        <f t="shared" si="9"/>
        <v>57.4</v>
      </c>
      <c r="AG42" s="19">
        <f t="shared" si="12"/>
        <v>348</v>
      </c>
      <c r="AH42" s="20">
        <f t="shared" si="12"/>
        <v>11178</v>
      </c>
      <c r="AI42" s="20">
        <f t="shared" si="10"/>
        <v>32.120689655172413</v>
      </c>
      <c r="AJ42" s="137">
        <v>151</v>
      </c>
      <c r="AK42" s="138">
        <v>4243</v>
      </c>
      <c r="AL42" s="21">
        <f t="shared" si="11"/>
        <v>28.099337748344372</v>
      </c>
      <c r="AM42" s="22">
        <v>160</v>
      </c>
      <c r="AN42" s="233">
        <v>0</v>
      </c>
      <c r="AO42" s="234">
        <v>0</v>
      </c>
      <c r="AP42" s="24">
        <v>0</v>
      </c>
      <c r="AQ42" s="233">
        <v>0</v>
      </c>
      <c r="AR42" s="234">
        <v>0</v>
      </c>
      <c r="AS42" s="26">
        <v>0</v>
      </c>
    </row>
    <row r="43" spans="1:45" x14ac:dyDescent="0.25">
      <c r="A43" s="3">
        <v>41</v>
      </c>
      <c r="B43" s="3" t="s">
        <v>69</v>
      </c>
      <c r="C43" s="233">
        <v>85</v>
      </c>
      <c r="D43" s="234">
        <v>2016</v>
      </c>
      <c r="E43" s="24">
        <f t="shared" si="0"/>
        <v>23.71764705882353</v>
      </c>
      <c r="F43" s="23">
        <v>1</v>
      </c>
      <c r="G43" s="24">
        <v>39</v>
      </c>
      <c r="H43" s="24">
        <f t="shared" si="1"/>
        <v>39</v>
      </c>
      <c r="I43" s="23">
        <v>11</v>
      </c>
      <c r="J43" s="24">
        <v>687</v>
      </c>
      <c r="K43" s="24">
        <f t="shared" si="2"/>
        <v>62.454545454545453</v>
      </c>
      <c r="L43" s="23">
        <v>55</v>
      </c>
      <c r="M43" s="24">
        <v>1832</v>
      </c>
      <c r="N43" s="24">
        <f t="shared" si="3"/>
        <v>33.309090909090912</v>
      </c>
      <c r="O43" s="23">
        <v>92</v>
      </c>
      <c r="P43" s="24">
        <v>2233</v>
      </c>
      <c r="Q43" s="24">
        <f t="shared" si="4"/>
        <v>24.271739130434781</v>
      </c>
      <c r="R43" s="245">
        <v>3</v>
      </c>
      <c r="S43" s="24">
        <v>153</v>
      </c>
      <c r="T43" s="26">
        <f t="shared" si="5"/>
        <v>51</v>
      </c>
      <c r="U43" s="240">
        <v>19</v>
      </c>
      <c r="V43" s="24">
        <v>514</v>
      </c>
      <c r="W43" s="26">
        <f t="shared" si="6"/>
        <v>27.05263157894737</v>
      </c>
      <c r="X43" s="240">
        <v>3</v>
      </c>
      <c r="Y43" s="24">
        <v>273</v>
      </c>
      <c r="Z43" s="26">
        <f t="shared" si="7"/>
        <v>91</v>
      </c>
      <c r="AA43" s="240">
        <v>10</v>
      </c>
      <c r="AB43" s="24">
        <v>505</v>
      </c>
      <c r="AC43" s="24">
        <f t="shared" si="8"/>
        <v>50.5</v>
      </c>
      <c r="AD43" s="23">
        <v>3</v>
      </c>
      <c r="AE43" s="24">
        <v>153</v>
      </c>
      <c r="AF43" s="24">
        <f t="shared" si="9"/>
        <v>51</v>
      </c>
      <c r="AG43" s="19">
        <f t="shared" si="12"/>
        <v>282</v>
      </c>
      <c r="AH43" s="20">
        <f t="shared" si="12"/>
        <v>8405</v>
      </c>
      <c r="AI43" s="20">
        <f t="shared" si="10"/>
        <v>29.804964539007091</v>
      </c>
      <c r="AJ43" s="137">
        <v>142</v>
      </c>
      <c r="AK43" s="138">
        <v>3638</v>
      </c>
      <c r="AL43" s="21">
        <f t="shared" si="11"/>
        <v>25.619718309859156</v>
      </c>
      <c r="AM43" s="22">
        <v>153</v>
      </c>
      <c r="AN43" s="233">
        <v>0</v>
      </c>
      <c r="AO43" s="234">
        <v>0</v>
      </c>
      <c r="AP43" s="24">
        <v>0</v>
      </c>
      <c r="AQ43" s="233">
        <v>0</v>
      </c>
      <c r="AR43" s="234">
        <v>0</v>
      </c>
      <c r="AS43" s="26">
        <v>0</v>
      </c>
    </row>
    <row r="44" spans="1:45" x14ac:dyDescent="0.25">
      <c r="A44" s="4">
        <v>42</v>
      </c>
      <c r="B44" s="4" t="s">
        <v>70</v>
      </c>
      <c r="C44" s="233">
        <v>313</v>
      </c>
      <c r="D44" s="234">
        <v>5714</v>
      </c>
      <c r="E44" s="24">
        <f t="shared" si="0"/>
        <v>18.255591054313101</v>
      </c>
      <c r="F44" s="23">
        <v>22</v>
      </c>
      <c r="G44" s="24">
        <v>640</v>
      </c>
      <c r="H44" s="24">
        <f t="shared" si="1"/>
        <v>29.09090909090909</v>
      </c>
      <c r="I44" s="23">
        <v>5</v>
      </c>
      <c r="J44" s="24">
        <v>378</v>
      </c>
      <c r="K44" s="24">
        <f t="shared" si="2"/>
        <v>75.599999999999994</v>
      </c>
      <c r="L44" s="23">
        <v>116</v>
      </c>
      <c r="M44" s="24">
        <v>3487</v>
      </c>
      <c r="N44" s="24">
        <f t="shared" si="3"/>
        <v>30.060344827586206</v>
      </c>
      <c r="O44" s="23">
        <v>340</v>
      </c>
      <c r="P44" s="24">
        <v>7113</v>
      </c>
      <c r="Q44" s="24">
        <f t="shared" si="4"/>
        <v>20.920588235294119</v>
      </c>
      <c r="R44" s="245">
        <v>27</v>
      </c>
      <c r="S44" s="24">
        <v>1621</v>
      </c>
      <c r="T44" s="26">
        <f t="shared" si="5"/>
        <v>60.037037037037038</v>
      </c>
      <c r="U44" s="240">
        <v>33</v>
      </c>
      <c r="V44" s="24">
        <v>1528</v>
      </c>
      <c r="W44" s="26">
        <f t="shared" si="6"/>
        <v>46.303030303030305</v>
      </c>
      <c r="X44" s="240">
        <v>8</v>
      </c>
      <c r="Y44" s="24">
        <v>368</v>
      </c>
      <c r="Z44" s="26">
        <f t="shared" si="7"/>
        <v>46</v>
      </c>
      <c r="AA44" s="240">
        <v>12</v>
      </c>
      <c r="AB44" s="24">
        <v>1053</v>
      </c>
      <c r="AC44" s="24">
        <f t="shared" si="8"/>
        <v>87.75</v>
      </c>
      <c r="AD44" s="23">
        <v>28</v>
      </c>
      <c r="AE44" s="24">
        <v>1621</v>
      </c>
      <c r="AF44" s="24">
        <f t="shared" si="9"/>
        <v>57.892857142857146</v>
      </c>
      <c r="AG44" s="19">
        <f t="shared" si="12"/>
        <v>904</v>
      </c>
      <c r="AH44" s="20">
        <f t="shared" si="12"/>
        <v>23523</v>
      </c>
      <c r="AI44" s="20">
        <f t="shared" si="10"/>
        <v>26.021017699115045</v>
      </c>
      <c r="AJ44" s="137">
        <v>425</v>
      </c>
      <c r="AK44" s="138">
        <v>10738</v>
      </c>
      <c r="AL44" s="21">
        <f t="shared" si="11"/>
        <v>25.265882352941176</v>
      </c>
      <c r="AM44" s="22">
        <v>489</v>
      </c>
      <c r="AN44" s="233">
        <v>0</v>
      </c>
      <c r="AO44" s="234">
        <v>0</v>
      </c>
      <c r="AP44" s="24">
        <v>0</v>
      </c>
      <c r="AQ44" s="233">
        <v>0</v>
      </c>
      <c r="AR44" s="234">
        <v>0</v>
      </c>
      <c r="AS44" s="26">
        <v>0</v>
      </c>
    </row>
    <row r="45" spans="1:45" ht="13.5" customHeight="1" x14ac:dyDescent="0.25">
      <c r="A45" s="2">
        <v>43</v>
      </c>
      <c r="B45" s="2" t="s">
        <v>71</v>
      </c>
      <c r="C45" s="233">
        <v>58</v>
      </c>
      <c r="D45" s="234">
        <v>733</v>
      </c>
      <c r="E45" s="24">
        <f t="shared" si="0"/>
        <v>12.637931034482758</v>
      </c>
      <c r="F45" s="23">
        <v>2</v>
      </c>
      <c r="G45" s="24">
        <v>28</v>
      </c>
      <c r="H45" s="24">
        <f t="shared" si="1"/>
        <v>14</v>
      </c>
      <c r="I45" s="23">
        <v>4</v>
      </c>
      <c r="J45" s="24">
        <v>155</v>
      </c>
      <c r="K45" s="24">
        <f t="shared" si="2"/>
        <v>38.75</v>
      </c>
      <c r="L45" s="23">
        <v>17</v>
      </c>
      <c r="M45" s="24">
        <v>428</v>
      </c>
      <c r="N45" s="24">
        <f t="shared" si="3"/>
        <v>25.176470588235293</v>
      </c>
      <c r="O45" s="23">
        <v>79</v>
      </c>
      <c r="P45" s="24">
        <v>1142</v>
      </c>
      <c r="Q45" s="24">
        <f t="shared" si="4"/>
        <v>14.455696202531646</v>
      </c>
      <c r="R45" s="245">
        <v>1</v>
      </c>
      <c r="S45" s="24">
        <v>95</v>
      </c>
      <c r="T45" s="26">
        <f t="shared" si="5"/>
        <v>95</v>
      </c>
      <c r="U45" s="240">
        <v>5</v>
      </c>
      <c r="V45" s="24">
        <v>45</v>
      </c>
      <c r="W45" s="26">
        <f t="shared" si="6"/>
        <v>9</v>
      </c>
      <c r="X45" s="240">
        <v>2</v>
      </c>
      <c r="Y45" s="24">
        <v>112</v>
      </c>
      <c r="Z45" s="26">
        <f t="shared" si="7"/>
        <v>56</v>
      </c>
      <c r="AA45" s="240">
        <v>5</v>
      </c>
      <c r="AB45" s="24">
        <v>164</v>
      </c>
      <c r="AC45" s="24">
        <f t="shared" si="8"/>
        <v>32.799999999999997</v>
      </c>
      <c r="AD45" s="23">
        <v>1</v>
      </c>
      <c r="AE45" s="24">
        <v>95</v>
      </c>
      <c r="AF45" s="24">
        <f t="shared" si="9"/>
        <v>95</v>
      </c>
      <c r="AG45" s="19">
        <f t="shared" si="12"/>
        <v>174</v>
      </c>
      <c r="AH45" s="20">
        <f t="shared" si="12"/>
        <v>2997</v>
      </c>
      <c r="AI45" s="20">
        <f t="shared" si="10"/>
        <v>17.224137931034484</v>
      </c>
      <c r="AJ45" s="137">
        <v>96</v>
      </c>
      <c r="AK45" s="138">
        <v>1422</v>
      </c>
      <c r="AL45" s="21">
        <f t="shared" si="11"/>
        <v>14.8125</v>
      </c>
      <c r="AM45" s="22">
        <v>103</v>
      </c>
      <c r="AN45" s="233">
        <v>0</v>
      </c>
      <c r="AO45" s="234">
        <v>0</v>
      </c>
      <c r="AP45" s="24">
        <v>0</v>
      </c>
      <c r="AQ45" s="233">
        <v>0</v>
      </c>
      <c r="AR45" s="234">
        <v>0</v>
      </c>
      <c r="AS45" s="26">
        <v>0</v>
      </c>
    </row>
    <row r="46" spans="1:45" ht="13.5" customHeight="1" x14ac:dyDescent="0.25">
      <c r="A46" s="3">
        <v>44</v>
      </c>
      <c r="B46" s="3" t="s">
        <v>72</v>
      </c>
      <c r="C46" s="233">
        <v>334</v>
      </c>
      <c r="D46" s="234">
        <v>10609</v>
      </c>
      <c r="E46" s="24">
        <f t="shared" si="0"/>
        <v>31.763473053892216</v>
      </c>
      <c r="F46" s="23">
        <v>21</v>
      </c>
      <c r="G46" s="24">
        <v>544</v>
      </c>
      <c r="H46" s="24">
        <f t="shared" si="1"/>
        <v>25.904761904761905</v>
      </c>
      <c r="I46" s="23">
        <v>37</v>
      </c>
      <c r="J46" s="24">
        <v>2763</v>
      </c>
      <c r="K46" s="24">
        <f t="shared" si="2"/>
        <v>74.675675675675677</v>
      </c>
      <c r="L46" s="23">
        <v>166</v>
      </c>
      <c r="M46" s="24">
        <v>6930</v>
      </c>
      <c r="N46" s="24">
        <f t="shared" si="3"/>
        <v>41.746987951807228</v>
      </c>
      <c r="O46" s="23">
        <v>354</v>
      </c>
      <c r="P46" s="24">
        <v>10005</v>
      </c>
      <c r="Q46" s="24">
        <f t="shared" si="4"/>
        <v>28.262711864406779</v>
      </c>
      <c r="R46" s="245">
        <v>196</v>
      </c>
      <c r="S46" s="24">
        <v>8746</v>
      </c>
      <c r="T46" s="26">
        <f t="shared" si="5"/>
        <v>44.622448979591837</v>
      </c>
      <c r="U46" s="240">
        <v>41</v>
      </c>
      <c r="V46" s="24">
        <v>1447</v>
      </c>
      <c r="W46" s="26">
        <f t="shared" si="6"/>
        <v>35.292682926829265</v>
      </c>
      <c r="X46" s="240">
        <v>9</v>
      </c>
      <c r="Y46" s="24">
        <v>1041</v>
      </c>
      <c r="Z46" s="26">
        <f t="shared" si="7"/>
        <v>115.66666666666667</v>
      </c>
      <c r="AA46" s="240">
        <v>26</v>
      </c>
      <c r="AB46" s="24">
        <v>1726</v>
      </c>
      <c r="AC46" s="24">
        <f t="shared" si="8"/>
        <v>66.384615384615387</v>
      </c>
      <c r="AD46" s="23">
        <v>196</v>
      </c>
      <c r="AE46" s="24">
        <v>8763</v>
      </c>
      <c r="AF46" s="24">
        <f t="shared" si="9"/>
        <v>44.70918367346939</v>
      </c>
      <c r="AG46" s="19">
        <f t="shared" si="12"/>
        <v>1380</v>
      </c>
      <c r="AH46" s="20">
        <f t="shared" si="12"/>
        <v>52574</v>
      </c>
      <c r="AI46" s="20">
        <f t="shared" si="10"/>
        <v>38.097101449275364</v>
      </c>
      <c r="AJ46" s="137">
        <v>506</v>
      </c>
      <c r="AK46" s="138">
        <v>16477</v>
      </c>
      <c r="AL46" s="21">
        <f t="shared" si="11"/>
        <v>32.563241106719367</v>
      </c>
      <c r="AM46" s="22">
        <v>570</v>
      </c>
      <c r="AN46" s="233">
        <v>0</v>
      </c>
      <c r="AO46" s="234">
        <v>0</v>
      </c>
      <c r="AP46" s="24">
        <v>0</v>
      </c>
      <c r="AQ46" s="233">
        <v>0</v>
      </c>
      <c r="AR46" s="234">
        <v>0</v>
      </c>
      <c r="AS46" s="26">
        <v>0</v>
      </c>
    </row>
    <row r="47" spans="1:45" ht="13.5" customHeight="1" x14ac:dyDescent="0.25">
      <c r="A47" s="3">
        <v>45</v>
      </c>
      <c r="B47" s="3" t="s">
        <v>73</v>
      </c>
      <c r="C47" s="233">
        <v>184</v>
      </c>
      <c r="D47" s="234">
        <v>5546</v>
      </c>
      <c r="E47" s="24">
        <f t="shared" si="0"/>
        <v>30.141304347826086</v>
      </c>
      <c r="F47" s="23">
        <v>13</v>
      </c>
      <c r="G47" s="24">
        <v>615</v>
      </c>
      <c r="H47" s="24">
        <f t="shared" si="1"/>
        <v>47.307692307692307</v>
      </c>
      <c r="I47" s="23">
        <v>15</v>
      </c>
      <c r="J47" s="24">
        <v>815</v>
      </c>
      <c r="K47" s="24">
        <f t="shared" si="2"/>
        <v>54.333333333333336</v>
      </c>
      <c r="L47" s="23">
        <v>115</v>
      </c>
      <c r="M47" s="24">
        <v>4254</v>
      </c>
      <c r="N47" s="24">
        <f t="shared" si="3"/>
        <v>36.991304347826087</v>
      </c>
      <c r="O47" s="23">
        <v>205</v>
      </c>
      <c r="P47" s="24">
        <v>6154</v>
      </c>
      <c r="Q47" s="24">
        <f t="shared" si="4"/>
        <v>30.019512195121951</v>
      </c>
      <c r="R47" s="245">
        <v>21</v>
      </c>
      <c r="S47" s="24">
        <v>2397</v>
      </c>
      <c r="T47" s="26">
        <f t="shared" si="5"/>
        <v>114.14285714285714</v>
      </c>
      <c r="U47" s="240">
        <v>71</v>
      </c>
      <c r="V47" s="24">
        <v>1569</v>
      </c>
      <c r="W47" s="26">
        <f t="shared" si="6"/>
        <v>22.098591549295776</v>
      </c>
      <c r="X47" s="240">
        <v>4</v>
      </c>
      <c r="Y47" s="24">
        <v>234</v>
      </c>
      <c r="Z47" s="26">
        <f t="shared" si="7"/>
        <v>58.5</v>
      </c>
      <c r="AA47" s="240">
        <v>22</v>
      </c>
      <c r="AB47" s="24">
        <v>1026</v>
      </c>
      <c r="AC47" s="24">
        <f t="shared" si="8"/>
        <v>46.636363636363633</v>
      </c>
      <c r="AD47" s="23">
        <v>21</v>
      </c>
      <c r="AE47" s="24">
        <v>2403</v>
      </c>
      <c r="AF47" s="24">
        <f t="shared" si="9"/>
        <v>114.42857142857143</v>
      </c>
      <c r="AG47" s="19">
        <f t="shared" si="12"/>
        <v>671</v>
      </c>
      <c r="AH47" s="20">
        <f t="shared" si="12"/>
        <v>25013</v>
      </c>
      <c r="AI47" s="20">
        <f t="shared" si="10"/>
        <v>37.277198211624444</v>
      </c>
      <c r="AJ47" s="137">
        <v>281</v>
      </c>
      <c r="AK47" s="138">
        <v>9018</v>
      </c>
      <c r="AL47" s="21">
        <f t="shared" si="11"/>
        <v>32.092526690391459</v>
      </c>
      <c r="AM47" s="22">
        <v>307</v>
      </c>
      <c r="AN47" s="233">
        <v>0</v>
      </c>
      <c r="AO47" s="234">
        <v>0</v>
      </c>
      <c r="AP47" s="24">
        <v>0</v>
      </c>
      <c r="AQ47" s="233">
        <v>0</v>
      </c>
      <c r="AR47" s="234">
        <v>0</v>
      </c>
      <c r="AS47" s="26">
        <v>0</v>
      </c>
    </row>
    <row r="48" spans="1:45" ht="13.5" customHeight="1" x14ac:dyDescent="0.25">
      <c r="A48" s="2">
        <v>46</v>
      </c>
      <c r="B48" s="2" t="s">
        <v>74</v>
      </c>
      <c r="C48" s="233">
        <v>36</v>
      </c>
      <c r="D48" s="234">
        <v>710</v>
      </c>
      <c r="E48" s="24">
        <f t="shared" si="0"/>
        <v>19.722222222222221</v>
      </c>
      <c r="F48" s="23">
        <v>1</v>
      </c>
      <c r="G48" s="24">
        <v>20</v>
      </c>
      <c r="H48" s="24">
        <f t="shared" si="1"/>
        <v>20</v>
      </c>
      <c r="I48" s="23">
        <v>6</v>
      </c>
      <c r="J48" s="24">
        <v>133</v>
      </c>
      <c r="K48" s="24">
        <f t="shared" si="2"/>
        <v>22.166666666666668</v>
      </c>
      <c r="L48" s="23">
        <v>19</v>
      </c>
      <c r="M48" s="24">
        <v>366</v>
      </c>
      <c r="N48" s="24">
        <f t="shared" si="3"/>
        <v>19.263157894736842</v>
      </c>
      <c r="O48" s="23">
        <v>48</v>
      </c>
      <c r="P48" s="24">
        <v>907</v>
      </c>
      <c r="Q48" s="24">
        <f t="shared" si="4"/>
        <v>18.895833333333332</v>
      </c>
      <c r="R48" s="245">
        <v>3</v>
      </c>
      <c r="S48" s="24">
        <v>93</v>
      </c>
      <c r="T48" s="26">
        <f t="shared" si="5"/>
        <v>31</v>
      </c>
      <c r="U48" s="240">
        <v>5</v>
      </c>
      <c r="V48" s="24">
        <v>144</v>
      </c>
      <c r="W48" s="26">
        <f t="shared" si="6"/>
        <v>28.8</v>
      </c>
      <c r="X48" s="240">
        <v>3</v>
      </c>
      <c r="Y48" s="24">
        <v>156</v>
      </c>
      <c r="Z48" s="26">
        <f t="shared" si="7"/>
        <v>52</v>
      </c>
      <c r="AA48" s="240">
        <v>6</v>
      </c>
      <c r="AB48" s="24">
        <v>244</v>
      </c>
      <c r="AC48" s="24">
        <f t="shared" si="8"/>
        <v>40.666666666666664</v>
      </c>
      <c r="AD48" s="23">
        <v>3</v>
      </c>
      <c r="AE48" s="24">
        <v>93</v>
      </c>
      <c r="AF48" s="24">
        <f t="shared" si="9"/>
        <v>31</v>
      </c>
      <c r="AG48" s="19">
        <f t="shared" si="12"/>
        <v>130</v>
      </c>
      <c r="AH48" s="20">
        <f t="shared" si="12"/>
        <v>2866</v>
      </c>
      <c r="AI48" s="20">
        <f t="shared" si="10"/>
        <v>22.046153846153846</v>
      </c>
      <c r="AJ48" s="137">
        <v>58</v>
      </c>
      <c r="AK48" s="138">
        <v>1397</v>
      </c>
      <c r="AL48" s="21">
        <f t="shared" si="11"/>
        <v>24.086206896551722</v>
      </c>
      <c r="AM48" s="22">
        <v>57</v>
      </c>
      <c r="AN48" s="233">
        <v>0</v>
      </c>
      <c r="AO48" s="234">
        <v>0</v>
      </c>
      <c r="AP48" s="24">
        <v>0</v>
      </c>
      <c r="AQ48" s="233">
        <v>0</v>
      </c>
      <c r="AR48" s="234">
        <v>0</v>
      </c>
      <c r="AS48" s="26">
        <v>0</v>
      </c>
    </row>
    <row r="49" spans="1:45" ht="13.5" customHeight="1" x14ac:dyDescent="0.25">
      <c r="A49" s="3">
        <v>47</v>
      </c>
      <c r="B49" s="3" t="s">
        <v>75</v>
      </c>
      <c r="C49" s="233">
        <v>105</v>
      </c>
      <c r="D49" s="234">
        <v>2476</v>
      </c>
      <c r="E49" s="24">
        <f t="shared" si="0"/>
        <v>23.580952380952382</v>
      </c>
      <c r="F49" s="23">
        <v>6</v>
      </c>
      <c r="G49" s="24">
        <v>50</v>
      </c>
      <c r="H49" s="24">
        <f t="shared" si="1"/>
        <v>8.3333333333333339</v>
      </c>
      <c r="I49" s="23">
        <v>12</v>
      </c>
      <c r="J49" s="24">
        <v>597</v>
      </c>
      <c r="K49" s="24">
        <f t="shared" si="2"/>
        <v>49.75</v>
      </c>
      <c r="L49" s="23">
        <v>60</v>
      </c>
      <c r="M49" s="24">
        <v>2354</v>
      </c>
      <c r="N49" s="24">
        <f t="shared" si="3"/>
        <v>39.233333333333334</v>
      </c>
      <c r="O49" s="23">
        <v>114</v>
      </c>
      <c r="P49" s="24">
        <v>2948</v>
      </c>
      <c r="Q49" s="24">
        <f t="shared" si="4"/>
        <v>25.859649122807017</v>
      </c>
      <c r="R49" s="245">
        <v>13</v>
      </c>
      <c r="S49" s="24">
        <v>734</v>
      </c>
      <c r="T49" s="26">
        <f t="shared" si="5"/>
        <v>56.46153846153846</v>
      </c>
      <c r="U49" s="240">
        <v>16</v>
      </c>
      <c r="V49" s="24">
        <v>403</v>
      </c>
      <c r="W49" s="26">
        <f t="shared" si="6"/>
        <v>25.1875</v>
      </c>
      <c r="X49" s="240">
        <v>3</v>
      </c>
      <c r="Y49" s="24">
        <v>350</v>
      </c>
      <c r="Z49" s="26">
        <f t="shared" si="7"/>
        <v>116.66666666666667</v>
      </c>
      <c r="AA49" s="240">
        <v>8</v>
      </c>
      <c r="AB49" s="24">
        <v>571</v>
      </c>
      <c r="AC49" s="24">
        <f t="shared" si="8"/>
        <v>71.375</v>
      </c>
      <c r="AD49" s="23">
        <v>13</v>
      </c>
      <c r="AE49" s="24">
        <v>735</v>
      </c>
      <c r="AF49" s="24">
        <f t="shared" si="9"/>
        <v>56.53846153846154</v>
      </c>
      <c r="AG49" s="19">
        <f t="shared" si="12"/>
        <v>350</v>
      </c>
      <c r="AH49" s="20">
        <f t="shared" si="12"/>
        <v>11218</v>
      </c>
      <c r="AI49" s="20">
        <f t="shared" si="10"/>
        <v>32.051428571428573</v>
      </c>
      <c r="AJ49" s="137">
        <v>137</v>
      </c>
      <c r="AK49" s="138">
        <v>4776</v>
      </c>
      <c r="AL49" s="21">
        <f t="shared" si="11"/>
        <v>34.861313868613138</v>
      </c>
      <c r="AM49" s="22">
        <v>164</v>
      </c>
      <c r="AN49" s="233">
        <v>0</v>
      </c>
      <c r="AO49" s="234">
        <v>0</v>
      </c>
      <c r="AP49" s="24">
        <v>0</v>
      </c>
      <c r="AQ49" s="233">
        <v>0</v>
      </c>
      <c r="AR49" s="234">
        <v>0</v>
      </c>
      <c r="AS49" s="26">
        <v>0</v>
      </c>
    </row>
    <row r="50" spans="1:45" ht="13.5" customHeight="1" x14ac:dyDescent="0.25">
      <c r="A50" s="4">
        <v>48</v>
      </c>
      <c r="B50" s="4" t="s">
        <v>76</v>
      </c>
      <c r="C50" s="233">
        <v>13</v>
      </c>
      <c r="D50" s="234">
        <v>120</v>
      </c>
      <c r="E50" s="24">
        <f t="shared" si="0"/>
        <v>9.2307692307692299</v>
      </c>
      <c r="F50" s="23">
        <v>0</v>
      </c>
      <c r="G50" s="24">
        <v>0</v>
      </c>
      <c r="H50" s="24">
        <f t="shared" si="1"/>
        <v>0</v>
      </c>
      <c r="I50" s="23">
        <v>1</v>
      </c>
      <c r="J50" s="24">
        <v>19</v>
      </c>
      <c r="K50" s="24">
        <f t="shared" si="2"/>
        <v>19</v>
      </c>
      <c r="L50" s="23">
        <v>2</v>
      </c>
      <c r="M50" s="24">
        <v>59</v>
      </c>
      <c r="N50" s="24">
        <f t="shared" si="3"/>
        <v>29.5</v>
      </c>
      <c r="O50" s="23">
        <v>15</v>
      </c>
      <c r="P50" s="24">
        <v>237</v>
      </c>
      <c r="Q50" s="24">
        <f t="shared" si="4"/>
        <v>15.8</v>
      </c>
      <c r="R50" s="23">
        <v>1</v>
      </c>
      <c r="S50" s="24">
        <v>2</v>
      </c>
      <c r="T50" s="26">
        <f t="shared" si="5"/>
        <v>2</v>
      </c>
      <c r="U50" s="24">
        <v>0</v>
      </c>
      <c r="V50" s="24">
        <v>0</v>
      </c>
      <c r="W50" s="26">
        <f t="shared" si="6"/>
        <v>0</v>
      </c>
      <c r="X50" s="24">
        <v>1</v>
      </c>
      <c r="Y50" s="24">
        <v>19</v>
      </c>
      <c r="Z50" s="26">
        <f t="shared" si="7"/>
        <v>19</v>
      </c>
      <c r="AA50" s="24">
        <v>2</v>
      </c>
      <c r="AB50" s="24">
        <v>79</v>
      </c>
      <c r="AC50" s="24">
        <f t="shared" si="8"/>
        <v>39.5</v>
      </c>
      <c r="AD50" s="23">
        <v>1</v>
      </c>
      <c r="AE50" s="24">
        <v>2</v>
      </c>
      <c r="AF50" s="24">
        <f t="shared" si="9"/>
        <v>2</v>
      </c>
      <c r="AG50" s="19">
        <f t="shared" si="12"/>
        <v>36</v>
      </c>
      <c r="AH50" s="20">
        <f t="shared" si="12"/>
        <v>537</v>
      </c>
      <c r="AI50" s="20">
        <f t="shared" si="10"/>
        <v>14.916666666666666</v>
      </c>
      <c r="AJ50" s="137">
        <v>18</v>
      </c>
      <c r="AK50" s="138">
        <v>258</v>
      </c>
      <c r="AL50" s="21">
        <f t="shared" si="11"/>
        <v>14.333333333333334</v>
      </c>
      <c r="AM50" s="22">
        <v>24</v>
      </c>
      <c r="AN50" s="233">
        <v>0</v>
      </c>
      <c r="AO50" s="234">
        <v>0</v>
      </c>
      <c r="AP50" s="24">
        <v>0</v>
      </c>
      <c r="AQ50" s="233">
        <v>0</v>
      </c>
      <c r="AR50" s="234">
        <v>0</v>
      </c>
      <c r="AS50" s="26">
        <v>0</v>
      </c>
    </row>
    <row r="51" spans="1:45" x14ac:dyDescent="0.25">
      <c r="A51" s="2">
        <v>49</v>
      </c>
      <c r="B51" s="2" t="s">
        <v>77</v>
      </c>
      <c r="C51" s="233">
        <v>250</v>
      </c>
      <c r="D51" s="234">
        <v>5762</v>
      </c>
      <c r="E51" s="24">
        <f t="shared" si="0"/>
        <v>23.047999999999998</v>
      </c>
      <c r="F51" s="23">
        <v>13</v>
      </c>
      <c r="G51" s="24">
        <v>592</v>
      </c>
      <c r="H51" s="24">
        <f t="shared" si="1"/>
        <v>45.53846153846154</v>
      </c>
      <c r="I51" s="23">
        <v>21</v>
      </c>
      <c r="J51" s="24">
        <v>1872</v>
      </c>
      <c r="K51" s="24">
        <f t="shared" si="2"/>
        <v>89.142857142857139</v>
      </c>
      <c r="L51" s="23">
        <v>155</v>
      </c>
      <c r="M51" s="24">
        <v>4975</v>
      </c>
      <c r="N51" s="24">
        <f t="shared" si="3"/>
        <v>32.096774193548384</v>
      </c>
      <c r="O51" s="23">
        <v>282</v>
      </c>
      <c r="P51" s="24">
        <v>7267</v>
      </c>
      <c r="Q51" s="24">
        <f t="shared" si="4"/>
        <v>25.769503546099291</v>
      </c>
      <c r="R51" s="245">
        <v>142</v>
      </c>
      <c r="S51" s="24">
        <v>7814</v>
      </c>
      <c r="T51" s="26">
        <f t="shared" si="5"/>
        <v>55.028169014084504</v>
      </c>
      <c r="U51" s="240">
        <v>23</v>
      </c>
      <c r="V51" s="24">
        <v>918</v>
      </c>
      <c r="W51" s="26">
        <f t="shared" si="6"/>
        <v>39.913043478260867</v>
      </c>
      <c r="X51" s="240">
        <v>4</v>
      </c>
      <c r="Y51" s="24">
        <v>513</v>
      </c>
      <c r="Z51" s="26">
        <f t="shared" si="7"/>
        <v>128.25</v>
      </c>
      <c r="AA51" s="240">
        <v>25</v>
      </c>
      <c r="AB51" s="24">
        <v>1442</v>
      </c>
      <c r="AC51" s="24">
        <f t="shared" si="8"/>
        <v>57.68</v>
      </c>
      <c r="AD51" s="23">
        <v>143</v>
      </c>
      <c r="AE51" s="24">
        <v>7822</v>
      </c>
      <c r="AF51" s="24">
        <f t="shared" si="9"/>
        <v>54.6993006993007</v>
      </c>
      <c r="AG51" s="19">
        <f t="shared" si="12"/>
        <v>1058</v>
      </c>
      <c r="AH51" s="20">
        <f t="shared" si="12"/>
        <v>38977</v>
      </c>
      <c r="AI51" s="20">
        <f t="shared" si="10"/>
        <v>36.840264650283551</v>
      </c>
      <c r="AJ51" s="137">
        <v>396</v>
      </c>
      <c r="AK51" s="138">
        <v>10682</v>
      </c>
      <c r="AL51" s="21">
        <f t="shared" si="11"/>
        <v>26.974747474747474</v>
      </c>
      <c r="AM51" s="22">
        <v>434</v>
      </c>
      <c r="AN51" s="233">
        <v>0</v>
      </c>
      <c r="AO51" s="234">
        <v>0</v>
      </c>
      <c r="AP51" s="24">
        <v>0</v>
      </c>
      <c r="AQ51" s="233">
        <v>0</v>
      </c>
      <c r="AR51" s="234">
        <v>0</v>
      </c>
      <c r="AS51" s="26">
        <v>0</v>
      </c>
    </row>
    <row r="52" spans="1:45" x14ac:dyDescent="0.25">
      <c r="A52" s="3">
        <v>50</v>
      </c>
      <c r="B52" s="3" t="s">
        <v>78</v>
      </c>
      <c r="C52" s="233">
        <v>161</v>
      </c>
      <c r="D52" s="234">
        <v>3736</v>
      </c>
      <c r="E52" s="24">
        <f t="shared" si="0"/>
        <v>23.204968944099377</v>
      </c>
      <c r="F52" s="23">
        <v>10</v>
      </c>
      <c r="G52" s="24">
        <v>422</v>
      </c>
      <c r="H52" s="24">
        <f t="shared" si="1"/>
        <v>42.2</v>
      </c>
      <c r="I52" s="23">
        <v>19</v>
      </c>
      <c r="J52" s="24">
        <v>1157</v>
      </c>
      <c r="K52" s="24">
        <f t="shared" si="2"/>
        <v>60.89473684210526</v>
      </c>
      <c r="L52" s="23">
        <v>48</v>
      </c>
      <c r="M52" s="24">
        <v>2161</v>
      </c>
      <c r="N52" s="24">
        <f t="shared" si="3"/>
        <v>45.020833333333336</v>
      </c>
      <c r="O52" s="23">
        <v>177</v>
      </c>
      <c r="P52" s="24">
        <v>4679</v>
      </c>
      <c r="Q52" s="24">
        <f t="shared" si="4"/>
        <v>26.435028248587571</v>
      </c>
      <c r="R52" s="245">
        <v>90</v>
      </c>
      <c r="S52" s="24">
        <v>3609</v>
      </c>
      <c r="T52" s="26">
        <f t="shared" si="5"/>
        <v>40.1</v>
      </c>
      <c r="U52" s="240">
        <v>18</v>
      </c>
      <c r="V52" s="24">
        <v>684</v>
      </c>
      <c r="W52" s="26">
        <f t="shared" si="6"/>
        <v>38</v>
      </c>
      <c r="X52" s="240">
        <v>5</v>
      </c>
      <c r="Y52" s="24">
        <v>318</v>
      </c>
      <c r="Z52" s="26">
        <f t="shared" si="7"/>
        <v>63.6</v>
      </c>
      <c r="AA52" s="240">
        <v>13</v>
      </c>
      <c r="AB52" s="24">
        <v>720</v>
      </c>
      <c r="AC52" s="24">
        <f t="shared" si="8"/>
        <v>55.384615384615387</v>
      </c>
      <c r="AD52" s="23">
        <v>90</v>
      </c>
      <c r="AE52" s="24">
        <v>3612</v>
      </c>
      <c r="AF52" s="24">
        <f t="shared" si="9"/>
        <v>40.133333333333333</v>
      </c>
      <c r="AG52" s="19">
        <f t="shared" si="12"/>
        <v>631</v>
      </c>
      <c r="AH52" s="20">
        <f t="shared" si="12"/>
        <v>21098</v>
      </c>
      <c r="AI52" s="20">
        <f t="shared" si="10"/>
        <v>33.435816164817751</v>
      </c>
      <c r="AJ52" s="137">
        <v>236</v>
      </c>
      <c r="AK52" s="138">
        <v>6896</v>
      </c>
      <c r="AL52" s="21">
        <f t="shared" si="11"/>
        <v>29.220338983050848</v>
      </c>
      <c r="AM52" s="22">
        <v>264</v>
      </c>
      <c r="AN52" s="233">
        <v>0</v>
      </c>
      <c r="AO52" s="234">
        <v>0</v>
      </c>
      <c r="AP52" s="24">
        <v>0</v>
      </c>
      <c r="AQ52" s="233">
        <v>0</v>
      </c>
      <c r="AR52" s="234">
        <v>0</v>
      </c>
      <c r="AS52" s="26">
        <v>0</v>
      </c>
    </row>
    <row r="53" spans="1:45" x14ac:dyDescent="0.25">
      <c r="A53" s="3">
        <v>51</v>
      </c>
      <c r="B53" s="3" t="s">
        <v>79</v>
      </c>
      <c r="C53" s="233">
        <v>131</v>
      </c>
      <c r="D53" s="234">
        <v>3468</v>
      </c>
      <c r="E53" s="24">
        <f t="shared" si="0"/>
        <v>26.47328244274809</v>
      </c>
      <c r="F53" s="23">
        <v>21</v>
      </c>
      <c r="G53" s="24">
        <v>1285</v>
      </c>
      <c r="H53" s="24">
        <f t="shared" si="1"/>
        <v>61.19047619047619</v>
      </c>
      <c r="I53" s="23">
        <v>3</v>
      </c>
      <c r="J53" s="24">
        <v>85</v>
      </c>
      <c r="K53" s="24">
        <f t="shared" si="2"/>
        <v>28.333333333333332</v>
      </c>
      <c r="L53" s="23">
        <v>88</v>
      </c>
      <c r="M53" s="24">
        <v>3851</v>
      </c>
      <c r="N53" s="24">
        <f t="shared" si="3"/>
        <v>43.761363636363633</v>
      </c>
      <c r="O53" s="23">
        <v>154</v>
      </c>
      <c r="P53" s="24">
        <v>5528</v>
      </c>
      <c r="Q53" s="24">
        <f t="shared" si="4"/>
        <v>35.896103896103895</v>
      </c>
      <c r="R53" s="245">
        <v>20</v>
      </c>
      <c r="S53" s="24">
        <v>1962</v>
      </c>
      <c r="T53" s="26">
        <f t="shared" si="5"/>
        <v>98.1</v>
      </c>
      <c r="U53" s="240">
        <v>38</v>
      </c>
      <c r="V53" s="24">
        <v>1796</v>
      </c>
      <c r="W53" s="26">
        <f t="shared" si="6"/>
        <v>47.263157894736842</v>
      </c>
      <c r="X53" s="240">
        <v>4</v>
      </c>
      <c r="Y53" s="24">
        <v>379</v>
      </c>
      <c r="Z53" s="26">
        <f t="shared" si="7"/>
        <v>94.75</v>
      </c>
      <c r="AA53" s="240">
        <v>12</v>
      </c>
      <c r="AB53" s="24">
        <v>841</v>
      </c>
      <c r="AC53" s="24">
        <f t="shared" si="8"/>
        <v>70.083333333333329</v>
      </c>
      <c r="AD53" s="23">
        <v>20</v>
      </c>
      <c r="AE53" s="24">
        <v>1962</v>
      </c>
      <c r="AF53" s="24">
        <f t="shared" si="9"/>
        <v>98.1</v>
      </c>
      <c r="AG53" s="19">
        <f t="shared" si="12"/>
        <v>491</v>
      </c>
      <c r="AH53" s="20">
        <f t="shared" si="12"/>
        <v>21157</v>
      </c>
      <c r="AI53" s="20">
        <f t="shared" si="10"/>
        <v>43.08961303462322</v>
      </c>
      <c r="AJ53" s="137">
        <v>210</v>
      </c>
      <c r="AK53" s="138">
        <v>7447</v>
      </c>
      <c r="AL53" s="21">
        <f t="shared" si="11"/>
        <v>35.461904761904762</v>
      </c>
      <c r="AM53" s="22">
        <v>246</v>
      </c>
      <c r="AN53" s="233">
        <v>0</v>
      </c>
      <c r="AO53" s="234">
        <v>0</v>
      </c>
      <c r="AP53" s="24">
        <v>0</v>
      </c>
      <c r="AQ53" s="233">
        <v>0</v>
      </c>
      <c r="AR53" s="234">
        <v>0</v>
      </c>
      <c r="AS53" s="26">
        <v>0</v>
      </c>
    </row>
    <row r="54" spans="1:45" x14ac:dyDescent="0.25">
      <c r="A54" s="2">
        <v>52</v>
      </c>
      <c r="B54" s="2" t="s">
        <v>80</v>
      </c>
      <c r="C54" s="233">
        <v>39</v>
      </c>
      <c r="D54" s="234">
        <v>920</v>
      </c>
      <c r="E54" s="24">
        <f t="shared" si="0"/>
        <v>23.589743589743591</v>
      </c>
      <c r="F54" s="23">
        <v>2</v>
      </c>
      <c r="G54" s="24">
        <v>159</v>
      </c>
      <c r="H54" s="24">
        <f t="shared" si="1"/>
        <v>79.5</v>
      </c>
      <c r="I54" s="23">
        <v>4</v>
      </c>
      <c r="J54" s="24">
        <v>579</v>
      </c>
      <c r="K54" s="24">
        <f t="shared" si="2"/>
        <v>144.75</v>
      </c>
      <c r="L54" s="23">
        <v>22</v>
      </c>
      <c r="M54" s="24">
        <v>696</v>
      </c>
      <c r="N54" s="24">
        <f t="shared" si="3"/>
        <v>31.636363636363637</v>
      </c>
      <c r="O54" s="23">
        <v>46</v>
      </c>
      <c r="P54" s="24">
        <v>1287</v>
      </c>
      <c r="Q54" s="24">
        <f t="shared" si="4"/>
        <v>27.978260869565219</v>
      </c>
      <c r="R54" s="245">
        <v>6</v>
      </c>
      <c r="S54" s="24">
        <v>198</v>
      </c>
      <c r="T54" s="26">
        <f t="shared" si="5"/>
        <v>33</v>
      </c>
      <c r="U54" s="240">
        <v>6</v>
      </c>
      <c r="V54" s="24">
        <v>264</v>
      </c>
      <c r="W54" s="26">
        <f t="shared" si="6"/>
        <v>44</v>
      </c>
      <c r="X54" s="240">
        <v>3</v>
      </c>
      <c r="Y54" s="24">
        <v>93</v>
      </c>
      <c r="Z54" s="26">
        <f t="shared" si="7"/>
        <v>31</v>
      </c>
      <c r="AA54" s="240">
        <v>6</v>
      </c>
      <c r="AB54" s="24">
        <v>224</v>
      </c>
      <c r="AC54" s="24">
        <f t="shared" si="8"/>
        <v>37.333333333333336</v>
      </c>
      <c r="AD54" s="23">
        <v>6</v>
      </c>
      <c r="AE54" s="24">
        <v>198</v>
      </c>
      <c r="AF54" s="24">
        <f t="shared" si="9"/>
        <v>33</v>
      </c>
      <c r="AG54" s="19">
        <f t="shared" si="12"/>
        <v>140</v>
      </c>
      <c r="AH54" s="20">
        <f t="shared" si="12"/>
        <v>4618</v>
      </c>
      <c r="AI54" s="20">
        <f t="shared" si="10"/>
        <v>32.985714285714288</v>
      </c>
      <c r="AJ54" s="137">
        <v>65</v>
      </c>
      <c r="AK54" s="138">
        <v>1796</v>
      </c>
      <c r="AL54" s="21">
        <f t="shared" si="11"/>
        <v>27.630769230769232</v>
      </c>
      <c r="AM54" s="22">
        <v>76</v>
      </c>
      <c r="AN54" s="233">
        <v>0</v>
      </c>
      <c r="AO54" s="234">
        <v>0</v>
      </c>
      <c r="AP54" s="24">
        <v>0</v>
      </c>
      <c r="AQ54" s="233">
        <v>0</v>
      </c>
      <c r="AR54" s="234">
        <v>0</v>
      </c>
      <c r="AS54" s="26">
        <v>0</v>
      </c>
    </row>
    <row r="55" spans="1:45" x14ac:dyDescent="0.25">
      <c r="A55" s="3">
        <v>53</v>
      </c>
      <c r="B55" s="3" t="s">
        <v>81</v>
      </c>
      <c r="C55" s="233">
        <v>79</v>
      </c>
      <c r="D55" s="234">
        <v>1647</v>
      </c>
      <c r="E55" s="24">
        <f t="shared" si="0"/>
        <v>20.848101265822784</v>
      </c>
      <c r="F55" s="23">
        <v>2</v>
      </c>
      <c r="G55" s="24">
        <v>4</v>
      </c>
      <c r="H55" s="24">
        <f t="shared" si="1"/>
        <v>2</v>
      </c>
      <c r="I55" s="23">
        <v>6</v>
      </c>
      <c r="J55" s="24">
        <v>281</v>
      </c>
      <c r="K55" s="24">
        <f t="shared" si="2"/>
        <v>46.833333333333336</v>
      </c>
      <c r="L55" s="23">
        <v>36</v>
      </c>
      <c r="M55" s="24">
        <v>1231</v>
      </c>
      <c r="N55" s="24">
        <f t="shared" si="3"/>
        <v>34.194444444444443</v>
      </c>
      <c r="O55" s="23">
        <v>90</v>
      </c>
      <c r="P55" s="24">
        <v>2126</v>
      </c>
      <c r="Q55" s="24">
        <f t="shared" si="4"/>
        <v>23.622222222222224</v>
      </c>
      <c r="R55" s="245">
        <v>66</v>
      </c>
      <c r="S55" s="24">
        <v>3885</v>
      </c>
      <c r="T55" s="26">
        <f t="shared" si="5"/>
        <v>58.863636363636367</v>
      </c>
      <c r="U55" s="240">
        <v>6</v>
      </c>
      <c r="V55" s="24">
        <v>78</v>
      </c>
      <c r="W55" s="26">
        <f t="shared" si="6"/>
        <v>13</v>
      </c>
      <c r="X55" s="240">
        <v>3</v>
      </c>
      <c r="Y55" s="24">
        <v>257</v>
      </c>
      <c r="Z55" s="26">
        <f t="shared" si="7"/>
        <v>85.666666666666671</v>
      </c>
      <c r="AA55" s="240">
        <v>7</v>
      </c>
      <c r="AB55" s="24">
        <v>327</v>
      </c>
      <c r="AC55" s="24">
        <f t="shared" si="8"/>
        <v>46.714285714285715</v>
      </c>
      <c r="AD55" s="23">
        <v>67</v>
      </c>
      <c r="AE55" s="24">
        <v>3889</v>
      </c>
      <c r="AF55" s="24">
        <f t="shared" si="9"/>
        <v>58.044776119402982</v>
      </c>
      <c r="AG55" s="19">
        <f t="shared" si="12"/>
        <v>362</v>
      </c>
      <c r="AH55" s="20">
        <f t="shared" si="12"/>
        <v>13725</v>
      </c>
      <c r="AI55" s="20">
        <f t="shared" si="10"/>
        <v>37.914364640883981</v>
      </c>
      <c r="AJ55" s="137">
        <v>128</v>
      </c>
      <c r="AK55" s="138">
        <v>2848</v>
      </c>
      <c r="AL55" s="21">
        <f t="shared" si="11"/>
        <v>22.25</v>
      </c>
      <c r="AM55" s="22">
        <v>146</v>
      </c>
      <c r="AN55" s="233">
        <v>0</v>
      </c>
      <c r="AO55" s="234">
        <v>0</v>
      </c>
      <c r="AP55" s="24">
        <v>0</v>
      </c>
      <c r="AQ55" s="233">
        <v>0</v>
      </c>
      <c r="AR55" s="234">
        <v>0</v>
      </c>
      <c r="AS55" s="26">
        <v>0</v>
      </c>
    </row>
    <row r="56" spans="1:45" x14ac:dyDescent="0.25">
      <c r="A56" s="4">
        <v>54</v>
      </c>
      <c r="B56" s="4" t="s">
        <v>82</v>
      </c>
      <c r="C56" s="233">
        <v>160</v>
      </c>
      <c r="D56" s="234">
        <v>4673</v>
      </c>
      <c r="E56" s="24">
        <f t="shared" si="0"/>
        <v>29.206250000000001</v>
      </c>
      <c r="F56" s="23">
        <v>21</v>
      </c>
      <c r="G56" s="24">
        <v>598</v>
      </c>
      <c r="H56" s="24">
        <f t="shared" si="1"/>
        <v>28.476190476190474</v>
      </c>
      <c r="I56" s="23">
        <v>6</v>
      </c>
      <c r="J56" s="24">
        <v>777</v>
      </c>
      <c r="K56" s="24">
        <f t="shared" si="2"/>
        <v>129.5</v>
      </c>
      <c r="L56" s="23">
        <v>66</v>
      </c>
      <c r="M56" s="24">
        <v>3461</v>
      </c>
      <c r="N56" s="24">
        <f t="shared" si="3"/>
        <v>52.439393939393938</v>
      </c>
      <c r="O56" s="23">
        <v>175</v>
      </c>
      <c r="P56" s="24">
        <v>5465</v>
      </c>
      <c r="Q56" s="24">
        <f t="shared" si="4"/>
        <v>31.228571428571428</v>
      </c>
      <c r="R56" s="245">
        <v>15</v>
      </c>
      <c r="S56" s="24">
        <v>743</v>
      </c>
      <c r="T56" s="26">
        <f t="shared" si="5"/>
        <v>49.533333333333331</v>
      </c>
      <c r="U56" s="240">
        <v>9</v>
      </c>
      <c r="V56" s="24">
        <v>824</v>
      </c>
      <c r="W56" s="26">
        <f t="shared" si="6"/>
        <v>91.555555555555557</v>
      </c>
      <c r="X56" s="240">
        <v>5</v>
      </c>
      <c r="Y56" s="24">
        <v>245</v>
      </c>
      <c r="Z56" s="26">
        <f t="shared" si="7"/>
        <v>49</v>
      </c>
      <c r="AA56" s="240">
        <v>9</v>
      </c>
      <c r="AB56" s="24">
        <v>738</v>
      </c>
      <c r="AC56" s="24">
        <f t="shared" si="8"/>
        <v>82</v>
      </c>
      <c r="AD56" s="23">
        <v>16</v>
      </c>
      <c r="AE56" s="24">
        <v>744</v>
      </c>
      <c r="AF56" s="24">
        <f t="shared" si="9"/>
        <v>46.5</v>
      </c>
      <c r="AG56" s="19">
        <f t="shared" si="12"/>
        <v>482</v>
      </c>
      <c r="AH56" s="20">
        <f t="shared" si="12"/>
        <v>18268</v>
      </c>
      <c r="AI56" s="20">
        <f t="shared" si="10"/>
        <v>37.900414937759336</v>
      </c>
      <c r="AJ56" s="137">
        <v>225</v>
      </c>
      <c r="AK56" s="138">
        <v>6877</v>
      </c>
      <c r="AL56" s="21">
        <f t="shared" si="11"/>
        <v>30.564444444444444</v>
      </c>
      <c r="AM56" s="22">
        <v>270</v>
      </c>
      <c r="AN56" s="233">
        <v>0</v>
      </c>
      <c r="AO56" s="234">
        <v>0</v>
      </c>
      <c r="AP56" s="24">
        <v>0</v>
      </c>
      <c r="AQ56" s="233">
        <v>0</v>
      </c>
      <c r="AR56" s="234">
        <v>0</v>
      </c>
      <c r="AS56" s="26">
        <v>0</v>
      </c>
    </row>
    <row r="57" spans="1:45" ht="13.5" customHeight="1" x14ac:dyDescent="0.25">
      <c r="A57" s="2">
        <v>55</v>
      </c>
      <c r="B57" s="2" t="s">
        <v>83</v>
      </c>
      <c r="C57" s="233">
        <v>35</v>
      </c>
      <c r="D57" s="234">
        <v>774</v>
      </c>
      <c r="E57" s="24">
        <f t="shared" si="0"/>
        <v>22.114285714285714</v>
      </c>
      <c r="F57" s="23">
        <v>7</v>
      </c>
      <c r="G57" s="24">
        <v>268</v>
      </c>
      <c r="H57" s="24">
        <f t="shared" si="1"/>
        <v>38.285714285714285</v>
      </c>
      <c r="I57" s="23">
        <v>1</v>
      </c>
      <c r="J57" s="24">
        <v>66</v>
      </c>
      <c r="K57" s="24">
        <f t="shared" si="2"/>
        <v>66</v>
      </c>
      <c r="L57" s="23">
        <v>18</v>
      </c>
      <c r="M57" s="24">
        <v>477</v>
      </c>
      <c r="N57" s="24">
        <f t="shared" si="3"/>
        <v>26.5</v>
      </c>
      <c r="O57" s="23">
        <v>38</v>
      </c>
      <c r="P57" s="24">
        <v>720</v>
      </c>
      <c r="Q57" s="24">
        <f t="shared" si="4"/>
        <v>18.94736842105263</v>
      </c>
      <c r="R57" s="23">
        <v>1</v>
      </c>
      <c r="S57" s="24">
        <v>33</v>
      </c>
      <c r="T57" s="26">
        <f t="shared" si="5"/>
        <v>33</v>
      </c>
      <c r="U57" s="240">
        <v>4</v>
      </c>
      <c r="V57" s="24">
        <v>243</v>
      </c>
      <c r="W57" s="26">
        <f t="shared" si="6"/>
        <v>60.75</v>
      </c>
      <c r="X57" s="240">
        <v>2</v>
      </c>
      <c r="Y57" s="24">
        <v>37</v>
      </c>
      <c r="Z57" s="26">
        <f t="shared" si="7"/>
        <v>18.5</v>
      </c>
      <c r="AA57" s="240">
        <v>5</v>
      </c>
      <c r="AB57" s="24">
        <v>235</v>
      </c>
      <c r="AC57" s="24">
        <f t="shared" si="8"/>
        <v>47</v>
      </c>
      <c r="AD57" s="23">
        <v>1</v>
      </c>
      <c r="AE57" s="24">
        <v>33</v>
      </c>
      <c r="AF57" s="24">
        <f t="shared" si="9"/>
        <v>33</v>
      </c>
      <c r="AG57" s="19">
        <f t="shared" si="12"/>
        <v>112</v>
      </c>
      <c r="AH57" s="20">
        <f t="shared" si="12"/>
        <v>2886</v>
      </c>
      <c r="AI57" s="20">
        <f t="shared" si="10"/>
        <v>25.767857142857142</v>
      </c>
      <c r="AJ57" s="137">
        <v>50</v>
      </c>
      <c r="AK57" s="138">
        <v>1219</v>
      </c>
      <c r="AL57" s="21">
        <f t="shared" si="11"/>
        <v>24.38</v>
      </c>
      <c r="AM57" s="22">
        <v>53</v>
      </c>
      <c r="AN57" s="233">
        <v>0</v>
      </c>
      <c r="AO57" s="234">
        <v>0</v>
      </c>
      <c r="AP57" s="24">
        <v>0</v>
      </c>
      <c r="AQ57" s="233">
        <v>0</v>
      </c>
      <c r="AR57" s="234">
        <v>0</v>
      </c>
      <c r="AS57" s="26">
        <v>0</v>
      </c>
    </row>
    <row r="58" spans="1:45" x14ac:dyDescent="0.25">
      <c r="A58" s="3">
        <v>56</v>
      </c>
      <c r="B58" s="3" t="s">
        <v>84</v>
      </c>
      <c r="C58" s="233">
        <v>178</v>
      </c>
      <c r="D58" s="234">
        <v>6362</v>
      </c>
      <c r="E58" s="24">
        <f t="shared" si="0"/>
        <v>35.741573033707866</v>
      </c>
      <c r="F58" s="23">
        <v>18</v>
      </c>
      <c r="G58" s="24">
        <v>1099</v>
      </c>
      <c r="H58" s="24">
        <f t="shared" si="1"/>
        <v>61.055555555555557</v>
      </c>
      <c r="I58" s="23">
        <v>19</v>
      </c>
      <c r="J58" s="24">
        <v>1355</v>
      </c>
      <c r="K58" s="24">
        <f t="shared" si="2"/>
        <v>71.315789473684205</v>
      </c>
      <c r="L58" s="23">
        <v>100</v>
      </c>
      <c r="M58" s="24">
        <v>5363</v>
      </c>
      <c r="N58" s="24">
        <f t="shared" si="3"/>
        <v>53.63</v>
      </c>
      <c r="O58" s="23">
        <v>205</v>
      </c>
      <c r="P58" s="24">
        <v>8688</v>
      </c>
      <c r="Q58" s="24">
        <f t="shared" si="4"/>
        <v>42.380487804878051</v>
      </c>
      <c r="R58" s="245">
        <v>135</v>
      </c>
      <c r="S58" s="24">
        <v>8259</v>
      </c>
      <c r="T58" s="26">
        <f t="shared" si="5"/>
        <v>61.177777777777777</v>
      </c>
      <c r="U58" s="240">
        <v>35</v>
      </c>
      <c r="V58" s="24">
        <v>2846</v>
      </c>
      <c r="W58" s="26">
        <f t="shared" si="6"/>
        <v>81.314285714285717</v>
      </c>
      <c r="X58" s="240">
        <v>5</v>
      </c>
      <c r="Y58" s="24">
        <v>441</v>
      </c>
      <c r="Z58" s="26">
        <f t="shared" si="7"/>
        <v>88.2</v>
      </c>
      <c r="AA58" s="240">
        <v>22</v>
      </c>
      <c r="AB58" s="24">
        <v>1574</v>
      </c>
      <c r="AC58" s="24">
        <f t="shared" si="8"/>
        <v>71.545454545454547</v>
      </c>
      <c r="AD58" s="23">
        <v>135</v>
      </c>
      <c r="AE58" s="24">
        <v>8264</v>
      </c>
      <c r="AF58" s="24">
        <f t="shared" si="9"/>
        <v>61.214814814814815</v>
      </c>
      <c r="AG58" s="19">
        <f t="shared" si="12"/>
        <v>852</v>
      </c>
      <c r="AH58" s="20">
        <f t="shared" si="12"/>
        <v>44251</v>
      </c>
      <c r="AI58" s="20">
        <f t="shared" si="10"/>
        <v>51.937793427230048</v>
      </c>
      <c r="AJ58" s="137">
        <v>259</v>
      </c>
      <c r="AK58" s="138">
        <v>12734</v>
      </c>
      <c r="AL58" s="21">
        <f t="shared" si="11"/>
        <v>49.166023166023166</v>
      </c>
      <c r="AM58" s="22">
        <v>280</v>
      </c>
      <c r="AN58" s="233">
        <v>0</v>
      </c>
      <c r="AO58" s="234">
        <v>0</v>
      </c>
      <c r="AP58" s="24">
        <v>0</v>
      </c>
      <c r="AQ58" s="233">
        <v>0</v>
      </c>
      <c r="AR58" s="234">
        <v>0</v>
      </c>
      <c r="AS58" s="26">
        <v>0</v>
      </c>
    </row>
    <row r="59" spans="1:45" x14ac:dyDescent="0.25">
      <c r="A59" s="3">
        <v>57</v>
      </c>
      <c r="B59" s="3" t="s">
        <v>85</v>
      </c>
      <c r="C59" s="233">
        <v>334</v>
      </c>
      <c r="D59" s="234">
        <v>7404</v>
      </c>
      <c r="E59" s="24">
        <f t="shared" si="0"/>
        <v>22.167664670658684</v>
      </c>
      <c r="F59" s="23">
        <v>56</v>
      </c>
      <c r="G59" s="24">
        <v>6175</v>
      </c>
      <c r="H59" s="24">
        <f t="shared" si="1"/>
        <v>110.26785714285714</v>
      </c>
      <c r="I59" s="23">
        <v>13</v>
      </c>
      <c r="J59" s="24">
        <v>835</v>
      </c>
      <c r="K59" s="24">
        <f t="shared" si="2"/>
        <v>64.230769230769226</v>
      </c>
      <c r="L59" s="23">
        <v>110</v>
      </c>
      <c r="M59" s="24">
        <v>5001</v>
      </c>
      <c r="N59" s="24">
        <f t="shared" si="3"/>
        <v>45.463636363636361</v>
      </c>
      <c r="O59" s="23">
        <v>367</v>
      </c>
      <c r="P59" s="24">
        <v>9189</v>
      </c>
      <c r="Q59" s="24">
        <f t="shared" si="4"/>
        <v>25.038147138964579</v>
      </c>
      <c r="R59" s="245">
        <v>28</v>
      </c>
      <c r="S59" s="24">
        <v>1574</v>
      </c>
      <c r="T59" s="26">
        <f t="shared" si="5"/>
        <v>56.214285714285715</v>
      </c>
      <c r="U59" s="240">
        <v>44</v>
      </c>
      <c r="V59" s="24">
        <v>2466</v>
      </c>
      <c r="W59" s="26">
        <f t="shared" si="6"/>
        <v>56.045454545454547</v>
      </c>
      <c r="X59" s="240">
        <v>5</v>
      </c>
      <c r="Y59" s="24">
        <v>364</v>
      </c>
      <c r="Z59" s="26">
        <f t="shared" si="7"/>
        <v>72.8</v>
      </c>
      <c r="AA59" s="240">
        <v>13</v>
      </c>
      <c r="AB59" s="24">
        <v>953</v>
      </c>
      <c r="AC59" s="24">
        <f t="shared" si="8"/>
        <v>73.307692307692307</v>
      </c>
      <c r="AD59" s="23">
        <v>28</v>
      </c>
      <c r="AE59" s="24">
        <v>1575</v>
      </c>
      <c r="AF59" s="24">
        <f t="shared" si="9"/>
        <v>56.25</v>
      </c>
      <c r="AG59" s="19">
        <f t="shared" si="12"/>
        <v>998</v>
      </c>
      <c r="AH59" s="20">
        <f t="shared" si="12"/>
        <v>35536</v>
      </c>
      <c r="AI59" s="20">
        <f t="shared" si="10"/>
        <v>35.607214428857716</v>
      </c>
      <c r="AJ59" s="137">
        <v>447</v>
      </c>
      <c r="AK59" s="138">
        <v>15223</v>
      </c>
      <c r="AL59" s="21">
        <f t="shared" si="11"/>
        <v>34.055928411633111</v>
      </c>
      <c r="AM59" s="22">
        <v>488</v>
      </c>
      <c r="AN59" s="233">
        <v>0</v>
      </c>
      <c r="AO59" s="234">
        <v>0</v>
      </c>
      <c r="AP59" s="24">
        <v>0</v>
      </c>
      <c r="AQ59" s="233">
        <v>0</v>
      </c>
      <c r="AR59" s="234">
        <v>0</v>
      </c>
      <c r="AS59" s="26">
        <v>0</v>
      </c>
    </row>
    <row r="60" spans="1:45" x14ac:dyDescent="0.25">
      <c r="A60" s="2">
        <v>58</v>
      </c>
      <c r="B60" s="2" t="s">
        <v>86</v>
      </c>
      <c r="C60" s="233">
        <v>39</v>
      </c>
      <c r="D60" s="234">
        <v>819</v>
      </c>
      <c r="E60" s="24">
        <f t="shared" si="0"/>
        <v>21</v>
      </c>
      <c r="F60" s="23">
        <v>1</v>
      </c>
      <c r="G60" s="24">
        <v>60</v>
      </c>
      <c r="H60" s="24">
        <f t="shared" si="1"/>
        <v>60</v>
      </c>
      <c r="I60" s="23">
        <v>7</v>
      </c>
      <c r="J60" s="24">
        <v>352</v>
      </c>
      <c r="K60" s="24">
        <f t="shared" si="2"/>
        <v>50.285714285714285</v>
      </c>
      <c r="L60" s="23">
        <v>18</v>
      </c>
      <c r="M60" s="24">
        <v>607</v>
      </c>
      <c r="N60" s="24">
        <f t="shared" si="3"/>
        <v>33.722222222222221</v>
      </c>
      <c r="O60" s="23">
        <v>46</v>
      </c>
      <c r="P60" s="24">
        <v>981</v>
      </c>
      <c r="Q60" s="24">
        <f t="shared" si="4"/>
        <v>21.326086956521738</v>
      </c>
      <c r="R60" s="245">
        <v>13</v>
      </c>
      <c r="S60" s="24">
        <v>745</v>
      </c>
      <c r="T60" s="26">
        <f t="shared" si="5"/>
        <v>57.307692307692307</v>
      </c>
      <c r="U60" s="240">
        <v>3</v>
      </c>
      <c r="V60" s="24">
        <v>16</v>
      </c>
      <c r="W60" s="26">
        <f t="shared" si="6"/>
        <v>5.333333333333333</v>
      </c>
      <c r="X60" s="240">
        <v>3</v>
      </c>
      <c r="Y60" s="24">
        <v>96</v>
      </c>
      <c r="Z60" s="26">
        <f t="shared" si="7"/>
        <v>32</v>
      </c>
      <c r="AA60" s="240">
        <v>3</v>
      </c>
      <c r="AB60" s="24">
        <v>183</v>
      </c>
      <c r="AC60" s="24">
        <f t="shared" si="8"/>
        <v>61</v>
      </c>
      <c r="AD60" s="23">
        <v>13</v>
      </c>
      <c r="AE60" s="24">
        <v>745</v>
      </c>
      <c r="AF60" s="24">
        <f t="shared" si="9"/>
        <v>57.307692307692307</v>
      </c>
      <c r="AG60" s="19">
        <f t="shared" si="12"/>
        <v>146</v>
      </c>
      <c r="AH60" s="20">
        <f t="shared" si="12"/>
        <v>4604</v>
      </c>
      <c r="AI60" s="20">
        <f t="shared" si="10"/>
        <v>31.534246575342465</v>
      </c>
      <c r="AJ60" s="137">
        <v>62</v>
      </c>
      <c r="AK60" s="138">
        <v>1764</v>
      </c>
      <c r="AL60" s="21">
        <f t="shared" si="11"/>
        <v>28.451612903225808</v>
      </c>
      <c r="AM60" s="22">
        <v>77</v>
      </c>
      <c r="AN60" s="233">
        <v>0</v>
      </c>
      <c r="AO60" s="234">
        <v>0</v>
      </c>
      <c r="AP60" s="24">
        <v>0</v>
      </c>
      <c r="AQ60" s="233">
        <v>0</v>
      </c>
      <c r="AR60" s="234">
        <v>0</v>
      </c>
      <c r="AS60" s="26">
        <v>0</v>
      </c>
    </row>
    <row r="61" spans="1:45" x14ac:dyDescent="0.25">
      <c r="A61" s="3">
        <v>59</v>
      </c>
      <c r="B61" s="3" t="s">
        <v>87</v>
      </c>
      <c r="C61" s="233">
        <v>582</v>
      </c>
      <c r="D61" s="234">
        <v>14532</v>
      </c>
      <c r="E61" s="24">
        <f t="shared" si="0"/>
        <v>24.969072164948454</v>
      </c>
      <c r="F61" s="23">
        <v>195</v>
      </c>
      <c r="G61" s="24">
        <v>7200</v>
      </c>
      <c r="H61" s="24">
        <f t="shared" si="1"/>
        <v>36.92307692307692</v>
      </c>
      <c r="I61" s="23">
        <v>45</v>
      </c>
      <c r="J61" s="24">
        <v>2293</v>
      </c>
      <c r="K61" s="24">
        <f t="shared" si="2"/>
        <v>50.955555555555556</v>
      </c>
      <c r="L61" s="23">
        <v>192</v>
      </c>
      <c r="M61" s="24">
        <v>7143</v>
      </c>
      <c r="N61" s="24">
        <f t="shared" si="3"/>
        <v>37.203125</v>
      </c>
      <c r="O61" s="23">
        <v>610</v>
      </c>
      <c r="P61" s="24">
        <v>19467</v>
      </c>
      <c r="Q61" s="24">
        <f t="shared" si="4"/>
        <v>31.913114754098359</v>
      </c>
      <c r="R61" s="245">
        <v>62</v>
      </c>
      <c r="S61" s="24">
        <v>4156</v>
      </c>
      <c r="T61" s="26">
        <f t="shared" si="5"/>
        <v>67.032258064516128</v>
      </c>
      <c r="U61" s="240">
        <v>57</v>
      </c>
      <c r="V61" s="24">
        <v>3397</v>
      </c>
      <c r="W61" s="26">
        <f t="shared" si="6"/>
        <v>59.596491228070178</v>
      </c>
      <c r="X61" s="240">
        <v>17</v>
      </c>
      <c r="Y61" s="24">
        <v>1434</v>
      </c>
      <c r="Z61" s="26">
        <f t="shared" si="7"/>
        <v>84.352941176470594</v>
      </c>
      <c r="AA61" s="240">
        <v>24</v>
      </c>
      <c r="AB61" s="24">
        <v>2197</v>
      </c>
      <c r="AC61" s="24">
        <f t="shared" si="8"/>
        <v>91.541666666666671</v>
      </c>
      <c r="AD61" s="23">
        <v>63</v>
      </c>
      <c r="AE61" s="24">
        <v>4158</v>
      </c>
      <c r="AF61" s="24">
        <f t="shared" si="9"/>
        <v>66</v>
      </c>
      <c r="AG61" s="19">
        <f t="shared" si="12"/>
        <v>1847</v>
      </c>
      <c r="AH61" s="20">
        <f t="shared" si="12"/>
        <v>65977</v>
      </c>
      <c r="AI61" s="20">
        <f t="shared" si="10"/>
        <v>35.721169463995672</v>
      </c>
      <c r="AJ61" s="137">
        <v>892</v>
      </c>
      <c r="AK61" s="138">
        <v>29597</v>
      </c>
      <c r="AL61" s="21">
        <f t="shared" si="11"/>
        <v>33.180493273542602</v>
      </c>
      <c r="AM61" s="22">
        <v>672</v>
      </c>
      <c r="AN61" s="233">
        <v>0</v>
      </c>
      <c r="AO61" s="234">
        <v>0</v>
      </c>
      <c r="AP61" s="24">
        <v>0</v>
      </c>
      <c r="AQ61" s="233">
        <v>0</v>
      </c>
      <c r="AR61" s="234">
        <v>0</v>
      </c>
      <c r="AS61" s="26">
        <v>0</v>
      </c>
    </row>
    <row r="62" spans="1:45" x14ac:dyDescent="0.25">
      <c r="A62" s="4">
        <v>60</v>
      </c>
      <c r="B62" s="4" t="s">
        <v>88</v>
      </c>
      <c r="C62" s="233">
        <v>178</v>
      </c>
      <c r="D62" s="234">
        <v>3502</v>
      </c>
      <c r="E62" s="24">
        <f t="shared" si="0"/>
        <v>19.674157303370787</v>
      </c>
      <c r="F62" s="23">
        <v>20</v>
      </c>
      <c r="G62" s="24">
        <v>853</v>
      </c>
      <c r="H62" s="24">
        <f t="shared" si="1"/>
        <v>42.65</v>
      </c>
      <c r="I62" s="23">
        <v>12</v>
      </c>
      <c r="J62" s="24">
        <v>705</v>
      </c>
      <c r="K62" s="24">
        <f t="shared" si="2"/>
        <v>58.75</v>
      </c>
      <c r="L62" s="23">
        <v>100</v>
      </c>
      <c r="M62" s="24">
        <v>2915</v>
      </c>
      <c r="N62" s="24">
        <f t="shared" si="3"/>
        <v>29.15</v>
      </c>
      <c r="O62" s="23">
        <v>206</v>
      </c>
      <c r="P62" s="24">
        <v>5855</v>
      </c>
      <c r="Q62" s="24">
        <f t="shared" si="4"/>
        <v>28.422330097087379</v>
      </c>
      <c r="R62" s="245">
        <v>24</v>
      </c>
      <c r="S62" s="24">
        <v>1872</v>
      </c>
      <c r="T62" s="26">
        <f t="shared" si="5"/>
        <v>78</v>
      </c>
      <c r="U62" s="240">
        <v>24</v>
      </c>
      <c r="V62" s="24">
        <v>1029</v>
      </c>
      <c r="W62" s="26">
        <f t="shared" si="6"/>
        <v>42.875</v>
      </c>
      <c r="X62" s="240">
        <v>8</v>
      </c>
      <c r="Y62" s="24">
        <v>707</v>
      </c>
      <c r="Z62" s="26">
        <f t="shared" si="7"/>
        <v>88.375</v>
      </c>
      <c r="AA62" s="240">
        <v>16</v>
      </c>
      <c r="AB62" s="24">
        <v>1151</v>
      </c>
      <c r="AC62" s="24">
        <f t="shared" si="8"/>
        <v>71.9375</v>
      </c>
      <c r="AD62" s="23">
        <v>25</v>
      </c>
      <c r="AE62" s="24">
        <v>1873</v>
      </c>
      <c r="AF62" s="24">
        <f t="shared" si="9"/>
        <v>74.92</v>
      </c>
      <c r="AG62" s="19">
        <f t="shared" si="12"/>
        <v>613</v>
      </c>
      <c r="AH62" s="20">
        <f t="shared" si="12"/>
        <v>20462</v>
      </c>
      <c r="AI62" s="20">
        <f t="shared" si="10"/>
        <v>33.380097879282218</v>
      </c>
      <c r="AJ62" s="137">
        <v>284</v>
      </c>
      <c r="AK62" s="138">
        <v>8847</v>
      </c>
      <c r="AL62" s="21">
        <f t="shared" si="11"/>
        <v>31.151408450704224</v>
      </c>
      <c r="AM62" s="22">
        <v>304</v>
      </c>
      <c r="AN62" s="233">
        <v>0</v>
      </c>
      <c r="AO62" s="234">
        <v>0</v>
      </c>
      <c r="AP62" s="24">
        <v>0</v>
      </c>
      <c r="AQ62" s="233">
        <v>0</v>
      </c>
      <c r="AR62" s="234">
        <v>0</v>
      </c>
      <c r="AS62" s="26">
        <v>0</v>
      </c>
    </row>
    <row r="63" spans="1:45" x14ac:dyDescent="0.25">
      <c r="A63" s="2">
        <v>61</v>
      </c>
      <c r="B63" s="2" t="s">
        <v>89</v>
      </c>
      <c r="C63" s="233">
        <v>63</v>
      </c>
      <c r="D63" s="234">
        <v>1084</v>
      </c>
      <c r="E63" s="24">
        <f t="shared" si="0"/>
        <v>17.206349206349206</v>
      </c>
      <c r="F63" s="23">
        <v>6</v>
      </c>
      <c r="G63" s="24">
        <v>149</v>
      </c>
      <c r="H63" s="24">
        <f t="shared" si="1"/>
        <v>24.833333333333332</v>
      </c>
      <c r="I63" s="23">
        <v>19</v>
      </c>
      <c r="J63" s="24">
        <v>868</v>
      </c>
      <c r="K63" s="24">
        <f t="shared" si="2"/>
        <v>45.684210526315788</v>
      </c>
      <c r="L63" s="23">
        <v>40</v>
      </c>
      <c r="M63" s="24">
        <v>1501</v>
      </c>
      <c r="N63" s="24">
        <f t="shared" si="3"/>
        <v>37.524999999999999</v>
      </c>
      <c r="O63" s="23">
        <v>76</v>
      </c>
      <c r="P63" s="24">
        <v>1445</v>
      </c>
      <c r="Q63" s="24">
        <f t="shared" si="4"/>
        <v>19.013157894736842</v>
      </c>
      <c r="R63" s="245">
        <v>37</v>
      </c>
      <c r="S63" s="24">
        <v>3889</v>
      </c>
      <c r="T63" s="26">
        <f t="shared" si="5"/>
        <v>105.10810810810811</v>
      </c>
      <c r="U63" s="240">
        <v>9</v>
      </c>
      <c r="V63" s="24">
        <v>416</v>
      </c>
      <c r="W63" s="26">
        <f t="shared" si="6"/>
        <v>46.222222222222221</v>
      </c>
      <c r="X63" s="240">
        <v>7</v>
      </c>
      <c r="Y63" s="24">
        <v>173</v>
      </c>
      <c r="Z63" s="26">
        <f t="shared" si="7"/>
        <v>24.714285714285715</v>
      </c>
      <c r="AA63" s="240">
        <v>14</v>
      </c>
      <c r="AB63" s="24">
        <v>579</v>
      </c>
      <c r="AC63" s="24">
        <f t="shared" si="8"/>
        <v>41.357142857142854</v>
      </c>
      <c r="AD63" s="23">
        <v>37</v>
      </c>
      <c r="AE63" s="24">
        <v>3889</v>
      </c>
      <c r="AF63" s="24">
        <f t="shared" si="9"/>
        <v>105.10810810810811</v>
      </c>
      <c r="AG63" s="19">
        <f t="shared" si="12"/>
        <v>308</v>
      </c>
      <c r="AH63" s="20">
        <f t="shared" si="12"/>
        <v>13993</v>
      </c>
      <c r="AI63" s="20">
        <f t="shared" si="10"/>
        <v>45.43181818181818</v>
      </c>
      <c r="AJ63" s="137">
        <v>114</v>
      </c>
      <c r="AK63" s="138">
        <v>2852</v>
      </c>
      <c r="AL63" s="21">
        <f t="shared" si="11"/>
        <v>25.017543859649123</v>
      </c>
      <c r="AM63" s="22">
        <v>125</v>
      </c>
      <c r="AN63" s="233">
        <v>0</v>
      </c>
      <c r="AO63" s="234">
        <v>0</v>
      </c>
      <c r="AP63" s="24">
        <v>0</v>
      </c>
      <c r="AQ63" s="233">
        <v>0</v>
      </c>
      <c r="AR63" s="234">
        <v>0</v>
      </c>
      <c r="AS63" s="26">
        <v>0</v>
      </c>
    </row>
    <row r="64" spans="1:45" x14ac:dyDescent="0.25">
      <c r="A64" s="3">
        <v>62</v>
      </c>
      <c r="B64" s="3" t="s">
        <v>90</v>
      </c>
      <c r="C64" s="233">
        <v>293</v>
      </c>
      <c r="D64" s="234">
        <v>7826</v>
      </c>
      <c r="E64" s="24">
        <f t="shared" si="0"/>
        <v>26.709897610921502</v>
      </c>
      <c r="F64" s="23">
        <v>39</v>
      </c>
      <c r="G64" s="24">
        <v>1334</v>
      </c>
      <c r="H64" s="24">
        <f t="shared" si="1"/>
        <v>34.205128205128204</v>
      </c>
      <c r="I64" s="23">
        <v>51</v>
      </c>
      <c r="J64" s="24">
        <v>2302</v>
      </c>
      <c r="K64" s="24">
        <f t="shared" si="2"/>
        <v>45.137254901960787</v>
      </c>
      <c r="L64" s="23">
        <v>96</v>
      </c>
      <c r="M64" s="24">
        <v>3638</v>
      </c>
      <c r="N64" s="24">
        <f t="shared" si="3"/>
        <v>37.895833333333336</v>
      </c>
      <c r="O64" s="23">
        <v>306</v>
      </c>
      <c r="P64" s="24">
        <v>9942</v>
      </c>
      <c r="Q64" s="24">
        <f t="shared" si="4"/>
        <v>32.490196078431374</v>
      </c>
      <c r="R64" s="245">
        <v>62</v>
      </c>
      <c r="S64" s="24">
        <v>5330</v>
      </c>
      <c r="T64" s="26">
        <f t="shared" si="5"/>
        <v>85.967741935483872</v>
      </c>
      <c r="U64" s="240">
        <v>36</v>
      </c>
      <c r="V64" s="24">
        <v>6406</v>
      </c>
      <c r="W64" s="26">
        <f t="shared" si="6"/>
        <v>177.94444444444446</v>
      </c>
      <c r="X64" s="240">
        <v>15</v>
      </c>
      <c r="Y64" s="24">
        <v>1194</v>
      </c>
      <c r="Z64" s="26">
        <f t="shared" si="7"/>
        <v>79.599999999999994</v>
      </c>
      <c r="AA64" s="240">
        <v>23</v>
      </c>
      <c r="AB64" s="24">
        <v>1727</v>
      </c>
      <c r="AC64" s="24">
        <f t="shared" si="8"/>
        <v>75.086956521739125</v>
      </c>
      <c r="AD64" s="23">
        <v>62</v>
      </c>
      <c r="AE64" s="24">
        <v>5333</v>
      </c>
      <c r="AF64" s="24">
        <f t="shared" si="9"/>
        <v>86.016129032258064</v>
      </c>
      <c r="AG64" s="19">
        <f t="shared" si="12"/>
        <v>983</v>
      </c>
      <c r="AH64" s="20">
        <f t="shared" si="12"/>
        <v>45032</v>
      </c>
      <c r="AI64" s="20">
        <f t="shared" si="10"/>
        <v>45.810783316378433</v>
      </c>
      <c r="AJ64" s="137">
        <v>397</v>
      </c>
      <c r="AK64" s="138">
        <v>15348</v>
      </c>
      <c r="AL64" s="21">
        <f t="shared" si="11"/>
        <v>38.659949622166245</v>
      </c>
      <c r="AM64" s="22">
        <v>477</v>
      </c>
      <c r="AN64" s="233">
        <v>0</v>
      </c>
      <c r="AO64" s="234">
        <v>0</v>
      </c>
      <c r="AP64" s="24">
        <v>0</v>
      </c>
      <c r="AQ64" s="233">
        <v>0</v>
      </c>
      <c r="AR64" s="234">
        <v>0</v>
      </c>
      <c r="AS64" s="26">
        <v>0</v>
      </c>
    </row>
    <row r="65" spans="1:45" x14ac:dyDescent="0.25">
      <c r="A65" s="3">
        <v>63</v>
      </c>
      <c r="B65" s="3" t="s">
        <v>91</v>
      </c>
      <c r="C65" s="233">
        <v>164</v>
      </c>
      <c r="D65" s="234">
        <v>3904</v>
      </c>
      <c r="E65" s="24">
        <f t="shared" si="0"/>
        <v>23.804878048780488</v>
      </c>
      <c r="F65" s="23">
        <v>16</v>
      </c>
      <c r="G65" s="24">
        <v>840</v>
      </c>
      <c r="H65" s="24">
        <f t="shared" si="1"/>
        <v>52.5</v>
      </c>
      <c r="I65" s="23">
        <v>8</v>
      </c>
      <c r="J65" s="24">
        <v>678</v>
      </c>
      <c r="K65" s="24">
        <f t="shared" si="2"/>
        <v>84.75</v>
      </c>
      <c r="L65" s="23">
        <v>61</v>
      </c>
      <c r="M65" s="24">
        <v>2374</v>
      </c>
      <c r="N65" s="24">
        <f t="shared" si="3"/>
        <v>38.918032786885249</v>
      </c>
      <c r="O65" s="23">
        <v>191</v>
      </c>
      <c r="P65" s="24">
        <v>4979</v>
      </c>
      <c r="Q65" s="24">
        <f t="shared" si="4"/>
        <v>26.06806282722513</v>
      </c>
      <c r="R65" s="245">
        <v>7</v>
      </c>
      <c r="S65" s="24">
        <v>488</v>
      </c>
      <c r="T65" s="26">
        <f t="shared" si="5"/>
        <v>69.714285714285708</v>
      </c>
      <c r="U65" s="240">
        <v>22</v>
      </c>
      <c r="V65" s="24">
        <v>1144</v>
      </c>
      <c r="W65" s="26">
        <f t="shared" si="6"/>
        <v>52</v>
      </c>
      <c r="X65" s="240">
        <v>6</v>
      </c>
      <c r="Y65" s="24">
        <v>468</v>
      </c>
      <c r="Z65" s="26">
        <f t="shared" si="7"/>
        <v>78</v>
      </c>
      <c r="AA65" s="240">
        <v>8</v>
      </c>
      <c r="AB65" s="24">
        <v>588</v>
      </c>
      <c r="AC65" s="24">
        <f t="shared" si="8"/>
        <v>73.5</v>
      </c>
      <c r="AD65" s="23">
        <v>7</v>
      </c>
      <c r="AE65" s="24">
        <v>488</v>
      </c>
      <c r="AF65" s="24">
        <f t="shared" si="9"/>
        <v>69.714285714285708</v>
      </c>
      <c r="AG65" s="19">
        <f t="shared" si="12"/>
        <v>490</v>
      </c>
      <c r="AH65" s="20">
        <f t="shared" si="12"/>
        <v>15951</v>
      </c>
      <c r="AI65" s="20">
        <f t="shared" si="10"/>
        <v>32.553061224489795</v>
      </c>
      <c r="AJ65" s="137">
        <v>232</v>
      </c>
      <c r="AK65" s="138">
        <v>6851</v>
      </c>
      <c r="AL65" s="21">
        <f t="shared" si="11"/>
        <v>29.530172413793103</v>
      </c>
      <c r="AM65" s="22">
        <v>265</v>
      </c>
      <c r="AN65" s="233">
        <v>0</v>
      </c>
      <c r="AO65" s="234">
        <v>0</v>
      </c>
      <c r="AP65" s="24">
        <v>0</v>
      </c>
      <c r="AQ65" s="233">
        <v>0</v>
      </c>
      <c r="AR65" s="234">
        <v>0</v>
      </c>
      <c r="AS65" s="26">
        <v>0</v>
      </c>
    </row>
    <row r="66" spans="1:45" x14ac:dyDescent="0.25">
      <c r="A66" s="2">
        <v>64</v>
      </c>
      <c r="B66" s="2" t="s">
        <v>92</v>
      </c>
      <c r="C66" s="233">
        <v>157</v>
      </c>
      <c r="D66" s="234">
        <v>3150</v>
      </c>
      <c r="E66" s="24">
        <f t="shared" si="0"/>
        <v>20.063694267515924</v>
      </c>
      <c r="F66" s="23">
        <v>17</v>
      </c>
      <c r="G66" s="24">
        <v>523</v>
      </c>
      <c r="H66" s="24">
        <f t="shared" si="1"/>
        <v>30.764705882352942</v>
      </c>
      <c r="I66" s="23">
        <v>22</v>
      </c>
      <c r="J66" s="24">
        <v>1654</v>
      </c>
      <c r="K66" s="24">
        <f t="shared" si="2"/>
        <v>75.181818181818187</v>
      </c>
      <c r="L66" s="23">
        <v>86</v>
      </c>
      <c r="M66" s="24">
        <v>2998</v>
      </c>
      <c r="N66" s="24">
        <f t="shared" si="3"/>
        <v>34.860465116279073</v>
      </c>
      <c r="O66" s="23">
        <v>162</v>
      </c>
      <c r="P66" s="24">
        <v>4737</v>
      </c>
      <c r="Q66" s="24">
        <f t="shared" si="4"/>
        <v>29.24074074074074</v>
      </c>
      <c r="R66" s="245">
        <v>23</v>
      </c>
      <c r="S66" s="24">
        <v>1909</v>
      </c>
      <c r="T66" s="26">
        <f t="shared" si="5"/>
        <v>83</v>
      </c>
      <c r="U66" s="240">
        <v>25</v>
      </c>
      <c r="V66" s="24">
        <v>1017</v>
      </c>
      <c r="W66" s="26">
        <f t="shared" si="6"/>
        <v>40.68</v>
      </c>
      <c r="X66" s="240">
        <v>6</v>
      </c>
      <c r="Y66" s="24">
        <v>427</v>
      </c>
      <c r="Z66" s="26">
        <f t="shared" si="7"/>
        <v>71.166666666666671</v>
      </c>
      <c r="AA66" s="240">
        <v>15</v>
      </c>
      <c r="AB66" s="24">
        <v>620</v>
      </c>
      <c r="AC66" s="24">
        <f t="shared" si="8"/>
        <v>41.333333333333336</v>
      </c>
      <c r="AD66" s="23">
        <v>24</v>
      </c>
      <c r="AE66" s="24">
        <v>1910</v>
      </c>
      <c r="AF66" s="24">
        <f t="shared" si="9"/>
        <v>79.583333333333329</v>
      </c>
      <c r="AG66" s="19">
        <f t="shared" si="12"/>
        <v>537</v>
      </c>
      <c r="AH66" s="20">
        <f t="shared" si="12"/>
        <v>18945</v>
      </c>
      <c r="AI66" s="20">
        <f t="shared" si="10"/>
        <v>35.279329608938546</v>
      </c>
      <c r="AJ66" s="137">
        <v>227</v>
      </c>
      <c r="AK66" s="138">
        <v>6355</v>
      </c>
      <c r="AL66" s="21">
        <f t="shared" si="11"/>
        <v>27.995594713656388</v>
      </c>
      <c r="AM66" s="22">
        <v>248</v>
      </c>
      <c r="AN66" s="233">
        <v>0</v>
      </c>
      <c r="AO66" s="234">
        <v>0</v>
      </c>
      <c r="AP66" s="24">
        <v>0</v>
      </c>
      <c r="AQ66" s="233">
        <v>0</v>
      </c>
      <c r="AR66" s="234">
        <v>0</v>
      </c>
      <c r="AS66" s="26">
        <v>0</v>
      </c>
    </row>
    <row r="67" spans="1:45" x14ac:dyDescent="0.25">
      <c r="A67" s="3">
        <v>65</v>
      </c>
      <c r="B67" s="3" t="s">
        <v>93</v>
      </c>
      <c r="C67" s="233">
        <v>38</v>
      </c>
      <c r="D67" s="234">
        <v>854</v>
      </c>
      <c r="E67" s="24">
        <f t="shared" ref="E67:E98" si="13">IF(C67*D67&lt;&gt;0,D67/C67,0)</f>
        <v>22.473684210526315</v>
      </c>
      <c r="F67" s="23">
        <v>1</v>
      </c>
      <c r="G67" s="24">
        <v>3</v>
      </c>
      <c r="H67" s="24">
        <f t="shared" ref="H67:H98" si="14">IF(F67*G67&lt;&gt;0,G67/F67,0)</f>
        <v>3</v>
      </c>
      <c r="I67" s="23">
        <v>11</v>
      </c>
      <c r="J67" s="24">
        <v>507</v>
      </c>
      <c r="K67" s="24">
        <f t="shared" ref="K67:K98" si="15">IF(I67*J67&lt;&gt;0,J67/I67,0)</f>
        <v>46.090909090909093</v>
      </c>
      <c r="L67" s="23">
        <v>21</v>
      </c>
      <c r="M67" s="24">
        <v>760</v>
      </c>
      <c r="N67" s="24">
        <f t="shared" ref="N67:N98" si="16">IF(L67*M67&lt;&gt;0,M67/L67,0)</f>
        <v>36.19047619047619</v>
      </c>
      <c r="O67" s="23">
        <v>41</v>
      </c>
      <c r="P67" s="24">
        <v>964</v>
      </c>
      <c r="Q67" s="24">
        <f t="shared" ref="Q67:Q98" si="17">IF(O67*P67&lt;&gt;0,P67/O67,0)</f>
        <v>23.512195121951219</v>
      </c>
      <c r="R67" s="245">
        <v>15</v>
      </c>
      <c r="S67" s="24">
        <v>961</v>
      </c>
      <c r="T67" s="26">
        <f t="shared" ref="T67:T98" si="18">IF(R67*S67&lt;&gt;0,S67/R67,0)</f>
        <v>64.066666666666663</v>
      </c>
      <c r="U67" s="240">
        <v>3</v>
      </c>
      <c r="V67" s="24">
        <v>188</v>
      </c>
      <c r="W67" s="26">
        <f t="shared" ref="W67:W98" si="19">IF(U67*V67&lt;&gt;0,V67/U67,0)</f>
        <v>62.666666666666664</v>
      </c>
      <c r="X67" s="240">
        <v>3</v>
      </c>
      <c r="Y67" s="24">
        <v>221</v>
      </c>
      <c r="Z67" s="26">
        <f t="shared" ref="Z67:Z98" si="20">IF(X67*Y67&lt;&gt;0,Y67/X67,0)</f>
        <v>73.666666666666671</v>
      </c>
      <c r="AA67" s="240">
        <v>3</v>
      </c>
      <c r="AB67" s="24">
        <v>147</v>
      </c>
      <c r="AC67" s="24">
        <f t="shared" ref="AC67:AC98" si="21">IF(AA67*AB67&lt;&gt;0,AB67/AA67,0)</f>
        <v>49</v>
      </c>
      <c r="AD67" s="23">
        <v>15</v>
      </c>
      <c r="AE67" s="24">
        <v>961</v>
      </c>
      <c r="AF67" s="24">
        <f t="shared" ref="AF67:AF98" si="22">IF(AD67*AE67&lt;&gt;0,AE67/AD67,0)</f>
        <v>64.066666666666663</v>
      </c>
      <c r="AG67" s="19">
        <f t="shared" si="12"/>
        <v>151</v>
      </c>
      <c r="AH67" s="20">
        <f t="shared" si="12"/>
        <v>5566</v>
      </c>
      <c r="AI67" s="20">
        <f t="shared" ref="AI67:AI98" si="23">IF(AG67*AH67&lt;&gt;0,AH67/AG67,0)</f>
        <v>36.860927152317878</v>
      </c>
      <c r="AJ67" s="137">
        <v>57</v>
      </c>
      <c r="AK67" s="138">
        <v>1770</v>
      </c>
      <c r="AL67" s="21">
        <f t="shared" ref="AL67:AL98" si="24">IF(AJ67*AK67&lt;&gt;0,AK67/AJ67,0)</f>
        <v>31.05263157894737</v>
      </c>
      <c r="AM67" s="22">
        <v>65</v>
      </c>
      <c r="AN67" s="233">
        <v>0</v>
      </c>
      <c r="AO67" s="234">
        <v>0</v>
      </c>
      <c r="AP67" s="24">
        <v>0</v>
      </c>
      <c r="AQ67" s="233">
        <v>0</v>
      </c>
      <c r="AR67" s="234">
        <v>0</v>
      </c>
      <c r="AS67" s="26">
        <v>0</v>
      </c>
    </row>
    <row r="68" spans="1:45" x14ac:dyDescent="0.25">
      <c r="A68" s="4">
        <v>66</v>
      </c>
      <c r="B68" s="4" t="s">
        <v>94</v>
      </c>
      <c r="C68" s="233">
        <v>107</v>
      </c>
      <c r="D68" s="234">
        <v>2707</v>
      </c>
      <c r="E68" s="24">
        <f t="shared" si="13"/>
        <v>25.299065420560748</v>
      </c>
      <c r="F68" s="23">
        <v>10</v>
      </c>
      <c r="G68" s="24">
        <v>319</v>
      </c>
      <c r="H68" s="24">
        <f t="shared" si="14"/>
        <v>31.9</v>
      </c>
      <c r="I68" s="23">
        <v>13</v>
      </c>
      <c r="J68" s="24">
        <v>1024</v>
      </c>
      <c r="K68" s="24">
        <f t="shared" si="15"/>
        <v>78.769230769230774</v>
      </c>
      <c r="L68" s="23">
        <v>40</v>
      </c>
      <c r="M68" s="24">
        <v>2310</v>
      </c>
      <c r="N68" s="24">
        <f t="shared" si="16"/>
        <v>57.75</v>
      </c>
      <c r="O68" s="23">
        <v>129</v>
      </c>
      <c r="P68" s="24">
        <v>3450</v>
      </c>
      <c r="Q68" s="24">
        <f t="shared" si="17"/>
        <v>26.744186046511629</v>
      </c>
      <c r="R68" s="245">
        <v>17</v>
      </c>
      <c r="S68" s="24">
        <v>1529</v>
      </c>
      <c r="T68" s="26">
        <f t="shared" si="18"/>
        <v>89.941176470588232</v>
      </c>
      <c r="U68" s="240">
        <v>15</v>
      </c>
      <c r="V68" s="24">
        <v>302</v>
      </c>
      <c r="W68" s="26">
        <f t="shared" si="19"/>
        <v>20.133333333333333</v>
      </c>
      <c r="X68" s="240">
        <v>1</v>
      </c>
      <c r="Y68" s="24">
        <v>265</v>
      </c>
      <c r="Z68" s="26">
        <f t="shared" si="20"/>
        <v>265</v>
      </c>
      <c r="AA68" s="240">
        <v>5</v>
      </c>
      <c r="AB68" s="24">
        <v>244</v>
      </c>
      <c r="AC68" s="24">
        <f t="shared" si="21"/>
        <v>48.8</v>
      </c>
      <c r="AD68" s="23">
        <v>17</v>
      </c>
      <c r="AE68" s="24">
        <v>1529</v>
      </c>
      <c r="AF68" s="24">
        <f t="shared" si="22"/>
        <v>89.941176470588232</v>
      </c>
      <c r="AG68" s="19">
        <f t="shared" ref="AG68:AH98" si="25">+AD68+U68+R68+O68+L68+F68+C68+I68+X68+AA68</f>
        <v>354</v>
      </c>
      <c r="AH68" s="20">
        <f t="shared" si="25"/>
        <v>13679</v>
      </c>
      <c r="AI68" s="20">
        <f t="shared" si="23"/>
        <v>38.641242937853107</v>
      </c>
      <c r="AJ68" s="137">
        <v>162</v>
      </c>
      <c r="AK68" s="138">
        <v>4933</v>
      </c>
      <c r="AL68" s="21">
        <f t="shared" si="24"/>
        <v>30.450617283950617</v>
      </c>
      <c r="AM68" s="22">
        <v>180</v>
      </c>
      <c r="AN68" s="233">
        <v>0</v>
      </c>
      <c r="AO68" s="234">
        <v>0</v>
      </c>
      <c r="AP68" s="24">
        <v>0</v>
      </c>
      <c r="AQ68" s="233">
        <v>0</v>
      </c>
      <c r="AR68" s="234">
        <v>0</v>
      </c>
      <c r="AS68" s="26">
        <v>0</v>
      </c>
    </row>
    <row r="69" spans="1:45" x14ac:dyDescent="0.25">
      <c r="A69" s="2">
        <v>67</v>
      </c>
      <c r="B69" s="2" t="s">
        <v>95</v>
      </c>
      <c r="C69" s="233">
        <v>354</v>
      </c>
      <c r="D69" s="234">
        <v>8735</v>
      </c>
      <c r="E69" s="24">
        <f t="shared" si="13"/>
        <v>24.675141242937855</v>
      </c>
      <c r="F69" s="23">
        <v>53</v>
      </c>
      <c r="G69" s="24">
        <v>3194</v>
      </c>
      <c r="H69" s="24">
        <f t="shared" si="14"/>
        <v>60.264150943396224</v>
      </c>
      <c r="I69" s="23">
        <v>45</v>
      </c>
      <c r="J69" s="24">
        <v>2772</v>
      </c>
      <c r="K69" s="24">
        <f t="shared" si="15"/>
        <v>61.6</v>
      </c>
      <c r="L69" s="23">
        <v>143</v>
      </c>
      <c r="M69" s="24">
        <v>5640</v>
      </c>
      <c r="N69" s="24">
        <f t="shared" si="16"/>
        <v>39.44055944055944</v>
      </c>
      <c r="O69" s="23">
        <v>380</v>
      </c>
      <c r="P69" s="24">
        <v>10807</v>
      </c>
      <c r="Q69" s="24">
        <f t="shared" si="17"/>
        <v>28.439473684210526</v>
      </c>
      <c r="R69" s="245">
        <v>48</v>
      </c>
      <c r="S69" s="24">
        <v>3903</v>
      </c>
      <c r="T69" s="26">
        <f t="shared" si="18"/>
        <v>81.3125</v>
      </c>
      <c r="U69" s="240">
        <v>32</v>
      </c>
      <c r="V69" s="24">
        <v>2534</v>
      </c>
      <c r="W69" s="26">
        <f t="shared" si="19"/>
        <v>79.1875</v>
      </c>
      <c r="X69" s="240">
        <v>7</v>
      </c>
      <c r="Y69" s="24">
        <v>319</v>
      </c>
      <c r="Z69" s="26">
        <f t="shared" si="20"/>
        <v>45.571428571428569</v>
      </c>
      <c r="AA69" s="240">
        <v>12</v>
      </c>
      <c r="AB69" s="24">
        <v>899</v>
      </c>
      <c r="AC69" s="24">
        <f t="shared" si="21"/>
        <v>74.916666666666671</v>
      </c>
      <c r="AD69" s="23">
        <v>50</v>
      </c>
      <c r="AE69" s="24">
        <v>4014</v>
      </c>
      <c r="AF69" s="24">
        <f t="shared" si="22"/>
        <v>80.28</v>
      </c>
      <c r="AG69" s="19">
        <f t="shared" si="25"/>
        <v>1124</v>
      </c>
      <c r="AH69" s="20">
        <f t="shared" si="25"/>
        <v>42817</v>
      </c>
      <c r="AI69" s="20">
        <f t="shared" si="23"/>
        <v>38.093416370106759</v>
      </c>
      <c r="AJ69" s="137">
        <v>481</v>
      </c>
      <c r="AK69" s="138">
        <v>16301</v>
      </c>
      <c r="AL69" s="21">
        <f t="shared" si="24"/>
        <v>33.889812889812887</v>
      </c>
      <c r="AM69" s="22">
        <v>521</v>
      </c>
      <c r="AN69" s="233">
        <v>0</v>
      </c>
      <c r="AO69" s="234">
        <v>0</v>
      </c>
      <c r="AP69" s="24">
        <v>0</v>
      </c>
      <c r="AQ69" s="233">
        <v>0</v>
      </c>
      <c r="AR69" s="234">
        <v>0</v>
      </c>
      <c r="AS69" s="26">
        <v>0</v>
      </c>
    </row>
    <row r="70" spans="1:45" x14ac:dyDescent="0.25">
      <c r="A70" s="3">
        <v>68</v>
      </c>
      <c r="B70" s="3" t="s">
        <v>96</v>
      </c>
      <c r="C70" s="233">
        <v>239</v>
      </c>
      <c r="D70" s="234">
        <v>6022</v>
      </c>
      <c r="E70" s="24">
        <f t="shared" si="13"/>
        <v>25.196652719665273</v>
      </c>
      <c r="F70" s="23">
        <v>26</v>
      </c>
      <c r="G70" s="24">
        <v>1283</v>
      </c>
      <c r="H70" s="24">
        <f t="shared" si="14"/>
        <v>49.346153846153847</v>
      </c>
      <c r="I70" s="23">
        <v>22</v>
      </c>
      <c r="J70" s="24">
        <v>2013</v>
      </c>
      <c r="K70" s="24">
        <f t="shared" si="15"/>
        <v>91.5</v>
      </c>
      <c r="L70" s="23">
        <v>80</v>
      </c>
      <c r="M70" s="24">
        <v>3464</v>
      </c>
      <c r="N70" s="24">
        <f t="shared" si="16"/>
        <v>43.3</v>
      </c>
      <c r="O70" s="23">
        <v>266</v>
      </c>
      <c r="P70" s="24">
        <v>6785</v>
      </c>
      <c r="Q70" s="24">
        <f t="shared" si="17"/>
        <v>25.507518796992482</v>
      </c>
      <c r="R70" s="245">
        <v>25</v>
      </c>
      <c r="S70" s="24">
        <v>2272</v>
      </c>
      <c r="T70" s="26">
        <f t="shared" si="18"/>
        <v>90.88</v>
      </c>
      <c r="U70" s="240">
        <v>33</v>
      </c>
      <c r="V70" s="24">
        <v>1348</v>
      </c>
      <c r="W70" s="26">
        <f t="shared" si="19"/>
        <v>40.848484848484851</v>
      </c>
      <c r="X70" s="240">
        <v>3</v>
      </c>
      <c r="Y70" s="24">
        <v>192</v>
      </c>
      <c r="Z70" s="26">
        <f t="shared" si="20"/>
        <v>64</v>
      </c>
      <c r="AA70" s="240">
        <v>13</v>
      </c>
      <c r="AB70" s="24">
        <v>769</v>
      </c>
      <c r="AC70" s="24">
        <f t="shared" si="21"/>
        <v>59.153846153846153</v>
      </c>
      <c r="AD70" s="23">
        <v>25</v>
      </c>
      <c r="AE70" s="24">
        <v>2273</v>
      </c>
      <c r="AF70" s="24">
        <f t="shared" si="22"/>
        <v>90.92</v>
      </c>
      <c r="AG70" s="19">
        <f t="shared" si="25"/>
        <v>732</v>
      </c>
      <c r="AH70" s="20">
        <f t="shared" si="25"/>
        <v>26421</v>
      </c>
      <c r="AI70" s="20">
        <f t="shared" si="23"/>
        <v>36.094262295081968</v>
      </c>
      <c r="AJ70" s="137">
        <v>312</v>
      </c>
      <c r="AK70" s="138">
        <v>8870</v>
      </c>
      <c r="AL70" s="21">
        <f t="shared" si="24"/>
        <v>28.429487179487179</v>
      </c>
      <c r="AM70" s="22">
        <v>344</v>
      </c>
      <c r="AN70" s="233">
        <v>0</v>
      </c>
      <c r="AO70" s="234">
        <v>0</v>
      </c>
      <c r="AP70" s="24">
        <v>0</v>
      </c>
      <c r="AQ70" s="233">
        <v>0</v>
      </c>
      <c r="AR70" s="234">
        <v>0</v>
      </c>
      <c r="AS70" s="26">
        <v>0</v>
      </c>
    </row>
    <row r="71" spans="1:45" x14ac:dyDescent="0.25">
      <c r="A71" s="3">
        <v>69</v>
      </c>
      <c r="B71" s="3" t="s">
        <v>97</v>
      </c>
      <c r="C71" s="233">
        <v>439</v>
      </c>
      <c r="D71" s="234">
        <v>9625</v>
      </c>
      <c r="E71" s="24">
        <f t="shared" si="13"/>
        <v>21.924829157175399</v>
      </c>
      <c r="F71" s="23">
        <v>46</v>
      </c>
      <c r="G71" s="24">
        <v>1186</v>
      </c>
      <c r="H71" s="24">
        <f t="shared" si="14"/>
        <v>25.782608695652176</v>
      </c>
      <c r="I71" s="23">
        <v>24</v>
      </c>
      <c r="J71" s="24">
        <v>2039</v>
      </c>
      <c r="K71" s="24">
        <f t="shared" si="15"/>
        <v>84.958333333333329</v>
      </c>
      <c r="L71" s="23">
        <v>204</v>
      </c>
      <c r="M71" s="24">
        <v>6632</v>
      </c>
      <c r="N71" s="24">
        <f t="shared" si="16"/>
        <v>32.509803921568626</v>
      </c>
      <c r="O71" s="23">
        <v>468</v>
      </c>
      <c r="P71" s="24">
        <v>12688</v>
      </c>
      <c r="Q71" s="24">
        <f t="shared" si="17"/>
        <v>27.111111111111111</v>
      </c>
      <c r="R71" s="245">
        <v>45</v>
      </c>
      <c r="S71" s="24">
        <v>2545</v>
      </c>
      <c r="T71" s="26">
        <f t="shared" si="18"/>
        <v>56.555555555555557</v>
      </c>
      <c r="U71" s="240">
        <v>84</v>
      </c>
      <c r="V71" s="24">
        <v>3388</v>
      </c>
      <c r="W71" s="26">
        <f t="shared" si="19"/>
        <v>40.333333333333336</v>
      </c>
      <c r="X71" s="240">
        <v>8</v>
      </c>
      <c r="Y71" s="24">
        <v>1058</v>
      </c>
      <c r="Z71" s="26">
        <f t="shared" si="20"/>
        <v>132.25</v>
      </c>
      <c r="AA71" s="240">
        <v>26</v>
      </c>
      <c r="AB71" s="24">
        <v>1828</v>
      </c>
      <c r="AC71" s="24">
        <f t="shared" si="21"/>
        <v>70.307692307692307</v>
      </c>
      <c r="AD71" s="23">
        <v>45</v>
      </c>
      <c r="AE71" s="24">
        <v>2545</v>
      </c>
      <c r="AF71" s="24">
        <f t="shared" si="22"/>
        <v>56.555555555555557</v>
      </c>
      <c r="AG71" s="19">
        <f t="shared" si="25"/>
        <v>1389</v>
      </c>
      <c r="AH71" s="20">
        <f t="shared" si="25"/>
        <v>43534</v>
      </c>
      <c r="AI71" s="20">
        <f t="shared" si="23"/>
        <v>31.341972642188626</v>
      </c>
      <c r="AJ71" s="137">
        <v>637</v>
      </c>
      <c r="AK71" s="138">
        <v>18553</v>
      </c>
      <c r="AL71" s="21">
        <f t="shared" si="24"/>
        <v>29.125588697017267</v>
      </c>
      <c r="AM71" s="22">
        <v>728</v>
      </c>
      <c r="AN71" s="233">
        <v>0</v>
      </c>
      <c r="AO71" s="234">
        <v>0</v>
      </c>
      <c r="AP71" s="24">
        <v>0</v>
      </c>
      <c r="AQ71" s="233">
        <v>0</v>
      </c>
      <c r="AR71" s="234">
        <v>0</v>
      </c>
      <c r="AS71" s="26">
        <v>0</v>
      </c>
    </row>
    <row r="72" spans="1:45" x14ac:dyDescent="0.25">
      <c r="A72" s="2">
        <v>70</v>
      </c>
      <c r="B72" s="2" t="s">
        <v>98</v>
      </c>
      <c r="C72" s="233">
        <v>47</v>
      </c>
      <c r="D72" s="234">
        <v>807</v>
      </c>
      <c r="E72" s="24">
        <f t="shared" si="13"/>
        <v>17.170212765957448</v>
      </c>
      <c r="F72" s="23">
        <v>4</v>
      </c>
      <c r="G72" s="24">
        <v>106</v>
      </c>
      <c r="H72" s="24">
        <f t="shared" si="14"/>
        <v>26.5</v>
      </c>
      <c r="I72" s="23">
        <v>3</v>
      </c>
      <c r="J72" s="24">
        <v>85</v>
      </c>
      <c r="K72" s="24">
        <f t="shared" si="15"/>
        <v>28.333333333333332</v>
      </c>
      <c r="L72" s="23">
        <v>15</v>
      </c>
      <c r="M72" s="24">
        <v>495</v>
      </c>
      <c r="N72" s="24">
        <f t="shared" si="16"/>
        <v>33</v>
      </c>
      <c r="O72" s="23">
        <v>61</v>
      </c>
      <c r="P72" s="24">
        <v>1121</v>
      </c>
      <c r="Q72" s="24">
        <f t="shared" si="17"/>
        <v>18.377049180327869</v>
      </c>
      <c r="R72" s="245">
        <v>7</v>
      </c>
      <c r="S72" s="24">
        <v>772</v>
      </c>
      <c r="T72" s="26">
        <f t="shared" si="18"/>
        <v>110.28571428571429</v>
      </c>
      <c r="U72" s="240">
        <v>8</v>
      </c>
      <c r="V72" s="24">
        <v>368</v>
      </c>
      <c r="W72" s="26">
        <f t="shared" si="19"/>
        <v>46</v>
      </c>
      <c r="X72" s="240">
        <v>1</v>
      </c>
      <c r="Y72" s="24">
        <v>71</v>
      </c>
      <c r="Z72" s="26">
        <f t="shared" si="20"/>
        <v>71</v>
      </c>
      <c r="AA72" s="240">
        <v>2</v>
      </c>
      <c r="AB72" s="24">
        <v>275</v>
      </c>
      <c r="AC72" s="24">
        <f t="shared" si="21"/>
        <v>137.5</v>
      </c>
      <c r="AD72" s="23">
        <v>7</v>
      </c>
      <c r="AE72" s="24">
        <v>772</v>
      </c>
      <c r="AF72" s="24">
        <f t="shared" si="22"/>
        <v>110.28571428571429</v>
      </c>
      <c r="AG72" s="19">
        <f t="shared" si="25"/>
        <v>155</v>
      </c>
      <c r="AH72" s="20">
        <f t="shared" si="25"/>
        <v>4872</v>
      </c>
      <c r="AI72" s="20">
        <f t="shared" si="23"/>
        <v>31.43225806451613</v>
      </c>
      <c r="AJ72" s="137">
        <v>76</v>
      </c>
      <c r="AK72" s="138">
        <v>1582</v>
      </c>
      <c r="AL72" s="21">
        <f t="shared" si="24"/>
        <v>20.815789473684209</v>
      </c>
      <c r="AM72" s="22">
        <v>84</v>
      </c>
      <c r="AN72" s="233">
        <v>0</v>
      </c>
      <c r="AO72" s="234">
        <v>0</v>
      </c>
      <c r="AP72" s="24">
        <v>0</v>
      </c>
      <c r="AQ72" s="233">
        <v>0</v>
      </c>
      <c r="AR72" s="234">
        <v>0</v>
      </c>
      <c r="AS72" s="26">
        <v>0</v>
      </c>
    </row>
    <row r="73" spans="1:45" x14ac:dyDescent="0.25">
      <c r="A73" s="3">
        <v>71</v>
      </c>
      <c r="B73" s="2" t="s">
        <v>99</v>
      </c>
      <c r="C73" s="233">
        <v>151</v>
      </c>
      <c r="D73" s="234">
        <v>2790</v>
      </c>
      <c r="E73" s="24">
        <f t="shared" si="13"/>
        <v>18.476821192052981</v>
      </c>
      <c r="F73" s="23">
        <v>11</v>
      </c>
      <c r="G73" s="24">
        <v>286</v>
      </c>
      <c r="H73" s="24">
        <f t="shared" si="14"/>
        <v>26</v>
      </c>
      <c r="I73" s="23">
        <v>21</v>
      </c>
      <c r="J73" s="24">
        <v>1200</v>
      </c>
      <c r="K73" s="24">
        <f t="shared" si="15"/>
        <v>57.142857142857146</v>
      </c>
      <c r="L73" s="23">
        <v>75</v>
      </c>
      <c r="M73" s="24">
        <v>2876</v>
      </c>
      <c r="N73" s="24">
        <f t="shared" si="16"/>
        <v>38.346666666666664</v>
      </c>
      <c r="O73" s="23">
        <v>156</v>
      </c>
      <c r="P73" s="24">
        <v>3870</v>
      </c>
      <c r="Q73" s="24">
        <f t="shared" si="17"/>
        <v>24.807692307692307</v>
      </c>
      <c r="R73" s="245">
        <v>27</v>
      </c>
      <c r="S73" s="24">
        <v>1638</v>
      </c>
      <c r="T73" s="26">
        <f t="shared" si="18"/>
        <v>60.666666666666664</v>
      </c>
      <c r="U73" s="240">
        <v>17</v>
      </c>
      <c r="V73" s="24">
        <v>519</v>
      </c>
      <c r="W73" s="26">
        <f t="shared" si="19"/>
        <v>30.529411764705884</v>
      </c>
      <c r="X73" s="240">
        <v>12</v>
      </c>
      <c r="Y73" s="24">
        <v>415</v>
      </c>
      <c r="Z73" s="26">
        <f t="shared" si="20"/>
        <v>34.583333333333336</v>
      </c>
      <c r="AA73" s="240">
        <v>12</v>
      </c>
      <c r="AB73" s="24">
        <v>810</v>
      </c>
      <c r="AC73" s="24">
        <f t="shared" si="21"/>
        <v>67.5</v>
      </c>
      <c r="AD73" s="23">
        <v>27</v>
      </c>
      <c r="AE73" s="24">
        <v>1640</v>
      </c>
      <c r="AF73" s="24">
        <f t="shared" si="22"/>
        <v>60.74074074074074</v>
      </c>
      <c r="AG73" s="19">
        <f t="shared" si="25"/>
        <v>509</v>
      </c>
      <c r="AH73" s="20">
        <f t="shared" si="25"/>
        <v>16044</v>
      </c>
      <c r="AI73" s="20">
        <f t="shared" si="23"/>
        <v>31.520628683693516</v>
      </c>
      <c r="AJ73" s="137">
        <v>226</v>
      </c>
      <c r="AK73" s="138">
        <v>5891</v>
      </c>
      <c r="AL73" s="21">
        <f t="shared" si="24"/>
        <v>26.06637168141593</v>
      </c>
      <c r="AM73" s="22">
        <v>260</v>
      </c>
      <c r="AN73" s="233">
        <v>0</v>
      </c>
      <c r="AO73" s="234">
        <v>0</v>
      </c>
      <c r="AP73" s="24">
        <v>0</v>
      </c>
      <c r="AQ73" s="233">
        <v>0</v>
      </c>
      <c r="AR73" s="234">
        <v>0</v>
      </c>
      <c r="AS73" s="26">
        <v>0</v>
      </c>
    </row>
    <row r="74" spans="1:45" x14ac:dyDescent="0.25">
      <c r="A74" s="4">
        <v>72</v>
      </c>
      <c r="B74" s="4" t="s">
        <v>100</v>
      </c>
      <c r="C74" s="233">
        <v>138</v>
      </c>
      <c r="D74" s="234">
        <v>3844</v>
      </c>
      <c r="E74" s="24">
        <f t="shared" si="13"/>
        <v>27.855072463768117</v>
      </c>
      <c r="F74" s="23">
        <v>7</v>
      </c>
      <c r="G74" s="24">
        <v>78</v>
      </c>
      <c r="H74" s="24">
        <f t="shared" si="14"/>
        <v>11.142857142857142</v>
      </c>
      <c r="I74" s="23">
        <v>11</v>
      </c>
      <c r="J74" s="24">
        <v>1150</v>
      </c>
      <c r="K74" s="24">
        <f t="shared" si="15"/>
        <v>104.54545454545455</v>
      </c>
      <c r="L74" s="23">
        <v>69</v>
      </c>
      <c r="M74" s="24">
        <v>3008</v>
      </c>
      <c r="N74" s="24">
        <f t="shared" si="16"/>
        <v>43.594202898550726</v>
      </c>
      <c r="O74" s="23">
        <v>152</v>
      </c>
      <c r="P74" s="24">
        <v>4806</v>
      </c>
      <c r="Q74" s="24">
        <f t="shared" si="17"/>
        <v>31.618421052631579</v>
      </c>
      <c r="R74" s="245">
        <v>64</v>
      </c>
      <c r="S74" s="24">
        <v>5949</v>
      </c>
      <c r="T74" s="26">
        <f t="shared" si="18"/>
        <v>92.953125</v>
      </c>
      <c r="U74" s="240">
        <v>8</v>
      </c>
      <c r="V74" s="24">
        <v>400</v>
      </c>
      <c r="W74" s="26">
        <f t="shared" si="19"/>
        <v>50</v>
      </c>
      <c r="X74" s="240">
        <v>2</v>
      </c>
      <c r="Y74" s="24">
        <v>260</v>
      </c>
      <c r="Z74" s="26">
        <f t="shared" si="20"/>
        <v>130</v>
      </c>
      <c r="AA74" s="240">
        <v>11</v>
      </c>
      <c r="AB74" s="24">
        <v>640</v>
      </c>
      <c r="AC74" s="24">
        <f t="shared" si="21"/>
        <v>58.18181818181818</v>
      </c>
      <c r="AD74" s="23">
        <v>64</v>
      </c>
      <c r="AE74" s="24">
        <v>5954</v>
      </c>
      <c r="AF74" s="24">
        <f t="shared" si="22"/>
        <v>93.03125</v>
      </c>
      <c r="AG74" s="19">
        <f t="shared" si="25"/>
        <v>526</v>
      </c>
      <c r="AH74" s="20">
        <f t="shared" si="25"/>
        <v>26089</v>
      </c>
      <c r="AI74" s="20">
        <f t="shared" si="23"/>
        <v>49.598859315589351</v>
      </c>
      <c r="AJ74" s="137">
        <v>210</v>
      </c>
      <c r="AK74" s="138">
        <v>7351</v>
      </c>
      <c r="AL74" s="21">
        <f t="shared" si="24"/>
        <v>35.004761904761907</v>
      </c>
      <c r="AM74" s="22">
        <v>243</v>
      </c>
      <c r="AN74" s="233">
        <v>0</v>
      </c>
      <c r="AO74" s="234">
        <v>0</v>
      </c>
      <c r="AP74" s="24">
        <v>0</v>
      </c>
      <c r="AQ74" s="233">
        <v>0</v>
      </c>
      <c r="AR74" s="234">
        <v>0</v>
      </c>
      <c r="AS74" s="26">
        <v>0</v>
      </c>
    </row>
    <row r="75" spans="1:45" x14ac:dyDescent="0.25">
      <c r="A75" s="2">
        <v>73</v>
      </c>
      <c r="B75" s="2" t="s">
        <v>101</v>
      </c>
      <c r="C75" s="233">
        <v>82</v>
      </c>
      <c r="D75" s="234">
        <v>3423</v>
      </c>
      <c r="E75" s="24">
        <f t="shared" si="13"/>
        <v>41.743902439024389</v>
      </c>
      <c r="F75" s="23">
        <v>10</v>
      </c>
      <c r="G75" s="24">
        <v>1159</v>
      </c>
      <c r="H75" s="24">
        <f t="shared" si="14"/>
        <v>115.9</v>
      </c>
      <c r="I75" s="23">
        <v>13</v>
      </c>
      <c r="J75" s="24">
        <v>703</v>
      </c>
      <c r="K75" s="24">
        <f t="shared" si="15"/>
        <v>54.07692307692308</v>
      </c>
      <c r="L75" s="23">
        <v>57</v>
      </c>
      <c r="M75" s="24">
        <v>1787</v>
      </c>
      <c r="N75" s="24">
        <f t="shared" si="16"/>
        <v>31.350877192982455</v>
      </c>
      <c r="O75" s="23">
        <v>89</v>
      </c>
      <c r="P75" s="24">
        <v>3233</v>
      </c>
      <c r="Q75" s="24">
        <f t="shared" si="17"/>
        <v>36.325842696629216</v>
      </c>
      <c r="R75" s="245">
        <v>20</v>
      </c>
      <c r="S75" s="24">
        <v>864</v>
      </c>
      <c r="T75" s="26">
        <f t="shared" si="18"/>
        <v>43.2</v>
      </c>
      <c r="U75" s="240">
        <v>35</v>
      </c>
      <c r="V75" s="24">
        <v>2561</v>
      </c>
      <c r="W75" s="26">
        <f t="shared" si="19"/>
        <v>73.171428571428578</v>
      </c>
      <c r="X75" s="240">
        <v>3</v>
      </c>
      <c r="Y75" s="24">
        <v>111</v>
      </c>
      <c r="Z75" s="26">
        <f t="shared" si="20"/>
        <v>37</v>
      </c>
      <c r="AA75" s="240">
        <v>12</v>
      </c>
      <c r="AB75" s="24">
        <v>582</v>
      </c>
      <c r="AC75" s="24">
        <f t="shared" si="21"/>
        <v>48.5</v>
      </c>
      <c r="AD75" s="23">
        <v>20</v>
      </c>
      <c r="AE75" s="24">
        <v>865</v>
      </c>
      <c r="AF75" s="24">
        <f t="shared" si="22"/>
        <v>43.25</v>
      </c>
      <c r="AG75" s="19">
        <f t="shared" si="25"/>
        <v>341</v>
      </c>
      <c r="AH75" s="20">
        <f t="shared" si="25"/>
        <v>15288</v>
      </c>
      <c r="AI75" s="20">
        <f t="shared" si="23"/>
        <v>44.832844574780061</v>
      </c>
      <c r="AJ75" s="137">
        <v>150</v>
      </c>
      <c r="AK75" s="138">
        <v>6006</v>
      </c>
      <c r="AL75" s="21">
        <f t="shared" si="24"/>
        <v>40.04</v>
      </c>
      <c r="AM75" s="22">
        <v>161</v>
      </c>
      <c r="AN75" s="233">
        <v>0</v>
      </c>
      <c r="AO75" s="234">
        <v>0</v>
      </c>
      <c r="AP75" s="24">
        <v>0</v>
      </c>
      <c r="AQ75" s="233">
        <v>0</v>
      </c>
      <c r="AR75" s="234">
        <v>0</v>
      </c>
      <c r="AS75" s="26">
        <v>0</v>
      </c>
    </row>
    <row r="76" spans="1:45" x14ac:dyDescent="0.25">
      <c r="A76" s="3">
        <v>74</v>
      </c>
      <c r="B76" s="3" t="s">
        <v>102</v>
      </c>
      <c r="C76" s="233">
        <v>172</v>
      </c>
      <c r="D76" s="234">
        <v>2880</v>
      </c>
      <c r="E76" s="24">
        <f t="shared" si="13"/>
        <v>16.744186046511629</v>
      </c>
      <c r="F76" s="23">
        <v>16</v>
      </c>
      <c r="G76" s="24">
        <v>509</v>
      </c>
      <c r="H76" s="24">
        <f t="shared" si="14"/>
        <v>31.8125</v>
      </c>
      <c r="I76" s="23">
        <v>22</v>
      </c>
      <c r="J76" s="24">
        <v>1377</v>
      </c>
      <c r="K76" s="24">
        <f t="shared" si="15"/>
        <v>62.590909090909093</v>
      </c>
      <c r="L76" s="23">
        <v>100</v>
      </c>
      <c r="M76" s="24">
        <v>2799</v>
      </c>
      <c r="N76" s="24">
        <f t="shared" si="16"/>
        <v>27.99</v>
      </c>
      <c r="O76" s="23">
        <v>201</v>
      </c>
      <c r="P76" s="24">
        <v>5211</v>
      </c>
      <c r="Q76" s="24">
        <f t="shared" si="17"/>
        <v>25.925373134328357</v>
      </c>
      <c r="R76" s="245">
        <v>36</v>
      </c>
      <c r="S76" s="24">
        <v>1550</v>
      </c>
      <c r="T76" s="26">
        <f t="shared" si="18"/>
        <v>43.055555555555557</v>
      </c>
      <c r="U76" s="240">
        <v>42</v>
      </c>
      <c r="V76" s="24">
        <v>1681</v>
      </c>
      <c r="W76" s="26">
        <f t="shared" si="19"/>
        <v>40.023809523809526</v>
      </c>
      <c r="X76" s="240">
        <v>4</v>
      </c>
      <c r="Y76" s="24">
        <v>341</v>
      </c>
      <c r="Z76" s="26">
        <f t="shared" si="20"/>
        <v>85.25</v>
      </c>
      <c r="AA76" s="240">
        <v>16</v>
      </c>
      <c r="AB76" s="24">
        <v>930</v>
      </c>
      <c r="AC76" s="24">
        <f t="shared" si="21"/>
        <v>58.125</v>
      </c>
      <c r="AD76" s="23">
        <v>37</v>
      </c>
      <c r="AE76" s="24">
        <v>1550</v>
      </c>
      <c r="AF76" s="24">
        <f t="shared" si="22"/>
        <v>41.891891891891895</v>
      </c>
      <c r="AG76" s="19">
        <f t="shared" si="25"/>
        <v>646</v>
      </c>
      <c r="AH76" s="20">
        <f t="shared" si="25"/>
        <v>18828</v>
      </c>
      <c r="AI76" s="20">
        <f t="shared" si="23"/>
        <v>29.145510835913313</v>
      </c>
      <c r="AJ76" s="137">
        <v>286</v>
      </c>
      <c r="AK76" s="138">
        <v>7781</v>
      </c>
      <c r="AL76" s="21">
        <f t="shared" si="24"/>
        <v>27.206293706293707</v>
      </c>
      <c r="AM76" s="22">
        <v>328</v>
      </c>
      <c r="AN76" s="233">
        <v>0</v>
      </c>
      <c r="AO76" s="234">
        <v>0</v>
      </c>
      <c r="AP76" s="24">
        <v>0</v>
      </c>
      <c r="AQ76" s="233">
        <v>0</v>
      </c>
      <c r="AR76" s="234">
        <v>0</v>
      </c>
      <c r="AS76" s="26">
        <v>0</v>
      </c>
    </row>
    <row r="77" spans="1:45" x14ac:dyDescent="0.25">
      <c r="A77" s="3">
        <v>75</v>
      </c>
      <c r="B77" s="3" t="s">
        <v>103</v>
      </c>
      <c r="C77" s="233">
        <v>181</v>
      </c>
      <c r="D77" s="234">
        <v>4653</v>
      </c>
      <c r="E77" s="24">
        <f t="shared" si="13"/>
        <v>25.707182320441991</v>
      </c>
      <c r="F77" s="23">
        <v>33</v>
      </c>
      <c r="G77" s="24">
        <v>3088</v>
      </c>
      <c r="H77" s="24">
        <f t="shared" si="14"/>
        <v>93.575757575757578</v>
      </c>
      <c r="I77" s="23">
        <v>16</v>
      </c>
      <c r="J77" s="24">
        <v>770</v>
      </c>
      <c r="K77" s="24">
        <f t="shared" si="15"/>
        <v>48.125</v>
      </c>
      <c r="L77" s="23">
        <v>141</v>
      </c>
      <c r="M77" s="24">
        <v>4970</v>
      </c>
      <c r="N77" s="24">
        <f t="shared" si="16"/>
        <v>35.248226950354606</v>
      </c>
      <c r="O77" s="23">
        <v>139</v>
      </c>
      <c r="P77" s="24">
        <v>4324</v>
      </c>
      <c r="Q77" s="24">
        <f t="shared" si="17"/>
        <v>31.107913669064747</v>
      </c>
      <c r="R77" s="245">
        <v>6</v>
      </c>
      <c r="S77" s="24">
        <v>272</v>
      </c>
      <c r="T77" s="26">
        <f t="shared" si="18"/>
        <v>45.333333333333336</v>
      </c>
      <c r="U77" s="240">
        <v>20</v>
      </c>
      <c r="V77" s="24">
        <v>812</v>
      </c>
      <c r="W77" s="26">
        <f t="shared" si="19"/>
        <v>40.6</v>
      </c>
      <c r="X77" s="240">
        <v>4</v>
      </c>
      <c r="Y77" s="24">
        <v>197</v>
      </c>
      <c r="Z77" s="26">
        <f t="shared" si="20"/>
        <v>49.25</v>
      </c>
      <c r="AA77" s="240">
        <v>2</v>
      </c>
      <c r="AB77" s="24">
        <v>117</v>
      </c>
      <c r="AC77" s="24">
        <f t="shared" si="21"/>
        <v>58.5</v>
      </c>
      <c r="AD77" s="23">
        <v>7</v>
      </c>
      <c r="AE77" s="24">
        <v>273</v>
      </c>
      <c r="AF77" s="24">
        <f t="shared" si="22"/>
        <v>39</v>
      </c>
      <c r="AG77" s="19">
        <f t="shared" si="25"/>
        <v>549</v>
      </c>
      <c r="AH77" s="20">
        <f t="shared" si="25"/>
        <v>19476</v>
      </c>
      <c r="AI77" s="20">
        <f t="shared" si="23"/>
        <v>35.475409836065573</v>
      </c>
      <c r="AJ77" s="137">
        <v>324</v>
      </c>
      <c r="AK77" s="138">
        <v>9745</v>
      </c>
      <c r="AL77" s="21">
        <f t="shared" si="24"/>
        <v>30.077160493827162</v>
      </c>
      <c r="AM77" s="22">
        <v>327</v>
      </c>
      <c r="AN77" s="233">
        <v>0</v>
      </c>
      <c r="AO77" s="234">
        <v>0</v>
      </c>
      <c r="AP77" s="24">
        <v>0</v>
      </c>
      <c r="AQ77" s="233">
        <v>0</v>
      </c>
      <c r="AR77" s="234">
        <v>0</v>
      </c>
      <c r="AS77" s="26">
        <v>0</v>
      </c>
    </row>
    <row r="78" spans="1:45" ht="13.5" customHeight="1" x14ac:dyDescent="0.25">
      <c r="A78" s="2">
        <v>76</v>
      </c>
      <c r="B78" s="2" t="s">
        <v>104</v>
      </c>
      <c r="C78" s="233">
        <v>245</v>
      </c>
      <c r="D78" s="234">
        <v>6000</v>
      </c>
      <c r="E78" s="24">
        <f t="shared" si="13"/>
        <v>24.489795918367346</v>
      </c>
      <c r="F78" s="23">
        <v>10</v>
      </c>
      <c r="G78" s="24">
        <v>212</v>
      </c>
      <c r="H78" s="24">
        <f t="shared" si="14"/>
        <v>21.2</v>
      </c>
      <c r="I78" s="23">
        <v>12</v>
      </c>
      <c r="J78" s="24">
        <v>1253</v>
      </c>
      <c r="K78" s="24">
        <f t="shared" si="15"/>
        <v>104.41666666666667</v>
      </c>
      <c r="L78" s="23">
        <v>85</v>
      </c>
      <c r="M78" s="24">
        <v>3120</v>
      </c>
      <c r="N78" s="24">
        <f t="shared" si="16"/>
        <v>36.705882352941174</v>
      </c>
      <c r="O78" s="23">
        <v>267</v>
      </c>
      <c r="P78" s="24">
        <v>7006</v>
      </c>
      <c r="Q78" s="24">
        <f t="shared" si="17"/>
        <v>26.239700374531836</v>
      </c>
      <c r="R78" s="245">
        <v>42</v>
      </c>
      <c r="S78" s="24">
        <v>3521</v>
      </c>
      <c r="T78" s="26">
        <f t="shared" si="18"/>
        <v>83.833333333333329</v>
      </c>
      <c r="U78" s="240">
        <v>18</v>
      </c>
      <c r="V78" s="24">
        <v>886</v>
      </c>
      <c r="W78" s="26">
        <f t="shared" si="19"/>
        <v>49.222222222222221</v>
      </c>
      <c r="X78" s="240">
        <v>6</v>
      </c>
      <c r="Y78" s="24">
        <v>724</v>
      </c>
      <c r="Z78" s="26">
        <f t="shared" si="20"/>
        <v>120.66666666666667</v>
      </c>
      <c r="AA78" s="240">
        <v>18</v>
      </c>
      <c r="AB78" s="24">
        <v>1195</v>
      </c>
      <c r="AC78" s="24">
        <f t="shared" si="21"/>
        <v>66.388888888888886</v>
      </c>
      <c r="AD78" s="23">
        <v>42</v>
      </c>
      <c r="AE78" s="24">
        <v>3521</v>
      </c>
      <c r="AF78" s="24">
        <f t="shared" si="22"/>
        <v>83.833333333333329</v>
      </c>
      <c r="AG78" s="19">
        <f t="shared" si="25"/>
        <v>745</v>
      </c>
      <c r="AH78" s="20">
        <f t="shared" si="25"/>
        <v>27438</v>
      </c>
      <c r="AI78" s="20">
        <f t="shared" si="23"/>
        <v>36.82953020134228</v>
      </c>
      <c r="AJ78" s="137">
        <v>333</v>
      </c>
      <c r="AK78" s="138">
        <v>10584</v>
      </c>
      <c r="AL78" s="21">
        <f t="shared" si="24"/>
        <v>31.783783783783782</v>
      </c>
      <c r="AM78" s="22">
        <v>385</v>
      </c>
      <c r="AN78" s="233">
        <v>0</v>
      </c>
      <c r="AO78" s="234">
        <v>0</v>
      </c>
      <c r="AP78" s="24">
        <v>0</v>
      </c>
      <c r="AQ78" s="233">
        <v>0</v>
      </c>
      <c r="AR78" s="234">
        <v>0</v>
      </c>
      <c r="AS78" s="26">
        <v>0</v>
      </c>
    </row>
    <row r="79" spans="1:45" x14ac:dyDescent="0.25">
      <c r="A79" s="3">
        <v>77</v>
      </c>
      <c r="B79" s="3" t="s">
        <v>105</v>
      </c>
      <c r="C79" s="233">
        <v>256</v>
      </c>
      <c r="D79" s="234">
        <v>6398</v>
      </c>
      <c r="E79" s="24">
        <f t="shared" si="13"/>
        <v>24.9921875</v>
      </c>
      <c r="F79" s="23">
        <v>31</v>
      </c>
      <c r="G79" s="24">
        <v>969</v>
      </c>
      <c r="H79" s="24">
        <f t="shared" si="14"/>
        <v>31.258064516129032</v>
      </c>
      <c r="I79" s="23">
        <v>21</v>
      </c>
      <c r="J79" s="24">
        <v>1541</v>
      </c>
      <c r="K79" s="24">
        <f t="shared" si="15"/>
        <v>73.38095238095238</v>
      </c>
      <c r="L79" s="23">
        <v>257</v>
      </c>
      <c r="M79" s="24">
        <v>8712</v>
      </c>
      <c r="N79" s="24">
        <f t="shared" si="16"/>
        <v>33.898832684824903</v>
      </c>
      <c r="O79" s="23">
        <v>310</v>
      </c>
      <c r="P79" s="24">
        <v>8610</v>
      </c>
      <c r="Q79" s="24">
        <f t="shared" si="17"/>
        <v>27.774193548387096</v>
      </c>
      <c r="R79" s="245">
        <v>40</v>
      </c>
      <c r="S79" s="24">
        <v>2949</v>
      </c>
      <c r="T79" s="26">
        <f t="shared" si="18"/>
        <v>73.724999999999994</v>
      </c>
      <c r="U79" s="240">
        <v>42</v>
      </c>
      <c r="V79" s="24">
        <v>1944</v>
      </c>
      <c r="W79" s="26">
        <f t="shared" si="19"/>
        <v>46.285714285714285</v>
      </c>
      <c r="X79" s="240">
        <v>10</v>
      </c>
      <c r="Y79" s="24">
        <v>552</v>
      </c>
      <c r="Z79" s="26">
        <f t="shared" si="20"/>
        <v>55.2</v>
      </c>
      <c r="AA79" s="240">
        <v>26</v>
      </c>
      <c r="AB79" s="24">
        <v>1475</v>
      </c>
      <c r="AC79" s="24">
        <f t="shared" si="21"/>
        <v>56.730769230769234</v>
      </c>
      <c r="AD79" s="23">
        <v>40</v>
      </c>
      <c r="AE79" s="24">
        <v>2952</v>
      </c>
      <c r="AF79" s="24">
        <f t="shared" si="22"/>
        <v>73.8</v>
      </c>
      <c r="AG79" s="19">
        <f t="shared" si="25"/>
        <v>1033</v>
      </c>
      <c r="AH79" s="20">
        <f t="shared" si="25"/>
        <v>36102</v>
      </c>
      <c r="AI79" s="20">
        <f t="shared" si="23"/>
        <v>34.948693126815101</v>
      </c>
      <c r="AJ79" s="137">
        <v>469</v>
      </c>
      <c r="AK79" s="138">
        <v>14329</v>
      </c>
      <c r="AL79" s="21">
        <f t="shared" si="24"/>
        <v>30.552238805970148</v>
      </c>
      <c r="AM79" s="22">
        <v>535</v>
      </c>
      <c r="AN79" s="233">
        <v>0</v>
      </c>
      <c r="AO79" s="234">
        <v>0</v>
      </c>
      <c r="AP79" s="24">
        <v>0</v>
      </c>
      <c r="AQ79" s="233">
        <v>0</v>
      </c>
      <c r="AR79" s="234">
        <v>0</v>
      </c>
      <c r="AS79" s="26">
        <v>0</v>
      </c>
    </row>
    <row r="80" spans="1:45" x14ac:dyDescent="0.25">
      <c r="A80" s="4">
        <v>78</v>
      </c>
      <c r="B80" s="4" t="s">
        <v>106</v>
      </c>
      <c r="C80" s="233">
        <v>244</v>
      </c>
      <c r="D80" s="234">
        <v>6474</v>
      </c>
      <c r="E80" s="24">
        <f t="shared" si="13"/>
        <v>26.532786885245901</v>
      </c>
      <c r="F80" s="23">
        <v>22</v>
      </c>
      <c r="G80" s="24">
        <v>1050</v>
      </c>
      <c r="H80" s="24">
        <f t="shared" si="14"/>
        <v>47.727272727272727</v>
      </c>
      <c r="I80" s="23">
        <v>34</v>
      </c>
      <c r="J80" s="24">
        <v>2211</v>
      </c>
      <c r="K80" s="24">
        <f t="shared" si="15"/>
        <v>65.029411764705884</v>
      </c>
      <c r="L80" s="23">
        <v>235</v>
      </c>
      <c r="M80" s="24">
        <v>7588</v>
      </c>
      <c r="N80" s="24">
        <f t="shared" si="16"/>
        <v>32.289361702127657</v>
      </c>
      <c r="O80" s="23">
        <v>281</v>
      </c>
      <c r="P80" s="24">
        <v>8051</v>
      </c>
      <c r="Q80" s="24">
        <f t="shared" si="17"/>
        <v>28.651245551601424</v>
      </c>
      <c r="R80" s="245">
        <v>13</v>
      </c>
      <c r="S80" s="24">
        <v>1084</v>
      </c>
      <c r="T80" s="26">
        <f t="shared" si="18"/>
        <v>83.384615384615387</v>
      </c>
      <c r="U80" s="240">
        <v>78</v>
      </c>
      <c r="V80" s="24">
        <v>2696</v>
      </c>
      <c r="W80" s="26">
        <f t="shared" si="19"/>
        <v>34.564102564102562</v>
      </c>
      <c r="X80" s="240">
        <v>6</v>
      </c>
      <c r="Y80" s="24">
        <v>706</v>
      </c>
      <c r="Z80" s="26">
        <f t="shared" si="20"/>
        <v>117.66666666666667</v>
      </c>
      <c r="AA80" s="240">
        <v>24</v>
      </c>
      <c r="AB80" s="24">
        <v>1668</v>
      </c>
      <c r="AC80" s="24">
        <f t="shared" si="21"/>
        <v>69.5</v>
      </c>
      <c r="AD80" s="23">
        <v>13</v>
      </c>
      <c r="AE80" s="24">
        <v>1086</v>
      </c>
      <c r="AF80" s="24">
        <f t="shared" si="22"/>
        <v>83.538461538461533</v>
      </c>
      <c r="AG80" s="19">
        <f t="shared" si="25"/>
        <v>950</v>
      </c>
      <c r="AH80" s="20">
        <f t="shared" si="25"/>
        <v>32614</v>
      </c>
      <c r="AI80" s="20">
        <f t="shared" si="23"/>
        <v>34.330526315789477</v>
      </c>
      <c r="AJ80" s="137">
        <v>469</v>
      </c>
      <c r="AK80" s="138">
        <v>14571</v>
      </c>
      <c r="AL80" s="21">
        <f t="shared" si="24"/>
        <v>31.068230277185503</v>
      </c>
      <c r="AM80" s="22">
        <v>486</v>
      </c>
      <c r="AN80" s="233">
        <v>0</v>
      </c>
      <c r="AO80" s="234">
        <v>0</v>
      </c>
      <c r="AP80" s="24">
        <v>0</v>
      </c>
      <c r="AQ80" s="233">
        <v>0</v>
      </c>
      <c r="AR80" s="234">
        <v>0</v>
      </c>
      <c r="AS80" s="26">
        <v>0</v>
      </c>
    </row>
    <row r="81" spans="1:45" x14ac:dyDescent="0.25">
      <c r="A81" s="2">
        <v>79</v>
      </c>
      <c r="B81" s="2" t="s">
        <v>107</v>
      </c>
      <c r="C81" s="233">
        <v>109</v>
      </c>
      <c r="D81" s="234">
        <v>1767</v>
      </c>
      <c r="E81" s="24">
        <f t="shared" si="13"/>
        <v>16.211009174311926</v>
      </c>
      <c r="F81" s="23">
        <v>6</v>
      </c>
      <c r="G81" s="24">
        <v>438</v>
      </c>
      <c r="H81" s="24">
        <f t="shared" si="14"/>
        <v>73</v>
      </c>
      <c r="I81" s="23">
        <v>10</v>
      </c>
      <c r="J81" s="24">
        <v>581</v>
      </c>
      <c r="K81" s="24">
        <f t="shared" si="15"/>
        <v>58.1</v>
      </c>
      <c r="L81" s="23">
        <v>65</v>
      </c>
      <c r="M81" s="24">
        <v>1836</v>
      </c>
      <c r="N81" s="24">
        <f t="shared" si="16"/>
        <v>28.246153846153845</v>
      </c>
      <c r="O81" s="23">
        <v>130</v>
      </c>
      <c r="P81" s="24">
        <v>3168</v>
      </c>
      <c r="Q81" s="24">
        <f t="shared" si="17"/>
        <v>24.369230769230768</v>
      </c>
      <c r="R81" s="245">
        <v>26</v>
      </c>
      <c r="S81" s="24">
        <v>1074</v>
      </c>
      <c r="T81" s="26">
        <f t="shared" si="18"/>
        <v>41.307692307692307</v>
      </c>
      <c r="U81" s="240">
        <v>14</v>
      </c>
      <c r="V81" s="24">
        <v>535</v>
      </c>
      <c r="W81" s="26">
        <f t="shared" si="19"/>
        <v>38.214285714285715</v>
      </c>
      <c r="X81" s="240">
        <v>4</v>
      </c>
      <c r="Y81" s="24">
        <v>222</v>
      </c>
      <c r="Z81" s="26">
        <f t="shared" si="20"/>
        <v>55.5</v>
      </c>
      <c r="AA81" s="240">
        <v>9</v>
      </c>
      <c r="AB81" s="24">
        <v>558</v>
      </c>
      <c r="AC81" s="24">
        <f t="shared" si="21"/>
        <v>62</v>
      </c>
      <c r="AD81" s="23">
        <v>27</v>
      </c>
      <c r="AE81" s="24">
        <v>1075</v>
      </c>
      <c r="AF81" s="24">
        <f t="shared" si="22"/>
        <v>39.814814814814817</v>
      </c>
      <c r="AG81" s="19">
        <f t="shared" si="25"/>
        <v>400</v>
      </c>
      <c r="AH81" s="20">
        <f t="shared" si="25"/>
        <v>11254</v>
      </c>
      <c r="AI81" s="20">
        <f t="shared" si="23"/>
        <v>28.135000000000002</v>
      </c>
      <c r="AJ81" s="137">
        <v>182</v>
      </c>
      <c r="AK81" s="138">
        <v>4035</v>
      </c>
      <c r="AL81" s="21">
        <f t="shared" si="24"/>
        <v>22.170329670329672</v>
      </c>
      <c r="AM81" s="22">
        <v>197</v>
      </c>
      <c r="AN81" s="233">
        <v>0</v>
      </c>
      <c r="AO81" s="234">
        <v>0</v>
      </c>
      <c r="AP81" s="24">
        <v>0</v>
      </c>
      <c r="AQ81" s="233">
        <v>0</v>
      </c>
      <c r="AR81" s="234">
        <v>0</v>
      </c>
      <c r="AS81" s="26">
        <v>0</v>
      </c>
    </row>
    <row r="82" spans="1:45" x14ac:dyDescent="0.25">
      <c r="A82" s="3">
        <v>80</v>
      </c>
      <c r="B82" s="3" t="s">
        <v>108</v>
      </c>
      <c r="C82" s="233">
        <v>83</v>
      </c>
      <c r="D82" s="234">
        <v>2375</v>
      </c>
      <c r="E82" s="24">
        <f t="shared" si="13"/>
        <v>28.6144578313253</v>
      </c>
      <c r="F82" s="23">
        <v>7</v>
      </c>
      <c r="G82" s="24">
        <v>308</v>
      </c>
      <c r="H82" s="24">
        <f t="shared" si="14"/>
        <v>44</v>
      </c>
      <c r="I82" s="23">
        <v>9</v>
      </c>
      <c r="J82" s="24">
        <v>626</v>
      </c>
      <c r="K82" s="24">
        <f t="shared" si="15"/>
        <v>69.555555555555557</v>
      </c>
      <c r="L82" s="23">
        <v>30</v>
      </c>
      <c r="M82" s="24">
        <v>1109</v>
      </c>
      <c r="N82" s="24">
        <f t="shared" si="16"/>
        <v>36.966666666666669</v>
      </c>
      <c r="O82" s="23">
        <v>99</v>
      </c>
      <c r="P82" s="24">
        <v>2732</v>
      </c>
      <c r="Q82" s="24">
        <f t="shared" si="17"/>
        <v>27.595959595959595</v>
      </c>
      <c r="R82" s="245">
        <v>11</v>
      </c>
      <c r="S82" s="24">
        <v>850</v>
      </c>
      <c r="T82" s="26">
        <f t="shared" si="18"/>
        <v>77.272727272727266</v>
      </c>
      <c r="U82" s="240">
        <v>7</v>
      </c>
      <c r="V82" s="24">
        <v>328</v>
      </c>
      <c r="W82" s="26">
        <f t="shared" si="19"/>
        <v>46.857142857142854</v>
      </c>
      <c r="X82" s="240">
        <v>4</v>
      </c>
      <c r="Y82" s="24">
        <v>261</v>
      </c>
      <c r="Z82" s="26">
        <f t="shared" si="20"/>
        <v>65.25</v>
      </c>
      <c r="AA82" s="240">
        <v>9</v>
      </c>
      <c r="AB82" s="24">
        <v>470</v>
      </c>
      <c r="AC82" s="24">
        <f t="shared" si="21"/>
        <v>52.222222222222221</v>
      </c>
      <c r="AD82" s="23">
        <v>11</v>
      </c>
      <c r="AE82" s="24">
        <v>850</v>
      </c>
      <c r="AF82" s="24">
        <f t="shared" si="22"/>
        <v>77.272727272727266</v>
      </c>
      <c r="AG82" s="19">
        <f t="shared" si="25"/>
        <v>270</v>
      </c>
      <c r="AH82" s="20">
        <f t="shared" si="25"/>
        <v>9909</v>
      </c>
      <c r="AI82" s="20">
        <f t="shared" si="23"/>
        <v>36.700000000000003</v>
      </c>
      <c r="AJ82" s="137">
        <v>126</v>
      </c>
      <c r="AK82" s="138">
        <v>3684</v>
      </c>
      <c r="AL82" s="21">
        <f t="shared" si="24"/>
        <v>29.238095238095237</v>
      </c>
      <c r="AM82" s="22">
        <v>142</v>
      </c>
      <c r="AN82" s="233">
        <v>0</v>
      </c>
      <c r="AO82" s="234">
        <v>0</v>
      </c>
      <c r="AP82" s="24">
        <v>0</v>
      </c>
      <c r="AQ82" s="233">
        <v>0</v>
      </c>
      <c r="AR82" s="234">
        <v>0</v>
      </c>
      <c r="AS82" s="26">
        <v>0</v>
      </c>
    </row>
    <row r="83" spans="1:45" x14ac:dyDescent="0.25">
      <c r="A83" s="3">
        <v>81</v>
      </c>
      <c r="B83" s="3" t="s">
        <v>109</v>
      </c>
      <c r="C83" s="233">
        <v>113</v>
      </c>
      <c r="D83" s="234">
        <v>2481</v>
      </c>
      <c r="E83" s="24">
        <f t="shared" si="13"/>
        <v>21.955752212389381</v>
      </c>
      <c r="F83" s="23">
        <v>9</v>
      </c>
      <c r="G83" s="24">
        <v>804</v>
      </c>
      <c r="H83" s="24">
        <f t="shared" si="14"/>
        <v>89.333333333333329</v>
      </c>
      <c r="I83" s="23">
        <v>13</v>
      </c>
      <c r="J83" s="24">
        <v>497</v>
      </c>
      <c r="K83" s="24">
        <f t="shared" si="15"/>
        <v>38.230769230769234</v>
      </c>
      <c r="L83" s="23">
        <v>45</v>
      </c>
      <c r="M83" s="24">
        <v>1821</v>
      </c>
      <c r="N83" s="24">
        <f t="shared" si="16"/>
        <v>40.466666666666669</v>
      </c>
      <c r="O83" s="23">
        <v>123</v>
      </c>
      <c r="P83" s="24">
        <v>3026</v>
      </c>
      <c r="Q83" s="24">
        <f t="shared" si="17"/>
        <v>24.601626016260163</v>
      </c>
      <c r="R83" s="245">
        <v>14</v>
      </c>
      <c r="S83" s="24">
        <v>1613</v>
      </c>
      <c r="T83" s="26">
        <f t="shared" si="18"/>
        <v>115.21428571428571</v>
      </c>
      <c r="U83" s="240">
        <v>12</v>
      </c>
      <c r="V83" s="24">
        <v>474</v>
      </c>
      <c r="W83" s="26">
        <f t="shared" si="19"/>
        <v>39.5</v>
      </c>
      <c r="X83" s="240">
        <v>4</v>
      </c>
      <c r="Y83" s="24">
        <v>148</v>
      </c>
      <c r="Z83" s="26">
        <f t="shared" si="20"/>
        <v>37</v>
      </c>
      <c r="AA83" s="240">
        <v>7</v>
      </c>
      <c r="AB83" s="24">
        <v>577</v>
      </c>
      <c r="AC83" s="24">
        <f t="shared" si="21"/>
        <v>82.428571428571431</v>
      </c>
      <c r="AD83" s="23">
        <v>14</v>
      </c>
      <c r="AE83" s="24">
        <v>1614</v>
      </c>
      <c r="AF83" s="24">
        <f t="shared" si="22"/>
        <v>115.28571428571429</v>
      </c>
      <c r="AG83" s="19">
        <f t="shared" si="25"/>
        <v>354</v>
      </c>
      <c r="AH83" s="20">
        <f t="shared" si="25"/>
        <v>13055</v>
      </c>
      <c r="AI83" s="20">
        <f t="shared" si="23"/>
        <v>36.878531073446325</v>
      </c>
      <c r="AJ83" s="137">
        <v>154</v>
      </c>
      <c r="AK83" s="138">
        <v>4445</v>
      </c>
      <c r="AL83" s="21">
        <f t="shared" si="24"/>
        <v>28.863636363636363</v>
      </c>
      <c r="AM83" s="22">
        <v>165</v>
      </c>
      <c r="AN83" s="233">
        <v>0</v>
      </c>
      <c r="AO83" s="234">
        <v>0</v>
      </c>
      <c r="AP83" s="24">
        <v>0</v>
      </c>
      <c r="AQ83" s="233">
        <v>0</v>
      </c>
      <c r="AR83" s="234">
        <v>0</v>
      </c>
      <c r="AS83" s="26">
        <v>0</v>
      </c>
    </row>
    <row r="84" spans="1:45" x14ac:dyDescent="0.25">
      <c r="A84" s="2">
        <v>82</v>
      </c>
      <c r="B84" s="2" t="s">
        <v>110</v>
      </c>
      <c r="C84" s="233">
        <v>80</v>
      </c>
      <c r="D84" s="234">
        <v>1502</v>
      </c>
      <c r="E84" s="24">
        <f t="shared" si="13"/>
        <v>18.774999999999999</v>
      </c>
      <c r="F84" s="23">
        <v>7</v>
      </c>
      <c r="G84" s="24">
        <v>164</v>
      </c>
      <c r="H84" s="24">
        <f t="shared" si="14"/>
        <v>23.428571428571427</v>
      </c>
      <c r="I84" s="23">
        <v>5</v>
      </c>
      <c r="J84" s="24">
        <v>266</v>
      </c>
      <c r="K84" s="24">
        <f t="shared" si="15"/>
        <v>53.2</v>
      </c>
      <c r="L84" s="23">
        <v>30</v>
      </c>
      <c r="M84" s="24">
        <v>1339</v>
      </c>
      <c r="N84" s="24">
        <f t="shared" si="16"/>
        <v>44.633333333333333</v>
      </c>
      <c r="O84" s="23">
        <v>85</v>
      </c>
      <c r="P84" s="24">
        <v>2125</v>
      </c>
      <c r="Q84" s="24">
        <f t="shared" si="17"/>
        <v>25</v>
      </c>
      <c r="R84" s="245">
        <v>4</v>
      </c>
      <c r="S84" s="24">
        <v>287</v>
      </c>
      <c r="T84" s="26">
        <f t="shared" si="18"/>
        <v>71.75</v>
      </c>
      <c r="U84" s="240">
        <v>18</v>
      </c>
      <c r="V84" s="24">
        <v>939</v>
      </c>
      <c r="W84" s="26">
        <f t="shared" si="19"/>
        <v>52.166666666666664</v>
      </c>
      <c r="X84" s="240">
        <v>2</v>
      </c>
      <c r="Y84" s="24">
        <v>144</v>
      </c>
      <c r="Z84" s="26">
        <f t="shared" si="20"/>
        <v>72</v>
      </c>
      <c r="AA84" s="240">
        <v>5</v>
      </c>
      <c r="AB84" s="24">
        <v>421</v>
      </c>
      <c r="AC84" s="24">
        <f t="shared" si="21"/>
        <v>84.2</v>
      </c>
      <c r="AD84" s="23">
        <v>4</v>
      </c>
      <c r="AE84" s="24">
        <v>287</v>
      </c>
      <c r="AF84" s="24">
        <f t="shared" si="22"/>
        <v>71.75</v>
      </c>
      <c r="AG84" s="19">
        <f t="shared" si="25"/>
        <v>240</v>
      </c>
      <c r="AH84" s="20">
        <f t="shared" si="25"/>
        <v>7474</v>
      </c>
      <c r="AI84" s="20">
        <f t="shared" si="23"/>
        <v>31.141666666666666</v>
      </c>
      <c r="AJ84" s="137">
        <v>114</v>
      </c>
      <c r="AK84" s="138">
        <v>2688</v>
      </c>
      <c r="AL84" s="21">
        <f t="shared" si="24"/>
        <v>23.578947368421051</v>
      </c>
      <c r="AM84" s="22">
        <v>130</v>
      </c>
      <c r="AN84" s="233">
        <v>0</v>
      </c>
      <c r="AO84" s="234">
        <v>0</v>
      </c>
      <c r="AP84" s="24">
        <v>0</v>
      </c>
      <c r="AQ84" s="233">
        <v>0</v>
      </c>
      <c r="AR84" s="234">
        <v>0</v>
      </c>
      <c r="AS84" s="26">
        <v>0</v>
      </c>
    </row>
    <row r="85" spans="1:45" x14ac:dyDescent="0.25">
      <c r="A85" s="3">
        <v>83</v>
      </c>
      <c r="B85" s="3" t="s">
        <v>111</v>
      </c>
      <c r="C85" s="233">
        <v>274</v>
      </c>
      <c r="D85" s="234">
        <v>6218</v>
      </c>
      <c r="E85" s="24">
        <f t="shared" si="13"/>
        <v>22.693430656934307</v>
      </c>
      <c r="F85" s="23">
        <v>33</v>
      </c>
      <c r="G85" s="24">
        <v>763</v>
      </c>
      <c r="H85" s="24">
        <f t="shared" si="14"/>
        <v>23.121212121212121</v>
      </c>
      <c r="I85" s="23">
        <v>18</v>
      </c>
      <c r="J85" s="24">
        <v>1614</v>
      </c>
      <c r="K85" s="24">
        <f t="shared" si="15"/>
        <v>89.666666666666671</v>
      </c>
      <c r="L85" s="23">
        <v>144</v>
      </c>
      <c r="M85" s="24">
        <v>5386</v>
      </c>
      <c r="N85" s="24">
        <f t="shared" si="16"/>
        <v>37.402777777777779</v>
      </c>
      <c r="O85" s="23">
        <v>347</v>
      </c>
      <c r="P85" s="24">
        <v>8370</v>
      </c>
      <c r="Q85" s="24">
        <f t="shared" si="17"/>
        <v>24.121037463976947</v>
      </c>
      <c r="R85" s="245">
        <v>35</v>
      </c>
      <c r="S85" s="24">
        <v>2194</v>
      </c>
      <c r="T85" s="26">
        <f t="shared" si="18"/>
        <v>62.685714285714283</v>
      </c>
      <c r="U85" s="240">
        <v>36</v>
      </c>
      <c r="V85" s="24">
        <v>1286</v>
      </c>
      <c r="W85" s="26">
        <f t="shared" si="19"/>
        <v>35.722222222222221</v>
      </c>
      <c r="X85" s="240">
        <v>6</v>
      </c>
      <c r="Y85" s="24">
        <v>342</v>
      </c>
      <c r="Z85" s="26">
        <f t="shared" si="20"/>
        <v>57</v>
      </c>
      <c r="AA85" s="240">
        <v>19</v>
      </c>
      <c r="AB85" s="24">
        <v>1282</v>
      </c>
      <c r="AC85" s="24">
        <f t="shared" si="21"/>
        <v>67.473684210526315</v>
      </c>
      <c r="AD85" s="23">
        <v>36</v>
      </c>
      <c r="AE85" s="24">
        <v>2196</v>
      </c>
      <c r="AF85" s="24">
        <f t="shared" si="22"/>
        <v>61</v>
      </c>
      <c r="AG85" s="19">
        <f t="shared" si="25"/>
        <v>948</v>
      </c>
      <c r="AH85" s="20">
        <f t="shared" si="25"/>
        <v>29651</v>
      </c>
      <c r="AI85" s="20">
        <f t="shared" si="23"/>
        <v>31.277426160337551</v>
      </c>
      <c r="AJ85" s="137">
        <v>443</v>
      </c>
      <c r="AK85" s="138">
        <v>11714</v>
      </c>
      <c r="AL85" s="21">
        <f t="shared" si="24"/>
        <v>26.442437923250566</v>
      </c>
      <c r="AM85" s="22">
        <v>471</v>
      </c>
      <c r="AN85" s="233">
        <v>0</v>
      </c>
      <c r="AO85" s="234">
        <v>0</v>
      </c>
      <c r="AP85" s="24">
        <v>0</v>
      </c>
      <c r="AQ85" s="233">
        <v>0</v>
      </c>
      <c r="AR85" s="234">
        <v>0</v>
      </c>
      <c r="AS85" s="26">
        <v>0</v>
      </c>
    </row>
    <row r="86" spans="1:45" x14ac:dyDescent="0.25">
      <c r="A86" s="4">
        <v>84</v>
      </c>
      <c r="B86" s="4" t="s">
        <v>112</v>
      </c>
      <c r="C86" s="233">
        <v>150</v>
      </c>
      <c r="D86" s="234">
        <v>4826</v>
      </c>
      <c r="E86" s="24">
        <f t="shared" si="13"/>
        <v>32.173333333333332</v>
      </c>
      <c r="F86" s="23">
        <v>13</v>
      </c>
      <c r="G86" s="24">
        <v>457</v>
      </c>
      <c r="H86" s="24">
        <f t="shared" si="14"/>
        <v>35.153846153846153</v>
      </c>
      <c r="I86" s="23">
        <v>3</v>
      </c>
      <c r="J86" s="24">
        <v>213</v>
      </c>
      <c r="K86" s="24">
        <f t="shared" si="15"/>
        <v>71</v>
      </c>
      <c r="L86" s="23">
        <v>91</v>
      </c>
      <c r="M86" s="24">
        <v>3553</v>
      </c>
      <c r="N86" s="24">
        <f t="shared" si="16"/>
        <v>39.043956043956044</v>
      </c>
      <c r="O86" s="23">
        <v>168</v>
      </c>
      <c r="P86" s="24">
        <v>6298</v>
      </c>
      <c r="Q86" s="24">
        <f t="shared" si="17"/>
        <v>37.488095238095241</v>
      </c>
      <c r="R86" s="245">
        <v>16</v>
      </c>
      <c r="S86" s="24">
        <v>652</v>
      </c>
      <c r="T86" s="26">
        <f t="shared" si="18"/>
        <v>40.75</v>
      </c>
      <c r="U86" s="240">
        <v>34</v>
      </c>
      <c r="V86" s="24">
        <v>1176</v>
      </c>
      <c r="W86" s="26">
        <f t="shared" si="19"/>
        <v>34.588235294117645</v>
      </c>
      <c r="X86" s="240">
        <v>4</v>
      </c>
      <c r="Y86" s="24">
        <v>597</v>
      </c>
      <c r="Z86" s="26">
        <f t="shared" si="20"/>
        <v>149.25</v>
      </c>
      <c r="AA86" s="240">
        <v>18</v>
      </c>
      <c r="AB86" s="24">
        <v>1391</v>
      </c>
      <c r="AC86" s="24">
        <f t="shared" si="21"/>
        <v>77.277777777777771</v>
      </c>
      <c r="AD86" s="23">
        <v>16</v>
      </c>
      <c r="AE86" s="24">
        <v>652</v>
      </c>
      <c r="AF86" s="24">
        <f t="shared" si="22"/>
        <v>40.75</v>
      </c>
      <c r="AG86" s="19">
        <f t="shared" si="25"/>
        <v>513</v>
      </c>
      <c r="AH86" s="20">
        <f t="shared" si="25"/>
        <v>19815</v>
      </c>
      <c r="AI86" s="20">
        <f t="shared" si="23"/>
        <v>38.625730994152043</v>
      </c>
      <c r="AJ86" s="137">
        <v>238</v>
      </c>
      <c r="AK86" s="138">
        <v>8380</v>
      </c>
      <c r="AL86" s="21">
        <f t="shared" si="24"/>
        <v>35.210084033613448</v>
      </c>
      <c r="AM86" s="22">
        <v>255</v>
      </c>
      <c r="AN86" s="233">
        <v>0</v>
      </c>
      <c r="AO86" s="234">
        <v>0</v>
      </c>
      <c r="AP86" s="24">
        <v>0</v>
      </c>
      <c r="AQ86" s="233">
        <v>0</v>
      </c>
      <c r="AR86" s="234">
        <v>0</v>
      </c>
      <c r="AS86" s="26">
        <v>0</v>
      </c>
    </row>
    <row r="87" spans="1:45" x14ac:dyDescent="0.25">
      <c r="A87" s="2">
        <v>85</v>
      </c>
      <c r="B87" s="2" t="s">
        <v>113</v>
      </c>
      <c r="C87" s="233">
        <v>229</v>
      </c>
      <c r="D87" s="234">
        <v>4957</v>
      </c>
      <c r="E87" s="24">
        <f t="shared" si="13"/>
        <v>21.646288209606986</v>
      </c>
      <c r="F87" s="23">
        <v>12</v>
      </c>
      <c r="G87" s="24">
        <v>438</v>
      </c>
      <c r="H87" s="24">
        <f t="shared" si="14"/>
        <v>36.5</v>
      </c>
      <c r="I87" s="23">
        <v>36</v>
      </c>
      <c r="J87" s="24">
        <v>2283</v>
      </c>
      <c r="K87" s="24">
        <f t="shared" si="15"/>
        <v>63.416666666666664</v>
      </c>
      <c r="L87" s="23">
        <v>128</v>
      </c>
      <c r="M87" s="24">
        <v>4051</v>
      </c>
      <c r="N87" s="24">
        <f t="shared" si="16"/>
        <v>31.6484375</v>
      </c>
      <c r="O87" s="23">
        <v>256</v>
      </c>
      <c r="P87" s="24">
        <v>6542</v>
      </c>
      <c r="Q87" s="24">
        <f t="shared" si="17"/>
        <v>25.5546875</v>
      </c>
      <c r="R87" s="245">
        <v>112</v>
      </c>
      <c r="S87" s="24">
        <v>4627</v>
      </c>
      <c r="T87" s="26">
        <f t="shared" si="18"/>
        <v>41.3125</v>
      </c>
      <c r="U87" s="240">
        <v>19</v>
      </c>
      <c r="V87" s="24">
        <v>2858</v>
      </c>
      <c r="W87" s="26">
        <f t="shared" si="19"/>
        <v>150.42105263157896</v>
      </c>
      <c r="X87" s="240">
        <v>6</v>
      </c>
      <c r="Y87" s="24">
        <v>515</v>
      </c>
      <c r="Z87" s="26">
        <f t="shared" si="20"/>
        <v>85.833333333333329</v>
      </c>
      <c r="AA87" s="240">
        <v>7</v>
      </c>
      <c r="AB87" s="24">
        <v>1292</v>
      </c>
      <c r="AC87" s="24">
        <f t="shared" si="21"/>
        <v>184.57142857142858</v>
      </c>
      <c r="AD87" s="23">
        <v>113</v>
      </c>
      <c r="AE87" s="24">
        <v>4635</v>
      </c>
      <c r="AF87" s="24">
        <f t="shared" si="22"/>
        <v>41.017699115044245</v>
      </c>
      <c r="AG87" s="19">
        <f t="shared" si="25"/>
        <v>918</v>
      </c>
      <c r="AH87" s="20">
        <f t="shared" si="25"/>
        <v>32198</v>
      </c>
      <c r="AI87" s="20">
        <f t="shared" si="23"/>
        <v>35.074074074074076</v>
      </c>
      <c r="AJ87" s="137">
        <v>354</v>
      </c>
      <c r="AK87" s="138">
        <v>10687</v>
      </c>
      <c r="AL87" s="21">
        <f t="shared" si="24"/>
        <v>30.189265536723163</v>
      </c>
      <c r="AM87" s="22">
        <v>419</v>
      </c>
      <c r="AN87" s="233">
        <v>0</v>
      </c>
      <c r="AO87" s="234">
        <v>0</v>
      </c>
      <c r="AP87" s="24">
        <v>0</v>
      </c>
      <c r="AQ87" s="233">
        <v>0</v>
      </c>
      <c r="AR87" s="234">
        <v>0</v>
      </c>
      <c r="AS87" s="26">
        <v>0</v>
      </c>
    </row>
    <row r="88" spans="1:45" x14ac:dyDescent="0.25">
      <c r="A88" s="3">
        <v>86</v>
      </c>
      <c r="B88" s="3" t="s">
        <v>114</v>
      </c>
      <c r="C88" s="233">
        <v>108</v>
      </c>
      <c r="D88" s="234">
        <v>2586</v>
      </c>
      <c r="E88" s="24">
        <f t="shared" si="13"/>
        <v>23.944444444444443</v>
      </c>
      <c r="F88" s="23">
        <v>19</v>
      </c>
      <c r="G88" s="24">
        <v>562</v>
      </c>
      <c r="H88" s="24">
        <f t="shared" si="14"/>
        <v>29.578947368421051</v>
      </c>
      <c r="I88" s="23">
        <v>9</v>
      </c>
      <c r="J88" s="24">
        <v>482</v>
      </c>
      <c r="K88" s="24">
        <f t="shared" si="15"/>
        <v>53.555555555555557</v>
      </c>
      <c r="L88" s="23">
        <v>56</v>
      </c>
      <c r="M88" s="24">
        <v>2522</v>
      </c>
      <c r="N88" s="24">
        <f t="shared" si="16"/>
        <v>45.035714285714285</v>
      </c>
      <c r="O88" s="23">
        <v>122</v>
      </c>
      <c r="P88" s="24">
        <v>3850</v>
      </c>
      <c r="Q88" s="24">
        <f t="shared" si="17"/>
        <v>31.557377049180328</v>
      </c>
      <c r="R88" s="245">
        <v>15</v>
      </c>
      <c r="S88" s="24">
        <v>761</v>
      </c>
      <c r="T88" s="26">
        <f t="shared" si="18"/>
        <v>50.733333333333334</v>
      </c>
      <c r="U88" s="240">
        <v>25</v>
      </c>
      <c r="V88" s="24">
        <v>1167</v>
      </c>
      <c r="W88" s="26">
        <f t="shared" si="19"/>
        <v>46.68</v>
      </c>
      <c r="X88" s="240">
        <v>2</v>
      </c>
      <c r="Y88" s="24">
        <v>208</v>
      </c>
      <c r="Z88" s="26">
        <f t="shared" si="20"/>
        <v>104</v>
      </c>
      <c r="AA88" s="240">
        <v>16</v>
      </c>
      <c r="AB88" s="24">
        <v>440</v>
      </c>
      <c r="AC88" s="24">
        <f t="shared" si="21"/>
        <v>27.5</v>
      </c>
      <c r="AD88" s="23">
        <v>15</v>
      </c>
      <c r="AE88" s="24">
        <v>761</v>
      </c>
      <c r="AF88" s="24">
        <f t="shared" si="22"/>
        <v>50.733333333333334</v>
      </c>
      <c r="AG88" s="19">
        <f t="shared" si="25"/>
        <v>387</v>
      </c>
      <c r="AH88" s="20">
        <f t="shared" si="25"/>
        <v>13339</v>
      </c>
      <c r="AI88" s="20">
        <f t="shared" si="23"/>
        <v>34.467700258397933</v>
      </c>
      <c r="AJ88" s="137">
        <v>172</v>
      </c>
      <c r="AK88" s="138">
        <v>5007</v>
      </c>
      <c r="AL88" s="21">
        <f t="shared" si="24"/>
        <v>29.11046511627907</v>
      </c>
      <c r="AM88" s="22">
        <v>184</v>
      </c>
      <c r="AN88" s="233">
        <v>0</v>
      </c>
      <c r="AO88" s="234">
        <v>0</v>
      </c>
      <c r="AP88" s="24">
        <v>0</v>
      </c>
      <c r="AQ88" s="233">
        <v>0</v>
      </c>
      <c r="AR88" s="234">
        <v>0</v>
      </c>
      <c r="AS88" s="26">
        <v>0</v>
      </c>
    </row>
    <row r="89" spans="1:45" x14ac:dyDescent="0.25">
      <c r="A89" s="3">
        <v>87</v>
      </c>
      <c r="B89" s="3" t="s">
        <v>115</v>
      </c>
      <c r="C89" s="233">
        <v>71</v>
      </c>
      <c r="D89" s="234">
        <v>2504</v>
      </c>
      <c r="E89" s="24">
        <f t="shared" si="13"/>
        <v>35.267605633802816</v>
      </c>
      <c r="F89" s="23">
        <v>1</v>
      </c>
      <c r="G89" s="24">
        <v>211</v>
      </c>
      <c r="H89" s="24">
        <f t="shared" si="14"/>
        <v>211</v>
      </c>
      <c r="I89" s="23">
        <v>4</v>
      </c>
      <c r="J89" s="24">
        <v>425</v>
      </c>
      <c r="K89" s="24">
        <f t="shared" si="15"/>
        <v>106.25</v>
      </c>
      <c r="L89" s="23">
        <v>39</v>
      </c>
      <c r="M89" s="24">
        <v>2036</v>
      </c>
      <c r="N89" s="24">
        <f t="shared" si="16"/>
        <v>52.205128205128204</v>
      </c>
      <c r="O89" s="23">
        <v>88</v>
      </c>
      <c r="P89" s="24">
        <v>3174</v>
      </c>
      <c r="Q89" s="24">
        <f t="shared" si="17"/>
        <v>36.06818181818182</v>
      </c>
      <c r="R89" s="245">
        <v>6</v>
      </c>
      <c r="S89" s="24">
        <v>631</v>
      </c>
      <c r="T89" s="26">
        <f t="shared" si="18"/>
        <v>105.16666666666667</v>
      </c>
      <c r="U89" s="240">
        <v>12</v>
      </c>
      <c r="V89" s="24">
        <v>935</v>
      </c>
      <c r="W89" s="26">
        <f t="shared" si="19"/>
        <v>77.916666666666671</v>
      </c>
      <c r="X89" s="240">
        <v>2</v>
      </c>
      <c r="Y89" s="24">
        <v>100</v>
      </c>
      <c r="Z89" s="26">
        <f t="shared" si="20"/>
        <v>50</v>
      </c>
      <c r="AA89" s="240">
        <v>4</v>
      </c>
      <c r="AB89" s="24">
        <v>742</v>
      </c>
      <c r="AC89" s="24">
        <f t="shared" si="21"/>
        <v>185.5</v>
      </c>
      <c r="AD89" s="23">
        <v>6</v>
      </c>
      <c r="AE89" s="24">
        <v>631</v>
      </c>
      <c r="AF89" s="24">
        <f t="shared" si="22"/>
        <v>105.16666666666667</v>
      </c>
      <c r="AG89" s="19">
        <f t="shared" si="25"/>
        <v>233</v>
      </c>
      <c r="AH89" s="20">
        <f t="shared" si="25"/>
        <v>11389</v>
      </c>
      <c r="AI89" s="20">
        <f t="shared" si="23"/>
        <v>48.87982832618026</v>
      </c>
      <c r="AJ89" s="137">
        <v>107</v>
      </c>
      <c r="AK89" s="138">
        <v>4459</v>
      </c>
      <c r="AL89" s="21">
        <f t="shared" si="24"/>
        <v>41.67289719626168</v>
      </c>
      <c r="AM89" s="22">
        <v>122</v>
      </c>
      <c r="AN89" s="233">
        <v>0</v>
      </c>
      <c r="AO89" s="234">
        <v>0</v>
      </c>
      <c r="AP89" s="24">
        <v>0</v>
      </c>
      <c r="AQ89" s="233">
        <v>0</v>
      </c>
      <c r="AR89" s="234">
        <v>0</v>
      </c>
      <c r="AS89" s="26">
        <v>0</v>
      </c>
    </row>
    <row r="90" spans="1:45" x14ac:dyDescent="0.25">
      <c r="A90" s="2">
        <v>88</v>
      </c>
      <c r="B90" s="2" t="s">
        <v>116</v>
      </c>
      <c r="C90" s="233">
        <v>122</v>
      </c>
      <c r="D90" s="234">
        <v>3569</v>
      </c>
      <c r="E90" s="24">
        <f t="shared" si="13"/>
        <v>29.254098360655739</v>
      </c>
      <c r="F90" s="23">
        <v>11</v>
      </c>
      <c r="G90" s="24">
        <v>246</v>
      </c>
      <c r="H90" s="24">
        <f t="shared" si="14"/>
        <v>22.363636363636363</v>
      </c>
      <c r="I90" s="23">
        <v>5</v>
      </c>
      <c r="J90" s="24">
        <v>324</v>
      </c>
      <c r="K90" s="24">
        <f t="shared" si="15"/>
        <v>64.8</v>
      </c>
      <c r="L90" s="23">
        <v>51</v>
      </c>
      <c r="M90" s="24">
        <v>2075</v>
      </c>
      <c r="N90" s="24">
        <f t="shared" si="16"/>
        <v>40.686274509803923</v>
      </c>
      <c r="O90" s="23">
        <v>138</v>
      </c>
      <c r="P90" s="24">
        <v>4219</v>
      </c>
      <c r="Q90" s="24">
        <f t="shared" si="17"/>
        <v>30.572463768115941</v>
      </c>
      <c r="R90" s="245">
        <v>14</v>
      </c>
      <c r="S90" s="24">
        <v>727</v>
      </c>
      <c r="T90" s="26">
        <f t="shared" si="18"/>
        <v>51.928571428571431</v>
      </c>
      <c r="U90" s="240">
        <v>19</v>
      </c>
      <c r="V90" s="24">
        <v>1141</v>
      </c>
      <c r="W90" s="26">
        <f t="shared" si="19"/>
        <v>60.05263157894737</v>
      </c>
      <c r="X90" s="240">
        <v>6</v>
      </c>
      <c r="Y90" s="24">
        <v>209</v>
      </c>
      <c r="Z90" s="26">
        <f t="shared" si="20"/>
        <v>34.833333333333336</v>
      </c>
      <c r="AA90" s="240">
        <v>11</v>
      </c>
      <c r="AB90" s="24">
        <v>543</v>
      </c>
      <c r="AC90" s="24">
        <f t="shared" si="21"/>
        <v>49.363636363636367</v>
      </c>
      <c r="AD90" s="23">
        <v>14</v>
      </c>
      <c r="AE90" s="24">
        <v>727</v>
      </c>
      <c r="AF90" s="24">
        <f t="shared" si="22"/>
        <v>51.928571428571431</v>
      </c>
      <c r="AG90" s="19">
        <f t="shared" si="25"/>
        <v>391</v>
      </c>
      <c r="AH90" s="20">
        <f t="shared" si="25"/>
        <v>13780</v>
      </c>
      <c r="AI90" s="20">
        <f t="shared" si="23"/>
        <v>35.242966751918161</v>
      </c>
      <c r="AJ90" s="137">
        <v>172</v>
      </c>
      <c r="AK90" s="138">
        <v>5668</v>
      </c>
      <c r="AL90" s="21">
        <f t="shared" si="24"/>
        <v>32.953488372093027</v>
      </c>
      <c r="AM90" s="22">
        <v>182</v>
      </c>
      <c r="AN90" s="233">
        <v>0</v>
      </c>
      <c r="AO90" s="234">
        <v>0</v>
      </c>
      <c r="AP90" s="24">
        <v>0</v>
      </c>
      <c r="AQ90" s="233">
        <v>0</v>
      </c>
      <c r="AR90" s="234">
        <v>0</v>
      </c>
      <c r="AS90" s="26">
        <v>0</v>
      </c>
    </row>
    <row r="91" spans="1:45" x14ac:dyDescent="0.25">
      <c r="A91" s="3">
        <v>89</v>
      </c>
      <c r="B91" s="3" t="s">
        <v>117</v>
      </c>
      <c r="C91" s="233">
        <v>75</v>
      </c>
      <c r="D91" s="234">
        <v>1599</v>
      </c>
      <c r="E91" s="24">
        <f t="shared" si="13"/>
        <v>21.32</v>
      </c>
      <c r="F91" s="23">
        <v>8</v>
      </c>
      <c r="G91" s="24">
        <v>152</v>
      </c>
      <c r="H91" s="24">
        <f t="shared" si="14"/>
        <v>19</v>
      </c>
      <c r="I91" s="23">
        <v>15</v>
      </c>
      <c r="J91" s="24">
        <v>658</v>
      </c>
      <c r="K91" s="24">
        <f t="shared" si="15"/>
        <v>43.866666666666667</v>
      </c>
      <c r="L91" s="23">
        <v>50</v>
      </c>
      <c r="M91" s="24">
        <v>2064</v>
      </c>
      <c r="N91" s="24">
        <f t="shared" si="16"/>
        <v>41.28</v>
      </c>
      <c r="O91" s="23">
        <v>91</v>
      </c>
      <c r="P91" s="24">
        <v>2243</v>
      </c>
      <c r="Q91" s="24">
        <f t="shared" si="17"/>
        <v>24.64835164835165</v>
      </c>
      <c r="R91" s="245">
        <v>23</v>
      </c>
      <c r="S91" s="24">
        <v>1195</v>
      </c>
      <c r="T91" s="26">
        <f t="shared" si="18"/>
        <v>51.956521739130437</v>
      </c>
      <c r="U91" s="240">
        <v>10</v>
      </c>
      <c r="V91" s="24">
        <v>215</v>
      </c>
      <c r="W91" s="26">
        <f t="shared" si="19"/>
        <v>21.5</v>
      </c>
      <c r="X91" s="240">
        <v>5</v>
      </c>
      <c r="Y91" s="24">
        <v>327</v>
      </c>
      <c r="Z91" s="26">
        <f t="shared" si="20"/>
        <v>65.400000000000006</v>
      </c>
      <c r="AA91" s="240">
        <v>9</v>
      </c>
      <c r="AB91" s="24">
        <v>484</v>
      </c>
      <c r="AC91" s="24">
        <f t="shared" si="21"/>
        <v>53.777777777777779</v>
      </c>
      <c r="AD91" s="23">
        <v>23</v>
      </c>
      <c r="AE91" s="24">
        <v>1200</v>
      </c>
      <c r="AF91" s="24">
        <f t="shared" si="22"/>
        <v>52.173913043478258</v>
      </c>
      <c r="AG91" s="19">
        <f t="shared" si="25"/>
        <v>309</v>
      </c>
      <c r="AH91" s="20">
        <f t="shared" si="25"/>
        <v>10137</v>
      </c>
      <c r="AI91" s="20">
        <f t="shared" si="23"/>
        <v>32.805825242718448</v>
      </c>
      <c r="AJ91" s="137">
        <v>130</v>
      </c>
      <c r="AK91" s="138">
        <v>3566</v>
      </c>
      <c r="AL91" s="21">
        <f t="shared" si="24"/>
        <v>27.430769230769229</v>
      </c>
      <c r="AM91" s="22">
        <v>144</v>
      </c>
      <c r="AN91" s="233">
        <v>0</v>
      </c>
      <c r="AO91" s="234">
        <v>0</v>
      </c>
      <c r="AP91" s="24">
        <v>0</v>
      </c>
      <c r="AQ91" s="233">
        <v>0</v>
      </c>
      <c r="AR91" s="234">
        <v>0</v>
      </c>
      <c r="AS91" s="26">
        <v>0</v>
      </c>
    </row>
    <row r="92" spans="1:45" x14ac:dyDescent="0.25">
      <c r="A92" s="4">
        <v>90</v>
      </c>
      <c r="B92" s="4" t="s">
        <v>118</v>
      </c>
      <c r="C92" s="233">
        <v>29</v>
      </c>
      <c r="D92" s="234">
        <v>863</v>
      </c>
      <c r="E92" s="24">
        <f t="shared" si="13"/>
        <v>29.758620689655171</v>
      </c>
      <c r="F92" s="23">
        <v>6</v>
      </c>
      <c r="G92" s="24">
        <v>250</v>
      </c>
      <c r="H92" s="24">
        <f t="shared" si="14"/>
        <v>41.666666666666664</v>
      </c>
      <c r="I92" s="23">
        <v>2</v>
      </c>
      <c r="J92" s="24">
        <v>237</v>
      </c>
      <c r="K92" s="24">
        <f t="shared" si="15"/>
        <v>118.5</v>
      </c>
      <c r="L92" s="23">
        <v>14</v>
      </c>
      <c r="M92" s="24">
        <v>626</v>
      </c>
      <c r="N92" s="24">
        <f t="shared" si="16"/>
        <v>44.714285714285715</v>
      </c>
      <c r="O92" s="23">
        <v>37</v>
      </c>
      <c r="P92" s="24">
        <v>1136</v>
      </c>
      <c r="Q92" s="24">
        <f t="shared" si="17"/>
        <v>30.702702702702702</v>
      </c>
      <c r="R92" s="245">
        <v>4</v>
      </c>
      <c r="S92" s="24">
        <v>506</v>
      </c>
      <c r="T92" s="26">
        <f t="shared" si="18"/>
        <v>126.5</v>
      </c>
      <c r="U92" s="240">
        <v>9</v>
      </c>
      <c r="V92" s="24">
        <v>359</v>
      </c>
      <c r="W92" s="26">
        <f t="shared" si="19"/>
        <v>39.888888888888886</v>
      </c>
      <c r="X92" s="240">
        <v>1</v>
      </c>
      <c r="Y92" s="24">
        <v>6</v>
      </c>
      <c r="Z92" s="26">
        <f t="shared" si="20"/>
        <v>6</v>
      </c>
      <c r="AA92" s="240">
        <v>4</v>
      </c>
      <c r="AB92" s="24">
        <v>207</v>
      </c>
      <c r="AC92" s="24">
        <f t="shared" si="21"/>
        <v>51.75</v>
      </c>
      <c r="AD92" s="23">
        <v>4</v>
      </c>
      <c r="AE92" s="24">
        <v>506</v>
      </c>
      <c r="AF92" s="24">
        <f t="shared" si="22"/>
        <v>126.5</v>
      </c>
      <c r="AG92" s="19">
        <f t="shared" si="25"/>
        <v>110</v>
      </c>
      <c r="AH92" s="20">
        <f t="shared" si="25"/>
        <v>4696</v>
      </c>
      <c r="AI92" s="20">
        <f t="shared" si="23"/>
        <v>42.690909090909088</v>
      </c>
      <c r="AJ92" s="137">
        <v>48</v>
      </c>
      <c r="AK92" s="138">
        <v>1453</v>
      </c>
      <c r="AL92" s="21">
        <f t="shared" si="24"/>
        <v>30.270833333333332</v>
      </c>
      <c r="AM92" s="22">
        <v>55</v>
      </c>
      <c r="AN92" s="233">
        <v>0</v>
      </c>
      <c r="AO92" s="234">
        <v>0</v>
      </c>
      <c r="AP92" s="24">
        <v>0</v>
      </c>
      <c r="AQ92" s="233">
        <v>0</v>
      </c>
      <c r="AR92" s="234">
        <v>0</v>
      </c>
      <c r="AS92" s="26">
        <v>0</v>
      </c>
    </row>
    <row r="93" spans="1:45" x14ac:dyDescent="0.25">
      <c r="A93" s="2">
        <v>91</v>
      </c>
      <c r="B93" s="2" t="s">
        <v>119</v>
      </c>
      <c r="C93" s="233">
        <v>267</v>
      </c>
      <c r="D93" s="234">
        <v>6613</v>
      </c>
      <c r="E93" s="24">
        <f t="shared" si="13"/>
        <v>24.767790262172284</v>
      </c>
      <c r="F93" s="23">
        <v>20</v>
      </c>
      <c r="G93" s="24">
        <v>1023</v>
      </c>
      <c r="H93" s="24">
        <f t="shared" si="14"/>
        <v>51.15</v>
      </c>
      <c r="I93" s="23">
        <v>23</v>
      </c>
      <c r="J93" s="24">
        <v>1238</v>
      </c>
      <c r="K93" s="24">
        <f t="shared" si="15"/>
        <v>53.826086956521742</v>
      </c>
      <c r="L93" s="23">
        <v>264</v>
      </c>
      <c r="M93" s="24">
        <v>8389</v>
      </c>
      <c r="N93" s="24">
        <f t="shared" si="16"/>
        <v>31.776515151515152</v>
      </c>
      <c r="O93" s="23">
        <v>278</v>
      </c>
      <c r="P93" s="24">
        <v>8047</v>
      </c>
      <c r="Q93" s="24">
        <f t="shared" si="17"/>
        <v>28.946043165467625</v>
      </c>
      <c r="R93" s="245">
        <v>17</v>
      </c>
      <c r="S93" s="24">
        <v>1934</v>
      </c>
      <c r="T93" s="26">
        <f t="shared" si="18"/>
        <v>113.76470588235294</v>
      </c>
      <c r="U93" s="240">
        <v>40</v>
      </c>
      <c r="V93" s="24">
        <v>1972</v>
      </c>
      <c r="W93" s="26">
        <f t="shared" si="19"/>
        <v>49.3</v>
      </c>
      <c r="X93" s="240">
        <v>9</v>
      </c>
      <c r="Y93" s="24">
        <v>799</v>
      </c>
      <c r="Z93" s="26">
        <f t="shared" si="20"/>
        <v>88.777777777777771</v>
      </c>
      <c r="AA93" s="240">
        <v>29</v>
      </c>
      <c r="AB93" s="24">
        <v>1101</v>
      </c>
      <c r="AC93" s="24">
        <f t="shared" si="21"/>
        <v>37.96551724137931</v>
      </c>
      <c r="AD93" s="23">
        <v>17</v>
      </c>
      <c r="AE93" s="24">
        <v>1935</v>
      </c>
      <c r="AF93" s="24">
        <f t="shared" si="22"/>
        <v>113.82352941176471</v>
      </c>
      <c r="AG93" s="19">
        <f t="shared" si="25"/>
        <v>964</v>
      </c>
      <c r="AH93" s="20">
        <f t="shared" si="25"/>
        <v>33051</v>
      </c>
      <c r="AI93" s="20">
        <f t="shared" si="23"/>
        <v>34.28526970954357</v>
      </c>
      <c r="AJ93" s="137">
        <v>472</v>
      </c>
      <c r="AK93" s="138">
        <v>13269</v>
      </c>
      <c r="AL93" s="21">
        <f t="shared" si="24"/>
        <v>28.112288135593221</v>
      </c>
      <c r="AM93" s="22">
        <v>471</v>
      </c>
      <c r="AN93" s="233">
        <v>0</v>
      </c>
      <c r="AO93" s="234">
        <v>0</v>
      </c>
      <c r="AP93" s="24">
        <v>0</v>
      </c>
      <c r="AQ93" s="233">
        <v>0</v>
      </c>
      <c r="AR93" s="234">
        <v>0</v>
      </c>
      <c r="AS93" s="26">
        <v>0</v>
      </c>
    </row>
    <row r="94" spans="1:45" x14ac:dyDescent="0.25">
      <c r="A94" s="3">
        <v>92</v>
      </c>
      <c r="B94" s="3" t="s">
        <v>120</v>
      </c>
      <c r="C94" s="233">
        <v>129</v>
      </c>
      <c r="D94" s="234">
        <v>4120</v>
      </c>
      <c r="E94" s="24">
        <f t="shared" si="13"/>
        <v>31.937984496124031</v>
      </c>
      <c r="F94" s="23">
        <v>21</v>
      </c>
      <c r="G94" s="24">
        <v>2845</v>
      </c>
      <c r="H94" s="24">
        <f t="shared" si="14"/>
        <v>135.47619047619048</v>
      </c>
      <c r="I94" s="23">
        <v>15</v>
      </c>
      <c r="J94" s="24">
        <v>814</v>
      </c>
      <c r="K94" s="24">
        <f t="shared" si="15"/>
        <v>54.266666666666666</v>
      </c>
      <c r="L94" s="23">
        <v>146</v>
      </c>
      <c r="M94" s="24">
        <v>5751</v>
      </c>
      <c r="N94" s="24">
        <f t="shared" si="16"/>
        <v>39.390410958904113</v>
      </c>
      <c r="O94" s="23">
        <v>135</v>
      </c>
      <c r="P94" s="24">
        <v>5506</v>
      </c>
      <c r="Q94" s="24">
        <f t="shared" si="17"/>
        <v>40.785185185185185</v>
      </c>
      <c r="R94" s="245">
        <v>7</v>
      </c>
      <c r="S94" s="24">
        <v>1920</v>
      </c>
      <c r="T94" s="26">
        <f t="shared" si="18"/>
        <v>274.28571428571428</v>
      </c>
      <c r="U94" s="240">
        <v>24</v>
      </c>
      <c r="V94" s="24">
        <v>2504</v>
      </c>
      <c r="W94" s="26">
        <f t="shared" si="19"/>
        <v>104.33333333333333</v>
      </c>
      <c r="X94" s="240">
        <v>7</v>
      </c>
      <c r="Y94" s="24">
        <v>514</v>
      </c>
      <c r="Z94" s="26">
        <f t="shared" si="20"/>
        <v>73.428571428571431</v>
      </c>
      <c r="AA94" s="240">
        <v>16</v>
      </c>
      <c r="AB94" s="24">
        <v>882</v>
      </c>
      <c r="AC94" s="24">
        <f t="shared" si="21"/>
        <v>55.125</v>
      </c>
      <c r="AD94" s="23">
        <v>7</v>
      </c>
      <c r="AE94" s="24">
        <v>1905</v>
      </c>
      <c r="AF94" s="24">
        <f t="shared" si="22"/>
        <v>272.14285714285717</v>
      </c>
      <c r="AG94" s="19">
        <f t="shared" si="25"/>
        <v>507</v>
      </c>
      <c r="AH94" s="20">
        <f t="shared" si="25"/>
        <v>26761</v>
      </c>
      <c r="AI94" s="20">
        <f t="shared" si="23"/>
        <v>52.783037475345168</v>
      </c>
      <c r="AJ94" s="137">
        <v>279</v>
      </c>
      <c r="AK94" s="138">
        <v>9898</v>
      </c>
      <c r="AL94" s="21">
        <f t="shared" si="24"/>
        <v>35.476702508960571</v>
      </c>
      <c r="AM94" s="22">
        <v>300</v>
      </c>
      <c r="AN94" s="233">
        <v>0</v>
      </c>
      <c r="AO94" s="234">
        <v>0</v>
      </c>
      <c r="AP94" s="24">
        <v>0</v>
      </c>
      <c r="AQ94" s="233">
        <v>1</v>
      </c>
      <c r="AR94" s="234">
        <v>2381</v>
      </c>
      <c r="AS94" s="26">
        <f>IF(AQ94*AR94&lt;&gt;0,AR94/AQ94,0)</f>
        <v>2381</v>
      </c>
    </row>
    <row r="95" spans="1:45" x14ac:dyDescent="0.25">
      <c r="A95" s="3">
        <v>93</v>
      </c>
      <c r="B95" s="3" t="s">
        <v>121</v>
      </c>
      <c r="C95" s="233">
        <v>165</v>
      </c>
      <c r="D95" s="234">
        <v>3327</v>
      </c>
      <c r="E95" s="24">
        <f t="shared" si="13"/>
        <v>20.163636363636364</v>
      </c>
      <c r="F95" s="23">
        <v>29</v>
      </c>
      <c r="G95" s="24">
        <v>419</v>
      </c>
      <c r="H95" s="24">
        <f t="shared" si="14"/>
        <v>14.448275862068966</v>
      </c>
      <c r="I95" s="23">
        <v>5</v>
      </c>
      <c r="J95" s="24">
        <v>517</v>
      </c>
      <c r="K95" s="24">
        <f t="shared" si="15"/>
        <v>103.4</v>
      </c>
      <c r="L95" s="23">
        <v>112</v>
      </c>
      <c r="M95" s="24">
        <v>2881</v>
      </c>
      <c r="N95" s="24">
        <f t="shared" si="16"/>
        <v>25.723214285714285</v>
      </c>
      <c r="O95" s="23">
        <v>160</v>
      </c>
      <c r="P95" s="24">
        <v>3230</v>
      </c>
      <c r="Q95" s="24">
        <f t="shared" si="17"/>
        <v>20.1875</v>
      </c>
      <c r="R95" s="245">
        <v>4</v>
      </c>
      <c r="S95" s="24">
        <v>239</v>
      </c>
      <c r="T95" s="26">
        <f t="shared" si="18"/>
        <v>59.75</v>
      </c>
      <c r="U95" s="240">
        <v>24</v>
      </c>
      <c r="V95" s="24">
        <v>904</v>
      </c>
      <c r="W95" s="26">
        <f t="shared" si="19"/>
        <v>37.666666666666664</v>
      </c>
      <c r="X95" s="240">
        <v>6</v>
      </c>
      <c r="Y95" s="24">
        <v>394</v>
      </c>
      <c r="Z95" s="26">
        <f t="shared" si="20"/>
        <v>65.666666666666671</v>
      </c>
      <c r="AA95" s="240">
        <v>6</v>
      </c>
      <c r="AB95" s="24">
        <v>410</v>
      </c>
      <c r="AC95" s="24">
        <f t="shared" si="21"/>
        <v>68.333333333333329</v>
      </c>
      <c r="AD95" s="23">
        <v>4</v>
      </c>
      <c r="AE95" s="24">
        <v>239</v>
      </c>
      <c r="AF95" s="24">
        <f t="shared" si="22"/>
        <v>59.75</v>
      </c>
      <c r="AG95" s="19">
        <f t="shared" si="25"/>
        <v>515</v>
      </c>
      <c r="AH95" s="20">
        <f t="shared" si="25"/>
        <v>12560</v>
      </c>
      <c r="AI95" s="20">
        <f t="shared" si="23"/>
        <v>24.388349514563107</v>
      </c>
      <c r="AJ95" s="137">
        <v>293</v>
      </c>
      <c r="AK95" s="138">
        <v>5970</v>
      </c>
      <c r="AL95" s="21">
        <f t="shared" si="24"/>
        <v>20.375426621160411</v>
      </c>
      <c r="AM95" s="22">
        <v>327</v>
      </c>
      <c r="AN95" s="233">
        <v>0</v>
      </c>
      <c r="AO95" s="234">
        <v>0</v>
      </c>
      <c r="AP95" s="24">
        <v>0</v>
      </c>
      <c r="AQ95" s="233">
        <v>0</v>
      </c>
      <c r="AR95" s="234">
        <v>0</v>
      </c>
      <c r="AS95" s="26">
        <v>0</v>
      </c>
    </row>
    <row r="96" spans="1:45" x14ac:dyDescent="0.25">
      <c r="A96" s="2">
        <v>94</v>
      </c>
      <c r="B96" s="2" t="s">
        <v>122</v>
      </c>
      <c r="C96" s="233">
        <v>152</v>
      </c>
      <c r="D96" s="234">
        <v>4168</v>
      </c>
      <c r="E96" s="24">
        <f t="shared" si="13"/>
        <v>27.421052631578949</v>
      </c>
      <c r="F96" s="23">
        <v>21</v>
      </c>
      <c r="G96" s="24">
        <v>626</v>
      </c>
      <c r="H96" s="24">
        <f t="shared" si="14"/>
        <v>29.80952380952381</v>
      </c>
      <c r="I96" s="23">
        <v>4</v>
      </c>
      <c r="J96" s="24">
        <v>216</v>
      </c>
      <c r="K96" s="24">
        <f t="shared" si="15"/>
        <v>54</v>
      </c>
      <c r="L96" s="23">
        <v>154</v>
      </c>
      <c r="M96" s="24">
        <v>3662</v>
      </c>
      <c r="N96" s="24">
        <f t="shared" si="16"/>
        <v>23.779220779220779</v>
      </c>
      <c r="O96" s="23">
        <v>183</v>
      </c>
      <c r="P96" s="24">
        <v>4196</v>
      </c>
      <c r="Q96" s="24">
        <f t="shared" si="17"/>
        <v>22.928961748633881</v>
      </c>
      <c r="R96" s="245">
        <v>14</v>
      </c>
      <c r="S96" s="24">
        <v>505</v>
      </c>
      <c r="T96" s="26">
        <f t="shared" si="18"/>
        <v>36.071428571428569</v>
      </c>
      <c r="U96" s="240">
        <v>33</v>
      </c>
      <c r="V96" s="24">
        <v>927</v>
      </c>
      <c r="W96" s="26">
        <f t="shared" si="19"/>
        <v>28.09090909090909</v>
      </c>
      <c r="X96" s="240">
        <v>10</v>
      </c>
      <c r="Y96" s="24">
        <v>467</v>
      </c>
      <c r="Z96" s="26">
        <f t="shared" si="20"/>
        <v>46.7</v>
      </c>
      <c r="AA96" s="240">
        <v>9</v>
      </c>
      <c r="AB96" s="24">
        <v>324</v>
      </c>
      <c r="AC96" s="24">
        <f t="shared" si="21"/>
        <v>36</v>
      </c>
      <c r="AD96" s="23">
        <v>15</v>
      </c>
      <c r="AE96" s="24">
        <v>507</v>
      </c>
      <c r="AF96" s="24">
        <f t="shared" si="22"/>
        <v>33.799999999999997</v>
      </c>
      <c r="AG96" s="19">
        <f t="shared" si="25"/>
        <v>595</v>
      </c>
      <c r="AH96" s="20">
        <f t="shared" si="25"/>
        <v>15598</v>
      </c>
      <c r="AI96" s="20">
        <f>IF(AG96*AH96&lt;&gt;0,AH96/AG96,0)</f>
        <v>26.215126050420167</v>
      </c>
      <c r="AJ96" s="137">
        <v>295</v>
      </c>
      <c r="AK96" s="138">
        <v>7846</v>
      </c>
      <c r="AL96" s="21">
        <f t="shared" si="24"/>
        <v>26.596610169491527</v>
      </c>
      <c r="AM96" s="22">
        <v>322</v>
      </c>
      <c r="AN96" s="233">
        <v>1</v>
      </c>
      <c r="AO96" s="234">
        <v>2533</v>
      </c>
      <c r="AP96" s="24">
        <f>IF(AN96*AO96&lt;&gt;0,AO96/AN96,0)</f>
        <v>2533</v>
      </c>
      <c r="AQ96" s="233">
        <v>0</v>
      </c>
      <c r="AR96" s="234">
        <v>0</v>
      </c>
      <c r="AS96" s="26">
        <v>0</v>
      </c>
    </row>
    <row r="97" spans="1:48" x14ac:dyDescent="0.25">
      <c r="A97" s="3">
        <v>95</v>
      </c>
      <c r="B97" s="3" t="s">
        <v>123</v>
      </c>
      <c r="C97" s="233">
        <v>240</v>
      </c>
      <c r="D97" s="234">
        <v>6054</v>
      </c>
      <c r="E97" s="24">
        <f t="shared" si="13"/>
        <v>25.225000000000001</v>
      </c>
      <c r="F97" s="23">
        <v>12</v>
      </c>
      <c r="G97" s="24">
        <v>331</v>
      </c>
      <c r="H97" s="24">
        <f t="shared" si="14"/>
        <v>27.583333333333332</v>
      </c>
      <c r="I97" s="23">
        <v>18</v>
      </c>
      <c r="J97" s="24">
        <v>937</v>
      </c>
      <c r="K97" s="24">
        <f t="shared" si="15"/>
        <v>52.055555555555557</v>
      </c>
      <c r="L97" s="23">
        <v>188</v>
      </c>
      <c r="M97" s="24">
        <v>6005</v>
      </c>
      <c r="N97" s="24">
        <f t="shared" si="16"/>
        <v>31.941489361702128</v>
      </c>
      <c r="O97" s="23">
        <v>270</v>
      </c>
      <c r="P97" s="24">
        <v>6701</v>
      </c>
      <c r="Q97" s="24">
        <f t="shared" si="17"/>
        <v>24.81851851851852</v>
      </c>
      <c r="R97" s="245">
        <v>8</v>
      </c>
      <c r="S97" s="24">
        <v>390</v>
      </c>
      <c r="T97" s="26">
        <f t="shared" si="18"/>
        <v>48.75</v>
      </c>
      <c r="U97" s="240">
        <v>51</v>
      </c>
      <c r="V97" s="24">
        <v>1660</v>
      </c>
      <c r="W97" s="26">
        <f t="shared" si="19"/>
        <v>32.549019607843135</v>
      </c>
      <c r="X97" s="240">
        <v>5</v>
      </c>
      <c r="Y97" s="24">
        <v>285</v>
      </c>
      <c r="Z97" s="26">
        <f t="shared" si="20"/>
        <v>57</v>
      </c>
      <c r="AA97" s="240">
        <v>11</v>
      </c>
      <c r="AB97" s="24">
        <v>597</v>
      </c>
      <c r="AC97" s="24">
        <f t="shared" si="21"/>
        <v>54.272727272727273</v>
      </c>
      <c r="AD97" s="23">
        <v>8</v>
      </c>
      <c r="AE97" s="24">
        <v>390</v>
      </c>
      <c r="AF97" s="24">
        <f t="shared" si="22"/>
        <v>48.75</v>
      </c>
      <c r="AG97" s="19">
        <f t="shared" si="25"/>
        <v>811</v>
      </c>
      <c r="AH97" s="20">
        <f t="shared" si="25"/>
        <v>23350</v>
      </c>
      <c r="AI97" s="20">
        <f t="shared" si="23"/>
        <v>28.791615289765723</v>
      </c>
      <c r="AJ97" s="137">
        <v>400</v>
      </c>
      <c r="AK97" s="138">
        <v>9868</v>
      </c>
      <c r="AL97" s="21">
        <f t="shared" si="24"/>
        <v>24.67</v>
      </c>
      <c r="AM97" s="22">
        <v>428</v>
      </c>
      <c r="AN97" s="233">
        <v>0</v>
      </c>
      <c r="AO97" s="234">
        <v>0</v>
      </c>
      <c r="AP97" s="24">
        <v>0</v>
      </c>
      <c r="AQ97" s="233">
        <v>0</v>
      </c>
      <c r="AR97" s="234">
        <v>0</v>
      </c>
      <c r="AS97" s="26">
        <v>0</v>
      </c>
    </row>
    <row r="98" spans="1:48" ht="12.75" customHeight="1" x14ac:dyDescent="0.25">
      <c r="A98" s="354" t="s">
        <v>124</v>
      </c>
      <c r="B98" s="355"/>
      <c r="C98" s="233">
        <v>133</v>
      </c>
      <c r="D98" s="234">
        <v>2713</v>
      </c>
      <c r="E98" s="24">
        <f t="shared" si="13"/>
        <v>20.398496240601503</v>
      </c>
      <c r="F98" s="23">
        <v>15</v>
      </c>
      <c r="G98" s="24">
        <v>400</v>
      </c>
      <c r="H98" s="24">
        <f t="shared" si="14"/>
        <v>26.666666666666668</v>
      </c>
      <c r="I98" s="23">
        <v>2</v>
      </c>
      <c r="J98" s="24">
        <v>126</v>
      </c>
      <c r="K98" s="24">
        <f t="shared" si="15"/>
        <v>63</v>
      </c>
      <c r="L98" s="242">
        <v>39</v>
      </c>
      <c r="M98" s="243">
        <v>1239</v>
      </c>
      <c r="N98" s="24">
        <f t="shared" si="16"/>
        <v>31.76923076923077</v>
      </c>
      <c r="O98" s="242">
        <v>135</v>
      </c>
      <c r="P98" s="243">
        <v>2657</v>
      </c>
      <c r="Q98" s="24">
        <f t="shared" si="17"/>
        <v>19.68148148148148</v>
      </c>
      <c r="R98" s="242">
        <v>6</v>
      </c>
      <c r="S98" s="243">
        <v>386</v>
      </c>
      <c r="T98" s="249">
        <f t="shared" si="18"/>
        <v>64.333333333333329</v>
      </c>
      <c r="U98" s="240">
        <v>8</v>
      </c>
      <c r="V98" s="243">
        <v>349</v>
      </c>
      <c r="W98" s="26">
        <f t="shared" si="19"/>
        <v>43.625</v>
      </c>
      <c r="X98" s="240">
        <v>0</v>
      </c>
      <c r="Y98" s="243">
        <v>0</v>
      </c>
      <c r="Z98" s="26">
        <f t="shared" si="20"/>
        <v>0</v>
      </c>
      <c r="AA98" s="240">
        <v>2</v>
      </c>
      <c r="AB98" s="243">
        <v>601</v>
      </c>
      <c r="AC98" s="24">
        <f t="shared" si="21"/>
        <v>300.5</v>
      </c>
      <c r="AD98" s="23">
        <v>7</v>
      </c>
      <c r="AE98" s="24">
        <v>386</v>
      </c>
      <c r="AF98" s="24">
        <f t="shared" si="22"/>
        <v>55.142857142857146</v>
      </c>
      <c r="AG98" s="19">
        <f t="shared" si="25"/>
        <v>347</v>
      </c>
      <c r="AH98" s="20">
        <f>+AE98+V98+S98+P98+M98+G98+D98+J98+Y98+AB98</f>
        <v>8857</v>
      </c>
      <c r="AI98" s="20">
        <f t="shared" si="23"/>
        <v>25.524495677233428</v>
      </c>
      <c r="AJ98" s="137">
        <v>199</v>
      </c>
      <c r="AK98" s="138">
        <v>3663</v>
      </c>
      <c r="AL98" s="21">
        <f t="shared" si="24"/>
        <v>18.407035175879397</v>
      </c>
      <c r="AM98" s="22">
        <v>581</v>
      </c>
      <c r="AN98" s="233">
        <v>0</v>
      </c>
      <c r="AO98" s="234">
        <v>0</v>
      </c>
      <c r="AP98" s="24">
        <v>0</v>
      </c>
      <c r="AQ98" s="233">
        <v>0</v>
      </c>
      <c r="AR98" s="234">
        <v>0</v>
      </c>
      <c r="AS98" s="26">
        <v>0</v>
      </c>
    </row>
    <row r="99" spans="1:48" s="16" customFormat="1" x14ac:dyDescent="0.25">
      <c r="A99" s="356" t="s">
        <v>127</v>
      </c>
      <c r="B99" s="356"/>
      <c r="C99" s="119">
        <f>SUM(C3:C98)</f>
        <v>14634</v>
      </c>
      <c r="D99" s="120">
        <f>SUM(D3:D98)</f>
        <v>360195</v>
      </c>
      <c r="E99" s="190">
        <f>IF(C99*D99&lt;&gt;0,D99/C99,0)</f>
        <v>24.613571135711357</v>
      </c>
      <c r="F99" s="119">
        <f>SUM(F3:F98)</f>
        <v>1512</v>
      </c>
      <c r="G99" s="120">
        <f>SUM(G3:G98)</f>
        <v>68318</v>
      </c>
      <c r="H99" s="190">
        <f>IF(F99*G99&lt;&gt;0,G99/F99,0)</f>
        <v>45.183862433862437</v>
      </c>
      <c r="I99" s="119">
        <f>SUM(I3:I98)</f>
        <v>1329</v>
      </c>
      <c r="J99" s="120">
        <f>SUM(J3:J98)</f>
        <v>85155</v>
      </c>
      <c r="K99" s="190">
        <f>IF(I99*J99&lt;&gt;0,J99/I99,0)</f>
        <v>64.074492099322796</v>
      </c>
      <c r="L99" s="119">
        <f>SUM(L3:L98)</f>
        <v>7575</v>
      </c>
      <c r="M99" s="120">
        <f>SUM(M3:M98)</f>
        <v>277537</v>
      </c>
      <c r="N99" s="190">
        <f>IF(L99*M99&lt;&gt;0,M99/L99,0)</f>
        <v>36.638547854785479</v>
      </c>
      <c r="O99" s="119">
        <f>SUM(O3:O98)</f>
        <v>16370</v>
      </c>
      <c r="P99" s="120">
        <f>SUM(P3:P98)</f>
        <v>454912</v>
      </c>
      <c r="Q99" s="190">
        <f>IF(O99*P99&lt;&gt;0,P99/O99,0)</f>
        <v>27.789370800244349</v>
      </c>
      <c r="R99" s="119">
        <f>SUM(R3:R98)</f>
        <v>2948</v>
      </c>
      <c r="S99" s="120">
        <f>SUM(S3:S98)</f>
        <v>189550</v>
      </c>
      <c r="T99" s="190">
        <f>IF(R99*S99&lt;&gt;0,S99/R99,0)</f>
        <v>64.297829036635008</v>
      </c>
      <c r="U99" s="119">
        <f>SUM(U3:U98)</f>
        <v>2196</v>
      </c>
      <c r="V99" s="120">
        <f>SUM(V3:V98)</f>
        <v>119780</v>
      </c>
      <c r="W99" s="303">
        <f>IF(U99*V99&lt;&gt;0,V99/U99,0)</f>
        <v>54.544626593806925</v>
      </c>
      <c r="X99" s="120">
        <f>SUM(X3:X98)</f>
        <v>442</v>
      </c>
      <c r="Y99" s="120">
        <f>SUM(Y3:Y98)</f>
        <v>33542</v>
      </c>
      <c r="Z99" s="303">
        <f>IF(X99*Y99&lt;&gt;0,Y99/X99,0)</f>
        <v>75.886877828054295</v>
      </c>
      <c r="AA99" s="120">
        <f>SUM(AA3:AA98)</f>
        <v>1110</v>
      </c>
      <c r="AB99" s="120">
        <f>SUM(AB3:AB98)</f>
        <v>69106</v>
      </c>
      <c r="AC99" s="190">
        <f>IF(AA99*AB99&lt;&gt;0,AB99/AA99,0)</f>
        <v>62.25765765765766</v>
      </c>
      <c r="AD99" s="119">
        <f>SUM(AD3:AD98)</f>
        <v>2975</v>
      </c>
      <c r="AE99" s="120">
        <f>SUM(AE3:AE98)</f>
        <v>189793</v>
      </c>
      <c r="AF99" s="190">
        <f>IF(AD99*AE99&lt;&gt;0,AE99/AD99,0)</f>
        <v>63.795966386554625</v>
      </c>
      <c r="AG99" s="139">
        <f t="shared" ref="AG99" si="26">+AD99+U99+R99+O99+L99+F99+C99+I99+X99+AA99</f>
        <v>51091</v>
      </c>
      <c r="AH99" s="140">
        <f>+AE99+V99+S99+P99+M99+G99+D99+J99+Y99+AB99</f>
        <v>1847888</v>
      </c>
      <c r="AI99" s="141">
        <f>IF(AG99*AH99&lt;&gt;0,AH99/AG99,0)</f>
        <v>36.168561977647727</v>
      </c>
      <c r="AJ99" s="145">
        <f>'Client par Métier'!AI10</f>
        <v>20215</v>
      </c>
      <c r="AK99" s="146">
        <f>SUM(AK3:AK98)</f>
        <v>697087</v>
      </c>
      <c r="AL99" s="129">
        <f>IF(AJ99*AK99&lt;&gt;0,AK99/AJ99,0)</f>
        <v>34.483650754390304</v>
      </c>
      <c r="AM99" s="288">
        <f>SUM(AM3:AM98)</f>
        <v>25069</v>
      </c>
      <c r="AN99" s="119">
        <f>SUM(AN3:AN98)</f>
        <v>1</v>
      </c>
      <c r="AO99" s="120">
        <f>SUM(AO3:AO98)</f>
        <v>2533</v>
      </c>
      <c r="AP99" s="190">
        <f>IF(AN99*AO99&lt;&gt;0,AO99/AN99,0)</f>
        <v>2533</v>
      </c>
      <c r="AQ99" s="119">
        <f>SUM(AQ3:AQ98)</f>
        <v>1</v>
      </c>
      <c r="AR99" s="120">
        <f>SUM(AR3:AR98)</f>
        <v>2381</v>
      </c>
      <c r="AS99" s="303">
        <f>IF(AQ99*AR99&lt;&gt;0,AR99/AQ99,0)</f>
        <v>2381</v>
      </c>
    </row>
    <row r="100" spans="1:48" x14ac:dyDescent="0.25">
      <c r="A100" s="352" t="s">
        <v>19</v>
      </c>
      <c r="B100" s="353"/>
      <c r="C100" s="135">
        <f>'Client par Métier'!B10</f>
        <v>14489</v>
      </c>
      <c r="D100" s="136">
        <f>'Client par Métier'!C10</f>
        <v>360195</v>
      </c>
      <c r="E100" s="247">
        <f>'Client par Métier'!D10</f>
        <v>24.859893712471528</v>
      </c>
      <c r="F100" s="135">
        <f>'Client par Métier'!E10</f>
        <v>1490</v>
      </c>
      <c r="G100" s="136">
        <f>'Client par Métier'!F10</f>
        <v>68318</v>
      </c>
      <c r="H100" s="247">
        <f>'Client par Métier'!G10</f>
        <v>45.851006711409397</v>
      </c>
      <c r="I100" s="135">
        <f>'Client par Métier'!H10</f>
        <v>1304</v>
      </c>
      <c r="J100" s="136">
        <f>'Client par Métier'!I10</f>
        <v>85155</v>
      </c>
      <c r="K100" s="247">
        <f>'Client par Métier'!J10</f>
        <v>65.302914110429441</v>
      </c>
      <c r="L100" s="135">
        <f>'Client par Métier'!K10</f>
        <v>7502</v>
      </c>
      <c r="M100" s="136">
        <f>'Client par Métier'!L10</f>
        <v>277537</v>
      </c>
      <c r="N100" s="247">
        <f>'Client par Métier'!M10</f>
        <v>36.9950679818715</v>
      </c>
      <c r="O100" s="135">
        <f>'Client par Métier'!N10</f>
        <v>15241</v>
      </c>
      <c r="P100" s="136">
        <f>'Client par Métier'!O10</f>
        <v>454912</v>
      </c>
      <c r="Q100" s="247">
        <f>'Client par Métier'!P10</f>
        <v>29.847910242110096</v>
      </c>
      <c r="R100" s="135">
        <f>'Client par Métier'!Q10</f>
        <v>2939</v>
      </c>
      <c r="S100" s="136">
        <f>'Client par Métier'!R10</f>
        <v>189550</v>
      </c>
      <c r="T100" s="247">
        <f>'Client par Métier'!S10</f>
        <v>64.494726097312011</v>
      </c>
      <c r="U100" s="135">
        <f>'Client par Métier'!T10</f>
        <v>1908</v>
      </c>
      <c r="V100" s="136">
        <f>'Client par Métier'!U10</f>
        <v>119780</v>
      </c>
      <c r="W100" s="304">
        <f>'Client par Métier'!V10</f>
        <v>62.777777777777779</v>
      </c>
      <c r="X100" s="136">
        <f>'Client par Métier'!W10</f>
        <v>414</v>
      </c>
      <c r="Y100" s="136">
        <f>'Client par Métier'!X10</f>
        <v>33542</v>
      </c>
      <c r="Z100" s="304">
        <f>'Client par Métier'!Y10</f>
        <v>81.019323671497588</v>
      </c>
      <c r="AA100" s="136">
        <f>'Client par Métier'!Z10</f>
        <v>1064</v>
      </c>
      <c r="AB100" s="136">
        <f>'Client par Métier'!AA10</f>
        <v>69106</v>
      </c>
      <c r="AC100" s="247">
        <f>'Client par Métier'!AB10</f>
        <v>64.949248120300751</v>
      </c>
      <c r="AD100" s="135">
        <f>'Client par Métier'!AC10</f>
        <v>2953</v>
      </c>
      <c r="AE100" s="136">
        <f>'Client par Métier'!AD10</f>
        <v>189793</v>
      </c>
      <c r="AF100" s="247">
        <f>'Client par Métier'!AE10</f>
        <v>64.271249576701663</v>
      </c>
      <c r="AG100" s="142">
        <f>'Client par Métier'!AF10</f>
        <v>49304</v>
      </c>
      <c r="AH100" s="143">
        <f>'Client par Métier'!AG10</f>
        <v>1847888</v>
      </c>
      <c r="AI100" s="144">
        <f>'Client par Métier'!AH10</f>
        <v>37.479474282005519</v>
      </c>
      <c r="AJ100" s="147">
        <f>'Client par Métier'!AI10</f>
        <v>20215</v>
      </c>
      <c r="AK100" s="148">
        <f>'Client par Métier'!AJ10</f>
        <v>697087</v>
      </c>
      <c r="AL100" s="129">
        <f>'Client par Métier'!AK10</f>
        <v>34.483650754390304</v>
      </c>
      <c r="AM100" s="149">
        <f>'Client par Métier'!AL10</f>
        <v>25069</v>
      </c>
      <c r="AN100" s="135">
        <f>'Client par Métier'!AM10</f>
        <v>1</v>
      </c>
      <c r="AO100" s="136">
        <f>'Client par Métier'!AN10</f>
        <v>2533</v>
      </c>
      <c r="AP100" s="247">
        <f>IF(AN100*AO100&lt;&gt;0,AO100/AN100,0)</f>
        <v>2533</v>
      </c>
      <c r="AQ100" s="135">
        <f>'Client par Métier'!AP10</f>
        <v>1</v>
      </c>
      <c r="AR100" s="136">
        <f>'Client par Métier'!AQ10</f>
        <v>2381</v>
      </c>
      <c r="AS100" s="304">
        <f>IF(AQ100*AR100&lt;&gt;0,AR100/AQ100,0)</f>
        <v>2381</v>
      </c>
    </row>
    <row r="101" spans="1:48" x14ac:dyDescent="0.25"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</row>
    <row r="102" spans="1:48" x14ac:dyDescent="0.25">
      <c r="C102" s="229"/>
      <c r="D102" s="229"/>
      <c r="E102" s="229"/>
      <c r="F102" s="229"/>
      <c r="G102" s="229"/>
      <c r="H102" s="229"/>
      <c r="I102" s="229"/>
      <c r="J102" s="229"/>
      <c r="K102" s="229"/>
      <c r="L102" s="229"/>
      <c r="M102" s="229"/>
      <c r="N102" s="229"/>
      <c r="O102" s="229"/>
      <c r="P102" s="229"/>
      <c r="Q102" s="229"/>
      <c r="R102" s="229"/>
      <c r="S102" s="229"/>
      <c r="T102" s="229"/>
      <c r="U102" s="229"/>
      <c r="V102" s="229"/>
      <c r="W102" s="229"/>
      <c r="X102" s="229"/>
      <c r="Y102" s="229"/>
      <c r="Z102" s="229"/>
      <c r="AA102" s="229"/>
      <c r="AB102" s="229"/>
      <c r="AC102" s="229"/>
      <c r="AD102" s="229"/>
      <c r="AE102" s="229"/>
      <c r="AF102" s="229"/>
      <c r="AG102" s="229"/>
      <c r="AH102" s="229"/>
      <c r="AI102" s="229"/>
      <c r="AJ102" s="229"/>
      <c r="AK102" s="229"/>
      <c r="AL102" s="229"/>
      <c r="AM102" s="229"/>
      <c r="AN102" s="229"/>
      <c r="AO102" s="229"/>
      <c r="AP102" s="229"/>
      <c r="AQ102" s="229"/>
      <c r="AR102" s="229"/>
      <c r="AS102" s="229"/>
    </row>
    <row r="103" spans="1:48" x14ac:dyDescent="0.25">
      <c r="A103" s="284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229"/>
      <c r="AN103" s="17"/>
      <c r="AO103" s="17"/>
      <c r="AP103" s="17"/>
      <c r="AQ103" s="17"/>
      <c r="AR103" s="17"/>
      <c r="AS103" s="17"/>
    </row>
    <row r="104" spans="1:48" x14ac:dyDescent="0.25">
      <c r="D104" s="17"/>
      <c r="AE104" s="27"/>
      <c r="AK104" s="18"/>
      <c r="AM104" s="17"/>
      <c r="AO104" s="17"/>
      <c r="AR104" s="17"/>
    </row>
    <row r="105" spans="1:48" x14ac:dyDescent="0.25">
      <c r="AK105" s="18"/>
      <c r="AM105" s="18"/>
    </row>
    <row r="106" spans="1:48" x14ac:dyDescent="0.25">
      <c r="AM106" s="18"/>
    </row>
    <row r="107" spans="1:48" x14ac:dyDescent="0.25">
      <c r="AK107" s="18"/>
      <c r="AM107" s="18"/>
    </row>
    <row r="108" spans="1:48" x14ac:dyDescent="0.25">
      <c r="AM108" s="18"/>
    </row>
    <row r="109" spans="1:48" x14ac:dyDescent="0.25">
      <c r="AM109" s="18"/>
    </row>
  </sheetData>
  <mergeCells count="18">
    <mergeCell ref="A100:B100"/>
    <mergeCell ref="A98:B98"/>
    <mergeCell ref="F1:H1"/>
    <mergeCell ref="AN1:AP1"/>
    <mergeCell ref="A99:B99"/>
    <mergeCell ref="U1:W1"/>
    <mergeCell ref="O1:Q1"/>
    <mergeCell ref="A1:B2"/>
    <mergeCell ref="R1:T1"/>
    <mergeCell ref="C1:E1"/>
    <mergeCell ref="I1:K1"/>
    <mergeCell ref="AD1:AF1"/>
    <mergeCell ref="AQ1:AS1"/>
    <mergeCell ref="AG1:AI1"/>
    <mergeCell ref="AJ1:AM1"/>
    <mergeCell ref="L1:N1"/>
    <mergeCell ref="X1:Z1"/>
    <mergeCell ref="AA1:AC1"/>
  </mergeCells>
  <phoneticPr fontId="0" type="noConversion"/>
  <printOptions gridLines="1"/>
  <pageMargins left="0.74791666666666667" right="0.74791666666666667" top="0.98402777777777772" bottom="0.98402777777777772" header="0.51180555555555551" footer="0.51180555555555551"/>
  <pageSetup paperSize="8" scale="35" firstPageNumber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72"/>
  <sheetViews>
    <sheetView showGridLines="0" zoomScale="90" workbookViewId="0">
      <pane xSplit="1" ySplit="2" topLeftCell="B3" activePane="bottomRight" state="frozen"/>
      <selection activeCell="AU29" sqref="AU29"/>
      <selection pane="topRight" activeCell="AU29" sqref="AU29"/>
      <selection pane="bottomLeft" activeCell="AU29" sqref="AU29"/>
      <selection pane="bottomRight" activeCell="A3" sqref="A3"/>
    </sheetView>
  </sheetViews>
  <sheetFormatPr baseColWidth="10" defaultColWidth="9.33203125" defaultRowHeight="13.2" x14ac:dyDescent="0.25"/>
  <cols>
    <col min="1" max="1" width="45.44140625" style="164" customWidth="1"/>
    <col min="2" max="2" width="9.6640625" style="164" customWidth="1"/>
    <col min="3" max="3" width="11.5546875" style="164" customWidth="1"/>
    <col min="4" max="4" width="9.5546875" style="164" customWidth="1"/>
    <col min="5" max="5" width="9.6640625" style="164" bestFit="1" customWidth="1"/>
    <col min="6" max="6" width="12.44140625" style="164" bestFit="1" customWidth="1"/>
    <col min="7" max="10" width="9.5546875" style="164" customWidth="1"/>
    <col min="11" max="11" width="11" style="164" customWidth="1"/>
    <col min="12" max="12" width="12.44140625" style="164" bestFit="1" customWidth="1"/>
    <col min="13" max="13" width="9.5546875" style="164" customWidth="1"/>
    <col min="14" max="14" width="9.6640625" style="164" bestFit="1" customWidth="1"/>
    <col min="15" max="15" width="11.44140625" style="164" bestFit="1" customWidth="1"/>
    <col min="16" max="16" width="9.5546875" style="164" customWidth="1"/>
    <col min="17" max="17" width="9.6640625" style="164" bestFit="1" customWidth="1"/>
    <col min="18" max="18" width="11.44140625" style="164" bestFit="1" customWidth="1"/>
    <col min="19" max="19" width="9.5546875" style="164" customWidth="1"/>
    <col min="20" max="20" width="9.6640625" style="164" bestFit="1" customWidth="1"/>
    <col min="21" max="21" width="12.44140625" style="164" bestFit="1" customWidth="1"/>
    <col min="22" max="28" width="9.5546875" style="164" customWidth="1"/>
    <col min="29" max="29" width="9.44140625" style="164" customWidth="1"/>
    <col min="30" max="30" width="11.44140625" style="164" bestFit="1" customWidth="1"/>
    <col min="31" max="31" width="9.5546875" style="164" customWidth="1"/>
    <col min="32" max="32" width="10.6640625" style="202" bestFit="1" customWidth="1"/>
    <col min="33" max="33" width="13.5546875" style="202" bestFit="1" customWidth="1"/>
    <col min="34" max="34" width="9.44140625" style="202" customWidth="1"/>
    <col min="35" max="36" width="16.44140625" style="206" customWidth="1"/>
    <col min="37" max="37" width="9.5546875" style="206" customWidth="1"/>
    <col min="38" max="38" width="11.5546875" style="206" customWidth="1"/>
    <col min="39" max="39" width="9.6640625" style="164" customWidth="1"/>
    <col min="40" max="40" width="11.5546875" style="164" customWidth="1"/>
    <col min="41" max="41" width="9.5546875" style="164" customWidth="1"/>
    <col min="42" max="42" width="9.6640625" style="164" customWidth="1"/>
    <col min="43" max="43" width="11.5546875" style="164" customWidth="1"/>
    <col min="44" max="44" width="9.5546875" style="164" customWidth="1"/>
    <col min="45" max="45" width="12.33203125" style="164" customWidth="1"/>
    <col min="46" max="16384" width="9.33203125" style="164"/>
  </cols>
  <sheetData>
    <row r="1" spans="1:45" ht="26.25" customHeight="1" x14ac:dyDescent="0.3">
      <c r="A1" s="364" t="s">
        <v>172</v>
      </c>
      <c r="B1" s="335" t="s">
        <v>23</v>
      </c>
      <c r="C1" s="336"/>
      <c r="D1" s="337"/>
      <c r="E1" s="361" t="s">
        <v>0</v>
      </c>
      <c r="F1" s="362"/>
      <c r="G1" s="363"/>
      <c r="H1" s="361" t="s">
        <v>159</v>
      </c>
      <c r="I1" s="362"/>
      <c r="J1" s="363"/>
      <c r="K1" s="361" t="s">
        <v>24</v>
      </c>
      <c r="L1" s="362"/>
      <c r="M1" s="363"/>
      <c r="N1" s="361" t="s">
        <v>160</v>
      </c>
      <c r="O1" s="362"/>
      <c r="P1" s="363"/>
      <c r="Q1" s="361" t="s">
        <v>22</v>
      </c>
      <c r="R1" s="362"/>
      <c r="S1" s="363"/>
      <c r="T1" s="361" t="s">
        <v>1</v>
      </c>
      <c r="U1" s="362"/>
      <c r="V1" s="363"/>
      <c r="W1" s="335" t="s">
        <v>161</v>
      </c>
      <c r="X1" s="336"/>
      <c r="Y1" s="337"/>
      <c r="Z1" s="335" t="s">
        <v>162</v>
      </c>
      <c r="AA1" s="336"/>
      <c r="AB1" s="337"/>
      <c r="AC1" s="361" t="s">
        <v>132</v>
      </c>
      <c r="AD1" s="362"/>
      <c r="AE1" s="363"/>
      <c r="AF1" s="366" t="s">
        <v>129</v>
      </c>
      <c r="AG1" s="367"/>
      <c r="AH1" s="368"/>
      <c r="AI1" s="369" t="s">
        <v>128</v>
      </c>
      <c r="AJ1" s="370"/>
      <c r="AK1" s="370"/>
      <c r="AL1" s="371"/>
      <c r="AM1" s="335" t="s">
        <v>156</v>
      </c>
      <c r="AN1" s="336"/>
      <c r="AO1" s="337"/>
      <c r="AP1" s="335" t="s">
        <v>157</v>
      </c>
      <c r="AQ1" s="336"/>
      <c r="AR1" s="337"/>
      <c r="AS1" s="330" t="e" vm="1">
        <v>#VALUE!</v>
      </c>
    </row>
    <row r="2" spans="1:45" s="172" customFormat="1" ht="31.5" customHeight="1" x14ac:dyDescent="0.25">
      <c r="A2" s="365"/>
      <c r="B2" s="165" t="s">
        <v>2</v>
      </c>
      <c r="C2" s="166" t="s">
        <v>3</v>
      </c>
      <c r="D2" s="166" t="s">
        <v>4</v>
      </c>
      <c r="E2" s="165" t="s">
        <v>2</v>
      </c>
      <c r="F2" s="166" t="s">
        <v>3</v>
      </c>
      <c r="G2" s="166" t="s">
        <v>4</v>
      </c>
      <c r="H2" s="165" t="s">
        <v>2</v>
      </c>
      <c r="I2" s="166" t="s">
        <v>3</v>
      </c>
      <c r="J2" s="166" t="s">
        <v>4</v>
      </c>
      <c r="K2" s="165" t="s">
        <v>2</v>
      </c>
      <c r="L2" s="166" t="s">
        <v>3</v>
      </c>
      <c r="M2" s="166" t="s">
        <v>4</v>
      </c>
      <c r="N2" s="165" t="s">
        <v>2</v>
      </c>
      <c r="O2" s="166" t="s">
        <v>3</v>
      </c>
      <c r="P2" s="166" t="s">
        <v>4</v>
      </c>
      <c r="Q2" s="165" t="s">
        <v>2</v>
      </c>
      <c r="R2" s="166" t="s">
        <v>3</v>
      </c>
      <c r="S2" s="166" t="s">
        <v>4</v>
      </c>
      <c r="T2" s="165" t="s">
        <v>2</v>
      </c>
      <c r="U2" s="166" t="s">
        <v>3</v>
      </c>
      <c r="V2" s="309" t="s">
        <v>4</v>
      </c>
      <c r="W2" s="165" t="s">
        <v>2</v>
      </c>
      <c r="X2" s="166" t="s">
        <v>3</v>
      </c>
      <c r="Y2" s="309" t="s">
        <v>4</v>
      </c>
      <c r="Z2" s="165" t="s">
        <v>2</v>
      </c>
      <c r="AA2" s="166" t="s">
        <v>3</v>
      </c>
      <c r="AB2" s="166" t="s">
        <v>4</v>
      </c>
      <c r="AC2" s="165" t="s">
        <v>2</v>
      </c>
      <c r="AD2" s="166" t="s">
        <v>3</v>
      </c>
      <c r="AE2" s="166" t="s">
        <v>4</v>
      </c>
      <c r="AF2" s="167" t="s">
        <v>26</v>
      </c>
      <c r="AG2" s="168" t="s">
        <v>3</v>
      </c>
      <c r="AH2" s="168" t="s">
        <v>4</v>
      </c>
      <c r="AI2" s="169" t="s">
        <v>25</v>
      </c>
      <c r="AJ2" s="170" t="s">
        <v>27</v>
      </c>
      <c r="AK2" s="170" t="s">
        <v>4</v>
      </c>
      <c r="AL2" s="171" t="s">
        <v>28</v>
      </c>
      <c r="AM2" s="165" t="s">
        <v>2</v>
      </c>
      <c r="AN2" s="166" t="s">
        <v>3</v>
      </c>
      <c r="AO2" s="166" t="s">
        <v>4</v>
      </c>
      <c r="AP2" s="165" t="s">
        <v>2</v>
      </c>
      <c r="AQ2" s="166" t="s">
        <v>3</v>
      </c>
      <c r="AR2" s="306" t="s">
        <v>4</v>
      </c>
    </row>
    <row r="3" spans="1:45" x14ac:dyDescent="0.25">
      <c r="A3" s="173" t="s">
        <v>133</v>
      </c>
      <c r="B3" s="174">
        <v>593</v>
      </c>
      <c r="C3" s="175">
        <v>14757</v>
      </c>
      <c r="D3" s="176">
        <f t="shared" ref="D3:D25" si="0">IF(B3*C3&lt;&gt;0,C3/B3,0)</f>
        <v>24.885328836424957</v>
      </c>
      <c r="E3" s="174">
        <v>79</v>
      </c>
      <c r="F3" s="175">
        <v>4477</v>
      </c>
      <c r="G3" s="176">
        <f t="shared" ref="G3:G25" si="1">IF(E3*F3&lt;&gt;0,F3/E3,0)</f>
        <v>56.670886075949369</v>
      </c>
      <c r="H3" s="174">
        <v>67</v>
      </c>
      <c r="I3" s="175">
        <v>4785</v>
      </c>
      <c r="J3" s="176">
        <f t="shared" ref="J3:J25" si="2">IF(H3*I3&lt;&gt;0,I3/H3,0)</f>
        <v>71.417910447761187</v>
      </c>
      <c r="K3" s="174">
        <v>223</v>
      </c>
      <c r="L3" s="175">
        <v>9104</v>
      </c>
      <c r="M3" s="176">
        <f t="shared" ref="M3:M25" si="3">IF(K3*L3&lt;&gt;0,L3/K3,0)</f>
        <v>40.825112107623319</v>
      </c>
      <c r="N3" s="174">
        <v>646</v>
      </c>
      <c r="O3" s="175">
        <v>17592</v>
      </c>
      <c r="P3" s="176">
        <f t="shared" ref="P3:P25" si="4">IF(N3*O3&lt;&gt;0,O3/N3,0)</f>
        <v>27.232198142414859</v>
      </c>
      <c r="Q3" s="177">
        <v>73</v>
      </c>
      <c r="R3" s="178">
        <v>6175</v>
      </c>
      <c r="S3" s="176">
        <f t="shared" ref="S3:S25" si="5">IF(Q3*R3&lt;&gt;0,R3/Q3,0)</f>
        <v>84.589041095890408</v>
      </c>
      <c r="T3" s="177">
        <v>65</v>
      </c>
      <c r="U3" s="178">
        <v>3882</v>
      </c>
      <c r="V3" s="307">
        <f t="shared" ref="V3:V25" si="6">IF(T3*U3&lt;&gt;0,U3/T3,0)</f>
        <v>59.723076923076924</v>
      </c>
      <c r="W3" s="177">
        <v>10</v>
      </c>
      <c r="X3" s="178">
        <v>511</v>
      </c>
      <c r="Y3" s="307">
        <f t="shared" ref="Y3:Y25" si="7">IF(W3*X3&lt;&gt;0,X3/W3,0)</f>
        <v>51.1</v>
      </c>
      <c r="Z3" s="177">
        <v>25</v>
      </c>
      <c r="AA3" s="178">
        <v>1668</v>
      </c>
      <c r="AB3" s="307">
        <f t="shared" ref="AB3:AB25" si="8">IF(Z3*AA3&lt;&gt;0,AA3/Z3,0)</f>
        <v>66.72</v>
      </c>
      <c r="AC3" s="177">
        <v>75</v>
      </c>
      <c r="AD3" s="178">
        <v>6287</v>
      </c>
      <c r="AE3" s="176">
        <f t="shared" ref="AE3:AE25" si="9">IF(AC3*AD3&lt;&gt;0,AD3/AC3,0)</f>
        <v>83.826666666666668</v>
      </c>
      <c r="AF3" s="177">
        <f>E3+K3+N3+Q3+T3+AC3+B3+H3+W3+Z3</f>
        <v>1856</v>
      </c>
      <c r="AG3" s="178">
        <f>F3+L3+O3+R3+U3+AD3+C3+I3+X3+AA3</f>
        <v>69238</v>
      </c>
      <c r="AH3" s="179">
        <f t="shared" ref="AH3:AH26" si="10">IF(AF3*AG3&lt;&gt;0,AG3/AF3,0)</f>
        <v>37.304956896551722</v>
      </c>
      <c r="AI3" s="180">
        <v>793</v>
      </c>
      <c r="AJ3" s="181">
        <v>25171</v>
      </c>
      <c r="AK3" s="182">
        <f t="shared" ref="AK3:AK26" si="11">IF(AI3*AJ3&lt;&gt;0,AJ3/AI3,0)</f>
        <v>31.741488020176543</v>
      </c>
      <c r="AL3" s="185">
        <v>865</v>
      </c>
      <c r="AM3" s="251">
        <v>0</v>
      </c>
      <c r="AN3" s="252">
        <v>0</v>
      </c>
      <c r="AO3" s="176">
        <v>0</v>
      </c>
      <c r="AP3" s="251">
        <v>0</v>
      </c>
      <c r="AQ3" s="252">
        <v>0</v>
      </c>
      <c r="AR3" s="307">
        <v>0</v>
      </c>
      <c r="AS3" s="184"/>
    </row>
    <row r="4" spans="1:45" x14ac:dyDescent="0.25">
      <c r="A4" s="173" t="s">
        <v>134</v>
      </c>
      <c r="B4" s="174">
        <v>836</v>
      </c>
      <c r="C4" s="175">
        <v>21230</v>
      </c>
      <c r="D4" s="176">
        <f t="shared" si="0"/>
        <v>25.394736842105264</v>
      </c>
      <c r="E4" s="174">
        <v>58</v>
      </c>
      <c r="F4" s="175">
        <v>1438</v>
      </c>
      <c r="G4" s="176">
        <f t="shared" si="1"/>
        <v>24.793103448275861</v>
      </c>
      <c r="H4" s="174">
        <v>106</v>
      </c>
      <c r="I4" s="175">
        <v>6419</v>
      </c>
      <c r="J4" s="176">
        <f t="shared" si="2"/>
        <v>60.556603773584904</v>
      </c>
      <c r="K4" s="174">
        <v>411</v>
      </c>
      <c r="L4" s="175">
        <v>14832</v>
      </c>
      <c r="M4" s="176">
        <f t="shared" si="3"/>
        <v>36.087591240875909</v>
      </c>
      <c r="N4" s="174">
        <v>904</v>
      </c>
      <c r="O4" s="175">
        <v>25671</v>
      </c>
      <c r="P4" s="176">
        <f t="shared" si="4"/>
        <v>28.397123893805311</v>
      </c>
      <c r="Q4" s="177">
        <v>138</v>
      </c>
      <c r="R4" s="178">
        <v>11555</v>
      </c>
      <c r="S4" s="176">
        <f t="shared" si="5"/>
        <v>83.731884057971016</v>
      </c>
      <c r="T4" s="177">
        <v>120</v>
      </c>
      <c r="U4" s="178">
        <v>6332</v>
      </c>
      <c r="V4" s="307">
        <f t="shared" si="6"/>
        <v>52.766666666666666</v>
      </c>
      <c r="W4" s="177">
        <v>26</v>
      </c>
      <c r="X4" s="178">
        <v>2289</v>
      </c>
      <c r="Y4" s="307">
        <f t="shared" si="7"/>
        <v>88.038461538461533</v>
      </c>
      <c r="Z4" s="177">
        <v>61</v>
      </c>
      <c r="AA4" s="178">
        <v>3607</v>
      </c>
      <c r="AB4" s="307">
        <f t="shared" si="8"/>
        <v>59.131147540983605</v>
      </c>
      <c r="AC4" s="177">
        <v>140</v>
      </c>
      <c r="AD4" s="178">
        <v>11561</v>
      </c>
      <c r="AE4" s="176">
        <f t="shared" si="9"/>
        <v>82.578571428571422</v>
      </c>
      <c r="AF4" s="177">
        <f t="shared" ref="AF4:AG25" si="12">E4+K4+N4+Q4+T4+AC4+B4+H4+W4+Z4</f>
        <v>2800</v>
      </c>
      <c r="AG4" s="178">
        <f t="shared" si="12"/>
        <v>104934</v>
      </c>
      <c r="AH4" s="179">
        <f t="shared" si="10"/>
        <v>37.476428571428571</v>
      </c>
      <c r="AI4" s="180">
        <v>1176</v>
      </c>
      <c r="AJ4" s="181">
        <v>38635</v>
      </c>
      <c r="AK4" s="182">
        <f t="shared" si="11"/>
        <v>32.852891156462583</v>
      </c>
      <c r="AL4" s="183">
        <v>1343</v>
      </c>
      <c r="AM4" s="251">
        <v>0</v>
      </c>
      <c r="AN4" s="252">
        <v>0</v>
      </c>
      <c r="AO4" s="176">
        <v>0</v>
      </c>
      <c r="AP4" s="251">
        <v>0</v>
      </c>
      <c r="AQ4" s="252">
        <v>0</v>
      </c>
      <c r="AR4" s="307">
        <v>0</v>
      </c>
      <c r="AS4" s="184"/>
    </row>
    <row r="5" spans="1:45" x14ac:dyDescent="0.25">
      <c r="A5" s="173" t="s">
        <v>135</v>
      </c>
      <c r="B5" s="174">
        <v>320</v>
      </c>
      <c r="C5" s="175">
        <v>6983</v>
      </c>
      <c r="D5" s="176">
        <f t="shared" si="0"/>
        <v>21.821874999999999</v>
      </c>
      <c r="E5" s="174">
        <v>31</v>
      </c>
      <c r="F5" s="175">
        <v>1396</v>
      </c>
      <c r="G5" s="176">
        <f t="shared" si="1"/>
        <v>45.032258064516128</v>
      </c>
      <c r="H5" s="174">
        <v>23</v>
      </c>
      <c r="I5" s="175">
        <v>1496</v>
      </c>
      <c r="J5" s="176">
        <f t="shared" si="2"/>
        <v>65.043478260869563</v>
      </c>
      <c r="K5" s="174">
        <v>129</v>
      </c>
      <c r="L5" s="175">
        <v>4412</v>
      </c>
      <c r="M5" s="176">
        <f t="shared" si="3"/>
        <v>34.201550387596896</v>
      </c>
      <c r="N5" s="174">
        <v>381</v>
      </c>
      <c r="O5" s="175">
        <v>9017</v>
      </c>
      <c r="P5" s="176">
        <f t="shared" si="4"/>
        <v>23.666666666666668</v>
      </c>
      <c r="Q5" s="177">
        <v>22</v>
      </c>
      <c r="R5" s="178">
        <v>1049</v>
      </c>
      <c r="S5" s="176">
        <f t="shared" si="5"/>
        <v>47.68181818181818</v>
      </c>
      <c r="T5" s="177">
        <v>35</v>
      </c>
      <c r="U5" s="178">
        <v>1414</v>
      </c>
      <c r="V5" s="307">
        <f t="shared" si="6"/>
        <v>40.4</v>
      </c>
      <c r="W5" s="177">
        <v>12</v>
      </c>
      <c r="X5" s="178">
        <v>877</v>
      </c>
      <c r="Y5" s="307">
        <f t="shared" si="7"/>
        <v>73.083333333333329</v>
      </c>
      <c r="Z5" s="177">
        <v>27</v>
      </c>
      <c r="AA5" s="178">
        <v>1421</v>
      </c>
      <c r="AB5" s="307">
        <f t="shared" si="8"/>
        <v>52.629629629629626</v>
      </c>
      <c r="AC5" s="177">
        <v>22</v>
      </c>
      <c r="AD5" s="178">
        <v>1049</v>
      </c>
      <c r="AE5" s="176">
        <f t="shared" si="9"/>
        <v>47.68181818181818</v>
      </c>
      <c r="AF5" s="177">
        <f t="shared" si="12"/>
        <v>1002</v>
      </c>
      <c r="AG5" s="178">
        <f t="shared" si="12"/>
        <v>29114</v>
      </c>
      <c r="AH5" s="179">
        <f t="shared" si="10"/>
        <v>29.055888223552895</v>
      </c>
      <c r="AI5" s="180">
        <v>476</v>
      </c>
      <c r="AJ5" s="181">
        <v>12931</v>
      </c>
      <c r="AK5" s="182">
        <f t="shared" si="11"/>
        <v>27.165966386554622</v>
      </c>
      <c r="AL5" s="183">
        <v>547</v>
      </c>
      <c r="AM5" s="251">
        <v>0</v>
      </c>
      <c r="AN5" s="252">
        <v>0</v>
      </c>
      <c r="AO5" s="176">
        <v>0</v>
      </c>
      <c r="AP5" s="251">
        <v>0</v>
      </c>
      <c r="AQ5" s="252">
        <v>0</v>
      </c>
      <c r="AR5" s="307">
        <v>0</v>
      </c>
      <c r="AS5" s="184"/>
    </row>
    <row r="6" spans="1:45" x14ac:dyDescent="0.25">
      <c r="A6" s="173" t="s">
        <v>136</v>
      </c>
      <c r="B6" s="174">
        <v>389</v>
      </c>
      <c r="C6" s="175">
        <v>9031</v>
      </c>
      <c r="D6" s="176">
        <f t="shared" si="0"/>
        <v>23.215938303341904</v>
      </c>
      <c r="E6" s="174">
        <v>33</v>
      </c>
      <c r="F6" s="175">
        <v>1039</v>
      </c>
      <c r="G6" s="176">
        <f t="shared" si="1"/>
        <v>31.484848484848484</v>
      </c>
      <c r="H6" s="174">
        <v>48</v>
      </c>
      <c r="I6" s="175">
        <v>2821</v>
      </c>
      <c r="J6" s="176">
        <f t="shared" si="2"/>
        <v>58.770833333333336</v>
      </c>
      <c r="K6" s="174">
        <v>214</v>
      </c>
      <c r="L6" s="175">
        <v>8965</v>
      </c>
      <c r="M6" s="176">
        <f t="shared" si="3"/>
        <v>41.892523364485982</v>
      </c>
      <c r="N6" s="174">
        <v>442</v>
      </c>
      <c r="O6" s="175">
        <v>12000</v>
      </c>
      <c r="P6" s="176">
        <f t="shared" si="4"/>
        <v>27.149321266968325</v>
      </c>
      <c r="Q6" s="177">
        <v>84</v>
      </c>
      <c r="R6" s="178">
        <v>5197</v>
      </c>
      <c r="S6" s="176">
        <f t="shared" si="5"/>
        <v>61.86904761904762</v>
      </c>
      <c r="T6" s="177">
        <v>53</v>
      </c>
      <c r="U6" s="178">
        <v>2144</v>
      </c>
      <c r="V6" s="307">
        <f t="shared" si="6"/>
        <v>40.452830188679243</v>
      </c>
      <c r="W6" s="177">
        <v>26</v>
      </c>
      <c r="X6" s="178">
        <v>1511</v>
      </c>
      <c r="Y6" s="307">
        <f t="shared" si="7"/>
        <v>58.115384615384613</v>
      </c>
      <c r="Z6" s="177">
        <v>33</v>
      </c>
      <c r="AA6" s="178">
        <v>2122</v>
      </c>
      <c r="AB6" s="307">
        <f t="shared" si="8"/>
        <v>64.303030303030297</v>
      </c>
      <c r="AC6" s="177">
        <v>84</v>
      </c>
      <c r="AD6" s="178">
        <v>5205</v>
      </c>
      <c r="AE6" s="176">
        <f t="shared" si="9"/>
        <v>61.964285714285715</v>
      </c>
      <c r="AF6" s="177">
        <f t="shared" si="12"/>
        <v>1406</v>
      </c>
      <c r="AG6" s="178">
        <f t="shared" si="12"/>
        <v>50035</v>
      </c>
      <c r="AH6" s="179">
        <f t="shared" si="10"/>
        <v>35.586770981507826</v>
      </c>
      <c r="AI6" s="180">
        <v>610</v>
      </c>
      <c r="AJ6" s="181">
        <v>18370</v>
      </c>
      <c r="AK6" s="182">
        <f t="shared" si="11"/>
        <v>30.114754098360656</v>
      </c>
      <c r="AL6" s="183">
        <v>689</v>
      </c>
      <c r="AM6" s="251">
        <v>0</v>
      </c>
      <c r="AN6" s="252">
        <v>0</v>
      </c>
      <c r="AO6" s="176">
        <v>0</v>
      </c>
      <c r="AP6" s="251">
        <v>0</v>
      </c>
      <c r="AQ6" s="252">
        <v>0</v>
      </c>
      <c r="AR6" s="307">
        <v>0</v>
      </c>
      <c r="AS6" s="184"/>
    </row>
    <row r="7" spans="1:45" x14ac:dyDescent="0.25">
      <c r="A7" s="173" t="s">
        <v>137</v>
      </c>
      <c r="B7" s="174">
        <v>771</v>
      </c>
      <c r="C7" s="175">
        <v>24797</v>
      </c>
      <c r="D7" s="176">
        <f t="shared" si="0"/>
        <v>32.162127107652402</v>
      </c>
      <c r="E7" s="174">
        <v>52</v>
      </c>
      <c r="F7" s="175">
        <v>4419</v>
      </c>
      <c r="G7" s="176">
        <f t="shared" si="1"/>
        <v>84.980769230769226</v>
      </c>
      <c r="H7" s="174">
        <v>66</v>
      </c>
      <c r="I7" s="175">
        <v>4970</v>
      </c>
      <c r="J7" s="176">
        <f t="shared" si="2"/>
        <v>75.303030303030297</v>
      </c>
      <c r="K7" s="174">
        <v>334</v>
      </c>
      <c r="L7" s="175">
        <v>17078</v>
      </c>
      <c r="M7" s="176">
        <f t="shared" si="3"/>
        <v>51.131736526946106</v>
      </c>
      <c r="N7" s="174">
        <v>877</v>
      </c>
      <c r="O7" s="175">
        <v>30037</v>
      </c>
      <c r="P7" s="176">
        <f t="shared" si="4"/>
        <v>34.2497149372862</v>
      </c>
      <c r="Q7" s="177">
        <v>550</v>
      </c>
      <c r="R7" s="178">
        <v>35384</v>
      </c>
      <c r="S7" s="176">
        <f t="shared" si="5"/>
        <v>64.334545454545449</v>
      </c>
      <c r="T7" s="177">
        <v>94</v>
      </c>
      <c r="U7" s="178">
        <v>6725</v>
      </c>
      <c r="V7" s="307">
        <f t="shared" si="6"/>
        <v>71.542553191489361</v>
      </c>
      <c r="W7" s="177">
        <v>24</v>
      </c>
      <c r="X7" s="178">
        <v>1884</v>
      </c>
      <c r="Y7" s="307">
        <f t="shared" si="7"/>
        <v>78.5</v>
      </c>
      <c r="Z7" s="177">
        <v>81</v>
      </c>
      <c r="AA7" s="178">
        <v>4886</v>
      </c>
      <c r="AB7" s="307">
        <f t="shared" si="8"/>
        <v>60.320987654320987</v>
      </c>
      <c r="AC7" s="177">
        <v>555</v>
      </c>
      <c r="AD7" s="178">
        <v>35411</v>
      </c>
      <c r="AE7" s="176">
        <f t="shared" si="9"/>
        <v>63.803603603603605</v>
      </c>
      <c r="AF7" s="177">
        <f t="shared" si="12"/>
        <v>3404</v>
      </c>
      <c r="AG7" s="178">
        <f t="shared" si="12"/>
        <v>165591</v>
      </c>
      <c r="AH7" s="179">
        <f t="shared" si="10"/>
        <v>48.646004700352528</v>
      </c>
      <c r="AI7" s="180">
        <v>1156</v>
      </c>
      <c r="AJ7" s="181">
        <v>45406</v>
      </c>
      <c r="AK7" s="182">
        <f t="shared" si="11"/>
        <v>39.278546712802765</v>
      </c>
      <c r="AL7" s="183">
        <v>1301</v>
      </c>
      <c r="AM7" s="251">
        <v>0</v>
      </c>
      <c r="AN7" s="252">
        <v>0</v>
      </c>
      <c r="AO7" s="176">
        <v>0</v>
      </c>
      <c r="AP7" s="251">
        <v>0</v>
      </c>
      <c r="AQ7" s="252">
        <v>0</v>
      </c>
      <c r="AR7" s="307">
        <v>0</v>
      </c>
      <c r="AS7" s="184"/>
    </row>
    <row r="8" spans="1:45" ht="13.5" customHeight="1" x14ac:dyDescent="0.25">
      <c r="A8" s="173" t="s">
        <v>138</v>
      </c>
      <c r="B8" s="174">
        <v>642</v>
      </c>
      <c r="C8" s="175">
        <v>15626</v>
      </c>
      <c r="D8" s="176">
        <f t="shared" si="0"/>
        <v>24.339563862928348</v>
      </c>
      <c r="E8" s="174">
        <v>35</v>
      </c>
      <c r="F8" s="175">
        <v>1601</v>
      </c>
      <c r="G8" s="176">
        <f t="shared" si="1"/>
        <v>45.74285714285714</v>
      </c>
      <c r="H8" s="174">
        <v>72</v>
      </c>
      <c r="I8" s="175">
        <v>4100</v>
      </c>
      <c r="J8" s="176">
        <f t="shared" si="2"/>
        <v>56.944444444444443</v>
      </c>
      <c r="K8" s="174">
        <v>411</v>
      </c>
      <c r="L8" s="175">
        <v>14719</v>
      </c>
      <c r="M8" s="176">
        <f t="shared" si="3"/>
        <v>35.812652068126518</v>
      </c>
      <c r="N8" s="174">
        <v>745</v>
      </c>
      <c r="O8" s="175">
        <v>19466</v>
      </c>
      <c r="P8" s="176">
        <f t="shared" si="4"/>
        <v>26.128859060402686</v>
      </c>
      <c r="Q8" s="177">
        <v>94</v>
      </c>
      <c r="R8" s="178">
        <v>7879</v>
      </c>
      <c r="S8" s="176">
        <f t="shared" si="5"/>
        <v>83.819148936170208</v>
      </c>
      <c r="T8" s="177">
        <v>143</v>
      </c>
      <c r="U8" s="178">
        <v>4213</v>
      </c>
      <c r="V8" s="307">
        <f t="shared" si="6"/>
        <v>29.46153846153846</v>
      </c>
      <c r="W8" s="177">
        <v>18</v>
      </c>
      <c r="X8" s="178">
        <v>1153</v>
      </c>
      <c r="Y8" s="307">
        <f t="shared" si="7"/>
        <v>64.055555555555557</v>
      </c>
      <c r="Z8" s="177">
        <v>69</v>
      </c>
      <c r="AA8" s="178">
        <v>3455</v>
      </c>
      <c r="AB8" s="307">
        <f t="shared" si="8"/>
        <v>50.072463768115945</v>
      </c>
      <c r="AC8" s="177">
        <v>96</v>
      </c>
      <c r="AD8" s="178">
        <v>7900</v>
      </c>
      <c r="AE8" s="176">
        <f t="shared" si="9"/>
        <v>82.291666666666671</v>
      </c>
      <c r="AF8" s="177">
        <f t="shared" si="12"/>
        <v>2325</v>
      </c>
      <c r="AG8" s="178">
        <f t="shared" si="12"/>
        <v>80112</v>
      </c>
      <c r="AH8" s="179">
        <f t="shared" si="10"/>
        <v>34.456774193548384</v>
      </c>
      <c r="AI8" s="180">
        <v>1035</v>
      </c>
      <c r="AJ8" s="181">
        <v>28752</v>
      </c>
      <c r="AK8" s="182">
        <f t="shared" si="11"/>
        <v>27.779710144927535</v>
      </c>
      <c r="AL8" s="183">
        <v>1144</v>
      </c>
      <c r="AM8" s="251">
        <v>0</v>
      </c>
      <c r="AN8" s="252">
        <v>0</v>
      </c>
      <c r="AO8" s="176">
        <v>0</v>
      </c>
      <c r="AP8" s="251">
        <v>0</v>
      </c>
      <c r="AQ8" s="252">
        <v>0</v>
      </c>
      <c r="AR8" s="307">
        <v>0</v>
      </c>
      <c r="AS8" s="184"/>
    </row>
    <row r="9" spans="1:45" x14ac:dyDescent="0.25">
      <c r="A9" s="173" t="s">
        <v>139</v>
      </c>
      <c r="B9" s="174">
        <v>281</v>
      </c>
      <c r="C9" s="175">
        <v>6802</v>
      </c>
      <c r="D9" s="176">
        <f t="shared" si="0"/>
        <v>24.206405693950177</v>
      </c>
      <c r="E9" s="174">
        <v>49</v>
      </c>
      <c r="F9" s="175">
        <v>4273</v>
      </c>
      <c r="G9" s="176">
        <f t="shared" si="1"/>
        <v>87.204081632653057</v>
      </c>
      <c r="H9" s="174">
        <v>14</v>
      </c>
      <c r="I9" s="175">
        <v>1339</v>
      </c>
      <c r="J9" s="176">
        <f t="shared" si="2"/>
        <v>95.642857142857139</v>
      </c>
      <c r="K9" s="174">
        <v>171</v>
      </c>
      <c r="L9" s="175">
        <v>7411</v>
      </c>
      <c r="M9" s="176">
        <f t="shared" si="3"/>
        <v>43.33918128654971</v>
      </c>
      <c r="N9" s="174">
        <v>346</v>
      </c>
      <c r="O9" s="175">
        <v>11481</v>
      </c>
      <c r="P9" s="176">
        <f t="shared" si="4"/>
        <v>33.182080924855491</v>
      </c>
      <c r="Q9" s="177">
        <v>67</v>
      </c>
      <c r="R9" s="178">
        <v>4707</v>
      </c>
      <c r="S9" s="176">
        <f t="shared" si="5"/>
        <v>70.253731343283576</v>
      </c>
      <c r="T9" s="177">
        <v>73</v>
      </c>
      <c r="U9" s="178">
        <v>6063</v>
      </c>
      <c r="V9" s="307">
        <f t="shared" si="6"/>
        <v>83.054794520547944</v>
      </c>
      <c r="W9" s="177">
        <v>11</v>
      </c>
      <c r="X9" s="178">
        <v>787</v>
      </c>
      <c r="Y9" s="307">
        <f t="shared" si="7"/>
        <v>71.545454545454547</v>
      </c>
      <c r="Z9" s="177">
        <v>28</v>
      </c>
      <c r="AA9" s="178">
        <v>1776</v>
      </c>
      <c r="AB9" s="307">
        <f t="shared" si="8"/>
        <v>63.428571428571431</v>
      </c>
      <c r="AC9" s="177">
        <v>67</v>
      </c>
      <c r="AD9" s="178">
        <v>4708</v>
      </c>
      <c r="AE9" s="176">
        <f t="shared" si="9"/>
        <v>70.268656716417908</v>
      </c>
      <c r="AF9" s="177">
        <f t="shared" si="12"/>
        <v>1107</v>
      </c>
      <c r="AG9" s="178">
        <f t="shared" si="12"/>
        <v>49347</v>
      </c>
      <c r="AH9" s="179">
        <f t="shared" si="10"/>
        <v>44.577235772357724</v>
      </c>
      <c r="AI9" s="180">
        <v>480</v>
      </c>
      <c r="AJ9" s="181">
        <v>20245</v>
      </c>
      <c r="AK9" s="182">
        <f t="shared" si="11"/>
        <v>42.177083333333336</v>
      </c>
      <c r="AL9" s="183">
        <v>533</v>
      </c>
      <c r="AM9" s="251">
        <v>0</v>
      </c>
      <c r="AN9" s="252">
        <v>0</v>
      </c>
      <c r="AO9" s="176">
        <v>0</v>
      </c>
      <c r="AP9" s="251">
        <v>0</v>
      </c>
      <c r="AQ9" s="252">
        <v>0</v>
      </c>
      <c r="AR9" s="307">
        <v>0</v>
      </c>
      <c r="AS9" s="184"/>
    </row>
    <row r="10" spans="1:45" x14ac:dyDescent="0.25">
      <c r="A10" s="173" t="s">
        <v>48</v>
      </c>
      <c r="B10" s="174">
        <v>53</v>
      </c>
      <c r="C10" s="175">
        <v>689</v>
      </c>
      <c r="D10" s="176">
        <f t="shared" si="0"/>
        <v>13</v>
      </c>
      <c r="E10" s="174">
        <v>2</v>
      </c>
      <c r="F10" s="175">
        <v>37</v>
      </c>
      <c r="G10" s="176">
        <f t="shared" si="1"/>
        <v>18.5</v>
      </c>
      <c r="H10" s="174">
        <v>4</v>
      </c>
      <c r="I10" s="175">
        <v>155</v>
      </c>
      <c r="J10" s="176">
        <f t="shared" si="2"/>
        <v>38.75</v>
      </c>
      <c r="K10" s="174">
        <v>23</v>
      </c>
      <c r="L10" s="175">
        <v>488</v>
      </c>
      <c r="M10" s="176">
        <f t="shared" si="3"/>
        <v>21.217391304347824</v>
      </c>
      <c r="N10" s="174">
        <v>58</v>
      </c>
      <c r="O10" s="175">
        <v>886</v>
      </c>
      <c r="P10" s="176">
        <f t="shared" si="4"/>
        <v>15.275862068965518</v>
      </c>
      <c r="Q10" s="177">
        <v>0</v>
      </c>
      <c r="R10" s="178">
        <v>0</v>
      </c>
      <c r="S10" s="176">
        <f t="shared" si="5"/>
        <v>0</v>
      </c>
      <c r="T10" s="177">
        <v>2</v>
      </c>
      <c r="U10" s="178">
        <v>62</v>
      </c>
      <c r="V10" s="307">
        <f t="shared" si="6"/>
        <v>31</v>
      </c>
      <c r="W10" s="177">
        <v>2</v>
      </c>
      <c r="X10" s="178">
        <v>76</v>
      </c>
      <c r="Y10" s="307">
        <f t="shared" si="7"/>
        <v>38</v>
      </c>
      <c r="Z10" s="177">
        <v>5</v>
      </c>
      <c r="AA10" s="178">
        <v>217</v>
      </c>
      <c r="AB10" s="307">
        <f t="shared" si="8"/>
        <v>43.4</v>
      </c>
      <c r="AC10" s="177">
        <v>0</v>
      </c>
      <c r="AD10" s="178">
        <v>0</v>
      </c>
      <c r="AE10" s="176">
        <f t="shared" si="9"/>
        <v>0</v>
      </c>
      <c r="AF10" s="177">
        <f t="shared" si="12"/>
        <v>149</v>
      </c>
      <c r="AG10" s="178">
        <f t="shared" si="12"/>
        <v>2610</v>
      </c>
      <c r="AH10" s="179">
        <f t="shared" si="10"/>
        <v>17.516778523489933</v>
      </c>
      <c r="AI10" s="180">
        <v>78</v>
      </c>
      <c r="AJ10" s="181">
        <v>1463</v>
      </c>
      <c r="AK10" s="182">
        <f t="shared" si="11"/>
        <v>18.756410256410255</v>
      </c>
      <c r="AL10" s="183">
        <v>89</v>
      </c>
      <c r="AM10" s="251">
        <v>0</v>
      </c>
      <c r="AN10" s="252">
        <v>0</v>
      </c>
      <c r="AO10" s="176">
        <v>0</v>
      </c>
      <c r="AP10" s="251">
        <v>0</v>
      </c>
      <c r="AQ10" s="252">
        <v>0</v>
      </c>
      <c r="AR10" s="307">
        <v>0</v>
      </c>
      <c r="AS10" s="184"/>
    </row>
    <row r="11" spans="1:45" x14ac:dyDescent="0.25">
      <c r="A11" s="173" t="s">
        <v>140</v>
      </c>
      <c r="B11" s="174">
        <v>393</v>
      </c>
      <c r="C11" s="175">
        <v>9548</v>
      </c>
      <c r="D11" s="176">
        <f t="shared" si="0"/>
        <v>24.295165394402037</v>
      </c>
      <c r="E11" s="174">
        <v>16</v>
      </c>
      <c r="F11" s="175">
        <v>482</v>
      </c>
      <c r="G11" s="176">
        <f t="shared" si="1"/>
        <v>30.125</v>
      </c>
      <c r="H11" s="174">
        <v>23</v>
      </c>
      <c r="I11" s="175">
        <v>1743</v>
      </c>
      <c r="J11" s="176">
        <f t="shared" si="2"/>
        <v>75.782608695652172</v>
      </c>
      <c r="K11" s="174">
        <v>170</v>
      </c>
      <c r="L11" s="175">
        <v>6410</v>
      </c>
      <c r="M11" s="176">
        <f t="shared" si="3"/>
        <v>37.705882352941174</v>
      </c>
      <c r="N11" s="174">
        <v>440</v>
      </c>
      <c r="O11" s="175">
        <v>11546</v>
      </c>
      <c r="P11" s="176">
        <f t="shared" si="4"/>
        <v>26.240909090909092</v>
      </c>
      <c r="Q11" s="177">
        <v>67</v>
      </c>
      <c r="R11" s="178">
        <v>5309</v>
      </c>
      <c r="S11" s="176">
        <f t="shared" si="5"/>
        <v>79.238805970149258</v>
      </c>
      <c r="T11" s="177">
        <v>40</v>
      </c>
      <c r="U11" s="178">
        <v>2428</v>
      </c>
      <c r="V11" s="307">
        <f t="shared" si="6"/>
        <v>60.7</v>
      </c>
      <c r="W11" s="177">
        <v>13</v>
      </c>
      <c r="X11" s="178">
        <v>1086</v>
      </c>
      <c r="Y11" s="307">
        <f t="shared" si="7"/>
        <v>83.538461538461533</v>
      </c>
      <c r="Z11" s="177">
        <v>35</v>
      </c>
      <c r="AA11" s="178">
        <v>2341</v>
      </c>
      <c r="AB11" s="307">
        <f t="shared" si="8"/>
        <v>66.885714285714286</v>
      </c>
      <c r="AC11" s="177">
        <v>67</v>
      </c>
      <c r="AD11" s="178">
        <v>5311</v>
      </c>
      <c r="AE11" s="176">
        <f t="shared" si="9"/>
        <v>79.268656716417908</v>
      </c>
      <c r="AF11" s="177">
        <f t="shared" si="12"/>
        <v>1264</v>
      </c>
      <c r="AG11" s="178">
        <f t="shared" si="12"/>
        <v>46204</v>
      </c>
      <c r="AH11" s="179">
        <f t="shared" si="10"/>
        <v>36.553797468354432</v>
      </c>
      <c r="AI11" s="180">
        <v>404</v>
      </c>
      <c r="AJ11" s="181">
        <v>12782</v>
      </c>
      <c r="AK11" s="182">
        <f t="shared" si="11"/>
        <v>31.638613861386137</v>
      </c>
      <c r="AL11" s="183">
        <v>477</v>
      </c>
      <c r="AM11" s="251">
        <v>0</v>
      </c>
      <c r="AN11" s="252">
        <v>0</v>
      </c>
      <c r="AO11" s="176">
        <v>0</v>
      </c>
      <c r="AP11" s="251">
        <v>0</v>
      </c>
      <c r="AQ11" s="252">
        <v>0</v>
      </c>
      <c r="AR11" s="307">
        <v>0</v>
      </c>
      <c r="AS11" s="184"/>
    </row>
    <row r="12" spans="1:45" x14ac:dyDescent="0.25">
      <c r="A12" s="173" t="s">
        <v>141</v>
      </c>
      <c r="B12" s="174">
        <v>263</v>
      </c>
      <c r="C12" s="175">
        <v>7297</v>
      </c>
      <c r="D12" s="176">
        <f t="shared" si="0"/>
        <v>27.745247148288975</v>
      </c>
      <c r="E12" s="174">
        <v>24</v>
      </c>
      <c r="F12" s="175">
        <v>814</v>
      </c>
      <c r="G12" s="176">
        <f t="shared" si="1"/>
        <v>33.916666666666664</v>
      </c>
      <c r="H12" s="174">
        <v>11</v>
      </c>
      <c r="I12" s="175">
        <v>960</v>
      </c>
      <c r="J12" s="176">
        <f t="shared" si="2"/>
        <v>87.272727272727266</v>
      </c>
      <c r="K12" s="174">
        <v>116</v>
      </c>
      <c r="L12" s="175">
        <v>4417</v>
      </c>
      <c r="M12" s="176">
        <f t="shared" si="3"/>
        <v>38.077586206896555</v>
      </c>
      <c r="N12" s="174">
        <v>316</v>
      </c>
      <c r="O12" s="175">
        <v>9096</v>
      </c>
      <c r="P12" s="176">
        <f t="shared" si="4"/>
        <v>28.784810126582279</v>
      </c>
      <c r="Q12" s="177">
        <v>40</v>
      </c>
      <c r="R12" s="178">
        <v>3518</v>
      </c>
      <c r="S12" s="176">
        <f t="shared" si="5"/>
        <v>87.95</v>
      </c>
      <c r="T12" s="177">
        <v>45</v>
      </c>
      <c r="U12" s="178">
        <v>2369</v>
      </c>
      <c r="V12" s="307">
        <f t="shared" si="6"/>
        <v>52.644444444444446</v>
      </c>
      <c r="W12" s="177">
        <v>8</v>
      </c>
      <c r="X12" s="178">
        <v>499</v>
      </c>
      <c r="Y12" s="307">
        <f t="shared" si="7"/>
        <v>62.375</v>
      </c>
      <c r="Z12" s="177">
        <v>24</v>
      </c>
      <c r="AA12" s="178">
        <v>1844</v>
      </c>
      <c r="AB12" s="307">
        <f t="shared" si="8"/>
        <v>76.833333333333329</v>
      </c>
      <c r="AC12" s="177">
        <v>40</v>
      </c>
      <c r="AD12" s="178">
        <v>3519</v>
      </c>
      <c r="AE12" s="176">
        <f t="shared" si="9"/>
        <v>87.974999999999994</v>
      </c>
      <c r="AF12" s="177">
        <f t="shared" si="12"/>
        <v>887</v>
      </c>
      <c r="AG12" s="178">
        <f t="shared" si="12"/>
        <v>34333</v>
      </c>
      <c r="AH12" s="179">
        <f t="shared" si="10"/>
        <v>38.706877113866966</v>
      </c>
      <c r="AI12" s="180">
        <v>570</v>
      </c>
      <c r="AJ12" s="181">
        <v>17788</v>
      </c>
      <c r="AK12" s="182">
        <f t="shared" si="11"/>
        <v>31.207017543859649</v>
      </c>
      <c r="AL12" s="183">
        <v>640</v>
      </c>
      <c r="AM12" s="251">
        <v>0</v>
      </c>
      <c r="AN12" s="252">
        <v>0</v>
      </c>
      <c r="AO12" s="176">
        <v>0</v>
      </c>
      <c r="AP12" s="251">
        <v>0</v>
      </c>
      <c r="AQ12" s="252">
        <v>0</v>
      </c>
      <c r="AR12" s="307">
        <v>0</v>
      </c>
      <c r="AS12" s="184"/>
    </row>
    <row r="13" spans="1:45" x14ac:dyDescent="0.25">
      <c r="A13" s="173" t="s">
        <v>142</v>
      </c>
      <c r="B13" s="174">
        <v>1634</v>
      </c>
      <c r="C13" s="175">
        <v>41807</v>
      </c>
      <c r="D13" s="176">
        <f t="shared" si="0"/>
        <v>25.585679314565482</v>
      </c>
      <c r="E13" s="174">
        <v>189</v>
      </c>
      <c r="F13" s="175">
        <v>10351</v>
      </c>
      <c r="G13" s="176">
        <f t="shared" si="1"/>
        <v>54.767195767195766</v>
      </c>
      <c r="H13" s="174">
        <v>136</v>
      </c>
      <c r="I13" s="175">
        <v>8244</v>
      </c>
      <c r="J13" s="176">
        <f t="shared" si="2"/>
        <v>60.617647058823529</v>
      </c>
      <c r="K13" s="174">
        <v>1497</v>
      </c>
      <c r="L13" s="175">
        <v>47958</v>
      </c>
      <c r="M13" s="176">
        <f t="shared" si="3"/>
        <v>32.036072144288575</v>
      </c>
      <c r="N13" s="174">
        <v>1756</v>
      </c>
      <c r="O13" s="175">
        <v>48665</v>
      </c>
      <c r="P13" s="176">
        <f t="shared" si="4"/>
        <v>27.713553530751707</v>
      </c>
      <c r="Q13" s="177">
        <v>109</v>
      </c>
      <c r="R13" s="178">
        <v>9293</v>
      </c>
      <c r="S13" s="176">
        <f t="shared" si="5"/>
        <v>85.256880733944953</v>
      </c>
      <c r="T13" s="177">
        <v>312</v>
      </c>
      <c r="U13" s="178">
        <v>13419</v>
      </c>
      <c r="V13" s="307">
        <f t="shared" si="6"/>
        <v>43.009615384615387</v>
      </c>
      <c r="W13" s="177">
        <v>57</v>
      </c>
      <c r="X13" s="178">
        <v>3914</v>
      </c>
      <c r="Y13" s="307">
        <f t="shared" si="7"/>
        <v>68.666666666666671</v>
      </c>
      <c r="Z13" s="177">
        <v>123</v>
      </c>
      <c r="AA13" s="178">
        <v>6574</v>
      </c>
      <c r="AB13" s="307">
        <f t="shared" si="8"/>
        <v>53.447154471544714</v>
      </c>
      <c r="AC13" s="177">
        <v>111</v>
      </c>
      <c r="AD13" s="178">
        <v>9287</v>
      </c>
      <c r="AE13" s="176">
        <f t="shared" si="9"/>
        <v>83.666666666666671</v>
      </c>
      <c r="AF13" s="177">
        <f t="shared" si="12"/>
        <v>5924</v>
      </c>
      <c r="AG13" s="178">
        <f t="shared" si="12"/>
        <v>199512</v>
      </c>
      <c r="AH13" s="179">
        <f t="shared" si="10"/>
        <v>33.678595543551651</v>
      </c>
      <c r="AI13" s="180">
        <v>3001</v>
      </c>
      <c r="AJ13" s="181">
        <v>85496</v>
      </c>
      <c r="AK13" s="182">
        <f t="shared" si="11"/>
        <v>28.489170276574477</v>
      </c>
      <c r="AL13" s="183">
        <v>3228</v>
      </c>
      <c r="AM13" s="251">
        <v>1</v>
      </c>
      <c r="AN13" s="252">
        <v>2533</v>
      </c>
      <c r="AO13" s="176">
        <f>IF(AM13*AN13&lt;&gt;0,AN13/AM13,0)</f>
        <v>2533</v>
      </c>
      <c r="AP13" s="251">
        <v>1</v>
      </c>
      <c r="AQ13" s="252">
        <v>2381</v>
      </c>
      <c r="AR13" s="307">
        <f>IF(AP13*AQ13&lt;&gt;0,AQ13/AP13,0)</f>
        <v>2381</v>
      </c>
      <c r="AS13" s="184"/>
    </row>
    <row r="14" spans="1:45" x14ac:dyDescent="0.25">
      <c r="A14" s="173" t="s">
        <v>143</v>
      </c>
      <c r="B14" s="174">
        <v>669</v>
      </c>
      <c r="C14" s="175">
        <v>16840</v>
      </c>
      <c r="D14" s="176">
        <f t="shared" si="0"/>
        <v>25.171898355754859</v>
      </c>
      <c r="E14" s="174">
        <v>46</v>
      </c>
      <c r="F14" s="175">
        <v>1154</v>
      </c>
      <c r="G14" s="176">
        <f t="shared" si="1"/>
        <v>25.086956521739129</v>
      </c>
      <c r="H14" s="174">
        <v>76</v>
      </c>
      <c r="I14" s="175">
        <v>5240</v>
      </c>
      <c r="J14" s="176">
        <f t="shared" si="2"/>
        <v>68.94736842105263</v>
      </c>
      <c r="K14" s="174">
        <v>285</v>
      </c>
      <c r="L14" s="175">
        <v>12970</v>
      </c>
      <c r="M14" s="176">
        <f t="shared" si="3"/>
        <v>45.508771929824562</v>
      </c>
      <c r="N14" s="174">
        <v>751</v>
      </c>
      <c r="O14" s="175">
        <v>21172</v>
      </c>
      <c r="P14" s="176">
        <f t="shared" si="4"/>
        <v>28.191744340878827</v>
      </c>
      <c r="Q14" s="177">
        <v>110</v>
      </c>
      <c r="R14" s="178">
        <v>6287</v>
      </c>
      <c r="S14" s="176">
        <f t="shared" si="5"/>
        <v>57.154545454545456</v>
      </c>
      <c r="T14" s="177">
        <v>111</v>
      </c>
      <c r="U14" s="178">
        <v>3931</v>
      </c>
      <c r="V14" s="307">
        <f t="shared" si="6"/>
        <v>35.414414414414416</v>
      </c>
      <c r="W14" s="177">
        <v>14</v>
      </c>
      <c r="X14" s="178">
        <v>1625</v>
      </c>
      <c r="Y14" s="307">
        <f t="shared" si="7"/>
        <v>116.07142857142857</v>
      </c>
      <c r="Z14" s="177">
        <v>46</v>
      </c>
      <c r="AA14" s="178">
        <v>2392</v>
      </c>
      <c r="AB14" s="307">
        <f t="shared" si="8"/>
        <v>52</v>
      </c>
      <c r="AC14" s="177">
        <v>110</v>
      </c>
      <c r="AD14" s="178">
        <v>6288</v>
      </c>
      <c r="AE14" s="176">
        <f t="shared" si="9"/>
        <v>57.163636363636364</v>
      </c>
      <c r="AF14" s="177">
        <f t="shared" si="12"/>
        <v>2218</v>
      </c>
      <c r="AG14" s="178">
        <f t="shared" si="12"/>
        <v>77899</v>
      </c>
      <c r="AH14" s="179">
        <f t="shared" si="10"/>
        <v>35.12128043282236</v>
      </c>
      <c r="AI14" s="180">
        <v>989</v>
      </c>
      <c r="AJ14" s="181">
        <v>29684</v>
      </c>
      <c r="AK14" s="182">
        <f t="shared" si="11"/>
        <v>30.014155712841255</v>
      </c>
      <c r="AL14" s="183">
        <v>1079</v>
      </c>
      <c r="AM14" s="251">
        <v>0</v>
      </c>
      <c r="AN14" s="252">
        <v>0</v>
      </c>
      <c r="AO14" s="176">
        <v>0</v>
      </c>
      <c r="AP14" s="251">
        <v>0</v>
      </c>
      <c r="AQ14" s="252">
        <v>0</v>
      </c>
      <c r="AR14" s="307">
        <v>0</v>
      </c>
      <c r="AS14" s="184"/>
    </row>
    <row r="15" spans="1:45" ht="13.5" customHeight="1" x14ac:dyDescent="0.25">
      <c r="A15" s="173" t="s">
        <v>144</v>
      </c>
      <c r="B15" s="174">
        <v>152</v>
      </c>
      <c r="C15" s="175">
        <v>4552</v>
      </c>
      <c r="D15" s="176">
        <f t="shared" si="0"/>
        <v>29.94736842105263</v>
      </c>
      <c r="E15" s="174">
        <v>5</v>
      </c>
      <c r="F15" s="175">
        <v>463</v>
      </c>
      <c r="G15" s="176">
        <f t="shared" si="1"/>
        <v>92.6</v>
      </c>
      <c r="H15" s="174">
        <v>21</v>
      </c>
      <c r="I15" s="175">
        <v>1364</v>
      </c>
      <c r="J15" s="176">
        <f t="shared" si="2"/>
        <v>64.952380952380949</v>
      </c>
      <c r="K15" s="174">
        <v>76</v>
      </c>
      <c r="L15" s="175">
        <v>3732</v>
      </c>
      <c r="M15" s="176">
        <f t="shared" si="3"/>
        <v>49.10526315789474</v>
      </c>
      <c r="N15" s="174">
        <v>188</v>
      </c>
      <c r="O15" s="175">
        <v>6113</v>
      </c>
      <c r="P15" s="176">
        <f t="shared" si="4"/>
        <v>32.515957446808514</v>
      </c>
      <c r="Q15" s="177">
        <v>23</v>
      </c>
      <c r="R15" s="178">
        <v>2117</v>
      </c>
      <c r="S15" s="176">
        <f t="shared" si="5"/>
        <v>92.043478260869563</v>
      </c>
      <c r="T15" s="177">
        <v>21</v>
      </c>
      <c r="U15" s="178">
        <v>1503</v>
      </c>
      <c r="V15" s="307">
        <f t="shared" si="6"/>
        <v>71.571428571428569</v>
      </c>
      <c r="W15" s="177">
        <v>6</v>
      </c>
      <c r="X15" s="178">
        <v>390</v>
      </c>
      <c r="Y15" s="307">
        <f t="shared" si="7"/>
        <v>65</v>
      </c>
      <c r="Z15" s="177">
        <v>13</v>
      </c>
      <c r="AA15" s="178">
        <v>1271</v>
      </c>
      <c r="AB15" s="307">
        <f t="shared" si="8"/>
        <v>97.769230769230774</v>
      </c>
      <c r="AC15" s="177">
        <v>23</v>
      </c>
      <c r="AD15" s="178">
        <v>2119</v>
      </c>
      <c r="AE15" s="176">
        <f t="shared" si="9"/>
        <v>92.130434782608702</v>
      </c>
      <c r="AF15" s="177">
        <f t="shared" si="12"/>
        <v>528</v>
      </c>
      <c r="AG15" s="178">
        <f t="shared" si="12"/>
        <v>23624</v>
      </c>
      <c r="AH15" s="179">
        <f t="shared" si="10"/>
        <v>44.742424242424242</v>
      </c>
      <c r="AI15" s="180">
        <v>233</v>
      </c>
      <c r="AJ15" s="181">
        <v>8516</v>
      </c>
      <c r="AK15" s="182">
        <f t="shared" si="11"/>
        <v>36.549356223175963</v>
      </c>
      <c r="AL15" s="183">
        <v>257</v>
      </c>
      <c r="AM15" s="251">
        <v>0</v>
      </c>
      <c r="AN15" s="252">
        <v>0</v>
      </c>
      <c r="AO15" s="176">
        <v>0</v>
      </c>
      <c r="AP15" s="251">
        <v>0</v>
      </c>
      <c r="AQ15" s="252">
        <v>0</v>
      </c>
      <c r="AR15" s="307">
        <v>0</v>
      </c>
      <c r="AS15" s="184"/>
    </row>
    <row r="16" spans="1:45" ht="13.5" customHeight="1" x14ac:dyDescent="0.25">
      <c r="A16" s="173" t="s">
        <v>145</v>
      </c>
      <c r="B16" s="174">
        <v>651</v>
      </c>
      <c r="C16" s="175">
        <v>16420</v>
      </c>
      <c r="D16" s="176">
        <f t="shared" si="0"/>
        <v>25.222734254992318</v>
      </c>
      <c r="E16" s="174">
        <v>95</v>
      </c>
      <c r="F16" s="175">
        <v>7287</v>
      </c>
      <c r="G16" s="176">
        <f t="shared" si="1"/>
        <v>76.705263157894734</v>
      </c>
      <c r="H16" s="174">
        <v>25</v>
      </c>
      <c r="I16" s="175">
        <v>2002</v>
      </c>
      <c r="J16" s="176">
        <f t="shared" si="2"/>
        <v>80.08</v>
      </c>
      <c r="K16" s="174">
        <v>245</v>
      </c>
      <c r="L16" s="175">
        <v>11014</v>
      </c>
      <c r="M16" s="176">
        <f t="shared" si="3"/>
        <v>44.955102040816328</v>
      </c>
      <c r="N16" s="174">
        <v>718</v>
      </c>
      <c r="O16" s="175">
        <v>19593</v>
      </c>
      <c r="P16" s="176">
        <f t="shared" si="4"/>
        <v>27.288300835654596</v>
      </c>
      <c r="Q16" s="177">
        <v>58</v>
      </c>
      <c r="R16" s="178">
        <v>3077</v>
      </c>
      <c r="S16" s="176">
        <f t="shared" si="5"/>
        <v>53.051724137931032</v>
      </c>
      <c r="T16" s="177">
        <v>76</v>
      </c>
      <c r="U16" s="178">
        <v>4674</v>
      </c>
      <c r="V16" s="307">
        <f t="shared" si="6"/>
        <v>61.5</v>
      </c>
      <c r="W16" s="177">
        <v>18</v>
      </c>
      <c r="X16" s="178">
        <v>855</v>
      </c>
      <c r="Y16" s="307">
        <f t="shared" si="7"/>
        <v>47.5</v>
      </c>
      <c r="Z16" s="177">
        <v>38</v>
      </c>
      <c r="AA16" s="178">
        <v>2469</v>
      </c>
      <c r="AB16" s="307">
        <f t="shared" si="8"/>
        <v>64.973684210526315</v>
      </c>
      <c r="AC16" s="177">
        <v>59</v>
      </c>
      <c r="AD16" s="178">
        <v>3079</v>
      </c>
      <c r="AE16" s="176">
        <f t="shared" si="9"/>
        <v>52.186440677966104</v>
      </c>
      <c r="AF16" s="177">
        <f t="shared" si="12"/>
        <v>1983</v>
      </c>
      <c r="AG16" s="178">
        <f t="shared" si="12"/>
        <v>70470</v>
      </c>
      <c r="AH16" s="179">
        <f t="shared" si="10"/>
        <v>35.537065052950076</v>
      </c>
      <c r="AI16" s="180">
        <v>894</v>
      </c>
      <c r="AJ16" s="181">
        <v>28987</v>
      </c>
      <c r="AK16" s="182">
        <f t="shared" si="11"/>
        <v>32.423937360178968</v>
      </c>
      <c r="AL16" s="183">
        <v>993</v>
      </c>
      <c r="AM16" s="251">
        <v>0</v>
      </c>
      <c r="AN16" s="252">
        <v>0</v>
      </c>
      <c r="AO16" s="176">
        <v>0</v>
      </c>
      <c r="AP16" s="251">
        <v>0</v>
      </c>
      <c r="AQ16" s="252">
        <v>0</v>
      </c>
      <c r="AR16" s="307">
        <v>0</v>
      </c>
      <c r="AS16" s="184"/>
    </row>
    <row r="17" spans="1:45" ht="13.5" customHeight="1" x14ac:dyDescent="0.25">
      <c r="A17" s="173" t="s">
        <v>146</v>
      </c>
      <c r="B17" s="174">
        <v>842</v>
      </c>
      <c r="C17" s="175">
        <v>18352</v>
      </c>
      <c r="D17" s="176">
        <f t="shared" si="0"/>
        <v>21.795724465558195</v>
      </c>
      <c r="E17" s="174">
        <v>64</v>
      </c>
      <c r="F17" s="175">
        <v>2540</v>
      </c>
      <c r="G17" s="176">
        <f t="shared" si="1"/>
        <v>39.6875</v>
      </c>
      <c r="H17" s="174">
        <v>87</v>
      </c>
      <c r="I17" s="175">
        <v>4631</v>
      </c>
      <c r="J17" s="176">
        <f t="shared" si="2"/>
        <v>53.229885057471265</v>
      </c>
      <c r="K17" s="174">
        <v>370</v>
      </c>
      <c r="L17" s="175">
        <v>13774</v>
      </c>
      <c r="M17" s="176">
        <f t="shared" si="3"/>
        <v>37.227027027027027</v>
      </c>
      <c r="N17" s="174">
        <v>939</v>
      </c>
      <c r="O17" s="175">
        <v>23260</v>
      </c>
      <c r="P17" s="176">
        <f t="shared" si="4"/>
        <v>24.771033013844516</v>
      </c>
      <c r="Q17" s="177">
        <v>105</v>
      </c>
      <c r="R17" s="178">
        <v>7951</v>
      </c>
      <c r="S17" s="176">
        <f t="shared" si="5"/>
        <v>75.723809523809521</v>
      </c>
      <c r="T17" s="177">
        <v>118</v>
      </c>
      <c r="U17" s="178">
        <v>14295</v>
      </c>
      <c r="V17" s="307">
        <f t="shared" si="6"/>
        <v>121.14406779661017</v>
      </c>
      <c r="W17" s="177">
        <v>23</v>
      </c>
      <c r="X17" s="178">
        <v>1544</v>
      </c>
      <c r="Y17" s="307">
        <f t="shared" si="7"/>
        <v>67.130434782608702</v>
      </c>
      <c r="Z17" s="177">
        <v>56</v>
      </c>
      <c r="AA17" s="178">
        <v>3534</v>
      </c>
      <c r="AB17" s="307">
        <f t="shared" si="8"/>
        <v>63.107142857142854</v>
      </c>
      <c r="AC17" s="177">
        <v>106</v>
      </c>
      <c r="AD17" s="178">
        <v>7953</v>
      </c>
      <c r="AE17" s="176">
        <f t="shared" si="9"/>
        <v>75.028301886792448</v>
      </c>
      <c r="AF17" s="177">
        <f t="shared" si="12"/>
        <v>2710</v>
      </c>
      <c r="AG17" s="178">
        <f t="shared" si="12"/>
        <v>97834</v>
      </c>
      <c r="AH17" s="179">
        <f>IF(AF17*AG17&lt;&gt;0,AG17/AF17,0)</f>
        <v>36.101107011070113</v>
      </c>
      <c r="AI17" s="180">
        <v>1184</v>
      </c>
      <c r="AJ17" s="181">
        <v>42136</v>
      </c>
      <c r="AK17" s="182">
        <f t="shared" si="11"/>
        <v>35.587837837837839</v>
      </c>
      <c r="AL17" s="183">
        <v>1302</v>
      </c>
      <c r="AM17" s="251">
        <v>0</v>
      </c>
      <c r="AN17" s="252">
        <v>0</v>
      </c>
      <c r="AO17" s="176">
        <v>0</v>
      </c>
      <c r="AP17" s="251">
        <v>0</v>
      </c>
      <c r="AQ17" s="252">
        <v>0</v>
      </c>
      <c r="AR17" s="307">
        <v>0</v>
      </c>
      <c r="AS17" s="184"/>
    </row>
    <row r="18" spans="1:45" ht="14.25" customHeight="1" x14ac:dyDescent="0.25">
      <c r="A18" s="173" t="s">
        <v>147</v>
      </c>
      <c r="B18" s="174">
        <v>453</v>
      </c>
      <c r="C18" s="175">
        <v>11199</v>
      </c>
      <c r="D18" s="176">
        <f t="shared" si="0"/>
        <v>24.721854304635762</v>
      </c>
      <c r="E18" s="174">
        <v>27</v>
      </c>
      <c r="F18" s="175">
        <v>1383</v>
      </c>
      <c r="G18" s="176">
        <f t="shared" si="1"/>
        <v>51.222222222222221</v>
      </c>
      <c r="H18" s="174">
        <v>61</v>
      </c>
      <c r="I18" s="175">
        <v>3715</v>
      </c>
      <c r="J18" s="176">
        <f t="shared" si="2"/>
        <v>60.901639344262293</v>
      </c>
      <c r="K18" s="174">
        <v>182</v>
      </c>
      <c r="L18" s="175">
        <v>7379</v>
      </c>
      <c r="M18" s="176">
        <f t="shared" si="3"/>
        <v>40.543956043956044</v>
      </c>
      <c r="N18" s="174">
        <v>502</v>
      </c>
      <c r="O18" s="175">
        <v>13998</v>
      </c>
      <c r="P18" s="176">
        <f t="shared" si="4"/>
        <v>27.884462151394423</v>
      </c>
      <c r="Q18" s="177">
        <v>228</v>
      </c>
      <c r="R18" s="178">
        <v>13170</v>
      </c>
      <c r="S18" s="176">
        <f t="shared" si="5"/>
        <v>57.763157894736842</v>
      </c>
      <c r="T18" s="177">
        <v>54</v>
      </c>
      <c r="U18" s="178">
        <v>2472</v>
      </c>
      <c r="V18" s="307">
        <f t="shared" si="6"/>
        <v>45.777777777777779</v>
      </c>
      <c r="W18" s="177">
        <v>17</v>
      </c>
      <c r="X18" s="178">
        <v>973</v>
      </c>
      <c r="Y18" s="307">
        <f t="shared" si="7"/>
        <v>57.235294117647058</v>
      </c>
      <c r="Z18" s="177">
        <v>45</v>
      </c>
      <c r="AA18" s="178">
        <v>2447</v>
      </c>
      <c r="AB18" s="307">
        <f t="shared" si="8"/>
        <v>54.37777777777778</v>
      </c>
      <c r="AC18" s="177">
        <v>228</v>
      </c>
      <c r="AD18" s="178">
        <v>13176</v>
      </c>
      <c r="AE18" s="176">
        <f t="shared" si="9"/>
        <v>57.789473684210527</v>
      </c>
      <c r="AF18" s="177">
        <f t="shared" si="12"/>
        <v>1797</v>
      </c>
      <c r="AG18" s="178">
        <f t="shared" si="12"/>
        <v>69912</v>
      </c>
      <c r="AH18" s="179">
        <f t="shared" si="10"/>
        <v>38.904841402337226</v>
      </c>
      <c r="AI18" s="180">
        <v>654</v>
      </c>
      <c r="AJ18" s="181">
        <v>20589</v>
      </c>
      <c r="AK18" s="182">
        <f t="shared" si="11"/>
        <v>31.48165137614679</v>
      </c>
      <c r="AL18" s="183">
        <v>731</v>
      </c>
      <c r="AM18" s="251">
        <v>0</v>
      </c>
      <c r="AN18" s="252">
        <v>0</v>
      </c>
      <c r="AO18" s="176">
        <v>0</v>
      </c>
      <c r="AP18" s="251">
        <v>0</v>
      </c>
      <c r="AQ18" s="252">
        <v>0</v>
      </c>
      <c r="AR18" s="307">
        <v>0</v>
      </c>
      <c r="AS18" s="184"/>
    </row>
    <row r="19" spans="1:45" ht="13.5" customHeight="1" x14ac:dyDescent="0.25">
      <c r="A19" s="173" t="s">
        <v>148</v>
      </c>
      <c r="B19" s="174">
        <v>875</v>
      </c>
      <c r="C19" s="175">
        <v>22358</v>
      </c>
      <c r="D19" s="176">
        <f t="shared" si="0"/>
        <v>25.552</v>
      </c>
      <c r="E19" s="174">
        <v>234</v>
      </c>
      <c r="F19" s="175">
        <v>8534</v>
      </c>
      <c r="G19" s="176">
        <f t="shared" si="1"/>
        <v>36.470085470085472</v>
      </c>
      <c r="H19" s="174">
        <v>96</v>
      </c>
      <c r="I19" s="175">
        <v>4595</v>
      </c>
      <c r="J19" s="176">
        <f t="shared" si="2"/>
        <v>47.864583333333336</v>
      </c>
      <c r="K19" s="174">
        <v>288</v>
      </c>
      <c r="L19" s="175">
        <v>10781</v>
      </c>
      <c r="M19" s="176">
        <f t="shared" si="3"/>
        <v>37.434027777777779</v>
      </c>
      <c r="N19" s="174">
        <v>916</v>
      </c>
      <c r="O19" s="175">
        <v>29409</v>
      </c>
      <c r="P19" s="176">
        <f t="shared" si="4"/>
        <v>32.105895196506552</v>
      </c>
      <c r="Q19" s="177">
        <v>124</v>
      </c>
      <c r="R19" s="178">
        <v>9486</v>
      </c>
      <c r="S19" s="176">
        <f t="shared" si="5"/>
        <v>76.5</v>
      </c>
      <c r="T19" s="177">
        <v>93</v>
      </c>
      <c r="U19" s="178">
        <v>9803</v>
      </c>
      <c r="V19" s="307">
        <f t="shared" si="6"/>
        <v>105.40860215053763</v>
      </c>
      <c r="W19" s="177">
        <v>32</v>
      </c>
      <c r="X19" s="178">
        <v>2628</v>
      </c>
      <c r="Y19" s="307">
        <f t="shared" si="7"/>
        <v>82.125</v>
      </c>
      <c r="Z19" s="177">
        <v>47</v>
      </c>
      <c r="AA19" s="178">
        <v>3924</v>
      </c>
      <c r="AB19" s="307">
        <f t="shared" si="8"/>
        <v>83.489361702127653</v>
      </c>
      <c r="AC19" s="177">
        <v>125</v>
      </c>
      <c r="AD19" s="178">
        <v>9491</v>
      </c>
      <c r="AE19" s="176">
        <f t="shared" si="9"/>
        <v>75.927999999999997</v>
      </c>
      <c r="AF19" s="177">
        <f t="shared" si="12"/>
        <v>2830</v>
      </c>
      <c r="AG19" s="178">
        <f t="shared" si="12"/>
        <v>111009</v>
      </c>
      <c r="AH19" s="179">
        <f t="shared" si="10"/>
        <v>39.22579505300353</v>
      </c>
      <c r="AI19" s="180">
        <v>1289</v>
      </c>
      <c r="AJ19" s="181">
        <v>44945</v>
      </c>
      <c r="AK19" s="182">
        <f t="shared" si="11"/>
        <v>34.868114817688131</v>
      </c>
      <c r="AL19" s="183">
        <v>1349</v>
      </c>
      <c r="AM19" s="251">
        <v>0</v>
      </c>
      <c r="AN19" s="252">
        <v>0</v>
      </c>
      <c r="AO19" s="176">
        <v>0</v>
      </c>
      <c r="AP19" s="251">
        <v>0</v>
      </c>
      <c r="AQ19" s="252">
        <v>0</v>
      </c>
      <c r="AR19" s="307">
        <v>0</v>
      </c>
      <c r="AS19" s="184"/>
    </row>
    <row r="20" spans="1:45" ht="13.5" customHeight="1" x14ac:dyDescent="0.25">
      <c r="A20" s="173" t="s">
        <v>149</v>
      </c>
      <c r="B20" s="174">
        <v>1030</v>
      </c>
      <c r="C20" s="175">
        <v>26819</v>
      </c>
      <c r="D20" s="176">
        <f t="shared" si="0"/>
        <v>26.037864077669902</v>
      </c>
      <c r="E20" s="174">
        <v>55</v>
      </c>
      <c r="F20" s="175">
        <v>1656</v>
      </c>
      <c r="G20" s="176">
        <f t="shared" si="1"/>
        <v>30.109090909090909</v>
      </c>
      <c r="H20" s="174">
        <v>111</v>
      </c>
      <c r="I20" s="175">
        <v>8349</v>
      </c>
      <c r="J20" s="176">
        <f t="shared" si="2"/>
        <v>75.21621621621621</v>
      </c>
      <c r="K20" s="174">
        <v>554</v>
      </c>
      <c r="L20" s="175">
        <v>20195</v>
      </c>
      <c r="M20" s="176">
        <f t="shared" si="3"/>
        <v>36.453068592057761</v>
      </c>
      <c r="N20" s="174">
        <v>1134</v>
      </c>
      <c r="O20" s="175">
        <v>30746</v>
      </c>
      <c r="P20" s="176">
        <f t="shared" si="4"/>
        <v>27.112874779541446</v>
      </c>
      <c r="Q20" s="177">
        <v>580</v>
      </c>
      <c r="R20" s="178">
        <v>31021</v>
      </c>
      <c r="S20" s="176">
        <f t="shared" si="5"/>
        <v>53.484482758620686</v>
      </c>
      <c r="T20" s="177">
        <v>97</v>
      </c>
      <c r="U20" s="178">
        <v>5701</v>
      </c>
      <c r="V20" s="307">
        <f t="shared" si="6"/>
        <v>58.773195876288661</v>
      </c>
      <c r="W20" s="177">
        <v>24</v>
      </c>
      <c r="X20" s="178">
        <v>2586</v>
      </c>
      <c r="Y20" s="307">
        <f t="shared" si="7"/>
        <v>107.75</v>
      </c>
      <c r="Z20" s="177">
        <v>76</v>
      </c>
      <c r="AA20" s="178">
        <v>5427</v>
      </c>
      <c r="AB20" s="307">
        <f t="shared" si="8"/>
        <v>71.40789473684211</v>
      </c>
      <c r="AC20" s="177">
        <v>583</v>
      </c>
      <c r="AD20" s="178">
        <v>31063</v>
      </c>
      <c r="AE20" s="176">
        <f t="shared" si="9"/>
        <v>53.281303602058316</v>
      </c>
      <c r="AF20" s="177">
        <f t="shared" si="12"/>
        <v>4244</v>
      </c>
      <c r="AG20" s="178">
        <f t="shared" si="12"/>
        <v>163563</v>
      </c>
      <c r="AH20" s="179">
        <f t="shared" si="10"/>
        <v>38.539820923656926</v>
      </c>
      <c r="AI20" s="180">
        <v>1594</v>
      </c>
      <c r="AJ20" s="181">
        <v>48045</v>
      </c>
      <c r="AK20" s="182">
        <f t="shared" si="11"/>
        <v>30.141154328732746</v>
      </c>
      <c r="AL20" s="183">
        <v>1812</v>
      </c>
      <c r="AM20" s="251">
        <v>0</v>
      </c>
      <c r="AN20" s="252">
        <v>0</v>
      </c>
      <c r="AO20" s="176">
        <v>0</v>
      </c>
      <c r="AP20" s="251">
        <v>0</v>
      </c>
      <c r="AQ20" s="252">
        <v>0</v>
      </c>
      <c r="AR20" s="307">
        <v>0</v>
      </c>
      <c r="AS20" s="184"/>
    </row>
    <row r="21" spans="1:45" x14ac:dyDescent="0.25">
      <c r="A21" s="173" t="s">
        <v>150</v>
      </c>
      <c r="B21" s="174">
        <v>334</v>
      </c>
      <c r="C21" s="175">
        <v>7611</v>
      </c>
      <c r="D21" s="176">
        <f t="shared" si="0"/>
        <v>22.787425149700599</v>
      </c>
      <c r="E21" s="174">
        <v>43</v>
      </c>
      <c r="F21" s="175">
        <v>1942</v>
      </c>
      <c r="G21" s="176">
        <f t="shared" si="1"/>
        <v>45.162790697674417</v>
      </c>
      <c r="H21" s="174">
        <v>31</v>
      </c>
      <c r="I21" s="175">
        <v>1825</v>
      </c>
      <c r="J21" s="176">
        <f t="shared" si="2"/>
        <v>58.87096774193548</v>
      </c>
      <c r="K21" s="174">
        <v>177</v>
      </c>
      <c r="L21" s="175">
        <v>5757</v>
      </c>
      <c r="M21" s="176">
        <f t="shared" si="3"/>
        <v>32.525423728813557</v>
      </c>
      <c r="N21" s="174">
        <v>394</v>
      </c>
      <c r="O21" s="175">
        <v>12494</v>
      </c>
      <c r="P21" s="176">
        <f t="shared" si="4"/>
        <v>31.710659898477157</v>
      </c>
      <c r="Q21" s="177">
        <v>51</v>
      </c>
      <c r="R21" s="178">
        <v>4299</v>
      </c>
      <c r="S21" s="176">
        <f t="shared" si="5"/>
        <v>84.294117647058826</v>
      </c>
      <c r="T21" s="177">
        <v>50</v>
      </c>
      <c r="U21" s="178">
        <v>2089</v>
      </c>
      <c r="V21" s="307">
        <f t="shared" si="6"/>
        <v>41.78</v>
      </c>
      <c r="W21" s="177">
        <v>18</v>
      </c>
      <c r="X21" s="178">
        <v>1334</v>
      </c>
      <c r="Y21" s="307">
        <f t="shared" si="7"/>
        <v>74.111111111111114</v>
      </c>
      <c r="Z21" s="177">
        <v>35</v>
      </c>
      <c r="AA21" s="178">
        <v>2233</v>
      </c>
      <c r="AB21" s="307">
        <f t="shared" si="8"/>
        <v>63.8</v>
      </c>
      <c r="AC21" s="177">
        <v>52</v>
      </c>
      <c r="AD21" s="178">
        <v>4300</v>
      </c>
      <c r="AE21" s="176">
        <f t="shared" si="9"/>
        <v>82.692307692307693</v>
      </c>
      <c r="AF21" s="177">
        <f t="shared" si="12"/>
        <v>1185</v>
      </c>
      <c r="AG21" s="178">
        <f t="shared" si="12"/>
        <v>43884</v>
      </c>
      <c r="AH21" s="179">
        <f t="shared" si="10"/>
        <v>37.032911392405062</v>
      </c>
      <c r="AI21" s="180">
        <v>540</v>
      </c>
      <c r="AJ21" s="181">
        <v>17323</v>
      </c>
      <c r="AK21" s="182">
        <f t="shared" si="11"/>
        <v>32.079629629629629</v>
      </c>
      <c r="AL21" s="183">
        <v>599</v>
      </c>
      <c r="AM21" s="251">
        <v>0</v>
      </c>
      <c r="AN21" s="252">
        <v>0</v>
      </c>
      <c r="AO21" s="176">
        <v>0</v>
      </c>
      <c r="AP21" s="251">
        <v>0</v>
      </c>
      <c r="AQ21" s="252">
        <v>0</v>
      </c>
      <c r="AR21" s="307">
        <v>0</v>
      </c>
      <c r="AS21" s="184"/>
    </row>
    <row r="22" spans="1:45" x14ac:dyDescent="0.25">
      <c r="A22" s="173" t="s">
        <v>151</v>
      </c>
      <c r="B22" s="174">
        <v>486</v>
      </c>
      <c r="C22" s="175">
        <v>11191</v>
      </c>
      <c r="D22" s="176">
        <f t="shared" si="0"/>
        <v>23.026748971193417</v>
      </c>
      <c r="E22" s="174">
        <v>46</v>
      </c>
      <c r="F22" s="175">
        <v>2023</v>
      </c>
      <c r="G22" s="176">
        <f t="shared" si="1"/>
        <v>43.978260869565219</v>
      </c>
      <c r="H22" s="174">
        <v>61</v>
      </c>
      <c r="I22" s="175">
        <v>3886</v>
      </c>
      <c r="J22" s="176">
        <f t="shared" si="2"/>
        <v>63.704918032786885</v>
      </c>
      <c r="K22" s="174">
        <v>246</v>
      </c>
      <c r="L22" s="175">
        <v>8561</v>
      </c>
      <c r="M22" s="176">
        <f t="shared" si="3"/>
        <v>34.800813008130085</v>
      </c>
      <c r="N22" s="174">
        <v>565</v>
      </c>
      <c r="O22" s="175">
        <v>15815</v>
      </c>
      <c r="P22" s="176">
        <f t="shared" si="4"/>
        <v>27.991150442477878</v>
      </c>
      <c r="Q22" s="177">
        <v>78</v>
      </c>
      <c r="R22" s="178">
        <v>4541</v>
      </c>
      <c r="S22" s="176">
        <f t="shared" si="5"/>
        <v>58.217948717948715</v>
      </c>
      <c r="T22" s="177">
        <v>73</v>
      </c>
      <c r="U22" s="178">
        <v>3240</v>
      </c>
      <c r="V22" s="307">
        <f t="shared" si="6"/>
        <v>44.38356164383562</v>
      </c>
      <c r="W22" s="177">
        <v>13</v>
      </c>
      <c r="X22" s="178">
        <v>1158</v>
      </c>
      <c r="Y22" s="307">
        <f t="shared" si="7"/>
        <v>89.07692307692308</v>
      </c>
      <c r="Z22" s="177">
        <v>39</v>
      </c>
      <c r="AA22" s="178">
        <v>2413</v>
      </c>
      <c r="AB22" s="307">
        <f t="shared" si="8"/>
        <v>61.871794871794869</v>
      </c>
      <c r="AC22" s="177">
        <v>79</v>
      </c>
      <c r="AD22" s="178">
        <v>4545</v>
      </c>
      <c r="AE22" s="176">
        <f t="shared" si="9"/>
        <v>57.531645569620252</v>
      </c>
      <c r="AF22" s="177">
        <f t="shared" si="12"/>
        <v>1686</v>
      </c>
      <c r="AG22" s="178">
        <f t="shared" si="12"/>
        <v>57373</v>
      </c>
      <c r="AH22" s="179">
        <f t="shared" si="10"/>
        <v>34.029062870699882</v>
      </c>
      <c r="AI22" s="180">
        <v>759</v>
      </c>
      <c r="AJ22" s="181">
        <v>21911</v>
      </c>
      <c r="AK22" s="182">
        <f t="shared" si="11"/>
        <v>28.868247694334652</v>
      </c>
      <c r="AL22" s="185">
        <v>827</v>
      </c>
      <c r="AM22" s="251">
        <v>0</v>
      </c>
      <c r="AN22" s="252">
        <v>0</v>
      </c>
      <c r="AO22" s="176">
        <v>0</v>
      </c>
      <c r="AP22" s="251">
        <v>0</v>
      </c>
      <c r="AQ22" s="252">
        <v>0</v>
      </c>
      <c r="AR22" s="307">
        <v>0</v>
      </c>
      <c r="AS22" s="184"/>
    </row>
    <row r="23" spans="1:45" x14ac:dyDescent="0.25">
      <c r="A23" s="173" t="s">
        <v>152</v>
      </c>
      <c r="B23" s="174">
        <v>1164</v>
      </c>
      <c r="C23" s="175">
        <v>28295</v>
      </c>
      <c r="D23" s="176">
        <f t="shared" si="0"/>
        <v>24.308419243986254</v>
      </c>
      <c r="E23" s="174">
        <v>173</v>
      </c>
      <c r="F23" s="175">
        <v>5833</v>
      </c>
      <c r="G23" s="176">
        <f t="shared" si="1"/>
        <v>33.716763005780344</v>
      </c>
      <c r="H23" s="174">
        <v>65</v>
      </c>
      <c r="I23" s="175">
        <v>4814</v>
      </c>
      <c r="J23" s="176">
        <f t="shared" si="2"/>
        <v>74.061538461538461</v>
      </c>
      <c r="K23" s="174">
        <v>644</v>
      </c>
      <c r="L23" s="175">
        <v>22534</v>
      </c>
      <c r="M23" s="176">
        <f t="shared" si="3"/>
        <v>34.990683229813662</v>
      </c>
      <c r="N23" s="174">
        <v>1357</v>
      </c>
      <c r="O23" s="175">
        <v>38827</v>
      </c>
      <c r="P23" s="176">
        <f t="shared" si="4"/>
        <v>28.61238025055269</v>
      </c>
      <c r="Q23" s="177">
        <v>116</v>
      </c>
      <c r="R23" s="178">
        <v>5772</v>
      </c>
      <c r="S23" s="176">
        <f t="shared" si="5"/>
        <v>49.758620689655174</v>
      </c>
      <c r="T23" s="177">
        <v>185</v>
      </c>
      <c r="U23" s="178">
        <v>7849</v>
      </c>
      <c r="V23" s="307">
        <f t="shared" si="6"/>
        <v>42.42702702702703</v>
      </c>
      <c r="W23" s="177">
        <v>29</v>
      </c>
      <c r="X23" s="178">
        <v>2827</v>
      </c>
      <c r="Y23" s="307">
        <f t="shared" si="7"/>
        <v>97.482758620689651</v>
      </c>
      <c r="Z23" s="177">
        <v>88</v>
      </c>
      <c r="AA23" s="178">
        <v>5719</v>
      </c>
      <c r="AB23" s="307">
        <f t="shared" si="8"/>
        <v>64.98863636363636</v>
      </c>
      <c r="AC23" s="177">
        <v>119</v>
      </c>
      <c r="AD23" s="178">
        <v>5777</v>
      </c>
      <c r="AE23" s="176">
        <f t="shared" si="9"/>
        <v>48.54621848739496</v>
      </c>
      <c r="AF23" s="177">
        <f t="shared" si="12"/>
        <v>3940</v>
      </c>
      <c r="AG23" s="178">
        <f t="shared" si="12"/>
        <v>128247</v>
      </c>
      <c r="AH23" s="179">
        <f t="shared" si="10"/>
        <v>32.549999999999997</v>
      </c>
      <c r="AI23" s="180">
        <v>1857</v>
      </c>
      <c r="AJ23" s="181">
        <v>54682</v>
      </c>
      <c r="AK23" s="182">
        <f t="shared" si="11"/>
        <v>29.446418955304253</v>
      </c>
      <c r="AL23" s="183">
        <v>2021</v>
      </c>
      <c r="AM23" s="251">
        <v>0</v>
      </c>
      <c r="AN23" s="252">
        <v>0</v>
      </c>
      <c r="AO23" s="176">
        <v>0</v>
      </c>
      <c r="AP23" s="251">
        <v>0</v>
      </c>
      <c r="AQ23" s="252">
        <v>0</v>
      </c>
      <c r="AR23" s="307">
        <v>0</v>
      </c>
      <c r="AS23" s="184"/>
    </row>
    <row r="24" spans="1:45" x14ac:dyDescent="0.25">
      <c r="A24" s="173" t="s">
        <v>153</v>
      </c>
      <c r="B24" s="174">
        <v>1670</v>
      </c>
      <c r="C24" s="175">
        <v>35278</v>
      </c>
      <c r="D24" s="176">
        <f t="shared" si="0"/>
        <v>21.124550898203594</v>
      </c>
      <c r="E24" s="174">
        <v>141</v>
      </c>
      <c r="F24" s="175">
        <v>4776</v>
      </c>
      <c r="G24" s="176">
        <f t="shared" si="1"/>
        <v>33.872340425531917</v>
      </c>
      <c r="H24" s="174">
        <v>123</v>
      </c>
      <c r="I24" s="175">
        <v>7576</v>
      </c>
      <c r="J24" s="176">
        <f t="shared" si="2"/>
        <v>61.59349593495935</v>
      </c>
      <c r="K24" s="174">
        <v>770</v>
      </c>
      <c r="L24" s="175">
        <v>23807</v>
      </c>
      <c r="M24" s="176">
        <f t="shared" si="3"/>
        <v>30.918181818181818</v>
      </c>
      <c r="N24" s="174">
        <v>1860</v>
      </c>
      <c r="O24" s="175">
        <v>45371</v>
      </c>
      <c r="P24" s="176">
        <f t="shared" si="4"/>
        <v>24.393010752688173</v>
      </c>
      <c r="Q24" s="177">
        <v>225</v>
      </c>
      <c r="R24" s="178">
        <v>11377</v>
      </c>
      <c r="S24" s="176">
        <f t="shared" si="5"/>
        <v>50.564444444444447</v>
      </c>
      <c r="T24" s="177">
        <v>328</v>
      </c>
      <c r="U24" s="178">
        <v>14823</v>
      </c>
      <c r="V24" s="307">
        <f t="shared" si="6"/>
        <v>45.19207317073171</v>
      </c>
      <c r="W24" s="177">
        <v>41</v>
      </c>
      <c r="X24" s="178">
        <v>3035</v>
      </c>
      <c r="Y24" s="307">
        <f t="shared" si="7"/>
        <v>74.024390243902445</v>
      </c>
      <c r="Z24" s="177">
        <v>114</v>
      </c>
      <c r="AA24" s="178">
        <v>6765</v>
      </c>
      <c r="AB24" s="307">
        <f t="shared" si="8"/>
        <v>59.342105263157897</v>
      </c>
      <c r="AC24" s="177">
        <v>227</v>
      </c>
      <c r="AD24" s="178">
        <v>11378</v>
      </c>
      <c r="AE24" s="176">
        <f t="shared" si="9"/>
        <v>50.123348017621147</v>
      </c>
      <c r="AF24" s="177">
        <f t="shared" si="12"/>
        <v>5499</v>
      </c>
      <c r="AG24" s="178">
        <f t="shared" si="12"/>
        <v>164186</v>
      </c>
      <c r="AH24" s="179">
        <f t="shared" si="10"/>
        <v>29.85742862338607</v>
      </c>
      <c r="AI24" s="180">
        <v>2573</v>
      </c>
      <c r="AJ24" s="181">
        <v>69567</v>
      </c>
      <c r="AK24" s="182">
        <f t="shared" si="11"/>
        <v>27.037310532452391</v>
      </c>
      <c r="AL24" s="183">
        <v>2662</v>
      </c>
      <c r="AM24" s="251">
        <v>0</v>
      </c>
      <c r="AN24" s="252">
        <v>0</v>
      </c>
      <c r="AO24" s="176">
        <v>0</v>
      </c>
      <c r="AP24" s="251">
        <v>0</v>
      </c>
      <c r="AQ24" s="252">
        <v>0</v>
      </c>
      <c r="AR24" s="307">
        <v>0</v>
      </c>
      <c r="AS24" s="184"/>
    </row>
    <row r="25" spans="1:45" x14ac:dyDescent="0.25">
      <c r="A25" s="186" t="s">
        <v>124</v>
      </c>
      <c r="B25" s="174">
        <v>133</v>
      </c>
      <c r="C25" s="175">
        <v>2713</v>
      </c>
      <c r="D25" s="176">
        <f t="shared" si="0"/>
        <v>20.398496240601503</v>
      </c>
      <c r="E25" s="174">
        <v>15</v>
      </c>
      <c r="F25" s="175">
        <v>400</v>
      </c>
      <c r="G25" s="176">
        <f t="shared" si="1"/>
        <v>26.666666666666668</v>
      </c>
      <c r="H25" s="174">
        <v>2</v>
      </c>
      <c r="I25" s="175">
        <v>126</v>
      </c>
      <c r="J25" s="176">
        <f t="shared" si="2"/>
        <v>63</v>
      </c>
      <c r="K25" s="174">
        <v>39</v>
      </c>
      <c r="L25" s="175">
        <v>1239</v>
      </c>
      <c r="M25" s="176">
        <f t="shared" si="3"/>
        <v>31.76923076923077</v>
      </c>
      <c r="N25" s="174">
        <v>135</v>
      </c>
      <c r="O25" s="175">
        <v>2657</v>
      </c>
      <c r="P25" s="176">
        <f t="shared" si="4"/>
        <v>19.68148148148148</v>
      </c>
      <c r="Q25" s="177">
        <v>6</v>
      </c>
      <c r="R25" s="178">
        <v>386</v>
      </c>
      <c r="S25" s="176">
        <f t="shared" si="5"/>
        <v>64.333333333333329</v>
      </c>
      <c r="T25" s="177">
        <v>8</v>
      </c>
      <c r="U25" s="178">
        <v>349</v>
      </c>
      <c r="V25" s="307">
        <f t="shared" si="6"/>
        <v>43.625</v>
      </c>
      <c r="W25" s="177">
        <v>0</v>
      </c>
      <c r="X25" s="178">
        <v>0</v>
      </c>
      <c r="Y25" s="307">
        <f t="shared" si="7"/>
        <v>0</v>
      </c>
      <c r="Z25" s="177">
        <v>2</v>
      </c>
      <c r="AA25" s="178">
        <v>601</v>
      </c>
      <c r="AB25" s="307">
        <f t="shared" si="8"/>
        <v>300.5</v>
      </c>
      <c r="AC25" s="177">
        <v>7</v>
      </c>
      <c r="AD25" s="178">
        <v>386</v>
      </c>
      <c r="AE25" s="176">
        <f t="shared" si="9"/>
        <v>55.142857142857146</v>
      </c>
      <c r="AF25" s="177">
        <f t="shared" si="12"/>
        <v>347</v>
      </c>
      <c r="AG25" s="178">
        <f t="shared" si="12"/>
        <v>8857</v>
      </c>
      <c r="AH25" s="241">
        <f t="shared" si="10"/>
        <v>25.524495677233428</v>
      </c>
      <c r="AI25" s="137">
        <v>199</v>
      </c>
      <c r="AJ25" s="138">
        <v>3663</v>
      </c>
      <c r="AK25" s="182">
        <f t="shared" si="11"/>
        <v>18.407035175879397</v>
      </c>
      <c r="AL25" s="183">
        <v>581</v>
      </c>
      <c r="AM25" s="251">
        <v>0</v>
      </c>
      <c r="AN25" s="252">
        <v>0</v>
      </c>
      <c r="AO25" s="176">
        <v>0</v>
      </c>
      <c r="AP25" s="251">
        <v>0</v>
      </c>
      <c r="AQ25" s="252">
        <v>0</v>
      </c>
      <c r="AR25" s="307">
        <v>0</v>
      </c>
      <c r="AS25" s="184"/>
    </row>
    <row r="26" spans="1:45" s="195" customFormat="1" x14ac:dyDescent="0.25">
      <c r="A26" s="187" t="s">
        <v>127</v>
      </c>
      <c r="B26" s="188">
        <f>SUM(B3:B25)</f>
        <v>14634</v>
      </c>
      <c r="C26" s="189">
        <f>SUM(C3:C25)</f>
        <v>360195</v>
      </c>
      <c r="D26" s="190">
        <f>IF(B26*C26&lt;&gt;0,C26/B26,0)</f>
        <v>24.613571135711357</v>
      </c>
      <c r="E26" s="188">
        <f>SUM(E3:E25)</f>
        <v>1512</v>
      </c>
      <c r="F26" s="189">
        <f>SUM(F3:F25)</f>
        <v>68318</v>
      </c>
      <c r="G26" s="190">
        <f>IF(E26*F26&lt;&gt;0,F26/E26,0)</f>
        <v>45.183862433862437</v>
      </c>
      <c r="H26" s="188">
        <f>SUM(H3:H25)</f>
        <v>1329</v>
      </c>
      <c r="I26" s="189">
        <f>SUM(I3:I25)</f>
        <v>85155</v>
      </c>
      <c r="J26" s="190">
        <f>IF(H26*I26&lt;&gt;0,I26/H26,0)</f>
        <v>64.074492099322796</v>
      </c>
      <c r="K26" s="188">
        <f>SUM(K3:K25)</f>
        <v>7575</v>
      </c>
      <c r="L26" s="189">
        <f>SUM(L3:L25)</f>
        <v>277537</v>
      </c>
      <c r="M26" s="190">
        <f>IF(K26*L26&lt;&gt;0,L26/K26,0)</f>
        <v>36.638547854785479</v>
      </c>
      <c r="N26" s="188">
        <f>SUM(N3:N25)</f>
        <v>16370</v>
      </c>
      <c r="O26" s="189">
        <f>SUM(O3:O25)</f>
        <v>454912</v>
      </c>
      <c r="P26" s="190">
        <f>IF(N26*O26&lt;&gt;0,O26/N26,0)</f>
        <v>27.789370800244349</v>
      </c>
      <c r="Q26" s="188">
        <f>SUM(Q3:Q25)</f>
        <v>2948</v>
      </c>
      <c r="R26" s="189">
        <f>SUM(R3:R25)</f>
        <v>189550</v>
      </c>
      <c r="S26" s="190">
        <f>IF(Q26*R26&lt;&gt;0,R26/Q26,0)</f>
        <v>64.297829036635008</v>
      </c>
      <c r="T26" s="188">
        <f>SUM(T3:T25)</f>
        <v>2196</v>
      </c>
      <c r="U26" s="189">
        <f>SUM(U3:U25)</f>
        <v>119780</v>
      </c>
      <c r="V26" s="303">
        <f>IF(T26*U26&lt;&gt;0,U26/T26,0)</f>
        <v>54.544626593806925</v>
      </c>
      <c r="W26" s="188">
        <f>SUM(W3:W25)</f>
        <v>442</v>
      </c>
      <c r="X26" s="189">
        <f>SUM(X3:X25)</f>
        <v>33542</v>
      </c>
      <c r="Y26" s="303">
        <f>IF(W26*X26&lt;&gt;0,X26/W26,0)</f>
        <v>75.886877828054295</v>
      </c>
      <c r="Z26" s="188">
        <f>SUM(Z3:Z25)</f>
        <v>1110</v>
      </c>
      <c r="AA26" s="189">
        <f>SUM(AA3:AA25)</f>
        <v>69106</v>
      </c>
      <c r="AB26" s="303">
        <f>IF(Z26*AA26&lt;&gt;0,AA26/Z26,0)</f>
        <v>62.25765765765766</v>
      </c>
      <c r="AC26" s="188">
        <f>SUM(AC3:AC25)</f>
        <v>2975</v>
      </c>
      <c r="AD26" s="189">
        <f>SUM(AD3:AD25)</f>
        <v>189793</v>
      </c>
      <c r="AE26" s="190">
        <f>IF(AC26*AD26&lt;&gt;0,AD26/AC26,0)</f>
        <v>63.795966386554625</v>
      </c>
      <c r="AF26" s="188">
        <f t="shared" ref="AF26:AG26" si="13">E26+K26+N26+Q26+T26+AC26+B26+H26+W26+Z26</f>
        <v>51091</v>
      </c>
      <c r="AG26" s="189">
        <f t="shared" si="13"/>
        <v>1847888</v>
      </c>
      <c r="AH26" s="190">
        <f t="shared" si="10"/>
        <v>36.168561977647727</v>
      </c>
      <c r="AI26" s="191">
        <f>'Client par Métier'!AI10</f>
        <v>20215</v>
      </c>
      <c r="AJ26" s="192">
        <f>SUM(AJ3:AJ25)</f>
        <v>697087</v>
      </c>
      <c r="AK26" s="193">
        <f t="shared" si="11"/>
        <v>34.483650754390304</v>
      </c>
      <c r="AL26" s="194">
        <f>SUM(AL3:AL25)</f>
        <v>25069</v>
      </c>
      <c r="AM26" s="235">
        <f>SUM(AM3:AM25)</f>
        <v>1</v>
      </c>
      <c r="AN26" s="236">
        <f>SUM(AN3:AN25)</f>
        <v>2533</v>
      </c>
      <c r="AO26" s="190">
        <f>IF(AM26*AN26&lt;&gt;0,AN26/AM26,0)</f>
        <v>2533</v>
      </c>
      <c r="AP26" s="235">
        <f>SUM(AP3:AP25)</f>
        <v>1</v>
      </c>
      <c r="AQ26" s="236">
        <f>SUM(AQ3:AQ25)</f>
        <v>2381</v>
      </c>
      <c r="AR26" s="303">
        <f>IF(AP26*AQ26&lt;&gt;0,AQ26/AP26,0)</f>
        <v>2381</v>
      </c>
      <c r="AS26" s="184"/>
    </row>
    <row r="27" spans="1:45" x14ac:dyDescent="0.25">
      <c r="A27" s="196" t="s">
        <v>19</v>
      </c>
      <c r="B27" s="197">
        <f>'Client par Métier'!B10</f>
        <v>14489</v>
      </c>
      <c r="C27" s="198">
        <f>'Client par Métier'!C10</f>
        <v>360195</v>
      </c>
      <c r="D27" s="238">
        <f>'Client par Métier'!D10</f>
        <v>24.859893712471528</v>
      </c>
      <c r="E27" s="197">
        <f>'Client par Métier'!E10</f>
        <v>1490</v>
      </c>
      <c r="F27" s="198">
        <f>'Client par Métier'!F10</f>
        <v>68318</v>
      </c>
      <c r="G27" s="238">
        <f>'Client par Métier'!G10</f>
        <v>45.851006711409397</v>
      </c>
      <c r="H27" s="197">
        <f>'Client par Métier'!H10</f>
        <v>1304</v>
      </c>
      <c r="I27" s="198">
        <f>'Client par Métier'!I10</f>
        <v>85155</v>
      </c>
      <c r="J27" s="238">
        <f>'Client par Métier'!J10</f>
        <v>65.302914110429441</v>
      </c>
      <c r="K27" s="197">
        <f>'Client par Métier'!K10</f>
        <v>7502</v>
      </c>
      <c r="L27" s="198">
        <f>'Client par Métier'!L10</f>
        <v>277537</v>
      </c>
      <c r="M27" s="238">
        <f>'Client par Métier'!M10</f>
        <v>36.9950679818715</v>
      </c>
      <c r="N27" s="197">
        <f>'Client par Métier'!N10</f>
        <v>15241</v>
      </c>
      <c r="O27" s="198">
        <f>'Client par Métier'!O10</f>
        <v>454912</v>
      </c>
      <c r="P27" s="238">
        <f>'Client par Métier'!P10</f>
        <v>29.847910242110096</v>
      </c>
      <c r="Q27" s="197">
        <f>'Client par Métier'!Q10</f>
        <v>2939</v>
      </c>
      <c r="R27" s="198">
        <f>'Client par Métier'!R10</f>
        <v>189550</v>
      </c>
      <c r="S27" s="238">
        <f>'Client par Métier'!S10</f>
        <v>64.494726097312011</v>
      </c>
      <c r="T27" s="197">
        <f>'Client par Métier'!T10</f>
        <v>1908</v>
      </c>
      <c r="U27" s="198">
        <f>'Client par Métier'!U10</f>
        <v>119780</v>
      </c>
      <c r="V27" s="308">
        <f>'Client par Métier'!V10</f>
        <v>62.777777777777779</v>
      </c>
      <c r="W27" s="197">
        <f>'Client par Métier'!W10</f>
        <v>414</v>
      </c>
      <c r="X27" s="198">
        <f>'Client par Métier'!X10</f>
        <v>33542</v>
      </c>
      <c r="Y27" s="308">
        <f>'Client par Métier'!Y10</f>
        <v>81.019323671497588</v>
      </c>
      <c r="Z27" s="197">
        <f>'Client par Métier'!Z10</f>
        <v>1064</v>
      </c>
      <c r="AA27" s="198">
        <f>'Client par Métier'!AA10</f>
        <v>69106</v>
      </c>
      <c r="AB27" s="308">
        <f>'Client par Métier'!AB10</f>
        <v>64.949248120300751</v>
      </c>
      <c r="AC27" s="197">
        <f>'Client par Métier'!AC10</f>
        <v>2953</v>
      </c>
      <c r="AD27" s="198">
        <f>'Client par Métier'!AD10</f>
        <v>189793</v>
      </c>
      <c r="AE27" s="238">
        <f>'Client par Métier'!AE10</f>
        <v>64.271249576701663</v>
      </c>
      <c r="AF27" s="197">
        <f>'Client par Métier'!AF10</f>
        <v>49304</v>
      </c>
      <c r="AG27" s="198">
        <f>'Client par Métier'!AG10</f>
        <v>1847888</v>
      </c>
      <c r="AH27" s="238">
        <f>'Client par Métier'!AH10</f>
        <v>37.479474282005519</v>
      </c>
      <c r="AI27" s="199">
        <f>'Client par Métier'!AI10</f>
        <v>20215</v>
      </c>
      <c r="AJ27" s="200">
        <f>'Client par Métier'!AJ10</f>
        <v>697087</v>
      </c>
      <c r="AK27" s="193">
        <f t="shared" ref="AK27" si="14">IF(AI27*AJ27&lt;&gt;0,AJ27/AI27,0)</f>
        <v>34.483650754390304</v>
      </c>
      <c r="AL27" s="149">
        <f>'Client par Métier'!AL17</f>
        <v>25069</v>
      </c>
      <c r="AM27" s="237">
        <f>'Client par Métier'!AM10</f>
        <v>1</v>
      </c>
      <c r="AN27" s="238">
        <f>'Client par Métier'!AN10</f>
        <v>2533</v>
      </c>
      <c r="AO27" s="238">
        <f>IF(AM27*AN27&lt;&gt;0,AN27/AM27,0)</f>
        <v>2533</v>
      </c>
      <c r="AP27" s="237">
        <f>'Client par Métier'!AP10</f>
        <v>1</v>
      </c>
      <c r="AQ27" s="238">
        <f>'Client par Métier'!AQ10</f>
        <v>2381</v>
      </c>
      <c r="AR27" s="308">
        <f>IF(AP27*AQ27&lt;&gt;0,AQ27/AP27,0)</f>
        <v>2381</v>
      </c>
      <c r="AS27" s="184"/>
    </row>
    <row r="28" spans="1:45" x14ac:dyDescent="0.25"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201"/>
    </row>
    <row r="29" spans="1:45" x14ac:dyDescent="0.25"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</row>
    <row r="30" spans="1:45" s="205" customFormat="1" ht="15" customHeight="1" x14ac:dyDescent="0.25">
      <c r="A30" s="284"/>
      <c r="B30" s="204"/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184"/>
      <c r="R30" s="184"/>
      <c r="S30" s="204"/>
      <c r="T30" s="184"/>
      <c r="U30" s="184"/>
      <c r="V30" s="204"/>
      <c r="W30" s="204"/>
      <c r="X30" s="204"/>
      <c r="Y30" s="204"/>
      <c r="Z30" s="204"/>
      <c r="AA30" s="204"/>
      <c r="AB30" s="204"/>
      <c r="AC30" s="184"/>
      <c r="AD30" s="18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04"/>
      <c r="AP30" s="204"/>
      <c r="AQ30" s="204"/>
      <c r="AR30" s="204"/>
      <c r="AS30" s="204"/>
    </row>
    <row r="31" spans="1:45" x14ac:dyDescent="0.25">
      <c r="L31" s="201"/>
      <c r="AI31" s="164"/>
      <c r="AJ31" s="164"/>
      <c r="AK31" s="164"/>
      <c r="AL31" s="184"/>
    </row>
    <row r="32" spans="1:45" x14ac:dyDescent="0.25"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</row>
    <row r="33" spans="12:38" x14ac:dyDescent="0.25">
      <c r="L33" s="184"/>
      <c r="AI33" s="204"/>
      <c r="AK33" s="203"/>
    </row>
    <row r="34" spans="12:38" x14ac:dyDescent="0.25">
      <c r="AI34" s="204"/>
    </row>
    <row r="35" spans="12:38" x14ac:dyDescent="0.25">
      <c r="AI35" s="204"/>
      <c r="AL35" s="203"/>
    </row>
    <row r="36" spans="12:38" x14ac:dyDescent="0.25">
      <c r="AI36" s="204"/>
    </row>
    <row r="37" spans="12:38" x14ac:dyDescent="0.25">
      <c r="AI37" s="204"/>
    </row>
    <row r="38" spans="12:38" x14ac:dyDescent="0.25">
      <c r="AI38" s="204"/>
    </row>
    <row r="39" spans="12:38" x14ac:dyDescent="0.25">
      <c r="AI39" s="204"/>
    </row>
    <row r="40" spans="12:38" x14ac:dyDescent="0.25">
      <c r="AI40" s="204"/>
    </row>
    <row r="41" spans="12:38" x14ac:dyDescent="0.25">
      <c r="AI41" s="204"/>
    </row>
    <row r="42" spans="12:38" x14ac:dyDescent="0.25">
      <c r="AI42" s="204"/>
    </row>
    <row r="43" spans="12:38" x14ac:dyDescent="0.25">
      <c r="AI43" s="204"/>
    </row>
    <row r="44" spans="12:38" x14ac:dyDescent="0.25">
      <c r="AI44" s="204"/>
    </row>
    <row r="45" spans="12:38" x14ac:dyDescent="0.25">
      <c r="AI45" s="204"/>
    </row>
    <row r="46" spans="12:38" x14ac:dyDescent="0.25">
      <c r="AI46" s="204"/>
    </row>
    <row r="47" spans="12:38" x14ac:dyDescent="0.25">
      <c r="AI47" s="204"/>
    </row>
    <row r="48" spans="12:38" x14ac:dyDescent="0.25">
      <c r="AI48" s="204"/>
    </row>
    <row r="49" spans="35:35" x14ac:dyDescent="0.25">
      <c r="AI49" s="204"/>
    </row>
    <row r="50" spans="35:35" x14ac:dyDescent="0.25">
      <c r="AI50" s="204"/>
    </row>
    <row r="51" spans="35:35" x14ac:dyDescent="0.25">
      <c r="AI51" s="204"/>
    </row>
    <row r="52" spans="35:35" x14ac:dyDescent="0.25">
      <c r="AI52" s="204"/>
    </row>
    <row r="53" spans="35:35" x14ac:dyDescent="0.25">
      <c r="AI53" s="204"/>
    </row>
    <row r="54" spans="35:35" x14ac:dyDescent="0.25">
      <c r="AI54" s="204"/>
    </row>
    <row r="55" spans="35:35" x14ac:dyDescent="0.25">
      <c r="AI55" s="204"/>
    </row>
    <row r="56" spans="35:35" x14ac:dyDescent="0.25">
      <c r="AI56" s="204"/>
    </row>
    <row r="57" spans="35:35" x14ac:dyDescent="0.25">
      <c r="AI57" s="204"/>
    </row>
    <row r="58" spans="35:35" x14ac:dyDescent="0.25">
      <c r="AI58" s="204"/>
    </row>
    <row r="59" spans="35:35" x14ac:dyDescent="0.25">
      <c r="AI59" s="204"/>
    </row>
    <row r="60" spans="35:35" x14ac:dyDescent="0.25">
      <c r="AI60" s="204"/>
    </row>
    <row r="61" spans="35:35" x14ac:dyDescent="0.25">
      <c r="AI61" s="204"/>
    </row>
    <row r="62" spans="35:35" x14ac:dyDescent="0.25">
      <c r="AI62" s="204"/>
    </row>
    <row r="63" spans="35:35" x14ac:dyDescent="0.25">
      <c r="AI63" s="204"/>
    </row>
    <row r="64" spans="35:35" x14ac:dyDescent="0.25">
      <c r="AI64" s="204"/>
    </row>
    <row r="65" spans="35:35" x14ac:dyDescent="0.25">
      <c r="AI65" s="204"/>
    </row>
    <row r="66" spans="35:35" x14ac:dyDescent="0.25">
      <c r="AI66" s="204"/>
    </row>
    <row r="67" spans="35:35" x14ac:dyDescent="0.25">
      <c r="AI67" s="204"/>
    </row>
    <row r="68" spans="35:35" x14ac:dyDescent="0.25">
      <c r="AI68" s="204"/>
    </row>
    <row r="69" spans="35:35" x14ac:dyDescent="0.25">
      <c r="AI69" s="204"/>
    </row>
    <row r="70" spans="35:35" x14ac:dyDescent="0.25">
      <c r="AI70" s="204"/>
    </row>
    <row r="71" spans="35:35" x14ac:dyDescent="0.25">
      <c r="AI71" s="204"/>
    </row>
    <row r="72" spans="35:35" x14ac:dyDescent="0.25">
      <c r="AI72" s="204"/>
    </row>
  </sheetData>
  <mergeCells count="15">
    <mergeCell ref="A1:A2"/>
    <mergeCell ref="AM1:AO1"/>
    <mergeCell ref="AC1:AE1"/>
    <mergeCell ref="AF1:AH1"/>
    <mergeCell ref="AI1:AL1"/>
    <mergeCell ref="B1:D1"/>
    <mergeCell ref="H1:J1"/>
    <mergeCell ref="AP1:AR1"/>
    <mergeCell ref="E1:G1"/>
    <mergeCell ref="K1:M1"/>
    <mergeCell ref="N1:P1"/>
    <mergeCell ref="Q1:S1"/>
    <mergeCell ref="T1:V1"/>
    <mergeCell ref="W1:Y1"/>
    <mergeCell ref="Z1:AB1"/>
  </mergeCells>
  <printOptions gridLines="1"/>
  <pageMargins left="0.74791666666666667" right="0.74791666666666667" top="0.98402777777777772" bottom="0.98402777777777772" header="0.51180555555555551" footer="0.51180555555555551"/>
  <pageSetup paperSize="8" scale="35" firstPageNumber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6"/>
  <sheetViews>
    <sheetView showGridLines="0" zoomScale="87" zoomScaleNormal="90" workbookViewId="0">
      <pane xSplit="2" ySplit="2" topLeftCell="C3" activePane="bottomRight" state="frozen"/>
      <selection activeCell="AU29" sqref="AU29"/>
      <selection pane="topRight" activeCell="AU29" sqref="AU29"/>
      <selection pane="bottomLeft" activeCell="AU29" sqref="AU29"/>
      <selection pane="bottomRight"/>
    </sheetView>
  </sheetViews>
  <sheetFormatPr baseColWidth="10" defaultColWidth="9.33203125" defaultRowHeight="13.2" x14ac:dyDescent="0.25"/>
  <cols>
    <col min="1" max="1" width="5.5546875" style="210" customWidth="1"/>
    <col min="2" max="2" width="27.44140625" style="214" customWidth="1"/>
    <col min="3" max="15" width="12.44140625" style="214" customWidth="1"/>
    <col min="16" max="16384" width="9.33203125" style="214"/>
  </cols>
  <sheetData>
    <row r="1" spans="1:15" s="209" customFormat="1" ht="30.75" customHeight="1" x14ac:dyDescent="0.25">
      <c r="A1" s="246"/>
      <c r="B1" s="207" t="s">
        <v>183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330" t="e" vm="1">
        <v>#VALUE!</v>
      </c>
    </row>
    <row r="2" spans="1:15" x14ac:dyDescent="0.25">
      <c r="B2" s="211" t="s">
        <v>154</v>
      </c>
      <c r="C2" s="212">
        <v>45170</v>
      </c>
      <c r="D2" s="212">
        <v>45200</v>
      </c>
      <c r="E2" s="212">
        <v>45231</v>
      </c>
      <c r="F2" s="212">
        <v>45261</v>
      </c>
      <c r="G2" s="212">
        <v>45292</v>
      </c>
      <c r="H2" s="212">
        <v>45323</v>
      </c>
      <c r="I2" s="212">
        <v>45352</v>
      </c>
      <c r="J2" s="212">
        <v>45383</v>
      </c>
      <c r="K2" s="212">
        <v>45413</v>
      </c>
      <c r="L2" s="212">
        <v>45444</v>
      </c>
      <c r="M2" s="212">
        <v>45474</v>
      </c>
      <c r="N2" s="213">
        <v>45505</v>
      </c>
      <c r="O2" s="213">
        <v>45536</v>
      </c>
    </row>
    <row r="3" spans="1:15" x14ac:dyDescent="0.25">
      <c r="B3" s="217" t="s">
        <v>23</v>
      </c>
      <c r="C3" s="215">
        <v>13806</v>
      </c>
      <c r="D3" s="215">
        <v>14128</v>
      </c>
      <c r="E3" s="215">
        <v>14385</v>
      </c>
      <c r="F3" s="215">
        <v>14322</v>
      </c>
      <c r="G3" s="215">
        <v>14067</v>
      </c>
      <c r="H3" s="215">
        <v>14199</v>
      </c>
      <c r="I3" s="215">
        <v>14040</v>
      </c>
      <c r="J3" s="215">
        <v>14145</v>
      </c>
      <c r="K3" s="215">
        <v>14711</v>
      </c>
      <c r="L3" s="215">
        <v>14784</v>
      </c>
      <c r="M3" s="215">
        <v>15092</v>
      </c>
      <c r="N3" s="216">
        <v>14611</v>
      </c>
      <c r="O3" s="216">
        <v>14489</v>
      </c>
    </row>
    <row r="4" spans="1:15" x14ac:dyDescent="0.25">
      <c r="B4" s="217" t="s">
        <v>0</v>
      </c>
      <c r="C4" s="215">
        <v>1454</v>
      </c>
      <c r="D4" s="215">
        <v>1411</v>
      </c>
      <c r="E4" s="215">
        <v>1440</v>
      </c>
      <c r="F4" s="215">
        <v>1484</v>
      </c>
      <c r="G4" s="215">
        <v>1274</v>
      </c>
      <c r="H4" s="215">
        <v>1503</v>
      </c>
      <c r="I4" s="215">
        <v>1540</v>
      </c>
      <c r="J4" s="215">
        <v>1571</v>
      </c>
      <c r="K4" s="215">
        <v>1607</v>
      </c>
      <c r="L4" s="215">
        <v>1648</v>
      </c>
      <c r="M4" s="215">
        <v>1689</v>
      </c>
      <c r="N4" s="216">
        <v>1494</v>
      </c>
      <c r="O4" s="216">
        <v>1490</v>
      </c>
    </row>
    <row r="5" spans="1:15" x14ac:dyDescent="0.25">
      <c r="B5" s="217" t="s">
        <v>159</v>
      </c>
      <c r="C5" s="215">
        <v>797</v>
      </c>
      <c r="D5" s="215">
        <v>821</v>
      </c>
      <c r="E5" s="215">
        <v>848</v>
      </c>
      <c r="F5" s="215">
        <v>985</v>
      </c>
      <c r="G5" s="215">
        <v>1126</v>
      </c>
      <c r="H5" s="215">
        <v>1273</v>
      </c>
      <c r="I5" s="215">
        <v>1218</v>
      </c>
      <c r="J5" s="215">
        <v>1217</v>
      </c>
      <c r="K5" s="215">
        <v>1236</v>
      </c>
      <c r="L5" s="215">
        <v>1306</v>
      </c>
      <c r="M5" s="215">
        <v>1294</v>
      </c>
      <c r="N5" s="216">
        <v>1298</v>
      </c>
      <c r="O5" s="216">
        <v>1304</v>
      </c>
    </row>
    <row r="6" spans="1:15" x14ac:dyDescent="0.25">
      <c r="B6" s="217" t="s">
        <v>24</v>
      </c>
      <c r="C6" s="215">
        <v>7194</v>
      </c>
      <c r="D6" s="215">
        <v>7170</v>
      </c>
      <c r="E6" s="215">
        <v>7269</v>
      </c>
      <c r="F6" s="215">
        <v>7403</v>
      </c>
      <c r="G6" s="215">
        <v>7118</v>
      </c>
      <c r="H6" s="215">
        <v>7024</v>
      </c>
      <c r="I6" s="215">
        <v>7425</v>
      </c>
      <c r="J6" s="215">
        <v>7367</v>
      </c>
      <c r="K6" s="215">
        <v>7341</v>
      </c>
      <c r="L6" s="215">
        <v>7383</v>
      </c>
      <c r="M6" s="215">
        <v>7558</v>
      </c>
      <c r="N6" s="216">
        <v>7524</v>
      </c>
      <c r="O6" s="216">
        <v>7502</v>
      </c>
    </row>
    <row r="7" spans="1:15" x14ac:dyDescent="0.25">
      <c r="B7" s="217" t="s">
        <v>158</v>
      </c>
      <c r="C7" s="215">
        <v>14767</v>
      </c>
      <c r="D7" s="215">
        <v>15119</v>
      </c>
      <c r="E7" s="215">
        <v>15404</v>
      </c>
      <c r="F7" s="215">
        <v>15391</v>
      </c>
      <c r="G7" s="215">
        <v>15266</v>
      </c>
      <c r="H7" s="215">
        <v>15354</v>
      </c>
      <c r="I7" s="215">
        <v>15716</v>
      </c>
      <c r="J7" s="215">
        <v>15690</v>
      </c>
      <c r="K7" s="215">
        <v>15825</v>
      </c>
      <c r="L7" s="215">
        <v>15738</v>
      </c>
      <c r="M7" s="215">
        <v>15738</v>
      </c>
      <c r="N7" s="216">
        <v>15531</v>
      </c>
      <c r="O7" s="216">
        <v>15241</v>
      </c>
    </row>
    <row r="8" spans="1:15" x14ac:dyDescent="0.25">
      <c r="B8" s="217" t="s">
        <v>22</v>
      </c>
      <c r="C8" s="215">
        <v>2500</v>
      </c>
      <c r="D8" s="215">
        <v>2556</v>
      </c>
      <c r="E8" s="215">
        <v>2826</v>
      </c>
      <c r="F8" s="215">
        <v>2932</v>
      </c>
      <c r="G8" s="215">
        <v>2895</v>
      </c>
      <c r="H8" s="215">
        <v>2861</v>
      </c>
      <c r="I8" s="215">
        <v>2856</v>
      </c>
      <c r="J8" s="215">
        <v>2933</v>
      </c>
      <c r="K8" s="215">
        <v>2928</v>
      </c>
      <c r="L8" s="215">
        <v>2918</v>
      </c>
      <c r="M8" s="215">
        <v>2930</v>
      </c>
      <c r="N8" s="216">
        <v>2943</v>
      </c>
      <c r="O8" s="216">
        <v>2939</v>
      </c>
    </row>
    <row r="9" spans="1:15" x14ac:dyDescent="0.25">
      <c r="B9" s="217" t="s">
        <v>1</v>
      </c>
      <c r="C9" s="215">
        <v>1662</v>
      </c>
      <c r="D9" s="215">
        <v>1625</v>
      </c>
      <c r="E9" s="215">
        <v>1606</v>
      </c>
      <c r="F9" s="215">
        <v>1670</v>
      </c>
      <c r="G9" s="215">
        <v>1575</v>
      </c>
      <c r="H9" s="215">
        <v>1724</v>
      </c>
      <c r="I9" s="215">
        <v>1632</v>
      </c>
      <c r="J9" s="215">
        <v>1667</v>
      </c>
      <c r="K9" s="215">
        <v>1777</v>
      </c>
      <c r="L9" s="215">
        <v>1866</v>
      </c>
      <c r="M9" s="215">
        <v>1928</v>
      </c>
      <c r="N9" s="216">
        <v>1905</v>
      </c>
      <c r="O9" s="216">
        <v>1908</v>
      </c>
    </row>
    <row r="10" spans="1:15" x14ac:dyDescent="0.25">
      <c r="B10" s="217" t="s">
        <v>161</v>
      </c>
      <c r="C10" s="215"/>
      <c r="D10" s="215"/>
      <c r="E10" s="215"/>
      <c r="F10" s="215"/>
      <c r="G10" s="215">
        <v>411</v>
      </c>
      <c r="H10" s="215">
        <v>414</v>
      </c>
      <c r="I10" s="215">
        <v>413</v>
      </c>
      <c r="J10" s="215">
        <v>413</v>
      </c>
      <c r="K10" s="215">
        <v>416</v>
      </c>
      <c r="L10" s="215">
        <v>414</v>
      </c>
      <c r="M10" s="215">
        <v>415</v>
      </c>
      <c r="N10" s="216">
        <v>418</v>
      </c>
      <c r="O10" s="216">
        <v>414</v>
      </c>
    </row>
    <row r="11" spans="1:15" x14ac:dyDescent="0.25">
      <c r="B11" s="217" t="s">
        <v>162</v>
      </c>
      <c r="C11" s="215"/>
      <c r="D11" s="215"/>
      <c r="E11" s="215"/>
      <c r="F11" s="215"/>
      <c r="G11" s="215">
        <v>913</v>
      </c>
      <c r="H11" s="215">
        <v>1101</v>
      </c>
      <c r="I11" s="215">
        <v>1059</v>
      </c>
      <c r="J11" s="215">
        <v>1058</v>
      </c>
      <c r="K11" s="215">
        <v>1061</v>
      </c>
      <c r="L11" s="215">
        <v>1068</v>
      </c>
      <c r="M11" s="215">
        <v>1073</v>
      </c>
      <c r="N11" s="216">
        <v>1051</v>
      </c>
      <c r="O11" s="216">
        <v>1064</v>
      </c>
    </row>
    <row r="12" spans="1:15" x14ac:dyDescent="0.25">
      <c r="B12" s="217" t="s">
        <v>132</v>
      </c>
      <c r="C12" s="215">
        <v>2603</v>
      </c>
      <c r="D12" s="215">
        <v>2614</v>
      </c>
      <c r="E12" s="215">
        <v>2756</v>
      </c>
      <c r="F12" s="215">
        <v>2926</v>
      </c>
      <c r="G12" s="215">
        <v>2895</v>
      </c>
      <c r="H12" s="215">
        <v>2861</v>
      </c>
      <c r="I12" s="215">
        <v>2858</v>
      </c>
      <c r="J12" s="215">
        <v>2935</v>
      </c>
      <c r="K12" s="215">
        <v>2966</v>
      </c>
      <c r="L12" s="215">
        <v>2932</v>
      </c>
      <c r="M12" s="215">
        <v>2933</v>
      </c>
      <c r="N12" s="216">
        <v>2932</v>
      </c>
      <c r="O12" s="216">
        <v>2953</v>
      </c>
    </row>
    <row r="13" spans="1:15" s="222" customFormat="1" ht="13.8" x14ac:dyDescent="0.25">
      <c r="A13" s="218"/>
      <c r="B13" s="219" t="s">
        <v>129</v>
      </c>
      <c r="C13" s="220">
        <f t="shared" ref="C13:O13" si="0">SUM(C3:C12)</f>
        <v>44783</v>
      </c>
      <c r="D13" s="220">
        <f t="shared" si="0"/>
        <v>45444</v>
      </c>
      <c r="E13" s="220">
        <f t="shared" si="0"/>
        <v>46534</v>
      </c>
      <c r="F13" s="220">
        <f t="shared" si="0"/>
        <v>47113</v>
      </c>
      <c r="G13" s="220">
        <f t="shared" si="0"/>
        <v>47540</v>
      </c>
      <c r="H13" s="220">
        <f t="shared" si="0"/>
        <v>48314</v>
      </c>
      <c r="I13" s="220">
        <f t="shared" si="0"/>
        <v>48757</v>
      </c>
      <c r="J13" s="220">
        <f t="shared" si="0"/>
        <v>48996</v>
      </c>
      <c r="K13" s="220">
        <f t="shared" si="0"/>
        <v>49868</v>
      </c>
      <c r="L13" s="220">
        <f t="shared" si="0"/>
        <v>50057</v>
      </c>
      <c r="M13" s="220">
        <f t="shared" si="0"/>
        <v>50650</v>
      </c>
      <c r="N13" s="221">
        <f t="shared" si="0"/>
        <v>49707</v>
      </c>
      <c r="O13" s="221">
        <f t="shared" si="0"/>
        <v>49304</v>
      </c>
    </row>
    <row r="14" spans="1:15" s="227" customFormat="1" x14ac:dyDescent="0.25">
      <c r="A14" s="223"/>
      <c r="B14" s="224" t="s">
        <v>155</v>
      </c>
      <c r="C14" s="225">
        <v>19984</v>
      </c>
      <c r="D14" s="225">
        <v>19699</v>
      </c>
      <c r="E14" s="225">
        <v>19707</v>
      </c>
      <c r="F14" s="225">
        <v>20078</v>
      </c>
      <c r="G14" s="225">
        <v>20136</v>
      </c>
      <c r="H14" s="225">
        <v>19844</v>
      </c>
      <c r="I14" s="225">
        <v>20054</v>
      </c>
      <c r="J14" s="225">
        <v>20519</v>
      </c>
      <c r="K14" s="225">
        <v>20411</v>
      </c>
      <c r="L14" s="225">
        <v>20768</v>
      </c>
      <c r="M14" s="225">
        <v>20803</v>
      </c>
      <c r="N14" s="226">
        <v>20944</v>
      </c>
      <c r="O14" s="226">
        <v>20215</v>
      </c>
    </row>
    <row r="15" spans="1:15" x14ac:dyDescent="0.25">
      <c r="B15" s="228" t="s">
        <v>156</v>
      </c>
      <c r="C15" s="262">
        <v>1</v>
      </c>
      <c r="D15" s="262">
        <v>2</v>
      </c>
      <c r="E15" s="262">
        <v>1</v>
      </c>
      <c r="F15" s="262">
        <v>1</v>
      </c>
      <c r="G15" s="262">
        <v>1</v>
      </c>
      <c r="H15" s="262">
        <v>1</v>
      </c>
      <c r="I15" s="262">
        <v>1</v>
      </c>
      <c r="J15" s="262">
        <v>1</v>
      </c>
      <c r="K15" s="262">
        <v>1</v>
      </c>
      <c r="L15" s="262">
        <v>1</v>
      </c>
      <c r="M15" s="262">
        <v>1</v>
      </c>
      <c r="N15" s="261">
        <v>1</v>
      </c>
      <c r="O15" s="261">
        <v>1</v>
      </c>
    </row>
    <row r="16" spans="1:15" x14ac:dyDescent="0.25">
      <c r="B16" s="292" t="s">
        <v>157</v>
      </c>
      <c r="C16" s="293">
        <v>1</v>
      </c>
      <c r="D16" s="293">
        <v>1</v>
      </c>
      <c r="E16" s="293">
        <v>1</v>
      </c>
      <c r="F16" s="293">
        <v>1</v>
      </c>
      <c r="G16" s="293">
        <v>1</v>
      </c>
      <c r="H16" s="293">
        <v>1</v>
      </c>
      <c r="I16" s="293">
        <v>1</v>
      </c>
      <c r="J16" s="293">
        <v>1</v>
      </c>
      <c r="K16" s="293">
        <v>1</v>
      </c>
      <c r="L16" s="293">
        <v>1</v>
      </c>
      <c r="M16" s="293">
        <v>1</v>
      </c>
      <c r="N16" s="294">
        <v>1</v>
      </c>
      <c r="O16" s="294">
        <v>1</v>
      </c>
    </row>
    <row r="18" spans="1:15" x14ac:dyDescent="0.25">
      <c r="B18" s="210" t="s">
        <v>166</v>
      </c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5"/>
      <c r="N18" s="285"/>
      <c r="O18" s="285"/>
    </row>
    <row r="19" spans="1:15" x14ac:dyDescent="0.25">
      <c r="B19" s="284"/>
    </row>
    <row r="20" spans="1:15" x14ac:dyDescent="0.25">
      <c r="B20" s="210"/>
    </row>
    <row r="21" spans="1:15" x14ac:dyDescent="0.25">
      <c r="B21" s="210"/>
    </row>
    <row r="22" spans="1:15" x14ac:dyDescent="0.25">
      <c r="B22" s="210"/>
    </row>
    <row r="23" spans="1:15" x14ac:dyDescent="0.25">
      <c r="B23" s="210"/>
    </row>
    <row r="24" spans="1:15" x14ac:dyDescent="0.25">
      <c r="B24" s="210"/>
    </row>
    <row r="25" spans="1:15" x14ac:dyDescent="0.25">
      <c r="B25" s="210"/>
    </row>
    <row r="26" spans="1:15" x14ac:dyDescent="0.25">
      <c r="B26" s="210"/>
    </row>
    <row r="27" spans="1:15" x14ac:dyDescent="0.25">
      <c r="B27" s="210"/>
    </row>
    <row r="28" spans="1:15" x14ac:dyDescent="0.25">
      <c r="B28" s="210"/>
    </row>
    <row r="29" spans="1:15" x14ac:dyDescent="0.25">
      <c r="B29" s="210"/>
    </row>
    <row r="30" spans="1:15" x14ac:dyDescent="0.25">
      <c r="A30" s="214"/>
      <c r="B30" s="210"/>
    </row>
    <row r="31" spans="1:15" x14ac:dyDescent="0.25">
      <c r="A31" s="214"/>
      <c r="B31" s="210"/>
    </row>
    <row r="32" spans="1:15" x14ac:dyDescent="0.25">
      <c r="A32" s="214"/>
      <c r="B32" s="210"/>
    </row>
    <row r="33" spans="2:2" s="214" customFormat="1" x14ac:dyDescent="0.25">
      <c r="B33" s="210"/>
    </row>
    <row r="34" spans="2:2" s="214" customFormat="1" x14ac:dyDescent="0.25">
      <c r="B34" s="210"/>
    </row>
    <row r="35" spans="2:2" s="214" customFormat="1" x14ac:dyDescent="0.25">
      <c r="B35" s="210"/>
    </row>
    <row r="36" spans="2:2" s="214" customFormat="1" x14ac:dyDescent="0.25">
      <c r="B36" s="210"/>
    </row>
  </sheetData>
  <printOptions gridLines="1"/>
  <pageMargins left="0.74803149606299213" right="0.74803149606299213" top="0.98425196850393704" bottom="0.98425196850393704" header="0.51181102362204722" footer="0.51181102362204722"/>
  <pageSetup paperSize="8" scale="96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4"/>
  <sheetViews>
    <sheetView showGridLines="0" workbookViewId="0"/>
  </sheetViews>
  <sheetFormatPr baseColWidth="10" defaultRowHeight="13.2" x14ac:dyDescent="0.25"/>
  <cols>
    <col min="1" max="1" width="18.5546875" bestFit="1" customWidth="1"/>
    <col min="35" max="36" width="12.6640625" customWidth="1"/>
  </cols>
  <sheetData>
    <row r="1" spans="1:44" ht="17.399999999999999" x14ac:dyDescent="0.3">
      <c r="A1" s="311"/>
      <c r="B1" s="341" t="s">
        <v>23</v>
      </c>
      <c r="C1" s="342"/>
      <c r="D1" s="343"/>
      <c r="E1" s="341" t="s">
        <v>0</v>
      </c>
      <c r="F1" s="342"/>
      <c r="G1" s="343"/>
      <c r="H1" s="341" t="s">
        <v>159</v>
      </c>
      <c r="I1" s="342"/>
      <c r="J1" s="343"/>
      <c r="K1" s="341" t="s">
        <v>24</v>
      </c>
      <c r="L1" s="342"/>
      <c r="M1" s="343"/>
      <c r="N1" s="341" t="s">
        <v>160</v>
      </c>
      <c r="O1" s="342"/>
      <c r="P1" s="343"/>
      <c r="Q1" s="341" t="s">
        <v>22</v>
      </c>
      <c r="R1" s="342"/>
      <c r="S1" s="343"/>
      <c r="T1" s="341" t="s">
        <v>1</v>
      </c>
      <c r="U1" s="342"/>
      <c r="V1" s="343"/>
      <c r="W1" s="335" t="s">
        <v>161</v>
      </c>
      <c r="X1" s="336"/>
      <c r="Y1" s="337"/>
      <c r="Z1" s="335" t="s">
        <v>162</v>
      </c>
      <c r="AA1" s="336"/>
      <c r="AB1" s="337"/>
      <c r="AC1" s="341" t="s">
        <v>132</v>
      </c>
      <c r="AD1" s="342"/>
      <c r="AE1" s="342"/>
      <c r="AF1" s="346" t="s">
        <v>129</v>
      </c>
      <c r="AG1" s="347"/>
      <c r="AH1" s="348"/>
      <c r="AI1" s="344" t="s">
        <v>128</v>
      </c>
      <c r="AJ1" s="344"/>
      <c r="AK1" s="345"/>
      <c r="AL1" s="341" t="s">
        <v>156</v>
      </c>
      <c r="AM1" s="342"/>
      <c r="AN1" s="343"/>
      <c r="AO1" s="341" t="s">
        <v>157</v>
      </c>
      <c r="AP1" s="342"/>
      <c r="AQ1" s="343"/>
      <c r="AR1" s="330" t="e" vm="1">
        <v>#VALUE!</v>
      </c>
    </row>
    <row r="2" spans="1:44" ht="22.8" x14ac:dyDescent="0.25">
      <c r="A2" s="312"/>
      <c r="B2" s="83" t="s">
        <v>2</v>
      </c>
      <c r="C2" s="84" t="s">
        <v>3</v>
      </c>
      <c r="D2" s="84" t="s">
        <v>4</v>
      </c>
      <c r="E2" s="83" t="s">
        <v>2</v>
      </c>
      <c r="F2" s="84" t="s">
        <v>3</v>
      </c>
      <c r="G2" s="84" t="s">
        <v>4</v>
      </c>
      <c r="H2" s="83" t="s">
        <v>2</v>
      </c>
      <c r="I2" s="84" t="s">
        <v>3</v>
      </c>
      <c r="J2" s="84" t="s">
        <v>4</v>
      </c>
      <c r="K2" s="83" t="s">
        <v>2</v>
      </c>
      <c r="L2" s="84" t="s">
        <v>3</v>
      </c>
      <c r="M2" s="84" t="s">
        <v>4</v>
      </c>
      <c r="N2" s="83" t="s">
        <v>2</v>
      </c>
      <c r="O2" s="84" t="s">
        <v>3</v>
      </c>
      <c r="P2" s="84" t="s">
        <v>4</v>
      </c>
      <c r="Q2" s="83" t="s">
        <v>2</v>
      </c>
      <c r="R2" s="84" t="s">
        <v>3</v>
      </c>
      <c r="S2" s="84" t="s">
        <v>4</v>
      </c>
      <c r="T2" s="83" t="s">
        <v>2</v>
      </c>
      <c r="U2" s="84" t="s">
        <v>3</v>
      </c>
      <c r="V2" s="84" t="s">
        <v>4</v>
      </c>
      <c r="W2" s="83" t="s">
        <v>2</v>
      </c>
      <c r="X2" s="84" t="s">
        <v>3</v>
      </c>
      <c r="Y2" s="84" t="s">
        <v>4</v>
      </c>
      <c r="Z2" s="83" t="s">
        <v>2</v>
      </c>
      <c r="AA2" s="84" t="s">
        <v>3</v>
      </c>
      <c r="AB2" s="84" t="s">
        <v>4</v>
      </c>
      <c r="AC2" s="83" t="s">
        <v>2</v>
      </c>
      <c r="AD2" s="84" t="s">
        <v>3</v>
      </c>
      <c r="AE2" s="84" t="s">
        <v>4</v>
      </c>
      <c r="AF2" s="83" t="s">
        <v>2</v>
      </c>
      <c r="AG2" s="84" t="s">
        <v>3</v>
      </c>
      <c r="AH2" s="84" t="s">
        <v>4</v>
      </c>
      <c r="AI2" s="85" t="s">
        <v>25</v>
      </c>
      <c r="AJ2" s="86" t="s">
        <v>27</v>
      </c>
      <c r="AK2" s="86" t="s">
        <v>4</v>
      </c>
      <c r="AL2" s="83" t="s">
        <v>2</v>
      </c>
      <c r="AM2" s="84" t="s">
        <v>3</v>
      </c>
      <c r="AN2" s="84" t="s">
        <v>4</v>
      </c>
      <c r="AO2" s="83" t="s">
        <v>2</v>
      </c>
      <c r="AP2" s="84" t="s">
        <v>3</v>
      </c>
      <c r="AQ2" s="299" t="s">
        <v>4</v>
      </c>
      <c r="AR2" s="88"/>
    </row>
    <row r="3" spans="1:44" x14ac:dyDescent="0.25">
      <c r="A3" s="95"/>
      <c r="B3" s="230"/>
      <c r="C3" s="231"/>
      <c r="D3" s="98"/>
      <c r="E3" s="96"/>
      <c r="F3" s="97"/>
      <c r="G3" s="98"/>
      <c r="H3" s="96"/>
      <c r="I3" s="97"/>
      <c r="J3" s="98"/>
      <c r="K3" s="97"/>
      <c r="L3" s="97"/>
      <c r="M3" s="98"/>
      <c r="N3" s="96"/>
      <c r="O3" s="97"/>
      <c r="P3" s="98"/>
      <c r="Q3" s="96"/>
      <c r="R3" s="97"/>
      <c r="S3" s="98"/>
      <c r="T3" s="96"/>
      <c r="U3" s="97"/>
      <c r="V3" s="98"/>
      <c r="W3" s="96"/>
      <c r="X3" s="97"/>
      <c r="Y3" s="98"/>
      <c r="Z3" s="96"/>
      <c r="AA3" s="97"/>
      <c r="AB3" s="98"/>
      <c r="AC3" s="96"/>
      <c r="AD3" s="97"/>
      <c r="AE3" s="98"/>
      <c r="AF3" s="96"/>
      <c r="AG3" s="97"/>
      <c r="AH3" s="98"/>
      <c r="AI3" s="99"/>
      <c r="AJ3" s="99"/>
      <c r="AK3" s="100"/>
      <c r="AL3" s="230"/>
      <c r="AM3" s="231"/>
      <c r="AN3" s="98"/>
      <c r="AO3" s="230"/>
      <c r="AP3" s="231"/>
      <c r="AQ3" s="301"/>
      <c r="AR3" s="94"/>
    </row>
    <row r="4" spans="1:44" x14ac:dyDescent="0.25">
      <c r="A4" s="102" t="s">
        <v>164</v>
      </c>
      <c r="B4" s="103">
        <f>SUM(B5:B8)</f>
        <v>3629</v>
      </c>
      <c r="C4" s="104">
        <f>SUM(C5:C8)</f>
        <v>166346</v>
      </c>
      <c r="D4" s="105">
        <f t="shared" ref="D4:D13" si="0">C4/B4</f>
        <v>45.837971893083491</v>
      </c>
      <c r="E4" s="103">
        <f>SUM(E5:E8)</f>
        <v>398</v>
      </c>
      <c r="F4" s="104">
        <f>SUM(F5:F8)</f>
        <v>30190</v>
      </c>
      <c r="G4" s="105">
        <f>F4/E4</f>
        <v>75.854271356783926</v>
      </c>
      <c r="H4" s="103">
        <f>SUM(H5:H8)</f>
        <v>1288</v>
      </c>
      <c r="I4" s="104">
        <f>SUM(I5:I8)</f>
        <v>84649</v>
      </c>
      <c r="J4" s="105">
        <f>I4/H4</f>
        <v>65.721273291925471</v>
      </c>
      <c r="K4" s="103">
        <f>SUM(K5:K8)</f>
        <v>3505</v>
      </c>
      <c r="L4" s="104">
        <f>SUM(L5:L8)</f>
        <v>187731</v>
      </c>
      <c r="M4" s="105">
        <f>L4/K4</f>
        <v>53.560912981455061</v>
      </c>
      <c r="N4" s="103">
        <f>SUM(N5:N8)</f>
        <v>3748</v>
      </c>
      <c r="O4" s="104">
        <f>SUM(O5:O8)</f>
        <v>235491</v>
      </c>
      <c r="P4" s="105">
        <f>O4/N4</f>
        <v>62.831109925293489</v>
      </c>
      <c r="Q4" s="103">
        <f>SUM(Q5:Q8)</f>
        <v>1935</v>
      </c>
      <c r="R4" s="104">
        <f>SUM(R5:R8)</f>
        <v>143825</v>
      </c>
      <c r="S4" s="105">
        <f t="shared" ref="S4:S14" si="1">R4/Q4</f>
        <v>74.328165374676999</v>
      </c>
      <c r="T4" s="103">
        <f>SUM(T5:T8)</f>
        <v>648</v>
      </c>
      <c r="U4" s="104">
        <f>SUM(U5:U8)</f>
        <v>53191</v>
      </c>
      <c r="V4" s="105">
        <f>U4/T4</f>
        <v>82.084876543209873</v>
      </c>
      <c r="W4" s="103">
        <f>SUM(W5:W8)</f>
        <v>414</v>
      </c>
      <c r="X4" s="104">
        <f>SUM(X5:X8)</f>
        <v>33542</v>
      </c>
      <c r="Y4" s="105">
        <f>X4/W4</f>
        <v>81.019323671497588</v>
      </c>
      <c r="Z4" s="103">
        <f>SUM(Z5:Z8)</f>
        <v>943</v>
      </c>
      <c r="AA4" s="104">
        <f>SUM(AA5:AA8)</f>
        <v>66572</v>
      </c>
      <c r="AB4" s="105">
        <f>AA4/Z4</f>
        <v>70.595970307529157</v>
      </c>
      <c r="AC4" s="103">
        <f>SUM(AC5:AC8)</f>
        <v>1943</v>
      </c>
      <c r="AD4" s="104">
        <f>SUM(AD5:AD8)</f>
        <v>143895</v>
      </c>
      <c r="AE4" s="105">
        <f>AD4/AC4</f>
        <v>74.058157488419965</v>
      </c>
      <c r="AF4" s="103">
        <f>SUM(AF5:AF8)</f>
        <v>18451</v>
      </c>
      <c r="AG4" s="104">
        <f>SUM(AG5:AG8)</f>
        <v>1145432</v>
      </c>
      <c r="AH4" s="105">
        <f>AG4/AF4</f>
        <v>62.07967047856485</v>
      </c>
      <c r="AI4" s="106">
        <f>SUM(AI5:AI8)</f>
        <v>5573</v>
      </c>
      <c r="AJ4" s="106">
        <f>SUM(AJ5:AJ8)</f>
        <v>361499</v>
      </c>
      <c r="AK4" s="107">
        <f t="shared" ref="AK4:AK14" si="2">AJ4/AI4</f>
        <v>64.86614031939709</v>
      </c>
      <c r="AL4" s="103">
        <f>SUM(AL5:AL8)</f>
        <v>1</v>
      </c>
      <c r="AM4" s="104">
        <f>SUM(AM5:AM8)</f>
        <v>2533</v>
      </c>
      <c r="AN4" s="105">
        <f>AM4/AL4</f>
        <v>2533</v>
      </c>
      <c r="AO4" s="103">
        <f>SUM(AO5:AO8)</f>
        <v>1</v>
      </c>
      <c r="AP4" s="104">
        <f>SUM(AP5:AP8)</f>
        <v>2381</v>
      </c>
      <c r="AQ4" s="105">
        <f>AP4/AO4</f>
        <v>2381</v>
      </c>
      <c r="AR4" s="94"/>
    </row>
    <row r="5" spans="1:44" x14ac:dyDescent="0.25">
      <c r="A5" s="310" t="s">
        <v>12</v>
      </c>
      <c r="B5" s="232">
        <v>302</v>
      </c>
      <c r="C5" s="232">
        <v>1214</v>
      </c>
      <c r="D5" s="105">
        <f t="shared" si="0"/>
        <v>4.0198675496688745</v>
      </c>
      <c r="E5" s="110">
        <v>17</v>
      </c>
      <c r="F5" s="110">
        <v>88</v>
      </c>
      <c r="G5" s="105">
        <f>IF(E5*F5&lt;&gt;0,F5/E5,0)</f>
        <v>5.1764705882352944</v>
      </c>
      <c r="H5" s="110">
        <v>25</v>
      </c>
      <c r="I5" s="110">
        <v>207</v>
      </c>
      <c r="J5" s="105">
        <f>IF(H5*I5&lt;&gt;0,I5/H5,0)</f>
        <v>8.2799999999999994</v>
      </c>
      <c r="K5" s="110">
        <v>214</v>
      </c>
      <c r="L5" s="110">
        <v>1282</v>
      </c>
      <c r="M5" s="105">
        <f>IF(K5*L5&lt;&gt;0,L5/K5,0)</f>
        <v>5.990654205607477</v>
      </c>
      <c r="N5" s="110">
        <v>357</v>
      </c>
      <c r="O5" s="110">
        <v>1574</v>
      </c>
      <c r="P5" s="105">
        <f>IF(N5*O5&lt;&gt;0,O5/N5,0)</f>
        <v>4.408963585434174</v>
      </c>
      <c r="Q5" s="110">
        <v>73</v>
      </c>
      <c r="R5" s="110">
        <v>453</v>
      </c>
      <c r="S5" s="105">
        <f t="shared" si="1"/>
        <v>6.2054794520547949</v>
      </c>
      <c r="T5" s="110">
        <v>30</v>
      </c>
      <c r="U5" s="110">
        <v>175</v>
      </c>
      <c r="V5" s="105">
        <f>IF(T5*U5&lt;&gt;0,U5/T5,0)</f>
        <v>5.833333333333333</v>
      </c>
      <c r="W5" s="110">
        <v>3</v>
      </c>
      <c r="X5" s="110">
        <v>31</v>
      </c>
      <c r="Y5" s="105">
        <f t="shared" ref="Y5:Y14" si="3">IF(W5*X5&lt;&gt;0,X5/W5,0)</f>
        <v>10.333333333333334</v>
      </c>
      <c r="Z5" s="110">
        <v>27</v>
      </c>
      <c r="AA5" s="110">
        <v>111</v>
      </c>
      <c r="AB5" s="105">
        <f>IF(Z5*AA5&lt;&gt;0,AA5/Z5,0)</f>
        <v>4.1111111111111107</v>
      </c>
      <c r="AC5" s="110">
        <v>73</v>
      </c>
      <c r="AD5" s="110">
        <v>453</v>
      </c>
      <c r="AE5" s="105">
        <f>IF(AC5*AD5&lt;&gt;0,AD5/AC5,0)</f>
        <v>6.2054794520547949</v>
      </c>
      <c r="AF5" s="110">
        <f>+E5+K5+N5+Q5+T5+AC5+B5+H5+W5+Z5</f>
        <v>1121</v>
      </c>
      <c r="AG5" s="110">
        <f t="shared" ref="AF5:AG8" si="4">+F5+L5+O5+R5+U5+AD5+C5+I5+X5+AA5</f>
        <v>5588</v>
      </c>
      <c r="AH5" s="105">
        <f>IF(AF5*AG5&lt;&gt;0,AG5/AF5,0)</f>
        <v>4.9848349687778768</v>
      </c>
      <c r="AI5" s="111">
        <v>659</v>
      </c>
      <c r="AJ5" s="111">
        <v>4262</v>
      </c>
      <c r="AK5" s="107">
        <f t="shared" si="2"/>
        <v>6.467374810318665</v>
      </c>
      <c r="AL5" s="232">
        <v>0</v>
      </c>
      <c r="AM5" s="232">
        <v>0</v>
      </c>
      <c r="AN5" s="105">
        <v>0</v>
      </c>
      <c r="AO5" s="232">
        <v>0</v>
      </c>
      <c r="AP5" s="232">
        <v>0</v>
      </c>
      <c r="AQ5" s="302">
        <v>0</v>
      </c>
      <c r="AR5" s="94"/>
    </row>
    <row r="6" spans="1:44" x14ac:dyDescent="0.25">
      <c r="A6" s="310" t="s">
        <v>130</v>
      </c>
      <c r="B6" s="232">
        <v>279</v>
      </c>
      <c r="C6" s="232">
        <v>2929</v>
      </c>
      <c r="D6" s="105">
        <f t="shared" si="0"/>
        <v>10.498207885304659</v>
      </c>
      <c r="E6" s="110">
        <v>21</v>
      </c>
      <c r="F6" s="110">
        <v>218</v>
      </c>
      <c r="G6" s="105">
        <f>IF(E6*F6&lt;&gt;0,F6/E6,0)</f>
        <v>10.380952380952381</v>
      </c>
      <c r="H6" s="110">
        <v>56</v>
      </c>
      <c r="I6" s="110">
        <v>790</v>
      </c>
      <c r="J6" s="105">
        <f>IF(H6*I6&lt;&gt;0,I6/H6,0)</f>
        <v>14.107142857142858</v>
      </c>
      <c r="K6" s="110">
        <v>340</v>
      </c>
      <c r="L6" s="110">
        <v>4808</v>
      </c>
      <c r="M6" s="105">
        <f>IF(K6*L6&lt;&gt;0,L6/K6,0)</f>
        <v>14.141176470588235</v>
      </c>
      <c r="N6" s="110">
        <v>307</v>
      </c>
      <c r="O6" s="110">
        <v>3886</v>
      </c>
      <c r="P6" s="105">
        <f>IF(N6*O6&lt;&gt;0,O6/N6,0)</f>
        <v>12.657980456026058</v>
      </c>
      <c r="Q6" s="110">
        <v>133</v>
      </c>
      <c r="R6" s="110">
        <v>1895</v>
      </c>
      <c r="S6" s="105">
        <f t="shared" si="1"/>
        <v>14.24812030075188</v>
      </c>
      <c r="T6" s="110">
        <v>36</v>
      </c>
      <c r="U6" s="110">
        <v>538</v>
      </c>
      <c r="V6" s="105">
        <f>IF(T6*U6&lt;&gt;0,U6/T6,0)</f>
        <v>14.944444444444445</v>
      </c>
      <c r="W6" s="110">
        <v>9</v>
      </c>
      <c r="X6" s="110">
        <v>139</v>
      </c>
      <c r="Y6" s="105">
        <f t="shared" si="3"/>
        <v>15.444444444444445</v>
      </c>
      <c r="Z6" s="110">
        <v>58</v>
      </c>
      <c r="AA6" s="110">
        <v>872</v>
      </c>
      <c r="AB6" s="105">
        <f>IF(Z6*AA6&lt;&gt;0,AA6/Z6,0)</f>
        <v>15.03448275862069</v>
      </c>
      <c r="AC6" s="110">
        <v>133</v>
      </c>
      <c r="AD6" s="110">
        <v>1896</v>
      </c>
      <c r="AE6" s="105">
        <f>IF(AC6*AD6&lt;&gt;0,AD6/AC6,0)</f>
        <v>14.255639097744361</v>
      </c>
      <c r="AF6" s="110">
        <f t="shared" si="4"/>
        <v>1372</v>
      </c>
      <c r="AG6" s="110">
        <f t="shared" si="4"/>
        <v>17971</v>
      </c>
      <c r="AH6" s="105">
        <f>IF(AF6*AG6&lt;&gt;0,AG6/AF6,0)</f>
        <v>13.098396501457726</v>
      </c>
      <c r="AI6" s="111">
        <v>629</v>
      </c>
      <c r="AJ6" s="111">
        <v>10241</v>
      </c>
      <c r="AK6" s="107">
        <f t="shared" si="2"/>
        <v>16.28139904610493</v>
      </c>
      <c r="AL6" s="232">
        <v>0</v>
      </c>
      <c r="AM6" s="232">
        <v>0</v>
      </c>
      <c r="AN6" s="105">
        <v>0</v>
      </c>
      <c r="AO6" s="232">
        <v>0</v>
      </c>
      <c r="AP6" s="232">
        <v>0</v>
      </c>
      <c r="AQ6" s="302">
        <v>0</v>
      </c>
      <c r="AR6" s="94"/>
    </row>
    <row r="7" spans="1:44" x14ac:dyDescent="0.25">
      <c r="A7" s="310" t="s">
        <v>131</v>
      </c>
      <c r="B7" s="232">
        <v>1055</v>
      </c>
      <c r="C7" s="232">
        <v>22855</v>
      </c>
      <c r="D7" s="105">
        <f t="shared" si="0"/>
        <v>21.66350710900474</v>
      </c>
      <c r="E7" s="110">
        <v>82</v>
      </c>
      <c r="F7" s="110">
        <v>2148</v>
      </c>
      <c r="G7" s="105">
        <f>IF(E7*F7&lt;&gt;0,F7/E7,0)</f>
        <v>26.195121951219512</v>
      </c>
      <c r="H7" s="110">
        <v>348</v>
      </c>
      <c r="I7" s="110">
        <v>9441</v>
      </c>
      <c r="J7" s="105">
        <f>IF(H7*I7&lt;&gt;0,I7/H7,0)</f>
        <v>27.129310344827587</v>
      </c>
      <c r="K7" s="110">
        <v>1080</v>
      </c>
      <c r="L7" s="110">
        <v>30056</v>
      </c>
      <c r="M7" s="105">
        <f>IF(K7*L7&lt;&gt;0,L7/K7,0)</f>
        <v>27.829629629629629</v>
      </c>
      <c r="N7" s="110">
        <v>1072</v>
      </c>
      <c r="O7" s="110">
        <v>28892</v>
      </c>
      <c r="P7" s="105">
        <f>IF(N7*O7&lt;&gt;0,O7/N7,0)</f>
        <v>26.951492537313431</v>
      </c>
      <c r="Q7" s="110">
        <v>528</v>
      </c>
      <c r="R7" s="110">
        <v>15083</v>
      </c>
      <c r="S7" s="105">
        <f t="shared" si="1"/>
        <v>28.566287878787879</v>
      </c>
      <c r="T7" s="110">
        <v>149</v>
      </c>
      <c r="U7" s="110">
        <v>4393</v>
      </c>
      <c r="V7" s="105">
        <f>IF(T7*U7&lt;&gt;0,U7/T7,0)</f>
        <v>29.483221476510067</v>
      </c>
      <c r="W7" s="110">
        <v>41</v>
      </c>
      <c r="X7" s="110">
        <v>1099</v>
      </c>
      <c r="Y7" s="105">
        <f t="shared" si="3"/>
        <v>26.804878048780488</v>
      </c>
      <c r="Z7" s="110">
        <v>227</v>
      </c>
      <c r="AA7" s="110">
        <v>5872</v>
      </c>
      <c r="AB7" s="105">
        <f>IF(Z7*AA7&lt;&gt;0,AA7/Z7,0)</f>
        <v>25.867841409691628</v>
      </c>
      <c r="AC7" s="110">
        <v>531</v>
      </c>
      <c r="AD7" s="110">
        <v>15117</v>
      </c>
      <c r="AE7" s="105">
        <f>IF(AC7*AD7&lt;&gt;0,AD7/AC7,0)</f>
        <v>28.468926553672315</v>
      </c>
      <c r="AF7" s="110">
        <f t="shared" si="4"/>
        <v>5113</v>
      </c>
      <c r="AG7" s="110">
        <f t="shared" si="4"/>
        <v>134956</v>
      </c>
      <c r="AH7" s="105">
        <f>IF(AF7*AG7&lt;&gt;0,AG7/AF7,0)</f>
        <v>26.394680226872676</v>
      </c>
      <c r="AI7" s="111">
        <v>1626</v>
      </c>
      <c r="AJ7" s="111">
        <v>48825</v>
      </c>
      <c r="AK7" s="107">
        <f t="shared" si="2"/>
        <v>30.027675276752767</v>
      </c>
      <c r="AL7" s="232">
        <v>0</v>
      </c>
      <c r="AM7" s="232">
        <v>0</v>
      </c>
      <c r="AN7" s="105">
        <v>0</v>
      </c>
      <c r="AO7" s="232">
        <v>0</v>
      </c>
      <c r="AP7" s="232">
        <v>0</v>
      </c>
      <c r="AQ7" s="302">
        <v>0</v>
      </c>
      <c r="AR7" s="94"/>
    </row>
    <row r="8" spans="1:44" x14ac:dyDescent="0.25">
      <c r="A8" s="310" t="s">
        <v>13</v>
      </c>
      <c r="B8" s="232">
        <v>1993</v>
      </c>
      <c r="C8" s="232">
        <v>139348</v>
      </c>
      <c r="D8" s="105">
        <f t="shared" si="0"/>
        <v>69.918715504264924</v>
      </c>
      <c r="E8" s="110">
        <v>278</v>
      </c>
      <c r="F8" s="110">
        <v>27736</v>
      </c>
      <c r="G8" s="105">
        <f>IF(E8*F8&lt;&gt;0,F8/E8,0)</f>
        <v>99.769784172661872</v>
      </c>
      <c r="H8" s="110">
        <v>859</v>
      </c>
      <c r="I8" s="110">
        <v>74211</v>
      </c>
      <c r="J8" s="105">
        <f>IF(H8*I8&lt;&gt;0,I8/H8,0)</f>
        <v>86.392316647264266</v>
      </c>
      <c r="K8" s="110">
        <v>1871</v>
      </c>
      <c r="L8" s="110">
        <v>151585</v>
      </c>
      <c r="M8" s="105">
        <f>IF(K8*L8&lt;&gt;0,L8/K8,0)</f>
        <v>81.018172100481024</v>
      </c>
      <c r="N8" s="110">
        <v>2012</v>
      </c>
      <c r="O8" s="110">
        <v>201139</v>
      </c>
      <c r="P8" s="105">
        <f>IF(N8*O8&lt;&gt;0,O8/N8,0)</f>
        <v>99.969681908548708</v>
      </c>
      <c r="Q8" s="110">
        <v>1201</v>
      </c>
      <c r="R8" s="110">
        <v>126394</v>
      </c>
      <c r="S8" s="105">
        <f t="shared" si="1"/>
        <v>105.24063280599501</v>
      </c>
      <c r="T8" s="110">
        <v>433</v>
      </c>
      <c r="U8" s="110">
        <v>48085</v>
      </c>
      <c r="V8" s="105">
        <f>IF(T8*U8&lt;&gt;0,U8/T8,0)</f>
        <v>111.05080831408776</v>
      </c>
      <c r="W8" s="110">
        <v>361</v>
      </c>
      <c r="X8" s="110">
        <v>32273</v>
      </c>
      <c r="Y8" s="105">
        <f t="shared" si="3"/>
        <v>89.39889196675901</v>
      </c>
      <c r="Z8" s="110">
        <v>631</v>
      </c>
      <c r="AA8" s="110">
        <v>59717</v>
      </c>
      <c r="AB8" s="105">
        <f>IF(Z8*AA8&lt;&gt;0,AA8/Z8,0)</f>
        <v>94.638668779714735</v>
      </c>
      <c r="AC8" s="110">
        <v>1206</v>
      </c>
      <c r="AD8" s="110">
        <v>126429</v>
      </c>
      <c r="AE8" s="105">
        <f>IF(AC8*AD8&lt;&gt;0,AD8/AC8,0)</f>
        <v>104.83333333333333</v>
      </c>
      <c r="AF8" s="110">
        <f t="shared" si="4"/>
        <v>10845</v>
      </c>
      <c r="AG8" s="110">
        <f t="shared" si="4"/>
        <v>986917</v>
      </c>
      <c r="AH8" s="105">
        <f>IF(AF8*AG8&lt;&gt;0,AG8/AF8,0)</f>
        <v>91.002028584601206</v>
      </c>
      <c r="AI8" s="111">
        <v>2659</v>
      </c>
      <c r="AJ8" s="111">
        <v>298171</v>
      </c>
      <c r="AK8" s="107">
        <f t="shared" si="2"/>
        <v>112.13651748777735</v>
      </c>
      <c r="AL8" s="232">
        <v>1</v>
      </c>
      <c r="AM8" s="232">
        <v>2533</v>
      </c>
      <c r="AN8" s="105">
        <f>AM8/AL8</f>
        <v>2533</v>
      </c>
      <c r="AO8" s="232">
        <v>1</v>
      </c>
      <c r="AP8" s="232">
        <v>2381</v>
      </c>
      <c r="AQ8" s="302">
        <f>AP8/AO8</f>
        <v>2381</v>
      </c>
      <c r="AR8" s="94"/>
    </row>
    <row r="9" spans="1:44" x14ac:dyDescent="0.25">
      <c r="A9" s="314" t="s">
        <v>165</v>
      </c>
      <c r="B9" s="315">
        <f>SUM(B10:B13)</f>
        <v>10860</v>
      </c>
      <c r="C9" s="316">
        <f>SUM(C10:C13)</f>
        <v>193849</v>
      </c>
      <c r="D9" s="317">
        <f t="shared" si="0"/>
        <v>17.849815837937385</v>
      </c>
      <c r="E9" s="315">
        <f>SUM(E10:E13)</f>
        <v>1092</v>
      </c>
      <c r="F9" s="316">
        <f>SUM(F10:F13)</f>
        <v>38128</v>
      </c>
      <c r="G9" s="317">
        <f>F9/E9</f>
        <v>34.915750915750912</v>
      </c>
      <c r="H9" s="315">
        <f>SUM(H10:H13)</f>
        <v>16</v>
      </c>
      <c r="I9" s="316">
        <f>SUM(I10:I13)</f>
        <v>506</v>
      </c>
      <c r="J9" s="317">
        <f>I9/H9</f>
        <v>31.625</v>
      </c>
      <c r="K9" s="315">
        <f>SUM(K10:K13)</f>
        <v>3997</v>
      </c>
      <c r="L9" s="316">
        <f>SUM(L10:L13)</f>
        <v>89806</v>
      </c>
      <c r="M9" s="317">
        <f>L9/K9</f>
        <v>22.468351263447584</v>
      </c>
      <c r="N9" s="315">
        <f>SUM(N10:N13)</f>
        <v>11493</v>
      </c>
      <c r="O9" s="316">
        <f>SUM(O10:O13)</f>
        <v>219421</v>
      </c>
      <c r="P9" s="317">
        <f>O9/N9</f>
        <v>19.091707996171582</v>
      </c>
      <c r="Q9" s="315">
        <f>SUM(Q10:Q13)</f>
        <v>1004</v>
      </c>
      <c r="R9" s="316">
        <f>SUM(R10:R13)</f>
        <v>45725</v>
      </c>
      <c r="S9" s="317">
        <f t="shared" si="1"/>
        <v>45.542828685258961</v>
      </c>
      <c r="T9" s="315">
        <f>SUM(T10:T13)</f>
        <v>1260</v>
      </c>
      <c r="U9" s="316">
        <f>SUM(U10:U13)</f>
        <v>66589</v>
      </c>
      <c r="V9" s="317">
        <f>U9/T9</f>
        <v>52.848412698412702</v>
      </c>
      <c r="W9" s="315">
        <f>SUM(W10:W13)</f>
        <v>0</v>
      </c>
      <c r="X9" s="316">
        <f>SUM(X10:X13)</f>
        <v>0</v>
      </c>
      <c r="Y9" s="317">
        <f t="shared" si="3"/>
        <v>0</v>
      </c>
      <c r="Z9" s="315">
        <f>SUM(Z10:Z13)</f>
        <v>121</v>
      </c>
      <c r="AA9" s="316">
        <f>SUM(AA10:AA13)</f>
        <v>2534</v>
      </c>
      <c r="AB9" s="317">
        <f>AA9/Z9</f>
        <v>20.942148760330578</v>
      </c>
      <c r="AC9" s="315">
        <f>SUM(AC10:AC13)</f>
        <v>1010</v>
      </c>
      <c r="AD9" s="316">
        <f>SUM(AD10:AD13)</f>
        <v>45898</v>
      </c>
      <c r="AE9" s="317">
        <f>AD9/AC9</f>
        <v>45.443564356435644</v>
      </c>
      <c r="AF9" s="315">
        <f>SUM(AF10:AF13)</f>
        <v>30853</v>
      </c>
      <c r="AG9" s="316">
        <f>SUM(AG10:AG13)</f>
        <v>702456</v>
      </c>
      <c r="AH9" s="317">
        <f>AG9/AF9</f>
        <v>22.767834570382135</v>
      </c>
      <c r="AI9" s="318">
        <f>SUM(AI10:AI13)</f>
        <v>14642</v>
      </c>
      <c r="AJ9" s="318">
        <f>SUM(AJ10:AJ13)</f>
        <v>335588</v>
      </c>
      <c r="AK9" s="319">
        <f t="shared" si="2"/>
        <v>22.919546510039613</v>
      </c>
      <c r="AL9" s="315">
        <f>SUM(AL10:AL13)</f>
        <v>0</v>
      </c>
      <c r="AM9" s="316">
        <f>SUM(AM10:AM13)</f>
        <v>0</v>
      </c>
      <c r="AN9" s="317">
        <v>0</v>
      </c>
      <c r="AO9" s="315">
        <f>SUM(AO10:AO13)</f>
        <v>0</v>
      </c>
      <c r="AP9" s="316">
        <f>SUM(AP10:AP13)</f>
        <v>0</v>
      </c>
      <c r="AQ9" s="317">
        <v>0</v>
      </c>
      <c r="AR9" s="94"/>
    </row>
    <row r="10" spans="1:44" x14ac:dyDescent="0.25">
      <c r="A10" s="310" t="s">
        <v>12</v>
      </c>
      <c r="B10" s="232">
        <v>4498</v>
      </c>
      <c r="C10" s="232">
        <v>16248</v>
      </c>
      <c r="D10" s="105">
        <f t="shared" si="0"/>
        <v>3.6122721209426412</v>
      </c>
      <c r="E10" s="110">
        <v>318</v>
      </c>
      <c r="F10" s="110">
        <v>1033</v>
      </c>
      <c r="G10" s="105">
        <f>IF(E10*F10&lt;&gt;0,F10/E10,0)</f>
        <v>3.2484276729559749</v>
      </c>
      <c r="H10" s="110">
        <v>1</v>
      </c>
      <c r="I10" s="110">
        <v>1</v>
      </c>
      <c r="J10" s="105">
        <f>IF(H10*I10&lt;&gt;0,I10/H10,0)</f>
        <v>1</v>
      </c>
      <c r="K10" s="110">
        <v>1301</v>
      </c>
      <c r="L10" s="110">
        <v>6112</v>
      </c>
      <c r="M10" s="105">
        <f>IF(K10*L10&lt;&gt;0,L10/K10,0)</f>
        <v>4.6979246733282087</v>
      </c>
      <c r="N10" s="110">
        <v>5060</v>
      </c>
      <c r="O10" s="110">
        <v>18460</v>
      </c>
      <c r="P10" s="105">
        <f>IF(N10*O10&lt;&gt;0,O10/N10,0)</f>
        <v>3.6482213438735176</v>
      </c>
      <c r="Q10" s="110">
        <v>266</v>
      </c>
      <c r="R10" s="110">
        <v>1321</v>
      </c>
      <c r="S10" s="105">
        <f t="shared" si="1"/>
        <v>4.9661654135338349</v>
      </c>
      <c r="T10" s="110">
        <v>186</v>
      </c>
      <c r="U10" s="110">
        <v>865</v>
      </c>
      <c r="V10" s="105">
        <f>IF(T10*U10&lt;&gt;0,U10/T10,0)</f>
        <v>4.650537634408602</v>
      </c>
      <c r="W10" s="122">
        <v>0</v>
      </c>
      <c r="X10" s="122">
        <v>0</v>
      </c>
      <c r="Y10" s="105">
        <f t="shared" si="3"/>
        <v>0</v>
      </c>
      <c r="Z10" s="110">
        <v>20</v>
      </c>
      <c r="AA10" s="110">
        <v>93</v>
      </c>
      <c r="AB10" s="105">
        <v>0</v>
      </c>
      <c r="AC10" s="110">
        <v>270</v>
      </c>
      <c r="AD10" s="110">
        <v>1330</v>
      </c>
      <c r="AE10" s="105">
        <f>IF(AC10*AD10&lt;&gt;0,AD10/AC10,0)</f>
        <v>4.9259259259259256</v>
      </c>
      <c r="AF10" s="110">
        <f t="shared" ref="AF10:AG13" si="5">+E10+K10+N10+Q10+T10+AC10+B10+H10+W10+Z10</f>
        <v>11920</v>
      </c>
      <c r="AG10" s="110">
        <f t="shared" si="5"/>
        <v>45463</v>
      </c>
      <c r="AH10" s="105">
        <f>IF(AF10*AG10&lt;&gt;0,AG10/AF10,0)</f>
        <v>3.814010067114094</v>
      </c>
      <c r="AI10" s="111">
        <v>6865</v>
      </c>
      <c r="AJ10" s="111">
        <v>28933</v>
      </c>
      <c r="AK10" s="107">
        <f t="shared" si="2"/>
        <v>4.2145666423889292</v>
      </c>
      <c r="AL10" s="232">
        <v>0</v>
      </c>
      <c r="AM10" s="232">
        <v>0</v>
      </c>
      <c r="AN10" s="105">
        <v>0</v>
      </c>
      <c r="AO10" s="232">
        <v>0</v>
      </c>
      <c r="AP10" s="232">
        <v>0</v>
      </c>
      <c r="AQ10" s="302">
        <v>0</v>
      </c>
      <c r="AR10" s="94"/>
    </row>
    <row r="11" spans="1:44" x14ac:dyDescent="0.25">
      <c r="A11" s="310" t="s">
        <v>130</v>
      </c>
      <c r="B11" s="232">
        <v>2271</v>
      </c>
      <c r="C11" s="232">
        <v>21936</v>
      </c>
      <c r="D11" s="105">
        <f t="shared" si="0"/>
        <v>9.6591809775429329</v>
      </c>
      <c r="E11" s="110">
        <v>198</v>
      </c>
      <c r="F11" s="110">
        <v>2151</v>
      </c>
      <c r="G11" s="105">
        <f>IF(E11*F11&lt;&gt;0,F11/E11,0)</f>
        <v>10.863636363636363</v>
      </c>
      <c r="H11" s="110">
        <v>3</v>
      </c>
      <c r="I11" s="110">
        <v>45</v>
      </c>
      <c r="J11" s="105">
        <f>IF(H11*I11&lt;&gt;0,I11/H11,0)</f>
        <v>15</v>
      </c>
      <c r="K11" s="110">
        <v>882</v>
      </c>
      <c r="L11" s="110">
        <v>9710</v>
      </c>
      <c r="M11" s="105">
        <f>IF(K11*L11&lt;&gt;0,L11/K11,0)</f>
        <v>11.00907029478458</v>
      </c>
      <c r="N11" s="110">
        <v>2345</v>
      </c>
      <c r="O11" s="110">
        <v>23988</v>
      </c>
      <c r="P11" s="105">
        <f>IF(N11*O11&lt;&gt;0,O11/N11,0)</f>
        <v>10.229424307036247</v>
      </c>
      <c r="Q11" s="110">
        <v>171</v>
      </c>
      <c r="R11" s="110">
        <v>2000</v>
      </c>
      <c r="S11" s="105">
        <f t="shared" si="1"/>
        <v>11.695906432748538</v>
      </c>
      <c r="T11" s="110">
        <v>194</v>
      </c>
      <c r="U11" s="110">
        <v>2043</v>
      </c>
      <c r="V11" s="105">
        <f>IF(T11*U11&lt;&gt;0,U11/T11,0)</f>
        <v>10.530927835051546</v>
      </c>
      <c r="W11" s="122">
        <v>0</v>
      </c>
      <c r="X11" s="122">
        <v>0</v>
      </c>
      <c r="Y11" s="105">
        <f t="shared" si="3"/>
        <v>0</v>
      </c>
      <c r="Z11" s="110">
        <v>31</v>
      </c>
      <c r="AA11" s="110">
        <v>318</v>
      </c>
      <c r="AB11" s="105">
        <v>0</v>
      </c>
      <c r="AC11" s="110">
        <v>173</v>
      </c>
      <c r="AD11" s="110">
        <v>2011</v>
      </c>
      <c r="AE11" s="105">
        <f>IF(AC11*AD11&lt;&gt;0,AD11/AC11,0)</f>
        <v>11.624277456647398</v>
      </c>
      <c r="AF11" s="110">
        <f t="shared" si="5"/>
        <v>6268</v>
      </c>
      <c r="AG11" s="110">
        <f t="shared" si="5"/>
        <v>64202</v>
      </c>
      <c r="AH11" s="105">
        <f>IF(AF11*AG11&lt;&gt;0,AG11/AF11,0)</f>
        <v>10.242820676451819</v>
      </c>
      <c r="AI11" s="111">
        <v>3004</v>
      </c>
      <c r="AJ11" s="111">
        <v>38398</v>
      </c>
      <c r="AK11" s="107">
        <f t="shared" si="2"/>
        <v>12.782290279627164</v>
      </c>
      <c r="AL11" s="232">
        <v>0</v>
      </c>
      <c r="AM11" s="232">
        <v>0</v>
      </c>
      <c r="AN11" s="105">
        <v>0</v>
      </c>
      <c r="AO11" s="232">
        <v>0</v>
      </c>
      <c r="AP11" s="232">
        <v>0</v>
      </c>
      <c r="AQ11" s="302">
        <v>0</v>
      </c>
      <c r="AR11" s="94"/>
    </row>
    <row r="12" spans="1:44" x14ac:dyDescent="0.25">
      <c r="A12" s="310" t="s">
        <v>131</v>
      </c>
      <c r="B12" s="232">
        <v>2548</v>
      </c>
      <c r="C12" s="232">
        <v>52635</v>
      </c>
      <c r="D12" s="105">
        <f t="shared" si="0"/>
        <v>20.657378335949765</v>
      </c>
      <c r="E12" s="110">
        <v>311</v>
      </c>
      <c r="F12" s="110">
        <v>7098</v>
      </c>
      <c r="G12" s="105">
        <f>IF(E12*F12&lt;&gt;0,F12/E12,0)</f>
        <v>22.823151125401928</v>
      </c>
      <c r="H12" s="110">
        <v>9</v>
      </c>
      <c r="I12" s="110">
        <v>231</v>
      </c>
      <c r="J12" s="105">
        <f>IF(H12*I12&lt;&gt;0,I12/H12,0)</f>
        <v>25.666666666666668</v>
      </c>
      <c r="K12" s="110">
        <v>1033</v>
      </c>
      <c r="L12" s="110">
        <v>22192</v>
      </c>
      <c r="M12" s="105">
        <f>IF(K12*L12&lt;&gt;0,L12/K12,0)</f>
        <v>21.483059051306874</v>
      </c>
      <c r="N12" s="110">
        <v>2535</v>
      </c>
      <c r="O12" s="110">
        <v>56830</v>
      </c>
      <c r="P12" s="105">
        <f>IF(N12*O12&lt;&gt;0,O12/N12,0)</f>
        <v>22.418145956607496</v>
      </c>
      <c r="Q12" s="110">
        <v>294</v>
      </c>
      <c r="R12" s="110">
        <v>7051</v>
      </c>
      <c r="S12" s="105">
        <f t="shared" si="1"/>
        <v>23.982993197278912</v>
      </c>
      <c r="T12" s="110">
        <v>418</v>
      </c>
      <c r="U12" s="110">
        <v>9085</v>
      </c>
      <c r="V12" s="105">
        <f>IF(T12*U12&lt;&gt;0,U12/T12,0)</f>
        <v>21.73444976076555</v>
      </c>
      <c r="W12" s="122">
        <v>0</v>
      </c>
      <c r="X12" s="122">
        <v>0</v>
      </c>
      <c r="Y12" s="105">
        <f t="shared" si="3"/>
        <v>0</v>
      </c>
      <c r="Z12" s="110">
        <v>46</v>
      </c>
      <c r="AA12" s="110">
        <v>880</v>
      </c>
      <c r="AB12" s="105">
        <v>0</v>
      </c>
      <c r="AC12" s="110">
        <v>294</v>
      </c>
      <c r="AD12" s="110">
        <v>7049</v>
      </c>
      <c r="AE12" s="105">
        <f>IF(AC12*AD12&lt;&gt;0,AD12/AC12,0)</f>
        <v>23.976190476190474</v>
      </c>
      <c r="AF12" s="110">
        <f t="shared" si="5"/>
        <v>7488</v>
      </c>
      <c r="AG12" s="110">
        <f t="shared" si="5"/>
        <v>163051</v>
      </c>
      <c r="AH12" s="105">
        <f>IF(AF12*AG12&lt;&gt;0,AG12/AF12,0)</f>
        <v>21.77497329059829</v>
      </c>
      <c r="AI12" s="111">
        <v>2989</v>
      </c>
      <c r="AJ12" s="111">
        <v>84481</v>
      </c>
      <c r="AK12" s="107">
        <f t="shared" si="2"/>
        <v>28.263967882234862</v>
      </c>
      <c r="AL12" s="232">
        <v>0</v>
      </c>
      <c r="AM12" s="232">
        <v>0</v>
      </c>
      <c r="AN12" s="105">
        <v>0</v>
      </c>
      <c r="AO12" s="232">
        <v>0</v>
      </c>
      <c r="AP12" s="232">
        <v>0</v>
      </c>
      <c r="AQ12" s="302">
        <v>0</v>
      </c>
      <c r="AR12" s="94"/>
    </row>
    <row r="13" spans="1:44" x14ac:dyDescent="0.25">
      <c r="A13" s="310" t="s">
        <v>13</v>
      </c>
      <c r="B13" s="232">
        <v>1543</v>
      </c>
      <c r="C13" s="232">
        <v>103030</v>
      </c>
      <c r="D13" s="105">
        <f t="shared" si="0"/>
        <v>66.772521062864556</v>
      </c>
      <c r="E13" s="110">
        <v>265</v>
      </c>
      <c r="F13" s="110">
        <v>27846</v>
      </c>
      <c r="G13" s="105">
        <f>IF(E13*F13&lt;&gt;0,F13/E13,0)</f>
        <v>105.07924528301886</v>
      </c>
      <c r="H13" s="110">
        <v>3</v>
      </c>
      <c r="I13" s="110">
        <v>229</v>
      </c>
      <c r="J13" s="105">
        <f>IF(H13*I13&lt;&gt;0,I13/H13,0)</f>
        <v>76.333333333333329</v>
      </c>
      <c r="K13" s="110">
        <v>781</v>
      </c>
      <c r="L13" s="110">
        <v>51792</v>
      </c>
      <c r="M13" s="105">
        <f>IF(K13*L13&lt;&gt;0,L13/K13,0)</f>
        <v>66.314980793854033</v>
      </c>
      <c r="N13" s="110">
        <v>1553</v>
      </c>
      <c r="O13" s="110">
        <v>120143</v>
      </c>
      <c r="P13" s="105">
        <f>IF(N13*O13&lt;&gt;0,O13/N13,0)</f>
        <v>77.361880231809394</v>
      </c>
      <c r="Q13" s="110">
        <v>273</v>
      </c>
      <c r="R13" s="110">
        <v>35353</v>
      </c>
      <c r="S13" s="105">
        <f t="shared" si="1"/>
        <v>129.4981684981685</v>
      </c>
      <c r="T13" s="110">
        <v>462</v>
      </c>
      <c r="U13" s="110">
        <v>54596</v>
      </c>
      <c r="V13" s="105">
        <f>IF(T13*U13&lt;&gt;0,U13/T13,0)</f>
        <v>118.17316017316017</v>
      </c>
      <c r="W13" s="122">
        <v>0</v>
      </c>
      <c r="X13" s="122">
        <v>0</v>
      </c>
      <c r="Y13" s="105">
        <f t="shared" si="3"/>
        <v>0</v>
      </c>
      <c r="Z13" s="110">
        <v>24</v>
      </c>
      <c r="AA13" s="110">
        <v>1243</v>
      </c>
      <c r="AB13" s="105">
        <v>0</v>
      </c>
      <c r="AC13" s="110">
        <v>273</v>
      </c>
      <c r="AD13" s="110">
        <v>35508</v>
      </c>
      <c r="AE13" s="105">
        <f>IF(AC13*AD13&lt;&gt;0,AD13/AC13,0)</f>
        <v>130.06593406593407</v>
      </c>
      <c r="AF13" s="110">
        <f t="shared" si="5"/>
        <v>5177</v>
      </c>
      <c r="AG13" s="110">
        <f t="shared" si="5"/>
        <v>429740</v>
      </c>
      <c r="AH13" s="105">
        <f>IF(AF13*AG13&lt;&gt;0,AG13/AF13,0)</f>
        <v>83.009464941085568</v>
      </c>
      <c r="AI13" s="111">
        <v>1784</v>
      </c>
      <c r="AJ13" s="111">
        <v>183776</v>
      </c>
      <c r="AK13" s="107">
        <f t="shared" si="2"/>
        <v>103.01345291479821</v>
      </c>
      <c r="AL13" s="232">
        <v>0</v>
      </c>
      <c r="AM13" s="232">
        <v>0</v>
      </c>
      <c r="AN13" s="105">
        <v>0</v>
      </c>
      <c r="AO13" s="232">
        <v>0</v>
      </c>
      <c r="AP13" s="232">
        <v>0</v>
      </c>
      <c r="AQ13" s="302">
        <v>0</v>
      </c>
      <c r="AR13" s="94"/>
    </row>
    <row r="14" spans="1:44" x14ac:dyDescent="0.25">
      <c r="A14" s="313" t="s">
        <v>167</v>
      </c>
      <c r="B14" s="89">
        <f>B4+B9</f>
        <v>14489</v>
      </c>
      <c r="C14" s="114">
        <f>C4+C9</f>
        <v>360195</v>
      </c>
      <c r="D14" s="90">
        <f>IF(B14*C14&lt;&gt;0,C14/B14,0)</f>
        <v>24.859893712471528</v>
      </c>
      <c r="E14" s="89">
        <f>E4+E9</f>
        <v>1490</v>
      </c>
      <c r="F14" s="114">
        <f>F4+F9</f>
        <v>68318</v>
      </c>
      <c r="G14" s="90">
        <f>IF(E14*F14&lt;&gt;0,F14/E14,0)</f>
        <v>45.851006711409397</v>
      </c>
      <c r="H14" s="89">
        <f>H4+H9</f>
        <v>1304</v>
      </c>
      <c r="I14" s="114">
        <f>I4+I9</f>
        <v>85155</v>
      </c>
      <c r="J14" s="90">
        <f>IF(H14*I14&lt;&gt;0,I14/H14,0)</f>
        <v>65.302914110429441</v>
      </c>
      <c r="K14" s="89">
        <f>K4+K9</f>
        <v>7502</v>
      </c>
      <c r="L14" s="114">
        <f>L4+L9</f>
        <v>277537</v>
      </c>
      <c r="M14" s="90">
        <f>IF(K14*L14&lt;&gt;0,L14/K14,0)</f>
        <v>36.9950679818715</v>
      </c>
      <c r="N14" s="89">
        <f>N4+N9</f>
        <v>15241</v>
      </c>
      <c r="O14" s="114">
        <f>O4+O9</f>
        <v>454912</v>
      </c>
      <c r="P14" s="90">
        <f>IF(N14*O14&lt;&gt;0,O14/N14,0)</f>
        <v>29.847910242110096</v>
      </c>
      <c r="Q14" s="89">
        <f>Q4+Q9</f>
        <v>2939</v>
      </c>
      <c r="R14" s="114">
        <f>R4+R9</f>
        <v>189550</v>
      </c>
      <c r="S14" s="90">
        <f t="shared" si="1"/>
        <v>64.494726097312011</v>
      </c>
      <c r="T14" s="89">
        <f>T4+T9</f>
        <v>1908</v>
      </c>
      <c r="U14" s="114">
        <f>U4+U9</f>
        <v>119780</v>
      </c>
      <c r="V14" s="90">
        <f>IF(T14*U14&lt;&gt;0,U14/T14,0)</f>
        <v>62.777777777777779</v>
      </c>
      <c r="W14" s="89">
        <f>W4+W9</f>
        <v>414</v>
      </c>
      <c r="X14" s="114">
        <f>X4+X9</f>
        <v>33542</v>
      </c>
      <c r="Y14" s="90">
        <f t="shared" si="3"/>
        <v>81.019323671497588</v>
      </c>
      <c r="Z14" s="89">
        <f>Z4+Z9</f>
        <v>1064</v>
      </c>
      <c r="AA14" s="114">
        <f>AA4+AA9</f>
        <v>69106</v>
      </c>
      <c r="AB14" s="90">
        <f>IF(Z14*AA14&lt;&gt;0,AA14/Z14,0)</f>
        <v>64.949248120300751</v>
      </c>
      <c r="AC14" s="89">
        <f>AC4+AC9</f>
        <v>2953</v>
      </c>
      <c r="AD14" s="114">
        <f>AD4+AD9</f>
        <v>189793</v>
      </c>
      <c r="AE14" s="90">
        <f>IF(AC14*AD14&lt;&gt;0,AD14/AC14,0)</f>
        <v>64.271249576701663</v>
      </c>
      <c r="AF14" s="89">
        <f>AF4+AF9</f>
        <v>49304</v>
      </c>
      <c r="AG14" s="114">
        <f>AG4+AG9</f>
        <v>1847888</v>
      </c>
      <c r="AH14" s="90">
        <f>IF(AF14*AG14&lt;&gt;0,AG14/AF14,0)</f>
        <v>37.479474282005519</v>
      </c>
      <c r="AI14" s="91">
        <f>AI9+AI4</f>
        <v>20215</v>
      </c>
      <c r="AJ14" s="91">
        <f>AJ9+AJ4</f>
        <v>697087</v>
      </c>
      <c r="AK14" s="92">
        <f t="shared" si="2"/>
        <v>34.483650754390304</v>
      </c>
      <c r="AL14" s="114">
        <f>AL9+AL4</f>
        <v>1</v>
      </c>
      <c r="AM14" s="114">
        <f>AM9+AM4</f>
        <v>2533</v>
      </c>
      <c r="AN14" s="90">
        <f>AM14/AL14</f>
        <v>2533</v>
      </c>
      <c r="AO14" s="114">
        <f>AO9+AO4</f>
        <v>1</v>
      </c>
      <c r="AP14" s="114">
        <f>AP9+AP4</f>
        <v>2381</v>
      </c>
      <c r="AQ14" s="90">
        <f>AP14/AO14</f>
        <v>2381</v>
      </c>
      <c r="AR14" s="94"/>
    </row>
  </sheetData>
  <mergeCells count="14">
    <mergeCell ref="AO1:AQ1"/>
    <mergeCell ref="AI1:AK1"/>
    <mergeCell ref="AF1:AH1"/>
    <mergeCell ref="T1:V1"/>
    <mergeCell ref="W1:Y1"/>
    <mergeCell ref="Z1:AB1"/>
    <mergeCell ref="AC1:AE1"/>
    <mergeCell ref="AL1:AN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"/>
  <sheetViews>
    <sheetView showGridLines="0" workbookViewId="0">
      <selection activeCell="A2" sqref="A2"/>
    </sheetView>
  </sheetViews>
  <sheetFormatPr baseColWidth="10" defaultRowHeight="13.2" x14ac:dyDescent="0.25"/>
  <cols>
    <col min="1" max="1" width="14.33203125" bestFit="1" customWidth="1"/>
    <col min="2" max="10" width="18.6640625" customWidth="1"/>
  </cols>
  <sheetData>
    <row r="1" spans="1:11" ht="15.6" x14ac:dyDescent="0.3">
      <c r="A1" s="311"/>
      <c r="B1" s="341" t="s">
        <v>180</v>
      </c>
      <c r="C1" s="342"/>
      <c r="D1" s="343"/>
      <c r="E1" s="341" t="s">
        <v>181</v>
      </c>
      <c r="F1" s="342"/>
      <c r="G1" s="343"/>
      <c r="H1" s="341" t="s">
        <v>182</v>
      </c>
      <c r="I1" s="342"/>
      <c r="J1" s="343"/>
      <c r="K1" s="330" t="e" vm="1">
        <v>#VALUE!</v>
      </c>
    </row>
    <row r="2" spans="1:11" x14ac:dyDescent="0.25">
      <c r="A2" s="312"/>
      <c r="B2" s="83" t="s">
        <v>177</v>
      </c>
      <c r="C2" s="84" t="s">
        <v>178</v>
      </c>
      <c r="D2" s="84" t="s">
        <v>179</v>
      </c>
      <c r="E2" s="83" t="s">
        <v>177</v>
      </c>
      <c r="F2" s="84" t="s">
        <v>178</v>
      </c>
      <c r="G2" s="84" t="s">
        <v>179</v>
      </c>
      <c r="H2" s="83" t="s">
        <v>177</v>
      </c>
      <c r="I2" s="84" t="s">
        <v>178</v>
      </c>
      <c r="J2" s="320" t="s">
        <v>179</v>
      </c>
    </row>
    <row r="3" spans="1:11" x14ac:dyDescent="0.25">
      <c r="A3" s="95"/>
      <c r="B3" s="230"/>
      <c r="C3" s="231"/>
      <c r="D3" s="98"/>
      <c r="E3" s="96"/>
      <c r="F3" s="97"/>
      <c r="G3" s="98"/>
      <c r="H3" s="96"/>
      <c r="I3" s="97"/>
      <c r="J3" s="98"/>
    </row>
    <row r="4" spans="1:11" x14ac:dyDescent="0.25">
      <c r="A4" s="310" t="s">
        <v>173</v>
      </c>
      <c r="B4" s="322">
        <v>10</v>
      </c>
      <c r="C4" s="323">
        <v>10</v>
      </c>
      <c r="D4" s="324">
        <v>10</v>
      </c>
      <c r="E4" s="325">
        <v>588</v>
      </c>
      <c r="F4" s="325">
        <v>397</v>
      </c>
      <c r="G4" s="324">
        <v>577</v>
      </c>
      <c r="H4" s="331">
        <v>0.64</v>
      </c>
      <c r="I4" s="331">
        <v>0.28999999999999998</v>
      </c>
      <c r="J4" s="332">
        <v>0.4</v>
      </c>
    </row>
    <row r="5" spans="1:11" x14ac:dyDescent="0.25">
      <c r="A5" s="310" t="s">
        <v>174</v>
      </c>
      <c r="B5" s="322">
        <v>20</v>
      </c>
      <c r="C5" s="323">
        <v>20</v>
      </c>
      <c r="D5" s="324">
        <v>20</v>
      </c>
      <c r="E5" s="325">
        <v>948</v>
      </c>
      <c r="F5" s="325">
        <v>711</v>
      </c>
      <c r="G5" s="324">
        <v>981</v>
      </c>
      <c r="H5" s="331">
        <v>0.66</v>
      </c>
      <c r="I5" s="331">
        <v>0.31</v>
      </c>
      <c r="J5" s="332">
        <v>0.43</v>
      </c>
    </row>
    <row r="6" spans="1:11" x14ac:dyDescent="0.25">
      <c r="A6" s="310" t="s">
        <v>175</v>
      </c>
      <c r="B6" s="322">
        <v>50</v>
      </c>
      <c r="C6" s="323">
        <v>50</v>
      </c>
      <c r="D6" s="324">
        <v>50</v>
      </c>
      <c r="E6" s="325">
        <v>1800</v>
      </c>
      <c r="F6" s="325">
        <v>1198</v>
      </c>
      <c r="G6" s="324">
        <v>1613</v>
      </c>
      <c r="H6" s="331">
        <v>0.67</v>
      </c>
      <c r="I6" s="331">
        <v>0.33</v>
      </c>
      <c r="J6" s="332">
        <v>0.44</v>
      </c>
    </row>
    <row r="7" spans="1:11" x14ac:dyDescent="0.25">
      <c r="A7" s="321" t="s">
        <v>176</v>
      </c>
      <c r="B7" s="326">
        <v>100</v>
      </c>
      <c r="C7" s="327">
        <v>100</v>
      </c>
      <c r="D7" s="328">
        <v>100</v>
      </c>
      <c r="E7" s="329">
        <v>2401</v>
      </c>
      <c r="F7" s="329">
        <v>1522</v>
      </c>
      <c r="G7" s="328">
        <v>2169</v>
      </c>
      <c r="H7" s="333">
        <v>0.67</v>
      </c>
      <c r="I7" s="333">
        <v>0.34</v>
      </c>
      <c r="J7" s="334">
        <v>0.46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5</vt:i4>
      </vt:variant>
    </vt:vector>
  </HeadingPairs>
  <TitlesOfParts>
    <vt:vector size="12" baseType="lpstr">
      <vt:lpstr>Client par Métier</vt:lpstr>
      <vt:lpstr>Analyse clients détaillée</vt:lpstr>
      <vt:lpstr>Client par département</vt:lpstr>
      <vt:lpstr>Client par région</vt:lpstr>
      <vt:lpstr>Evolution clients par site </vt:lpstr>
      <vt:lpstr>Analyse Franchisé vs Indép</vt:lpstr>
      <vt:lpstr>Analyse TOP Groupe</vt:lpstr>
      <vt:lpstr>'Analyse clients détaillée'!Zone_d_impression</vt:lpstr>
      <vt:lpstr>'Client par département'!Zone_d_impression</vt:lpstr>
      <vt:lpstr>'Client par Métier'!Zone_d_impression</vt:lpstr>
      <vt:lpstr>'Client par région'!Zone_d_impression</vt:lpstr>
      <vt:lpstr>'Evolution clients par site 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SARIAKA</dc:creator>
  <cp:lastModifiedBy>Guylain ROGEZ</cp:lastModifiedBy>
  <cp:revision>1</cp:revision>
  <cp:lastPrinted>2008-10-13T15:59:44Z</cp:lastPrinted>
  <dcterms:created xsi:type="dcterms:W3CDTF">2006-09-13T10:08:51Z</dcterms:created>
  <dcterms:modified xsi:type="dcterms:W3CDTF">2024-09-16T13:55:06Z</dcterms:modified>
</cp:coreProperties>
</file>