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Z:\13. JORECA\#PANEL\AUTO\AUTO-FRANCE (FR)\2024\2409\Panel\"/>
    </mc:Choice>
  </mc:AlternateContent>
  <xr:revisionPtr revIDLastSave="0" documentId="13_ncr:1_{60405661-20D5-446A-905C-570E4EC3837C}" xr6:coauthVersionLast="47" xr6:coauthVersionMax="47" xr10:uidLastSave="{00000000-0000-0000-0000-000000000000}"/>
  <bookViews>
    <workbookView xWindow="-108" yWindow="-108" windowWidth="23256" windowHeight="12720" tabRatio="266" xr2:uid="{00000000-000D-0000-FFFF-FFFF00000000}"/>
  </bookViews>
  <sheets>
    <sheet name="Ages" sheetId="1" r:id="rId1"/>
    <sheet name="Prix" sheetId="2" r:id="rId2"/>
    <sheet name="Fuel" sheetId="4" r:id="rId3"/>
  </sheets>
  <definedNames>
    <definedName name="_xlnm.Print_Titles" localSheetId="1">Prix!$B:$B,Prix!#REF!</definedName>
    <definedName name="_xlnm.Print_Area" localSheetId="0">Ages!$B$6:$S$18</definedName>
    <definedName name="_xlnm.Print_Area" localSheetId="1">Prix!$B$2:$AG$2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4" l="1"/>
  <c r="N60" i="4"/>
  <c r="L60" i="4"/>
  <c r="J60" i="4"/>
  <c r="H60" i="4"/>
  <c r="F60" i="4"/>
  <c r="D60" i="4"/>
  <c r="O59" i="4"/>
  <c r="M59" i="4"/>
  <c r="K59" i="4"/>
  <c r="I59" i="4"/>
  <c r="G59" i="4"/>
  <c r="E59" i="4"/>
  <c r="C59" i="4"/>
  <c r="Q58" i="4"/>
  <c r="H58" i="4" s="1"/>
  <c r="Q57" i="4"/>
  <c r="D57" i="4" s="1"/>
  <c r="Q56" i="4"/>
  <c r="H56" i="4" s="1"/>
  <c r="Q55" i="4"/>
  <c r="D55" i="4" s="1"/>
  <c r="Q54" i="4"/>
  <c r="H54" i="4" s="1"/>
  <c r="Q53" i="4"/>
  <c r="D53" i="4" s="1"/>
  <c r="Q52" i="4"/>
  <c r="H52" i="4" s="1"/>
  <c r="Q51" i="4"/>
  <c r="D51" i="4" s="1"/>
  <c r="Q50" i="4"/>
  <c r="H50" i="4" s="1"/>
  <c r="Q49" i="4"/>
  <c r="D49" i="4" s="1"/>
  <c r="P17" i="4"/>
  <c r="N17" i="4"/>
  <c r="L17" i="4"/>
  <c r="J17" i="4"/>
  <c r="H17" i="4"/>
  <c r="F17" i="4"/>
  <c r="D17" i="4"/>
  <c r="O16" i="4"/>
  <c r="M16" i="4"/>
  <c r="K16" i="4"/>
  <c r="I16" i="4"/>
  <c r="G16" i="4"/>
  <c r="E16" i="4"/>
  <c r="C16" i="4"/>
  <c r="Q15" i="4"/>
  <c r="Q14" i="4"/>
  <c r="P14" i="4" s="1"/>
  <c r="Q13" i="4"/>
  <c r="Q12" i="4"/>
  <c r="Q11" i="4"/>
  <c r="Q10" i="4"/>
  <c r="P10" i="4" s="1"/>
  <c r="Q9" i="4"/>
  <c r="Q8" i="4"/>
  <c r="P8" i="4" s="1"/>
  <c r="Q7" i="4"/>
  <c r="Q6" i="4"/>
  <c r="P6" i="4" s="1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C34" i="2"/>
  <c r="AG33" i="2"/>
  <c r="AG32" i="2"/>
  <c r="AG31" i="2"/>
  <c r="AG30" i="2"/>
  <c r="AF30" i="2" s="1"/>
  <c r="T30" i="2"/>
  <c r="R30" i="2"/>
  <c r="L30" i="2"/>
  <c r="H30" i="2"/>
  <c r="F30" i="2"/>
  <c r="D30" i="2"/>
  <c r="AG29" i="2"/>
  <c r="AG28" i="2"/>
  <c r="L28" i="2" s="1"/>
  <c r="AG27" i="2"/>
  <c r="AG26" i="2"/>
  <c r="AG25" i="2"/>
  <c r="R25" i="2" s="1"/>
  <c r="AG24" i="2"/>
  <c r="AC16" i="2"/>
  <c r="AA16" i="2"/>
  <c r="Y16" i="2"/>
  <c r="W16" i="2"/>
  <c r="U16" i="2"/>
  <c r="S16" i="2"/>
  <c r="Q16" i="2"/>
  <c r="O16" i="2"/>
  <c r="M16" i="2"/>
  <c r="K16" i="2"/>
  <c r="I16" i="2"/>
  <c r="G16" i="2"/>
  <c r="E16" i="2"/>
  <c r="C16" i="2"/>
  <c r="AG15" i="2"/>
  <c r="AF15" i="2" s="1"/>
  <c r="AG14" i="2"/>
  <c r="AF14" i="2" s="1"/>
  <c r="AG13" i="2"/>
  <c r="AF13" i="2" s="1"/>
  <c r="L13" i="2"/>
  <c r="AG12" i="2"/>
  <c r="AF12" i="2" s="1"/>
  <c r="V12" i="2"/>
  <c r="AG11" i="2"/>
  <c r="D11" i="2" s="1"/>
  <c r="AG10" i="2"/>
  <c r="Z10" i="2" s="1"/>
  <c r="AB10" i="2"/>
  <c r="F10" i="2"/>
  <c r="AG9" i="2"/>
  <c r="Z9" i="2" s="1"/>
  <c r="AG8" i="2"/>
  <c r="AB8" i="2" s="1"/>
  <c r="AF8" i="2"/>
  <c r="AG7" i="2"/>
  <c r="AB7" i="2" s="1"/>
  <c r="AG6" i="2"/>
  <c r="AF6" i="2" s="1"/>
  <c r="Z6" i="2"/>
  <c r="X6" i="2"/>
  <c r="V6" i="2"/>
  <c r="Q52" i="1"/>
  <c r="O52" i="1"/>
  <c r="M52" i="1"/>
  <c r="K52" i="1"/>
  <c r="I52" i="1"/>
  <c r="G52" i="1"/>
  <c r="E52" i="1"/>
  <c r="C52" i="1"/>
  <c r="S51" i="1"/>
  <c r="S50" i="1"/>
  <c r="S49" i="1"/>
  <c r="S48" i="1"/>
  <c r="S47" i="1"/>
  <c r="S46" i="1"/>
  <c r="S45" i="1"/>
  <c r="S44" i="1"/>
  <c r="S43" i="1"/>
  <c r="S42" i="1"/>
  <c r="Q35" i="1"/>
  <c r="O35" i="1"/>
  <c r="M35" i="1"/>
  <c r="K35" i="1"/>
  <c r="I35" i="1"/>
  <c r="G35" i="1"/>
  <c r="E35" i="1"/>
  <c r="C35" i="1"/>
  <c r="S34" i="1"/>
  <c r="H34" i="1" s="1"/>
  <c r="S33" i="1"/>
  <c r="P33" i="1" s="1"/>
  <c r="S32" i="1"/>
  <c r="R32" i="1" s="1"/>
  <c r="S31" i="1"/>
  <c r="R31" i="1" s="1"/>
  <c r="S30" i="1"/>
  <c r="D30" i="1" s="1"/>
  <c r="S29" i="1"/>
  <c r="R29" i="1" s="1"/>
  <c r="S28" i="1"/>
  <c r="R28" i="1" s="1"/>
  <c r="S27" i="1"/>
  <c r="R27" i="1" s="1"/>
  <c r="S26" i="1"/>
  <c r="H26" i="1" s="1"/>
  <c r="S25" i="1"/>
  <c r="P25" i="1" s="1"/>
  <c r="J25" i="1"/>
  <c r="Q18" i="1"/>
  <c r="O18" i="1"/>
  <c r="M18" i="1"/>
  <c r="K18" i="1"/>
  <c r="I18" i="1"/>
  <c r="G18" i="1"/>
  <c r="E18" i="1"/>
  <c r="C18" i="1"/>
  <c r="S17" i="1"/>
  <c r="R17" i="1" s="1"/>
  <c r="S16" i="1"/>
  <c r="R16" i="1" s="1"/>
  <c r="S15" i="1"/>
  <c r="S14" i="1"/>
  <c r="R14" i="1" s="1"/>
  <c r="S13" i="1"/>
  <c r="R13" i="1" s="1"/>
  <c r="S12" i="1"/>
  <c r="F12" i="1" s="1"/>
  <c r="S11" i="1"/>
  <c r="H11" i="1" s="1"/>
  <c r="S10" i="1"/>
  <c r="R10" i="1" s="1"/>
  <c r="S9" i="1"/>
  <c r="P9" i="1" s="1"/>
  <c r="S8" i="1"/>
  <c r="R8" i="1" s="1"/>
  <c r="Z30" i="2" l="1"/>
  <c r="F6" i="2"/>
  <c r="L10" i="2"/>
  <c r="R13" i="2"/>
  <c r="AB30" i="2"/>
  <c r="D33" i="1"/>
  <c r="J6" i="2"/>
  <c r="F8" i="2"/>
  <c r="T10" i="2"/>
  <c r="AD13" i="2"/>
  <c r="AD30" i="2"/>
  <c r="L13" i="1"/>
  <c r="J33" i="1"/>
  <c r="N6" i="2"/>
  <c r="P8" i="2"/>
  <c r="L33" i="1"/>
  <c r="P6" i="2"/>
  <c r="V8" i="2"/>
  <c r="R11" i="2"/>
  <c r="P11" i="2"/>
  <c r="Z11" i="2"/>
  <c r="J11" i="2"/>
  <c r="X11" i="2"/>
  <c r="H11" i="2"/>
  <c r="V11" i="2"/>
  <c r="N11" i="2"/>
  <c r="F11" i="2"/>
  <c r="T11" i="2"/>
  <c r="L11" i="2"/>
  <c r="N58" i="4"/>
  <c r="F58" i="4"/>
  <c r="J57" i="4"/>
  <c r="N56" i="4"/>
  <c r="F56" i="4"/>
  <c r="J55" i="4"/>
  <c r="N54" i="4"/>
  <c r="F54" i="4"/>
  <c r="J53" i="4"/>
  <c r="N52" i="4"/>
  <c r="F52" i="4"/>
  <c r="J51" i="4"/>
  <c r="N50" i="4"/>
  <c r="F50" i="4"/>
  <c r="J49" i="4"/>
  <c r="L58" i="4"/>
  <c r="D58" i="4"/>
  <c r="H57" i="4"/>
  <c r="L56" i="4"/>
  <c r="D56" i="4"/>
  <c r="H55" i="4"/>
  <c r="L54" i="4"/>
  <c r="D54" i="4"/>
  <c r="H53" i="4"/>
  <c r="L52" i="4"/>
  <c r="D52" i="4"/>
  <c r="H51" i="4"/>
  <c r="L50" i="4"/>
  <c r="D50" i="4"/>
  <c r="H49" i="4"/>
  <c r="J58" i="4"/>
  <c r="N57" i="4"/>
  <c r="F57" i="4"/>
  <c r="J56" i="4"/>
  <c r="N55" i="4"/>
  <c r="F55" i="4"/>
  <c r="J54" i="4"/>
  <c r="N53" i="4"/>
  <c r="F53" i="4"/>
  <c r="J52" i="4"/>
  <c r="N51" i="4"/>
  <c r="F51" i="4"/>
  <c r="J50" i="4"/>
  <c r="N49" i="4"/>
  <c r="F49" i="4"/>
  <c r="L57" i="4"/>
  <c r="L55" i="4"/>
  <c r="L53" i="4"/>
  <c r="L51" i="4"/>
  <c r="L49" i="4"/>
  <c r="F7" i="2"/>
  <c r="V7" i="2"/>
  <c r="R15" i="2"/>
  <c r="L14" i="1"/>
  <c r="H30" i="1"/>
  <c r="P7" i="2"/>
  <c r="AF7" i="2"/>
  <c r="N8" i="2"/>
  <c r="Z8" i="2"/>
  <c r="L12" i="2"/>
  <c r="J13" i="2"/>
  <c r="V13" i="2"/>
  <c r="T14" i="2"/>
  <c r="L15" i="2"/>
  <c r="AD15" i="2"/>
  <c r="J7" i="2"/>
  <c r="X7" i="2"/>
  <c r="F15" i="2"/>
  <c r="T15" i="2"/>
  <c r="F8" i="1"/>
  <c r="D14" i="1"/>
  <c r="R33" i="1"/>
  <c r="N7" i="2"/>
  <c r="Z7" i="2"/>
  <c r="J8" i="2"/>
  <c r="X8" i="2"/>
  <c r="F13" i="2"/>
  <c r="T13" i="2"/>
  <c r="F14" i="2"/>
  <c r="J15" i="2"/>
  <c r="V15" i="2"/>
  <c r="P12" i="4"/>
  <c r="D10" i="1"/>
  <c r="J8" i="1"/>
  <c r="F10" i="1"/>
  <c r="N10" i="1"/>
  <c r="N14" i="1"/>
  <c r="D17" i="1"/>
  <c r="R25" i="1"/>
  <c r="D27" i="1"/>
  <c r="D28" i="1"/>
  <c r="D29" i="1"/>
  <c r="H10" i="1"/>
  <c r="P10" i="1"/>
  <c r="L27" i="1"/>
  <c r="L28" i="1"/>
  <c r="D31" i="1"/>
  <c r="L10" i="1"/>
  <c r="J10" i="1"/>
  <c r="D13" i="1"/>
  <c r="F14" i="1"/>
  <c r="D25" i="1"/>
  <c r="P28" i="1"/>
  <c r="S52" i="1"/>
  <c r="P52" i="1" s="1"/>
  <c r="V28" i="2"/>
  <c r="F9" i="2"/>
  <c r="T9" i="2"/>
  <c r="L9" i="2"/>
  <c r="AB9" i="2"/>
  <c r="AB11" i="2"/>
  <c r="F12" i="2"/>
  <c r="R12" i="2"/>
  <c r="AB12" i="2"/>
  <c r="L14" i="2"/>
  <c r="AB14" i="2"/>
  <c r="AG16" i="2"/>
  <c r="AF16" i="2" s="1"/>
  <c r="R9" i="2"/>
  <c r="AD9" i="2"/>
  <c r="J10" i="2"/>
  <c r="V10" i="2"/>
  <c r="AD11" i="2"/>
  <c r="J12" i="2"/>
  <c r="T12" i="2"/>
  <c r="AD12" i="2"/>
  <c r="R14" i="2"/>
  <c r="AD14" i="2"/>
  <c r="H6" i="2"/>
  <c r="R6" i="2"/>
  <c r="AD6" i="2"/>
  <c r="H7" i="2"/>
  <c r="R7" i="2"/>
  <c r="AD7" i="2"/>
  <c r="H8" i="2"/>
  <c r="R8" i="2"/>
  <c r="AD8" i="2"/>
  <c r="J9" i="2"/>
  <c r="V9" i="2"/>
  <c r="D10" i="2"/>
  <c r="R10" i="2"/>
  <c r="AD10" i="2"/>
  <c r="D12" i="2"/>
  <c r="N12" i="2"/>
  <c r="Z12" i="2"/>
  <c r="D13" i="2"/>
  <c r="N13" i="2"/>
  <c r="AB13" i="2"/>
  <c r="J14" i="2"/>
  <c r="V14" i="2"/>
  <c r="D15" i="2"/>
  <c r="N15" i="2"/>
  <c r="AB15" i="2"/>
  <c r="D6" i="2"/>
  <c r="L6" i="2"/>
  <c r="T6" i="2"/>
  <c r="AB6" i="2"/>
  <c r="D7" i="2"/>
  <c r="L7" i="2"/>
  <c r="T7" i="2"/>
  <c r="D8" i="2"/>
  <c r="L8" i="2"/>
  <c r="T8" i="2"/>
  <c r="D9" i="2"/>
  <c r="N9" i="2"/>
  <c r="N10" i="2"/>
  <c r="Z13" i="2"/>
  <c r="D14" i="2"/>
  <c r="N14" i="2"/>
  <c r="Z14" i="2"/>
  <c r="Z15" i="2"/>
  <c r="L29" i="1"/>
  <c r="L25" i="1"/>
  <c r="D32" i="1"/>
  <c r="F29" i="1"/>
  <c r="N29" i="1"/>
  <c r="J31" i="1"/>
  <c r="F25" i="1"/>
  <c r="N25" i="1"/>
  <c r="H29" i="1"/>
  <c r="P29" i="1"/>
  <c r="L31" i="1"/>
  <c r="L32" i="1"/>
  <c r="F33" i="1"/>
  <c r="N33" i="1"/>
  <c r="D34" i="1"/>
  <c r="H25" i="1"/>
  <c r="J29" i="1"/>
  <c r="P32" i="1"/>
  <c r="H33" i="1"/>
  <c r="L11" i="1"/>
  <c r="P13" i="1"/>
  <c r="H14" i="1"/>
  <c r="P14" i="1"/>
  <c r="D16" i="1"/>
  <c r="L17" i="1"/>
  <c r="J14" i="1"/>
  <c r="P17" i="1"/>
  <c r="P12" i="1"/>
  <c r="H12" i="1"/>
  <c r="N12" i="1"/>
  <c r="R15" i="1"/>
  <c r="P15" i="1"/>
  <c r="L15" i="1"/>
  <c r="AF27" i="2"/>
  <c r="AD27" i="2"/>
  <c r="H27" i="2"/>
  <c r="Z27" i="2"/>
  <c r="D27" i="2"/>
  <c r="L27" i="2"/>
  <c r="N7" i="4"/>
  <c r="F7" i="4"/>
  <c r="L7" i="4"/>
  <c r="D7" i="4"/>
  <c r="J7" i="4"/>
  <c r="H7" i="4"/>
  <c r="N9" i="4"/>
  <c r="F9" i="4"/>
  <c r="L9" i="4"/>
  <c r="D9" i="4"/>
  <c r="J9" i="4"/>
  <c r="H9" i="4"/>
  <c r="N11" i="4"/>
  <c r="F11" i="4"/>
  <c r="L11" i="4"/>
  <c r="D11" i="4"/>
  <c r="J11" i="4"/>
  <c r="H11" i="4"/>
  <c r="N13" i="4"/>
  <c r="F13" i="4"/>
  <c r="L13" i="4"/>
  <c r="D13" i="4"/>
  <c r="J13" i="4"/>
  <c r="H13" i="4"/>
  <c r="N15" i="4"/>
  <c r="F15" i="4"/>
  <c r="L15" i="4"/>
  <c r="D15" i="4"/>
  <c r="J15" i="4"/>
  <c r="H15" i="4"/>
  <c r="Q16" i="4"/>
  <c r="D16" i="4" s="1"/>
  <c r="S18" i="1"/>
  <c r="P18" i="1" s="1"/>
  <c r="P8" i="1"/>
  <c r="H8" i="1"/>
  <c r="R9" i="1"/>
  <c r="H9" i="1"/>
  <c r="J12" i="1"/>
  <c r="P16" i="1"/>
  <c r="H16" i="1"/>
  <c r="N16" i="1"/>
  <c r="F16" i="1"/>
  <c r="R26" i="1"/>
  <c r="P26" i="1"/>
  <c r="L26" i="1"/>
  <c r="AF25" i="2"/>
  <c r="AD25" i="2"/>
  <c r="F25" i="2"/>
  <c r="V25" i="2"/>
  <c r="J25" i="2"/>
  <c r="P49" i="4"/>
  <c r="P51" i="4"/>
  <c r="P53" i="4"/>
  <c r="P55" i="4"/>
  <c r="P57" i="4"/>
  <c r="L8" i="1"/>
  <c r="D9" i="1"/>
  <c r="R11" i="1"/>
  <c r="P11" i="1"/>
  <c r="L12" i="1"/>
  <c r="D15" i="1"/>
  <c r="J16" i="1"/>
  <c r="P27" i="1"/>
  <c r="H27" i="1"/>
  <c r="N27" i="1"/>
  <c r="F27" i="1"/>
  <c r="R30" i="1"/>
  <c r="P30" i="1"/>
  <c r="L30" i="1"/>
  <c r="N6" i="4"/>
  <c r="F6" i="4"/>
  <c r="L6" i="4"/>
  <c r="D6" i="4"/>
  <c r="J6" i="4"/>
  <c r="H6" i="4"/>
  <c r="N8" i="4"/>
  <c r="F8" i="4"/>
  <c r="L8" i="4"/>
  <c r="D8" i="4"/>
  <c r="J8" i="4"/>
  <c r="H8" i="4"/>
  <c r="N10" i="4"/>
  <c r="F10" i="4"/>
  <c r="L10" i="4"/>
  <c r="D10" i="4"/>
  <c r="J10" i="4"/>
  <c r="H10" i="4"/>
  <c r="N12" i="4"/>
  <c r="F12" i="4"/>
  <c r="L12" i="4"/>
  <c r="D12" i="4"/>
  <c r="J12" i="4"/>
  <c r="H12" i="4"/>
  <c r="N14" i="4"/>
  <c r="F14" i="4"/>
  <c r="L14" i="4"/>
  <c r="D14" i="4"/>
  <c r="J14" i="4"/>
  <c r="H14" i="4"/>
  <c r="D8" i="1"/>
  <c r="N8" i="1"/>
  <c r="L9" i="1"/>
  <c r="D11" i="1"/>
  <c r="D12" i="1"/>
  <c r="R12" i="1"/>
  <c r="H15" i="1"/>
  <c r="L16" i="1"/>
  <c r="D26" i="1"/>
  <c r="J27" i="1"/>
  <c r="P31" i="1"/>
  <c r="H31" i="1"/>
  <c r="N31" i="1"/>
  <c r="F31" i="1"/>
  <c r="R34" i="1"/>
  <c r="P34" i="1"/>
  <c r="L34" i="1"/>
  <c r="T27" i="2"/>
  <c r="AD28" i="2"/>
  <c r="T28" i="2"/>
  <c r="H28" i="2"/>
  <c r="AB28" i="2"/>
  <c r="R28" i="2"/>
  <c r="F28" i="2"/>
  <c r="AF28" i="2"/>
  <c r="J28" i="2"/>
  <c r="Z28" i="2"/>
  <c r="D28" i="2"/>
  <c r="P7" i="4"/>
  <c r="P9" i="4"/>
  <c r="P11" i="4"/>
  <c r="P13" i="4"/>
  <c r="P15" i="4"/>
  <c r="P16" i="4"/>
  <c r="P50" i="4"/>
  <c r="P52" i="4"/>
  <c r="P54" i="4"/>
  <c r="P56" i="4"/>
  <c r="P58" i="4"/>
  <c r="Q59" i="4"/>
  <c r="D59" i="4" s="1"/>
  <c r="H13" i="1"/>
  <c r="H17" i="1"/>
  <c r="S35" i="1"/>
  <c r="R35" i="1" s="1"/>
  <c r="H28" i="1"/>
  <c r="H32" i="1"/>
  <c r="AF9" i="2"/>
  <c r="X9" i="2"/>
  <c r="P9" i="2"/>
  <c r="H9" i="2"/>
  <c r="AF10" i="2"/>
  <c r="X10" i="2"/>
  <c r="P10" i="2"/>
  <c r="H10" i="2"/>
  <c r="AF11" i="2"/>
  <c r="H12" i="2"/>
  <c r="P12" i="2"/>
  <c r="X12" i="2"/>
  <c r="H13" i="2"/>
  <c r="P13" i="2"/>
  <c r="X13" i="2"/>
  <c r="H14" i="2"/>
  <c r="P14" i="2"/>
  <c r="X14" i="2"/>
  <c r="H15" i="2"/>
  <c r="P15" i="2"/>
  <c r="X15" i="2"/>
  <c r="AG34" i="2"/>
  <c r="Z34" i="2" s="1"/>
  <c r="J30" i="2"/>
  <c r="V30" i="2"/>
  <c r="AD34" i="2"/>
  <c r="T34" i="2"/>
  <c r="D34" i="2"/>
  <c r="D25" i="2"/>
  <c r="H25" i="2"/>
  <c r="L25" i="2"/>
  <c r="T25" i="2"/>
  <c r="Z25" i="2"/>
  <c r="F27" i="2"/>
  <c r="J27" i="2"/>
  <c r="R27" i="2"/>
  <c r="V27" i="2"/>
  <c r="AB27" i="2"/>
  <c r="F26" i="1"/>
  <c r="J26" i="1"/>
  <c r="N26" i="1"/>
  <c r="F28" i="1"/>
  <c r="J28" i="1"/>
  <c r="N28" i="1"/>
  <c r="F30" i="1"/>
  <c r="J30" i="1"/>
  <c r="N30" i="1"/>
  <c r="F32" i="1"/>
  <c r="J32" i="1"/>
  <c r="N32" i="1"/>
  <c r="F34" i="1"/>
  <c r="J34" i="1"/>
  <c r="N34" i="1"/>
  <c r="J18" i="1"/>
  <c r="F9" i="1"/>
  <c r="J9" i="1"/>
  <c r="N9" i="1"/>
  <c r="F11" i="1"/>
  <c r="J11" i="1"/>
  <c r="N11" i="1"/>
  <c r="F13" i="1"/>
  <c r="J13" i="1"/>
  <c r="N13" i="1"/>
  <c r="F15" i="1"/>
  <c r="J15" i="1"/>
  <c r="N15" i="1"/>
  <c r="F17" i="1"/>
  <c r="J17" i="1"/>
  <c r="N17" i="1"/>
  <c r="H16" i="2" l="1"/>
  <c r="N16" i="2"/>
  <c r="N34" i="2"/>
  <c r="AD16" i="2"/>
  <c r="L16" i="2"/>
  <c r="F59" i="4"/>
  <c r="D52" i="1"/>
  <c r="R52" i="1"/>
  <c r="J52" i="1"/>
  <c r="L52" i="1"/>
  <c r="F52" i="1"/>
  <c r="N52" i="1"/>
  <c r="H52" i="1"/>
  <c r="D35" i="1"/>
  <c r="F35" i="1"/>
  <c r="L35" i="1"/>
  <c r="H59" i="4"/>
  <c r="F34" i="2"/>
  <c r="V34" i="2"/>
  <c r="L34" i="2"/>
  <c r="AB34" i="2"/>
  <c r="Z16" i="2"/>
  <c r="J16" i="2"/>
  <c r="D16" i="2"/>
  <c r="V16" i="2"/>
  <c r="F16" i="2"/>
  <c r="X16" i="2"/>
  <c r="AB16" i="2"/>
  <c r="R16" i="2"/>
  <c r="P16" i="2"/>
  <c r="T16" i="2"/>
  <c r="N35" i="1"/>
  <c r="L18" i="1"/>
  <c r="R18" i="1"/>
  <c r="D18" i="1"/>
  <c r="N16" i="4"/>
  <c r="L16" i="4"/>
  <c r="H16" i="4"/>
  <c r="F18" i="1"/>
  <c r="P35" i="1"/>
  <c r="P34" i="2"/>
  <c r="F16" i="4"/>
  <c r="J59" i="4"/>
  <c r="J16" i="4"/>
  <c r="N18" i="1"/>
  <c r="H35" i="1"/>
  <c r="H34" i="2"/>
  <c r="X34" i="2"/>
  <c r="AF34" i="2"/>
  <c r="L59" i="4"/>
  <c r="H18" i="1"/>
  <c r="J35" i="1"/>
  <c r="J34" i="2"/>
  <c r="R34" i="2"/>
  <c r="P59" i="4"/>
  <c r="N59" i="4"/>
  <c r="O39" i="4"/>
  <c r="O38" i="4"/>
  <c r="M39" i="4"/>
  <c r="M38" i="4"/>
  <c r="K39" i="4"/>
  <c r="K38" i="4"/>
  <c r="I39" i="4"/>
  <c r="I38" i="4"/>
  <c r="G39" i="4"/>
  <c r="G38" i="4"/>
  <c r="E39" i="4"/>
  <c r="E38" i="4"/>
  <c r="C39" i="4"/>
  <c r="C38" i="4"/>
  <c r="O42" i="4"/>
  <c r="O40" i="4"/>
  <c r="O37" i="4"/>
  <c r="O36" i="4"/>
  <c r="O35" i="4"/>
  <c r="O34" i="4"/>
  <c r="O33" i="4"/>
  <c r="O32" i="4"/>
  <c r="O31" i="4"/>
  <c r="M42" i="4"/>
  <c r="M40" i="4"/>
  <c r="M37" i="4"/>
  <c r="M36" i="4"/>
  <c r="M35" i="4"/>
  <c r="M34" i="4"/>
  <c r="M33" i="4"/>
  <c r="M32" i="4"/>
  <c r="M31" i="4"/>
  <c r="K42" i="4"/>
  <c r="K40" i="4"/>
  <c r="K37" i="4"/>
  <c r="K36" i="4"/>
  <c r="K35" i="4"/>
  <c r="K34" i="4"/>
  <c r="K33" i="4"/>
  <c r="K32" i="4"/>
  <c r="K31" i="4"/>
  <c r="I42" i="4"/>
  <c r="I40" i="4"/>
  <c r="I37" i="4"/>
  <c r="I36" i="4"/>
  <c r="I35" i="4"/>
  <c r="I34" i="4"/>
  <c r="I33" i="4"/>
  <c r="I32" i="4"/>
  <c r="I31" i="4"/>
  <c r="G42" i="4"/>
  <c r="G40" i="4"/>
  <c r="G37" i="4"/>
  <c r="G36" i="4"/>
  <c r="G35" i="4"/>
  <c r="G34" i="4"/>
  <c r="G33" i="4"/>
  <c r="G32" i="4"/>
  <c r="G31" i="4"/>
  <c r="E42" i="4"/>
  <c r="E40" i="4"/>
  <c r="E37" i="4"/>
  <c r="E36" i="4"/>
  <c r="E35" i="4"/>
  <c r="E34" i="4"/>
  <c r="E33" i="4"/>
  <c r="E32" i="4"/>
  <c r="E31" i="4"/>
  <c r="C42" i="4"/>
  <c r="C40" i="4"/>
  <c r="C37" i="4"/>
  <c r="C36" i="4"/>
  <c r="C35" i="4"/>
  <c r="C34" i="4"/>
  <c r="C33" i="4"/>
  <c r="C32" i="4"/>
  <c r="C31" i="4"/>
  <c r="Q37" i="4" l="1"/>
  <c r="L37" i="4" s="1"/>
  <c r="K41" i="4"/>
  <c r="C41" i="4"/>
  <c r="N42" i="4"/>
  <c r="O41" i="4"/>
  <c r="Q32" i="4"/>
  <c r="F32" i="4" s="1"/>
  <c r="Q36" i="4"/>
  <c r="Q40" i="4"/>
  <c r="E41" i="4"/>
  <c r="G41" i="4"/>
  <c r="I41" i="4"/>
  <c r="Q35" i="4"/>
  <c r="F35" i="4" s="1"/>
  <c r="Q34" i="4"/>
  <c r="N34" i="4" s="1"/>
  <c r="M41" i="4"/>
  <c r="Q39" i="4"/>
  <c r="Q38" i="4"/>
  <c r="Q31" i="4"/>
  <c r="Q33" i="4"/>
  <c r="D37" i="4" l="1"/>
  <c r="F42" i="4"/>
  <c r="P42" i="4"/>
  <c r="H42" i="4"/>
  <c r="P37" i="4"/>
  <c r="N37" i="4"/>
  <c r="D42" i="4"/>
  <c r="L42" i="4"/>
  <c r="J42" i="4"/>
  <c r="J37" i="4"/>
  <c r="H37" i="4"/>
  <c r="F37" i="4"/>
  <c r="J34" i="4"/>
  <c r="L34" i="4"/>
  <c r="H34" i="4"/>
  <c r="P34" i="4"/>
  <c r="L35" i="4"/>
  <c r="F34" i="4"/>
  <c r="D34" i="4"/>
  <c r="J35" i="4"/>
  <c r="N32" i="4"/>
  <c r="P35" i="4"/>
  <c r="L32" i="4"/>
  <c r="H35" i="4"/>
  <c r="P32" i="4"/>
  <c r="H32" i="4"/>
  <c r="D35" i="4"/>
  <c r="N35" i="4"/>
  <c r="J32" i="4"/>
  <c r="D32" i="4"/>
  <c r="Q41" i="4"/>
  <c r="H41" i="4" l="1"/>
  <c r="P41" i="4"/>
  <c r="J41" i="4"/>
  <c r="F41" i="4"/>
  <c r="D41" i="4"/>
  <c r="N41" i="4"/>
  <c r="L41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<sst xmlns="http://schemas.openxmlformats.org/spreadsheetml/2006/main" count="340" uniqueCount="61">
  <si>
    <t>3-5 ans</t>
  </si>
  <si>
    <t>5-8 ans</t>
  </si>
  <si>
    <t>8-15 ans</t>
  </si>
  <si>
    <t>Total</t>
  </si>
  <si>
    <t>PA</t>
  </si>
  <si>
    <t>%</t>
  </si>
  <si>
    <t>AutoScout24</t>
  </si>
  <si>
    <t>ParuVendu</t>
  </si>
  <si>
    <t>OuestFrance</t>
  </si>
  <si>
    <t>Argus</t>
  </si>
  <si>
    <t>La Centrale-Caradisiac</t>
  </si>
  <si>
    <t>2-3 ans</t>
  </si>
  <si>
    <t>1-2ans</t>
  </si>
  <si>
    <t>Âge des  VO sur l'ensemble du site</t>
  </si>
  <si>
    <t>Âge des  VO de professionnels</t>
  </si>
  <si>
    <t>Âge des  VO de particuliers</t>
  </si>
  <si>
    <t>&lt;1 an</t>
  </si>
  <si>
    <t>&gt;15 ans</t>
  </si>
  <si>
    <t>sans âge</t>
  </si>
  <si>
    <t>Zoomcar</t>
  </si>
  <si>
    <t>Aucun</t>
  </si>
  <si>
    <t>Moins de 2 k€</t>
  </si>
  <si>
    <t>2 à 5 k€</t>
  </si>
  <si>
    <t>5 à 10 k€</t>
  </si>
  <si>
    <t>10 à 15 k€</t>
  </si>
  <si>
    <t>15 à 20 k€</t>
  </si>
  <si>
    <t>20 à 25 k€</t>
  </si>
  <si>
    <t>25 à 30 k€</t>
  </si>
  <si>
    <t>30 à 35 k€</t>
  </si>
  <si>
    <t>35 à 40 k€</t>
  </si>
  <si>
    <t>40 à 45 k€</t>
  </si>
  <si>
    <t>45 à 50 k€</t>
  </si>
  <si>
    <t>50 à 55 k€</t>
  </si>
  <si>
    <t>55 à 60 k€</t>
  </si>
  <si>
    <t>Plus de 60 k€</t>
  </si>
  <si>
    <t>Essence (ou Pétrole)</t>
  </si>
  <si>
    <t>Diesel</t>
  </si>
  <si>
    <t>Hybride</t>
  </si>
  <si>
    <t>Electrique</t>
  </si>
  <si>
    <t>Autre</t>
  </si>
  <si>
    <t xml:space="preserve">% </t>
  </si>
  <si>
    <t xml:space="preserve">Total </t>
  </si>
  <si>
    <t>Total dédupliqué</t>
  </si>
  <si>
    <t>Heycar</t>
  </si>
  <si>
    <t>Leboncoin</t>
  </si>
  <si>
    <t>GAZ</t>
  </si>
  <si>
    <t>"Aucun" contient les annonces  pour lesquelles nous ne sommes pas en mesure de distinguer le type de carburant ou qui comportent une indication non liée à un type de carburant.</t>
  </si>
  <si>
    <t>"Essence" contient les annonces pour les véhicules à essence/ petrole uniquement.</t>
  </si>
  <si>
    <t>"Diesel" contient les annonces pour les véhicules diesel uniquement.</t>
  </si>
  <si>
    <t>"Hybride" contient les annonces hybrides essence ou diesel dotés de la technologie hybride complète/légère/à brancher.</t>
  </si>
  <si>
    <t>"Electrique" contient les annonces pour les véhicules électriques uniquement.</t>
  </si>
  <si>
    <t>"Gaz" contient les annonces fonctionnant au GPL, au GNV ou à l'hydrogène, mais pas le type "flex".</t>
  </si>
  <si>
    <t>"Autre" contient les annnonces flexibles (aucune mention de GPL/VGN) et les véhicules à l'éthanol ou au bioéthanol ; les annonces sont également parsé de la mention "Autre".</t>
  </si>
  <si>
    <t>Renault Occasions</t>
  </si>
  <si>
    <t>Spoticar</t>
  </si>
  <si>
    <t>Âge des VO mis en vente en - Septembre 2024</t>
  </si>
  <si>
    <t>Annonces professionnels par prix - Septembre 2024</t>
  </si>
  <si>
    <t>Annonces particuliers par prix - Septembre 2024</t>
  </si>
  <si>
    <t>Annonces totales par types de carburants - Septembre 2024</t>
  </si>
  <si>
    <t>Annonces de particuliers par types de carburants - Septembre 2024</t>
  </si>
  <si>
    <t>Annonces de professionnelles par types de carburants - Septembre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</si>
</sst>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&quot;;\-#,##0\ &quot;F&quot;"/>
    <numFmt numFmtId="165" formatCode="###\ ###\ ###"/>
  </numFmts>
  <fonts count="10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DejaVu Sans"/>
    </font>
    <font>
      <b/>
      <sz val="10"/>
      <name val="DejaVu Sans"/>
      <family val="2"/>
    </font>
    <font>
      <b/>
      <sz val="14"/>
      <name val="Arial"/>
      <family val="2"/>
    </font>
    <font>
      <b/>
      <sz val="14"/>
      <name val="DejaVu Sans"/>
    </font>
    <font>
      <b/>
      <sz val="14"/>
      <color indexed="8"/>
      <name val="Arial"/>
      <family val="2"/>
    </font>
    <font>
      <sz val="10"/>
      <name val="DejaVu Sans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000000"/>
      </patternFill>
    </fill>
  </fills>
  <borders count="45">
    <border>
      <left/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hair">
        <color indexed="8"/>
      </right>
      <top/>
      <bottom/>
      <diagonal/>
    </border>
    <border>
      <left style="dashed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ashed">
        <color rgb="FF000000"/>
      </left>
      <right style="hair">
        <color indexed="8"/>
      </right>
      <top/>
      <bottom/>
      <diagonal/>
    </border>
    <border>
      <left style="dashed">
        <color rgb="FF000000"/>
      </left>
      <right style="hair">
        <color indexed="8"/>
      </right>
      <top/>
      <bottom style="hair">
        <color indexed="8"/>
      </bottom>
      <diagonal/>
    </border>
    <border>
      <left/>
      <right style="hair">
        <color rgb="FF000000"/>
      </right>
      <top/>
      <bottom style="dashed">
        <color indexed="64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/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/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</borders>
  <cellStyleXfs count="5">
    <xf numFmtId="0" fontId="0" fillId="0" borderId="0"/>
    <xf numFmtId="164" fontId="3" fillId="0" borderId="0" applyFill="0" applyBorder="0" applyAlignment="0" applyProtection="0"/>
    <xf numFmtId="0" fontId="3" fillId="0" borderId="0" applyFill="0"/>
    <xf numFmtId="0" fontId="1" fillId="0" borderId="0" applyFill="0"/>
    <xf numFmtId="9" fontId="1" fillId="0" borderId="0" applyFill="0" applyBorder="0" applyAlignment="0" applyProtection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/>
    <xf numFmtId="9" fontId="0" fillId="0" borderId="5" xfId="0" applyNumberFormat="1" applyBorder="1"/>
    <xf numFmtId="0" fontId="4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4" fillId="3" borderId="8" xfId="0" applyNumberFormat="1" applyFont="1" applyFill="1" applyBorder="1"/>
    <xf numFmtId="3" fontId="0" fillId="0" borderId="1" xfId="0" applyNumberFormat="1" applyBorder="1"/>
    <xf numFmtId="9" fontId="0" fillId="0" borderId="2" xfId="0" applyNumberFormat="1" applyBorder="1"/>
    <xf numFmtId="3" fontId="5" fillId="3" borderId="1" xfId="0" applyNumberFormat="1" applyFont="1" applyFill="1" applyBorder="1"/>
    <xf numFmtId="9" fontId="5" fillId="3" borderId="2" xfId="0" applyNumberFormat="1" applyFont="1" applyFill="1" applyBorder="1"/>
    <xf numFmtId="3" fontId="5" fillId="3" borderId="9" xfId="0" applyNumberFormat="1" applyFont="1" applyFill="1" applyBorder="1"/>
    <xf numFmtId="3" fontId="4" fillId="3" borderId="10" xfId="0" applyNumberFormat="1" applyFont="1" applyFill="1" applyBorder="1"/>
    <xf numFmtId="3" fontId="0" fillId="0" borderId="0" xfId="0" applyNumberForma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3" fontId="5" fillId="0" borderId="0" xfId="0" applyNumberFormat="1" applyFont="1"/>
    <xf numFmtId="9" fontId="5" fillId="0" borderId="0" xfId="0" applyNumberFormat="1" applyFont="1"/>
    <xf numFmtId="3" fontId="4" fillId="0" borderId="0" xfId="0" applyNumberFormat="1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4" borderId="0" xfId="3" applyFont="1" applyFill="1"/>
    <xf numFmtId="0" fontId="3" fillId="4" borderId="19" xfId="3" applyFont="1" applyFill="1" applyBorder="1" applyAlignment="1">
      <alignment horizontal="center"/>
    </xf>
    <xf numFmtId="0" fontId="3" fillId="4" borderId="20" xfId="3" applyFont="1" applyFill="1" applyBorder="1" applyAlignment="1">
      <alignment horizontal="center"/>
    </xf>
    <xf numFmtId="0" fontId="3" fillId="4" borderId="21" xfId="3" applyFont="1" applyFill="1" applyBorder="1" applyAlignment="1">
      <alignment horizontal="center"/>
    </xf>
    <xf numFmtId="0" fontId="2" fillId="4" borderId="22" xfId="3" applyFont="1" applyFill="1" applyBorder="1"/>
    <xf numFmtId="3" fontId="3" fillId="4" borderId="23" xfId="3" applyNumberFormat="1" applyFont="1" applyFill="1" applyBorder="1"/>
    <xf numFmtId="9" fontId="3" fillId="4" borderId="24" xfId="3" applyNumberFormat="1" applyFont="1" applyFill="1" applyBorder="1"/>
    <xf numFmtId="0" fontId="2" fillId="4" borderId="25" xfId="3" applyFont="1" applyFill="1" applyBorder="1"/>
    <xf numFmtId="3" fontId="3" fillId="4" borderId="19" xfId="3" applyNumberFormat="1" applyFont="1" applyFill="1" applyBorder="1"/>
    <xf numFmtId="9" fontId="3" fillId="4" borderId="20" xfId="3" applyNumberFormat="1" applyFont="1" applyFill="1" applyBorder="1"/>
    <xf numFmtId="0" fontId="8" fillId="4" borderId="0" xfId="2" applyFont="1" applyFill="1"/>
    <xf numFmtId="165" fontId="1" fillId="4" borderId="0" xfId="3" applyNumberFormat="1" applyFill="1"/>
    <xf numFmtId="0" fontId="1" fillId="4" borderId="0" xfId="3" applyFill="1"/>
    <xf numFmtId="3" fontId="1" fillId="4" borderId="0" xfId="3" applyNumberFormat="1" applyFill="1"/>
    <xf numFmtId="0" fontId="3" fillId="4" borderId="0" xfId="2" applyFill="1"/>
    <xf numFmtId="0" fontId="4" fillId="5" borderId="26" xfId="3" applyFont="1" applyFill="1" applyBorder="1" applyAlignment="1">
      <alignment horizontal="center"/>
    </xf>
    <xf numFmtId="0" fontId="3" fillId="5" borderId="25" xfId="3" applyFont="1" applyFill="1" applyBorder="1" applyAlignment="1">
      <alignment horizontal="center"/>
    </xf>
    <xf numFmtId="3" fontId="4" fillId="6" borderId="22" xfId="3" applyNumberFormat="1" applyFont="1" applyFill="1" applyBorder="1"/>
    <xf numFmtId="0" fontId="2" fillId="6" borderId="25" xfId="3" applyFont="1" applyFill="1" applyBorder="1"/>
    <xf numFmtId="3" fontId="5" fillId="6" borderId="19" xfId="3" applyNumberFormat="1" applyFont="1" applyFill="1" applyBorder="1"/>
    <xf numFmtId="9" fontId="5" fillId="6" borderId="20" xfId="3" applyNumberFormat="1" applyFont="1" applyFill="1" applyBorder="1"/>
    <xf numFmtId="3" fontId="5" fillId="6" borderId="27" xfId="3" applyNumberFormat="1" applyFont="1" applyFill="1" applyBorder="1"/>
    <xf numFmtId="3" fontId="4" fillId="6" borderId="28" xfId="3" applyNumberFormat="1" applyFont="1" applyFill="1" applyBorder="1"/>
    <xf numFmtId="0" fontId="3" fillId="4" borderId="20" xfId="3" applyFont="1" applyFill="1" applyBorder="1"/>
    <xf numFmtId="0" fontId="0" fillId="0" borderId="20" xfId="0" applyBorder="1"/>
    <xf numFmtId="0" fontId="2" fillId="0" borderId="11" xfId="0" applyFont="1" applyBorder="1"/>
    <xf numFmtId="0" fontId="2" fillId="0" borderId="12" xfId="0" applyFont="1" applyBorder="1"/>
    <xf numFmtId="0" fontId="2" fillId="3" borderId="12" xfId="0" applyFont="1" applyFill="1" applyBorder="1"/>
    <xf numFmtId="0" fontId="2" fillId="0" borderId="29" xfId="0" applyFont="1" applyBorder="1"/>
    <xf numFmtId="0" fontId="2" fillId="0" borderId="30" xfId="0" applyFont="1" applyBorder="1"/>
    <xf numFmtId="0" fontId="2" fillId="3" borderId="30" xfId="0" applyFont="1" applyFill="1" applyBorder="1"/>
    <xf numFmtId="0" fontId="0" fillId="0" borderId="31" xfId="0" applyBorder="1"/>
    <xf numFmtId="0" fontId="0" fillId="0" borderId="5" xfId="0" applyBorder="1"/>
    <xf numFmtId="3" fontId="5" fillId="6" borderId="21" xfId="3" applyNumberFormat="1" applyFont="1" applyFill="1" applyBorder="1"/>
    <xf numFmtId="0" fontId="3" fillId="4" borderId="24" xfId="3" applyFont="1" applyFill="1" applyBorder="1"/>
    <xf numFmtId="0" fontId="3" fillId="4" borderId="32" xfId="3" applyFont="1" applyFill="1" applyBorder="1"/>
    <xf numFmtId="9" fontId="5" fillId="3" borderId="13" xfId="0" applyNumberFormat="1" applyFont="1" applyFill="1" applyBorder="1"/>
    <xf numFmtId="0" fontId="0" fillId="0" borderId="0" xfId="0" applyAlignment="1">
      <alignment horizontal="right"/>
    </xf>
    <xf numFmtId="0" fontId="4" fillId="5" borderId="25" xfId="3" applyFont="1" applyFill="1" applyBorder="1" applyAlignment="1">
      <alignment horizontal="center"/>
    </xf>
    <xf numFmtId="3" fontId="3" fillId="4" borderId="33" xfId="3" applyNumberFormat="1" applyFont="1" applyFill="1" applyBorder="1"/>
    <xf numFmtId="9" fontId="3" fillId="4" borderId="34" xfId="3" applyNumberFormat="1" applyFont="1" applyFill="1" applyBorder="1"/>
    <xf numFmtId="9" fontId="5" fillId="6" borderId="35" xfId="3" applyNumberFormat="1" applyFont="1" applyFill="1" applyBorder="1"/>
    <xf numFmtId="3" fontId="5" fillId="6" borderId="36" xfId="3" applyNumberFormat="1" applyFont="1" applyFill="1" applyBorder="1"/>
    <xf numFmtId="3" fontId="2" fillId="6" borderId="21" xfId="4" applyNumberFormat="1" applyFont="1" applyFill="1" applyBorder="1"/>
    <xf numFmtId="3" fontId="5" fillId="6" borderId="37" xfId="3" applyNumberFormat="1" applyFont="1" applyFill="1" applyBorder="1" applyAlignment="1">
      <alignment horizontal="right"/>
    </xf>
    <xf numFmtId="0" fontId="3" fillId="4" borderId="34" xfId="3" applyFont="1" applyFill="1" applyBorder="1"/>
    <xf numFmtId="3" fontId="5" fillId="6" borderId="14" xfId="3" applyNumberFormat="1" applyFont="1" applyFill="1" applyBorder="1" applyAlignment="1">
      <alignment horizontal="right"/>
    </xf>
    <xf numFmtId="3" fontId="2" fillId="4" borderId="38" xfId="3" applyNumberFormat="1" applyFont="1" applyFill="1" applyBorder="1" applyAlignment="1">
      <alignment horizontal="right"/>
    </xf>
    <xf numFmtId="3" fontId="2" fillId="4" borderId="39" xfId="3" applyNumberFormat="1" applyFont="1" applyFill="1" applyBorder="1" applyAlignment="1">
      <alignment horizontal="right"/>
    </xf>
    <xf numFmtId="3" fontId="2" fillId="4" borderId="40" xfId="3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9" fontId="3" fillId="4" borderId="0" xfId="3" applyNumberFormat="1" applyFont="1" applyFill="1"/>
    <xf numFmtId="9" fontId="3" fillId="4" borderId="15" xfId="3" applyNumberFormat="1" applyFont="1" applyFill="1" applyBorder="1"/>
    <xf numFmtId="9" fontId="5" fillId="6" borderId="21" xfId="3" applyNumberFormat="1" applyFont="1" applyFill="1" applyBorder="1"/>
    <xf numFmtId="0" fontId="2" fillId="6" borderId="0" xfId="3" applyFont="1" applyFill="1"/>
    <xf numFmtId="3" fontId="5" fillId="6" borderId="0" xfId="3" applyNumberFormat="1" applyFont="1" applyFill="1"/>
    <xf numFmtId="9" fontId="5" fillId="6" borderId="0" xfId="3" applyNumberFormat="1" applyFont="1" applyFill="1"/>
    <xf numFmtId="3" fontId="5" fillId="6" borderId="0" xfId="3" applyNumberFormat="1" applyFont="1" applyFill="1" applyAlignment="1">
      <alignment horizontal="right"/>
    </xf>
    <xf numFmtId="0" fontId="3" fillId="6" borderId="0" xfId="3" applyFont="1" applyFill="1"/>
    <xf numFmtId="3" fontId="9" fillId="6" borderId="0" xfId="3" applyNumberFormat="1" applyFont="1" applyFill="1"/>
    <xf numFmtId="9" fontId="9" fillId="6" borderId="0" xfId="3" applyNumberFormat="1" applyFont="1" applyFill="1"/>
    <xf numFmtId="9" fontId="5" fillId="6" borderId="41" xfId="3" applyNumberFormat="1" applyFont="1" applyFill="1" applyBorder="1"/>
    <xf numFmtId="0" fontId="2" fillId="3" borderId="0" xfId="0" applyFont="1" applyFill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4" borderId="44" xfId="3" applyFont="1" applyFill="1" applyBorder="1" applyAlignment="1">
      <alignment horizontal="center"/>
    </xf>
    <xf numFmtId="0" fontId="2" fillId="4" borderId="26" xfId="3" applyFont="1" applyFill="1" applyBorder="1" applyAlignment="1">
      <alignment horizontal="center"/>
    </xf>
    <xf numFmtId="0" fontId="2" fillId="4" borderId="42" xfId="3" applyFont="1" applyFill="1" applyBorder="1" applyAlignment="1">
      <alignment horizontal="center"/>
    </xf>
    <xf numFmtId="0" fontId="2" fillId="4" borderId="43" xfId="3" applyFont="1" applyFill="1" applyBorder="1" applyAlignment="1">
      <alignment horizontal="center"/>
    </xf>
  </cellXfs>
  <cellStyles count="5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showGridLines="0" tabSelected="1" zoomScale="90" zoomScaleNormal="80"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baseColWidth="10" defaultRowHeight="13.2"/>
  <cols>
    <col min="1" max="1" width="5.44140625" customWidth="1"/>
    <col min="2" max="2" width="23.44140625" customWidth="1"/>
    <col min="3" max="3" width="9.44140625" customWidth="1"/>
    <col min="4" max="4" width="7.5546875" customWidth="1"/>
    <col min="5" max="5" width="8.44140625" bestFit="1" customWidth="1"/>
    <col min="6" max="6" width="7.5546875" customWidth="1"/>
    <col min="7" max="7" width="8.44140625" bestFit="1" customWidth="1"/>
    <col min="8" max="8" width="7.5546875" customWidth="1"/>
    <col min="9" max="9" width="8.44140625" bestFit="1" customWidth="1"/>
    <col min="10" max="10" width="7.5546875" customWidth="1"/>
    <col min="11" max="11" width="8.44140625" bestFit="1" customWidth="1"/>
    <col min="12" max="12" width="7.5546875" customWidth="1"/>
    <col min="13" max="13" width="8.44140625" bestFit="1" customWidth="1"/>
    <col min="14" max="14" width="7.5546875" customWidth="1"/>
    <col min="15" max="15" width="8.44140625" bestFit="1" customWidth="1"/>
    <col min="16" max="16" width="7.5546875" customWidth="1"/>
    <col min="17" max="17" width="8.44140625" bestFit="1" customWidth="1"/>
    <col min="18" max="18" width="7.5546875" customWidth="1"/>
    <col min="19" max="19" width="12.44140625" customWidth="1"/>
  </cols>
  <sheetData>
    <row r="1" spans="2:22" ht="27.9" customHeight="1">
      <c r="S1" s="87" t="e" vm="1">
        <v>#VALUE!</v>
      </c>
    </row>
    <row r="2" spans="2:22" ht="17.399999999999999">
      <c r="B2" s="17" t="s">
        <v>55</v>
      </c>
      <c r="H2" s="15"/>
    </row>
    <row r="3" spans="2:22" ht="17.399999999999999">
      <c r="B3" s="18"/>
    </row>
    <row r="4" spans="2:22" s="23" customFormat="1" ht="15" customHeight="1">
      <c r="B4" s="24" t="s">
        <v>13</v>
      </c>
    </row>
    <row r="5" spans="2:22" s="23" customFormat="1" ht="8.25" customHeight="1">
      <c r="B5" s="24"/>
    </row>
    <row r="6" spans="2:22">
      <c r="C6" s="88" t="s">
        <v>18</v>
      </c>
      <c r="D6" s="88"/>
      <c r="E6" s="88" t="s">
        <v>16</v>
      </c>
      <c r="F6" s="88"/>
      <c r="G6" s="89" t="s">
        <v>12</v>
      </c>
      <c r="H6" s="90"/>
      <c r="I6" s="88" t="s">
        <v>11</v>
      </c>
      <c r="J6" s="88"/>
      <c r="K6" s="88" t="s">
        <v>0</v>
      </c>
      <c r="L6" s="88"/>
      <c r="M6" s="91" t="s">
        <v>1</v>
      </c>
      <c r="N6" s="91"/>
      <c r="O6" s="88" t="s">
        <v>2</v>
      </c>
      <c r="P6" s="88"/>
      <c r="Q6" s="88" t="s">
        <v>17</v>
      </c>
      <c r="R6" s="88"/>
      <c r="S6" s="6" t="s">
        <v>3</v>
      </c>
    </row>
    <row r="7" spans="2:22">
      <c r="C7" s="1" t="s">
        <v>4</v>
      </c>
      <c r="D7" s="2" t="s">
        <v>5</v>
      </c>
      <c r="E7" s="1" t="s">
        <v>4</v>
      </c>
      <c r="F7" s="2" t="s">
        <v>5</v>
      </c>
      <c r="G7" s="3" t="s">
        <v>4</v>
      </c>
      <c r="H7" s="3" t="s">
        <v>5</v>
      </c>
      <c r="I7" s="1" t="s">
        <v>4</v>
      </c>
      <c r="J7" s="2" t="s">
        <v>5</v>
      </c>
      <c r="K7" s="1" t="s">
        <v>4</v>
      </c>
      <c r="L7" s="2" t="s">
        <v>5</v>
      </c>
      <c r="M7" s="3" t="s">
        <v>4</v>
      </c>
      <c r="N7" s="3" t="s">
        <v>5</v>
      </c>
      <c r="O7" s="1" t="s">
        <v>4</v>
      </c>
      <c r="P7" s="2" t="s">
        <v>5</v>
      </c>
      <c r="Q7" s="1" t="s">
        <v>4</v>
      </c>
      <c r="R7" s="2" t="s">
        <v>5</v>
      </c>
      <c r="S7" s="7"/>
    </row>
    <row r="8" spans="2:22">
      <c r="B8" s="50" t="s">
        <v>9</v>
      </c>
      <c r="C8" s="4">
        <v>4</v>
      </c>
      <c r="D8" s="5">
        <f>C8/$S8</f>
        <v>1.0964641771447524E-5</v>
      </c>
      <c r="E8" s="4">
        <v>15462</v>
      </c>
      <c r="F8" s="5">
        <f>E8/$S8</f>
        <v>4.2383822767530409E-2</v>
      </c>
      <c r="G8" s="4">
        <v>39293</v>
      </c>
      <c r="H8" s="5">
        <f t="shared" ref="H8:H17" si="0">G8/$S8</f>
        <v>0.1077084172813719</v>
      </c>
      <c r="I8" s="4">
        <v>78793</v>
      </c>
      <c r="J8" s="5">
        <f t="shared" ref="J8:J17" si="1">I8/$S8</f>
        <v>0.21598425477441621</v>
      </c>
      <c r="K8" s="4">
        <v>78077</v>
      </c>
      <c r="L8" s="5">
        <f t="shared" ref="L8:L17" si="2">K8/$S8</f>
        <v>0.21402158389732709</v>
      </c>
      <c r="M8" s="4">
        <v>67805</v>
      </c>
      <c r="N8" s="5">
        <f t="shared" ref="N8:N17" si="3">M8/$S8</f>
        <v>0.18586438382824985</v>
      </c>
      <c r="O8" s="4">
        <v>67486</v>
      </c>
      <c r="P8" s="5">
        <f t="shared" ref="P8:P17" si="4">O8/$S8</f>
        <v>0.1849899536469769</v>
      </c>
      <c r="Q8" s="4">
        <v>17889</v>
      </c>
      <c r="R8" s="5">
        <f t="shared" ref="R8:R17" si="5">Q8/$S8</f>
        <v>4.9036619162356195E-2</v>
      </c>
      <c r="S8" s="8">
        <f t="shared" ref="S8:S17" si="6">SUM(C8,E8,G8,I8,K8,M8,O8,Q8)</f>
        <v>364809</v>
      </c>
      <c r="T8" s="15"/>
      <c r="U8" s="15"/>
    </row>
    <row r="9" spans="2:22">
      <c r="B9" s="50" t="s">
        <v>6</v>
      </c>
      <c r="C9" s="4">
        <v>2171</v>
      </c>
      <c r="D9" s="5">
        <f t="shared" ref="D9:D18" si="7">C9/$S9</f>
        <v>2.8222294442638934E-2</v>
      </c>
      <c r="E9" s="4">
        <v>9141</v>
      </c>
      <c r="F9" s="5">
        <f>E9/$S9</f>
        <v>0.11883002924926876</v>
      </c>
      <c r="G9" s="4">
        <v>9636</v>
      </c>
      <c r="H9" s="5">
        <f t="shared" si="0"/>
        <v>0.12526486837829054</v>
      </c>
      <c r="I9" s="4">
        <v>8343</v>
      </c>
      <c r="J9" s="5">
        <f t="shared" si="1"/>
        <v>0.10845628859278518</v>
      </c>
      <c r="K9" s="4">
        <v>17178</v>
      </c>
      <c r="L9" s="5">
        <f t="shared" si="2"/>
        <v>0.22330841728956777</v>
      </c>
      <c r="M9" s="4">
        <v>13821</v>
      </c>
      <c r="N9" s="5">
        <f t="shared" si="3"/>
        <v>0.17966850828729281</v>
      </c>
      <c r="O9" s="4">
        <v>9810</v>
      </c>
      <c r="P9" s="5">
        <f t="shared" si="4"/>
        <v>0.12752681182970427</v>
      </c>
      <c r="Q9" s="4">
        <v>6825</v>
      </c>
      <c r="R9" s="5">
        <f t="shared" si="5"/>
        <v>8.8722781930451744E-2</v>
      </c>
      <c r="S9" s="8">
        <f t="shared" si="6"/>
        <v>76925</v>
      </c>
      <c r="T9" s="15"/>
      <c r="U9" s="15"/>
    </row>
    <row r="10" spans="2:22">
      <c r="B10" s="50" t="s">
        <v>43</v>
      </c>
      <c r="C10" s="4">
        <v>5</v>
      </c>
      <c r="D10" s="5">
        <f t="shared" si="7"/>
        <v>5.8715079206641852E-5</v>
      </c>
      <c r="E10" s="4">
        <v>18315</v>
      </c>
      <c r="F10" s="5">
        <f>E10/$S10</f>
        <v>0.21507333513392909</v>
      </c>
      <c r="G10" s="4">
        <v>22379</v>
      </c>
      <c r="H10" s="5">
        <f t="shared" si="0"/>
        <v>0.26279695151308757</v>
      </c>
      <c r="I10" s="4">
        <v>16048</v>
      </c>
      <c r="J10" s="5">
        <f t="shared" si="1"/>
        <v>0.18845191822163768</v>
      </c>
      <c r="K10" s="4">
        <v>22331</v>
      </c>
      <c r="L10" s="5">
        <f t="shared" si="2"/>
        <v>0.26223328675270385</v>
      </c>
      <c r="M10" s="4">
        <v>6079</v>
      </c>
      <c r="N10" s="5">
        <f t="shared" si="3"/>
        <v>7.138579329943516E-2</v>
      </c>
      <c r="O10" s="4">
        <v>0</v>
      </c>
      <c r="P10" s="5">
        <f t="shared" si="4"/>
        <v>0</v>
      </c>
      <c r="Q10" s="4">
        <v>0</v>
      </c>
      <c r="R10" s="5">
        <f t="shared" si="5"/>
        <v>0</v>
      </c>
      <c r="S10" s="8">
        <f>SUM(C10,E10,G10,I10,K10,M10,O10,Q10)</f>
        <v>85157</v>
      </c>
      <c r="T10" s="15"/>
      <c r="U10" s="15"/>
    </row>
    <row r="11" spans="2:22">
      <c r="B11" s="50" t="s">
        <v>10</v>
      </c>
      <c r="C11" s="4">
        <v>0</v>
      </c>
      <c r="D11" s="5">
        <f t="shared" si="7"/>
        <v>0</v>
      </c>
      <c r="E11" s="4">
        <v>27466</v>
      </c>
      <c r="F11" s="5">
        <f t="shared" ref="F11:F18" si="8">E11/$S11</f>
        <v>8.8167976913125681E-2</v>
      </c>
      <c r="G11" s="4">
        <v>43374</v>
      </c>
      <c r="H11" s="5">
        <f t="shared" si="0"/>
        <v>0.13923388300553097</v>
      </c>
      <c r="I11" s="4">
        <v>82224</v>
      </c>
      <c r="J11" s="5">
        <f t="shared" si="1"/>
        <v>0.26394537732850964</v>
      </c>
      <c r="K11" s="4">
        <v>65783</v>
      </c>
      <c r="L11" s="5">
        <f t="shared" si="2"/>
        <v>0.21116850015568875</v>
      </c>
      <c r="M11" s="4">
        <v>47627</v>
      </c>
      <c r="N11" s="5">
        <f t="shared" si="3"/>
        <v>0.15288634080104263</v>
      </c>
      <c r="O11" s="4">
        <v>33710</v>
      </c>
      <c r="P11" s="5">
        <f t="shared" si="4"/>
        <v>0.10821169816287289</v>
      </c>
      <c r="Q11" s="4">
        <v>11335</v>
      </c>
      <c r="R11" s="5">
        <f t="shared" si="5"/>
        <v>3.6386223633229436E-2</v>
      </c>
      <c r="S11" s="8">
        <f t="shared" si="6"/>
        <v>311519</v>
      </c>
      <c r="T11" s="15"/>
      <c r="U11" s="15"/>
    </row>
    <row r="12" spans="2:22">
      <c r="B12" s="50" t="s">
        <v>44</v>
      </c>
      <c r="C12" s="4">
        <v>1076</v>
      </c>
      <c r="D12" s="5">
        <f t="shared" si="7"/>
        <v>1.2443895494407763E-3</v>
      </c>
      <c r="E12" s="4">
        <v>57192</v>
      </c>
      <c r="F12" s="5">
        <f>E12/$S12</f>
        <v>6.6142311442023122E-2</v>
      </c>
      <c r="G12" s="4">
        <v>66429</v>
      </c>
      <c r="H12" s="5">
        <f t="shared" si="0"/>
        <v>7.6824863735874854E-2</v>
      </c>
      <c r="I12" s="4">
        <v>71295</v>
      </c>
      <c r="J12" s="5">
        <f t="shared" si="1"/>
        <v>8.2452372609089358E-2</v>
      </c>
      <c r="K12" s="4">
        <v>149619</v>
      </c>
      <c r="L12" s="5">
        <f t="shared" si="2"/>
        <v>0.17303375464477652</v>
      </c>
      <c r="M12" s="4">
        <v>162791</v>
      </c>
      <c r="N12" s="5">
        <f t="shared" si="3"/>
        <v>0.1882671181626519</v>
      </c>
      <c r="O12" s="4">
        <v>215388</v>
      </c>
      <c r="P12" s="5">
        <f t="shared" si="4"/>
        <v>0.2490953311105483</v>
      </c>
      <c r="Q12" s="4">
        <v>140891</v>
      </c>
      <c r="R12" s="5">
        <f t="shared" si="5"/>
        <v>0.16293985874559519</v>
      </c>
      <c r="S12" s="8">
        <f>SUM(C12,E12,G12,I12,K12,M12,O12,Q12)</f>
        <v>864681</v>
      </c>
      <c r="T12" s="15"/>
      <c r="U12" s="15"/>
      <c r="V12" s="15"/>
    </row>
    <row r="13" spans="2:22">
      <c r="B13" s="50" t="s">
        <v>8</v>
      </c>
      <c r="C13" s="4">
        <v>541</v>
      </c>
      <c r="D13" s="5">
        <f t="shared" si="7"/>
        <v>2.8537819204211569E-3</v>
      </c>
      <c r="E13" s="4">
        <v>41852</v>
      </c>
      <c r="F13" s="5">
        <f t="shared" si="8"/>
        <v>0.22076983536685077</v>
      </c>
      <c r="G13" s="4">
        <v>36460</v>
      </c>
      <c r="H13" s="5">
        <f t="shared" si="0"/>
        <v>0.19232696639289351</v>
      </c>
      <c r="I13" s="4">
        <v>29209</v>
      </c>
      <c r="J13" s="5">
        <f t="shared" si="1"/>
        <v>0.15407784863878296</v>
      </c>
      <c r="K13" s="4">
        <v>45655</v>
      </c>
      <c r="L13" s="5">
        <f t="shared" si="2"/>
        <v>0.24083070901446935</v>
      </c>
      <c r="M13" s="4">
        <v>25285</v>
      </c>
      <c r="N13" s="5">
        <f t="shared" si="3"/>
        <v>0.13337869844334371</v>
      </c>
      <c r="O13" s="4">
        <v>8707</v>
      </c>
      <c r="P13" s="5">
        <f t="shared" si="4"/>
        <v>4.5929536379125717E-2</v>
      </c>
      <c r="Q13" s="4">
        <v>1864</v>
      </c>
      <c r="R13" s="5">
        <f t="shared" si="5"/>
        <v>9.8326238441128217E-3</v>
      </c>
      <c r="S13" s="8">
        <f>SUM(C13,E13,G13,I13,K13,M13,O13,Q13)</f>
        <v>189573</v>
      </c>
      <c r="T13" s="15"/>
      <c r="U13" s="15"/>
    </row>
    <row r="14" spans="2:22">
      <c r="B14" s="50" t="s">
        <v>7</v>
      </c>
      <c r="C14" s="4">
        <v>203</v>
      </c>
      <c r="D14" s="5">
        <f t="shared" si="7"/>
        <v>1.5698951340984315E-3</v>
      </c>
      <c r="E14" s="4">
        <v>18005</v>
      </c>
      <c r="F14" s="5">
        <f t="shared" si="8"/>
        <v>0.1392411915736072</v>
      </c>
      <c r="G14" s="4">
        <v>16647</v>
      </c>
      <c r="H14" s="5">
        <f t="shared" si="0"/>
        <v>0.12873913446963839</v>
      </c>
      <c r="I14" s="4">
        <v>15503</v>
      </c>
      <c r="J14" s="5">
        <f t="shared" si="1"/>
        <v>0.11989204070900486</v>
      </c>
      <c r="K14" s="4">
        <v>30397</v>
      </c>
      <c r="L14" s="5">
        <f t="shared" si="2"/>
        <v>0.23507439601571442</v>
      </c>
      <c r="M14" s="4">
        <v>26596</v>
      </c>
      <c r="N14" s="5">
        <f t="shared" si="3"/>
        <v>0.20567946298759551</v>
      </c>
      <c r="O14" s="4">
        <v>16066</v>
      </c>
      <c r="P14" s="5">
        <f t="shared" si="4"/>
        <v>0.12424598632721873</v>
      </c>
      <c r="Q14" s="4">
        <v>5891</v>
      </c>
      <c r="R14" s="5">
        <f t="shared" si="5"/>
        <v>4.5557892783122465E-2</v>
      </c>
      <c r="S14" s="8">
        <f t="shared" si="6"/>
        <v>129308</v>
      </c>
      <c r="T14" s="15"/>
      <c r="U14" s="15"/>
    </row>
    <row r="15" spans="2:22">
      <c r="B15" s="50" t="s">
        <v>53</v>
      </c>
      <c r="C15" s="4">
        <v>77</v>
      </c>
      <c r="D15" s="5">
        <f t="shared" si="7"/>
        <v>2.2955609218018661E-3</v>
      </c>
      <c r="E15" s="4">
        <v>3347</v>
      </c>
      <c r="F15" s="5">
        <f>E15/$S15</f>
        <v>9.9782368899621388E-2</v>
      </c>
      <c r="G15" s="4">
        <v>9388</v>
      </c>
      <c r="H15" s="5">
        <f>G15/$S15</f>
        <v>0.27987955758280414</v>
      </c>
      <c r="I15" s="4">
        <v>7988</v>
      </c>
      <c r="J15" s="5">
        <f>I15/$S15</f>
        <v>0.23814208627731567</v>
      </c>
      <c r="K15" s="4">
        <v>9534</v>
      </c>
      <c r="L15" s="5">
        <f>K15/$S15</f>
        <v>0.28423217959037655</v>
      </c>
      <c r="M15" s="4">
        <v>3140</v>
      </c>
      <c r="N15" s="5">
        <f>M15/$S15</f>
        <v>9.3611185642309871E-2</v>
      </c>
      <c r="O15" s="4">
        <v>69</v>
      </c>
      <c r="P15" s="5">
        <f>O15/$S15</f>
        <v>2.0570610857705033E-3</v>
      </c>
      <c r="Q15" s="4">
        <v>0</v>
      </c>
      <c r="R15" s="5">
        <f>Q15/$S15</f>
        <v>0</v>
      </c>
      <c r="S15" s="8">
        <f t="shared" si="6"/>
        <v>33543</v>
      </c>
      <c r="T15" s="15"/>
      <c r="U15" s="15"/>
    </row>
    <row r="16" spans="2:22">
      <c r="B16" s="50" t="s">
        <v>54</v>
      </c>
      <c r="C16" s="4">
        <v>0</v>
      </c>
      <c r="D16" s="5">
        <f t="shared" si="7"/>
        <v>0</v>
      </c>
      <c r="E16" s="4">
        <v>9140</v>
      </c>
      <c r="F16" s="5">
        <f>E16/$S16</f>
        <v>0.13225484379747934</v>
      </c>
      <c r="G16" s="4">
        <v>14968</v>
      </c>
      <c r="H16" s="5">
        <f>G16/$S16</f>
        <v>0.21658539408760075</v>
      </c>
      <c r="I16" s="4">
        <v>13808</v>
      </c>
      <c r="J16" s="5">
        <f>I16/$S16</f>
        <v>0.19980031544371935</v>
      </c>
      <c r="K16" s="4">
        <v>22631</v>
      </c>
      <c r="L16" s="5">
        <f>K16/$S16</f>
        <v>0.3274682024048966</v>
      </c>
      <c r="M16" s="4">
        <v>7918</v>
      </c>
      <c r="N16" s="5">
        <f>M16/$S16</f>
        <v>0.11457263163987325</v>
      </c>
      <c r="O16" s="4">
        <v>644</v>
      </c>
      <c r="P16" s="5">
        <f>O16/$S16</f>
        <v>9.3186126264307115E-3</v>
      </c>
      <c r="Q16" s="4">
        <v>0</v>
      </c>
      <c r="R16" s="5">
        <f>Q16/$S16</f>
        <v>0</v>
      </c>
      <c r="S16" s="8">
        <f t="shared" si="6"/>
        <v>69109</v>
      </c>
      <c r="T16" s="15"/>
      <c r="U16" s="15"/>
    </row>
    <row r="17" spans="2:21">
      <c r="B17" s="51" t="s">
        <v>19</v>
      </c>
      <c r="C17" s="9">
        <v>383</v>
      </c>
      <c r="D17" s="10">
        <f t="shared" si="7"/>
        <v>2.017743498967421E-3</v>
      </c>
      <c r="E17" s="9">
        <v>41990</v>
      </c>
      <c r="F17" s="10">
        <f t="shared" si="8"/>
        <v>0.22121422851603659</v>
      </c>
      <c r="G17" s="9">
        <v>36506</v>
      </c>
      <c r="H17" s="10">
        <f t="shared" si="0"/>
        <v>0.19232309183630464</v>
      </c>
      <c r="I17" s="9">
        <v>29278</v>
      </c>
      <c r="J17" s="10">
        <f t="shared" si="1"/>
        <v>0.15424411008555655</v>
      </c>
      <c r="K17" s="9">
        <v>45719</v>
      </c>
      <c r="L17" s="10">
        <f t="shared" si="2"/>
        <v>0.24085956926707969</v>
      </c>
      <c r="M17" s="9">
        <v>25325</v>
      </c>
      <c r="N17" s="10">
        <f t="shared" si="3"/>
        <v>0.13341867914190583</v>
      </c>
      <c r="O17" s="9">
        <v>8722</v>
      </c>
      <c r="P17" s="10">
        <f t="shared" si="4"/>
        <v>4.594976187465756E-2</v>
      </c>
      <c r="Q17" s="9">
        <v>1893</v>
      </c>
      <c r="R17" s="10">
        <f t="shared" si="5"/>
        <v>9.9728157794917189E-3</v>
      </c>
      <c r="S17" s="8">
        <f t="shared" si="6"/>
        <v>189816</v>
      </c>
      <c r="T17" s="15"/>
      <c r="U17" s="15"/>
    </row>
    <row r="18" spans="2:21">
      <c r="B18" s="52" t="s">
        <v>3</v>
      </c>
      <c r="C18" s="11">
        <f>SUM(C8:C17)</f>
        <v>4460</v>
      </c>
      <c r="D18" s="12">
        <f t="shared" si="7"/>
        <v>1.9270320250254921E-3</v>
      </c>
      <c r="E18" s="11">
        <f>SUM(E8:E17)</f>
        <v>241910</v>
      </c>
      <c r="F18" s="12">
        <f t="shared" si="8"/>
        <v>0.10452204420939838</v>
      </c>
      <c r="G18" s="13">
        <f>SUM(G8:G17)</f>
        <v>295080</v>
      </c>
      <c r="H18" s="12">
        <f>G18/$S18</f>
        <v>0.12749520402343548</v>
      </c>
      <c r="I18" s="11">
        <f>SUM(I8:I17)</f>
        <v>352489</v>
      </c>
      <c r="J18" s="12">
        <f>I18/$S18</f>
        <v>0.1522999084011683</v>
      </c>
      <c r="K18" s="11">
        <f>SUM(K8:K17)</f>
        <v>486924</v>
      </c>
      <c r="L18" s="12">
        <f>K18/$S18</f>
        <v>0.2103852335770208</v>
      </c>
      <c r="M18" s="11">
        <f>SUM(M8:M17)</f>
        <v>386387</v>
      </c>
      <c r="N18" s="12">
        <f>M18/$S18</f>
        <v>0.16694621593128359</v>
      </c>
      <c r="O18" s="11">
        <f>SUM(O8:O17)</f>
        <v>360602</v>
      </c>
      <c r="P18" s="12">
        <f>O18/$S18</f>
        <v>0.15580529199287949</v>
      </c>
      <c r="Q18" s="11">
        <f>SUM(Q8:Q17)</f>
        <v>186588</v>
      </c>
      <c r="R18" s="12">
        <f>Q18/$S18</f>
        <v>8.0619069839788463E-2</v>
      </c>
      <c r="S18" s="14">
        <f>SUM(S8:S17)</f>
        <v>2314440</v>
      </c>
      <c r="T18" s="15"/>
      <c r="U18" s="15"/>
    </row>
    <row r="19" spans="2:21">
      <c r="B19" s="16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2"/>
      <c r="T19" s="15"/>
      <c r="U19" s="15"/>
    </row>
    <row r="20" spans="2:21">
      <c r="E20" s="15"/>
      <c r="F20" s="15"/>
      <c r="S20" s="15"/>
      <c r="T20" s="15"/>
      <c r="U20" s="15"/>
    </row>
    <row r="21" spans="2:21">
      <c r="B21" s="19" t="s">
        <v>14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U21" s="15"/>
    </row>
    <row r="22" spans="2:21" ht="8.25" customHeight="1">
      <c r="U22" s="15"/>
    </row>
    <row r="23" spans="2:21">
      <c r="C23" s="88" t="s">
        <v>18</v>
      </c>
      <c r="D23" s="88"/>
      <c r="E23" s="88" t="s">
        <v>16</v>
      </c>
      <c r="F23" s="88"/>
      <c r="G23" s="89" t="s">
        <v>12</v>
      </c>
      <c r="H23" s="90"/>
      <c r="I23" s="88" t="s">
        <v>11</v>
      </c>
      <c r="J23" s="88"/>
      <c r="K23" s="88" t="s">
        <v>0</v>
      </c>
      <c r="L23" s="88"/>
      <c r="M23" s="91" t="s">
        <v>1</v>
      </c>
      <c r="N23" s="91"/>
      <c r="O23" s="88" t="s">
        <v>2</v>
      </c>
      <c r="P23" s="88"/>
      <c r="Q23" s="88" t="s">
        <v>17</v>
      </c>
      <c r="R23" s="88"/>
      <c r="S23" s="6" t="s">
        <v>3</v>
      </c>
      <c r="U23" s="15"/>
    </row>
    <row r="24" spans="2:21">
      <c r="B24" s="49"/>
      <c r="C24" s="3" t="s">
        <v>4</v>
      </c>
      <c r="D24" s="2" t="s">
        <v>5</v>
      </c>
      <c r="E24" s="1" t="s">
        <v>4</v>
      </c>
      <c r="F24" s="2" t="s">
        <v>5</v>
      </c>
      <c r="G24" s="3" t="s">
        <v>4</v>
      </c>
      <c r="H24" s="3" t="s">
        <v>5</v>
      </c>
      <c r="I24" s="1" t="s">
        <v>4</v>
      </c>
      <c r="J24" s="2" t="s">
        <v>5</v>
      </c>
      <c r="K24" s="1" t="s">
        <v>4</v>
      </c>
      <c r="L24" s="2" t="s">
        <v>5</v>
      </c>
      <c r="M24" s="3" t="s">
        <v>4</v>
      </c>
      <c r="N24" s="3" t="s">
        <v>5</v>
      </c>
      <c r="O24" s="1" t="s">
        <v>4</v>
      </c>
      <c r="P24" s="2" t="s">
        <v>5</v>
      </c>
      <c r="Q24" s="1" t="s">
        <v>4</v>
      </c>
      <c r="R24" s="2" t="s">
        <v>5</v>
      </c>
      <c r="S24" s="7"/>
      <c r="U24" s="15"/>
    </row>
    <row r="25" spans="2:21">
      <c r="B25" s="53" t="s">
        <v>9</v>
      </c>
      <c r="C25" s="4">
        <v>4</v>
      </c>
      <c r="D25" s="5">
        <f>C25/S25</f>
        <v>1.0964641771447524E-5</v>
      </c>
      <c r="E25" s="4">
        <v>15462</v>
      </c>
      <c r="F25" s="5">
        <f>E25/$S25</f>
        <v>4.2383822767530409E-2</v>
      </c>
      <c r="G25" s="4">
        <v>39293</v>
      </c>
      <c r="H25" s="5">
        <f>G25/$S25</f>
        <v>0.1077084172813719</v>
      </c>
      <c r="I25" s="4">
        <v>78793</v>
      </c>
      <c r="J25" s="5">
        <f>I25/$S25</f>
        <v>0.21598425477441621</v>
      </c>
      <c r="K25" s="4">
        <v>78077</v>
      </c>
      <c r="L25" s="5">
        <f>K25/$S25</f>
        <v>0.21402158389732709</v>
      </c>
      <c r="M25" s="4">
        <v>67805</v>
      </c>
      <c r="N25" s="5">
        <f>M25/$S25</f>
        <v>0.18586438382824985</v>
      </c>
      <c r="O25" s="4">
        <v>67486</v>
      </c>
      <c r="P25" s="5">
        <f>O25/$S25</f>
        <v>0.1849899536469769</v>
      </c>
      <c r="Q25" s="4">
        <v>17889</v>
      </c>
      <c r="R25" s="5">
        <f>Q25/$S25</f>
        <v>4.9036619162356195E-2</v>
      </c>
      <c r="S25" s="8">
        <f>SUM(C25,E25,G25,I25,K25,M25,O25,Q25)</f>
        <v>364809</v>
      </c>
      <c r="T25" s="38"/>
      <c r="U25" s="15"/>
    </row>
    <row r="26" spans="2:21">
      <c r="B26" s="53" t="s">
        <v>6</v>
      </c>
      <c r="C26" s="4">
        <v>2170</v>
      </c>
      <c r="D26" s="5">
        <f t="shared" ref="D26:D34" si="9">C26/S26</f>
        <v>3.176322491876226E-2</v>
      </c>
      <c r="E26" s="4">
        <v>9038</v>
      </c>
      <c r="F26" s="5">
        <f t="shared" ref="F26:F34" si="10">E26/S26</f>
        <v>0.13229309991510291</v>
      </c>
      <c r="G26" s="4">
        <v>9390</v>
      </c>
      <c r="H26" s="5">
        <f t="shared" ref="H26:H34" si="11">G26/S26</f>
        <v>0.13744547557012793</v>
      </c>
      <c r="I26" s="4">
        <v>8015</v>
      </c>
      <c r="J26" s="5">
        <f t="shared" ref="J26:J31" si="12">I26/S26</f>
        <v>0.11731900816768641</v>
      </c>
      <c r="K26" s="4">
        <v>16177</v>
      </c>
      <c r="L26" s="5">
        <f t="shared" ref="L26:L34" si="13">K26/S26</f>
        <v>0.23678971866857929</v>
      </c>
      <c r="M26" s="4">
        <v>11971</v>
      </c>
      <c r="N26" s="5">
        <f t="shared" ref="N26:N34" si="14">M26/S26</f>
        <v>0.17522468456336543</v>
      </c>
      <c r="O26" s="4">
        <v>6870</v>
      </c>
      <c r="P26" s="5">
        <f t="shared" ref="P26:P34" si="15">O26/S26</f>
        <v>0.10055914985801692</v>
      </c>
      <c r="Q26" s="4">
        <v>4687</v>
      </c>
      <c r="R26" s="5">
        <f t="shared" ref="R26:R34" si="16">Q26/$S26</f>
        <v>6.8605638338358851E-2</v>
      </c>
      <c r="S26" s="8">
        <f t="shared" ref="S26:S34" si="17">SUM(C26,E26,G26,I26,K26,M26,O26,Q26)</f>
        <v>68318</v>
      </c>
      <c r="T26" s="38"/>
      <c r="U26" s="15"/>
    </row>
    <row r="27" spans="2:21">
      <c r="B27" s="53" t="s">
        <v>43</v>
      </c>
      <c r="C27" s="4">
        <v>5</v>
      </c>
      <c r="D27" s="5">
        <f t="shared" si="9"/>
        <v>5.8715079206641852E-5</v>
      </c>
      <c r="E27" s="4">
        <v>18315</v>
      </c>
      <c r="F27" s="5">
        <f t="shared" si="10"/>
        <v>0.21507333513392909</v>
      </c>
      <c r="G27" s="4">
        <v>22379</v>
      </c>
      <c r="H27" s="5">
        <f t="shared" si="11"/>
        <v>0.26279695151308757</v>
      </c>
      <c r="I27" s="4">
        <v>16048</v>
      </c>
      <c r="J27" s="5">
        <f t="shared" si="12"/>
        <v>0.18845191822163768</v>
      </c>
      <c r="K27" s="4">
        <v>22331</v>
      </c>
      <c r="L27" s="5">
        <f t="shared" si="13"/>
        <v>0.26223328675270385</v>
      </c>
      <c r="M27" s="4">
        <v>6079</v>
      </c>
      <c r="N27" s="5">
        <f t="shared" si="14"/>
        <v>7.138579329943516E-2</v>
      </c>
      <c r="O27" s="4">
        <v>0</v>
      </c>
      <c r="P27" s="5">
        <f t="shared" si="15"/>
        <v>0</v>
      </c>
      <c r="Q27" s="4">
        <v>0</v>
      </c>
      <c r="R27" s="5">
        <f t="shared" si="16"/>
        <v>0</v>
      </c>
      <c r="S27" s="8">
        <f>SUM(C27,E27,G27,I27,K27,M27,O27,Q27)</f>
        <v>85157</v>
      </c>
      <c r="T27" s="38"/>
      <c r="U27" s="15"/>
    </row>
    <row r="28" spans="2:21">
      <c r="B28" s="53" t="s">
        <v>10</v>
      </c>
      <c r="C28" s="4">
        <v>0</v>
      </c>
      <c r="D28" s="5">
        <f t="shared" si="9"/>
        <v>0</v>
      </c>
      <c r="E28" s="4">
        <v>27193</v>
      </c>
      <c r="F28" s="5">
        <f t="shared" si="10"/>
        <v>9.7939499587611792E-2</v>
      </c>
      <c r="G28" s="4">
        <v>42296</v>
      </c>
      <c r="H28" s="5">
        <f t="shared" si="11"/>
        <v>0.15233512575139294</v>
      </c>
      <c r="I28" s="4">
        <v>78808</v>
      </c>
      <c r="J28" s="5">
        <f t="shared" si="12"/>
        <v>0.28383834382011952</v>
      </c>
      <c r="K28" s="4">
        <v>60260</v>
      </c>
      <c r="L28" s="5">
        <f t="shared" si="13"/>
        <v>0.21703505479901028</v>
      </c>
      <c r="M28" s="4">
        <v>39358</v>
      </c>
      <c r="N28" s="5">
        <f t="shared" si="14"/>
        <v>0.14175349629570935</v>
      </c>
      <c r="O28" s="4">
        <v>23170</v>
      </c>
      <c r="P28" s="5">
        <f t="shared" si="15"/>
        <v>8.3450086619533154E-2</v>
      </c>
      <c r="Q28" s="4">
        <v>6566</v>
      </c>
      <c r="R28" s="5">
        <f t="shared" si="16"/>
        <v>2.364839312662299E-2</v>
      </c>
      <c r="S28" s="8">
        <f t="shared" si="17"/>
        <v>277651</v>
      </c>
      <c r="T28" s="38"/>
      <c r="U28" s="15"/>
    </row>
    <row r="29" spans="2:21">
      <c r="B29" s="53" t="s">
        <v>44</v>
      </c>
      <c r="C29" s="4">
        <v>399</v>
      </c>
      <c r="D29" s="5">
        <f>C29/S29</f>
        <v>8.6992733163417698E-4</v>
      </c>
      <c r="E29" s="4">
        <v>53380</v>
      </c>
      <c r="F29" s="5">
        <f>E29/S29</f>
        <v>0.11638275930484303</v>
      </c>
      <c r="G29" s="4">
        <v>58209</v>
      </c>
      <c r="H29" s="5">
        <f>G29/S29</f>
        <v>0.12691127831351831</v>
      </c>
      <c r="I29" s="4">
        <v>58300</v>
      </c>
      <c r="J29" s="5">
        <f t="shared" si="12"/>
        <v>0.12710968279266296</v>
      </c>
      <c r="K29" s="4">
        <v>109384</v>
      </c>
      <c r="L29" s="5">
        <f>K29/S29</f>
        <v>0.2384865444698567</v>
      </c>
      <c r="M29" s="4">
        <v>86214</v>
      </c>
      <c r="N29" s="5">
        <f>M29/S29</f>
        <v>0.18796971170302992</v>
      </c>
      <c r="O29" s="4">
        <v>70690</v>
      </c>
      <c r="P29" s="5">
        <f>O29/S29</f>
        <v>0.15412321572235582</v>
      </c>
      <c r="Q29" s="4">
        <v>22083</v>
      </c>
      <c r="R29" s="5">
        <f>Q29/$S29</f>
        <v>4.8146880362099076E-2</v>
      </c>
      <c r="S29" s="8">
        <f>SUM(C29,E29,G29,I29,K29,M29,O29,Q29)</f>
        <v>458659</v>
      </c>
      <c r="T29" s="38"/>
      <c r="U29" s="15"/>
    </row>
    <row r="30" spans="2:21">
      <c r="B30" s="53" t="s">
        <v>8</v>
      </c>
      <c r="C30" s="4">
        <v>541</v>
      </c>
      <c r="D30" s="5">
        <f t="shared" si="9"/>
        <v>2.8537819204211569E-3</v>
      </c>
      <c r="E30" s="4">
        <v>41852</v>
      </c>
      <c r="F30" s="5">
        <f t="shared" si="10"/>
        <v>0.22076983536685077</v>
      </c>
      <c r="G30" s="4">
        <v>36460</v>
      </c>
      <c r="H30" s="5">
        <f t="shared" si="11"/>
        <v>0.19232696639289351</v>
      </c>
      <c r="I30" s="4">
        <v>29209</v>
      </c>
      <c r="J30" s="5">
        <f t="shared" si="12"/>
        <v>0.15407784863878296</v>
      </c>
      <c r="K30" s="4">
        <v>45655</v>
      </c>
      <c r="L30" s="5">
        <f t="shared" si="13"/>
        <v>0.24083070901446935</v>
      </c>
      <c r="M30" s="4">
        <v>25285</v>
      </c>
      <c r="N30" s="5">
        <f t="shared" si="14"/>
        <v>0.13337869844334371</v>
      </c>
      <c r="O30" s="4">
        <v>8707</v>
      </c>
      <c r="P30" s="5">
        <f t="shared" si="15"/>
        <v>4.5929536379125717E-2</v>
      </c>
      <c r="Q30" s="4">
        <v>1864</v>
      </c>
      <c r="R30" s="5">
        <f t="shared" si="16"/>
        <v>9.8326238441128217E-3</v>
      </c>
      <c r="S30" s="8">
        <f t="shared" si="17"/>
        <v>189573</v>
      </c>
      <c r="T30" s="38"/>
      <c r="U30" s="15"/>
    </row>
    <row r="31" spans="2:21">
      <c r="B31" s="53" t="s">
        <v>7</v>
      </c>
      <c r="C31" s="4">
        <v>141</v>
      </c>
      <c r="D31" s="5">
        <f t="shared" si="9"/>
        <v>1.1767749689114413E-3</v>
      </c>
      <c r="E31" s="4">
        <v>17838</v>
      </c>
      <c r="F31" s="5">
        <f t="shared" si="10"/>
        <v>0.14887455244994532</v>
      </c>
      <c r="G31" s="4">
        <v>16267</v>
      </c>
      <c r="H31" s="5">
        <f t="shared" si="11"/>
        <v>0.1357631093566129</v>
      </c>
      <c r="I31" s="4">
        <v>14857</v>
      </c>
      <c r="J31" s="5">
        <f t="shared" si="12"/>
        <v>0.12399535966749847</v>
      </c>
      <c r="K31" s="4">
        <v>29004</v>
      </c>
      <c r="L31" s="5">
        <f>K31/S31</f>
        <v>0.24206511488161309</v>
      </c>
      <c r="M31" s="4">
        <v>24492</v>
      </c>
      <c r="N31" s="5">
        <f t="shared" si="14"/>
        <v>0.20440831587644698</v>
      </c>
      <c r="O31" s="4">
        <v>13379</v>
      </c>
      <c r="P31" s="5">
        <f t="shared" si="15"/>
        <v>0.11166008729834166</v>
      </c>
      <c r="Q31" s="4">
        <v>3841</v>
      </c>
      <c r="R31" s="5">
        <f t="shared" si="16"/>
        <v>3.2056685500630115E-2</v>
      </c>
      <c r="S31" s="8">
        <f t="shared" si="17"/>
        <v>119819</v>
      </c>
      <c r="T31" s="38"/>
      <c r="U31" s="15"/>
    </row>
    <row r="32" spans="2:21">
      <c r="B32" s="50" t="s">
        <v>53</v>
      </c>
      <c r="C32" s="4">
        <v>77</v>
      </c>
      <c r="D32" s="5">
        <f>C32/$S32</f>
        <v>2.2955609218018661E-3</v>
      </c>
      <c r="E32" s="4">
        <v>3347</v>
      </c>
      <c r="F32" s="5">
        <f>E32/$S32</f>
        <v>9.9782368899621388E-2</v>
      </c>
      <c r="G32" s="4">
        <v>9388</v>
      </c>
      <c r="H32" s="5">
        <f>G32/$S32</f>
        <v>0.27987955758280414</v>
      </c>
      <c r="I32" s="4">
        <v>7988</v>
      </c>
      <c r="J32" s="5">
        <f>I32/$S32</f>
        <v>0.23814208627731567</v>
      </c>
      <c r="K32" s="4">
        <v>9534</v>
      </c>
      <c r="L32" s="5">
        <f>K32/S32</f>
        <v>0.28423217959037655</v>
      </c>
      <c r="M32" s="4">
        <v>3140</v>
      </c>
      <c r="N32" s="5">
        <f t="shared" si="14"/>
        <v>9.3611185642309871E-2</v>
      </c>
      <c r="O32" s="4">
        <v>69</v>
      </c>
      <c r="P32" s="5">
        <f t="shared" si="15"/>
        <v>2.0570610857705033E-3</v>
      </c>
      <c r="Q32" s="4">
        <v>0</v>
      </c>
      <c r="R32" s="5">
        <f t="shared" si="16"/>
        <v>0</v>
      </c>
      <c r="S32" s="8">
        <f t="shared" si="17"/>
        <v>33543</v>
      </c>
      <c r="T32" s="38"/>
      <c r="U32" s="15"/>
    </row>
    <row r="33" spans="2:22">
      <c r="B33" s="50" t="s">
        <v>54</v>
      </c>
      <c r="C33" s="4">
        <v>0</v>
      </c>
      <c r="D33" s="5">
        <f>C33/$S33</f>
        <v>0</v>
      </c>
      <c r="E33" s="4">
        <v>9140</v>
      </c>
      <c r="F33" s="5">
        <f>E33/$S33</f>
        <v>0.13225484379747934</v>
      </c>
      <c r="G33" s="4">
        <v>14968</v>
      </c>
      <c r="H33" s="5">
        <f>G33/$S33</f>
        <v>0.21658539408760075</v>
      </c>
      <c r="I33" s="4">
        <v>13808</v>
      </c>
      <c r="J33" s="5">
        <f>I33/S33</f>
        <v>0.19980031544371935</v>
      </c>
      <c r="K33" s="4">
        <v>22631</v>
      </c>
      <c r="L33" s="5">
        <f>K33/S33</f>
        <v>0.3274682024048966</v>
      </c>
      <c r="M33" s="4">
        <v>7918</v>
      </c>
      <c r="N33" s="5">
        <f t="shared" si="14"/>
        <v>0.11457263163987325</v>
      </c>
      <c r="O33" s="4">
        <v>644</v>
      </c>
      <c r="P33" s="5">
        <f t="shared" si="15"/>
        <v>9.3186126264307115E-3</v>
      </c>
      <c r="Q33" s="4">
        <v>0</v>
      </c>
      <c r="R33" s="5">
        <f t="shared" si="16"/>
        <v>0</v>
      </c>
      <c r="S33" s="8">
        <f t="shared" si="17"/>
        <v>69109</v>
      </c>
      <c r="T33" s="38"/>
      <c r="U33" s="15"/>
    </row>
    <row r="34" spans="2:22">
      <c r="B34" s="54" t="s">
        <v>19</v>
      </c>
      <c r="C34" s="9">
        <v>383</v>
      </c>
      <c r="D34" s="5">
        <f t="shared" si="9"/>
        <v>2.017743498967421E-3</v>
      </c>
      <c r="E34" s="9">
        <v>41990</v>
      </c>
      <c r="F34" s="10">
        <f t="shared" si="10"/>
        <v>0.22121422851603659</v>
      </c>
      <c r="G34" s="9">
        <v>36506</v>
      </c>
      <c r="H34" s="10">
        <f t="shared" si="11"/>
        <v>0.19232309183630464</v>
      </c>
      <c r="I34" s="9">
        <v>29278</v>
      </c>
      <c r="J34" s="10">
        <f>I34/S34</f>
        <v>0.15424411008555655</v>
      </c>
      <c r="K34" s="9">
        <v>45719</v>
      </c>
      <c r="L34" s="10">
        <f t="shared" si="13"/>
        <v>0.24085956926707969</v>
      </c>
      <c r="M34" s="9">
        <v>25325</v>
      </c>
      <c r="N34" s="10">
        <f t="shared" si="14"/>
        <v>0.13341867914190583</v>
      </c>
      <c r="O34" s="9">
        <v>8722</v>
      </c>
      <c r="P34" s="10">
        <f t="shared" si="15"/>
        <v>4.594976187465756E-2</v>
      </c>
      <c r="Q34" s="9">
        <v>1893</v>
      </c>
      <c r="R34" s="10">
        <f t="shared" si="16"/>
        <v>9.9728157794917189E-3</v>
      </c>
      <c r="S34" s="8">
        <f t="shared" si="17"/>
        <v>189816</v>
      </c>
      <c r="T34" s="38"/>
      <c r="U34" s="15"/>
    </row>
    <row r="35" spans="2:22">
      <c r="B35" s="55" t="s">
        <v>3</v>
      </c>
      <c r="C35" s="13">
        <f>SUM(C25:C34)</f>
        <v>3720</v>
      </c>
      <c r="D35" s="61">
        <f>C35/$S35</f>
        <v>2.0038201862259985E-3</v>
      </c>
      <c r="E35" s="11">
        <f>SUM(E25:E34)</f>
        <v>237555</v>
      </c>
      <c r="F35" s="12">
        <f>E35/$S35</f>
        <v>0.12796169471476265</v>
      </c>
      <c r="G35" s="13">
        <f>SUM(G25:G34)</f>
        <v>285156</v>
      </c>
      <c r="H35" s="12">
        <f>G35/$S35</f>
        <v>0.15360251317834969</v>
      </c>
      <c r="I35" s="11">
        <f>SUM(I25:I34)</f>
        <v>335104</v>
      </c>
      <c r="J35" s="12">
        <f>I35/$S35</f>
        <v>0.1805075698078164</v>
      </c>
      <c r="K35" s="11">
        <f>SUM(K25:K34)</f>
        <v>438772</v>
      </c>
      <c r="L35" s="12">
        <f>K35/$S35</f>
        <v>0.23634951364267576</v>
      </c>
      <c r="M35" s="11">
        <f>SUM(M25:M34)</f>
        <v>297587</v>
      </c>
      <c r="N35" s="12">
        <f>M35/$S35</f>
        <v>0.1602986123006549</v>
      </c>
      <c r="O35" s="11">
        <f>SUM(O25:O34)</f>
        <v>199737</v>
      </c>
      <c r="P35" s="12">
        <f>O35/$S35</f>
        <v>0.10759060014414577</v>
      </c>
      <c r="Q35" s="11">
        <f>SUM(Q25:Q34)</f>
        <v>58823</v>
      </c>
      <c r="R35" s="12">
        <f>Q35/$S35</f>
        <v>3.1685676025368793E-2</v>
      </c>
      <c r="S35" s="14">
        <f>SUM(S25:S34)</f>
        <v>1856454</v>
      </c>
      <c r="T35" s="38"/>
      <c r="U35" s="15"/>
    </row>
    <row r="36" spans="2:22">
      <c r="S36" s="15"/>
      <c r="T36" s="38"/>
      <c r="U36" s="15"/>
    </row>
    <row r="37" spans="2:22">
      <c r="T37" s="38"/>
      <c r="U37" s="15"/>
    </row>
    <row r="38" spans="2:22">
      <c r="B38" s="19" t="s">
        <v>15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38"/>
      <c r="U38" s="15"/>
    </row>
    <row r="39" spans="2:22" ht="10.5" customHeight="1">
      <c r="T39" s="38"/>
      <c r="U39" s="15"/>
    </row>
    <row r="40" spans="2:22">
      <c r="B40" s="57"/>
      <c r="C40" s="88" t="s">
        <v>18</v>
      </c>
      <c r="D40" s="88"/>
      <c r="E40" s="88" t="s">
        <v>16</v>
      </c>
      <c r="F40" s="88"/>
      <c r="G40" s="89" t="s">
        <v>12</v>
      </c>
      <c r="H40" s="90"/>
      <c r="I40" s="88" t="s">
        <v>11</v>
      </c>
      <c r="J40" s="88"/>
      <c r="K40" s="88" t="s">
        <v>0</v>
      </c>
      <c r="L40" s="88"/>
      <c r="M40" s="91" t="s">
        <v>1</v>
      </c>
      <c r="N40" s="91"/>
      <c r="O40" s="88" t="s">
        <v>2</v>
      </c>
      <c r="P40" s="88"/>
      <c r="Q40" s="88" t="s">
        <v>17</v>
      </c>
      <c r="R40" s="88"/>
      <c r="S40" s="6" t="s">
        <v>3</v>
      </c>
      <c r="T40" s="37"/>
      <c r="U40" s="15"/>
    </row>
    <row r="41" spans="2:22">
      <c r="B41" s="56"/>
      <c r="C41" s="3" t="s">
        <v>4</v>
      </c>
      <c r="D41" s="2" t="s">
        <v>5</v>
      </c>
      <c r="E41" s="1" t="s">
        <v>4</v>
      </c>
      <c r="F41" s="2" t="s">
        <v>5</v>
      </c>
      <c r="G41" s="3" t="s">
        <v>4</v>
      </c>
      <c r="H41" s="3" t="s">
        <v>5</v>
      </c>
      <c r="I41" s="1" t="s">
        <v>4</v>
      </c>
      <c r="J41" s="2" t="s">
        <v>5</v>
      </c>
      <c r="K41" s="1" t="s">
        <v>4</v>
      </c>
      <c r="L41" s="2" t="s">
        <v>5</v>
      </c>
      <c r="M41" s="3" t="s">
        <v>4</v>
      </c>
      <c r="N41" s="3" t="s">
        <v>5</v>
      </c>
      <c r="O41" s="1" t="s">
        <v>4</v>
      </c>
      <c r="P41" s="2" t="s">
        <v>5</v>
      </c>
      <c r="Q41" s="1" t="s">
        <v>4</v>
      </c>
      <c r="R41" s="2" t="s">
        <v>5</v>
      </c>
      <c r="S41" s="7"/>
      <c r="T41" s="38"/>
      <c r="U41" s="15"/>
    </row>
    <row r="42" spans="2:22">
      <c r="B42" s="53" t="s">
        <v>9</v>
      </c>
      <c r="C42" s="4">
        <v>0</v>
      </c>
      <c r="D42" s="5">
        <v>0</v>
      </c>
      <c r="E42" s="4">
        <v>0</v>
      </c>
      <c r="F42" s="5">
        <v>0</v>
      </c>
      <c r="G42" s="4">
        <v>0</v>
      </c>
      <c r="H42" s="5">
        <v>0</v>
      </c>
      <c r="I42" s="4">
        <v>0</v>
      </c>
      <c r="J42" s="5">
        <v>0</v>
      </c>
      <c r="K42" s="4">
        <v>0</v>
      </c>
      <c r="L42" s="5">
        <v>0</v>
      </c>
      <c r="M42" s="4">
        <v>0</v>
      </c>
      <c r="N42" s="5">
        <v>0</v>
      </c>
      <c r="O42" s="4">
        <v>0</v>
      </c>
      <c r="P42" s="5">
        <v>0</v>
      </c>
      <c r="Q42" s="4">
        <v>0</v>
      </c>
      <c r="R42" s="5">
        <v>0</v>
      </c>
      <c r="S42" s="8">
        <f>SUM(C42,E42,G42,I42,K42,M42,O42,Q42)</f>
        <v>0</v>
      </c>
      <c r="T42" s="38"/>
      <c r="U42" s="15"/>
    </row>
    <row r="43" spans="2:22">
      <c r="B43" s="53" t="s">
        <v>6</v>
      </c>
      <c r="C43" s="4">
        <v>1</v>
      </c>
      <c r="D43" s="5">
        <v>0</v>
      </c>
      <c r="E43" s="4">
        <v>103</v>
      </c>
      <c r="F43" s="5">
        <v>0</v>
      </c>
      <c r="G43" s="4">
        <v>246</v>
      </c>
      <c r="H43" s="5">
        <v>0</v>
      </c>
      <c r="I43" s="4">
        <v>328</v>
      </c>
      <c r="J43" s="5">
        <v>0</v>
      </c>
      <c r="K43" s="4">
        <v>1001</v>
      </c>
      <c r="L43" s="5">
        <v>0</v>
      </c>
      <c r="M43" s="4">
        <v>1850</v>
      </c>
      <c r="N43" s="5">
        <v>0</v>
      </c>
      <c r="O43" s="4">
        <v>2940</v>
      </c>
      <c r="P43" s="5">
        <v>0</v>
      </c>
      <c r="Q43" s="4">
        <v>2138</v>
      </c>
      <c r="R43" s="5">
        <v>0.21199999999999999</v>
      </c>
      <c r="S43" s="8">
        <f t="shared" ref="S43:S51" si="18">SUM(C43,E43,G43,I43,K43,M43,O43,Q43)</f>
        <v>8607</v>
      </c>
      <c r="T43" s="38"/>
      <c r="U43" s="15"/>
    </row>
    <row r="44" spans="2:22">
      <c r="B44" s="53" t="s">
        <v>43</v>
      </c>
      <c r="C44" s="4">
        <v>0</v>
      </c>
      <c r="D44" s="5">
        <v>0</v>
      </c>
      <c r="E44" s="4">
        <v>0</v>
      </c>
      <c r="F44" s="5">
        <v>0</v>
      </c>
      <c r="G44" s="4">
        <v>0</v>
      </c>
      <c r="H44" s="5">
        <v>0</v>
      </c>
      <c r="I44" s="4">
        <v>0</v>
      </c>
      <c r="J44" s="5">
        <v>0</v>
      </c>
      <c r="K44" s="4">
        <v>0</v>
      </c>
      <c r="L44" s="5">
        <v>0</v>
      </c>
      <c r="M44" s="4">
        <v>0</v>
      </c>
      <c r="N44" s="5">
        <v>0</v>
      </c>
      <c r="O44" s="4">
        <v>0</v>
      </c>
      <c r="P44" s="5">
        <v>0</v>
      </c>
      <c r="Q44" s="4">
        <v>0</v>
      </c>
      <c r="R44" s="5">
        <v>0</v>
      </c>
      <c r="S44" s="8">
        <f>SUM(C44,E44,G44,I44,K44,M44,O44,Q44)</f>
        <v>0</v>
      </c>
      <c r="T44" s="38"/>
      <c r="U44" s="15"/>
    </row>
    <row r="45" spans="2:22">
      <c r="B45" s="53" t="s">
        <v>10</v>
      </c>
      <c r="C45" s="4">
        <v>0</v>
      </c>
      <c r="D45" s="5">
        <v>0</v>
      </c>
      <c r="E45" s="4">
        <v>273</v>
      </c>
      <c r="F45" s="5">
        <v>0</v>
      </c>
      <c r="G45" s="4">
        <v>1078</v>
      </c>
      <c r="H45" s="5">
        <v>0</v>
      </c>
      <c r="I45" s="4">
        <v>3416</v>
      </c>
      <c r="J45" s="5">
        <v>0</v>
      </c>
      <c r="K45" s="4">
        <v>5523</v>
      </c>
      <c r="L45" s="5">
        <v>0</v>
      </c>
      <c r="M45" s="4">
        <v>8269</v>
      </c>
      <c r="N45" s="5">
        <v>0</v>
      </c>
      <c r="O45" s="4">
        <v>10540</v>
      </c>
      <c r="P45" s="5">
        <v>0</v>
      </c>
      <c r="Q45" s="4">
        <v>4769</v>
      </c>
      <c r="R45" s="5">
        <v>9.5000000000000001E-2</v>
      </c>
      <c r="S45" s="8">
        <f t="shared" si="18"/>
        <v>33868</v>
      </c>
      <c r="T45" s="38"/>
      <c r="U45" s="15"/>
    </row>
    <row r="46" spans="2:22">
      <c r="B46" s="53" t="s">
        <v>44</v>
      </c>
      <c r="C46" s="4">
        <v>677</v>
      </c>
      <c r="D46" s="5">
        <v>0</v>
      </c>
      <c r="E46" s="4">
        <v>3812</v>
      </c>
      <c r="F46" s="5">
        <v>0</v>
      </c>
      <c r="G46" s="4">
        <v>8220</v>
      </c>
      <c r="H46" s="5">
        <v>0</v>
      </c>
      <c r="I46" s="4">
        <v>12995</v>
      </c>
      <c r="J46" s="5">
        <v>0</v>
      </c>
      <c r="K46" s="4">
        <v>40235</v>
      </c>
      <c r="L46" s="5">
        <v>0</v>
      </c>
      <c r="M46" s="4">
        <v>76577</v>
      </c>
      <c r="N46" s="5">
        <v>0</v>
      </c>
      <c r="O46" s="4">
        <v>144698</v>
      </c>
      <c r="P46" s="5">
        <v>0</v>
      </c>
      <c r="Q46" s="4">
        <v>118808</v>
      </c>
      <c r="R46" s="5">
        <v>0.28199999999999997</v>
      </c>
      <c r="S46" s="8">
        <f>SUM(C46,E46,G46,I46,K46,M46,O46,Q46)</f>
        <v>406022</v>
      </c>
      <c r="T46" s="38"/>
      <c r="U46" s="15"/>
      <c r="V46" s="15"/>
    </row>
    <row r="47" spans="2:22">
      <c r="B47" s="53" t="s">
        <v>8</v>
      </c>
      <c r="C47" s="4">
        <v>0</v>
      </c>
      <c r="D47" s="5">
        <v>0</v>
      </c>
      <c r="E47" s="4">
        <v>0</v>
      </c>
      <c r="F47" s="5">
        <v>0</v>
      </c>
      <c r="G47" s="4">
        <v>0</v>
      </c>
      <c r="H47" s="5">
        <v>0</v>
      </c>
      <c r="I47" s="4">
        <v>0</v>
      </c>
      <c r="J47" s="5">
        <v>0</v>
      </c>
      <c r="K47" s="4">
        <v>0</v>
      </c>
      <c r="L47" s="5">
        <v>0</v>
      </c>
      <c r="M47" s="4">
        <v>0</v>
      </c>
      <c r="N47" s="5">
        <v>0</v>
      </c>
      <c r="O47" s="4">
        <v>0</v>
      </c>
      <c r="P47" s="5">
        <v>0</v>
      </c>
      <c r="Q47" s="4">
        <v>0</v>
      </c>
      <c r="R47" s="5">
        <v>0</v>
      </c>
      <c r="S47" s="8">
        <f t="shared" si="18"/>
        <v>0</v>
      </c>
      <c r="T47" s="38"/>
      <c r="U47" s="15"/>
    </row>
    <row r="48" spans="2:22">
      <c r="B48" s="53" t="s">
        <v>7</v>
      </c>
      <c r="C48" s="4">
        <v>62</v>
      </c>
      <c r="D48" s="5">
        <v>0</v>
      </c>
      <c r="E48" s="4">
        <v>167</v>
      </c>
      <c r="F48" s="5">
        <v>0</v>
      </c>
      <c r="G48" s="4">
        <v>380</v>
      </c>
      <c r="H48" s="5">
        <v>0</v>
      </c>
      <c r="I48" s="4">
        <v>646</v>
      </c>
      <c r="J48" s="5">
        <v>0</v>
      </c>
      <c r="K48" s="4">
        <v>1393</v>
      </c>
      <c r="L48" s="5">
        <v>0</v>
      </c>
      <c r="M48" s="4">
        <v>2104</v>
      </c>
      <c r="N48" s="5">
        <v>0</v>
      </c>
      <c r="O48" s="4">
        <v>2687</v>
      </c>
      <c r="P48" s="5">
        <v>0</v>
      </c>
      <c r="Q48" s="4">
        <v>2050</v>
      </c>
      <c r="R48" s="5">
        <v>0.17599999999999999</v>
      </c>
      <c r="S48" s="8">
        <f t="shared" si="18"/>
        <v>9489</v>
      </c>
      <c r="T48" s="38"/>
      <c r="U48" s="15"/>
    </row>
    <row r="49" spans="1:21">
      <c r="B49" s="50" t="s">
        <v>53</v>
      </c>
      <c r="C49" s="4">
        <v>0</v>
      </c>
      <c r="D49" s="5">
        <v>0</v>
      </c>
      <c r="E49" s="4">
        <v>0</v>
      </c>
      <c r="F49" s="5">
        <v>0</v>
      </c>
      <c r="G49" s="4">
        <v>0</v>
      </c>
      <c r="H49" s="5">
        <v>0</v>
      </c>
      <c r="I49" s="4">
        <v>0</v>
      </c>
      <c r="J49" s="5">
        <v>0</v>
      </c>
      <c r="K49" s="4">
        <v>0</v>
      </c>
      <c r="L49" s="5">
        <v>0</v>
      </c>
      <c r="M49" s="4">
        <v>0</v>
      </c>
      <c r="N49" s="5">
        <v>0</v>
      </c>
      <c r="O49" s="4">
        <v>0</v>
      </c>
      <c r="P49" s="5">
        <v>0</v>
      </c>
      <c r="Q49" s="4">
        <v>0</v>
      </c>
      <c r="R49" s="5">
        <v>0</v>
      </c>
      <c r="S49" s="8">
        <f t="shared" si="18"/>
        <v>0</v>
      </c>
      <c r="T49" s="38"/>
      <c r="U49" s="15"/>
    </row>
    <row r="50" spans="1:21">
      <c r="B50" s="50" t="s">
        <v>54</v>
      </c>
      <c r="C50" s="4">
        <v>0</v>
      </c>
      <c r="D50" s="5">
        <v>0</v>
      </c>
      <c r="E50" s="4">
        <v>0</v>
      </c>
      <c r="F50" s="5">
        <v>0</v>
      </c>
      <c r="G50" s="4">
        <v>0</v>
      </c>
      <c r="H50" s="5">
        <v>0</v>
      </c>
      <c r="I50" s="4">
        <v>0</v>
      </c>
      <c r="J50" s="5">
        <v>0</v>
      </c>
      <c r="K50" s="4">
        <v>0</v>
      </c>
      <c r="L50" s="5">
        <v>0</v>
      </c>
      <c r="M50" s="4">
        <v>0</v>
      </c>
      <c r="N50" s="5">
        <v>0</v>
      </c>
      <c r="O50" s="4">
        <v>0</v>
      </c>
      <c r="P50" s="5">
        <v>0</v>
      </c>
      <c r="Q50" s="4">
        <v>0</v>
      </c>
      <c r="R50" s="5">
        <v>0</v>
      </c>
      <c r="S50" s="8">
        <f t="shared" si="18"/>
        <v>0</v>
      </c>
      <c r="T50" s="38"/>
      <c r="U50" s="15"/>
    </row>
    <row r="51" spans="1:21">
      <c r="B51" s="54" t="s">
        <v>19</v>
      </c>
      <c r="C51" s="9">
        <v>0</v>
      </c>
      <c r="D51" s="10">
        <v>0</v>
      </c>
      <c r="E51" s="9">
        <v>0</v>
      </c>
      <c r="F51" s="10">
        <v>0</v>
      </c>
      <c r="G51" s="9">
        <v>0</v>
      </c>
      <c r="H51" s="10">
        <v>0</v>
      </c>
      <c r="I51" s="9">
        <v>0</v>
      </c>
      <c r="J51" s="10">
        <v>0</v>
      </c>
      <c r="K51" s="9">
        <v>0</v>
      </c>
      <c r="L51" s="10">
        <v>0</v>
      </c>
      <c r="M51" s="9">
        <v>0</v>
      </c>
      <c r="N51" s="10">
        <v>0</v>
      </c>
      <c r="O51" s="9">
        <v>0</v>
      </c>
      <c r="P51" s="10">
        <v>0</v>
      </c>
      <c r="Q51" s="9">
        <v>0</v>
      </c>
      <c r="R51" s="10">
        <v>0</v>
      </c>
      <c r="S51" s="8">
        <f t="shared" si="18"/>
        <v>0</v>
      </c>
      <c r="T51" s="38"/>
      <c r="U51" s="15"/>
    </row>
    <row r="52" spans="1:21">
      <c r="B52" s="55" t="s">
        <v>3</v>
      </c>
      <c r="C52" s="11">
        <f>SUM(C42:C51)</f>
        <v>740</v>
      </c>
      <c r="D52" s="12">
        <f>C52/$S52</f>
        <v>1.6157699143641946E-3</v>
      </c>
      <c r="E52" s="11">
        <f>SUM(E42:E51)</f>
        <v>4355</v>
      </c>
      <c r="F52" s="12">
        <f>E52/$S52</f>
        <v>9.5090242933190093E-3</v>
      </c>
      <c r="G52" s="13">
        <f>SUM(G42:G51)</f>
        <v>9924</v>
      </c>
      <c r="H52" s="12">
        <f>G52/$S52</f>
        <v>2.1668784635338199E-2</v>
      </c>
      <c r="I52" s="11">
        <f>SUM(I42:I51)</f>
        <v>17385</v>
      </c>
      <c r="J52" s="12">
        <f>I52/$S52</f>
        <v>3.7959675623272328E-2</v>
      </c>
      <c r="K52" s="11">
        <f>SUM(K42:K51)</f>
        <v>48152</v>
      </c>
      <c r="L52" s="12">
        <f>K52/$S52</f>
        <v>0.10513858502224958</v>
      </c>
      <c r="M52" s="11">
        <f>SUM(M42:M51)</f>
        <v>88800</v>
      </c>
      <c r="N52" s="12">
        <f>M52/$S52</f>
        <v>0.19389238972370335</v>
      </c>
      <c r="O52" s="11">
        <f>SUM(O42:O51)</f>
        <v>160865</v>
      </c>
      <c r="P52" s="12">
        <f>O52/$S52</f>
        <v>0.35124436118134617</v>
      </c>
      <c r="Q52" s="11">
        <f>SUM(Q42:Q51)</f>
        <v>127765</v>
      </c>
      <c r="R52" s="12">
        <f>Q52/$S52</f>
        <v>0.27897140960640721</v>
      </c>
      <c r="S52" s="14">
        <f>SUM(S42:S51)</f>
        <v>457986</v>
      </c>
      <c r="T52" s="38"/>
      <c r="U52" s="15"/>
    </row>
    <row r="53" spans="1:21">
      <c r="T53" s="38"/>
    </row>
    <row r="54" spans="1:21"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1">
      <c r="A55" s="16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T55" s="15"/>
    </row>
    <row r="56" spans="1:21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T56" s="15"/>
    </row>
    <row r="57" spans="1:21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21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21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21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21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21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21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21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3:18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3:18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</sheetData>
  <mergeCells count="24">
    <mergeCell ref="C6:D6"/>
    <mergeCell ref="E6:F6"/>
    <mergeCell ref="I6:J6"/>
    <mergeCell ref="Q6:R6"/>
    <mergeCell ref="M6:N6"/>
    <mergeCell ref="Q40:R40"/>
    <mergeCell ref="M23:N23"/>
    <mergeCell ref="Q23:R23"/>
    <mergeCell ref="K6:L6"/>
    <mergeCell ref="G6:H6"/>
    <mergeCell ref="K40:L40"/>
    <mergeCell ref="I40:J40"/>
    <mergeCell ref="G23:H23"/>
    <mergeCell ref="O6:P6"/>
    <mergeCell ref="O23:P23"/>
    <mergeCell ref="M40:N40"/>
    <mergeCell ref="O40:P40"/>
    <mergeCell ref="C23:D23"/>
    <mergeCell ref="I23:J23"/>
    <mergeCell ref="K23:L23"/>
    <mergeCell ref="E23:F23"/>
    <mergeCell ref="C40:D40"/>
    <mergeCell ref="E40:F40"/>
    <mergeCell ref="G40:H40"/>
  </mergeCells>
  <phoneticPr fontId="0" type="noConversion"/>
  <pageMargins left="0.79" right="0.16" top="1.0527777777777778" bottom="1.0527777777777778" header="0.78749999999999998" footer="0.78749999999999998"/>
  <pageSetup paperSize="9" scale="8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3"/>
  <sheetViews>
    <sheetView zoomScale="90" zoomScaleNormal="90" workbookViewId="0">
      <pane xSplit="2" ySplit="2" topLeftCell="C3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baseColWidth="10" defaultColWidth="11.44140625" defaultRowHeight="13.2"/>
  <cols>
    <col min="1" max="1" width="9.109375" style="37" customWidth="1"/>
    <col min="2" max="2" width="22.44140625" style="39" customWidth="1"/>
    <col min="3" max="3" width="9.109375" style="36" customWidth="1"/>
    <col min="4" max="4" width="9.109375" style="37" customWidth="1"/>
    <col min="5" max="5" width="9.109375" style="36" customWidth="1"/>
    <col min="6" max="6" width="9.109375" style="37" customWidth="1"/>
    <col min="7" max="7" width="10" style="36" customWidth="1"/>
    <col min="8" max="8" width="9.109375" style="37" customWidth="1"/>
    <col min="9" max="9" width="10.44140625" style="36" customWidth="1"/>
    <col min="10" max="10" width="9.109375" style="37" customWidth="1"/>
    <col min="11" max="11" width="10" style="36" customWidth="1"/>
    <col min="12" max="12" width="9.109375" style="37" customWidth="1"/>
    <col min="13" max="13" width="9.5546875" style="36" customWidth="1"/>
    <col min="14" max="14" width="9.109375" style="37" customWidth="1"/>
    <col min="15" max="15" width="9.109375" style="36" customWidth="1"/>
    <col min="16" max="16" width="9.109375" style="37" customWidth="1"/>
    <col min="17" max="17" width="9.109375" style="36" customWidth="1"/>
    <col min="18" max="18" width="9.109375" style="37" customWidth="1"/>
    <col min="19" max="19" width="9.109375" style="36" customWidth="1"/>
    <col min="20" max="20" width="9.109375" style="37" customWidth="1"/>
    <col min="21" max="21" width="9.109375" style="36" customWidth="1"/>
    <col min="22" max="22" width="9.109375" style="37" customWidth="1"/>
    <col min="23" max="23" width="9.44140625" style="36" customWidth="1"/>
    <col min="24" max="24" width="9.44140625" style="37" customWidth="1"/>
    <col min="25" max="25" width="9.44140625" style="36" customWidth="1"/>
    <col min="26" max="26" width="9.44140625" style="37" customWidth="1"/>
    <col min="27" max="27" width="9.44140625" style="36" customWidth="1"/>
    <col min="28" max="28" width="9.44140625" style="37" customWidth="1"/>
    <col min="29" max="29" width="9.44140625" style="36" customWidth="1"/>
    <col min="30" max="30" width="9.44140625" style="37" customWidth="1"/>
    <col min="31" max="31" width="10" style="36" customWidth="1"/>
    <col min="32" max="32" width="10.44140625" style="37" bestFit="1" customWidth="1"/>
    <col min="33" max="33" width="10.109375" style="36" customWidth="1"/>
    <col min="34" max="34" width="13.5546875" style="38" customWidth="1"/>
    <col min="35" max="35" width="14" style="37" customWidth="1"/>
    <col min="36" max="16384" width="11.44140625" style="37"/>
  </cols>
  <sheetData>
    <row r="1" spans="2:36" ht="25.5" customHeight="1">
      <c r="AG1" s="87" t="e" vm="1">
        <v>#VALUE!</v>
      </c>
    </row>
    <row r="2" spans="2:36" ht="17.399999999999999">
      <c r="B2" s="35" t="s">
        <v>56</v>
      </c>
    </row>
    <row r="3" spans="2:36">
      <c r="AH3" s="37"/>
    </row>
    <row r="4" spans="2:36">
      <c r="B4" s="59"/>
      <c r="C4" s="93" t="s">
        <v>20</v>
      </c>
      <c r="D4" s="93"/>
      <c r="E4" s="93" t="s">
        <v>21</v>
      </c>
      <c r="F4" s="93"/>
      <c r="G4" s="94" t="s">
        <v>22</v>
      </c>
      <c r="H4" s="95"/>
      <c r="I4" s="93" t="s">
        <v>23</v>
      </c>
      <c r="J4" s="93"/>
      <c r="K4" s="93" t="s">
        <v>24</v>
      </c>
      <c r="L4" s="93"/>
      <c r="M4" s="92" t="s">
        <v>25</v>
      </c>
      <c r="N4" s="92"/>
      <c r="O4" s="93" t="s">
        <v>26</v>
      </c>
      <c r="P4" s="93"/>
      <c r="Q4" s="93" t="s">
        <v>27</v>
      </c>
      <c r="R4" s="93"/>
      <c r="S4" s="93" t="s">
        <v>28</v>
      </c>
      <c r="T4" s="93"/>
      <c r="U4" s="93" t="s">
        <v>29</v>
      </c>
      <c r="V4" s="93"/>
      <c r="W4" s="94" t="s">
        <v>30</v>
      </c>
      <c r="X4" s="95"/>
      <c r="Y4" s="93" t="s">
        <v>31</v>
      </c>
      <c r="Z4" s="93"/>
      <c r="AA4" s="93" t="s">
        <v>32</v>
      </c>
      <c r="AB4" s="93"/>
      <c r="AC4" s="94" t="s">
        <v>33</v>
      </c>
      <c r="AD4" s="95"/>
      <c r="AE4" s="92" t="s">
        <v>34</v>
      </c>
      <c r="AF4" s="92"/>
      <c r="AG4" s="40" t="s">
        <v>3</v>
      </c>
    </row>
    <row r="5" spans="2:36">
      <c r="B5" s="60"/>
      <c r="C5" s="26" t="s">
        <v>4</v>
      </c>
      <c r="D5" s="27" t="s">
        <v>5</v>
      </c>
      <c r="E5" s="26" t="s">
        <v>4</v>
      </c>
      <c r="F5" s="27" t="s">
        <v>5</v>
      </c>
      <c r="G5" s="28" t="s">
        <v>4</v>
      </c>
      <c r="H5" s="28" t="s">
        <v>5</v>
      </c>
      <c r="I5" s="26" t="s">
        <v>4</v>
      </c>
      <c r="J5" s="27" t="s">
        <v>5</v>
      </c>
      <c r="K5" s="26" t="s">
        <v>4</v>
      </c>
      <c r="L5" s="27" t="s">
        <v>5</v>
      </c>
      <c r="M5" s="28" t="s">
        <v>4</v>
      </c>
      <c r="N5" s="28" t="s">
        <v>5</v>
      </c>
      <c r="O5" s="26" t="s">
        <v>4</v>
      </c>
      <c r="P5" s="27" t="s">
        <v>5</v>
      </c>
      <c r="Q5" s="26" t="s">
        <v>4</v>
      </c>
      <c r="R5" s="27" t="s">
        <v>5</v>
      </c>
      <c r="S5" s="26" t="s">
        <v>4</v>
      </c>
      <c r="T5" s="27" t="s">
        <v>5</v>
      </c>
      <c r="U5" s="26" t="s">
        <v>4</v>
      </c>
      <c r="V5" s="27" t="s">
        <v>5</v>
      </c>
      <c r="W5" s="28" t="s">
        <v>4</v>
      </c>
      <c r="X5" s="28" t="s">
        <v>5</v>
      </c>
      <c r="Y5" s="26" t="s">
        <v>4</v>
      </c>
      <c r="Z5" s="27" t="s">
        <v>5</v>
      </c>
      <c r="AA5" s="26" t="s">
        <v>4</v>
      </c>
      <c r="AB5" s="27" t="s">
        <v>5</v>
      </c>
      <c r="AC5" s="26" t="s">
        <v>4</v>
      </c>
      <c r="AD5" s="27" t="s">
        <v>5</v>
      </c>
      <c r="AE5" s="28" t="s">
        <v>4</v>
      </c>
      <c r="AF5" s="28" t="s">
        <v>5</v>
      </c>
      <c r="AG5" s="41"/>
    </row>
    <row r="6" spans="2:36">
      <c r="B6" s="29" t="s">
        <v>9</v>
      </c>
      <c r="C6" s="30">
        <v>0</v>
      </c>
      <c r="D6" s="31">
        <f>+C6/$AG6</f>
        <v>0</v>
      </c>
      <c r="E6" s="30">
        <v>4507</v>
      </c>
      <c r="F6" s="31">
        <f t="shared" ref="F6:F15" si="0">+E6/$AG6</f>
        <v>1.2354410115978499E-2</v>
      </c>
      <c r="G6" s="30">
        <v>17423</v>
      </c>
      <c r="H6" s="31">
        <f>+G6/$AG6</f>
        <v>4.7759238395982555E-2</v>
      </c>
      <c r="I6" s="30">
        <v>53316</v>
      </c>
      <c r="J6" s="31">
        <f>+I6/$AG6</f>
        <v>0.14614771017162406</v>
      </c>
      <c r="K6" s="30">
        <v>71744</v>
      </c>
      <c r="L6" s="31">
        <f>+K6/$AG6</f>
        <v>0.1966618148126828</v>
      </c>
      <c r="M6" s="30">
        <v>73589</v>
      </c>
      <c r="N6" s="31">
        <f>+M6/$AG6</f>
        <v>0.20171925582976297</v>
      </c>
      <c r="O6" s="30">
        <v>45679</v>
      </c>
      <c r="P6" s="31">
        <f>+O6/$AG6</f>
        <v>0.12521346786948787</v>
      </c>
      <c r="Q6" s="30">
        <v>31737</v>
      </c>
      <c r="R6" s="31">
        <f>+Q6/$AG6</f>
        <v>8.6996208975107528E-2</v>
      </c>
      <c r="S6" s="30">
        <v>18916</v>
      </c>
      <c r="T6" s="31">
        <f>+S6/$AG6</f>
        <v>5.1851790937175346E-2</v>
      </c>
      <c r="U6" s="30">
        <v>13488</v>
      </c>
      <c r="V6" s="31">
        <f>+U6/$AG6</f>
        <v>3.697277205332105E-2</v>
      </c>
      <c r="W6" s="30">
        <v>8025</v>
      </c>
      <c r="X6" s="31">
        <f>+W6/$AG6</f>
        <v>2.1997812553966597E-2</v>
      </c>
      <c r="Y6" s="30">
        <v>6083</v>
      </c>
      <c r="Z6" s="31">
        <f>+Y6/$AG6</f>
        <v>1.6674478973928823E-2</v>
      </c>
      <c r="AA6" s="30">
        <v>3511</v>
      </c>
      <c r="AB6" s="31">
        <f>+AA6/$AG6</f>
        <v>9.6242143148880643E-3</v>
      </c>
      <c r="AC6" s="30">
        <v>3363</v>
      </c>
      <c r="AD6" s="31">
        <f>+AC6/$AG6</f>
        <v>9.2185225693445071E-3</v>
      </c>
      <c r="AE6" s="30">
        <v>13428</v>
      </c>
      <c r="AF6" s="31">
        <f>+AE6/$AG6</f>
        <v>3.6808302426749338E-2</v>
      </c>
      <c r="AG6" s="42">
        <f>SUM(C6,E6,G6,I6,K6,M6,O6,Q6,S6,U6,W6,Y6,AA6,AC6,AE6)</f>
        <v>364809</v>
      </c>
      <c r="AI6" s="38"/>
      <c r="AJ6" s="38"/>
    </row>
    <row r="7" spans="2:36">
      <c r="B7" s="29" t="s">
        <v>6</v>
      </c>
      <c r="C7" s="30">
        <v>0</v>
      </c>
      <c r="D7" s="31">
        <f t="shared" ref="D7:D15" si="1">+C7/$AG7</f>
        <v>0</v>
      </c>
      <c r="E7" s="30">
        <v>69</v>
      </c>
      <c r="F7" s="31">
        <f t="shared" si="0"/>
        <v>1.0099827278316109E-3</v>
      </c>
      <c r="G7" s="30">
        <v>851</v>
      </c>
      <c r="H7" s="31">
        <f t="shared" ref="H7:H15" si="2">+G7/$AG7</f>
        <v>1.2456453643256536E-2</v>
      </c>
      <c r="I7" s="30">
        <v>4494</v>
      </c>
      <c r="J7" s="31">
        <f t="shared" ref="J7:J15" si="3">+I7/$AG7</f>
        <v>6.5780614186597974E-2</v>
      </c>
      <c r="K7" s="30">
        <v>8895</v>
      </c>
      <c r="L7" s="31">
        <f t="shared" ref="L7:L15" si="4">+K7/$AG7</f>
        <v>0.13019994730524898</v>
      </c>
      <c r="M7" s="30">
        <v>11266</v>
      </c>
      <c r="N7" s="31">
        <f t="shared" ref="N7:N15" si="5">+M7/$AG7</f>
        <v>0.16490529582247723</v>
      </c>
      <c r="O7" s="30">
        <v>9148</v>
      </c>
      <c r="P7" s="31">
        <f t="shared" ref="P7:P15" si="6">+O7/$AG7</f>
        <v>0.13390321730729823</v>
      </c>
      <c r="Q7" s="30">
        <v>7754</v>
      </c>
      <c r="R7" s="31">
        <f t="shared" ref="R7:R15" si="7">+Q7/$AG7</f>
        <v>0.11349863871893205</v>
      </c>
      <c r="S7" s="30">
        <v>5477</v>
      </c>
      <c r="T7" s="31">
        <f t="shared" ref="T7:T15" si="8">+S7/$AG7</f>
        <v>8.0169208700488895E-2</v>
      </c>
      <c r="U7" s="30">
        <v>4106</v>
      </c>
      <c r="V7" s="31">
        <f t="shared" ref="V7:V15" si="9">+U7/$AG7</f>
        <v>6.0101291021399925E-2</v>
      </c>
      <c r="W7" s="30">
        <v>2596</v>
      </c>
      <c r="X7" s="31">
        <f t="shared" ref="X7:X15" si="10">+W7/$AG7</f>
        <v>3.79987704558096E-2</v>
      </c>
      <c r="Y7" s="30">
        <v>2220</v>
      </c>
      <c r="Z7" s="31">
        <f t="shared" ref="Z7:Z15" si="11">+Y7/$AG7</f>
        <v>3.2495096460669226E-2</v>
      </c>
      <c r="AA7" s="30">
        <v>1433</v>
      </c>
      <c r="AB7" s="31">
        <f t="shared" ref="AB7:AB15" si="12">+AA7/$AG7</f>
        <v>2.0975438391053602E-2</v>
      </c>
      <c r="AC7" s="30">
        <v>1541</v>
      </c>
      <c r="AD7" s="31">
        <f t="shared" ref="AD7:AD15" si="13">+AC7/$AG7</f>
        <v>2.2556280921572646E-2</v>
      </c>
      <c r="AE7" s="30">
        <v>8468</v>
      </c>
      <c r="AF7" s="31">
        <f t="shared" ref="AF7:AF15" si="14">+AE7/$AG7</f>
        <v>0.1239497643373635</v>
      </c>
      <c r="AG7" s="42">
        <f t="shared" ref="AG7:AG15" si="15">SUM(C7,E7,G7,I7,K7,M7,O7,Q7,S7,U7,W7,Y7,AA7,AC7,AE7)</f>
        <v>68318</v>
      </c>
      <c r="AI7" s="38"/>
      <c r="AJ7" s="38"/>
    </row>
    <row r="8" spans="2:36">
      <c r="B8" s="29" t="s">
        <v>43</v>
      </c>
      <c r="C8" s="30">
        <v>0</v>
      </c>
      <c r="D8" s="31">
        <f t="shared" si="1"/>
        <v>0</v>
      </c>
      <c r="E8" s="30">
        <v>0</v>
      </c>
      <c r="F8" s="31">
        <f t="shared" si="0"/>
        <v>0</v>
      </c>
      <c r="G8" s="30">
        <v>0</v>
      </c>
      <c r="H8" s="31">
        <f t="shared" si="2"/>
        <v>0</v>
      </c>
      <c r="I8" s="30">
        <v>1656</v>
      </c>
      <c r="J8" s="31">
        <f t="shared" si="3"/>
        <v>1.944643423323978E-2</v>
      </c>
      <c r="K8" s="30">
        <v>12243</v>
      </c>
      <c r="L8" s="31">
        <f t="shared" si="4"/>
        <v>0.14376974294538322</v>
      </c>
      <c r="M8" s="30">
        <v>20829</v>
      </c>
      <c r="N8" s="31">
        <f t="shared" si="5"/>
        <v>0.24459527695902861</v>
      </c>
      <c r="O8" s="30">
        <v>15028</v>
      </c>
      <c r="P8" s="31">
        <f>+O8/$AG8</f>
        <v>0.17647404206348274</v>
      </c>
      <c r="Q8" s="30">
        <v>10176</v>
      </c>
      <c r="R8" s="31">
        <f>+Q8/$AG8</f>
        <v>0.11949692920135749</v>
      </c>
      <c r="S8" s="30">
        <v>7269</v>
      </c>
      <c r="T8" s="31">
        <f>+S8/$AG8</f>
        <v>8.5359982150615923E-2</v>
      </c>
      <c r="U8" s="30">
        <v>5431</v>
      </c>
      <c r="V8" s="31">
        <f>+U8/$AG8</f>
        <v>6.3776319034254375E-2</v>
      </c>
      <c r="W8" s="30">
        <v>3687</v>
      </c>
      <c r="X8" s="31">
        <f>+W8/$AG8</f>
        <v>4.3296499406977697E-2</v>
      </c>
      <c r="Y8" s="30">
        <v>2758</v>
      </c>
      <c r="Z8" s="31">
        <f>+Y8/$AG8</f>
        <v>3.2387237690383645E-2</v>
      </c>
      <c r="AA8" s="30">
        <v>1388</v>
      </c>
      <c r="AB8" s="31">
        <f>+AA8/$AG8</f>
        <v>1.6299305987763777E-2</v>
      </c>
      <c r="AC8" s="30">
        <v>1161</v>
      </c>
      <c r="AD8" s="31">
        <f>+AC8/$AG8</f>
        <v>1.3633641391782237E-2</v>
      </c>
      <c r="AE8" s="30">
        <v>3531</v>
      </c>
      <c r="AF8" s="31">
        <f>+AE8/$AG8</f>
        <v>4.1464588935730476E-2</v>
      </c>
      <c r="AG8" s="42">
        <f t="shared" si="15"/>
        <v>85157</v>
      </c>
      <c r="AI8" s="38"/>
      <c r="AJ8" s="38"/>
    </row>
    <row r="9" spans="2:36">
      <c r="B9" s="29" t="s">
        <v>10</v>
      </c>
      <c r="C9" s="30">
        <v>0</v>
      </c>
      <c r="D9" s="31">
        <f t="shared" si="1"/>
        <v>0</v>
      </c>
      <c r="E9" s="30">
        <v>165</v>
      </c>
      <c r="F9" s="31">
        <f t="shared" si="0"/>
        <v>5.9427122538726674E-4</v>
      </c>
      <c r="G9" s="30">
        <v>4614</v>
      </c>
      <c r="H9" s="31">
        <f t="shared" si="2"/>
        <v>1.6617984448102113E-2</v>
      </c>
      <c r="I9" s="30">
        <v>19039</v>
      </c>
      <c r="J9" s="31">
        <f t="shared" si="3"/>
        <v>6.8571696122110129E-2</v>
      </c>
      <c r="K9" s="30">
        <v>47716</v>
      </c>
      <c r="L9" s="31">
        <f t="shared" si="4"/>
        <v>0.1718560350944171</v>
      </c>
      <c r="M9" s="30">
        <v>58303</v>
      </c>
      <c r="N9" s="31">
        <f t="shared" si="5"/>
        <v>0.20998663790153826</v>
      </c>
      <c r="O9" s="30">
        <v>41013</v>
      </c>
      <c r="P9" s="31">
        <f t="shared" si="6"/>
        <v>0.14771421676853316</v>
      </c>
      <c r="Q9" s="30">
        <v>30054</v>
      </c>
      <c r="R9" s="31">
        <f t="shared" si="7"/>
        <v>0.10824380247144796</v>
      </c>
      <c r="S9" s="30">
        <v>19449</v>
      </c>
      <c r="T9" s="31">
        <f t="shared" si="8"/>
        <v>7.0048370076102734E-2</v>
      </c>
      <c r="U9" s="30">
        <v>14694</v>
      </c>
      <c r="V9" s="31">
        <f t="shared" si="9"/>
        <v>5.2922553853578774E-2</v>
      </c>
      <c r="W9" s="30">
        <v>9233</v>
      </c>
      <c r="X9" s="31">
        <f t="shared" si="10"/>
        <v>3.3253977115155355E-2</v>
      </c>
      <c r="Y9" s="30">
        <v>7390</v>
      </c>
      <c r="Z9" s="31">
        <f t="shared" si="11"/>
        <v>2.66161476097691E-2</v>
      </c>
      <c r="AA9" s="30">
        <v>4167</v>
      </c>
      <c r="AB9" s="31">
        <f t="shared" si="12"/>
        <v>1.5008049673871154E-2</v>
      </c>
      <c r="AC9" s="30">
        <v>4045</v>
      </c>
      <c r="AD9" s="31">
        <f t="shared" si="13"/>
        <v>1.45686491314636E-2</v>
      </c>
      <c r="AE9" s="30">
        <v>17769</v>
      </c>
      <c r="AF9" s="31">
        <f t="shared" si="14"/>
        <v>6.399760850852329E-2</v>
      </c>
      <c r="AG9" s="42">
        <f t="shared" si="15"/>
        <v>277651</v>
      </c>
      <c r="AI9" s="38"/>
      <c r="AJ9" s="38"/>
    </row>
    <row r="10" spans="2:36">
      <c r="B10" s="29" t="s">
        <v>44</v>
      </c>
      <c r="C10" s="30">
        <v>0</v>
      </c>
      <c r="D10" s="31">
        <f t="shared" si="1"/>
        <v>0</v>
      </c>
      <c r="E10" s="30">
        <v>1441</v>
      </c>
      <c r="F10" s="31">
        <f>+E10/$AG10</f>
        <v>3.1417676312903487E-3</v>
      </c>
      <c r="G10" s="30">
        <v>17670</v>
      </c>
      <c r="H10" s="31">
        <f>+G10/$AG10</f>
        <v>3.8525353258084982E-2</v>
      </c>
      <c r="I10" s="30">
        <v>58616</v>
      </c>
      <c r="J10" s="31">
        <f t="shared" si="3"/>
        <v>0.12779864779716521</v>
      </c>
      <c r="K10" s="30">
        <v>85160</v>
      </c>
      <c r="L10" s="31">
        <f>+K10/$AG10</f>
        <v>0.18567170817535467</v>
      </c>
      <c r="M10" s="30">
        <v>92286</v>
      </c>
      <c r="N10" s="31">
        <f t="shared" si="5"/>
        <v>0.20120830508068085</v>
      </c>
      <c r="O10" s="30">
        <v>61670</v>
      </c>
      <c r="P10" s="31">
        <f>+O10/$AG10</f>
        <v>0.13445718932801928</v>
      </c>
      <c r="Q10" s="30">
        <v>44421</v>
      </c>
      <c r="R10" s="31">
        <f>+Q10/$AG10</f>
        <v>9.684972931960345E-2</v>
      </c>
      <c r="S10" s="30">
        <v>27418</v>
      </c>
      <c r="T10" s="31">
        <f>+S10/$AG10</f>
        <v>5.9778615485578612E-2</v>
      </c>
      <c r="U10" s="30">
        <v>20156</v>
      </c>
      <c r="V10" s="31">
        <f>+U10/$AG10</f>
        <v>4.3945501996036272E-2</v>
      </c>
      <c r="W10" s="30">
        <v>12146</v>
      </c>
      <c r="X10" s="31">
        <f>+W10/$AG10</f>
        <v>2.6481547293305048E-2</v>
      </c>
      <c r="Y10" s="30">
        <v>9210</v>
      </c>
      <c r="Z10" s="31">
        <f>+Y10/$AG10</f>
        <v>2.0080277504638522E-2</v>
      </c>
      <c r="AA10" s="30">
        <v>5202</v>
      </c>
      <c r="AB10" s="31">
        <f t="shared" si="12"/>
        <v>1.1341759346268142E-2</v>
      </c>
      <c r="AC10" s="30">
        <v>4776</v>
      </c>
      <c r="AD10" s="31">
        <f>+AC10/$AG10</f>
        <v>1.0412964751591052E-2</v>
      </c>
      <c r="AE10" s="30">
        <v>18487</v>
      </c>
      <c r="AF10" s="31">
        <f>+AE10/$AG10</f>
        <v>4.0306633032383535E-2</v>
      </c>
      <c r="AG10" s="42">
        <f>SUM(C10,E10,G10,I10,K10,M10,O10,Q10,S10,U10,W10,Y10,AA10,AC10,AE10)</f>
        <v>458659</v>
      </c>
      <c r="AI10" s="38"/>
      <c r="AJ10" s="38"/>
    </row>
    <row r="11" spans="2:36">
      <c r="B11" s="29" t="s">
        <v>8</v>
      </c>
      <c r="C11" s="30">
        <v>168</v>
      </c>
      <c r="D11" s="31">
        <f t="shared" si="1"/>
        <v>8.8620214904021138E-4</v>
      </c>
      <c r="E11" s="30">
        <v>68</v>
      </c>
      <c r="F11" s="31">
        <f t="shared" si="0"/>
        <v>3.5870086984960938E-4</v>
      </c>
      <c r="G11" s="30">
        <v>695</v>
      </c>
      <c r="H11" s="31">
        <f t="shared" si="2"/>
        <v>3.6661338903746839E-3</v>
      </c>
      <c r="I11" s="30">
        <v>8925</v>
      </c>
      <c r="J11" s="31">
        <f t="shared" si="3"/>
        <v>4.7079489167761231E-2</v>
      </c>
      <c r="K11" s="30">
        <v>30297</v>
      </c>
      <c r="L11" s="31">
        <f t="shared" si="4"/>
        <v>0.1598170625563767</v>
      </c>
      <c r="M11" s="30">
        <v>41595</v>
      </c>
      <c r="N11" s="31">
        <f t="shared" si="5"/>
        <v>0.21941415707933093</v>
      </c>
      <c r="O11" s="30">
        <v>31681</v>
      </c>
      <c r="P11" s="31">
        <f t="shared" si="6"/>
        <v>0.16711768026037463</v>
      </c>
      <c r="Q11" s="30">
        <v>25489</v>
      </c>
      <c r="R11" s="31">
        <f t="shared" si="7"/>
        <v>0.13445480105289256</v>
      </c>
      <c r="S11" s="30">
        <v>16313</v>
      </c>
      <c r="T11" s="31">
        <f t="shared" si="8"/>
        <v>8.6051283674362905E-2</v>
      </c>
      <c r="U11" s="30">
        <v>11428</v>
      </c>
      <c r="V11" s="31">
        <f t="shared" si="9"/>
        <v>6.0282846185902003E-2</v>
      </c>
      <c r="W11" s="30">
        <v>6460</v>
      </c>
      <c r="X11" s="31">
        <f t="shared" si="10"/>
        <v>3.4076582635712893E-2</v>
      </c>
      <c r="Y11" s="30">
        <v>4916</v>
      </c>
      <c r="Z11" s="31">
        <f t="shared" si="11"/>
        <v>2.5931962885009995E-2</v>
      </c>
      <c r="AA11" s="30">
        <v>2522</v>
      </c>
      <c r="AB11" s="31">
        <f t="shared" si="12"/>
        <v>1.3303582261186983E-2</v>
      </c>
      <c r="AC11" s="30">
        <v>2222</v>
      </c>
      <c r="AD11" s="31">
        <f t="shared" si="13"/>
        <v>1.1721078423615177E-2</v>
      </c>
      <c r="AE11" s="30">
        <v>6794</v>
      </c>
      <c r="AF11" s="31">
        <f t="shared" si="14"/>
        <v>3.5838436908209502E-2</v>
      </c>
      <c r="AG11" s="42">
        <f t="shared" si="15"/>
        <v>189573</v>
      </c>
      <c r="AI11" s="38"/>
      <c r="AJ11" s="38"/>
    </row>
    <row r="12" spans="2:36">
      <c r="B12" s="29" t="s">
        <v>7</v>
      </c>
      <c r="C12" s="30">
        <v>162</v>
      </c>
      <c r="D12" s="31">
        <f t="shared" si="1"/>
        <v>1.3520393259833583E-3</v>
      </c>
      <c r="E12" s="30">
        <v>222</v>
      </c>
      <c r="F12" s="31">
        <f t="shared" si="0"/>
        <v>1.8527946319031206E-3</v>
      </c>
      <c r="G12" s="30">
        <v>1857</v>
      </c>
      <c r="H12" s="31">
        <f t="shared" si="2"/>
        <v>1.5498376718216644E-2</v>
      </c>
      <c r="I12" s="30">
        <v>10236</v>
      </c>
      <c r="J12" s="31">
        <f t="shared" si="3"/>
        <v>8.5428855189911446E-2</v>
      </c>
      <c r="K12" s="30">
        <v>19839</v>
      </c>
      <c r="L12" s="31">
        <f t="shared" si="4"/>
        <v>0.1655747419023694</v>
      </c>
      <c r="M12" s="30">
        <v>24108</v>
      </c>
      <c r="N12" s="31">
        <f t="shared" si="5"/>
        <v>0.2012034819185605</v>
      </c>
      <c r="O12" s="30">
        <v>18313</v>
      </c>
      <c r="P12" s="31">
        <f t="shared" si="6"/>
        <v>0.15283886528847679</v>
      </c>
      <c r="Q12" s="30">
        <v>14077</v>
      </c>
      <c r="R12" s="31">
        <f t="shared" si="7"/>
        <v>0.11748554069054157</v>
      </c>
      <c r="S12" s="30">
        <v>9378</v>
      </c>
      <c r="T12" s="31">
        <f t="shared" si="8"/>
        <v>7.826805431525885E-2</v>
      </c>
      <c r="U12" s="30">
        <v>6289</v>
      </c>
      <c r="V12" s="31">
        <f t="shared" si="9"/>
        <v>5.2487501982156418E-2</v>
      </c>
      <c r="W12" s="30">
        <v>3579</v>
      </c>
      <c r="X12" s="31">
        <f t="shared" si="10"/>
        <v>2.9870053998113821E-2</v>
      </c>
      <c r="Y12" s="30">
        <v>2587</v>
      </c>
      <c r="Z12" s="31">
        <f t="shared" si="11"/>
        <v>2.1590899606907084E-2</v>
      </c>
      <c r="AA12" s="30">
        <v>1628</v>
      </c>
      <c r="AB12" s="31">
        <f t="shared" si="12"/>
        <v>1.3587160633956217E-2</v>
      </c>
      <c r="AC12" s="30">
        <v>1367</v>
      </c>
      <c r="AD12" s="31">
        <f t="shared" si="13"/>
        <v>1.1408875053205252E-2</v>
      </c>
      <c r="AE12" s="30">
        <v>6177</v>
      </c>
      <c r="AF12" s="31">
        <f t="shared" si="14"/>
        <v>5.1552758744439528E-2</v>
      </c>
      <c r="AG12" s="42">
        <f t="shared" si="15"/>
        <v>119819</v>
      </c>
      <c r="AI12" s="38"/>
      <c r="AJ12" s="38"/>
    </row>
    <row r="13" spans="2:36">
      <c r="B13" s="29" t="s">
        <v>53</v>
      </c>
      <c r="C13" s="30">
        <v>0</v>
      </c>
      <c r="D13" s="31">
        <f t="shared" si="1"/>
        <v>0</v>
      </c>
      <c r="E13" s="30">
        <v>0</v>
      </c>
      <c r="F13" s="31">
        <f>+E13/$AG13</f>
        <v>0</v>
      </c>
      <c r="G13" s="30">
        <v>0</v>
      </c>
      <c r="H13" s="31">
        <f>+G13/$AG13</f>
        <v>0</v>
      </c>
      <c r="I13" s="30">
        <v>1711</v>
      </c>
      <c r="J13" s="31">
        <f>+I13/$AG13</f>
        <v>5.1009152431207704E-2</v>
      </c>
      <c r="K13" s="30">
        <v>8208</v>
      </c>
      <c r="L13" s="31">
        <f>+K13/$AG13</f>
        <v>0.24470083176817817</v>
      </c>
      <c r="M13" s="30">
        <v>12890</v>
      </c>
      <c r="N13" s="31">
        <f>+M13/$AG13</f>
        <v>0.3842828608055332</v>
      </c>
      <c r="O13" s="30">
        <v>6687</v>
      </c>
      <c r="P13" s="31">
        <f>+O13/$AG13</f>
        <v>0.19935605044271532</v>
      </c>
      <c r="Q13" s="30">
        <v>2484</v>
      </c>
      <c r="R13" s="31">
        <f>+Q13/$AG13</f>
        <v>7.4054199087738123E-2</v>
      </c>
      <c r="S13" s="30">
        <v>746</v>
      </c>
      <c r="T13" s="31">
        <f>+S13/$AG13</f>
        <v>2.2240109709924575E-2</v>
      </c>
      <c r="U13" s="30">
        <v>511</v>
      </c>
      <c r="V13" s="31">
        <f>+U13/$AG13</f>
        <v>1.5234177026503294E-2</v>
      </c>
      <c r="W13" s="30">
        <v>209</v>
      </c>
      <c r="X13" s="31">
        <f>+W13/$AG13</f>
        <v>6.2308082163193513E-3</v>
      </c>
      <c r="Y13" s="30">
        <v>69</v>
      </c>
      <c r="Z13" s="31">
        <f>+Y13/$AG13</f>
        <v>2.0570610857705033E-3</v>
      </c>
      <c r="AA13" s="30">
        <v>15</v>
      </c>
      <c r="AB13" s="31">
        <f>+AA13/$AG13</f>
        <v>4.471871925588051E-4</v>
      </c>
      <c r="AC13" s="30">
        <v>3</v>
      </c>
      <c r="AD13" s="31">
        <f>+AC13/$AG13</f>
        <v>8.9437438511761019E-5</v>
      </c>
      <c r="AE13" s="30">
        <v>10</v>
      </c>
      <c r="AF13" s="31">
        <f>+AE13/$AG13</f>
        <v>2.981247950392034E-4</v>
      </c>
      <c r="AG13" s="42">
        <f t="shared" si="15"/>
        <v>33543</v>
      </c>
      <c r="AI13" s="38"/>
      <c r="AJ13" s="38"/>
    </row>
    <row r="14" spans="2:36">
      <c r="B14" s="29" t="s">
        <v>54</v>
      </c>
      <c r="C14" s="30">
        <v>0</v>
      </c>
      <c r="D14" s="31">
        <f t="shared" si="1"/>
        <v>0</v>
      </c>
      <c r="E14" s="30">
        <v>0</v>
      </c>
      <c r="F14" s="31">
        <f>+E14/$AG14</f>
        <v>0</v>
      </c>
      <c r="G14" s="30">
        <v>1</v>
      </c>
      <c r="H14" s="31">
        <f>+G14/$AG14</f>
        <v>1.4469895382656383E-5</v>
      </c>
      <c r="I14" s="30">
        <v>1674</v>
      </c>
      <c r="J14" s="31">
        <f>+I14/$AG14</f>
        <v>2.4222604870566787E-2</v>
      </c>
      <c r="K14" s="30">
        <v>15879</v>
      </c>
      <c r="L14" s="31">
        <f>+K14/$AG14</f>
        <v>0.22976746878120072</v>
      </c>
      <c r="M14" s="30">
        <v>20452</v>
      </c>
      <c r="N14" s="31">
        <f>+M14/$AG14</f>
        <v>0.29593830036608837</v>
      </c>
      <c r="O14" s="30">
        <v>12393</v>
      </c>
      <c r="P14" s="31">
        <f>+O14/$AG14</f>
        <v>0.17932541347726055</v>
      </c>
      <c r="Q14" s="30">
        <v>7667</v>
      </c>
      <c r="R14" s="31">
        <f>+Q14/$AG14</f>
        <v>0.1109406878988265</v>
      </c>
      <c r="S14" s="30">
        <v>4802</v>
      </c>
      <c r="T14" s="31">
        <f>+S14/$AG14</f>
        <v>6.9484437627515952E-2</v>
      </c>
      <c r="U14" s="30">
        <v>3170</v>
      </c>
      <c r="V14" s="31">
        <f>+U14/$AG14</f>
        <v>4.5869568363020738E-2</v>
      </c>
      <c r="W14" s="30">
        <v>1523</v>
      </c>
      <c r="X14" s="31">
        <f>+W14/$AG14</f>
        <v>2.2037650667785673E-2</v>
      </c>
      <c r="Y14" s="30">
        <v>867</v>
      </c>
      <c r="Z14" s="31">
        <f>+Y14/$AG14</f>
        <v>1.2545399296763085E-2</v>
      </c>
      <c r="AA14" s="30">
        <v>284</v>
      </c>
      <c r="AB14" s="31">
        <f>+AA14/$AG14</f>
        <v>4.1094502886744131E-3</v>
      </c>
      <c r="AC14" s="30">
        <v>151</v>
      </c>
      <c r="AD14" s="31">
        <f>+AC14/$AG14</f>
        <v>2.1849542027811138E-3</v>
      </c>
      <c r="AE14" s="30">
        <v>246</v>
      </c>
      <c r="AF14" s="31">
        <f>+AE14/$AG14</f>
        <v>3.5595942641334704E-3</v>
      </c>
      <c r="AG14" s="42">
        <f t="shared" si="15"/>
        <v>69109</v>
      </c>
      <c r="AI14" s="38"/>
      <c r="AJ14" s="38"/>
    </row>
    <row r="15" spans="2:36">
      <c r="B15" s="32" t="s">
        <v>19</v>
      </c>
      <c r="C15" s="33">
        <v>182</v>
      </c>
      <c r="D15" s="34">
        <f t="shared" si="1"/>
        <v>9.5882328149365698E-4</v>
      </c>
      <c r="E15" s="33">
        <v>70</v>
      </c>
      <c r="F15" s="34">
        <f t="shared" si="0"/>
        <v>3.687781851898681E-4</v>
      </c>
      <c r="G15" s="33">
        <v>705</v>
      </c>
      <c r="H15" s="34">
        <f t="shared" si="2"/>
        <v>3.7141231508408144E-3</v>
      </c>
      <c r="I15" s="33">
        <v>8856</v>
      </c>
      <c r="J15" s="34">
        <f t="shared" si="3"/>
        <v>4.6655708686306738E-2</v>
      </c>
      <c r="K15" s="33">
        <v>30418</v>
      </c>
      <c r="L15" s="34">
        <f t="shared" si="4"/>
        <v>0.16024992624436296</v>
      </c>
      <c r="M15" s="33">
        <v>41631</v>
      </c>
      <c r="N15" s="34">
        <f t="shared" si="5"/>
        <v>0.2193229232519914</v>
      </c>
      <c r="O15" s="33">
        <v>31706</v>
      </c>
      <c r="P15" s="34">
        <f t="shared" si="6"/>
        <v>0.16703544485185653</v>
      </c>
      <c r="Q15" s="33">
        <v>25542</v>
      </c>
      <c r="R15" s="34">
        <f t="shared" si="7"/>
        <v>0.13456189151599443</v>
      </c>
      <c r="S15" s="33">
        <v>16330</v>
      </c>
      <c r="T15" s="34">
        <f t="shared" si="8"/>
        <v>8.6030682345007797E-2</v>
      </c>
      <c r="U15" s="33">
        <v>11437</v>
      </c>
      <c r="V15" s="34">
        <f t="shared" si="9"/>
        <v>6.0253087200236019E-2</v>
      </c>
      <c r="W15" s="33">
        <v>6470</v>
      </c>
      <c r="X15" s="34">
        <f t="shared" si="10"/>
        <v>3.4085640831120666E-2</v>
      </c>
      <c r="Y15" s="33">
        <v>4921</v>
      </c>
      <c r="Z15" s="34">
        <f t="shared" si="11"/>
        <v>2.5925106418847727E-2</v>
      </c>
      <c r="AA15" s="33">
        <v>2523</v>
      </c>
      <c r="AB15" s="34">
        <f t="shared" si="12"/>
        <v>1.3291819446200531E-2</v>
      </c>
      <c r="AC15" s="33">
        <v>2224</v>
      </c>
      <c r="AD15" s="34">
        <f t="shared" si="13"/>
        <v>1.1716609769460951E-2</v>
      </c>
      <c r="AE15" s="33">
        <v>6801</v>
      </c>
      <c r="AF15" s="34">
        <f t="shared" si="14"/>
        <v>3.5829434821089898E-2</v>
      </c>
      <c r="AG15" s="42">
        <f t="shared" si="15"/>
        <v>189816</v>
      </c>
      <c r="AI15" s="38"/>
      <c r="AJ15" s="38"/>
    </row>
    <row r="16" spans="2:36">
      <c r="B16" s="43" t="s">
        <v>3</v>
      </c>
      <c r="C16" s="44">
        <f>SUM(C6:C15)</f>
        <v>512</v>
      </c>
      <c r="D16" s="45">
        <f>C16/$AG16</f>
        <v>2.7579460627626649E-4</v>
      </c>
      <c r="E16" s="44">
        <f>SUM(E6:E15)</f>
        <v>6542</v>
      </c>
      <c r="F16" s="45">
        <f>E16/$AG16</f>
        <v>3.5239224887877642E-3</v>
      </c>
      <c r="G16" s="46">
        <f>SUM(G6:G15)</f>
        <v>43816</v>
      </c>
      <c r="H16" s="45">
        <f>G16/$AG16</f>
        <v>2.3601985290236115E-2</v>
      </c>
      <c r="I16" s="44">
        <f>SUM(I6:I15)</f>
        <v>168523</v>
      </c>
      <c r="J16" s="45">
        <f>I16/$AG16</f>
        <v>9.0776825065420425E-2</v>
      </c>
      <c r="K16" s="44">
        <f>SUM(K6:K15)</f>
        <v>330399</v>
      </c>
      <c r="L16" s="45">
        <f>K16/$AG16</f>
        <v>0.17797316820131281</v>
      </c>
      <c r="M16" s="44">
        <f>SUM(M6:M15)</f>
        <v>396949</v>
      </c>
      <c r="N16" s="45">
        <f>M16/$AG16</f>
        <v>0.21382108040382364</v>
      </c>
      <c r="O16" s="44">
        <f>SUM(O6:O15)</f>
        <v>273318</v>
      </c>
      <c r="P16" s="45">
        <f>O16/$AG16</f>
        <v>0.1472258402308918</v>
      </c>
      <c r="Q16" s="44">
        <f>SUM(Q6:Q15)</f>
        <v>199401</v>
      </c>
      <c r="R16" s="45">
        <f>Q16/$AG16</f>
        <v>0.10740960993377698</v>
      </c>
      <c r="S16" s="44">
        <f>SUM(S6:S15)</f>
        <v>126098</v>
      </c>
      <c r="T16" s="45">
        <f>S16/$AG16</f>
        <v>6.7924117699657519E-2</v>
      </c>
      <c r="U16" s="44">
        <f>SUM(U6:U15)</f>
        <v>90710</v>
      </c>
      <c r="V16" s="45">
        <f>U16/$AG16</f>
        <v>4.8861970186172131E-2</v>
      </c>
      <c r="W16" s="46">
        <f>SUM(W6:W15)</f>
        <v>53928</v>
      </c>
      <c r="X16" s="45">
        <f>W16/$AG16</f>
        <v>2.9048928764192381E-2</v>
      </c>
      <c r="Y16" s="44">
        <f>SUM(Y6:Y15)</f>
        <v>41021</v>
      </c>
      <c r="Z16" s="45">
        <f>Y16/$AG16</f>
        <v>2.2096426843864703E-2</v>
      </c>
      <c r="AA16" s="44">
        <f>SUM(AA6:AA15)</f>
        <v>22673</v>
      </c>
      <c r="AB16" s="45">
        <f>AA16/$AG16</f>
        <v>1.2213068570511309E-2</v>
      </c>
      <c r="AC16" s="44">
        <f>SUM(AC6:AC15)</f>
        <v>20853</v>
      </c>
      <c r="AD16" s="45">
        <f>AC16/$AG16</f>
        <v>1.1232704931013643E-2</v>
      </c>
      <c r="AE16" s="58">
        <v>82704</v>
      </c>
      <c r="AF16" s="45">
        <f>AE16/$AG16</f>
        <v>4.454944749506317E-2</v>
      </c>
      <c r="AG16" s="47">
        <f>SUM(AG6:AG15)</f>
        <v>1856454</v>
      </c>
      <c r="AI16" s="38"/>
      <c r="AJ16" s="38"/>
    </row>
    <row r="17" spans="2:35">
      <c r="AI17" s="38"/>
    </row>
    <row r="18" spans="2:35">
      <c r="D18" s="36"/>
      <c r="F18" s="36"/>
      <c r="H18" s="36"/>
      <c r="J18" s="36"/>
      <c r="L18" s="36"/>
      <c r="N18" s="36"/>
      <c r="P18" s="36"/>
      <c r="R18" s="36"/>
      <c r="T18" s="36"/>
      <c r="V18" s="36"/>
      <c r="X18" s="36"/>
      <c r="Z18" s="36"/>
      <c r="AB18" s="36"/>
      <c r="AD18" s="36"/>
      <c r="AI18" s="38"/>
    </row>
    <row r="19" spans="2:35">
      <c r="AI19" s="38"/>
    </row>
    <row r="20" spans="2:35" ht="17.399999999999999">
      <c r="B20" s="35" t="s">
        <v>57</v>
      </c>
      <c r="AI20" s="38"/>
    </row>
    <row r="21" spans="2:35">
      <c r="AH21" s="37"/>
      <c r="AI21" s="38"/>
    </row>
    <row r="22" spans="2:35">
      <c r="B22" s="25"/>
      <c r="C22" s="93" t="s">
        <v>20</v>
      </c>
      <c r="D22" s="93"/>
      <c r="E22" s="93" t="s">
        <v>21</v>
      </c>
      <c r="F22" s="93"/>
      <c r="G22" s="94" t="s">
        <v>22</v>
      </c>
      <c r="H22" s="95"/>
      <c r="I22" s="93" t="s">
        <v>23</v>
      </c>
      <c r="J22" s="93"/>
      <c r="K22" s="93" t="s">
        <v>24</v>
      </c>
      <c r="L22" s="93"/>
      <c r="M22" s="92" t="s">
        <v>25</v>
      </c>
      <c r="N22" s="92"/>
      <c r="O22" s="93" t="s">
        <v>26</v>
      </c>
      <c r="P22" s="93"/>
      <c r="Q22" s="93" t="s">
        <v>27</v>
      </c>
      <c r="R22" s="93"/>
      <c r="S22" s="93" t="s">
        <v>28</v>
      </c>
      <c r="T22" s="93"/>
      <c r="U22" s="93" t="s">
        <v>29</v>
      </c>
      <c r="V22" s="93"/>
      <c r="W22" s="94" t="s">
        <v>30</v>
      </c>
      <c r="X22" s="95"/>
      <c r="Y22" s="93" t="s">
        <v>31</v>
      </c>
      <c r="Z22" s="93"/>
      <c r="AA22" s="93" t="s">
        <v>32</v>
      </c>
      <c r="AB22" s="93"/>
      <c r="AC22" s="92" t="s">
        <v>33</v>
      </c>
      <c r="AD22" s="92"/>
      <c r="AE22" s="92" t="s">
        <v>34</v>
      </c>
      <c r="AF22" s="92"/>
      <c r="AG22" s="40" t="s">
        <v>3</v>
      </c>
      <c r="AI22" s="38"/>
    </row>
    <row r="23" spans="2:35">
      <c r="B23" s="48"/>
      <c r="C23" s="26" t="s">
        <v>4</v>
      </c>
      <c r="D23" s="27" t="s">
        <v>5</v>
      </c>
      <c r="E23" s="26" t="s">
        <v>4</v>
      </c>
      <c r="F23" s="27" t="s">
        <v>5</v>
      </c>
      <c r="G23" s="28" t="s">
        <v>4</v>
      </c>
      <c r="H23" s="28" t="s">
        <v>5</v>
      </c>
      <c r="I23" s="26" t="s">
        <v>4</v>
      </c>
      <c r="J23" s="27" t="s">
        <v>5</v>
      </c>
      <c r="K23" s="26" t="s">
        <v>4</v>
      </c>
      <c r="L23" s="27" t="s">
        <v>5</v>
      </c>
      <c r="M23" s="28" t="s">
        <v>4</v>
      </c>
      <c r="N23" s="28" t="s">
        <v>5</v>
      </c>
      <c r="O23" s="26" t="s">
        <v>4</v>
      </c>
      <c r="P23" s="27" t="s">
        <v>5</v>
      </c>
      <c r="Q23" s="26" t="s">
        <v>4</v>
      </c>
      <c r="R23" s="27" t="s">
        <v>5</v>
      </c>
      <c r="S23" s="26" t="s">
        <v>4</v>
      </c>
      <c r="T23" s="27" t="s">
        <v>5</v>
      </c>
      <c r="U23" s="26" t="s">
        <v>4</v>
      </c>
      <c r="V23" s="27" t="s">
        <v>5</v>
      </c>
      <c r="W23" s="28" t="s">
        <v>4</v>
      </c>
      <c r="X23" s="28" t="s">
        <v>5</v>
      </c>
      <c r="Y23" s="26" t="s">
        <v>4</v>
      </c>
      <c r="Z23" s="27" t="s">
        <v>5</v>
      </c>
      <c r="AA23" s="26" t="s">
        <v>4</v>
      </c>
      <c r="AB23" s="27" t="s">
        <v>5</v>
      </c>
      <c r="AC23" s="28" t="s">
        <v>4</v>
      </c>
      <c r="AD23" s="27" t="s">
        <v>5</v>
      </c>
      <c r="AE23" s="28" t="s">
        <v>4</v>
      </c>
      <c r="AF23" s="28" t="s">
        <v>5</v>
      </c>
      <c r="AG23" s="41"/>
      <c r="AI23" s="38"/>
    </row>
    <row r="24" spans="2:35">
      <c r="B24" s="29" t="s">
        <v>9</v>
      </c>
      <c r="C24" s="30">
        <v>0</v>
      </c>
      <c r="D24" s="31">
        <v>0</v>
      </c>
      <c r="E24" s="30">
        <v>0</v>
      </c>
      <c r="F24" s="31">
        <v>0</v>
      </c>
      <c r="G24" s="30">
        <v>0</v>
      </c>
      <c r="H24" s="31">
        <v>0</v>
      </c>
      <c r="I24" s="30">
        <v>0</v>
      </c>
      <c r="J24" s="31">
        <v>0</v>
      </c>
      <c r="K24" s="30">
        <v>0</v>
      </c>
      <c r="L24" s="31">
        <v>0</v>
      </c>
      <c r="M24" s="30">
        <v>0</v>
      </c>
      <c r="N24" s="31">
        <v>0</v>
      </c>
      <c r="O24" s="30">
        <v>0</v>
      </c>
      <c r="P24" s="31">
        <v>0</v>
      </c>
      <c r="Q24" s="30">
        <v>0</v>
      </c>
      <c r="R24" s="31">
        <v>0</v>
      </c>
      <c r="S24" s="30">
        <v>0</v>
      </c>
      <c r="T24" s="31">
        <v>0</v>
      </c>
      <c r="U24" s="30">
        <v>0</v>
      </c>
      <c r="V24" s="31">
        <v>0</v>
      </c>
      <c r="W24" s="30">
        <v>0</v>
      </c>
      <c r="X24" s="31">
        <v>0</v>
      </c>
      <c r="Y24" s="30">
        <v>0</v>
      </c>
      <c r="Z24" s="31">
        <v>0</v>
      </c>
      <c r="AA24" s="30">
        <v>0</v>
      </c>
      <c r="AB24" s="31">
        <v>0</v>
      </c>
      <c r="AC24" s="30">
        <v>0</v>
      </c>
      <c r="AD24" s="31">
        <v>0</v>
      </c>
      <c r="AE24" s="30">
        <v>0</v>
      </c>
      <c r="AF24" s="31">
        <v>0</v>
      </c>
      <c r="AG24" s="42">
        <f t="shared" ref="AG24:AG33" si="16">SUM(C24,E24,G24,I24,K24,M24,O24,Q24,S24,U24,W24,Y24,AA24,AC24,AE24)</f>
        <v>0</v>
      </c>
      <c r="AI24" s="38"/>
    </row>
    <row r="25" spans="2:35" s="38" customFormat="1">
      <c r="B25" s="29" t="s">
        <v>6</v>
      </c>
      <c r="C25" s="30">
        <v>0</v>
      </c>
      <c r="D25" s="31">
        <f>C25/$AG25</f>
        <v>0</v>
      </c>
      <c r="E25" s="30">
        <v>262</v>
      </c>
      <c r="F25" s="31">
        <f>E25/$AG25</f>
        <v>3.0440339258742885E-2</v>
      </c>
      <c r="G25" s="30">
        <v>1140</v>
      </c>
      <c r="H25" s="31">
        <f>G25/$AG25</f>
        <v>0.13245033112582782</v>
      </c>
      <c r="I25" s="30">
        <v>1729</v>
      </c>
      <c r="J25" s="31">
        <f>I25/$AG25</f>
        <v>0.20088300220750552</v>
      </c>
      <c r="K25" s="30">
        <v>1543</v>
      </c>
      <c r="L25" s="31">
        <f>K25/$AG25</f>
        <v>0.17927268502381782</v>
      </c>
      <c r="M25" s="30">
        <v>1189</v>
      </c>
      <c r="N25" s="31">
        <v>0</v>
      </c>
      <c r="O25" s="30">
        <v>731</v>
      </c>
      <c r="P25" s="31">
        <v>0</v>
      </c>
      <c r="Q25" s="30">
        <v>573</v>
      </c>
      <c r="R25" s="31">
        <f>Q25/$AG25</f>
        <v>6.6573719065876613E-2</v>
      </c>
      <c r="S25" s="30">
        <v>313</v>
      </c>
      <c r="T25" s="31">
        <f>S25/$AG25</f>
        <v>3.6365748809108867E-2</v>
      </c>
      <c r="U25" s="30">
        <v>286</v>
      </c>
      <c r="V25" s="31">
        <f>U25/$AG25</f>
        <v>3.3228767282444518E-2</v>
      </c>
      <c r="W25" s="30">
        <v>142</v>
      </c>
      <c r="X25" s="31">
        <v>0</v>
      </c>
      <c r="Y25" s="30">
        <v>152</v>
      </c>
      <c r="Z25" s="31">
        <f>Y25/$AG25</f>
        <v>1.7660044150110375E-2</v>
      </c>
      <c r="AA25" s="30">
        <v>67</v>
      </c>
      <c r="AB25" s="31">
        <v>0</v>
      </c>
      <c r="AC25" s="30">
        <v>74</v>
      </c>
      <c r="AD25" s="31">
        <f>AC25/$AG25</f>
        <v>8.5976530730800509E-3</v>
      </c>
      <c r="AE25" s="30">
        <v>406</v>
      </c>
      <c r="AF25" s="31">
        <f>AE25/$AG25</f>
        <v>4.7170907400952714E-2</v>
      </c>
      <c r="AG25" s="42">
        <f t="shared" si="16"/>
        <v>8607</v>
      </c>
    </row>
    <row r="26" spans="2:35" s="38" customFormat="1">
      <c r="B26" s="29" t="s">
        <v>43</v>
      </c>
      <c r="C26" s="30">
        <v>0</v>
      </c>
      <c r="D26" s="31">
        <v>0</v>
      </c>
      <c r="E26" s="30">
        <v>0</v>
      </c>
      <c r="F26" s="31">
        <v>0</v>
      </c>
      <c r="G26" s="30">
        <v>0</v>
      </c>
      <c r="H26" s="31">
        <v>0</v>
      </c>
      <c r="I26" s="30">
        <v>0</v>
      </c>
      <c r="J26" s="31">
        <v>0</v>
      </c>
      <c r="K26" s="30">
        <v>0</v>
      </c>
      <c r="L26" s="31">
        <v>0</v>
      </c>
      <c r="M26" s="30">
        <v>0</v>
      </c>
      <c r="N26" s="31">
        <v>0</v>
      </c>
      <c r="O26" s="30">
        <v>0</v>
      </c>
      <c r="P26" s="31">
        <v>0</v>
      </c>
      <c r="Q26" s="30">
        <v>0</v>
      </c>
      <c r="R26" s="31">
        <v>0</v>
      </c>
      <c r="S26" s="30">
        <v>0</v>
      </c>
      <c r="T26" s="31">
        <v>0</v>
      </c>
      <c r="U26" s="30">
        <v>0</v>
      </c>
      <c r="V26" s="31">
        <v>0</v>
      </c>
      <c r="W26" s="30">
        <v>0</v>
      </c>
      <c r="X26" s="31">
        <v>0</v>
      </c>
      <c r="Y26" s="30">
        <v>0</v>
      </c>
      <c r="Z26" s="31">
        <v>0</v>
      </c>
      <c r="AA26" s="30">
        <v>0</v>
      </c>
      <c r="AB26" s="31">
        <v>0</v>
      </c>
      <c r="AC26" s="30">
        <v>0</v>
      </c>
      <c r="AD26" s="31">
        <v>0</v>
      </c>
      <c r="AE26" s="30">
        <v>0</v>
      </c>
      <c r="AF26" s="31">
        <v>0</v>
      </c>
      <c r="AG26" s="42">
        <f t="shared" si="16"/>
        <v>0</v>
      </c>
    </row>
    <row r="27" spans="2:35" s="38" customFormat="1">
      <c r="B27" s="29" t="s">
        <v>10</v>
      </c>
      <c r="C27" s="30">
        <v>0</v>
      </c>
      <c r="D27" s="31">
        <f>C27/$AG27</f>
        <v>0</v>
      </c>
      <c r="E27" s="30">
        <v>680</v>
      </c>
      <c r="F27" s="31">
        <f>E27/$AG27</f>
        <v>2.0077949687020195E-2</v>
      </c>
      <c r="G27" s="30">
        <v>4030</v>
      </c>
      <c r="H27" s="31">
        <f>G27/$AG27</f>
        <v>0.11899137829219322</v>
      </c>
      <c r="I27" s="30">
        <v>7344</v>
      </c>
      <c r="J27" s="31">
        <f>I27/$AG27</f>
        <v>0.21684185661981811</v>
      </c>
      <c r="K27" s="30">
        <v>6734</v>
      </c>
      <c r="L27" s="31">
        <f>K27/$AG27</f>
        <v>0.19883075469469705</v>
      </c>
      <c r="M27" s="30">
        <v>5281</v>
      </c>
      <c r="N27" s="31">
        <v>0</v>
      </c>
      <c r="O27" s="30">
        <v>3145</v>
      </c>
      <c r="P27" s="31">
        <v>0</v>
      </c>
      <c r="Q27" s="30">
        <v>2228</v>
      </c>
      <c r="R27" s="31">
        <f>Q27/$AG27</f>
        <v>6.5784811621589695E-2</v>
      </c>
      <c r="S27" s="30">
        <v>1266</v>
      </c>
      <c r="T27" s="31">
        <f>S27/$AG27</f>
        <v>3.7380418093775833E-2</v>
      </c>
      <c r="U27" s="30">
        <v>925</v>
      </c>
      <c r="V27" s="31">
        <f>U27/$AG27</f>
        <v>2.7311916853667177E-2</v>
      </c>
      <c r="W27" s="30">
        <v>480</v>
      </c>
      <c r="X27" s="31">
        <v>0</v>
      </c>
      <c r="Y27" s="30">
        <v>375</v>
      </c>
      <c r="Z27" s="31">
        <f>Y27/$AG27</f>
        <v>1.1072398724459667E-2</v>
      </c>
      <c r="AA27" s="30">
        <v>246</v>
      </c>
      <c r="AB27" s="31">
        <f>AA27/$AG27</f>
        <v>7.2634935632455416E-3</v>
      </c>
      <c r="AC27" s="30">
        <v>233</v>
      </c>
      <c r="AD27" s="31">
        <f>AC27/$AG27</f>
        <v>6.8796504074642734E-3</v>
      </c>
      <c r="AE27" s="30">
        <v>901</v>
      </c>
      <c r="AF27" s="31">
        <f>AE27/$AG27</f>
        <v>2.660328333530176E-2</v>
      </c>
      <c r="AG27" s="42">
        <f t="shared" si="16"/>
        <v>33868</v>
      </c>
    </row>
    <row r="28" spans="2:35" s="38" customFormat="1">
      <c r="B28" s="29" t="s">
        <v>44</v>
      </c>
      <c r="C28" s="30">
        <v>0</v>
      </c>
      <c r="D28" s="31">
        <f>C28/$AG28</f>
        <v>0</v>
      </c>
      <c r="E28" s="30">
        <v>38528</v>
      </c>
      <c r="F28" s="31">
        <f>E28/$AG28</f>
        <v>9.4891409825083373E-2</v>
      </c>
      <c r="G28" s="30">
        <v>79176</v>
      </c>
      <c r="H28" s="31">
        <f>G28/$AG28</f>
        <v>0.19500421159444561</v>
      </c>
      <c r="I28" s="30">
        <v>106916</v>
      </c>
      <c r="J28" s="31">
        <f>I28/$AG28</f>
        <v>0.26332563260118907</v>
      </c>
      <c r="K28" s="30">
        <v>68368</v>
      </c>
      <c r="L28" s="31">
        <f>K28/$AG28</f>
        <v>0.16838496436153705</v>
      </c>
      <c r="M28" s="30">
        <v>46176</v>
      </c>
      <c r="N28" s="31">
        <v>0</v>
      </c>
      <c r="O28" s="30">
        <v>23881</v>
      </c>
      <c r="P28" s="31">
        <v>0</v>
      </c>
      <c r="Q28" s="30">
        <v>16510</v>
      </c>
      <c r="R28" s="31">
        <f>Q28/$AG28</f>
        <v>4.0662821226436004E-2</v>
      </c>
      <c r="S28" s="30">
        <v>8601</v>
      </c>
      <c r="T28" s="31">
        <f>S28/$AG28</f>
        <v>2.118358118525597E-2</v>
      </c>
      <c r="U28" s="30">
        <v>6318</v>
      </c>
      <c r="V28" s="31">
        <f>U28/$AG28</f>
        <v>1.556073316224244E-2</v>
      </c>
      <c r="W28" s="30">
        <v>2965</v>
      </c>
      <c r="X28" s="31">
        <v>0</v>
      </c>
      <c r="Y28" s="30">
        <v>2313</v>
      </c>
      <c r="Z28" s="31">
        <f>Y28/$AG28</f>
        <v>5.6967356448665339E-3</v>
      </c>
      <c r="AA28" s="30">
        <v>1232</v>
      </c>
      <c r="AB28" s="31">
        <f>AA28/$AG28</f>
        <v>3.0343183374299913E-3</v>
      </c>
      <c r="AC28" s="30">
        <v>1136</v>
      </c>
      <c r="AD28" s="31">
        <f>AC28/$AG28</f>
        <v>2.7978779475003818E-3</v>
      </c>
      <c r="AE28" s="30">
        <v>3902</v>
      </c>
      <c r="AF28" s="31">
        <f>AE28/$AG28</f>
        <v>9.6103166823472627E-3</v>
      </c>
      <c r="AG28" s="42">
        <f t="shared" si="16"/>
        <v>406022</v>
      </c>
    </row>
    <row r="29" spans="2:35" s="38" customFormat="1">
      <c r="B29" s="29" t="s">
        <v>8</v>
      </c>
      <c r="C29" s="30">
        <v>0</v>
      </c>
      <c r="D29" s="31">
        <v>0</v>
      </c>
      <c r="E29" s="30">
        <v>0</v>
      </c>
      <c r="F29" s="31">
        <v>0</v>
      </c>
      <c r="G29" s="30">
        <v>0</v>
      </c>
      <c r="H29" s="31">
        <v>0</v>
      </c>
      <c r="I29" s="30">
        <v>0</v>
      </c>
      <c r="J29" s="31">
        <v>0</v>
      </c>
      <c r="K29" s="30">
        <v>0</v>
      </c>
      <c r="L29" s="31">
        <v>0</v>
      </c>
      <c r="M29" s="30">
        <v>0</v>
      </c>
      <c r="N29" s="31">
        <v>0</v>
      </c>
      <c r="O29" s="30">
        <v>0</v>
      </c>
      <c r="P29" s="31">
        <v>0</v>
      </c>
      <c r="Q29" s="30">
        <v>0</v>
      </c>
      <c r="R29" s="31">
        <v>0</v>
      </c>
      <c r="S29" s="30">
        <v>0</v>
      </c>
      <c r="T29" s="31">
        <v>0</v>
      </c>
      <c r="U29" s="30">
        <v>0</v>
      </c>
      <c r="V29" s="31">
        <v>0</v>
      </c>
      <c r="W29" s="30">
        <v>0</v>
      </c>
      <c r="X29" s="31">
        <v>0</v>
      </c>
      <c r="Y29" s="30">
        <v>0</v>
      </c>
      <c r="Z29" s="31">
        <v>0</v>
      </c>
      <c r="AA29" s="30">
        <v>0</v>
      </c>
      <c r="AB29" s="31">
        <v>0</v>
      </c>
      <c r="AC29" s="30">
        <v>0</v>
      </c>
      <c r="AD29" s="31">
        <v>0</v>
      </c>
      <c r="AE29" s="30">
        <v>0</v>
      </c>
      <c r="AF29" s="31">
        <v>0</v>
      </c>
      <c r="AG29" s="42">
        <f t="shared" si="16"/>
        <v>0</v>
      </c>
    </row>
    <row r="30" spans="2:35" s="38" customFormat="1">
      <c r="B30" s="29" t="s">
        <v>7</v>
      </c>
      <c r="C30" s="30">
        <v>73</v>
      </c>
      <c r="D30" s="31">
        <f>C30/$AG30</f>
        <v>7.6931183475603326E-3</v>
      </c>
      <c r="E30" s="30">
        <v>370</v>
      </c>
      <c r="F30" s="31">
        <f>E30/$AG30</f>
        <v>3.8992517652018124E-2</v>
      </c>
      <c r="G30" s="30">
        <v>1153</v>
      </c>
      <c r="H30" s="31">
        <f>G30/$AG30</f>
        <v>0.12150911581831594</v>
      </c>
      <c r="I30" s="30">
        <v>2330</v>
      </c>
      <c r="J30" s="31">
        <f>I30/$AG30</f>
        <v>0.2455474760248709</v>
      </c>
      <c r="K30" s="30">
        <v>1916</v>
      </c>
      <c r="L30" s="31">
        <f>K30/$AG30</f>
        <v>0.20191801032774792</v>
      </c>
      <c r="M30" s="30">
        <v>1317</v>
      </c>
      <c r="N30" s="31">
        <v>0</v>
      </c>
      <c r="O30" s="30">
        <v>769</v>
      </c>
      <c r="P30" s="31">
        <v>0</v>
      </c>
      <c r="Q30" s="30">
        <v>507</v>
      </c>
      <c r="R30" s="31">
        <f>Q30/$AG30</f>
        <v>5.3430287701549159E-2</v>
      </c>
      <c r="S30" s="30">
        <v>299</v>
      </c>
      <c r="T30" s="31">
        <f>S30/$AG30</f>
        <v>3.1510169670144375E-2</v>
      </c>
      <c r="U30" s="30">
        <v>229</v>
      </c>
      <c r="V30" s="31">
        <f>U30/$AG30</f>
        <v>2.4133206871113921E-2</v>
      </c>
      <c r="W30" s="30">
        <v>124</v>
      </c>
      <c r="X30" s="31">
        <v>0</v>
      </c>
      <c r="Y30" s="30">
        <v>102</v>
      </c>
      <c r="Z30" s="31">
        <f>Y30/$AG30</f>
        <v>1.0749288650015808E-2</v>
      </c>
      <c r="AA30" s="30">
        <v>68</v>
      </c>
      <c r="AB30" s="31">
        <f>AA30/$AG30</f>
        <v>7.1661924333438721E-3</v>
      </c>
      <c r="AC30" s="30">
        <v>56</v>
      </c>
      <c r="AD30" s="31">
        <f>AC30/$AG30</f>
        <v>5.9015702392243652E-3</v>
      </c>
      <c r="AE30" s="30">
        <v>176</v>
      </c>
      <c r="AF30" s="31">
        <f>AE30/$AG30</f>
        <v>1.8547792180419433E-2</v>
      </c>
      <c r="AG30" s="42">
        <f t="shared" si="16"/>
        <v>9489</v>
      </c>
    </row>
    <row r="31" spans="2:35" s="38" customFormat="1">
      <c r="B31" s="29" t="s">
        <v>53</v>
      </c>
      <c r="C31" s="30">
        <v>0</v>
      </c>
      <c r="D31" s="31">
        <v>0</v>
      </c>
      <c r="E31" s="30">
        <v>0</v>
      </c>
      <c r="F31" s="31">
        <v>0</v>
      </c>
      <c r="G31" s="30">
        <v>0</v>
      </c>
      <c r="H31" s="31">
        <v>0</v>
      </c>
      <c r="I31" s="30">
        <v>0</v>
      </c>
      <c r="J31" s="31">
        <v>0</v>
      </c>
      <c r="K31" s="30">
        <v>0</v>
      </c>
      <c r="L31" s="31">
        <v>0</v>
      </c>
      <c r="M31" s="30">
        <v>0</v>
      </c>
      <c r="N31" s="31">
        <v>0</v>
      </c>
      <c r="O31" s="30">
        <v>0</v>
      </c>
      <c r="P31" s="31">
        <v>0</v>
      </c>
      <c r="Q31" s="30">
        <v>0</v>
      </c>
      <c r="R31" s="31">
        <v>0</v>
      </c>
      <c r="S31" s="30">
        <v>0</v>
      </c>
      <c r="T31" s="31">
        <v>0</v>
      </c>
      <c r="U31" s="30">
        <v>0</v>
      </c>
      <c r="V31" s="31">
        <v>0</v>
      </c>
      <c r="W31" s="30">
        <v>0</v>
      </c>
      <c r="X31" s="31">
        <v>0</v>
      </c>
      <c r="Y31" s="30">
        <v>0</v>
      </c>
      <c r="Z31" s="31">
        <v>0</v>
      </c>
      <c r="AA31" s="30">
        <v>0</v>
      </c>
      <c r="AB31" s="31">
        <v>0</v>
      </c>
      <c r="AC31" s="30">
        <v>0</v>
      </c>
      <c r="AD31" s="31">
        <v>0</v>
      </c>
      <c r="AE31" s="30">
        <v>0</v>
      </c>
      <c r="AF31" s="31">
        <v>0</v>
      </c>
      <c r="AG31" s="42">
        <f>SUM(C31,E31,G31,I31,K31,M31,O31,Q31,S31,U31,W31,Y31,AA31,AC31,AE31)</f>
        <v>0</v>
      </c>
    </row>
    <row r="32" spans="2:35" s="38" customFormat="1">
      <c r="B32" s="29" t="s">
        <v>54</v>
      </c>
      <c r="C32" s="30">
        <v>0</v>
      </c>
      <c r="D32" s="31">
        <v>0</v>
      </c>
      <c r="E32" s="30">
        <v>0</v>
      </c>
      <c r="F32" s="31">
        <v>0</v>
      </c>
      <c r="G32" s="30">
        <v>0</v>
      </c>
      <c r="H32" s="31">
        <v>0</v>
      </c>
      <c r="I32" s="30">
        <v>0</v>
      </c>
      <c r="J32" s="31">
        <v>0</v>
      </c>
      <c r="K32" s="30">
        <v>0</v>
      </c>
      <c r="L32" s="31">
        <v>0</v>
      </c>
      <c r="M32" s="30">
        <v>0</v>
      </c>
      <c r="N32" s="31">
        <v>0</v>
      </c>
      <c r="O32" s="30">
        <v>0</v>
      </c>
      <c r="P32" s="31">
        <v>0</v>
      </c>
      <c r="Q32" s="30">
        <v>0</v>
      </c>
      <c r="R32" s="31">
        <v>0</v>
      </c>
      <c r="S32" s="30">
        <v>0</v>
      </c>
      <c r="T32" s="31">
        <v>0</v>
      </c>
      <c r="U32" s="30">
        <v>0</v>
      </c>
      <c r="V32" s="31">
        <v>0</v>
      </c>
      <c r="W32" s="30">
        <v>0</v>
      </c>
      <c r="X32" s="31">
        <v>0</v>
      </c>
      <c r="Y32" s="30">
        <v>0</v>
      </c>
      <c r="Z32" s="31">
        <v>0</v>
      </c>
      <c r="AA32" s="30">
        <v>0</v>
      </c>
      <c r="AB32" s="31">
        <v>0</v>
      </c>
      <c r="AC32" s="30">
        <v>0</v>
      </c>
      <c r="AD32" s="31">
        <v>0</v>
      </c>
      <c r="AE32" s="30">
        <v>0</v>
      </c>
      <c r="AF32" s="31">
        <v>0</v>
      </c>
      <c r="AG32" s="42">
        <f>SUM(C32,E32,G32,I32,K32,M32,O32,Q32,S32,U32,W32,Y32,AA32,AC32,AE32)</f>
        <v>0</v>
      </c>
    </row>
    <row r="33" spans="1:33" s="38" customFormat="1">
      <c r="B33" s="32" t="s">
        <v>19</v>
      </c>
      <c r="C33" s="33">
        <v>0</v>
      </c>
      <c r="D33" s="34">
        <v>0</v>
      </c>
      <c r="E33" s="33">
        <v>0</v>
      </c>
      <c r="F33" s="34">
        <v>0</v>
      </c>
      <c r="G33" s="33">
        <v>0</v>
      </c>
      <c r="H33" s="34">
        <v>0</v>
      </c>
      <c r="I33" s="33">
        <v>0</v>
      </c>
      <c r="J33" s="34">
        <v>0</v>
      </c>
      <c r="K33" s="33">
        <v>0</v>
      </c>
      <c r="L33" s="34">
        <v>0</v>
      </c>
      <c r="M33" s="33">
        <v>0</v>
      </c>
      <c r="N33" s="34">
        <v>0</v>
      </c>
      <c r="O33" s="33">
        <v>0</v>
      </c>
      <c r="P33" s="34">
        <v>0</v>
      </c>
      <c r="Q33" s="33">
        <v>0</v>
      </c>
      <c r="R33" s="34">
        <v>0</v>
      </c>
      <c r="S33" s="33">
        <v>0</v>
      </c>
      <c r="T33" s="34">
        <v>0</v>
      </c>
      <c r="U33" s="33">
        <v>0</v>
      </c>
      <c r="V33" s="34">
        <v>0</v>
      </c>
      <c r="W33" s="33">
        <v>0</v>
      </c>
      <c r="X33" s="34">
        <v>0</v>
      </c>
      <c r="Y33" s="33">
        <v>0</v>
      </c>
      <c r="Z33" s="34">
        <v>0</v>
      </c>
      <c r="AA33" s="33">
        <v>0</v>
      </c>
      <c r="AB33" s="34">
        <v>0</v>
      </c>
      <c r="AC33" s="33">
        <v>0</v>
      </c>
      <c r="AD33" s="34">
        <v>0</v>
      </c>
      <c r="AE33" s="33">
        <v>0</v>
      </c>
      <c r="AF33" s="34">
        <v>0</v>
      </c>
      <c r="AG33" s="42">
        <f t="shared" si="16"/>
        <v>0</v>
      </c>
    </row>
    <row r="34" spans="1:33" s="38" customFormat="1">
      <c r="B34" s="43" t="s">
        <v>3</v>
      </c>
      <c r="C34" s="44">
        <f>SUM(C24:C33)</f>
        <v>73</v>
      </c>
      <c r="D34" s="45">
        <f>C34/$AG34</f>
        <v>1.5939351857917054E-4</v>
      </c>
      <c r="E34" s="44">
        <f>SUM(E24:E33)</f>
        <v>39840</v>
      </c>
      <c r="F34" s="45">
        <f>E34/$AG34</f>
        <v>8.6989558632796629E-2</v>
      </c>
      <c r="G34" s="46">
        <f>SUM(G24:G33)</f>
        <v>85499</v>
      </c>
      <c r="H34" s="45">
        <f>G34/$AG34</f>
        <v>0.18668474582192468</v>
      </c>
      <c r="I34" s="44">
        <f>SUM(I24:I33)</f>
        <v>118319</v>
      </c>
      <c r="J34" s="45">
        <f>I34/$AG34</f>
        <v>0.25834632499683396</v>
      </c>
      <c r="K34" s="44">
        <f>SUM(K24:K33)</f>
        <v>78561</v>
      </c>
      <c r="L34" s="45">
        <f>K34/$AG34</f>
        <v>0.17153581113833175</v>
      </c>
      <c r="M34" s="44">
        <f>SUM(M24:M33)</f>
        <v>53963</v>
      </c>
      <c r="N34" s="45">
        <f>M34/$AG34</f>
        <v>0.11782674579572301</v>
      </c>
      <c r="O34" s="44">
        <f>SUM(O24:O33)</f>
        <v>28526</v>
      </c>
      <c r="P34" s="45">
        <f>O34/$AG34</f>
        <v>6.2285746725882447E-2</v>
      </c>
      <c r="Q34" s="44">
        <f>SUM(Q24:Q33)</f>
        <v>19818</v>
      </c>
      <c r="R34" s="45">
        <f>Q34/$AG34</f>
        <v>4.3272065084958927E-2</v>
      </c>
      <c r="S34" s="44">
        <f>SUM(S24:S33)</f>
        <v>10479</v>
      </c>
      <c r="T34" s="45">
        <f>S34/$AG34</f>
        <v>2.2880612071111344E-2</v>
      </c>
      <c r="U34" s="44">
        <f>SUM(U24:U33)</f>
        <v>7758</v>
      </c>
      <c r="V34" s="45">
        <f>U34/$AG34</f>
        <v>1.6939382426537055E-2</v>
      </c>
      <c r="W34" s="46">
        <f>SUM(W24:W33)</f>
        <v>3711</v>
      </c>
      <c r="X34" s="45">
        <f>W34/$AG34</f>
        <v>8.1028677732507114E-3</v>
      </c>
      <c r="Y34" s="44">
        <f>SUM(Y24:Y33)</f>
        <v>2942</v>
      </c>
      <c r="Z34" s="45">
        <f>Y34/$AG34</f>
        <v>6.4237771460262981E-3</v>
      </c>
      <c r="AA34" s="44">
        <f>SUM(AA24:AA33)</f>
        <v>1613</v>
      </c>
      <c r="AB34" s="45">
        <f>AA34/$AG34</f>
        <v>3.5219417187424941E-3</v>
      </c>
      <c r="AC34" s="44">
        <f>SUM(AC24:AC33)</f>
        <v>1499</v>
      </c>
      <c r="AD34" s="45">
        <f>AC34/$AG34</f>
        <v>3.2730258130161186E-3</v>
      </c>
      <c r="AE34" s="44">
        <f>SUM(AE24:AE33)</f>
        <v>5385</v>
      </c>
      <c r="AF34" s="45">
        <f>AE34/$AG34</f>
        <v>1.1758001336285389E-2</v>
      </c>
      <c r="AG34" s="47">
        <f>SUM(AG24:AG33)</f>
        <v>457986</v>
      </c>
    </row>
    <row r="36" spans="1:33">
      <c r="D36" s="36"/>
      <c r="F36" s="36"/>
      <c r="H36" s="36"/>
      <c r="J36" s="36"/>
      <c r="L36" s="36"/>
      <c r="N36" s="36"/>
      <c r="P36" s="36"/>
      <c r="R36" s="36"/>
      <c r="T36" s="36"/>
      <c r="V36" s="36"/>
      <c r="X36" s="36"/>
      <c r="Z36" s="36"/>
      <c r="AB36" s="36"/>
      <c r="AD36" s="36"/>
      <c r="AF36" s="36"/>
    </row>
    <row r="37" spans="1:33">
      <c r="A37" s="16"/>
      <c r="D37" s="36"/>
      <c r="F37" s="36"/>
      <c r="H37" s="36"/>
      <c r="J37" s="36"/>
      <c r="L37" s="36"/>
      <c r="N37" s="36"/>
      <c r="P37" s="36"/>
      <c r="R37" s="36"/>
      <c r="T37" s="36"/>
      <c r="V37" s="36"/>
      <c r="X37" s="36"/>
      <c r="Z37" s="36"/>
      <c r="AB37" s="36"/>
      <c r="AD37" s="36"/>
      <c r="AF37" s="36"/>
    </row>
    <row r="38" spans="1:33">
      <c r="D38" s="36"/>
      <c r="F38" s="36"/>
      <c r="H38" s="36"/>
      <c r="J38" s="36"/>
      <c r="L38" s="36"/>
      <c r="N38" s="36"/>
      <c r="P38" s="36"/>
      <c r="R38" s="36"/>
      <c r="T38" s="36"/>
      <c r="V38" s="36"/>
      <c r="X38" s="36"/>
      <c r="Z38" s="36"/>
      <c r="AB38" s="36"/>
      <c r="AD38" s="36"/>
      <c r="AF38" s="36"/>
    </row>
    <row r="39" spans="1:33">
      <c r="D39" s="36"/>
      <c r="F39" s="36"/>
      <c r="H39" s="36"/>
      <c r="J39" s="36"/>
      <c r="L39" s="36"/>
      <c r="N39" s="36"/>
      <c r="P39" s="36"/>
      <c r="R39" s="36"/>
      <c r="T39" s="36"/>
      <c r="V39" s="36"/>
      <c r="X39" s="36"/>
      <c r="Z39" s="36"/>
      <c r="AB39" s="36"/>
      <c r="AD39" s="36"/>
      <c r="AF39" s="36"/>
    </row>
    <row r="40" spans="1:33">
      <c r="D40" s="36"/>
      <c r="F40" s="36"/>
      <c r="H40" s="36"/>
      <c r="J40" s="36"/>
      <c r="L40" s="36"/>
      <c r="N40" s="36"/>
      <c r="P40" s="36"/>
      <c r="R40" s="36"/>
      <c r="T40" s="36"/>
      <c r="V40" s="36"/>
      <c r="X40" s="36"/>
      <c r="Z40" s="36"/>
      <c r="AB40" s="36"/>
      <c r="AD40" s="36"/>
      <c r="AF40" s="36"/>
    </row>
    <row r="41" spans="1:33">
      <c r="D41" s="36"/>
      <c r="F41" s="36"/>
      <c r="H41" s="36"/>
      <c r="J41" s="36"/>
      <c r="L41" s="36"/>
      <c r="N41" s="36"/>
      <c r="P41" s="36"/>
      <c r="R41" s="36"/>
      <c r="T41" s="36"/>
      <c r="V41" s="36"/>
      <c r="X41" s="36"/>
      <c r="Z41" s="36"/>
      <c r="AB41" s="36"/>
      <c r="AD41" s="36"/>
      <c r="AF41" s="36"/>
    </row>
    <row r="42" spans="1:33">
      <c r="D42" s="36"/>
      <c r="F42" s="36"/>
      <c r="H42" s="36"/>
      <c r="J42" s="36"/>
      <c r="L42" s="36"/>
      <c r="N42" s="36"/>
      <c r="P42" s="36"/>
      <c r="R42" s="36"/>
      <c r="T42" s="36"/>
      <c r="V42" s="36"/>
      <c r="X42" s="36"/>
      <c r="Z42" s="36"/>
      <c r="AB42" s="36"/>
      <c r="AD42" s="36"/>
      <c r="AF42" s="36"/>
    </row>
    <row r="43" spans="1:33">
      <c r="D43" s="36"/>
      <c r="F43" s="36"/>
      <c r="H43" s="36"/>
      <c r="J43" s="36"/>
      <c r="L43" s="36"/>
      <c r="N43" s="36"/>
      <c r="P43" s="36"/>
      <c r="R43" s="36"/>
      <c r="T43" s="36"/>
      <c r="V43" s="36"/>
      <c r="X43" s="36"/>
      <c r="Z43" s="36"/>
      <c r="AB43" s="36"/>
      <c r="AD43" s="36"/>
      <c r="AF43" s="36"/>
    </row>
    <row r="44" spans="1:33">
      <c r="D44" s="36"/>
      <c r="F44" s="36"/>
      <c r="H44" s="36"/>
      <c r="J44" s="36"/>
      <c r="L44" s="36"/>
      <c r="N44" s="36"/>
      <c r="P44" s="36"/>
      <c r="R44" s="36"/>
      <c r="T44" s="36"/>
      <c r="V44" s="36"/>
      <c r="X44" s="36"/>
      <c r="Z44" s="36"/>
      <c r="AB44" s="36"/>
      <c r="AD44" s="36"/>
      <c r="AF44" s="36"/>
    </row>
    <row r="45" spans="1:33">
      <c r="D45" s="36"/>
      <c r="F45" s="36"/>
      <c r="H45" s="36"/>
      <c r="J45" s="36"/>
      <c r="L45" s="36"/>
      <c r="N45" s="36"/>
      <c r="P45" s="36"/>
      <c r="R45" s="36"/>
      <c r="T45" s="36"/>
      <c r="V45" s="36"/>
      <c r="X45" s="36"/>
      <c r="Z45" s="36"/>
      <c r="AB45" s="36"/>
      <c r="AD45" s="36"/>
      <c r="AF45" s="36"/>
    </row>
    <row r="46" spans="1:33">
      <c r="D46" s="36"/>
      <c r="F46" s="36"/>
      <c r="H46" s="36"/>
      <c r="J46" s="36"/>
      <c r="L46" s="36"/>
      <c r="N46" s="36"/>
      <c r="P46" s="36"/>
      <c r="R46" s="36"/>
      <c r="T46" s="36"/>
      <c r="V46" s="36"/>
      <c r="X46" s="36"/>
      <c r="Z46" s="36"/>
      <c r="AB46" s="36"/>
      <c r="AD46" s="36"/>
      <c r="AF46" s="36"/>
    </row>
    <row r="47" spans="1:33">
      <c r="D47" s="36"/>
      <c r="F47" s="36"/>
      <c r="H47" s="36"/>
      <c r="J47" s="36"/>
      <c r="L47" s="36"/>
      <c r="N47" s="36"/>
      <c r="P47" s="36"/>
      <c r="R47" s="36"/>
      <c r="T47" s="36"/>
      <c r="V47" s="36"/>
      <c r="X47" s="36"/>
      <c r="Z47" s="36"/>
      <c r="AB47" s="36"/>
      <c r="AD47" s="36"/>
      <c r="AF47" s="36"/>
    </row>
    <row r="48" spans="1:33">
      <c r="D48" s="36"/>
      <c r="F48" s="36"/>
      <c r="H48" s="36"/>
      <c r="J48" s="36"/>
      <c r="L48" s="36"/>
      <c r="N48" s="36"/>
      <c r="P48" s="36"/>
      <c r="R48" s="36"/>
      <c r="T48" s="36"/>
      <c r="V48" s="36"/>
      <c r="X48" s="36"/>
      <c r="Z48" s="36"/>
      <c r="AB48" s="36"/>
      <c r="AD48" s="36"/>
      <c r="AF48" s="36"/>
    </row>
    <row r="49" spans="4:32">
      <c r="D49" s="36"/>
      <c r="F49" s="36"/>
      <c r="H49" s="36"/>
      <c r="J49" s="36"/>
      <c r="L49" s="36"/>
      <c r="N49" s="36"/>
      <c r="P49" s="36"/>
      <c r="R49" s="36"/>
      <c r="T49" s="36"/>
      <c r="V49" s="36"/>
      <c r="X49" s="36"/>
      <c r="Z49" s="36"/>
      <c r="AB49" s="36"/>
      <c r="AD49" s="36"/>
      <c r="AF49" s="36"/>
    </row>
    <row r="50" spans="4:32">
      <c r="D50" s="36"/>
      <c r="F50" s="36"/>
      <c r="H50" s="36"/>
      <c r="J50" s="36"/>
      <c r="L50" s="36"/>
      <c r="N50" s="36"/>
      <c r="P50" s="36"/>
      <c r="R50" s="36"/>
      <c r="T50" s="36"/>
      <c r="V50" s="36"/>
      <c r="X50" s="36"/>
      <c r="Z50" s="36"/>
      <c r="AB50" s="36"/>
      <c r="AD50" s="36"/>
      <c r="AF50" s="36"/>
    </row>
    <row r="51" spans="4:32">
      <c r="D51" s="36"/>
      <c r="F51" s="36"/>
      <c r="H51" s="36"/>
      <c r="J51" s="36"/>
      <c r="L51" s="36"/>
      <c r="N51" s="36"/>
      <c r="P51" s="36"/>
      <c r="R51" s="36"/>
      <c r="T51" s="36"/>
      <c r="V51" s="36"/>
      <c r="X51" s="36"/>
      <c r="Z51" s="36"/>
      <c r="AB51" s="36"/>
      <c r="AD51" s="36"/>
    </row>
    <row r="52" spans="4:32">
      <c r="D52" s="36"/>
      <c r="F52" s="36"/>
      <c r="H52" s="36"/>
      <c r="J52" s="36"/>
      <c r="L52" s="36"/>
      <c r="N52" s="36"/>
      <c r="P52" s="36"/>
      <c r="R52" s="36"/>
      <c r="T52" s="36"/>
      <c r="V52" s="36"/>
      <c r="X52" s="36"/>
      <c r="Z52" s="36"/>
      <c r="AB52" s="36"/>
      <c r="AD52" s="36"/>
    </row>
    <row r="53" spans="4:32">
      <c r="D53" s="36"/>
      <c r="F53" s="36"/>
      <c r="H53" s="36"/>
      <c r="J53" s="36"/>
      <c r="L53" s="36"/>
      <c r="N53" s="36"/>
      <c r="P53" s="36"/>
      <c r="R53" s="36"/>
      <c r="T53" s="36"/>
      <c r="V53" s="36"/>
      <c r="X53" s="36"/>
      <c r="Z53" s="36"/>
      <c r="AB53" s="36"/>
      <c r="AD53" s="36"/>
    </row>
  </sheetData>
  <mergeCells count="30"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C22:D22"/>
    <mergeCell ref="E22:F22"/>
    <mergeCell ref="G22:H22"/>
    <mergeCell ref="I22:J22"/>
    <mergeCell ref="K22:L22"/>
    <mergeCell ref="M22:N22"/>
    <mergeCell ref="O22:P22"/>
    <mergeCell ref="AC22:AD22"/>
    <mergeCell ref="AE22:AF22"/>
    <mergeCell ref="Q22:R22"/>
    <mergeCell ref="S22:T22"/>
    <mergeCell ref="U22:V22"/>
    <mergeCell ref="W22:X22"/>
    <mergeCell ref="Y22:Z22"/>
    <mergeCell ref="AA22:AB22"/>
  </mergeCells>
  <printOptions verticalCentered="1"/>
  <pageMargins left="0.78740157480314965" right="0.78740157480314965" top="0.98425196850393704" bottom="0.98425196850393704" header="0.51181102362204722" footer="0.51181102362204722"/>
  <pageSetup paperSize="9" scale="69" fitToWidth="2" orientation="landscape" r:id="rId1"/>
  <headerFooter alignWithMargins="0"/>
  <colBreaks count="1" manualBreakCount="1">
    <brk id="18" min="1" max="3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showGridLines="0" zoomScale="90" zoomScaleNormal="90" workbookViewId="0"/>
  </sheetViews>
  <sheetFormatPr baseColWidth="10" defaultRowHeight="13.2"/>
  <cols>
    <col min="1" max="1" width="11.44140625" style="37" customWidth="1"/>
    <col min="2" max="2" width="16.6640625" customWidth="1"/>
    <col min="17" max="17" width="11.44140625" style="62" customWidth="1"/>
  </cols>
  <sheetData>
    <row r="1" spans="2:19" ht="25.5" customHeight="1">
      <c r="Q1" s="87" t="e" vm="1">
        <v>#VALUE!</v>
      </c>
    </row>
    <row r="2" spans="2:19" ht="17.399999999999999">
      <c r="B2" s="35" t="s">
        <v>58</v>
      </c>
    </row>
    <row r="3" spans="2:19" s="37" customFormat="1">
      <c r="B3" s="39"/>
      <c r="C3" s="36"/>
      <c r="E3" s="36"/>
      <c r="G3" s="36"/>
      <c r="I3" s="36"/>
      <c r="K3" s="36"/>
      <c r="O3" s="36"/>
      <c r="Q3" s="36"/>
    </row>
    <row r="4" spans="2:19">
      <c r="B4" s="59"/>
      <c r="C4" s="93" t="s">
        <v>20</v>
      </c>
      <c r="D4" s="93"/>
      <c r="E4" s="94" t="s">
        <v>35</v>
      </c>
      <c r="F4" s="95"/>
      <c r="G4" s="93" t="s">
        <v>36</v>
      </c>
      <c r="H4" s="93"/>
      <c r="I4" s="93" t="s">
        <v>37</v>
      </c>
      <c r="J4" s="93"/>
      <c r="K4" s="93" t="s">
        <v>38</v>
      </c>
      <c r="L4" s="93"/>
      <c r="M4" s="94" t="s">
        <v>45</v>
      </c>
      <c r="N4" s="95"/>
      <c r="O4" s="93" t="s">
        <v>39</v>
      </c>
      <c r="P4" s="93"/>
      <c r="Q4" s="40" t="s">
        <v>3</v>
      </c>
    </row>
    <row r="5" spans="2:19">
      <c r="B5" s="48"/>
      <c r="C5" s="26" t="s">
        <v>4</v>
      </c>
      <c r="D5" s="27" t="s">
        <v>40</v>
      </c>
      <c r="E5" s="26" t="s">
        <v>4</v>
      </c>
      <c r="F5" s="27" t="s">
        <v>40</v>
      </c>
      <c r="G5" s="26" t="s">
        <v>4</v>
      </c>
      <c r="H5" s="27" t="s">
        <v>40</v>
      </c>
      <c r="I5" s="26" t="s">
        <v>4</v>
      </c>
      <c r="J5" s="27" t="s">
        <v>40</v>
      </c>
      <c r="K5" s="26" t="s">
        <v>4</v>
      </c>
      <c r="L5" s="27" t="s">
        <v>40</v>
      </c>
      <c r="M5" s="26" t="s">
        <v>4</v>
      </c>
      <c r="N5" s="27" t="s">
        <v>40</v>
      </c>
      <c r="O5" s="26" t="s">
        <v>4</v>
      </c>
      <c r="P5" s="27" t="s">
        <v>40</v>
      </c>
      <c r="Q5" s="63"/>
    </row>
    <row r="6" spans="2:19">
      <c r="B6" s="29" t="s">
        <v>9</v>
      </c>
      <c r="C6" s="30">
        <v>0</v>
      </c>
      <c r="D6" s="31">
        <f t="shared" ref="D6:D17" si="0">C6/$Q6</f>
        <v>0</v>
      </c>
      <c r="E6" s="30">
        <v>170874</v>
      </c>
      <c r="F6" s="31">
        <f t="shared" ref="F6:F17" si="1">E6/$Q6</f>
        <v>0.46839304951358107</v>
      </c>
      <c r="G6" s="30">
        <v>136864</v>
      </c>
      <c r="H6" s="31">
        <f t="shared" ref="H6:H17" si="2">G6/$Q6</f>
        <v>0.3751661828518485</v>
      </c>
      <c r="I6" s="30">
        <v>34861</v>
      </c>
      <c r="J6" s="31">
        <f t="shared" ref="J6:J17" si="3">I6/$Q6</f>
        <v>9.5559594198608044E-2</v>
      </c>
      <c r="K6" s="30">
        <v>20636</v>
      </c>
      <c r="L6" s="31">
        <f t="shared" ref="L6:L17" si="4">K6/$Q6</f>
        <v>5.6566586898897778E-2</v>
      </c>
      <c r="M6" s="30">
        <v>1574</v>
      </c>
      <c r="N6" s="76">
        <f t="shared" ref="N6:N17" si="5">M6/$Q6</f>
        <v>4.3145865370646007E-3</v>
      </c>
      <c r="O6" s="30">
        <v>0</v>
      </c>
      <c r="P6" s="31">
        <f t="shared" ref="P6:P17" si="6">O6/$Q6</f>
        <v>0</v>
      </c>
      <c r="Q6" s="72">
        <f t="shared" ref="Q6:Q15" si="7">SUM(C6,E6,G6,I6,K6,O6,M6)</f>
        <v>364809</v>
      </c>
      <c r="S6" s="15"/>
    </row>
    <row r="7" spans="2:19">
      <c r="B7" s="29" t="s">
        <v>6</v>
      </c>
      <c r="C7" s="30">
        <v>276</v>
      </c>
      <c r="D7" s="31">
        <f t="shared" si="0"/>
        <v>3.5879103022424439E-3</v>
      </c>
      <c r="E7" s="30">
        <v>35412</v>
      </c>
      <c r="F7" s="31">
        <f t="shared" si="1"/>
        <v>0.46034449138771533</v>
      </c>
      <c r="G7" s="30">
        <v>23825</v>
      </c>
      <c r="H7" s="31">
        <f t="shared" si="2"/>
        <v>0.30971725706857328</v>
      </c>
      <c r="I7" s="30">
        <v>6391</v>
      </c>
      <c r="J7" s="31">
        <f t="shared" si="3"/>
        <v>8.3080922976925584E-2</v>
      </c>
      <c r="K7" s="30">
        <v>5656</v>
      </c>
      <c r="L7" s="31">
        <f t="shared" si="4"/>
        <v>7.3526161845953855E-2</v>
      </c>
      <c r="M7" s="30">
        <v>422</v>
      </c>
      <c r="N7" s="76">
        <f t="shared" si="5"/>
        <v>5.4858628534286639E-3</v>
      </c>
      <c r="O7" s="30">
        <v>4943</v>
      </c>
      <c r="P7" s="31">
        <f t="shared" si="6"/>
        <v>6.4257393565160872E-2</v>
      </c>
      <c r="Q7" s="73">
        <f t="shared" si="7"/>
        <v>76925</v>
      </c>
      <c r="S7" s="15"/>
    </row>
    <row r="8" spans="2:19">
      <c r="B8" s="29" t="s">
        <v>43</v>
      </c>
      <c r="C8" s="30">
        <v>1600</v>
      </c>
      <c r="D8" s="31">
        <f t="shared" si="0"/>
        <v>1.8788825346125391E-2</v>
      </c>
      <c r="E8" s="30">
        <v>52637</v>
      </c>
      <c r="F8" s="31">
        <f t="shared" si="1"/>
        <v>0.61811712484000136</v>
      </c>
      <c r="G8" s="30">
        <v>14893</v>
      </c>
      <c r="H8" s="31">
        <f t="shared" si="2"/>
        <v>0.17488873492490342</v>
      </c>
      <c r="I8" s="30">
        <v>2234</v>
      </c>
      <c r="J8" s="31">
        <f t="shared" si="3"/>
        <v>2.6233897389527579E-2</v>
      </c>
      <c r="K8" s="30">
        <v>12763</v>
      </c>
      <c r="L8" s="31">
        <f t="shared" si="4"/>
        <v>0.14987611118287397</v>
      </c>
      <c r="M8" s="30">
        <v>1004</v>
      </c>
      <c r="N8" s="76">
        <f t="shared" si="5"/>
        <v>1.1789987904693683E-2</v>
      </c>
      <c r="O8" s="30">
        <v>26</v>
      </c>
      <c r="P8" s="31">
        <f t="shared" si="6"/>
        <v>3.0531841187453763E-4</v>
      </c>
      <c r="Q8" s="73">
        <f t="shared" si="7"/>
        <v>85157</v>
      </c>
      <c r="S8" s="15"/>
    </row>
    <row r="9" spans="2:19">
      <c r="B9" s="29" t="s">
        <v>10</v>
      </c>
      <c r="C9" s="30">
        <v>0</v>
      </c>
      <c r="D9" s="31">
        <f t="shared" si="0"/>
        <v>0</v>
      </c>
      <c r="E9" s="30">
        <v>144213</v>
      </c>
      <c r="F9" s="31">
        <f t="shared" si="1"/>
        <v>0.46293484506563004</v>
      </c>
      <c r="G9" s="30">
        <v>87875</v>
      </c>
      <c r="H9" s="31">
        <f t="shared" si="2"/>
        <v>0.28208552287340422</v>
      </c>
      <c r="I9" s="30">
        <v>46935</v>
      </c>
      <c r="J9" s="31">
        <f t="shared" si="3"/>
        <v>0.15066496746586885</v>
      </c>
      <c r="K9" s="30">
        <v>28643</v>
      </c>
      <c r="L9" s="31">
        <f t="shared" si="4"/>
        <v>9.194623762916547E-2</v>
      </c>
      <c r="M9" s="30">
        <v>2561</v>
      </c>
      <c r="N9" s="76">
        <f t="shared" si="5"/>
        <v>8.2210073863873464E-3</v>
      </c>
      <c r="O9" s="30">
        <v>1292</v>
      </c>
      <c r="P9" s="31">
        <f t="shared" si="6"/>
        <v>4.1474195795441048E-3</v>
      </c>
      <c r="Q9" s="73">
        <f t="shared" si="7"/>
        <v>311519</v>
      </c>
      <c r="S9" s="15"/>
    </row>
    <row r="10" spans="2:19">
      <c r="B10" s="29" t="s">
        <v>44</v>
      </c>
      <c r="C10" s="30">
        <v>0</v>
      </c>
      <c r="D10" s="31">
        <f t="shared" si="0"/>
        <v>0</v>
      </c>
      <c r="E10" s="30">
        <v>358186</v>
      </c>
      <c r="F10" s="31">
        <f t="shared" si="1"/>
        <v>0.41424062746839585</v>
      </c>
      <c r="G10" s="30">
        <v>382001</v>
      </c>
      <c r="H10" s="31">
        <f t="shared" si="2"/>
        <v>0.44178257646461527</v>
      </c>
      <c r="I10" s="30">
        <v>75056</v>
      </c>
      <c r="J10" s="31">
        <f t="shared" si="3"/>
        <v>8.6801953552813116E-2</v>
      </c>
      <c r="K10" s="30">
        <v>43126</v>
      </c>
      <c r="L10" s="31">
        <f t="shared" si="4"/>
        <v>4.9875040621917215E-2</v>
      </c>
      <c r="M10" s="30">
        <v>4176</v>
      </c>
      <c r="N10" s="76">
        <f t="shared" si="5"/>
        <v>4.8295267271976604E-3</v>
      </c>
      <c r="O10" s="30">
        <v>2136</v>
      </c>
      <c r="P10" s="31">
        <f t="shared" si="6"/>
        <v>2.4702751650608722E-3</v>
      </c>
      <c r="Q10" s="73">
        <f t="shared" si="7"/>
        <v>864681</v>
      </c>
      <c r="S10" s="15"/>
    </row>
    <row r="11" spans="2:19">
      <c r="B11" s="29" t="s">
        <v>8</v>
      </c>
      <c r="C11" s="30">
        <v>5579</v>
      </c>
      <c r="D11" s="31">
        <f t="shared" si="0"/>
        <v>2.9429296366043689E-2</v>
      </c>
      <c r="E11" s="30">
        <v>83729</v>
      </c>
      <c r="F11" s="31">
        <f t="shared" si="1"/>
        <v>0.44167154605349918</v>
      </c>
      <c r="G11" s="30">
        <v>48562</v>
      </c>
      <c r="H11" s="31">
        <f t="shared" si="2"/>
        <v>0.25616517120054016</v>
      </c>
      <c r="I11" s="30">
        <v>29849</v>
      </c>
      <c r="J11" s="31">
        <f t="shared" si="3"/>
        <v>0.15745385682560281</v>
      </c>
      <c r="K11" s="30">
        <v>20053</v>
      </c>
      <c r="L11" s="31">
        <f t="shared" si="4"/>
        <v>0.10577983151609142</v>
      </c>
      <c r="M11" s="30">
        <v>1320</v>
      </c>
      <c r="N11" s="76">
        <f t="shared" si="5"/>
        <v>6.9630168853159471E-3</v>
      </c>
      <c r="O11" s="30">
        <v>481</v>
      </c>
      <c r="P11" s="31">
        <f t="shared" si="6"/>
        <v>2.5372811529067959E-3</v>
      </c>
      <c r="Q11" s="73">
        <f t="shared" si="7"/>
        <v>189573</v>
      </c>
      <c r="S11" s="15"/>
    </row>
    <row r="12" spans="2:19">
      <c r="B12" s="29" t="s">
        <v>7</v>
      </c>
      <c r="C12" s="30">
        <v>11470</v>
      </c>
      <c r="D12" s="31">
        <f t="shared" si="0"/>
        <v>8.8702941813344885E-2</v>
      </c>
      <c r="E12" s="30">
        <v>54253</v>
      </c>
      <c r="F12" s="31">
        <f t="shared" si="1"/>
        <v>0.41956414142976461</v>
      </c>
      <c r="G12" s="30">
        <v>37356</v>
      </c>
      <c r="H12" s="31">
        <f t="shared" si="2"/>
        <v>0.28889163856837935</v>
      </c>
      <c r="I12" s="30">
        <v>11624</v>
      </c>
      <c r="J12" s="31">
        <f t="shared" si="3"/>
        <v>8.9893896742660934E-2</v>
      </c>
      <c r="K12" s="30">
        <v>8222</v>
      </c>
      <c r="L12" s="31">
        <f t="shared" si="4"/>
        <v>6.3584619667769973E-2</v>
      </c>
      <c r="M12" s="30">
        <v>691</v>
      </c>
      <c r="N12" s="76">
        <f t="shared" si="5"/>
        <v>5.3438302347882573E-3</v>
      </c>
      <c r="O12" s="30">
        <v>5692</v>
      </c>
      <c r="P12" s="31">
        <f t="shared" si="6"/>
        <v>4.4018931543291985E-2</v>
      </c>
      <c r="Q12" s="73">
        <f t="shared" si="7"/>
        <v>129308</v>
      </c>
      <c r="S12" s="15"/>
    </row>
    <row r="13" spans="2:19">
      <c r="B13" s="29" t="s">
        <v>53</v>
      </c>
      <c r="C13" s="30">
        <v>3</v>
      </c>
      <c r="D13" s="31">
        <f t="shared" si="0"/>
        <v>8.9437438511761019E-5</v>
      </c>
      <c r="E13" s="30">
        <v>16604</v>
      </c>
      <c r="F13" s="31">
        <f t="shared" si="1"/>
        <v>0.49500640968309334</v>
      </c>
      <c r="G13" s="30">
        <v>4780</v>
      </c>
      <c r="H13" s="31">
        <f t="shared" si="2"/>
        <v>0.14250365202873924</v>
      </c>
      <c r="I13" s="30">
        <v>6701</v>
      </c>
      <c r="J13" s="31">
        <f t="shared" si="3"/>
        <v>0.19977342515577021</v>
      </c>
      <c r="K13" s="30">
        <v>5373</v>
      </c>
      <c r="L13" s="31">
        <f t="shared" si="4"/>
        <v>0.16018245237456399</v>
      </c>
      <c r="M13" s="30">
        <v>81</v>
      </c>
      <c r="N13" s="76">
        <f t="shared" si="5"/>
        <v>2.4148108398175474E-3</v>
      </c>
      <c r="O13" s="30">
        <v>1</v>
      </c>
      <c r="P13" s="31">
        <f t="shared" si="6"/>
        <v>2.981247950392034E-5</v>
      </c>
      <c r="Q13" s="73">
        <f t="shared" si="7"/>
        <v>33543</v>
      </c>
      <c r="S13" s="15"/>
    </row>
    <row r="14" spans="2:19">
      <c r="B14" s="29" t="s">
        <v>54</v>
      </c>
      <c r="C14" s="30">
        <v>51</v>
      </c>
      <c r="D14" s="31">
        <f t="shared" si="0"/>
        <v>7.3796466451547555E-4</v>
      </c>
      <c r="E14" s="30">
        <v>37423</v>
      </c>
      <c r="F14" s="31">
        <f t="shared" si="1"/>
        <v>0.5415068949051498</v>
      </c>
      <c r="G14" s="30">
        <v>13186</v>
      </c>
      <c r="H14" s="31">
        <f t="shared" si="2"/>
        <v>0.19080004051570706</v>
      </c>
      <c r="I14" s="30">
        <v>8633</v>
      </c>
      <c r="J14" s="31">
        <f t="shared" si="3"/>
        <v>0.12491860683847256</v>
      </c>
      <c r="K14" s="30">
        <v>9779</v>
      </c>
      <c r="L14" s="31">
        <f t="shared" si="4"/>
        <v>0.14150110694699677</v>
      </c>
      <c r="M14" s="30">
        <v>37</v>
      </c>
      <c r="N14" s="76">
        <f t="shared" si="5"/>
        <v>5.3538612915828617E-4</v>
      </c>
      <c r="O14" s="30">
        <v>0</v>
      </c>
      <c r="P14" s="31">
        <f t="shared" si="6"/>
        <v>0</v>
      </c>
      <c r="Q14" s="73">
        <f t="shared" si="7"/>
        <v>69109</v>
      </c>
      <c r="S14" s="15"/>
    </row>
    <row r="15" spans="2:19">
      <c r="B15" s="32" t="s">
        <v>19</v>
      </c>
      <c r="C15" s="64">
        <v>5416</v>
      </c>
      <c r="D15" s="31">
        <f t="shared" si="0"/>
        <v>2.8532895014118938E-2</v>
      </c>
      <c r="E15" s="64">
        <v>83876</v>
      </c>
      <c r="F15" s="65">
        <f t="shared" si="1"/>
        <v>0.44188055801407677</v>
      </c>
      <c r="G15" s="64">
        <v>48681</v>
      </c>
      <c r="H15" s="65">
        <f t="shared" si="2"/>
        <v>0.25646415476039952</v>
      </c>
      <c r="I15" s="64">
        <v>29947</v>
      </c>
      <c r="J15" s="65">
        <f t="shared" si="3"/>
        <v>0.157768575884014</v>
      </c>
      <c r="K15" s="64">
        <v>20092</v>
      </c>
      <c r="L15" s="65">
        <f t="shared" si="4"/>
        <v>0.10584987566906899</v>
      </c>
      <c r="M15" s="64">
        <v>1320</v>
      </c>
      <c r="N15" s="77">
        <f t="shared" si="5"/>
        <v>6.954102920723227E-3</v>
      </c>
      <c r="O15" s="64">
        <v>484</v>
      </c>
      <c r="P15" s="65">
        <f t="shared" si="6"/>
        <v>2.5498377375985167E-3</v>
      </c>
      <c r="Q15" s="74">
        <f t="shared" si="7"/>
        <v>189816</v>
      </c>
      <c r="S15" s="15"/>
    </row>
    <row r="16" spans="2:19">
      <c r="B16" s="43" t="s">
        <v>41</v>
      </c>
      <c r="C16" s="44">
        <f>SUM(C6:C15)</f>
        <v>24395</v>
      </c>
      <c r="D16" s="66">
        <f t="shared" si="0"/>
        <v>1.054034669293652E-2</v>
      </c>
      <c r="E16" s="67">
        <f>SUM(E6:E15)</f>
        <v>1037207</v>
      </c>
      <c r="F16" s="45">
        <f t="shared" si="1"/>
        <v>0.4481459877983443</v>
      </c>
      <c r="G16" s="68">
        <f>SUM(G6:G15)</f>
        <v>798023</v>
      </c>
      <c r="H16" s="45">
        <f t="shared" si="2"/>
        <v>0.3448017663019996</v>
      </c>
      <c r="I16" s="44">
        <f>SUM(I6:I15)</f>
        <v>252231</v>
      </c>
      <c r="J16" s="45">
        <f t="shared" si="3"/>
        <v>0.10898143827448541</v>
      </c>
      <c r="K16" s="67">
        <f>SUM(K6:K15)</f>
        <v>174343</v>
      </c>
      <c r="L16" s="45">
        <f t="shared" si="4"/>
        <v>7.5328373170183718E-2</v>
      </c>
      <c r="M16" s="67">
        <f>SUM(M6:M15)</f>
        <v>13186</v>
      </c>
      <c r="N16" s="86">
        <f t="shared" si="5"/>
        <v>5.6972745026874754E-3</v>
      </c>
      <c r="O16" s="58">
        <f>SUM(O6:O15)</f>
        <v>15055</v>
      </c>
      <c r="P16" s="45">
        <f t="shared" si="6"/>
        <v>6.5048132593629564E-3</v>
      </c>
      <c r="Q16" s="69">
        <f>SUM(Q6:Q15)</f>
        <v>2314440</v>
      </c>
      <c r="S16" s="15"/>
    </row>
    <row r="17" spans="1:19">
      <c r="B17" s="43" t="s">
        <v>42</v>
      </c>
      <c r="C17" s="44">
        <v>17743</v>
      </c>
      <c r="D17" s="45">
        <f t="shared" si="0"/>
        <v>1.5546674634377576E-2</v>
      </c>
      <c r="E17" s="44">
        <v>502512</v>
      </c>
      <c r="F17" s="45">
        <f t="shared" si="1"/>
        <v>0.44030832237334977</v>
      </c>
      <c r="G17" s="44">
        <v>473713</v>
      </c>
      <c r="H17" s="45">
        <f t="shared" si="2"/>
        <v>0.41507421975285491</v>
      </c>
      <c r="I17" s="44">
        <v>107922</v>
      </c>
      <c r="J17" s="45">
        <f t="shared" si="3"/>
        <v>9.4562825897046537E-2</v>
      </c>
      <c r="K17" s="44">
        <v>65971</v>
      </c>
      <c r="L17" s="45">
        <f t="shared" si="4"/>
        <v>5.7804749608551156E-2</v>
      </c>
      <c r="M17" s="44">
        <v>6427</v>
      </c>
      <c r="N17" s="78">
        <f t="shared" si="5"/>
        <v>5.6314308671106738E-3</v>
      </c>
      <c r="O17" s="44">
        <v>12170</v>
      </c>
      <c r="P17" s="45">
        <f t="shared" si="6"/>
        <v>1.0663530986889201E-2</v>
      </c>
      <c r="Q17" s="69">
        <v>1141273</v>
      </c>
      <c r="S17" s="15"/>
    </row>
    <row r="18" spans="1:19">
      <c r="B18" s="79"/>
      <c r="C18" s="80"/>
      <c r="D18" s="81"/>
      <c r="E18" s="80"/>
      <c r="F18" s="81"/>
      <c r="G18" s="80"/>
      <c r="H18" s="81"/>
      <c r="I18" s="80"/>
      <c r="J18" s="81"/>
      <c r="K18" s="80"/>
      <c r="L18" s="81"/>
      <c r="M18" s="81"/>
      <c r="N18" s="81"/>
      <c r="O18" s="80"/>
      <c r="P18" s="81"/>
      <c r="Q18" s="82"/>
      <c r="S18" s="15"/>
    </row>
    <row r="19" spans="1:19">
      <c r="B19" s="83" t="s">
        <v>46</v>
      </c>
      <c r="C19" s="80"/>
      <c r="D19" s="81"/>
      <c r="E19" s="80"/>
      <c r="F19" s="81"/>
      <c r="G19" s="80"/>
      <c r="H19" s="81"/>
      <c r="I19" s="80"/>
      <c r="J19" s="81"/>
      <c r="K19" s="80"/>
      <c r="L19" s="81"/>
      <c r="M19" s="81"/>
      <c r="N19" s="81"/>
      <c r="O19" s="80"/>
      <c r="P19" s="81"/>
      <c r="Q19" s="82"/>
      <c r="S19" s="15"/>
    </row>
    <row r="20" spans="1:19">
      <c r="B20" s="83" t="s">
        <v>47</v>
      </c>
      <c r="C20" s="80"/>
      <c r="D20" s="81"/>
      <c r="E20" s="80"/>
      <c r="F20" s="81"/>
      <c r="G20" s="80"/>
      <c r="H20" s="81"/>
      <c r="I20" s="80"/>
      <c r="J20" s="81"/>
      <c r="K20" s="80"/>
      <c r="L20" s="81"/>
      <c r="M20" s="81"/>
      <c r="N20" s="81"/>
      <c r="O20" s="80"/>
      <c r="P20" s="81"/>
      <c r="Q20" s="82"/>
      <c r="S20" s="15"/>
    </row>
    <row r="21" spans="1:19">
      <c r="B21" s="83" t="s">
        <v>48</v>
      </c>
      <c r="C21" s="80"/>
      <c r="D21" s="81"/>
      <c r="E21" s="80"/>
      <c r="F21" s="81"/>
      <c r="G21" s="80"/>
      <c r="H21" s="81"/>
      <c r="I21" s="80"/>
      <c r="J21" s="81"/>
      <c r="K21" s="80"/>
      <c r="L21" s="81"/>
      <c r="M21" s="81"/>
      <c r="N21" s="81"/>
      <c r="O21" s="80"/>
      <c r="P21" s="81"/>
      <c r="Q21" s="82"/>
      <c r="S21" s="15"/>
    </row>
    <row r="22" spans="1:19">
      <c r="B22" s="83" t="s">
        <v>49</v>
      </c>
      <c r="C22" s="80"/>
      <c r="D22" s="81"/>
      <c r="E22" s="80"/>
      <c r="F22" s="81"/>
      <c r="G22" s="80"/>
      <c r="H22" s="81"/>
      <c r="I22" s="80"/>
      <c r="J22" s="81"/>
      <c r="K22" s="80"/>
      <c r="L22" s="81"/>
      <c r="M22" s="81"/>
      <c r="N22" s="81"/>
      <c r="O22" s="80"/>
      <c r="P22" s="81"/>
      <c r="Q22" s="82"/>
      <c r="S22" s="15"/>
    </row>
    <row r="23" spans="1:19">
      <c r="B23" s="83" t="s">
        <v>50</v>
      </c>
      <c r="C23" s="80"/>
      <c r="D23" s="81"/>
      <c r="E23" s="80"/>
      <c r="F23" s="81"/>
      <c r="G23" s="80"/>
      <c r="H23" s="81"/>
      <c r="I23" s="80"/>
      <c r="J23" s="81"/>
      <c r="K23" s="80"/>
      <c r="L23" s="81"/>
      <c r="M23" s="81"/>
      <c r="N23" s="81"/>
      <c r="O23" s="80"/>
      <c r="P23" s="81"/>
      <c r="Q23" s="82"/>
      <c r="S23" s="15"/>
    </row>
    <row r="24" spans="1:19">
      <c r="B24" s="83" t="s">
        <v>51</v>
      </c>
      <c r="C24" s="84"/>
      <c r="D24" s="85"/>
      <c r="E24" s="80"/>
      <c r="F24" s="81"/>
      <c r="G24" s="80"/>
      <c r="H24" s="81"/>
      <c r="I24" s="80"/>
      <c r="J24" s="81"/>
      <c r="K24" s="80"/>
      <c r="L24" s="81"/>
      <c r="M24" s="81"/>
      <c r="N24" s="81"/>
      <c r="O24" s="80"/>
      <c r="P24" s="81"/>
      <c r="Q24" s="82"/>
      <c r="S24" s="15"/>
    </row>
    <row r="25" spans="1:19">
      <c r="B25" s="83" t="s">
        <v>52</v>
      </c>
      <c r="C25" s="84"/>
      <c r="D25" s="85"/>
      <c r="E25" s="80"/>
      <c r="F25" s="81"/>
      <c r="G25" s="80"/>
      <c r="H25" s="81"/>
      <c r="I25" s="80"/>
      <c r="J25" s="81"/>
      <c r="K25" s="80"/>
      <c r="L25" s="81"/>
      <c r="M25" s="81"/>
      <c r="N25" s="81"/>
      <c r="O25" s="80"/>
      <c r="P25" s="81"/>
      <c r="Q25" s="82"/>
      <c r="S25" s="15"/>
    </row>
    <row r="26" spans="1:19">
      <c r="B26" s="79"/>
      <c r="C26" s="80"/>
      <c r="D26" s="81"/>
      <c r="E26" s="80"/>
      <c r="F26" s="81"/>
      <c r="G26" s="80"/>
      <c r="H26" s="81"/>
      <c r="I26" s="80"/>
      <c r="J26" s="81"/>
      <c r="K26" s="80"/>
      <c r="L26" s="81"/>
      <c r="M26" s="81"/>
      <c r="N26" s="81"/>
      <c r="O26" s="80"/>
      <c r="P26" s="81"/>
      <c r="Q26" s="82"/>
      <c r="S26" s="15"/>
    </row>
    <row r="27" spans="1:19" ht="17.399999999999999">
      <c r="A27" s="16"/>
      <c r="B27" s="35" t="s">
        <v>59</v>
      </c>
      <c r="Q27" s="75"/>
      <c r="S27" s="15"/>
    </row>
    <row r="28" spans="1:19" s="37" customFormat="1">
      <c r="B28" s="39"/>
      <c r="C28" s="36"/>
      <c r="E28" s="36"/>
      <c r="G28" s="36"/>
      <c r="I28" s="36"/>
      <c r="K28" s="36"/>
      <c r="O28" s="36"/>
      <c r="Q28" s="36"/>
      <c r="R28"/>
      <c r="S28" s="15"/>
    </row>
    <row r="29" spans="1:19">
      <c r="B29" s="59"/>
      <c r="C29" s="94" t="s">
        <v>20</v>
      </c>
      <c r="D29" s="95"/>
      <c r="E29" s="94" t="s">
        <v>35</v>
      </c>
      <c r="F29" s="95"/>
      <c r="G29" s="94" t="s">
        <v>36</v>
      </c>
      <c r="H29" s="95"/>
      <c r="I29" s="94" t="s">
        <v>37</v>
      </c>
      <c r="J29" s="95"/>
      <c r="K29" s="94" t="s">
        <v>38</v>
      </c>
      <c r="L29" s="95"/>
      <c r="M29" s="94" t="s">
        <v>45</v>
      </c>
      <c r="N29" s="95"/>
      <c r="O29" s="94" t="s">
        <v>39</v>
      </c>
      <c r="P29" s="95"/>
      <c r="Q29" s="40" t="s">
        <v>3</v>
      </c>
      <c r="S29" s="15"/>
    </row>
    <row r="30" spans="1:19">
      <c r="B30" s="48"/>
      <c r="C30" s="26" t="s">
        <v>4</v>
      </c>
      <c r="D30" s="27" t="s">
        <v>40</v>
      </c>
      <c r="E30" s="26" t="s">
        <v>4</v>
      </c>
      <c r="F30" s="27" t="s">
        <v>40</v>
      </c>
      <c r="G30" s="26" t="s">
        <v>4</v>
      </c>
      <c r="H30" s="27" t="s">
        <v>40</v>
      </c>
      <c r="I30" s="26" t="s">
        <v>4</v>
      </c>
      <c r="J30" s="27" t="s">
        <v>40</v>
      </c>
      <c r="K30" s="26" t="s">
        <v>4</v>
      </c>
      <c r="L30" s="27" t="s">
        <v>40</v>
      </c>
      <c r="M30" s="26" t="s">
        <v>4</v>
      </c>
      <c r="N30" s="27" t="s">
        <v>40</v>
      </c>
      <c r="O30" s="26" t="s">
        <v>4</v>
      </c>
      <c r="P30" s="27" t="s">
        <v>40</v>
      </c>
      <c r="Q30" s="63"/>
      <c r="S30" s="15"/>
    </row>
    <row r="31" spans="1:19">
      <c r="B31" s="29" t="s">
        <v>9</v>
      </c>
      <c r="C31" s="30">
        <f t="shared" ref="C31:C40" si="8">+C6-C49</f>
        <v>0</v>
      </c>
      <c r="D31" s="31">
        <v>0</v>
      </c>
      <c r="E31" s="30">
        <f t="shared" ref="E31:E40" si="9">+E6-E49</f>
        <v>0</v>
      </c>
      <c r="F31" s="31">
        <v>0</v>
      </c>
      <c r="G31" s="30">
        <f t="shared" ref="G31:G40" si="10">+G6-G49</f>
        <v>0</v>
      </c>
      <c r="H31" s="31">
        <v>0</v>
      </c>
      <c r="I31" s="30">
        <f t="shared" ref="I31:I40" si="11">+I6-I49</f>
        <v>0</v>
      </c>
      <c r="J31" s="31">
        <v>0</v>
      </c>
      <c r="K31" s="30">
        <f t="shared" ref="K31:K40" si="12">+K6-K49</f>
        <v>0</v>
      </c>
      <c r="L31" s="31">
        <v>0</v>
      </c>
      <c r="M31" s="30">
        <f t="shared" ref="M31:M40" si="13">+M6-M49</f>
        <v>0</v>
      </c>
      <c r="N31" s="76">
        <v>0</v>
      </c>
      <c r="O31" s="30">
        <f t="shared" ref="O31:O40" si="14">+O6-O49</f>
        <v>0</v>
      </c>
      <c r="P31" s="31">
        <v>0</v>
      </c>
      <c r="Q31" s="72">
        <f t="shared" ref="Q31:Q40" si="15">SUM(C31,E31,G31,I31,K31,O31,M31)</f>
        <v>0</v>
      </c>
      <c r="S31" s="15"/>
    </row>
    <row r="32" spans="1:19">
      <c r="B32" s="29" t="s">
        <v>6</v>
      </c>
      <c r="C32" s="30">
        <f t="shared" si="8"/>
        <v>0</v>
      </c>
      <c r="D32" s="31">
        <f t="shared" ref="D32:D42" si="16">C32/$Q32</f>
        <v>0</v>
      </c>
      <c r="E32" s="30">
        <f t="shared" si="9"/>
        <v>3859</v>
      </c>
      <c r="F32" s="31">
        <f t="shared" ref="F32:F42" si="17">E32/$Q32</f>
        <v>0.44835598931102588</v>
      </c>
      <c r="G32" s="30">
        <f t="shared" si="10"/>
        <v>4046</v>
      </c>
      <c r="H32" s="31">
        <f t="shared" ref="H32:H42" si="18">G32/$Q32</f>
        <v>0.47008249099570115</v>
      </c>
      <c r="I32" s="30">
        <f t="shared" si="11"/>
        <v>236</v>
      </c>
      <c r="J32" s="31">
        <f t="shared" ref="J32:J42" si="19">I32/$Q32</f>
        <v>2.741954223306611E-2</v>
      </c>
      <c r="K32" s="30">
        <f t="shared" si="12"/>
        <v>237</v>
      </c>
      <c r="L32" s="31">
        <f>K32/$Q32</f>
        <v>2.7535726734053679E-2</v>
      </c>
      <c r="M32" s="30">
        <f t="shared" si="13"/>
        <v>32</v>
      </c>
      <c r="N32" s="76">
        <f t="shared" ref="N32:N42" si="20">M32/$Q32</f>
        <v>3.7179040316021842E-3</v>
      </c>
      <c r="O32" s="30">
        <f t="shared" si="14"/>
        <v>197</v>
      </c>
      <c r="P32" s="31">
        <f t="shared" ref="P32:P42" si="21">O32/$Q32</f>
        <v>2.2888346694550948E-2</v>
      </c>
      <c r="Q32" s="73">
        <f t="shared" si="15"/>
        <v>8607</v>
      </c>
      <c r="S32" s="15"/>
    </row>
    <row r="33" spans="1:19">
      <c r="B33" s="29" t="s">
        <v>43</v>
      </c>
      <c r="C33" s="30">
        <f t="shared" si="8"/>
        <v>0</v>
      </c>
      <c r="D33" s="31">
        <v>0</v>
      </c>
      <c r="E33" s="30">
        <f t="shared" si="9"/>
        <v>0</v>
      </c>
      <c r="F33" s="31">
        <v>0</v>
      </c>
      <c r="G33" s="30">
        <f t="shared" si="10"/>
        <v>0</v>
      </c>
      <c r="H33" s="31">
        <v>0</v>
      </c>
      <c r="I33" s="30">
        <f t="shared" si="11"/>
        <v>0</v>
      </c>
      <c r="J33" s="31">
        <v>0</v>
      </c>
      <c r="K33" s="30">
        <f t="shared" si="12"/>
        <v>0</v>
      </c>
      <c r="L33" s="31">
        <v>0</v>
      </c>
      <c r="M33" s="30">
        <f t="shared" si="13"/>
        <v>0</v>
      </c>
      <c r="N33" s="76">
        <v>0</v>
      </c>
      <c r="O33" s="30">
        <f t="shared" si="14"/>
        <v>0</v>
      </c>
      <c r="P33" s="31">
        <v>0</v>
      </c>
      <c r="Q33" s="73">
        <f t="shared" si="15"/>
        <v>0</v>
      </c>
      <c r="S33" s="15"/>
    </row>
    <row r="34" spans="1:19">
      <c r="B34" s="29" t="s">
        <v>10</v>
      </c>
      <c r="C34" s="30">
        <f t="shared" si="8"/>
        <v>0</v>
      </c>
      <c r="D34" s="31">
        <f t="shared" si="16"/>
        <v>0</v>
      </c>
      <c r="E34" s="30">
        <f t="shared" si="9"/>
        <v>16578</v>
      </c>
      <c r="F34" s="31">
        <f t="shared" si="17"/>
        <v>0.48948860281091294</v>
      </c>
      <c r="G34" s="30">
        <f t="shared" si="10"/>
        <v>13705</v>
      </c>
      <c r="H34" s="31">
        <f t="shared" si="18"/>
        <v>0.40465926538325264</v>
      </c>
      <c r="I34" s="30">
        <f t="shared" si="11"/>
        <v>2156</v>
      </c>
      <c r="J34" s="31">
        <f t="shared" si="19"/>
        <v>6.3658911066493448E-2</v>
      </c>
      <c r="K34" s="30">
        <f t="shared" si="12"/>
        <v>1127</v>
      </c>
      <c r="L34" s="31">
        <f>K34/$Q34</f>
        <v>3.3276248966576119E-2</v>
      </c>
      <c r="M34" s="30">
        <f t="shared" si="13"/>
        <v>196</v>
      </c>
      <c r="N34" s="76">
        <f t="shared" si="20"/>
        <v>5.787173733317586E-3</v>
      </c>
      <c r="O34" s="30">
        <f t="shared" si="14"/>
        <v>106</v>
      </c>
      <c r="P34" s="31">
        <f t="shared" si="21"/>
        <v>3.1297980394472658E-3</v>
      </c>
      <c r="Q34" s="73">
        <f t="shared" si="15"/>
        <v>33868</v>
      </c>
      <c r="S34" s="15"/>
    </row>
    <row r="35" spans="1:19">
      <c r="A35" s="38"/>
      <c r="B35" s="29" t="s">
        <v>44</v>
      </c>
      <c r="C35" s="30">
        <f t="shared" si="8"/>
        <v>0</v>
      </c>
      <c r="D35" s="31">
        <f t="shared" si="16"/>
        <v>0</v>
      </c>
      <c r="E35" s="30">
        <f t="shared" si="9"/>
        <v>157673</v>
      </c>
      <c r="F35" s="31">
        <f t="shared" si="17"/>
        <v>0.38833610001428492</v>
      </c>
      <c r="G35" s="30">
        <f t="shared" si="10"/>
        <v>227331</v>
      </c>
      <c r="H35" s="31">
        <f t="shared" si="18"/>
        <v>0.55989823211550116</v>
      </c>
      <c r="I35" s="30">
        <f t="shared" si="11"/>
        <v>11277</v>
      </c>
      <c r="J35" s="31">
        <f t="shared" si="19"/>
        <v>2.7774357054543841E-2</v>
      </c>
      <c r="K35" s="30">
        <f t="shared" si="12"/>
        <v>7156</v>
      </c>
      <c r="L35" s="31">
        <f>K35/$Q35</f>
        <v>1.7624660732669658E-2</v>
      </c>
      <c r="M35" s="30">
        <f t="shared" si="13"/>
        <v>1533</v>
      </c>
      <c r="N35" s="76">
        <f t="shared" si="20"/>
        <v>3.7756574766884552E-3</v>
      </c>
      <c r="O35" s="30">
        <f t="shared" si="14"/>
        <v>1052</v>
      </c>
      <c r="P35" s="31">
        <f t="shared" si="21"/>
        <v>2.5909926063119731E-3</v>
      </c>
      <c r="Q35" s="73">
        <f t="shared" si="15"/>
        <v>406022</v>
      </c>
      <c r="S35" s="15"/>
    </row>
    <row r="36" spans="1:19">
      <c r="A36" s="38"/>
      <c r="B36" s="29" t="s">
        <v>8</v>
      </c>
      <c r="C36" s="30">
        <f t="shared" si="8"/>
        <v>0</v>
      </c>
      <c r="D36" s="31">
        <v>0</v>
      </c>
      <c r="E36" s="30">
        <f t="shared" si="9"/>
        <v>0</v>
      </c>
      <c r="F36" s="31">
        <v>0</v>
      </c>
      <c r="G36" s="30">
        <f t="shared" si="10"/>
        <v>0</v>
      </c>
      <c r="H36" s="31">
        <v>0</v>
      </c>
      <c r="I36" s="30">
        <f t="shared" si="11"/>
        <v>0</v>
      </c>
      <c r="J36" s="31">
        <v>0</v>
      </c>
      <c r="K36" s="30">
        <f t="shared" si="12"/>
        <v>0</v>
      </c>
      <c r="L36" s="31">
        <v>0</v>
      </c>
      <c r="M36" s="30">
        <f t="shared" si="13"/>
        <v>0</v>
      </c>
      <c r="N36" s="76">
        <v>0</v>
      </c>
      <c r="O36" s="30">
        <f t="shared" si="14"/>
        <v>0</v>
      </c>
      <c r="P36" s="31">
        <v>0</v>
      </c>
      <c r="Q36" s="73">
        <f t="shared" si="15"/>
        <v>0</v>
      </c>
      <c r="S36" s="15"/>
    </row>
    <row r="37" spans="1:19">
      <c r="A37" s="38"/>
      <c r="B37" s="29" t="s">
        <v>7</v>
      </c>
      <c r="C37" s="30">
        <f t="shared" si="8"/>
        <v>754</v>
      </c>
      <c r="D37" s="31">
        <f t="shared" si="16"/>
        <v>7.9460427863842345E-2</v>
      </c>
      <c r="E37" s="30">
        <f t="shared" si="9"/>
        <v>4109</v>
      </c>
      <c r="F37" s="31">
        <f t="shared" si="17"/>
        <v>0.43302771630308778</v>
      </c>
      <c r="G37" s="30">
        <f t="shared" si="10"/>
        <v>3924</v>
      </c>
      <c r="H37" s="31">
        <f t="shared" si="18"/>
        <v>0.4135314574770787</v>
      </c>
      <c r="I37" s="30">
        <f t="shared" si="11"/>
        <v>420</v>
      </c>
      <c r="J37" s="31">
        <f t="shared" si="19"/>
        <v>4.4261776794182736E-2</v>
      </c>
      <c r="K37" s="30">
        <f t="shared" si="12"/>
        <v>199</v>
      </c>
      <c r="L37" s="31">
        <f>K37/$Q37</f>
        <v>2.0971651385815155E-2</v>
      </c>
      <c r="M37" s="30">
        <f t="shared" si="13"/>
        <v>68</v>
      </c>
      <c r="N37" s="76">
        <f>M37/$Q37</f>
        <v>7.1661924333438721E-3</v>
      </c>
      <c r="O37" s="30">
        <f t="shared" si="14"/>
        <v>15</v>
      </c>
      <c r="P37" s="31">
        <f t="shared" si="21"/>
        <v>1.5807777426493834E-3</v>
      </c>
      <c r="Q37" s="73">
        <f t="shared" si="15"/>
        <v>9489</v>
      </c>
      <c r="S37" s="15"/>
    </row>
    <row r="38" spans="1:19">
      <c r="A38" s="38"/>
      <c r="B38" s="29" t="s">
        <v>53</v>
      </c>
      <c r="C38" s="30">
        <f t="shared" si="8"/>
        <v>0</v>
      </c>
      <c r="D38" s="31">
        <v>0</v>
      </c>
      <c r="E38" s="30">
        <f t="shared" si="9"/>
        <v>0</v>
      </c>
      <c r="F38" s="31">
        <v>0</v>
      </c>
      <c r="G38" s="30">
        <f t="shared" si="10"/>
        <v>0</v>
      </c>
      <c r="H38" s="31">
        <v>0</v>
      </c>
      <c r="I38" s="30">
        <f t="shared" si="11"/>
        <v>0</v>
      </c>
      <c r="J38" s="31">
        <v>0</v>
      </c>
      <c r="K38" s="30">
        <f t="shared" si="12"/>
        <v>0</v>
      </c>
      <c r="L38" s="31">
        <v>0</v>
      </c>
      <c r="M38" s="30">
        <f t="shared" si="13"/>
        <v>0</v>
      </c>
      <c r="N38" s="76">
        <v>0</v>
      </c>
      <c r="O38" s="30">
        <f t="shared" si="14"/>
        <v>0</v>
      </c>
      <c r="P38" s="31">
        <v>0</v>
      </c>
      <c r="Q38" s="73">
        <f t="shared" si="15"/>
        <v>0</v>
      </c>
      <c r="S38" s="15"/>
    </row>
    <row r="39" spans="1:19">
      <c r="A39" s="38"/>
      <c r="B39" s="29" t="s">
        <v>54</v>
      </c>
      <c r="C39" s="30">
        <f t="shared" si="8"/>
        <v>0</v>
      </c>
      <c r="D39" s="31">
        <v>0</v>
      </c>
      <c r="E39" s="30">
        <f t="shared" si="9"/>
        <v>0</v>
      </c>
      <c r="F39" s="31">
        <v>0</v>
      </c>
      <c r="G39" s="30">
        <f t="shared" si="10"/>
        <v>0</v>
      </c>
      <c r="H39" s="31">
        <v>0</v>
      </c>
      <c r="I39" s="30">
        <f t="shared" si="11"/>
        <v>0</v>
      </c>
      <c r="J39" s="31">
        <v>0</v>
      </c>
      <c r="K39" s="30">
        <f t="shared" si="12"/>
        <v>0</v>
      </c>
      <c r="L39" s="31">
        <v>0</v>
      </c>
      <c r="M39" s="30">
        <f t="shared" si="13"/>
        <v>0</v>
      </c>
      <c r="N39" s="76">
        <v>0</v>
      </c>
      <c r="O39" s="30">
        <f t="shared" si="14"/>
        <v>0</v>
      </c>
      <c r="P39" s="31">
        <v>0</v>
      </c>
      <c r="Q39" s="73">
        <f t="shared" si="15"/>
        <v>0</v>
      </c>
      <c r="S39" s="15"/>
    </row>
    <row r="40" spans="1:19">
      <c r="A40" s="38"/>
      <c r="B40" s="32" t="s">
        <v>19</v>
      </c>
      <c r="C40" s="64">
        <f t="shared" si="8"/>
        <v>0</v>
      </c>
      <c r="D40" s="65">
        <v>0</v>
      </c>
      <c r="E40" s="64">
        <f t="shared" si="9"/>
        <v>0</v>
      </c>
      <c r="F40" s="65">
        <v>0</v>
      </c>
      <c r="G40" s="64">
        <f t="shared" si="10"/>
        <v>0</v>
      </c>
      <c r="H40" s="65">
        <v>0</v>
      </c>
      <c r="I40" s="64">
        <f t="shared" si="11"/>
        <v>0</v>
      </c>
      <c r="J40" s="65">
        <v>0</v>
      </c>
      <c r="K40" s="64">
        <f t="shared" si="12"/>
        <v>0</v>
      </c>
      <c r="L40" s="65">
        <v>0</v>
      </c>
      <c r="M40" s="64">
        <f t="shared" si="13"/>
        <v>0</v>
      </c>
      <c r="N40" s="77">
        <v>0</v>
      </c>
      <c r="O40" s="64">
        <f t="shared" si="14"/>
        <v>0</v>
      </c>
      <c r="P40" s="65">
        <v>0</v>
      </c>
      <c r="Q40" s="74">
        <f t="shared" si="15"/>
        <v>0</v>
      </c>
      <c r="S40" s="15"/>
    </row>
    <row r="41" spans="1:19">
      <c r="A41" s="38"/>
      <c r="B41" s="43" t="s">
        <v>41</v>
      </c>
      <c r="C41" s="44">
        <f>SUM(C31:C40)</f>
        <v>754</v>
      </c>
      <c r="D41" s="45">
        <f t="shared" si="16"/>
        <v>1.6463385343656793E-3</v>
      </c>
      <c r="E41" s="67">
        <f>SUM(E31:E40)</f>
        <v>182219</v>
      </c>
      <c r="F41" s="45">
        <f>E41/$Q41</f>
        <v>0.39787024057503939</v>
      </c>
      <c r="G41" s="58">
        <f>SUM(G31:G40)</f>
        <v>249006</v>
      </c>
      <c r="H41" s="45">
        <f>G41/$Q41</f>
        <v>0.54369784229212248</v>
      </c>
      <c r="I41" s="44">
        <f>SUM(I31:I40)</f>
        <v>14089</v>
      </c>
      <c r="J41" s="45">
        <f t="shared" si="19"/>
        <v>3.0762949085779916E-2</v>
      </c>
      <c r="K41" s="67">
        <f>SUM(K31:K40)</f>
        <v>8719</v>
      </c>
      <c r="L41" s="45">
        <f>K41/$Q41</f>
        <v>1.9037699842353258E-2</v>
      </c>
      <c r="M41" s="67">
        <f>SUM(M31:M40)</f>
        <v>1829</v>
      </c>
      <c r="N41" s="86">
        <f t="shared" si="20"/>
        <v>3.9935718559082588E-3</v>
      </c>
      <c r="O41" s="58">
        <f>SUM(O31:O40)</f>
        <v>1370</v>
      </c>
      <c r="P41" s="45">
        <f>O41/$Q41</f>
        <v>2.9913578144310088E-3</v>
      </c>
      <c r="Q41" s="69">
        <f>SUM(Q31:Q40)</f>
        <v>457986</v>
      </c>
      <c r="S41" s="15"/>
    </row>
    <row r="42" spans="1:19">
      <c r="A42" s="38"/>
      <c r="B42" s="43" t="s">
        <v>42</v>
      </c>
      <c r="C42" s="44">
        <f>+C17-C60</f>
        <v>736</v>
      </c>
      <c r="D42" s="45">
        <f t="shared" si="16"/>
        <v>1.680039261787096E-3</v>
      </c>
      <c r="E42" s="44">
        <f>+E17-E60</f>
        <v>174114</v>
      </c>
      <c r="F42" s="45">
        <f t="shared" si="17"/>
        <v>0.3974434185146718</v>
      </c>
      <c r="G42" s="44">
        <f>+G17-G60</f>
        <v>240472</v>
      </c>
      <c r="H42" s="45">
        <f t="shared" si="18"/>
        <v>0.54891630619628606</v>
      </c>
      <c r="I42" s="44">
        <f>+I17-I60</f>
        <v>13300</v>
      </c>
      <c r="J42" s="45">
        <f t="shared" si="19"/>
        <v>3.0359405138272254E-2</v>
      </c>
      <c r="K42" s="44">
        <f>+K17-K60</f>
        <v>8304</v>
      </c>
      <c r="L42" s="45">
        <f>K42/$Q42</f>
        <v>1.8955225584076151E-2</v>
      </c>
      <c r="M42" s="44">
        <f>+M17-M60</f>
        <v>1730</v>
      </c>
      <c r="N42" s="78">
        <f t="shared" si="20"/>
        <v>3.9490053300158647E-3</v>
      </c>
      <c r="O42" s="44">
        <f>+O17-O60</f>
        <v>1349</v>
      </c>
      <c r="P42" s="45">
        <f t="shared" si="21"/>
        <v>3.0793110925961859E-3</v>
      </c>
      <c r="Q42" s="69">
        <v>438085</v>
      </c>
      <c r="S42" s="15"/>
    </row>
    <row r="43" spans="1:19">
      <c r="A43" s="38"/>
      <c r="S43" s="15"/>
    </row>
    <row r="44" spans="1:19">
      <c r="Q44" s="75"/>
      <c r="S44" s="15"/>
    </row>
    <row r="45" spans="1:19" ht="17.399999999999999">
      <c r="B45" s="35" t="s">
        <v>60</v>
      </c>
      <c r="S45" s="15"/>
    </row>
    <row r="46" spans="1:19" s="37" customFormat="1">
      <c r="B46" s="39"/>
      <c r="C46" s="36"/>
      <c r="E46" s="36"/>
      <c r="G46" s="36"/>
      <c r="I46" s="36"/>
      <c r="K46" s="36"/>
      <c r="O46" s="36"/>
      <c r="Q46" s="36"/>
      <c r="R46"/>
      <c r="S46" s="15"/>
    </row>
    <row r="47" spans="1:19">
      <c r="A47" s="16"/>
      <c r="B47" s="59"/>
      <c r="C47" s="93" t="s">
        <v>20</v>
      </c>
      <c r="D47" s="93"/>
      <c r="E47" s="94" t="s">
        <v>35</v>
      </c>
      <c r="F47" s="95"/>
      <c r="G47" s="93" t="s">
        <v>36</v>
      </c>
      <c r="H47" s="93"/>
      <c r="I47" s="93" t="s">
        <v>37</v>
      </c>
      <c r="J47" s="93"/>
      <c r="K47" s="93" t="s">
        <v>38</v>
      </c>
      <c r="L47" s="93"/>
      <c r="M47" s="94" t="s">
        <v>45</v>
      </c>
      <c r="N47" s="95"/>
      <c r="O47" s="93" t="s">
        <v>39</v>
      </c>
      <c r="P47" s="93"/>
      <c r="Q47" s="40" t="s">
        <v>3</v>
      </c>
      <c r="S47" s="15"/>
    </row>
    <row r="48" spans="1:19">
      <c r="B48" s="70"/>
      <c r="C48" s="26" t="s">
        <v>4</v>
      </c>
      <c r="D48" s="27" t="s">
        <v>40</v>
      </c>
      <c r="E48" s="26" t="s">
        <v>4</v>
      </c>
      <c r="F48" s="27" t="s">
        <v>40</v>
      </c>
      <c r="G48" s="26" t="s">
        <v>4</v>
      </c>
      <c r="H48" s="27" t="s">
        <v>40</v>
      </c>
      <c r="I48" s="26" t="s">
        <v>4</v>
      </c>
      <c r="J48" s="27" t="s">
        <v>40</v>
      </c>
      <c r="K48" s="26" t="s">
        <v>4</v>
      </c>
      <c r="L48" s="27" t="s">
        <v>40</v>
      </c>
      <c r="M48" s="26" t="s">
        <v>4</v>
      </c>
      <c r="N48" s="27" t="s">
        <v>40</v>
      </c>
      <c r="O48" s="26" t="s">
        <v>4</v>
      </c>
      <c r="P48" s="27" t="s">
        <v>40</v>
      </c>
      <c r="Q48" s="63"/>
      <c r="S48" s="15"/>
    </row>
    <row r="49" spans="2:19">
      <c r="B49" s="29" t="s">
        <v>9</v>
      </c>
      <c r="C49" s="30">
        <v>0</v>
      </c>
      <c r="D49" s="31">
        <f>C49/$Q49</f>
        <v>0</v>
      </c>
      <c r="E49" s="30">
        <v>170874</v>
      </c>
      <c r="F49" s="31">
        <f t="shared" ref="F49:F60" si="22">E49/$Q49</f>
        <v>0.46839304951358107</v>
      </c>
      <c r="G49" s="30">
        <v>136864</v>
      </c>
      <c r="H49" s="31">
        <f t="shared" ref="H49:H60" si="23">G49/$Q49</f>
        <v>0.3751661828518485</v>
      </c>
      <c r="I49" s="30">
        <v>34861</v>
      </c>
      <c r="J49" s="31">
        <f t="shared" ref="J49:J60" si="24">I49/$Q49</f>
        <v>9.5559594198608044E-2</v>
      </c>
      <c r="K49" s="30">
        <v>20636</v>
      </c>
      <c r="L49" s="31">
        <f>K49/$Q49</f>
        <v>5.6566586898897778E-2</v>
      </c>
      <c r="M49" s="30">
        <v>1574</v>
      </c>
      <c r="N49" s="76">
        <f>M49/$Q49</f>
        <v>4.3145865370646007E-3</v>
      </c>
      <c r="O49" s="30">
        <v>0</v>
      </c>
      <c r="P49" s="31">
        <f t="shared" ref="P49:P60" si="25">O49/$Q49</f>
        <v>0</v>
      </c>
      <c r="Q49" s="72">
        <f t="shared" ref="Q49:Q58" si="26">SUM(C49,E49,G49,I49,K49,O49,M49)</f>
        <v>364809</v>
      </c>
      <c r="S49" s="15"/>
    </row>
    <row r="50" spans="2:19">
      <c r="B50" s="29" t="s">
        <v>6</v>
      </c>
      <c r="C50" s="30">
        <v>276</v>
      </c>
      <c r="D50" s="31">
        <f t="shared" ref="D50:D60" si="27">C50/$Q50</f>
        <v>4.0399309113264437E-3</v>
      </c>
      <c r="E50" s="30">
        <v>31553</v>
      </c>
      <c r="F50" s="31">
        <f t="shared" si="22"/>
        <v>0.46185485523580899</v>
      </c>
      <c r="G50" s="30">
        <v>19779</v>
      </c>
      <c r="H50" s="31">
        <f t="shared" si="23"/>
        <v>0.28951374454755702</v>
      </c>
      <c r="I50" s="30">
        <v>6155</v>
      </c>
      <c r="J50" s="31">
        <f t="shared" si="24"/>
        <v>9.0093386808747331E-2</v>
      </c>
      <c r="K50" s="30">
        <v>5419</v>
      </c>
      <c r="L50" s="31">
        <f t="shared" ref="L50:L55" si="28">K50/$Q50</f>
        <v>7.9320237711876809E-2</v>
      </c>
      <c r="M50" s="30">
        <v>390</v>
      </c>
      <c r="N50" s="76">
        <f t="shared" ref="N50:N55" si="29">M50/$Q50</f>
        <v>5.7085980268743227E-3</v>
      </c>
      <c r="O50" s="30">
        <v>4746</v>
      </c>
      <c r="P50" s="31">
        <f t="shared" si="25"/>
        <v>6.9469246757809064E-2</v>
      </c>
      <c r="Q50" s="73">
        <f t="shared" si="26"/>
        <v>68318</v>
      </c>
      <c r="S50" s="15"/>
    </row>
    <row r="51" spans="2:19">
      <c r="B51" s="29" t="s">
        <v>43</v>
      </c>
      <c r="C51" s="30">
        <v>1600</v>
      </c>
      <c r="D51" s="31">
        <f t="shared" si="27"/>
        <v>1.8788825346125391E-2</v>
      </c>
      <c r="E51" s="30">
        <v>52637</v>
      </c>
      <c r="F51" s="31">
        <f t="shared" si="22"/>
        <v>0.61811712484000136</v>
      </c>
      <c r="G51" s="30">
        <v>14893</v>
      </c>
      <c r="H51" s="31">
        <f t="shared" si="23"/>
        <v>0.17488873492490342</v>
      </c>
      <c r="I51" s="30">
        <v>2234</v>
      </c>
      <c r="J51" s="31">
        <f t="shared" si="24"/>
        <v>2.6233897389527579E-2</v>
      </c>
      <c r="K51" s="30">
        <v>12763</v>
      </c>
      <c r="L51" s="31">
        <f t="shared" si="28"/>
        <v>0.14987611118287397</v>
      </c>
      <c r="M51" s="30">
        <v>1004</v>
      </c>
      <c r="N51" s="76">
        <f t="shared" si="29"/>
        <v>1.1789987904693683E-2</v>
      </c>
      <c r="O51" s="30">
        <v>26</v>
      </c>
      <c r="P51" s="31">
        <f t="shared" si="25"/>
        <v>3.0531841187453763E-4</v>
      </c>
      <c r="Q51" s="73">
        <f t="shared" si="26"/>
        <v>85157</v>
      </c>
      <c r="S51" s="15"/>
    </row>
    <row r="52" spans="2:19">
      <c r="B52" s="29" t="s">
        <v>10</v>
      </c>
      <c r="C52" s="30">
        <v>0</v>
      </c>
      <c r="D52" s="31">
        <f t="shared" si="27"/>
        <v>0</v>
      </c>
      <c r="E52" s="30">
        <v>127635</v>
      </c>
      <c r="F52" s="31">
        <f t="shared" si="22"/>
        <v>0.45969580516547753</v>
      </c>
      <c r="G52" s="30">
        <v>74170</v>
      </c>
      <c r="H52" s="31">
        <f t="shared" si="23"/>
        <v>0.26713391992105195</v>
      </c>
      <c r="I52" s="30">
        <v>44779</v>
      </c>
      <c r="J52" s="31">
        <f t="shared" si="24"/>
        <v>0.16127800728252376</v>
      </c>
      <c r="K52" s="30">
        <v>27516</v>
      </c>
      <c r="L52" s="31">
        <f t="shared" si="28"/>
        <v>9.9102830531854744E-2</v>
      </c>
      <c r="M52" s="30">
        <v>2365</v>
      </c>
      <c r="N52" s="76">
        <f t="shared" si="29"/>
        <v>8.5178875638841564E-3</v>
      </c>
      <c r="O52" s="30">
        <v>1186</v>
      </c>
      <c r="P52" s="31">
        <f t="shared" si="25"/>
        <v>4.2715495352078688E-3</v>
      </c>
      <c r="Q52" s="73">
        <f t="shared" si="26"/>
        <v>277651</v>
      </c>
      <c r="S52" s="15"/>
    </row>
    <row r="53" spans="2:19">
      <c r="B53" s="29" t="s">
        <v>44</v>
      </c>
      <c r="C53" s="30">
        <v>0</v>
      </c>
      <c r="D53" s="31">
        <f t="shared" si="27"/>
        <v>0</v>
      </c>
      <c r="E53" s="30">
        <v>200513</v>
      </c>
      <c r="F53" s="31">
        <f t="shared" si="22"/>
        <v>0.4371722783156986</v>
      </c>
      <c r="G53" s="30">
        <v>154670</v>
      </c>
      <c r="H53" s="31">
        <f t="shared" si="23"/>
        <v>0.33722220647583501</v>
      </c>
      <c r="I53" s="30">
        <v>63779</v>
      </c>
      <c r="J53" s="31">
        <f t="shared" si="24"/>
        <v>0.13905537665237136</v>
      </c>
      <c r="K53" s="30">
        <v>35970</v>
      </c>
      <c r="L53" s="31">
        <f t="shared" si="28"/>
        <v>7.8424275987171291E-2</v>
      </c>
      <c r="M53" s="30">
        <v>2643</v>
      </c>
      <c r="N53" s="76">
        <f t="shared" si="29"/>
        <v>5.7624509712008269E-3</v>
      </c>
      <c r="O53" s="30">
        <v>1084</v>
      </c>
      <c r="P53" s="31">
        <f t="shared" si="25"/>
        <v>2.3634115977229269E-3</v>
      </c>
      <c r="Q53" s="73">
        <f t="shared" si="26"/>
        <v>458659</v>
      </c>
      <c r="R53" s="37"/>
      <c r="S53" s="15"/>
    </row>
    <row r="54" spans="2:19">
      <c r="B54" s="29" t="s">
        <v>8</v>
      </c>
      <c r="C54" s="30">
        <v>5579</v>
      </c>
      <c r="D54" s="31">
        <f t="shared" si="27"/>
        <v>2.9429296366043689E-2</v>
      </c>
      <c r="E54" s="30">
        <v>83729</v>
      </c>
      <c r="F54" s="31">
        <f t="shared" si="22"/>
        <v>0.44167154605349918</v>
      </c>
      <c r="G54" s="30">
        <v>48562</v>
      </c>
      <c r="H54" s="31">
        <f t="shared" si="23"/>
        <v>0.25616517120054016</v>
      </c>
      <c r="I54" s="30">
        <v>29849</v>
      </c>
      <c r="J54" s="31">
        <f t="shared" si="24"/>
        <v>0.15745385682560281</v>
      </c>
      <c r="K54" s="30">
        <v>20053</v>
      </c>
      <c r="L54" s="31">
        <f t="shared" si="28"/>
        <v>0.10577983151609142</v>
      </c>
      <c r="M54" s="30">
        <v>1320</v>
      </c>
      <c r="N54" s="76">
        <f t="shared" si="29"/>
        <v>6.9630168853159471E-3</v>
      </c>
      <c r="O54" s="30">
        <v>481</v>
      </c>
      <c r="P54" s="31">
        <f t="shared" si="25"/>
        <v>2.5372811529067959E-3</v>
      </c>
      <c r="Q54" s="73">
        <f t="shared" si="26"/>
        <v>189573</v>
      </c>
      <c r="S54" s="15"/>
    </row>
    <row r="55" spans="2:19">
      <c r="B55" s="29" t="s">
        <v>7</v>
      </c>
      <c r="C55" s="30">
        <v>10716</v>
      </c>
      <c r="D55" s="31">
        <f t="shared" si="27"/>
        <v>8.9434897637269542E-2</v>
      </c>
      <c r="E55" s="30">
        <v>50144</v>
      </c>
      <c r="F55" s="31">
        <f t="shared" si="22"/>
        <v>0.41849790100067602</v>
      </c>
      <c r="G55" s="30">
        <v>33432</v>
      </c>
      <c r="H55" s="31">
        <f t="shared" si="23"/>
        <v>0.27902085645849156</v>
      </c>
      <c r="I55" s="30">
        <v>11204</v>
      </c>
      <c r="J55" s="31">
        <f t="shared" si="24"/>
        <v>9.3507707458750283E-2</v>
      </c>
      <c r="K55" s="30">
        <v>8023</v>
      </c>
      <c r="L55" s="31">
        <f t="shared" si="28"/>
        <v>6.6959330323237545E-2</v>
      </c>
      <c r="M55" s="30">
        <v>623</v>
      </c>
      <c r="N55" s="76">
        <f t="shared" si="29"/>
        <v>5.1995092598001984E-3</v>
      </c>
      <c r="O55" s="30">
        <v>5677</v>
      </c>
      <c r="P55" s="31">
        <f t="shared" si="25"/>
        <v>4.737979786177484E-2</v>
      </c>
      <c r="Q55" s="73">
        <f t="shared" si="26"/>
        <v>119819</v>
      </c>
      <c r="S55" s="15"/>
    </row>
    <row r="56" spans="2:19">
      <c r="B56" s="29" t="s">
        <v>53</v>
      </c>
      <c r="C56" s="30">
        <v>3</v>
      </c>
      <c r="D56" s="31">
        <f t="shared" si="27"/>
        <v>8.9437438511761019E-5</v>
      </c>
      <c r="E56" s="30">
        <v>16604</v>
      </c>
      <c r="F56" s="31">
        <f>E56/$Q56</f>
        <v>0.49500640968309334</v>
      </c>
      <c r="G56" s="30">
        <v>4780</v>
      </c>
      <c r="H56" s="31">
        <f>G56/$Q56</f>
        <v>0.14250365202873924</v>
      </c>
      <c r="I56" s="30">
        <v>6701</v>
      </c>
      <c r="J56" s="31">
        <f>I56/$Q56</f>
        <v>0.19977342515577021</v>
      </c>
      <c r="K56" s="30">
        <v>5373</v>
      </c>
      <c r="L56" s="31">
        <f>K56/$Q56</f>
        <v>0.16018245237456399</v>
      </c>
      <c r="M56" s="30">
        <v>81</v>
      </c>
      <c r="N56" s="76">
        <f>M56/$Q56</f>
        <v>2.4148108398175474E-3</v>
      </c>
      <c r="O56" s="30">
        <v>1</v>
      </c>
      <c r="P56" s="31">
        <f>O56/$Q56</f>
        <v>2.981247950392034E-5</v>
      </c>
      <c r="Q56" s="73">
        <f t="shared" si="26"/>
        <v>33543</v>
      </c>
      <c r="S56" s="15"/>
    </row>
    <row r="57" spans="2:19">
      <c r="B57" s="29" t="s">
        <v>54</v>
      </c>
      <c r="C57" s="30">
        <v>51</v>
      </c>
      <c r="D57" s="31">
        <f t="shared" si="27"/>
        <v>7.3796466451547555E-4</v>
      </c>
      <c r="E57" s="30">
        <v>37423</v>
      </c>
      <c r="F57" s="31">
        <f>E57/$Q57</f>
        <v>0.5415068949051498</v>
      </c>
      <c r="G57" s="30">
        <v>13186</v>
      </c>
      <c r="H57" s="31">
        <f>G57/$Q57</f>
        <v>0.19080004051570706</v>
      </c>
      <c r="I57" s="30">
        <v>8633</v>
      </c>
      <c r="J57" s="31">
        <f>I57/$Q57</f>
        <v>0.12491860683847256</v>
      </c>
      <c r="K57" s="30">
        <v>9779</v>
      </c>
      <c r="L57" s="31">
        <f>K57/$Q57</f>
        <v>0.14150110694699677</v>
      </c>
      <c r="M57" s="30">
        <v>37</v>
      </c>
      <c r="N57" s="76">
        <f>M57/$Q57</f>
        <v>5.3538612915828617E-4</v>
      </c>
      <c r="O57" s="30">
        <v>0</v>
      </c>
      <c r="P57" s="31">
        <f>O57/$Q57</f>
        <v>0</v>
      </c>
      <c r="Q57" s="73">
        <f t="shared" si="26"/>
        <v>69109</v>
      </c>
      <c r="S57" s="15"/>
    </row>
    <row r="58" spans="2:19">
      <c r="B58" s="32" t="s">
        <v>19</v>
      </c>
      <c r="C58" s="64">
        <v>5416</v>
      </c>
      <c r="D58" s="65">
        <f t="shared" si="27"/>
        <v>2.8532895014118938E-2</v>
      </c>
      <c r="E58" s="64">
        <v>83876</v>
      </c>
      <c r="F58" s="65">
        <f t="shared" si="22"/>
        <v>0.44188055801407677</v>
      </c>
      <c r="G58" s="64">
        <v>48681</v>
      </c>
      <c r="H58" s="65">
        <f t="shared" si="23"/>
        <v>0.25646415476039952</v>
      </c>
      <c r="I58" s="64">
        <v>29947</v>
      </c>
      <c r="J58" s="65">
        <f t="shared" si="24"/>
        <v>0.157768575884014</v>
      </c>
      <c r="K58" s="64">
        <v>20092</v>
      </c>
      <c r="L58" s="65">
        <f>K58/$Q58</f>
        <v>0.10584987566906899</v>
      </c>
      <c r="M58" s="64">
        <v>1320</v>
      </c>
      <c r="N58" s="77">
        <f>M58/$Q58</f>
        <v>6.954102920723227E-3</v>
      </c>
      <c r="O58" s="64">
        <v>484</v>
      </c>
      <c r="P58" s="65">
        <f t="shared" si="25"/>
        <v>2.5498377375985167E-3</v>
      </c>
      <c r="Q58" s="73">
        <f t="shared" si="26"/>
        <v>189816</v>
      </c>
      <c r="S58" s="15"/>
    </row>
    <row r="59" spans="2:19">
      <c r="B59" s="43" t="s">
        <v>41</v>
      </c>
      <c r="C59" s="44">
        <f>SUM(C49:C58)</f>
        <v>23641</v>
      </c>
      <c r="D59" s="45">
        <f t="shared" si="27"/>
        <v>1.2734492748002374E-2</v>
      </c>
      <c r="E59" s="67">
        <f>SUM(E49:E58)</f>
        <v>854988</v>
      </c>
      <c r="F59" s="45">
        <f>E59/$Q59</f>
        <v>0.46054898209166506</v>
      </c>
      <c r="G59" s="58">
        <f>SUM(G49:G58)</f>
        <v>549017</v>
      </c>
      <c r="H59" s="45">
        <f>G59/$Q59</f>
        <v>0.29573423311323632</v>
      </c>
      <c r="I59" s="44">
        <f>SUM(I49:I58)</f>
        <v>238142</v>
      </c>
      <c r="J59" s="45">
        <f t="shared" si="24"/>
        <v>0.12827788892156769</v>
      </c>
      <c r="K59" s="67">
        <f>SUM(K49:K58)</f>
        <v>165624</v>
      </c>
      <c r="L59" s="45">
        <f>K59/$Q59</f>
        <v>8.921524583964914E-2</v>
      </c>
      <c r="M59" s="67">
        <f>SUM(M49:M58)</f>
        <v>11357</v>
      </c>
      <c r="N59" s="86">
        <f>M59/$Q59</f>
        <v>6.1175768427335128E-3</v>
      </c>
      <c r="O59" s="58">
        <f>SUM(O49:O58)</f>
        <v>13685</v>
      </c>
      <c r="P59" s="45">
        <f t="shared" si="25"/>
        <v>7.3715804431459114E-3</v>
      </c>
      <c r="Q59" s="71">
        <f>SUM(Q49:Q58)</f>
        <v>1856454</v>
      </c>
      <c r="S59" s="15"/>
    </row>
    <row r="60" spans="2:19">
      <c r="B60" s="43" t="s">
        <v>42</v>
      </c>
      <c r="C60" s="44">
        <v>17007</v>
      </c>
      <c r="D60" s="45">
        <f t="shared" si="27"/>
        <v>2.4185566306592264E-2</v>
      </c>
      <c r="E60" s="44">
        <v>328398</v>
      </c>
      <c r="F60" s="45">
        <f t="shared" si="22"/>
        <v>0.46701308896056248</v>
      </c>
      <c r="G60" s="44">
        <v>233241</v>
      </c>
      <c r="H60" s="45">
        <f t="shared" si="23"/>
        <v>0.33169081383641358</v>
      </c>
      <c r="I60" s="44">
        <v>94622</v>
      </c>
      <c r="J60" s="45">
        <f t="shared" si="24"/>
        <v>0.13456145440479644</v>
      </c>
      <c r="K60" s="44">
        <v>57667</v>
      </c>
      <c r="L60" s="45">
        <f>K60/$Q60</f>
        <v>8.2007940977377319E-2</v>
      </c>
      <c r="M60" s="44">
        <v>4697</v>
      </c>
      <c r="N60" s="78">
        <f>M60/$Q60</f>
        <v>6.6795792874736202E-3</v>
      </c>
      <c r="O60" s="44">
        <v>10821</v>
      </c>
      <c r="P60" s="45">
        <f t="shared" si="25"/>
        <v>1.5388487858154576E-2</v>
      </c>
      <c r="Q60" s="69">
        <v>703188</v>
      </c>
      <c r="S60" s="15"/>
    </row>
    <row r="62" spans="2:19">
      <c r="Q62" s="75"/>
    </row>
    <row r="63" spans="2:19">
      <c r="O63" s="15"/>
      <c r="Q63" s="75"/>
    </row>
    <row r="64" spans="2:19">
      <c r="Q64" s="75"/>
    </row>
    <row r="65" spans="17:18">
      <c r="Q65" s="75"/>
    </row>
    <row r="72" spans="17:18">
      <c r="R72" s="37"/>
    </row>
  </sheetData>
  <mergeCells count="21">
    <mergeCell ref="M4:N4"/>
    <mergeCell ref="G29:H29"/>
    <mergeCell ref="I29:J29"/>
    <mergeCell ref="O4:P4"/>
    <mergeCell ref="M47:N47"/>
    <mergeCell ref="M29:N29"/>
    <mergeCell ref="O29:P29"/>
    <mergeCell ref="O47:P47"/>
    <mergeCell ref="K29:L29"/>
    <mergeCell ref="K4:L4"/>
    <mergeCell ref="K47:L47"/>
    <mergeCell ref="I47:J47"/>
    <mergeCell ref="I4:J4"/>
    <mergeCell ref="C4:D4"/>
    <mergeCell ref="E4:F4"/>
    <mergeCell ref="C47:D47"/>
    <mergeCell ref="E47:F47"/>
    <mergeCell ref="G47:H47"/>
    <mergeCell ref="G4:H4"/>
    <mergeCell ref="C29:D29"/>
    <mergeCell ref="E29:F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Ages</vt:lpstr>
      <vt:lpstr>Prix</vt:lpstr>
      <vt:lpstr>Fuel</vt:lpstr>
      <vt:lpstr>Ages!Zone_d_impression</vt:lpstr>
      <vt:lpstr>Prix!Zone_d_impression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Guylain ROGEZ</cp:lastModifiedBy>
  <cp:revision>1</cp:revision>
  <cp:lastPrinted>2007-07-09T12:39:46Z</cp:lastPrinted>
  <dcterms:created xsi:type="dcterms:W3CDTF">2007-04-12T09:17:18Z</dcterms:created>
  <dcterms:modified xsi:type="dcterms:W3CDTF">2024-09-16T14:20:37Z</dcterms:modified>
</cp:coreProperties>
</file>