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ダウンロード\"/>
    </mc:Choice>
  </mc:AlternateContent>
  <xr:revisionPtr revIDLastSave="0" documentId="13_ncr:1_{CFC10F31-F00B-45CF-A6A6-CC7EEB8B6FEB}" xr6:coauthVersionLast="47" xr6:coauthVersionMax="47" xr10:uidLastSave="{00000000-0000-0000-0000-000000000000}"/>
  <bookViews>
    <workbookView xWindow="-19290" yWindow="-4560" windowWidth="19380" windowHeight="20970" xr2:uid="{00000000-000D-0000-FFFF-FFFF00000000}"/>
  </bookViews>
  <sheets>
    <sheet name="各計算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8" i="1"/>
  <c r="O4" i="1"/>
  <c r="D7" i="1"/>
  <c r="E7" i="1" s="1"/>
  <c r="F7" i="1"/>
  <c r="I8" i="1"/>
  <c r="I4" i="1"/>
  <c r="G5" i="1"/>
  <c r="G4" i="1"/>
  <c r="F4" i="1"/>
  <c r="F18" i="1"/>
  <c r="J15" i="1"/>
  <c r="K15" i="1" s="1"/>
  <c r="H15" i="1"/>
  <c r="D15" i="1"/>
  <c r="M8" i="1"/>
  <c r="N12" i="1" s="1"/>
  <c r="M12" i="1"/>
  <c r="C4" i="1"/>
  <c r="K4" i="1" l="1"/>
  <c r="K5" i="1" s="1"/>
  <c r="C8" i="1" s="1"/>
  <c r="J7" i="1"/>
  <c r="K16" i="1"/>
  <c r="L15" i="1"/>
  <c r="G7" i="1" l="1"/>
  <c r="K7" i="1"/>
  <c r="H7" i="1"/>
</calcChain>
</file>

<file path=xl/sharedStrings.xml><?xml version="1.0" encoding="utf-8"?>
<sst xmlns="http://schemas.openxmlformats.org/spreadsheetml/2006/main" count="59" uniqueCount="49">
  <si>
    <t>各計算式</t>
  </si>
  <si>
    <t>切り出しストッパーから容器ストッパーまでの距離</t>
  </si>
  <si>
    <t>mmをmに変換</t>
  </si>
  <si>
    <t>ターンテーブル/P,C,D</t>
  </si>
  <si>
    <t>円周/mm</t>
  </si>
  <si>
    <t>ボトル間隔/mm</t>
  </si>
  <si>
    <t>能力本数</t>
  </si>
  <si>
    <t>処理能力/Sec</t>
  </si>
  <si>
    <t>速度/m/min</t>
  </si>
  <si>
    <t>処理能力本数</t>
  </si>
  <si>
    <t>処理能力/秒</t>
  </si>
  <si>
    <t>到達/Sec（任意）</t>
  </si>
  <si>
    <t>T速度/m/rpm/min</t>
  </si>
  <si>
    <t>ｍｍ</t>
  </si>
  <si>
    <t>ｍ</t>
  </si>
  <si>
    <t>Φ/P,C,D/距離</t>
  </si>
  <si>
    <t>回転数</t>
  </si>
  <si>
    <t>各モータ定格回転数（50Hz/60Hz）</t>
  </si>
  <si>
    <t>減速機（1：？）</t>
  </si>
  <si>
    <t>回転数 rpm/min</t>
  </si>
  <si>
    <t>m/min</t>
  </si>
  <si>
    <t>1Hz/rpm</t>
  </si>
  <si>
    <t>T速度/m/min</t>
  </si>
  <si>
    <t>インバータHz</t>
  </si>
  <si>
    <t>変則的速度 m/rpm/min</t>
  </si>
  <si>
    <t>0.1秒を分に変換</t>
  </si>
  <si>
    <t>Sec</t>
  </si>
  <si>
    <t>min</t>
  </si>
  <si>
    <t>減速比（計算上）</t>
  </si>
  <si>
    <t>青色の項目のみ入力（黄色部分の数値）</t>
  </si>
  <si>
    <t>速度を計算</t>
  </si>
  <si>
    <t>m²</t>
  </si>
  <si>
    <t>7.0686×10⁻⁶</t>
  </si>
  <si>
    <t>流量計算</t>
  </si>
  <si>
    <t>モータ</t>
  </si>
  <si>
    <t>定格min</t>
  </si>
  <si>
    <t>rpm/Sec</t>
  </si>
  <si>
    <t>減速比</t>
  </si>
  <si>
    <t>rpm/min</t>
  </si>
  <si>
    <t>1/6rpm</t>
  </si>
  <si>
    <t>1/1000000</t>
  </si>
  <si>
    <t>式　mmをmに変換:27.35 mm=0.02735 m 27.35 mm=0.02735 m  0.2秒を分に変換:0.2 秒=0.2分　　≈0.003333 分0.2 秒= 600.2 分≈0.003333 分                            速度を計算:速度=0.02735 m 0.003333 分≈8.205 m/min速度= 0.003333 分 0.02735 m​ ≈8.205 m/min
したがって、0.2秒で27.35mmの速度は約 8.205 m/min です。</t>
  </si>
  <si>
    <t>50Hz/1500rpm</t>
  </si>
  <si>
    <t>25Hz/750rpm</t>
  </si>
  <si>
    <t>1Sec/0.617rpm/222.12°</t>
  </si>
  <si>
    <t>0.5Sec/0.309rpm/111.06°</t>
  </si>
  <si>
    <t>60Hz/1800rpm</t>
  </si>
  <si>
    <t>60°/0.266Sec</t>
  </si>
  <si>
    <t>Hzは回転数より変動（定格回転数/Hz/減速比）=1Hz（回転数）になる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</si>
</sst>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.00_ "/>
    <numFmt numFmtId="178" formatCode="#,##0.0_ "/>
    <numFmt numFmtId="179" formatCode="0.0_ "/>
    <numFmt numFmtId="180" formatCode="0_ "/>
    <numFmt numFmtId="181" formatCode="0.00000_ "/>
    <numFmt numFmtId="182" formatCode="0.00000000_ "/>
  </numFmts>
  <fonts count="10">
    <font>
      <sz val="11"/>
      <name val="游ゴシック"/>
      <scheme val="minor"/>
    </font>
    <font>
      <sz val="22"/>
      <name val="MS PGothic"/>
      <family val="3"/>
      <charset val="128"/>
    </font>
    <font>
      <sz val="11"/>
      <name val="游ゴシック"/>
      <family val="3"/>
      <charset val="128"/>
    </font>
    <font>
      <sz val="11"/>
      <name val="MS PGothic"/>
      <family val="3"/>
      <charset val="128"/>
    </font>
    <font>
      <sz val="14"/>
      <name val="MS PGothic"/>
      <family val="3"/>
      <charset val="128"/>
    </font>
    <font>
      <sz val="14"/>
      <name val="MS PGothic"/>
      <family val="3"/>
      <charset val="128"/>
    </font>
    <font>
      <sz val="14"/>
      <color rgb="FFED0000"/>
      <name val="MS PGothic"/>
      <family val="3"/>
      <charset val="128"/>
    </font>
    <font>
      <sz val="14"/>
      <color rgb="FFFF0000"/>
      <name val="MS PGothic"/>
      <family val="3"/>
      <charset val="128"/>
    </font>
    <font>
      <sz val="14"/>
      <color rgb="FF00B0F0"/>
      <name val="MS PGothic"/>
      <family val="3"/>
      <charset val="128"/>
    </font>
    <font>
      <sz val="6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C6C6"/>
        <bgColor rgb="FFFFC6C6"/>
      </patternFill>
    </fill>
    <fill>
      <patternFill patternType="solid">
        <fgColor rgb="FFC5D3FF"/>
        <bgColor rgb="FFC5D3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9" fontId="5" fillId="4" borderId="14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179" fontId="6" fillId="0" borderId="16" xfId="0" applyNumberFormat="1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80" fontId="5" fillId="2" borderId="14" xfId="0" applyNumberFormat="1" applyFont="1" applyFill="1" applyBorder="1" applyAlignment="1">
      <alignment horizontal="center" vertical="center"/>
    </xf>
    <xf numFmtId="181" fontId="7" fillId="2" borderId="15" xfId="0" applyNumberFormat="1" applyFont="1" applyFill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7" fontId="7" fillId="5" borderId="14" xfId="0" applyNumberFormat="1" applyFont="1" applyFill="1" applyBorder="1" applyAlignment="1">
      <alignment horizontal="center" vertical="center"/>
    </xf>
    <xf numFmtId="179" fontId="7" fillId="5" borderId="14" xfId="0" applyNumberFormat="1" applyFont="1" applyFill="1" applyBorder="1" applyAlignment="1">
      <alignment horizontal="center" vertical="center"/>
    </xf>
    <xf numFmtId="177" fontId="4" fillId="4" borderId="14" xfId="0" applyNumberFormat="1" applyFont="1" applyFill="1" applyBorder="1" applyAlignment="1">
      <alignment horizontal="center" vertical="center"/>
    </xf>
    <xf numFmtId="179" fontId="7" fillId="2" borderId="15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9" fontId="7" fillId="2" borderId="13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181" fontId="7" fillId="2" borderId="26" xfId="0" applyNumberFormat="1" applyFont="1" applyFill="1" applyBorder="1" applyAlignment="1">
      <alignment horizontal="center" vertical="center"/>
    </xf>
    <xf numFmtId="182" fontId="7" fillId="2" borderId="27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8" borderId="3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I1" workbookViewId="0">
      <selection activeCell="O13" sqref="O13"/>
    </sheetView>
  </sheetViews>
  <sheetFormatPr defaultColWidth="14.375" defaultRowHeight="15" customHeight="1"/>
  <cols>
    <col min="1" max="1" width="18.25" customWidth="1"/>
    <col min="2" max="2" width="37.125" customWidth="1"/>
    <col min="3" max="3" width="15.875" customWidth="1"/>
    <col min="4" max="4" width="17.875" customWidth="1"/>
    <col min="5" max="5" width="10.75" customWidth="1"/>
    <col min="6" max="6" width="17" customWidth="1"/>
    <col min="7" max="7" width="22.75" customWidth="1"/>
    <col min="8" max="8" width="15.75" customWidth="1"/>
    <col min="9" max="9" width="26.375" customWidth="1"/>
    <col min="10" max="10" width="19.25" customWidth="1"/>
    <col min="11" max="11" width="29.875" customWidth="1"/>
    <col min="12" max="12" width="8.625" customWidth="1"/>
    <col min="13" max="15" width="20.75" customWidth="1"/>
  </cols>
  <sheetData>
    <row r="1" spans="1:15" ht="18.75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80"/>
      <c r="L1" s="1"/>
      <c r="M1" s="57" t="s">
        <v>1</v>
      </c>
      <c r="N1" s="58"/>
      <c r="O1" s="59"/>
    </row>
    <row r="2" spans="1:15" ht="18.75" customHeight="1">
      <c r="A2" s="81"/>
      <c r="B2" s="67"/>
      <c r="C2" s="67"/>
      <c r="D2" s="67"/>
      <c r="E2" s="67"/>
      <c r="F2" s="67"/>
      <c r="G2" s="67"/>
      <c r="H2" s="67"/>
      <c r="I2" s="67"/>
      <c r="J2" s="67"/>
      <c r="K2" s="82"/>
      <c r="L2" s="1"/>
      <c r="M2" s="54" t="s">
        <v>2</v>
      </c>
      <c r="N2" s="55"/>
      <c r="O2" s="56"/>
    </row>
    <row r="3" spans="1:15" ht="18.75" customHeight="1">
      <c r="A3" s="2"/>
      <c r="B3" s="3" t="s">
        <v>3</v>
      </c>
      <c r="C3" s="4" t="s">
        <v>4</v>
      </c>
      <c r="D3" s="3" t="s">
        <v>5</v>
      </c>
      <c r="E3" s="5" t="s">
        <v>6</v>
      </c>
      <c r="F3" s="4" t="s">
        <v>7</v>
      </c>
      <c r="G3" s="4" t="s">
        <v>8</v>
      </c>
      <c r="H3" s="3" t="s">
        <v>9</v>
      </c>
      <c r="I3" s="4" t="s">
        <v>10</v>
      </c>
      <c r="J3" s="3" t="s">
        <v>11</v>
      </c>
      <c r="K3" s="6" t="s">
        <v>12</v>
      </c>
      <c r="L3" s="7"/>
      <c r="M3" s="8" t="s">
        <v>13</v>
      </c>
      <c r="N3" s="9" t="s">
        <v>14</v>
      </c>
      <c r="O3" s="6" t="s">
        <v>14</v>
      </c>
    </row>
    <row r="4" spans="1:15" ht="18.75" customHeight="1">
      <c r="A4" s="2" t="s">
        <v>15</v>
      </c>
      <c r="B4" s="10">
        <v>97.3</v>
      </c>
      <c r="C4" s="11">
        <f>B4*3.14</f>
        <v>305.52199999999999</v>
      </c>
      <c r="D4" s="12">
        <v>63.5</v>
      </c>
      <c r="E4" s="12">
        <v>35</v>
      </c>
      <c r="F4" s="13">
        <f>60/E4</f>
        <v>1.7142857142857142</v>
      </c>
      <c r="G4" s="14">
        <f>D4*E4/1000</f>
        <v>2.2225000000000001</v>
      </c>
      <c r="H4" s="12">
        <v>1</v>
      </c>
      <c r="I4" s="15">
        <f>F4*H4</f>
        <v>1.7142857142857142</v>
      </c>
      <c r="J4" s="16">
        <v>0.3</v>
      </c>
      <c r="K4" s="17">
        <f>O12</f>
        <v>5.4700000000000006</v>
      </c>
      <c r="L4" s="18"/>
      <c r="M4" s="19">
        <v>27.35</v>
      </c>
      <c r="N4" s="20">
        <v>1000</v>
      </c>
      <c r="O4" s="21">
        <f>M4/N4</f>
        <v>2.7350000000000003E-2</v>
      </c>
    </row>
    <row r="5" spans="1:15" ht="18.75" customHeight="1">
      <c r="A5" s="2" t="s">
        <v>16</v>
      </c>
      <c r="B5" s="7"/>
      <c r="C5" s="4"/>
      <c r="D5" s="4"/>
      <c r="E5" s="4"/>
      <c r="F5" s="4"/>
      <c r="G5" s="22">
        <f>G4*1000/C4</f>
        <v>7.2744352288869543</v>
      </c>
      <c r="H5" s="4"/>
      <c r="I5" s="4"/>
      <c r="J5" s="23"/>
      <c r="K5" s="17">
        <f>K4*1000/C4</f>
        <v>17.903784342862384</v>
      </c>
      <c r="L5" s="7"/>
      <c r="M5" s="24"/>
      <c r="N5" s="7"/>
      <c r="O5" s="25"/>
    </row>
    <row r="6" spans="1:15" ht="18.75" customHeight="1">
      <c r="A6" s="2"/>
      <c r="B6" s="3" t="s">
        <v>17</v>
      </c>
      <c r="C6" s="3" t="s">
        <v>18</v>
      </c>
      <c r="D6" s="4" t="s">
        <v>19</v>
      </c>
      <c r="E6" s="4" t="s">
        <v>20</v>
      </c>
      <c r="F6" s="4" t="s">
        <v>21</v>
      </c>
      <c r="G6" s="26" t="s">
        <v>22</v>
      </c>
      <c r="H6" s="27" t="s">
        <v>23</v>
      </c>
      <c r="I6" s="28" t="s">
        <v>24</v>
      </c>
      <c r="J6" s="28" t="s">
        <v>23</v>
      </c>
      <c r="K6" s="6" t="s">
        <v>23</v>
      </c>
      <c r="L6" s="7"/>
      <c r="M6" s="54" t="s">
        <v>25</v>
      </c>
      <c r="N6" s="55"/>
      <c r="O6" s="56"/>
    </row>
    <row r="7" spans="1:15" ht="18.75" customHeight="1">
      <c r="A7" s="2" t="s">
        <v>16</v>
      </c>
      <c r="B7" s="12">
        <v>1500</v>
      </c>
      <c r="C7" s="12">
        <v>50</v>
      </c>
      <c r="D7" s="13">
        <f>B7/C7</f>
        <v>30</v>
      </c>
      <c r="E7" s="13">
        <f>C4*D7/1000</f>
        <v>9.165659999999999</v>
      </c>
      <c r="F7" s="29">
        <f>D7/50</f>
        <v>0.6</v>
      </c>
      <c r="G7" s="30">
        <f>K4</f>
        <v>5.4700000000000006</v>
      </c>
      <c r="H7" s="31">
        <f>K7</f>
        <v>29.839640571437307</v>
      </c>
      <c r="I7" s="32">
        <v>5</v>
      </c>
      <c r="J7" s="15">
        <f>I8/F7</f>
        <v>27.275722642995706</v>
      </c>
      <c r="K7" s="33">
        <f>K5/F7</f>
        <v>29.839640571437307</v>
      </c>
      <c r="L7" s="7"/>
      <c r="M7" s="34" t="s">
        <v>26</v>
      </c>
      <c r="N7" s="9" t="s">
        <v>27</v>
      </c>
      <c r="O7" s="6" t="s">
        <v>27</v>
      </c>
    </row>
    <row r="8" spans="1:15" ht="18.75" customHeight="1">
      <c r="A8" s="2" t="s">
        <v>28</v>
      </c>
      <c r="B8" s="4"/>
      <c r="C8" s="35">
        <f>B7/K5</f>
        <v>83.781170018281514</v>
      </c>
      <c r="D8" s="4"/>
      <c r="E8" s="4"/>
      <c r="F8" s="4"/>
      <c r="G8" s="4"/>
      <c r="H8" s="4"/>
      <c r="I8" s="15">
        <f>I7*1000/C4</f>
        <v>16.365433585797422</v>
      </c>
      <c r="J8" s="4"/>
      <c r="K8" s="36"/>
      <c r="L8" s="7"/>
      <c r="M8" s="37">
        <f>J4</f>
        <v>0.3</v>
      </c>
      <c r="N8" s="9">
        <v>60</v>
      </c>
      <c r="O8" s="38">
        <f>M8/N8</f>
        <v>5.0000000000000001E-3</v>
      </c>
    </row>
    <row r="9" spans="1:15" ht="18.75" customHeight="1">
      <c r="A9" s="71" t="s">
        <v>29</v>
      </c>
      <c r="B9" s="61"/>
      <c r="C9" s="61"/>
      <c r="D9" s="61"/>
      <c r="E9" s="61"/>
      <c r="F9" s="61"/>
      <c r="G9" s="61"/>
      <c r="H9" s="61"/>
      <c r="I9" s="61"/>
      <c r="J9" s="61"/>
      <c r="K9" s="72"/>
      <c r="L9" s="39"/>
      <c r="M9" s="24"/>
      <c r="N9" s="7"/>
      <c r="O9" s="25"/>
    </row>
    <row r="10" spans="1:15" ht="18.75" customHeight="1">
      <c r="A10" s="73"/>
      <c r="B10" s="64"/>
      <c r="C10" s="64"/>
      <c r="D10" s="64"/>
      <c r="E10" s="64"/>
      <c r="F10" s="64"/>
      <c r="G10" s="64"/>
      <c r="H10" s="64"/>
      <c r="I10" s="64"/>
      <c r="J10" s="64"/>
      <c r="K10" s="74"/>
      <c r="L10" s="39"/>
      <c r="M10" s="54" t="s">
        <v>30</v>
      </c>
      <c r="N10" s="55"/>
      <c r="O10" s="56"/>
    </row>
    <row r="11" spans="1:15" ht="18.75" customHeight="1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7"/>
      <c r="L11" s="39"/>
      <c r="M11" s="34" t="s">
        <v>14</v>
      </c>
      <c r="N11" s="9" t="s">
        <v>27</v>
      </c>
      <c r="O11" s="6" t="s">
        <v>20</v>
      </c>
    </row>
    <row r="12" spans="1:15" ht="18.75" customHeight="1">
      <c r="A12" s="70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41">
        <f>O4</f>
        <v>2.7350000000000003E-2</v>
      </c>
      <c r="N12" s="42">
        <f>O8</f>
        <v>5.0000000000000001E-3</v>
      </c>
      <c r="O12" s="43">
        <f>M12/N12</f>
        <v>5.4700000000000006</v>
      </c>
    </row>
    <row r="13" spans="1:15" ht="18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.75" customHeight="1">
      <c r="A14" s="4" t="s">
        <v>31</v>
      </c>
      <c r="B14" s="4" t="s">
        <v>32</v>
      </c>
      <c r="C14" s="4" t="s">
        <v>33</v>
      </c>
      <c r="D14" s="4">
        <v>7.0686</v>
      </c>
      <c r="E14" s="7"/>
      <c r="F14" s="4" t="s">
        <v>34</v>
      </c>
      <c r="G14" s="3" t="s">
        <v>35</v>
      </c>
      <c r="H14" s="4" t="s">
        <v>36</v>
      </c>
      <c r="I14" s="3" t="s">
        <v>37</v>
      </c>
      <c r="J14" s="4" t="s">
        <v>38</v>
      </c>
      <c r="K14" s="4" t="s">
        <v>36</v>
      </c>
      <c r="L14" s="44" t="s">
        <v>39</v>
      </c>
      <c r="M14" s="7"/>
      <c r="N14" s="7"/>
      <c r="O14" s="7"/>
    </row>
    <row r="15" spans="1:15" ht="18.75" customHeight="1">
      <c r="A15" s="4"/>
      <c r="B15" s="4" t="s">
        <v>40</v>
      </c>
      <c r="C15" s="4"/>
      <c r="D15" s="4">
        <f>SUM(D14/0.000001)</f>
        <v>7068600</v>
      </c>
      <c r="E15" s="7"/>
      <c r="F15" s="4" t="s">
        <v>16</v>
      </c>
      <c r="G15" s="12">
        <v>3000</v>
      </c>
      <c r="H15" s="4">
        <f>SUM(G15/60)</f>
        <v>50</v>
      </c>
      <c r="I15" s="12">
        <v>81</v>
      </c>
      <c r="J15" s="45">
        <f>G15/I15</f>
        <v>37.037037037037038</v>
      </c>
      <c r="K15" s="45">
        <f>SUM(J15/60)</f>
        <v>0.61728395061728392</v>
      </c>
      <c r="L15" s="46">
        <f>SUM(K15/3)</f>
        <v>0.20576131687242796</v>
      </c>
      <c r="M15" s="7"/>
      <c r="N15" s="7"/>
      <c r="O15" s="7"/>
    </row>
    <row r="16" spans="1:15" ht="18.75" customHeight="1">
      <c r="A16" s="7"/>
      <c r="B16" s="7"/>
      <c r="C16" s="7"/>
      <c r="D16" s="7"/>
      <c r="E16" s="7"/>
      <c r="F16" s="7"/>
      <c r="G16" s="7"/>
      <c r="H16" s="7"/>
      <c r="I16" s="7"/>
      <c r="J16" s="46"/>
      <c r="K16" s="46">
        <f>SUM(K15/2)</f>
        <v>0.30864197530864196</v>
      </c>
      <c r="L16" s="46"/>
      <c r="M16" s="7"/>
      <c r="N16" s="7"/>
      <c r="O16" s="7"/>
    </row>
    <row r="17" spans="1:15" ht="18.75" customHeight="1">
      <c r="A17" s="69" t="s">
        <v>41</v>
      </c>
      <c r="B17" s="64"/>
      <c r="C17" s="64"/>
      <c r="D17" s="64"/>
      <c r="E17" s="47"/>
      <c r="F17" s="48" t="s">
        <v>42</v>
      </c>
      <c r="G17" s="48" t="s">
        <v>43</v>
      </c>
      <c r="H17" s="47"/>
      <c r="I17" s="47"/>
      <c r="J17" s="47"/>
      <c r="K17" s="7" t="s">
        <v>44</v>
      </c>
      <c r="L17" s="7"/>
      <c r="M17" s="7"/>
      <c r="N17" s="7"/>
      <c r="O17" s="7"/>
    </row>
    <row r="18" spans="1:15" ht="18.75" customHeight="1">
      <c r="A18" s="64"/>
      <c r="B18" s="64"/>
      <c r="C18" s="64"/>
      <c r="D18" s="64"/>
      <c r="E18" s="47"/>
      <c r="F18" s="49">
        <f>SUM(B7/C7)</f>
        <v>30</v>
      </c>
      <c r="G18" s="49">
        <v>15</v>
      </c>
      <c r="H18" s="47"/>
      <c r="I18" s="47"/>
      <c r="J18" s="47"/>
      <c r="K18" s="7" t="s">
        <v>45</v>
      </c>
      <c r="L18" s="7"/>
      <c r="M18" s="7"/>
      <c r="N18" s="7"/>
      <c r="O18" s="7"/>
    </row>
    <row r="19" spans="1:15" ht="18.75" customHeight="1">
      <c r="A19" s="64"/>
      <c r="B19" s="64"/>
      <c r="C19" s="64"/>
      <c r="D19" s="64"/>
      <c r="E19" s="47"/>
      <c r="F19" s="48" t="s">
        <v>46</v>
      </c>
      <c r="G19" s="48"/>
      <c r="H19" s="47"/>
      <c r="I19" s="47"/>
      <c r="J19" s="47"/>
      <c r="K19" s="40" t="s">
        <v>47</v>
      </c>
      <c r="L19" s="7"/>
      <c r="M19" s="7"/>
      <c r="N19" s="7"/>
      <c r="O19" s="7"/>
    </row>
    <row r="20" spans="1:15" ht="18.75" customHeight="1">
      <c r="A20" s="64"/>
      <c r="B20" s="64"/>
      <c r="C20" s="64"/>
      <c r="D20" s="64"/>
      <c r="E20" s="47"/>
      <c r="F20" s="50">
        <v>36</v>
      </c>
      <c r="G20" s="51"/>
      <c r="H20" s="47"/>
      <c r="I20" s="47"/>
      <c r="J20" s="47"/>
      <c r="K20" s="40"/>
      <c r="L20" s="7"/>
      <c r="M20" s="7"/>
      <c r="N20" s="7"/>
      <c r="O20" s="7"/>
    </row>
    <row r="21" spans="1:15" ht="18.75" customHeight="1">
      <c r="A21" s="1"/>
      <c r="B21" s="1"/>
      <c r="C21" s="1"/>
      <c r="D21" s="1"/>
      <c r="E21" s="1"/>
      <c r="F21" s="60" t="s">
        <v>48</v>
      </c>
      <c r="G21" s="61"/>
      <c r="H21" s="61"/>
      <c r="I21" s="62"/>
      <c r="J21" s="1"/>
      <c r="K21" s="52"/>
      <c r="L21" s="53"/>
      <c r="M21" s="53"/>
      <c r="N21" s="53"/>
      <c r="O21" s="53"/>
    </row>
    <row r="22" spans="1:15" ht="18.75" customHeight="1">
      <c r="A22" s="1"/>
      <c r="B22" s="1"/>
      <c r="C22" s="1"/>
      <c r="D22" s="1"/>
      <c r="E22" s="1"/>
      <c r="F22" s="63"/>
      <c r="G22" s="64"/>
      <c r="H22" s="64"/>
      <c r="I22" s="65"/>
      <c r="J22" s="1"/>
      <c r="K22" s="52"/>
      <c r="L22" s="53"/>
      <c r="M22" s="53"/>
      <c r="N22" s="53"/>
      <c r="O22" s="53"/>
    </row>
    <row r="23" spans="1:15" ht="18.75" customHeight="1">
      <c r="A23" s="1"/>
      <c r="B23" s="1"/>
      <c r="C23" s="1"/>
      <c r="D23" s="1"/>
      <c r="E23" s="1"/>
      <c r="F23" s="66"/>
      <c r="G23" s="67"/>
      <c r="H23" s="67"/>
      <c r="I23" s="68"/>
      <c r="J23" s="1"/>
      <c r="K23" s="52"/>
      <c r="L23" s="53"/>
      <c r="M23" s="53"/>
      <c r="N23" s="53"/>
      <c r="O23" s="53"/>
    </row>
    <row r="24" spans="1:15" ht="18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 ht="18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1:15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1:15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15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1:15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1:15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1:15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1:15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1:15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1:15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5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1:15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1:15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1:15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15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15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1:15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1:15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1:15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5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5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1:15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5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5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1:15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1:15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 spans="1:15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 spans="1:15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 spans="1:15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 spans="1:15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1:15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 spans="1:15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 spans="1:15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 spans="1:15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 spans="1:15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 spans="1:15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pans="1:15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 spans="1:15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 spans="1:15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 spans="1:15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15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 spans="1:15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 spans="1:15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1:15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15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 spans="1:15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 spans="1:15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 spans="1:15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1:1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1:15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1:15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 spans="1:15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 spans="1:15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</sheetData>
  <mergeCells count="9">
    <mergeCell ref="A17:D20"/>
    <mergeCell ref="A12:L12"/>
    <mergeCell ref="A9:K11"/>
    <mergeCell ref="A1:K2"/>
    <mergeCell ref="M2:O2"/>
    <mergeCell ref="M1:O1"/>
    <mergeCell ref="F21:I23"/>
    <mergeCell ref="M6:O6"/>
    <mergeCell ref="M10:O10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各計算式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大輝 岩下</cp:lastModifiedBy>
  <dcterms:created xsi:type="dcterms:W3CDTF">2025-04-29T13:43:52Z</dcterms:created>
  <dcterms:modified xsi:type="dcterms:W3CDTF">2025-05-26T11:44:49Z</dcterms:modified>
</cp:coreProperties>
</file>