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ckstarter\Desktop\"/>
    </mc:Choice>
  </mc:AlternateContent>
  <xr:revisionPtr revIDLastSave="0" documentId="13_ncr:1_{355AB864-AA0C-4D41-A5B3-5C843166F07C}" xr6:coauthVersionLast="44" xr6:coauthVersionMax="45" xr10:uidLastSave="{00000000-0000-0000-0000-000000000000}"/>
  <bookViews>
    <workbookView xWindow="1245" yWindow="300" windowWidth="24060" windowHeight="19335" xr2:uid="{760DCCA8-AEC1-448C-90EC-6D836085FF47}"/>
  </bookViews>
  <sheets>
    <sheet name="Hoja1" sheetId="1" r:id="rId1"/>
    <sheet name="Listado de asignaturas" sheetId="2" r:id="rId2"/>
    <sheet name="Hoja3" sheetId="3" r:id="rId3"/>
  </sheets>
  <definedNames>
    <definedName name="_xlnm._FilterDatabase" localSheetId="0" hidden="1">Hoja1!$A$3:$W$59</definedName>
    <definedName name="_xlnm._FilterDatabase" localSheetId="1" hidden="1">'Listado de asignaturas'!$A$1:$G$1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" i="1" l="1"/>
  <c r="W4" i="1"/>
  <c r="S5" i="1"/>
  <c r="T5" i="1"/>
  <c r="S6" i="1"/>
  <c r="T6" i="1"/>
  <c r="W6" i="1"/>
  <c r="S31" i="1"/>
  <c r="T31" i="1"/>
  <c r="U31" i="1"/>
  <c r="W31" i="1"/>
  <c r="S32" i="1"/>
  <c r="T32" i="1"/>
  <c r="U32" i="1"/>
  <c r="W32" i="1"/>
  <c r="S33" i="1"/>
  <c r="T33" i="1"/>
  <c r="W33" i="1"/>
  <c r="S34" i="1"/>
  <c r="T34" i="1"/>
  <c r="U34" i="1"/>
  <c r="W34" i="1"/>
  <c r="S35" i="1"/>
  <c r="T35" i="1"/>
  <c r="U35" i="1"/>
  <c r="W35" i="1"/>
  <c r="S36" i="1"/>
  <c r="T36" i="1"/>
  <c r="U36" i="1"/>
  <c r="W36" i="1"/>
  <c r="S37" i="1"/>
  <c r="T37" i="1"/>
  <c r="U37" i="1"/>
  <c r="W37" i="1"/>
  <c r="S15" i="1"/>
  <c r="W15" i="1"/>
  <c r="S38" i="1"/>
  <c r="T38" i="1"/>
  <c r="U38" i="1"/>
  <c r="W38" i="1"/>
  <c r="S39" i="1"/>
  <c r="T39" i="1"/>
  <c r="U39" i="1"/>
  <c r="W39" i="1"/>
  <c r="S16" i="1"/>
  <c r="W16" i="1"/>
  <c r="S40" i="1"/>
  <c r="T40" i="1"/>
  <c r="U40" i="1"/>
  <c r="W40" i="1"/>
  <c r="S41" i="1"/>
  <c r="T41" i="1"/>
  <c r="U41" i="1"/>
  <c r="W41" i="1"/>
  <c r="S42" i="1"/>
  <c r="T42" i="1"/>
  <c r="U42" i="1"/>
  <c r="W42" i="1"/>
  <c r="T17" i="1"/>
  <c r="W17" i="1"/>
  <c r="S7" i="1"/>
  <c r="T7" i="1"/>
  <c r="W7" i="1"/>
  <c r="S18" i="1"/>
  <c r="T18" i="1"/>
  <c r="S43" i="1"/>
  <c r="T43" i="1"/>
  <c r="U43" i="1"/>
  <c r="W43" i="1"/>
  <c r="S8" i="1"/>
  <c r="W8" i="1"/>
  <c r="T9" i="1"/>
  <c r="W9" i="1"/>
  <c r="T44" i="1"/>
  <c r="V44" i="1"/>
  <c r="W44" i="1"/>
  <c r="S10" i="1"/>
  <c r="T10" i="1"/>
  <c r="W10" i="1"/>
  <c r="S19" i="1"/>
  <c r="W19" i="1"/>
  <c r="S45" i="1"/>
  <c r="V45" i="1"/>
  <c r="W45" i="1"/>
  <c r="S20" i="1"/>
  <c r="T20" i="1"/>
  <c r="W20" i="1"/>
  <c r="S21" i="1"/>
  <c r="W21" i="1"/>
  <c r="S22" i="1"/>
  <c r="W22" i="1"/>
  <c r="S46" i="1"/>
  <c r="U46" i="1"/>
  <c r="V46" i="1"/>
  <c r="W46" i="1"/>
  <c r="T23" i="1"/>
  <c r="W23" i="1"/>
  <c r="S47" i="1"/>
  <c r="T47" i="1"/>
  <c r="U47" i="1"/>
  <c r="W47" i="1"/>
  <c r="S48" i="1"/>
  <c r="V48" i="1"/>
  <c r="W48" i="1"/>
  <c r="S49" i="1"/>
  <c r="V49" i="1"/>
  <c r="W49" i="1"/>
  <c r="S50" i="1"/>
  <c r="V50" i="1"/>
  <c r="W50" i="1"/>
  <c r="S24" i="1"/>
  <c r="T24" i="1"/>
  <c r="W24" i="1"/>
  <c r="S25" i="1"/>
  <c r="W25" i="1"/>
  <c r="S11" i="1"/>
  <c r="W11" i="1"/>
  <c r="S51" i="1"/>
  <c r="V51" i="1"/>
  <c r="W51" i="1"/>
  <c r="S52" i="1"/>
  <c r="T52" i="1"/>
  <c r="U52" i="1"/>
  <c r="W52" i="1"/>
  <c r="S53" i="1"/>
  <c r="V53" i="1"/>
  <c r="W53" i="1"/>
  <c r="T12" i="1"/>
  <c r="W12" i="1"/>
  <c r="T54" i="1"/>
  <c r="V54" i="1"/>
  <c r="W54" i="1"/>
  <c r="S55" i="1"/>
  <c r="T55" i="1"/>
  <c r="U55" i="1"/>
  <c r="W55" i="1"/>
  <c r="S26" i="1"/>
  <c r="W26" i="1"/>
  <c r="S56" i="1"/>
  <c r="T56" i="1"/>
  <c r="U56" i="1"/>
  <c r="W56" i="1"/>
  <c r="S57" i="1"/>
  <c r="T57" i="1"/>
  <c r="U57" i="1"/>
  <c r="W57" i="1"/>
  <c r="S27" i="1"/>
  <c r="T27" i="1"/>
  <c r="W27" i="1"/>
  <c r="S58" i="1"/>
  <c r="T58" i="1"/>
  <c r="U58" i="1"/>
  <c r="W58" i="1"/>
  <c r="T28" i="1"/>
  <c r="W28" i="1"/>
  <c r="S29" i="1"/>
  <c r="T29" i="1"/>
  <c r="W29" i="1"/>
  <c r="T13" i="1"/>
  <c r="W13" i="1"/>
  <c r="T30" i="1"/>
  <c r="W30" i="1"/>
  <c r="S59" i="1"/>
  <c r="V59" i="1"/>
  <c r="W59" i="1"/>
  <c r="T14" i="1"/>
  <c r="W14" i="1"/>
  <c r="K4" i="1"/>
  <c r="U4" i="1" s="1"/>
  <c r="K5" i="1"/>
  <c r="U5" i="1" s="1"/>
  <c r="K6" i="1"/>
  <c r="U6" i="1" s="1"/>
  <c r="K31" i="1"/>
  <c r="V31" i="1" s="1"/>
  <c r="K32" i="1"/>
  <c r="V32" i="1" s="1"/>
  <c r="K33" i="1"/>
  <c r="V33" i="1" s="1"/>
  <c r="K34" i="1"/>
  <c r="V34" i="1" s="1"/>
  <c r="K35" i="1"/>
  <c r="V35" i="1" s="1"/>
  <c r="K36" i="1"/>
  <c r="V36" i="1" s="1"/>
  <c r="K37" i="1"/>
  <c r="V37" i="1" s="1"/>
  <c r="K15" i="1"/>
  <c r="U15" i="1" s="1"/>
  <c r="K38" i="1"/>
  <c r="V38" i="1" s="1"/>
  <c r="K39" i="1"/>
  <c r="V39" i="1" s="1"/>
  <c r="K16" i="1"/>
  <c r="U16" i="1" s="1"/>
  <c r="K40" i="1"/>
  <c r="V40" i="1" s="1"/>
  <c r="K41" i="1"/>
  <c r="V41" i="1" s="1"/>
  <c r="K42" i="1"/>
  <c r="V42" i="1" s="1"/>
  <c r="K17" i="1"/>
  <c r="U17" i="1" s="1"/>
  <c r="K7" i="1"/>
  <c r="U7" i="1" s="1"/>
  <c r="K18" i="1"/>
  <c r="U18" i="1" s="1"/>
  <c r="K43" i="1"/>
  <c r="V43" i="1" s="1"/>
  <c r="K8" i="1"/>
  <c r="U8" i="1" s="1"/>
  <c r="K9" i="1"/>
  <c r="U9" i="1" s="1"/>
  <c r="K44" i="1"/>
  <c r="U44" i="1" s="1"/>
  <c r="K10" i="1"/>
  <c r="U10" i="1" s="1"/>
  <c r="K19" i="1"/>
  <c r="U19" i="1" s="1"/>
  <c r="K45" i="1"/>
  <c r="U45" i="1" s="1"/>
  <c r="K20" i="1"/>
  <c r="U20" i="1" s="1"/>
  <c r="K21" i="1"/>
  <c r="U21" i="1" s="1"/>
  <c r="K22" i="1"/>
  <c r="U22" i="1" s="1"/>
  <c r="K46" i="1"/>
  <c r="T46" i="1" s="1"/>
  <c r="K23" i="1"/>
  <c r="U23" i="1" s="1"/>
  <c r="K47" i="1"/>
  <c r="V47" i="1" s="1"/>
  <c r="K48" i="1"/>
  <c r="U48" i="1" s="1"/>
  <c r="K49" i="1"/>
  <c r="U49" i="1" s="1"/>
  <c r="K50" i="1"/>
  <c r="U50" i="1" s="1"/>
  <c r="K24" i="1"/>
  <c r="U24" i="1" s="1"/>
  <c r="K25" i="1"/>
  <c r="U25" i="1" s="1"/>
  <c r="K11" i="1"/>
  <c r="U11" i="1" s="1"/>
  <c r="K51" i="1"/>
  <c r="U51" i="1" s="1"/>
  <c r="K52" i="1"/>
  <c r="V52" i="1" s="1"/>
  <c r="K53" i="1"/>
  <c r="U53" i="1" s="1"/>
  <c r="K12" i="1"/>
  <c r="U12" i="1" s="1"/>
  <c r="K54" i="1"/>
  <c r="U54" i="1" s="1"/>
  <c r="K55" i="1"/>
  <c r="V55" i="1" s="1"/>
  <c r="K26" i="1"/>
  <c r="U26" i="1" s="1"/>
  <c r="K56" i="1"/>
  <c r="V56" i="1" s="1"/>
  <c r="K57" i="1"/>
  <c r="V57" i="1" s="1"/>
  <c r="K27" i="1"/>
  <c r="U27" i="1" s="1"/>
  <c r="K58" i="1"/>
  <c r="V58" i="1" s="1"/>
  <c r="K28" i="1"/>
  <c r="U28" i="1" s="1"/>
  <c r="K29" i="1"/>
  <c r="U29" i="1" s="1"/>
  <c r="K13" i="1"/>
  <c r="U13" i="1" s="1"/>
  <c r="K30" i="1"/>
  <c r="U30" i="1" s="1"/>
  <c r="K59" i="1"/>
  <c r="U59" i="1" s="1"/>
  <c r="K14" i="1"/>
  <c r="U14" i="1" s="1"/>
  <c r="E4" i="1"/>
  <c r="E5" i="1"/>
  <c r="E6" i="1"/>
  <c r="E31" i="1"/>
  <c r="E32" i="1"/>
  <c r="E33" i="1"/>
  <c r="E34" i="1"/>
  <c r="E35" i="1"/>
  <c r="E36" i="1"/>
  <c r="E37" i="1"/>
  <c r="E15" i="1"/>
  <c r="E38" i="1"/>
  <c r="E39" i="1"/>
  <c r="E16" i="1"/>
  <c r="E40" i="1"/>
  <c r="E41" i="1"/>
  <c r="E42" i="1"/>
  <c r="E17" i="1"/>
  <c r="E7" i="1"/>
  <c r="E18" i="1"/>
  <c r="E43" i="1"/>
  <c r="E8" i="1"/>
  <c r="E9" i="1"/>
  <c r="E44" i="1"/>
  <c r="E10" i="1"/>
  <c r="E19" i="1"/>
  <c r="E45" i="1"/>
  <c r="E20" i="1"/>
  <c r="E21" i="1"/>
  <c r="E22" i="1"/>
  <c r="E46" i="1"/>
  <c r="E23" i="1"/>
  <c r="E47" i="1"/>
  <c r="E48" i="1"/>
  <c r="E49" i="1"/>
  <c r="E50" i="1"/>
  <c r="E24" i="1"/>
  <c r="E25" i="1"/>
  <c r="E11" i="1"/>
  <c r="E51" i="1"/>
  <c r="E52" i="1"/>
  <c r="E53" i="1"/>
  <c r="E12" i="1"/>
  <c r="E54" i="1"/>
  <c r="E55" i="1"/>
  <c r="E26" i="1"/>
  <c r="E56" i="1"/>
  <c r="E57" i="1"/>
  <c r="E27" i="1"/>
  <c r="E58" i="1"/>
  <c r="E28" i="1"/>
  <c r="E29" i="1"/>
  <c r="E13" i="1"/>
  <c r="E30" i="1"/>
  <c r="E59" i="1"/>
  <c r="E14" i="1"/>
  <c r="D4" i="1"/>
  <c r="D5" i="1"/>
  <c r="D6" i="1"/>
  <c r="D31" i="1"/>
  <c r="D32" i="1"/>
  <c r="D33" i="1"/>
  <c r="D34" i="1"/>
  <c r="D35" i="1"/>
  <c r="D36" i="1"/>
  <c r="D37" i="1"/>
  <c r="D15" i="1"/>
  <c r="D38" i="1"/>
  <c r="D39" i="1"/>
  <c r="D16" i="1"/>
  <c r="D40" i="1"/>
  <c r="D41" i="1"/>
  <c r="D42" i="1"/>
  <c r="D17" i="1"/>
  <c r="D7" i="1"/>
  <c r="D18" i="1"/>
  <c r="D43" i="1"/>
  <c r="D8" i="1"/>
  <c r="D9" i="1"/>
  <c r="D44" i="1"/>
  <c r="D10" i="1"/>
  <c r="D19" i="1"/>
  <c r="D45" i="1"/>
  <c r="D20" i="1"/>
  <c r="D21" i="1"/>
  <c r="D22" i="1"/>
  <c r="D46" i="1"/>
  <c r="D23" i="1"/>
  <c r="D47" i="1"/>
  <c r="D48" i="1"/>
  <c r="D49" i="1"/>
  <c r="D50" i="1"/>
  <c r="D24" i="1"/>
  <c r="D25" i="1"/>
  <c r="D11" i="1"/>
  <c r="D51" i="1"/>
  <c r="D52" i="1"/>
  <c r="D53" i="1"/>
  <c r="D12" i="1"/>
  <c r="D54" i="1"/>
  <c r="D55" i="1"/>
  <c r="D26" i="1"/>
  <c r="D56" i="1"/>
  <c r="D57" i="1"/>
  <c r="D27" i="1"/>
  <c r="D58" i="1"/>
  <c r="D28" i="1"/>
  <c r="D29" i="1"/>
  <c r="D13" i="1"/>
  <c r="D30" i="1"/>
  <c r="D59" i="1"/>
  <c r="D14" i="1"/>
  <c r="C4" i="1"/>
  <c r="C5" i="1"/>
  <c r="C6" i="1"/>
  <c r="C31" i="1"/>
  <c r="C32" i="1"/>
  <c r="C33" i="1"/>
  <c r="C34" i="1"/>
  <c r="C35" i="1"/>
  <c r="C36" i="1"/>
  <c r="C37" i="1"/>
  <c r="C15" i="1"/>
  <c r="C38" i="1"/>
  <c r="C39" i="1"/>
  <c r="C16" i="1"/>
  <c r="C40" i="1"/>
  <c r="C41" i="1"/>
  <c r="C42" i="1"/>
  <c r="C17" i="1"/>
  <c r="C7" i="1"/>
  <c r="C18" i="1"/>
  <c r="C43" i="1"/>
  <c r="C8" i="1"/>
  <c r="C9" i="1"/>
  <c r="C44" i="1"/>
  <c r="C10" i="1"/>
  <c r="C19" i="1"/>
  <c r="C45" i="1"/>
  <c r="C20" i="1"/>
  <c r="C21" i="1"/>
  <c r="C22" i="1"/>
  <c r="C46" i="1"/>
  <c r="C23" i="1"/>
  <c r="C47" i="1"/>
  <c r="C48" i="1"/>
  <c r="C49" i="1"/>
  <c r="C50" i="1"/>
  <c r="C24" i="1"/>
  <c r="C25" i="1"/>
  <c r="C11" i="1"/>
  <c r="C51" i="1"/>
  <c r="C52" i="1"/>
  <c r="C53" i="1"/>
  <c r="C12" i="1"/>
  <c r="C54" i="1"/>
  <c r="C55" i="1"/>
  <c r="C26" i="1"/>
  <c r="C56" i="1"/>
  <c r="C57" i="1"/>
  <c r="C27" i="1"/>
  <c r="C58" i="1"/>
  <c r="C28" i="1"/>
  <c r="C29" i="1"/>
  <c r="C13" i="1"/>
  <c r="C30" i="1"/>
  <c r="C59" i="1"/>
  <c r="C14" i="1"/>
  <c r="B14" i="1"/>
  <c r="B4" i="1"/>
  <c r="B5" i="1"/>
  <c r="B6" i="1"/>
  <c r="B31" i="1"/>
  <c r="B32" i="1"/>
  <c r="B33" i="1"/>
  <c r="B34" i="1"/>
  <c r="B35" i="1"/>
  <c r="B36" i="1"/>
  <c r="B37" i="1"/>
  <c r="B15" i="1"/>
  <c r="B38" i="1"/>
  <c r="B39" i="1"/>
  <c r="B16" i="1"/>
  <c r="B40" i="1"/>
  <c r="B41" i="1"/>
  <c r="B42" i="1"/>
  <c r="B17" i="1"/>
  <c r="B7" i="1"/>
  <c r="B18" i="1"/>
  <c r="B43" i="1"/>
  <c r="B8" i="1"/>
  <c r="B9" i="1"/>
  <c r="B44" i="1"/>
  <c r="B10" i="1"/>
  <c r="B19" i="1"/>
  <c r="B45" i="1"/>
  <c r="B20" i="1"/>
  <c r="B21" i="1"/>
  <c r="B22" i="1"/>
  <c r="B46" i="1"/>
  <c r="B23" i="1"/>
  <c r="B47" i="1"/>
  <c r="B48" i="1"/>
  <c r="B49" i="1"/>
  <c r="B50" i="1"/>
  <c r="B24" i="1"/>
  <c r="B25" i="1"/>
  <c r="B11" i="1"/>
  <c r="B51" i="1"/>
  <c r="B52" i="1"/>
  <c r="B53" i="1"/>
  <c r="B12" i="1"/>
  <c r="B54" i="1"/>
  <c r="B55" i="1"/>
  <c r="B26" i="1"/>
  <c r="B56" i="1"/>
  <c r="B57" i="1"/>
  <c r="B27" i="1"/>
  <c r="B58" i="1"/>
  <c r="B28" i="1"/>
  <c r="B29" i="1"/>
  <c r="B13" i="1"/>
  <c r="B30" i="1"/>
  <c r="B59" i="1"/>
  <c r="U33" i="1" l="1"/>
  <c r="T22" i="1"/>
  <c r="T50" i="1"/>
  <c r="T21" i="1"/>
  <c r="T53" i="1"/>
  <c r="T49" i="1"/>
  <c r="T48" i="1"/>
  <c r="T19" i="1"/>
  <c r="T51" i="1"/>
  <c r="T25" i="1"/>
  <c r="T59" i="1"/>
  <c r="S30" i="1"/>
  <c r="T45" i="1"/>
  <c r="T26" i="1"/>
  <c r="S28" i="1"/>
  <c r="S23" i="1"/>
  <c r="S44" i="1"/>
  <c r="S54" i="1"/>
  <c r="T15" i="1"/>
  <c r="S13" i="1"/>
  <c r="S9" i="1"/>
  <c r="S2" i="1" s="1"/>
  <c r="T8" i="1"/>
  <c r="T11" i="1"/>
  <c r="W18" i="1"/>
  <c r="W2" i="1" s="1"/>
  <c r="T16" i="1"/>
  <c r="S14" i="1"/>
  <c r="W5" i="1"/>
  <c r="S12" i="1"/>
  <c r="S17" i="1"/>
  <c r="T4" i="1"/>
  <c r="U2" i="1"/>
  <c r="T2" i="1" l="1"/>
  <c r="S1" i="1"/>
</calcChain>
</file>

<file path=xl/sharedStrings.xml><?xml version="1.0" encoding="utf-8"?>
<sst xmlns="http://schemas.openxmlformats.org/spreadsheetml/2006/main" count="379" uniqueCount="168">
  <si>
    <t>(EX + Pr) + EC</t>
  </si>
  <si>
    <t>Xarxes i aplicacions internet</t>
  </si>
  <si>
    <t>Àlgebra</t>
  </si>
  <si>
    <t>EC + Pr</t>
  </si>
  <si>
    <t>Gestió funcional de serveis d'SI/TI</t>
  </si>
  <si>
    <t>EC</t>
  </si>
  <si>
    <t>Integració de sistemes d'informació</t>
  </si>
  <si>
    <t>Estructura de computadors</t>
  </si>
  <si>
    <t>EX + EC</t>
  </si>
  <si>
    <t>Anàlisi matemàtica</t>
  </si>
  <si>
    <t>Grafs i complexitat</t>
  </si>
  <si>
    <t>Disseny d'estructures de dades</t>
  </si>
  <si>
    <t>Fonaments físics de la informàtica</t>
  </si>
  <si>
    <t>Estadística</t>
  </si>
  <si>
    <t>EC + PS // EX + EC</t>
  </si>
  <si>
    <t>Intel·ligència artificial</t>
  </si>
  <si>
    <t>Sistemes distribuïts</t>
  </si>
  <si>
    <t>Representació del coneixement</t>
  </si>
  <si>
    <t>TFG</t>
  </si>
  <si>
    <t>Fonaments de programació</t>
  </si>
  <si>
    <t>Treball en equip a la xarxa</t>
  </si>
  <si>
    <t>Pràctiques de programació</t>
  </si>
  <si>
    <t>Enginyeria del programari</t>
  </si>
  <si>
    <t>Disseny i programació orientada a objectes</t>
  </si>
  <si>
    <t>Sistemes operatius</t>
  </si>
  <si>
    <t>Ús de bases de dades</t>
  </si>
  <si>
    <t>Administració de xarxes i sistemes operatius</t>
  </si>
  <si>
    <t>Fonaments de sistemes d'informació</t>
  </si>
  <si>
    <t>Pràctiques en empresa</t>
  </si>
  <si>
    <t>Planificació i ús estratègic d'SI</t>
  </si>
  <si>
    <t>Mineria de dades</t>
  </si>
  <si>
    <t>EC + PS</t>
  </si>
  <si>
    <t>Iniciativa emprenedora</t>
  </si>
  <si>
    <t>Idioma modern I: anglès</t>
  </si>
  <si>
    <t>Fonaments de computadors</t>
  </si>
  <si>
    <t>Competència comunicativa per a professionals de les TIC</t>
  </si>
  <si>
    <t>Lògica</t>
  </si>
  <si>
    <t>Administració i gestió d'organitzacions</t>
  </si>
  <si>
    <t>Idioma modern II: anglès</t>
  </si>
  <si>
    <t>Interacció persona ordinador</t>
  </si>
  <si>
    <t>Disseny de bases de dades</t>
  </si>
  <si>
    <t>Gestió de projectes</t>
  </si>
  <si>
    <t>Ús de sistemes d'informació en les organitzacions</t>
  </si>
  <si>
    <t>Iniciació a les matemàtiques per a l'enginyeria</t>
  </si>
  <si>
    <t>Anàlisi i disseny amb patrons</t>
  </si>
  <si>
    <t>(EC+Pr) + PS</t>
  </si>
  <si>
    <t>Aprenentatge computacional</t>
  </si>
  <si>
    <t>Arquitectura de bases de dades</t>
  </si>
  <si>
    <t>Arquitectura de computadors</t>
  </si>
  <si>
    <t>Arquitectures de computadors avançades</t>
  </si>
  <si>
    <t>Autòmats i gramàtiques</t>
  </si>
  <si>
    <t>Comerç electrònic</t>
  </si>
  <si>
    <t>Compiladors</t>
  </si>
  <si>
    <t>Criptografia</t>
  </si>
  <si>
    <t>Disseny de sistemes operatius</t>
  </si>
  <si>
    <t>Disseny de xarxes de computadors</t>
  </si>
  <si>
    <t>Enginyeria de requisits</t>
  </si>
  <si>
    <t>Enginyeria del programari de components i sistemes distribuïts</t>
  </si>
  <si>
    <t>Estructura de xarxes de computadors</t>
  </si>
  <si>
    <t>-</t>
  </si>
  <si>
    <t>Minors</t>
  </si>
  <si>
    <t>Projecte de desenvolupament del programari (GRUPAL)</t>
  </si>
  <si>
    <t>Seguretat en xarxes de computadors</t>
  </si>
  <si>
    <t>Sistemes encastats</t>
  </si>
  <si>
    <t>SEMES</t>
  </si>
  <si>
    <t>EVAL.</t>
  </si>
  <si>
    <t>TIPO</t>
  </si>
  <si>
    <t>ASSIGNATURA</t>
  </si>
  <si>
    <t>Redes y aplicaciones internet</t>
  </si>
  <si>
    <t>Álgebra</t>
  </si>
  <si>
    <t>Diseño de estructuras de datos</t>
  </si>
  <si>
    <t>Fundamentos físicos de la informática</t>
  </si>
  <si>
    <t>Representación del conocimiento</t>
  </si>
  <si>
    <t>Fundamentos de programación</t>
  </si>
  <si>
    <t>Trabajo en equipo en la red</t>
  </si>
  <si>
    <t>Prácticas de programación</t>
  </si>
  <si>
    <t>Ingeniería del software</t>
  </si>
  <si>
    <t>Diseño y programación orientada a objetos</t>
  </si>
  <si>
    <t>Uso de bases de datos</t>
  </si>
  <si>
    <t>Administración de redes y sistemas operativos</t>
  </si>
  <si>
    <t>Fundamentos de sistemas de información</t>
  </si>
  <si>
    <t>Prácticas en empresa</t>
  </si>
  <si>
    <t>Planificación y uso estratégico de SI</t>
  </si>
  <si>
    <t>Fundamentos de computadores</t>
  </si>
  <si>
    <t>Competencia comunicativa para profesionales de las TIC</t>
  </si>
  <si>
    <t>Administración y gestión de organizaciones</t>
  </si>
  <si>
    <t>Idioma moderno II: inglés</t>
  </si>
  <si>
    <t>Interacción persona ordenador</t>
  </si>
  <si>
    <t>Diseño de bases de datos</t>
  </si>
  <si>
    <t>Gestión de proyectos</t>
  </si>
  <si>
    <t>Uso de sistemas de información en las organizaciones</t>
  </si>
  <si>
    <t>Iniciación a las matemáticas para la ingeniería</t>
  </si>
  <si>
    <t>Arquitectura de bases de datos</t>
  </si>
  <si>
    <t>Arquitectura de computadores</t>
  </si>
  <si>
    <t>Autómatas y gramáticas</t>
  </si>
  <si>
    <t>Comercio electrónico</t>
  </si>
  <si>
    <t>Diseño de sistemas operativos</t>
  </si>
  <si>
    <t>Diseño de redes de computadores</t>
  </si>
  <si>
    <t>Ingeniería de requisitos</t>
  </si>
  <si>
    <t>Estructura de redes de computadores</t>
  </si>
  <si>
    <t>Código</t>
  </si>
  <si>
    <t>Asignatura</t>
  </si>
  <si>
    <t>Análisis matemático</t>
  </si>
  <si>
    <t>Lógica</t>
  </si>
  <si>
    <t>Compiladores</t>
  </si>
  <si>
    <t>Estructura de computadores</t>
  </si>
  <si>
    <t>Grafos y complejidad</t>
  </si>
  <si>
    <t>Inteligencia artificial</t>
  </si>
  <si>
    <t>Proyecto de desarrollo del software</t>
  </si>
  <si>
    <t>Sistemas distribuidos</t>
  </si>
  <si>
    <t>Sistemas empotrados</t>
  </si>
  <si>
    <t>Sistemas operativos</t>
  </si>
  <si>
    <t>Trabajo de fin de grado</t>
  </si>
  <si>
    <t>Criptografía</t>
  </si>
  <si>
    <t>Básica</t>
  </si>
  <si>
    <t>Todos</t>
  </si>
  <si>
    <t>Obligatoria</t>
  </si>
  <si>
    <t>Idioma moderno I: inglés</t>
  </si>
  <si>
    <t>Análisis y diseño de patrones</t>
  </si>
  <si>
    <t>Optativa</t>
  </si>
  <si>
    <t>Aprendizaje computacional</t>
  </si>
  <si>
    <t>Arquitecturas de computadores avanzados</t>
  </si>
  <si>
    <t>Ingeniería del software de componentes y sistemas distribuïts</t>
  </si>
  <si>
    <t>Gestión funcional de servicios de SI/TI</t>
  </si>
  <si>
    <t>Integración de sistemas de información</t>
  </si>
  <si>
    <t>Mineria de datos</t>
  </si>
  <si>
    <t>Mínores</t>
  </si>
  <si>
    <t>Feb-Jun</t>
  </si>
  <si>
    <t>Sep-Feb</t>
  </si>
  <si>
    <t>(EC + Pr) + PS // (EX + Pr) + EC</t>
  </si>
  <si>
    <t>Semestralización</t>
  </si>
  <si>
    <t>Evaluación</t>
  </si>
  <si>
    <t>Creditos</t>
  </si>
  <si>
    <t>Tipo</t>
  </si>
  <si>
    <t>Treball de fi de grau</t>
  </si>
  <si>
    <t>Assignatura</t>
  </si>
  <si>
    <t>Codigo</t>
  </si>
  <si>
    <t>Idioma</t>
  </si>
  <si>
    <t>CAT</t>
  </si>
  <si>
    <t>(CAT/ES)</t>
  </si>
  <si>
    <t>ES</t>
  </si>
  <si>
    <t>Nota</t>
  </si>
  <si>
    <t>*Conv&gt;Vacia</t>
  </si>
  <si>
    <t>Cursada</t>
  </si>
  <si>
    <t>Descartada</t>
  </si>
  <si>
    <t>En curso</t>
  </si>
  <si>
    <t>Convalidada</t>
  </si>
  <si>
    <t>Pendiente</t>
  </si>
  <si>
    <t>Créditos convalidados</t>
  </si>
  <si>
    <t>Créditos Pendientes</t>
  </si>
  <si>
    <t>Créditos cursados</t>
  </si>
  <si>
    <t>Créditos descartados</t>
  </si>
  <si>
    <t>Créditos en curso</t>
  </si>
  <si>
    <t>Marcar con X</t>
  </si>
  <si>
    <t>Itinerario</t>
  </si>
  <si>
    <t>Listado de itinerarios</t>
  </si>
  <si>
    <t>Sistemes d'informació</t>
  </si>
  <si>
    <t>Sistemas de información</t>
  </si>
  <si>
    <t>Desplegar</t>
  </si>
  <si>
    <t>Idiomas</t>
  </si>
  <si>
    <t>Computadores</t>
  </si>
  <si>
    <t>Ing. Software</t>
  </si>
  <si>
    <t>Computación</t>
  </si>
  <si>
    <t>Sist. Información</t>
  </si>
  <si>
    <t>Tec. Información</t>
  </si>
  <si>
    <t>X</t>
  </si>
  <si>
    <t>Seguridad en redes de computadores</t>
  </si>
  <si>
    <t>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</si>
</sst>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19"/>
        <bgColor auto="1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DA3F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2" tint="-9.9948118533890809E-2"/>
      </top>
      <bottom style="thin">
        <color theme="2" tint="-9.9948118533890809E-2"/>
      </bottom>
      <diagonal/>
    </border>
  </borders>
  <cellStyleXfs count="1">
    <xf numFmtId="0" fontId="0" fillId="0" borderId="0"/>
  </cellStyleXfs>
  <cellXfs count="22">
    <xf numFmtId="0" fontId="0" fillId="0" borderId="0" xfId="0"/>
    <xf numFmtId="3" fontId="0" fillId="0" borderId="0" xfId="0" applyNumberFormat="1"/>
    <xf numFmtId="0" fontId="0" fillId="0" borderId="0" xfId="0" applyNumberFormat="1"/>
    <xf numFmtId="0" fontId="0" fillId="0" borderId="2" xfId="0" applyBorder="1"/>
    <xf numFmtId="0" fontId="0" fillId="2" borderId="1" xfId="0" applyFill="1" applyBorder="1"/>
    <xf numFmtId="0" fontId="1" fillId="2" borderId="3" xfId="0" applyFont="1" applyFill="1" applyBorder="1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49" fontId="2" fillId="3" borderId="4" xfId="0" applyNumberFormat="1" applyFont="1" applyFill="1" applyBorder="1" applyAlignment="1">
      <alignment horizontal="center" vertical="center"/>
    </xf>
    <xf numFmtId="0" fontId="0" fillId="4" borderId="0" xfId="0" applyFill="1"/>
    <xf numFmtId="0" fontId="0" fillId="5" borderId="0" xfId="0" applyFill="1" applyAlignment="1">
      <alignment textRotation="90"/>
    </xf>
    <xf numFmtId="0" fontId="0" fillId="6" borderId="0" xfId="0" applyFill="1" applyAlignment="1">
      <alignment textRotation="90"/>
    </xf>
    <xf numFmtId="0" fontId="0" fillId="7" borderId="0" xfId="0" applyFill="1" applyAlignment="1">
      <alignment textRotation="90"/>
    </xf>
    <xf numFmtId="0" fontId="0" fillId="8" borderId="0" xfId="0" applyFill="1" applyAlignment="1">
      <alignment textRotation="90"/>
    </xf>
    <xf numFmtId="0" fontId="0" fillId="9" borderId="0" xfId="0" applyFill="1" applyAlignment="1">
      <alignment textRotation="90"/>
    </xf>
    <xf numFmtId="0" fontId="0" fillId="2" borderId="0" xfId="0" applyFill="1" applyAlignment="1">
      <alignment textRotation="90"/>
    </xf>
    <xf numFmtId="0" fontId="3" fillId="0" borderId="0" xfId="0" applyNumberFormat="1" applyFont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85">
    <dxf>
      <font>
        <color rgb="FF9C5700"/>
      </font>
      <fill>
        <patternFill>
          <bgColor rgb="FFFFEB9C"/>
        </patternFill>
      </fill>
    </dxf>
    <dxf>
      <font>
        <b/>
        <i val="0"/>
        <color theme="9" tint="-0.499984740745262"/>
      </font>
    </dxf>
    <dxf>
      <font>
        <b/>
        <i val="0"/>
        <color rgb="FFFF0000"/>
      </font>
    </dxf>
    <dxf>
      <font>
        <b/>
        <i val="0"/>
        <color theme="5"/>
      </font>
    </dxf>
    <dxf>
      <font>
        <b/>
        <i val="0"/>
        <color rgb="FF00CC66"/>
      </font>
    </dxf>
    <dxf>
      <font>
        <b/>
        <i val="0"/>
        <color theme="4"/>
      </font>
    </dxf>
    <dxf>
      <font>
        <b/>
        <i val="0"/>
        <color rgb="FF7030A0"/>
      </font>
    </dxf>
    <dxf>
      <font>
        <b/>
        <i val="0"/>
        <color rgb="FF00CC66"/>
      </font>
    </dxf>
    <dxf>
      <font>
        <u val="none"/>
        <color rgb="FFFFE6F9"/>
      </font>
      <fill>
        <patternFill>
          <bgColor rgb="FFFFE6F9"/>
        </patternFill>
      </fill>
    </dxf>
    <dxf>
      <font>
        <b val="0"/>
        <i val="0"/>
        <color theme="5" tint="0.39994506668294322"/>
      </font>
      <fill>
        <patternFill>
          <bgColor theme="5" tint="0.39994506668294322"/>
        </patternFill>
      </fill>
    </dxf>
    <dxf>
      <font>
        <b val="0"/>
        <i val="0"/>
        <color theme="4" tint="0.59996337778862885"/>
      </font>
      <fill>
        <patternFill>
          <bgColor theme="4" tint="0.59996337778862885"/>
        </patternFill>
      </fill>
    </dxf>
    <dxf>
      <font>
        <b val="0"/>
        <i val="0"/>
        <color theme="9" tint="0.39994506668294322"/>
      </font>
      <fill>
        <patternFill>
          <bgColor theme="9" tint="0.39994506668294322"/>
        </patternFill>
      </fill>
    </dxf>
    <dxf>
      <font>
        <b val="0"/>
        <i val="0"/>
        <color theme="7" tint="0.39994506668294322"/>
      </font>
      <fill>
        <patternFill>
          <bgColor theme="7" tint="0.39994506668294322"/>
        </patternFill>
      </fill>
    </dxf>
    <dxf>
      <font>
        <b val="0"/>
        <i val="0"/>
        <color rgb="FFCDA3F8"/>
      </font>
      <fill>
        <patternFill>
          <bgColor rgb="FFCDA3F8"/>
        </patternFill>
      </fill>
    </dxf>
    <dxf>
      <font>
        <b/>
        <i val="0"/>
        <color rgb="FFFF0000"/>
      </font>
    </dxf>
    <dxf>
      <font>
        <b/>
        <i val="0"/>
        <color theme="5"/>
      </font>
    </dxf>
    <dxf>
      <font>
        <b/>
        <i val="0"/>
        <color theme="9" tint="-0.499984740745262"/>
      </font>
    </dxf>
    <dxf>
      <fill>
        <patternFill>
          <bgColor rgb="FFFF0000"/>
        </patternFill>
      </fill>
    </dxf>
    <dxf>
      <font>
        <color theme="1" tint="0.499984740745262"/>
      </font>
      <fill>
        <patternFill>
          <bgColor theme="0" tint="-0.24994659260841701"/>
        </patternFill>
      </fill>
    </dxf>
    <dxf>
      <font>
        <u val="none"/>
        <color rgb="FFFFE6F9"/>
      </font>
      <fill>
        <patternFill>
          <bgColor rgb="FFFFE6F9"/>
        </patternFill>
      </fill>
    </dxf>
    <dxf>
      <font>
        <b val="0"/>
        <i val="0"/>
        <color theme="5" tint="0.39994506668294322"/>
      </font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b val="0"/>
        <i val="0"/>
        <color theme="4" tint="0.59996337778862885"/>
      </font>
      <fill>
        <patternFill>
          <bgColor theme="4" tint="0.59996337778862885"/>
        </patternFill>
      </fill>
    </dxf>
    <dxf>
      <font>
        <color theme="1" tint="0.34998626667073579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b val="0"/>
        <i val="0"/>
        <color theme="9" tint="0.39994506668294322"/>
      </font>
      <fill>
        <patternFill>
          <bgColor theme="9" tint="0.39994506668294322"/>
        </patternFill>
      </fill>
    </dxf>
    <dxf>
      <font>
        <color theme="1" tint="0.34998626667073579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b val="0"/>
        <i val="0"/>
        <color theme="7" tint="0.39994506668294322"/>
      </font>
      <fill>
        <patternFill>
          <bgColor theme="7" tint="0.39994506668294322"/>
        </patternFill>
      </fill>
    </dxf>
    <dxf>
      <font>
        <color theme="1" tint="0.34998626667073579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b val="0"/>
        <i val="0"/>
        <color rgb="FFCDA3F8"/>
      </font>
      <fill>
        <patternFill>
          <bgColor rgb="FFCDA3F8"/>
        </patternFill>
      </fill>
    </dxf>
    <dxf>
      <font>
        <color theme="1" tint="0.34998626667073579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b/>
        <i val="0"/>
        <color theme="9" tint="-0.499984740745262"/>
      </font>
    </dxf>
    <dxf>
      <font>
        <b/>
        <i val="0"/>
        <color rgb="FFFF0000"/>
      </font>
    </dxf>
    <dxf>
      <font>
        <b/>
        <i val="0"/>
        <color theme="5"/>
      </font>
    </dxf>
    <dxf>
      <font>
        <b/>
        <i val="0"/>
        <color rgb="FF00CC66"/>
      </font>
    </dxf>
    <dxf>
      <font>
        <b/>
        <i val="0"/>
        <color theme="4"/>
      </font>
    </dxf>
    <dxf>
      <font>
        <b/>
        <i val="0"/>
        <color rgb="FF7030A0"/>
      </font>
    </dxf>
    <dxf>
      <font>
        <b/>
        <i val="0"/>
        <color rgb="FF00CC66"/>
      </font>
    </dxf>
    <dxf>
      <font>
        <color theme="1" tint="0.499984740745262"/>
      </font>
      <fill>
        <patternFill>
          <bgColor theme="0" tint="-0.24994659260841701"/>
        </patternFill>
      </fill>
    </dxf>
    <dxf>
      <font>
        <u val="none"/>
        <color rgb="FFFFE6F9"/>
      </font>
      <fill>
        <patternFill>
          <bgColor rgb="FFFFE6F9"/>
        </patternFill>
      </fill>
    </dxf>
    <dxf>
      <font>
        <b val="0"/>
        <i val="0"/>
        <color theme="5" tint="0.39994506668294322"/>
      </font>
      <fill>
        <patternFill>
          <bgColor theme="5" tint="0.39994506668294322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b val="0"/>
        <i val="0"/>
        <color theme="4" tint="0.59996337778862885"/>
      </font>
      <fill>
        <patternFill>
          <bgColor theme="4" tint="0.59996337778862885"/>
        </patternFill>
      </fill>
    </dxf>
    <dxf>
      <font>
        <b val="0"/>
        <i val="0"/>
        <color theme="9" tint="0.39994506668294322"/>
      </font>
      <fill>
        <patternFill>
          <bgColor theme="9" tint="0.39994506668294322"/>
        </patternFill>
      </fill>
    </dxf>
    <dxf>
      <font>
        <b val="0"/>
        <i val="0"/>
        <color theme="7" tint="0.39994506668294322"/>
      </font>
      <fill>
        <patternFill>
          <bgColor theme="7" tint="0.39994506668294322"/>
        </patternFill>
      </fill>
    </dxf>
    <dxf>
      <font>
        <b val="0"/>
        <i val="0"/>
        <color rgb="FFCDA3F8"/>
      </font>
      <fill>
        <patternFill>
          <bgColor rgb="FFCDA3F8"/>
        </patternFill>
      </fill>
    </dxf>
    <dxf>
      <font>
        <b/>
        <i val="0"/>
        <color rgb="FFFF0000"/>
      </font>
    </dxf>
    <dxf>
      <font>
        <b/>
        <i val="0"/>
        <color theme="5"/>
      </font>
    </dxf>
    <dxf>
      <font>
        <b/>
        <i val="0"/>
        <color theme="9" tint="-0.499984740745262"/>
      </font>
    </dxf>
    <dxf>
      <font>
        <b/>
        <i val="0"/>
        <color theme="4"/>
      </font>
    </dxf>
    <dxf>
      <font>
        <b/>
        <i val="0"/>
        <color rgb="FF7030A0"/>
      </font>
    </dxf>
    <dxf>
      <font>
        <b/>
        <i val="0"/>
        <color theme="4"/>
      </font>
    </dxf>
    <dxf>
      <font>
        <b/>
        <i val="0"/>
        <color rgb="FF7030A0"/>
      </font>
    </dxf>
    <dxf>
      <font>
        <b/>
        <i val="0"/>
        <color rgb="FF00CC66"/>
      </font>
    </dxf>
    <dxf>
      <fill>
        <patternFill>
          <bgColor rgb="FFFF0000"/>
        </patternFill>
      </fill>
    </dxf>
    <dxf>
      <font>
        <color theme="1" tint="0.499984740745262"/>
      </font>
      <fill>
        <patternFill>
          <bgColor theme="0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rgb="FFFFE6F9"/>
      </font>
      <fill>
        <patternFill>
          <bgColor rgb="FFFFE6F9"/>
        </patternFill>
      </fill>
    </dxf>
    <dxf>
      <font>
        <b val="0"/>
        <i val="0"/>
        <color theme="5" tint="0.39994506668294322"/>
      </font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b val="0"/>
        <i val="0"/>
        <color theme="4" tint="0.59996337778862885"/>
      </font>
      <fill>
        <patternFill>
          <bgColor theme="4" tint="0.59996337778862885"/>
        </patternFill>
      </fill>
    </dxf>
    <dxf>
      <font>
        <color theme="1" tint="0.34998626667073579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b val="0"/>
        <i val="0"/>
        <color theme="9" tint="0.39994506668294322"/>
      </font>
      <fill>
        <patternFill>
          <bgColor theme="9" tint="0.39994506668294322"/>
        </patternFill>
      </fill>
    </dxf>
    <dxf>
      <font>
        <color theme="1" tint="0.34998626667073579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b val="0"/>
        <i val="0"/>
        <color theme="7" tint="0.39994506668294322"/>
      </font>
      <fill>
        <patternFill>
          <bgColor theme="7" tint="0.39994506668294322"/>
        </patternFill>
      </fill>
    </dxf>
    <dxf>
      <font>
        <color theme="1" tint="0.34998626667073579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b val="0"/>
        <i val="0"/>
        <color rgb="FFCDA3F8"/>
      </font>
      <fill>
        <patternFill>
          <bgColor rgb="FFCDA3F8"/>
        </patternFill>
      </fill>
    </dxf>
    <dxf>
      <font>
        <color theme="1" tint="0.34998626667073579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b/>
        <i val="0"/>
        <color theme="9" tint="-0.499984740745262"/>
      </font>
    </dxf>
    <dxf>
      <font>
        <b/>
        <i val="0"/>
        <color rgb="FFFF0000"/>
      </font>
    </dxf>
    <dxf>
      <font>
        <b/>
        <i val="0"/>
        <color theme="5"/>
      </font>
    </dxf>
    <dxf>
      <font>
        <b/>
        <i val="0"/>
        <color theme="4"/>
      </font>
    </dxf>
    <dxf>
      <font>
        <b/>
        <i val="0"/>
        <color rgb="FF7030A0"/>
      </font>
    </dxf>
    <dxf>
      <font>
        <b/>
        <i val="0"/>
        <color rgb="FF00CC66"/>
      </font>
    </dxf>
    <dxf>
      <font>
        <color theme="1" tint="0.499984740745262"/>
      </font>
      <fill>
        <patternFill>
          <bgColor theme="0" tint="-0.24994659260841701"/>
        </patternFill>
      </fill>
    </dxf>
    <dxf>
      <font>
        <u val="none"/>
        <color rgb="FFFFE6F9"/>
      </font>
      <fill>
        <patternFill>
          <bgColor rgb="FFFFE6F9"/>
        </patternFill>
      </fill>
    </dxf>
    <dxf>
      <font>
        <b val="0"/>
        <i val="0"/>
        <color theme="5" tint="0.39994506668294322"/>
      </font>
      <fill>
        <patternFill>
          <bgColor theme="5" tint="0.39994506668294322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b val="0"/>
        <i val="0"/>
        <color theme="4" tint="0.59996337778862885"/>
      </font>
      <fill>
        <patternFill>
          <bgColor theme="4" tint="0.59996337778862885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b val="0"/>
        <i val="0"/>
        <color theme="9" tint="0.39994506668294322"/>
      </font>
      <fill>
        <patternFill>
          <bgColor theme="9" tint="0.39994506668294322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b val="0"/>
        <i val="0"/>
        <color theme="7" tint="0.39994506668294322"/>
      </font>
      <fill>
        <patternFill>
          <bgColor theme="7" tint="0.39994506668294322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b val="0"/>
        <i val="0"/>
        <color rgb="FFCDA3F8"/>
      </font>
      <fill>
        <patternFill>
          <bgColor rgb="FFCDA3F8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b/>
        <i val="0"/>
        <color rgb="FFFF0000"/>
      </font>
    </dxf>
    <dxf>
      <font>
        <b/>
        <i val="0"/>
        <color theme="5"/>
      </font>
    </dxf>
    <dxf>
      <font>
        <b/>
        <i val="0"/>
        <color theme="9" tint="-0.499984740745262"/>
      </font>
    </dxf>
    <dxf>
      <font>
        <b/>
        <i val="0"/>
        <color theme="4"/>
      </font>
    </dxf>
    <dxf>
      <font>
        <b/>
        <i val="0"/>
        <color rgb="FF7030A0"/>
      </font>
    </dxf>
    <dxf>
      <font>
        <b/>
        <i val="0"/>
        <color rgb="FF00CC66"/>
      </font>
    </dxf>
    <dxf>
      <font>
        <b/>
        <i val="0"/>
        <color theme="4"/>
      </font>
    </dxf>
    <dxf>
      <font>
        <b/>
        <i val="0"/>
        <color rgb="FF7030A0"/>
      </font>
    </dxf>
    <dxf>
      <font>
        <b/>
        <i val="0"/>
        <color rgb="FF00CC66"/>
      </font>
    </dxf>
    <dxf>
      <fill>
        <patternFill>
          <bgColor rgb="FFFF0000"/>
        </patternFill>
      </fill>
    </dxf>
    <dxf>
      <font>
        <color theme="1" tint="0.499984740745262"/>
      </font>
      <fill>
        <patternFill>
          <bgColor theme="0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rgb="FFFFE6F9"/>
      </font>
      <fill>
        <patternFill>
          <bgColor rgb="FFFFE6F9"/>
        </patternFill>
      </fill>
    </dxf>
    <dxf>
      <font>
        <b val="0"/>
        <i val="0"/>
        <color theme="5" tint="0.39994506668294322"/>
      </font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b val="0"/>
        <i val="0"/>
        <color theme="4" tint="0.59996337778862885"/>
      </font>
      <fill>
        <patternFill>
          <bgColor theme="4" tint="0.59996337778862885"/>
        </patternFill>
      </fill>
    </dxf>
    <dxf>
      <font>
        <color theme="1" tint="0.34998626667073579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b val="0"/>
        <i val="0"/>
        <color theme="9" tint="0.39994506668294322"/>
      </font>
      <fill>
        <patternFill>
          <bgColor theme="9" tint="0.39994506668294322"/>
        </patternFill>
      </fill>
    </dxf>
    <dxf>
      <font>
        <color theme="1" tint="0.34998626667073579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b val="0"/>
        <i val="0"/>
        <color theme="7" tint="0.39994506668294322"/>
      </font>
      <fill>
        <patternFill>
          <bgColor theme="7" tint="0.39994506668294322"/>
        </patternFill>
      </fill>
    </dxf>
    <dxf>
      <font>
        <color theme="1" tint="0.34998626667073579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b val="0"/>
        <i val="0"/>
        <color rgb="FFCDA3F8"/>
      </font>
      <fill>
        <patternFill>
          <bgColor rgb="FFCDA3F8"/>
        </patternFill>
      </fill>
    </dxf>
    <dxf>
      <font>
        <color theme="1" tint="0.34998626667073579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rgb="FFFFE6F9"/>
      </font>
      <fill>
        <patternFill>
          <bgColor rgb="FFFFE6F9"/>
        </patternFill>
      </fill>
    </dxf>
    <dxf>
      <font>
        <b val="0"/>
        <i val="0"/>
        <color theme="5" tint="0.39994506668294322"/>
      </font>
      <fill>
        <patternFill>
          <bgColor theme="5" tint="0.39994506668294322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b val="0"/>
        <i val="0"/>
        <color theme="4" tint="0.59996337778862885"/>
      </font>
      <fill>
        <patternFill>
          <bgColor theme="4" tint="0.59996337778862885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b val="0"/>
        <i val="0"/>
        <color theme="9" tint="0.39994506668294322"/>
      </font>
      <fill>
        <patternFill>
          <bgColor theme="9" tint="0.39994506668294322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b val="0"/>
        <i val="0"/>
        <color theme="7" tint="0.39994506668294322"/>
      </font>
      <fill>
        <patternFill>
          <bgColor theme="7" tint="0.39994506668294322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b val="0"/>
        <i val="0"/>
        <color rgb="FFCDA3F8"/>
      </font>
      <fill>
        <patternFill>
          <bgColor rgb="FFCDA3F8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b/>
        <i val="0"/>
        <color rgb="FFFF0000"/>
      </font>
    </dxf>
    <dxf>
      <font>
        <b/>
        <i val="0"/>
        <color theme="5"/>
      </font>
    </dxf>
    <dxf>
      <font>
        <b/>
        <i val="0"/>
        <color theme="9" tint="-0.499984740745262"/>
      </font>
    </dxf>
    <dxf>
      <font>
        <b/>
        <i val="0"/>
        <color theme="4"/>
      </font>
    </dxf>
    <dxf>
      <font>
        <b/>
        <i val="0"/>
        <color rgb="FF7030A0"/>
      </font>
    </dxf>
    <dxf>
      <font>
        <b/>
        <i val="0"/>
        <color rgb="FF00CC66"/>
      </font>
    </dxf>
    <dxf>
      <font>
        <b/>
        <i val="0"/>
        <color theme="4"/>
      </font>
    </dxf>
    <dxf>
      <font>
        <b/>
        <i val="0"/>
        <color rgb="FF7030A0"/>
      </font>
    </dxf>
    <dxf>
      <font>
        <b/>
        <i val="0"/>
        <color rgb="FF00CC66"/>
      </font>
    </dxf>
    <dxf>
      <fill>
        <patternFill>
          <bgColor rgb="FFFF0000"/>
        </patternFill>
      </fill>
    </dxf>
    <dxf>
      <font>
        <color theme="1" tint="0.499984740745262"/>
      </font>
      <fill>
        <patternFill>
          <bgColor theme="0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rgb="FFFFE6F9"/>
      </font>
      <fill>
        <patternFill>
          <bgColor rgb="FFFFE6F9"/>
        </patternFill>
      </fill>
    </dxf>
    <dxf>
      <font>
        <b val="0"/>
        <i val="0"/>
        <color theme="5" tint="0.39994506668294322"/>
      </font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b val="0"/>
        <i val="0"/>
        <color theme="4" tint="0.59996337778862885"/>
      </font>
      <fill>
        <patternFill>
          <bgColor theme="4" tint="0.59996337778862885"/>
        </patternFill>
      </fill>
    </dxf>
    <dxf>
      <font>
        <color theme="1" tint="0.34998626667073579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b val="0"/>
        <i val="0"/>
        <color theme="9" tint="0.39994506668294322"/>
      </font>
      <fill>
        <patternFill>
          <bgColor theme="9" tint="0.39994506668294322"/>
        </patternFill>
      </fill>
    </dxf>
    <dxf>
      <font>
        <color theme="1" tint="0.34998626667073579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b val="0"/>
        <i val="0"/>
        <color theme="7" tint="0.39994506668294322"/>
      </font>
      <fill>
        <patternFill>
          <bgColor theme="7" tint="0.39994506668294322"/>
        </patternFill>
      </fill>
    </dxf>
    <dxf>
      <font>
        <color theme="1" tint="0.34998626667073579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b val="0"/>
        <i val="0"/>
        <color rgb="FFCDA3F8"/>
      </font>
      <fill>
        <patternFill>
          <bgColor rgb="FFCDA3F8"/>
        </patternFill>
      </fill>
    </dxf>
    <dxf>
      <font>
        <color theme="1" tint="0.34998626667073579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b/>
        <i val="0"/>
        <color rgb="FFFF0000"/>
      </font>
    </dxf>
    <dxf>
      <font>
        <b/>
        <i val="0"/>
        <color theme="5"/>
      </font>
    </dxf>
    <dxf>
      <font>
        <b/>
        <i val="0"/>
        <color theme="9" tint="-0.499984740745262"/>
      </font>
    </dxf>
    <dxf>
      <font>
        <b/>
        <i val="0"/>
        <color theme="4"/>
      </font>
    </dxf>
    <dxf>
      <font>
        <b/>
        <i val="0"/>
        <color rgb="FF7030A0"/>
      </font>
    </dxf>
    <dxf>
      <font>
        <b/>
        <i val="0"/>
        <color rgb="FF00CC66"/>
      </font>
    </dxf>
    <dxf>
      <font>
        <b/>
        <i val="0"/>
        <color theme="4"/>
      </font>
    </dxf>
    <dxf>
      <font>
        <b/>
        <i val="0"/>
        <color rgb="FF7030A0"/>
      </font>
    </dxf>
    <dxf>
      <font>
        <b/>
        <i val="0"/>
        <color rgb="FF00CC66"/>
      </font>
    </dxf>
    <dxf>
      <font>
        <b/>
        <i val="0"/>
        <color rgb="FFFF0000"/>
      </font>
    </dxf>
    <dxf>
      <font>
        <b/>
        <i val="0"/>
        <color theme="5"/>
      </font>
    </dxf>
    <dxf>
      <font>
        <b/>
        <i val="0"/>
        <color theme="9" tint="-0.499984740745262"/>
      </font>
    </dxf>
    <dxf>
      <font>
        <b/>
        <i val="0"/>
        <color rgb="FFFF0000"/>
      </font>
    </dxf>
    <dxf>
      <font>
        <b/>
        <i val="0"/>
        <color theme="5"/>
      </font>
    </dxf>
    <dxf>
      <font>
        <b/>
        <i val="0"/>
        <color theme="9" tint="-0.499984740745262"/>
      </font>
    </dxf>
    <dxf>
      <font>
        <b/>
        <i val="0"/>
        <color theme="4"/>
      </font>
    </dxf>
    <dxf>
      <font>
        <b/>
        <i val="0"/>
        <color rgb="FF7030A0"/>
      </font>
    </dxf>
    <dxf>
      <font>
        <b/>
        <i val="0"/>
        <color rgb="FF00CC66"/>
      </font>
    </dxf>
    <dxf>
      <font>
        <b/>
        <i val="0"/>
        <color rgb="FFFF0000"/>
      </font>
    </dxf>
    <dxf>
      <font>
        <b/>
        <i val="0"/>
        <color theme="5"/>
      </font>
    </dxf>
    <dxf>
      <font>
        <b/>
        <i val="0"/>
        <color theme="9" tint="-0.499984740745262"/>
      </font>
    </dxf>
  </dxfs>
  <tableStyles count="0" defaultTableStyle="TableStyleMedium2" defaultPivotStyle="PivotStyleLight16"/>
  <colors>
    <mruColors>
      <color rgb="FFFFE6F9"/>
      <color rgb="FFCDA3F8"/>
      <color rgb="FF00CC66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78C6E-4C71-4DF3-9777-C3C5F744E5BE}">
  <dimension ref="A1:W59"/>
  <sheetViews>
    <sheetView tabSelected="1" zoomScale="85" zoomScaleNormal="85" workbookViewId="0">
      <pane ySplit="3" topLeftCell="A13" activePane="bottomLeft" state="frozen"/>
      <selection pane="bottomLeft" activeCell="P35" sqref="P35"/>
    </sheetView>
  </sheetViews>
  <sheetFormatPr baseColWidth="10" defaultRowHeight="15" x14ac:dyDescent="0.25"/>
  <cols>
    <col min="1" max="1" width="8.140625" bestFit="1" customWidth="1"/>
    <col min="2" max="2" width="11.7109375" bestFit="1" customWidth="1"/>
    <col min="3" max="3" width="22.42578125" bestFit="1" customWidth="1"/>
    <col min="4" max="4" width="14.28515625" bestFit="1" customWidth="1"/>
    <col min="5" max="5" width="48.28515625" bestFit="1" customWidth="1"/>
    <col min="6" max="10" width="5.7109375" customWidth="1"/>
    <col min="11" max="11" width="5.140625" style="7" bestFit="1" customWidth="1"/>
    <col min="12" max="12" width="12.42578125" bestFit="1" customWidth="1"/>
    <col min="13" max="17" width="3.7109375" bestFit="1" customWidth="1"/>
    <col min="18" max="18" width="3" customWidth="1"/>
    <col min="19" max="23" width="3.7109375" customWidth="1"/>
  </cols>
  <sheetData>
    <row r="1" spans="1:23" ht="15.75" thickBot="1" x14ac:dyDescent="0.3">
      <c r="B1" s="4" t="s">
        <v>137</v>
      </c>
      <c r="C1" s="3" t="s">
        <v>138</v>
      </c>
      <c r="D1" s="5" t="s">
        <v>139</v>
      </c>
      <c r="M1" s="21" t="s">
        <v>153</v>
      </c>
      <c r="N1" s="21"/>
      <c r="O1" s="21"/>
      <c r="P1" s="21"/>
      <c r="Q1" s="21"/>
      <c r="R1" s="21"/>
      <c r="S1" s="21">
        <f>SUM(S2:U2)+W2</f>
        <v>168</v>
      </c>
      <c r="T1" s="21"/>
      <c r="U1" s="21"/>
    </row>
    <row r="2" spans="1:23" ht="15.75" thickBot="1" x14ac:dyDescent="0.3">
      <c r="B2" s="4" t="s">
        <v>154</v>
      </c>
      <c r="C2" s="3" t="s">
        <v>156</v>
      </c>
      <c r="D2" s="5" t="s">
        <v>158</v>
      </c>
      <c r="L2" t="s">
        <v>142</v>
      </c>
      <c r="M2" s="21"/>
      <c r="N2" s="21"/>
      <c r="O2" s="21"/>
      <c r="P2" s="21"/>
      <c r="Q2" s="21"/>
      <c r="R2" s="21"/>
      <c r="S2">
        <f t="shared" ref="S2:T2" si="0">SUM(S4:S59)</f>
        <v>0</v>
      </c>
      <c r="T2">
        <f t="shared" si="0"/>
        <v>0</v>
      </c>
      <c r="U2">
        <f>SUM(U4:U59)</f>
        <v>168</v>
      </c>
      <c r="W2">
        <f t="shared" ref="W2" si="1">SUM(W4:W59)</f>
        <v>0</v>
      </c>
    </row>
    <row r="3" spans="1:23" s="6" customFormat="1" ht="108" x14ac:dyDescent="0.25">
      <c r="A3" s="6" t="s">
        <v>136</v>
      </c>
      <c r="B3" s="6" t="s">
        <v>64</v>
      </c>
      <c r="C3" s="6" t="s">
        <v>65</v>
      </c>
      <c r="D3" s="6" t="s">
        <v>66</v>
      </c>
      <c r="E3" s="6" t="s">
        <v>67</v>
      </c>
      <c r="F3" s="12" t="s">
        <v>160</v>
      </c>
      <c r="G3" s="13" t="s">
        <v>161</v>
      </c>
      <c r="H3" s="14" t="s">
        <v>162</v>
      </c>
      <c r="I3" s="15" t="s">
        <v>163</v>
      </c>
      <c r="J3" s="16" t="s">
        <v>164</v>
      </c>
      <c r="K3" s="8" t="s">
        <v>167</v>
      </c>
      <c r="L3" s="6" t="s">
        <v>141</v>
      </c>
      <c r="M3" s="17" t="s">
        <v>146</v>
      </c>
      <c r="N3" s="17" t="s">
        <v>143</v>
      </c>
      <c r="O3" s="17" t="s">
        <v>147</v>
      </c>
      <c r="P3" s="17" t="s">
        <v>144</v>
      </c>
      <c r="Q3" s="17" t="s">
        <v>145</v>
      </c>
      <c r="S3" s="17" t="s">
        <v>148</v>
      </c>
      <c r="T3" s="17" t="s">
        <v>150</v>
      </c>
      <c r="U3" s="17" t="s">
        <v>149</v>
      </c>
      <c r="V3" s="17" t="s">
        <v>151</v>
      </c>
      <c r="W3" s="17" t="s">
        <v>152</v>
      </c>
    </row>
    <row r="4" spans="1:23" x14ac:dyDescent="0.25">
      <c r="A4" s="2">
        <v>75556</v>
      </c>
      <c r="B4" t="str">
        <f>VLOOKUP(A4,'Listado de asignaturas'!A:Z,6,0)</f>
        <v>Todos</v>
      </c>
      <c r="C4" t="str">
        <f>VLOOKUP(A4,'Listado de asignaturas'!A:AA,7,0)</f>
        <v>EX + EC</v>
      </c>
      <c r="D4" t="str">
        <f>VLOOKUP(A4,'Listado de asignaturas'!A:AA,4,0)</f>
        <v>Básica</v>
      </c>
      <c r="E4" t="str">
        <f>IF($C$1="CAT",VLOOKUP(A4,'Listado de asignaturas'!A:AA,3,0),VLOOKUP(A4,'Listado de asignaturas'!A:AA,2,0))</f>
        <v>Administració i gestió d'organitzacions</v>
      </c>
      <c r="F4">
        <v>2</v>
      </c>
      <c r="G4">
        <v>2</v>
      </c>
      <c r="H4">
        <v>2</v>
      </c>
      <c r="I4">
        <v>2</v>
      </c>
      <c r="J4">
        <v>2</v>
      </c>
      <c r="K4" s="7">
        <f>VLOOKUP(A4,'Listado de asignaturas'!A:AA,5,0)</f>
        <v>6</v>
      </c>
      <c r="O4" s="9" t="s">
        <v>165</v>
      </c>
      <c r="P4" s="11"/>
      <c r="S4">
        <f t="shared" ref="S4:S35" si="2">IF(M4="X",$K4,0)</f>
        <v>0</v>
      </c>
      <c r="T4">
        <f t="shared" ref="T4:T35" si="3">IF(N4="X",$K4,0)</f>
        <v>0</v>
      </c>
      <c r="U4">
        <f t="shared" ref="U4:U35" si="4">IF(O4="X",$K4,0)</f>
        <v>6</v>
      </c>
      <c r="W4">
        <f t="shared" ref="W4:W35" si="5">IF(Q4="X",$K4,0)</f>
        <v>0</v>
      </c>
    </row>
    <row r="5" spans="1:23" x14ac:dyDescent="0.25">
      <c r="A5" s="2">
        <v>75557</v>
      </c>
      <c r="B5" t="str">
        <f>VLOOKUP(A5,'Listado de asignaturas'!A:Z,6,0)</f>
        <v>Todos</v>
      </c>
      <c r="C5" t="str">
        <f>VLOOKUP(A5,'Listado de asignaturas'!A:AA,7,0)</f>
        <v>(EX + Pr) + EC</v>
      </c>
      <c r="D5" t="str">
        <f>VLOOKUP(A5,'Listado de asignaturas'!A:AA,4,0)</f>
        <v>Básica</v>
      </c>
      <c r="E5" t="str">
        <f>IF($C$1="CAT",VLOOKUP(A5,'Listado de asignaturas'!A:AA,3,0),VLOOKUP(A5,'Listado de asignaturas'!A:AA,2,0))</f>
        <v>Àlgebra</v>
      </c>
      <c r="F5">
        <v>2</v>
      </c>
      <c r="G5">
        <v>2</v>
      </c>
      <c r="H5">
        <v>2</v>
      </c>
      <c r="I5">
        <v>2</v>
      </c>
      <c r="J5">
        <v>2</v>
      </c>
      <c r="K5" s="7">
        <f>VLOOKUP(A5,'Listado de asignaturas'!A:AA,5,0)</f>
        <v>6</v>
      </c>
      <c r="O5" s="9" t="s">
        <v>165</v>
      </c>
      <c r="P5" s="11"/>
      <c r="S5">
        <f t="shared" si="2"/>
        <v>0</v>
      </c>
      <c r="T5">
        <f t="shared" si="3"/>
        <v>0</v>
      </c>
      <c r="U5">
        <f t="shared" si="4"/>
        <v>6</v>
      </c>
      <c r="W5">
        <f t="shared" si="5"/>
        <v>0</v>
      </c>
    </row>
    <row r="6" spans="1:23" x14ac:dyDescent="0.25">
      <c r="A6" s="2">
        <v>75558</v>
      </c>
      <c r="B6" t="str">
        <f>VLOOKUP(A6,'Listado de asignaturas'!A:Z,6,0)</f>
        <v>Todos</v>
      </c>
      <c r="C6" t="str">
        <f>VLOOKUP(A6,'Listado de asignaturas'!A:AA,7,0)</f>
        <v>EX + EC</v>
      </c>
      <c r="D6" t="str">
        <f>VLOOKUP(A6,'Listado de asignaturas'!A:AA,4,0)</f>
        <v>Básica</v>
      </c>
      <c r="E6" t="str">
        <f>IF($C$1="CAT",VLOOKUP(A6,'Listado de asignaturas'!A:AA,3,0),VLOOKUP(A6,'Listado de asignaturas'!A:AA,2,0))</f>
        <v>Anàlisi matemàtica</v>
      </c>
      <c r="F6">
        <v>2</v>
      </c>
      <c r="G6">
        <v>2</v>
      </c>
      <c r="H6">
        <v>2</v>
      </c>
      <c r="I6">
        <v>2</v>
      </c>
      <c r="J6">
        <v>2</v>
      </c>
      <c r="K6" s="7">
        <f>VLOOKUP(A6,'Listado de asignaturas'!A:AA,5,0)</f>
        <v>6</v>
      </c>
      <c r="O6" s="9" t="s">
        <v>165</v>
      </c>
      <c r="P6" s="11"/>
      <c r="S6">
        <f t="shared" si="2"/>
        <v>0</v>
      </c>
      <c r="T6">
        <f t="shared" si="3"/>
        <v>0</v>
      </c>
      <c r="U6">
        <f t="shared" si="4"/>
        <v>6</v>
      </c>
      <c r="W6">
        <f t="shared" si="5"/>
        <v>0</v>
      </c>
    </row>
    <row r="7" spans="1:23" x14ac:dyDescent="0.25">
      <c r="A7" s="2">
        <v>75568</v>
      </c>
      <c r="B7" t="str">
        <f>VLOOKUP(A7,'Listado de asignaturas'!A:Z,6,0)</f>
        <v>Todos</v>
      </c>
      <c r="C7" t="str">
        <f>VLOOKUP(A7,'Listado de asignaturas'!A:AA,7,0)</f>
        <v>EX + EC</v>
      </c>
      <c r="D7" t="str">
        <f>VLOOKUP(A7,'Listado de asignaturas'!A:AA,4,0)</f>
        <v>Básica</v>
      </c>
      <c r="E7" t="str">
        <f>IF($C$1="CAT",VLOOKUP(A7,'Listado de asignaturas'!A:AA,3,0),VLOOKUP(A7,'Listado de asignaturas'!A:AA,2,0))</f>
        <v>Estadística</v>
      </c>
      <c r="F7">
        <v>2</v>
      </c>
      <c r="G7">
        <v>2</v>
      </c>
      <c r="H7">
        <v>2</v>
      </c>
      <c r="I7">
        <v>2</v>
      </c>
      <c r="J7">
        <v>2</v>
      </c>
      <c r="K7" s="7">
        <f>VLOOKUP(A7,'Listado de asignaturas'!A:AA,5,0)</f>
        <v>6</v>
      </c>
      <c r="O7" s="9" t="s">
        <v>165</v>
      </c>
      <c r="P7" s="11"/>
      <c r="S7">
        <f t="shared" si="2"/>
        <v>0</v>
      </c>
      <c r="T7">
        <f t="shared" si="3"/>
        <v>0</v>
      </c>
      <c r="U7">
        <f t="shared" si="4"/>
        <v>6</v>
      </c>
      <c r="W7">
        <f t="shared" si="5"/>
        <v>0</v>
      </c>
    </row>
    <row r="8" spans="1:23" x14ac:dyDescent="0.25">
      <c r="A8" s="2">
        <v>75562</v>
      </c>
      <c r="B8" t="str">
        <f>VLOOKUP(A8,'Listado de asignaturas'!A:Z,6,0)</f>
        <v>Todos</v>
      </c>
      <c r="C8" t="str">
        <f>VLOOKUP(A8,'Listado de asignaturas'!A:AA,7,0)</f>
        <v>(EX + Pr) + EC</v>
      </c>
      <c r="D8" t="str">
        <f>VLOOKUP(A8,'Listado de asignaturas'!A:AA,4,0)</f>
        <v>Básica</v>
      </c>
      <c r="E8" t="str">
        <f>IF($C$1="CAT",VLOOKUP(A8,'Listado de asignaturas'!A:AA,3,0),VLOOKUP(A8,'Listado de asignaturas'!A:AA,2,0))</f>
        <v>Fonaments de computadors</v>
      </c>
      <c r="F8">
        <v>2</v>
      </c>
      <c r="G8">
        <v>2</v>
      </c>
      <c r="H8">
        <v>2</v>
      </c>
      <c r="I8">
        <v>2</v>
      </c>
      <c r="J8">
        <v>2</v>
      </c>
      <c r="K8" s="7">
        <f>VLOOKUP(A8,'Listado de asignaturas'!A:AA,5,0)</f>
        <v>6</v>
      </c>
      <c r="O8" s="9" t="s">
        <v>165</v>
      </c>
      <c r="P8" s="11"/>
      <c r="S8">
        <f t="shared" si="2"/>
        <v>0</v>
      </c>
      <c r="T8">
        <f t="shared" si="3"/>
        <v>0</v>
      </c>
      <c r="U8">
        <f t="shared" si="4"/>
        <v>6</v>
      </c>
      <c r="W8">
        <f t="shared" si="5"/>
        <v>0</v>
      </c>
    </row>
    <row r="9" spans="1:23" x14ac:dyDescent="0.25">
      <c r="A9" s="2">
        <v>75554</v>
      </c>
      <c r="B9" t="str">
        <f>VLOOKUP(A9,'Listado de asignaturas'!A:Z,6,0)</f>
        <v>Todos</v>
      </c>
      <c r="C9" t="str">
        <f>VLOOKUP(A9,'Listado de asignaturas'!A:AA,7,0)</f>
        <v>(EC + Pr) + PS // (EX + Pr) + EC</v>
      </c>
      <c r="D9" t="str">
        <f>VLOOKUP(A9,'Listado de asignaturas'!A:AA,4,0)</f>
        <v>Básica</v>
      </c>
      <c r="E9" t="str">
        <f>IF($C$1="CAT",VLOOKUP(A9,'Listado de asignaturas'!A:AA,3,0),VLOOKUP(A9,'Listado de asignaturas'!A:AA,2,0))</f>
        <v>Fonaments de programació</v>
      </c>
      <c r="F9">
        <v>2</v>
      </c>
      <c r="G9">
        <v>2</v>
      </c>
      <c r="H9">
        <v>2</v>
      </c>
      <c r="I9">
        <v>2</v>
      </c>
      <c r="J9">
        <v>2</v>
      </c>
      <c r="K9" s="7">
        <f>VLOOKUP(A9,'Listado de asignaturas'!A:AA,5,0)</f>
        <v>6</v>
      </c>
      <c r="O9" s="9" t="s">
        <v>165</v>
      </c>
      <c r="P9" s="11"/>
      <c r="S9">
        <f t="shared" si="2"/>
        <v>0</v>
      </c>
      <c r="T9">
        <f t="shared" si="3"/>
        <v>0</v>
      </c>
      <c r="U9">
        <f t="shared" si="4"/>
        <v>6</v>
      </c>
      <c r="W9">
        <f t="shared" si="5"/>
        <v>0</v>
      </c>
    </row>
    <row r="10" spans="1:23" x14ac:dyDescent="0.25">
      <c r="A10" s="2">
        <v>75611</v>
      </c>
      <c r="B10" t="str">
        <f>VLOOKUP(A10,'Listado de asignaturas'!A:Z,6,0)</f>
        <v>Todos</v>
      </c>
      <c r="C10" t="str">
        <f>VLOOKUP(A10,'Listado de asignaturas'!A:AA,7,0)</f>
        <v>EX + EC</v>
      </c>
      <c r="D10" t="str">
        <f>VLOOKUP(A10,'Listado de asignaturas'!A:AA,4,0)</f>
        <v>Básica</v>
      </c>
      <c r="E10" t="str">
        <f>IF($C$1="CAT",VLOOKUP(A10,'Listado de asignaturas'!A:AA,3,0),VLOOKUP(A10,'Listado de asignaturas'!A:AA,2,0))</f>
        <v>Fonaments físics de la informàtica</v>
      </c>
      <c r="F10">
        <v>2</v>
      </c>
      <c r="G10">
        <v>2</v>
      </c>
      <c r="H10">
        <v>2</v>
      </c>
      <c r="I10">
        <v>2</v>
      </c>
      <c r="J10">
        <v>2</v>
      </c>
      <c r="K10" s="7">
        <f>VLOOKUP(A10,'Listado de asignaturas'!A:AA,5,0)</f>
        <v>6</v>
      </c>
      <c r="O10" s="9" t="s">
        <v>165</v>
      </c>
      <c r="P10" s="11"/>
      <c r="S10">
        <f t="shared" si="2"/>
        <v>0</v>
      </c>
      <c r="T10">
        <f t="shared" si="3"/>
        <v>0</v>
      </c>
      <c r="U10">
        <f t="shared" si="4"/>
        <v>6</v>
      </c>
      <c r="W10">
        <f t="shared" si="5"/>
        <v>0</v>
      </c>
    </row>
    <row r="11" spans="1:23" x14ac:dyDescent="0.25">
      <c r="A11" s="2">
        <v>75570</v>
      </c>
      <c r="B11" t="str">
        <f>VLOOKUP(A11,'Listado de asignaturas'!A:Z,6,0)</f>
        <v>Todos</v>
      </c>
      <c r="C11" t="str">
        <f>VLOOKUP(A11,'Listado de asignaturas'!A:AA,7,0)</f>
        <v>EC + PS // EX + EC</v>
      </c>
      <c r="D11" t="str">
        <f>VLOOKUP(A11,'Listado de asignaturas'!A:AA,4,0)</f>
        <v>Básica</v>
      </c>
      <c r="E11" t="str">
        <f>IF($C$1="CAT",VLOOKUP(A11,'Listado de asignaturas'!A:AA,3,0),VLOOKUP(A11,'Listado de asignaturas'!A:AA,2,0))</f>
        <v>Lògica</v>
      </c>
      <c r="F11">
        <v>2</v>
      </c>
      <c r="G11">
        <v>2</v>
      </c>
      <c r="H11">
        <v>2</v>
      </c>
      <c r="I11">
        <v>2</v>
      </c>
      <c r="J11">
        <v>2</v>
      </c>
      <c r="K11" s="7">
        <f>VLOOKUP(A11,'Listado de asignaturas'!A:AA,5,0)</f>
        <v>6</v>
      </c>
      <c r="O11" s="9" t="s">
        <v>165</v>
      </c>
      <c r="P11" s="11"/>
      <c r="S11">
        <f t="shared" si="2"/>
        <v>0</v>
      </c>
      <c r="T11">
        <f t="shared" si="3"/>
        <v>0</v>
      </c>
      <c r="U11">
        <f t="shared" si="4"/>
        <v>6</v>
      </c>
      <c r="W11">
        <f t="shared" si="5"/>
        <v>0</v>
      </c>
    </row>
    <row r="12" spans="1:23" x14ac:dyDescent="0.25">
      <c r="A12" s="2">
        <v>75555</v>
      </c>
      <c r="B12" t="str">
        <f>VLOOKUP(A12,'Listado de asignaturas'!A:Z,6,0)</f>
        <v>Todos</v>
      </c>
      <c r="C12" t="str">
        <f>VLOOKUP(A12,'Listado de asignaturas'!A:AA,7,0)</f>
        <v>(EC+Pr) + PS</v>
      </c>
      <c r="D12" t="str">
        <f>VLOOKUP(A12,'Listado de asignaturas'!A:AA,4,0)</f>
        <v>Básica</v>
      </c>
      <c r="E12" t="str">
        <f>IF($C$1="CAT",VLOOKUP(A12,'Listado de asignaturas'!A:AA,3,0),VLOOKUP(A12,'Listado de asignaturas'!A:AA,2,0))</f>
        <v>Pràctiques de programació</v>
      </c>
      <c r="F12">
        <v>2</v>
      </c>
      <c r="G12">
        <v>2</v>
      </c>
      <c r="H12">
        <v>2</v>
      </c>
      <c r="I12">
        <v>2</v>
      </c>
      <c r="J12">
        <v>2</v>
      </c>
      <c r="K12" s="7">
        <f>VLOOKUP(A12,'Listado de asignaturas'!A:AA,5,0)</f>
        <v>6</v>
      </c>
      <c r="O12" s="9" t="s">
        <v>165</v>
      </c>
      <c r="P12" s="11"/>
      <c r="S12">
        <f t="shared" si="2"/>
        <v>0</v>
      </c>
      <c r="T12">
        <f t="shared" si="3"/>
        <v>0</v>
      </c>
      <c r="U12">
        <f t="shared" si="4"/>
        <v>6</v>
      </c>
      <c r="W12">
        <f t="shared" si="5"/>
        <v>0</v>
      </c>
    </row>
    <row r="13" spans="1:23" x14ac:dyDescent="0.25">
      <c r="A13" s="2">
        <v>75561</v>
      </c>
      <c r="B13" t="str">
        <f>VLOOKUP(A13,'Listado de asignaturas'!A:Z,6,0)</f>
        <v>Todos</v>
      </c>
      <c r="C13" t="str">
        <f>VLOOKUP(A13,'Listado de asignaturas'!A:AA,7,0)</f>
        <v>TFG</v>
      </c>
      <c r="D13" t="str">
        <f>VLOOKUP(A13,'Listado de asignaturas'!A:AA,4,0)</f>
        <v>Básica</v>
      </c>
      <c r="E13" t="str">
        <f>IF($C$1="CAT",VLOOKUP(A13,'Listado de asignaturas'!A:AA,3,0),VLOOKUP(A13,'Listado de asignaturas'!A:AA,2,0))</f>
        <v>Treball en equip a la xarxa</v>
      </c>
      <c r="F13">
        <v>2</v>
      </c>
      <c r="G13">
        <v>2</v>
      </c>
      <c r="H13">
        <v>2</v>
      </c>
      <c r="I13">
        <v>2</v>
      </c>
      <c r="J13">
        <v>2</v>
      </c>
      <c r="K13" s="7">
        <f>VLOOKUP(A13,'Listado de asignaturas'!A:AA,5,0)</f>
        <v>6</v>
      </c>
      <c r="O13" s="9" t="s">
        <v>165</v>
      </c>
      <c r="P13" s="11"/>
      <c r="S13">
        <f t="shared" si="2"/>
        <v>0</v>
      </c>
      <c r="T13">
        <f t="shared" si="3"/>
        <v>0</v>
      </c>
      <c r="U13">
        <f t="shared" si="4"/>
        <v>6</v>
      </c>
      <c r="W13">
        <f t="shared" si="5"/>
        <v>0</v>
      </c>
    </row>
    <row r="14" spans="1:23" x14ac:dyDescent="0.25">
      <c r="A14" s="2">
        <v>75575</v>
      </c>
      <c r="B14" t="str">
        <f>VLOOKUP(A14,'Listado de asignaturas'!A:Z,6,0)</f>
        <v>Todos</v>
      </c>
      <c r="C14" t="str">
        <f>VLOOKUP(A14,'Listado de asignaturas'!A:AA,7,0)</f>
        <v>EC + Pr</v>
      </c>
      <c r="D14" t="str">
        <f>VLOOKUP(A14,'Listado de asignaturas'!A:AA,4,0)</f>
        <v>Obligatoria</v>
      </c>
      <c r="E14" t="str">
        <f>IF($C$1="CAT",VLOOKUP(A14,'Listado de asignaturas'!A:AA,3,0),VLOOKUP(A14,'Listado de asignaturas'!A:AA,2,0))</f>
        <v>Administració de xarxes i sistemes operatius</v>
      </c>
      <c r="F14">
        <v>1</v>
      </c>
      <c r="G14">
        <v>2</v>
      </c>
      <c r="H14">
        <v>2</v>
      </c>
      <c r="I14">
        <v>2</v>
      </c>
      <c r="J14">
        <v>1</v>
      </c>
      <c r="K14" s="7">
        <f>VLOOKUP(A14,'Listado de asignaturas'!A:AA,5,0)</f>
        <v>6</v>
      </c>
      <c r="O14" s="9" t="s">
        <v>165</v>
      </c>
      <c r="P14" s="11"/>
      <c r="S14">
        <f t="shared" si="2"/>
        <v>0</v>
      </c>
      <c r="T14">
        <f t="shared" si="3"/>
        <v>0</v>
      </c>
      <c r="U14">
        <f t="shared" si="4"/>
        <v>6</v>
      </c>
      <c r="W14">
        <f t="shared" si="5"/>
        <v>0</v>
      </c>
    </row>
    <row r="15" spans="1:23" x14ac:dyDescent="0.25">
      <c r="A15" s="2">
        <v>75563</v>
      </c>
      <c r="B15" t="str">
        <f>VLOOKUP(A15,'Listado de asignaturas'!A:Z,6,0)</f>
        <v>Todos</v>
      </c>
      <c r="C15" t="str">
        <f>VLOOKUP(A15,'Listado de asignaturas'!A:AA,7,0)</f>
        <v>(EC + Pr) + PS // (EX + Pr) + EC</v>
      </c>
      <c r="D15" t="str">
        <f>VLOOKUP(A15,'Listado de asignaturas'!A:AA,4,0)</f>
        <v>Obligatoria</v>
      </c>
      <c r="E15" t="str">
        <f>IF($C$1="CAT",VLOOKUP(A15,'Listado de asignaturas'!A:AA,3,0),VLOOKUP(A15,'Listado de asignaturas'!A:AA,2,0))</f>
        <v>Competència comunicativa per a professionals de les TIC</v>
      </c>
      <c r="F15">
        <v>2</v>
      </c>
      <c r="G15">
        <v>2</v>
      </c>
      <c r="H15">
        <v>2</v>
      </c>
      <c r="I15">
        <v>2</v>
      </c>
      <c r="J15">
        <v>2</v>
      </c>
      <c r="K15" s="7">
        <f>VLOOKUP(A15,'Listado de asignaturas'!A:AA,5,0)</f>
        <v>6</v>
      </c>
      <c r="O15" s="9" t="s">
        <v>165</v>
      </c>
      <c r="P15" s="11"/>
      <c r="S15">
        <f t="shared" si="2"/>
        <v>0</v>
      </c>
      <c r="T15">
        <f t="shared" si="3"/>
        <v>0</v>
      </c>
      <c r="U15">
        <f t="shared" si="4"/>
        <v>6</v>
      </c>
      <c r="W15">
        <f t="shared" si="5"/>
        <v>0</v>
      </c>
    </row>
    <row r="16" spans="1:23" x14ac:dyDescent="0.25">
      <c r="A16" s="2">
        <v>75585</v>
      </c>
      <c r="B16" t="str">
        <f>VLOOKUP(A16,'Listado de asignaturas'!A:Z,6,0)</f>
        <v>Todos</v>
      </c>
      <c r="C16" t="str">
        <f>VLOOKUP(A16,'Listado de asignaturas'!A:AA,7,0)</f>
        <v>(EX + Pr) + EC</v>
      </c>
      <c r="D16" t="str">
        <f>VLOOKUP(A16,'Listado de asignaturas'!A:AA,4,0)</f>
        <v>Obligatoria</v>
      </c>
      <c r="E16" t="str">
        <f>IF($C$1="CAT",VLOOKUP(A16,'Listado de asignaturas'!A:AA,3,0),VLOOKUP(A16,'Listado de asignaturas'!A:AA,2,0))</f>
        <v>Disseny de bases de dades</v>
      </c>
      <c r="F16">
        <v>2</v>
      </c>
      <c r="G16">
        <v>2</v>
      </c>
      <c r="H16">
        <v>2</v>
      </c>
      <c r="I16">
        <v>2</v>
      </c>
      <c r="J16">
        <v>2</v>
      </c>
      <c r="K16" s="7">
        <f>VLOOKUP(A16,'Listado de asignaturas'!A:AA,5,0)</f>
        <v>6</v>
      </c>
      <c r="O16" s="9" t="s">
        <v>165</v>
      </c>
      <c r="P16" s="11"/>
      <c r="S16">
        <f t="shared" si="2"/>
        <v>0</v>
      </c>
      <c r="T16">
        <f t="shared" si="3"/>
        <v>0</v>
      </c>
      <c r="U16">
        <f t="shared" si="4"/>
        <v>6</v>
      </c>
      <c r="W16">
        <f t="shared" si="5"/>
        <v>0</v>
      </c>
    </row>
    <row r="17" spans="1:23" x14ac:dyDescent="0.25">
      <c r="A17" s="2">
        <v>75564</v>
      </c>
      <c r="B17" t="str">
        <f>VLOOKUP(A17,'Listado de asignaturas'!A:Z,6,0)</f>
        <v>Todos</v>
      </c>
      <c r="C17" t="str">
        <f>VLOOKUP(A17,'Listado de asignaturas'!A:AA,7,0)</f>
        <v>(EX + Pr) + EC</v>
      </c>
      <c r="D17" t="str">
        <f>VLOOKUP(A17,'Listado de asignaturas'!A:AA,4,0)</f>
        <v>Obligatoria</v>
      </c>
      <c r="E17" t="str">
        <f>IF($C$1="CAT",VLOOKUP(A17,'Listado de asignaturas'!A:AA,3,0),VLOOKUP(A17,'Listado de asignaturas'!A:AA,2,0))</f>
        <v>Disseny i programació orientada a objectes</v>
      </c>
      <c r="F17">
        <v>2</v>
      </c>
      <c r="G17">
        <v>2</v>
      </c>
      <c r="H17">
        <v>2</v>
      </c>
      <c r="I17">
        <v>2</v>
      </c>
      <c r="J17">
        <v>2</v>
      </c>
      <c r="K17" s="7">
        <f>VLOOKUP(A17,'Listado de asignaturas'!A:AA,5,0)</f>
        <v>6</v>
      </c>
      <c r="O17" s="9" t="s">
        <v>165</v>
      </c>
      <c r="P17" s="11"/>
      <c r="S17">
        <f t="shared" si="2"/>
        <v>0</v>
      </c>
      <c r="T17">
        <f t="shared" si="3"/>
        <v>0</v>
      </c>
      <c r="U17">
        <f t="shared" si="4"/>
        <v>6</v>
      </c>
      <c r="W17">
        <f t="shared" si="5"/>
        <v>0</v>
      </c>
    </row>
    <row r="18" spans="1:23" x14ac:dyDescent="0.25">
      <c r="A18" s="2">
        <v>75573</v>
      </c>
      <c r="B18" t="str">
        <f>VLOOKUP(A18,'Listado de asignaturas'!A:Z,6,0)</f>
        <v>Todos</v>
      </c>
      <c r="C18" t="str">
        <f>VLOOKUP(A18,'Listado de asignaturas'!A:AA,7,0)</f>
        <v>(EX + Pr) + EC</v>
      </c>
      <c r="D18" t="str">
        <f>VLOOKUP(A18,'Listado de asignaturas'!A:AA,4,0)</f>
        <v>Obligatoria</v>
      </c>
      <c r="E18" t="str">
        <f>IF($C$1="CAT",VLOOKUP(A18,'Listado de asignaturas'!A:AA,3,0),VLOOKUP(A18,'Listado de asignaturas'!A:AA,2,0))</f>
        <v>Estructura de computadors</v>
      </c>
      <c r="F18">
        <v>2</v>
      </c>
      <c r="G18">
        <v>2</v>
      </c>
      <c r="H18">
        <v>2</v>
      </c>
      <c r="I18">
        <v>2</v>
      </c>
      <c r="J18">
        <v>2</v>
      </c>
      <c r="K18" s="7">
        <f>VLOOKUP(A18,'Listado de asignaturas'!A:AA,5,0)</f>
        <v>6</v>
      </c>
      <c r="O18" s="9" t="s">
        <v>165</v>
      </c>
      <c r="P18" s="11"/>
      <c r="S18">
        <f t="shared" si="2"/>
        <v>0</v>
      </c>
      <c r="T18">
        <f t="shared" si="3"/>
        <v>0</v>
      </c>
      <c r="U18">
        <f t="shared" si="4"/>
        <v>6</v>
      </c>
      <c r="W18">
        <f t="shared" si="5"/>
        <v>0</v>
      </c>
    </row>
    <row r="19" spans="1:23" x14ac:dyDescent="0.25">
      <c r="A19" s="2">
        <v>75571</v>
      </c>
      <c r="B19" t="str">
        <f>VLOOKUP(A19,'Listado de asignaturas'!A:Z,6,0)</f>
        <v>Todos</v>
      </c>
      <c r="C19" t="str">
        <f>VLOOKUP(A19,'Listado de asignaturas'!A:AA,7,0)</f>
        <v>EC + Pr</v>
      </c>
      <c r="D19" t="str">
        <f>VLOOKUP(A19,'Listado de asignaturas'!A:AA,4,0)</f>
        <v>Obligatoria</v>
      </c>
      <c r="E19" t="str">
        <f>IF($C$1="CAT",VLOOKUP(A19,'Listado de asignaturas'!A:AA,3,0),VLOOKUP(A19,'Listado de asignaturas'!A:AA,2,0))</f>
        <v>Gestió de projectes</v>
      </c>
      <c r="F19">
        <v>2</v>
      </c>
      <c r="G19">
        <v>2</v>
      </c>
      <c r="H19">
        <v>2</v>
      </c>
      <c r="I19">
        <v>2</v>
      </c>
      <c r="J19">
        <v>2</v>
      </c>
      <c r="K19" s="7">
        <f>VLOOKUP(A19,'Listado de asignaturas'!A:AA,5,0)</f>
        <v>6</v>
      </c>
      <c r="O19" s="9" t="s">
        <v>165</v>
      </c>
      <c r="P19" s="11"/>
      <c r="S19">
        <f t="shared" si="2"/>
        <v>0</v>
      </c>
      <c r="T19">
        <f t="shared" si="3"/>
        <v>0</v>
      </c>
      <c r="U19">
        <f t="shared" si="4"/>
        <v>6</v>
      </c>
      <c r="W19">
        <f t="shared" si="5"/>
        <v>0</v>
      </c>
    </row>
    <row r="20" spans="1:23" x14ac:dyDescent="0.25">
      <c r="A20" s="2">
        <v>75569</v>
      </c>
      <c r="B20" t="str">
        <f>VLOOKUP(A20,'Listado de asignaturas'!A:Z,6,0)</f>
        <v>Todos</v>
      </c>
      <c r="C20" t="str">
        <f>VLOOKUP(A20,'Listado de asignaturas'!A:AA,7,0)</f>
        <v>EX + EC</v>
      </c>
      <c r="D20" t="str">
        <f>VLOOKUP(A20,'Listado de asignaturas'!A:AA,4,0)</f>
        <v>Obligatoria</v>
      </c>
      <c r="E20" t="str">
        <f>IF($C$1="CAT",VLOOKUP(A20,'Listado de asignaturas'!A:AA,3,0),VLOOKUP(A20,'Listado de asignaturas'!A:AA,2,0))</f>
        <v>Grafs i complexitat</v>
      </c>
      <c r="F20">
        <v>2</v>
      </c>
      <c r="G20">
        <v>2</v>
      </c>
      <c r="H20">
        <v>1</v>
      </c>
      <c r="I20">
        <v>1</v>
      </c>
      <c r="J20">
        <v>2</v>
      </c>
      <c r="K20" s="7">
        <f>VLOOKUP(A20,'Listado de asignaturas'!A:AA,5,0)</f>
        <v>6</v>
      </c>
      <c r="O20" s="9" t="s">
        <v>165</v>
      </c>
      <c r="P20" s="11"/>
      <c r="S20">
        <f t="shared" si="2"/>
        <v>0</v>
      </c>
      <c r="T20">
        <f t="shared" si="3"/>
        <v>0</v>
      </c>
      <c r="U20">
        <f t="shared" si="4"/>
        <v>6</v>
      </c>
      <c r="W20">
        <f t="shared" si="5"/>
        <v>0</v>
      </c>
    </row>
    <row r="21" spans="1:23" x14ac:dyDescent="0.25">
      <c r="A21" s="2">
        <v>75559</v>
      </c>
      <c r="B21" t="str">
        <f>VLOOKUP(A21,'Listado de asignaturas'!A:Z,6,0)</f>
        <v>Todos</v>
      </c>
      <c r="C21" t="str">
        <f>VLOOKUP(A21,'Listado de asignaturas'!A:AA,7,0)</f>
        <v>EC + PS</v>
      </c>
      <c r="D21" t="str">
        <f>VLOOKUP(A21,'Listado de asignaturas'!A:AA,4,0)</f>
        <v>Obligatoria</v>
      </c>
      <c r="E21" t="str">
        <f>IF($C$1="CAT",VLOOKUP(A21,'Listado de asignaturas'!A:AA,3,0),VLOOKUP(A21,'Listado de asignaturas'!A:AA,2,0))</f>
        <v>Idioma modern I: anglès</v>
      </c>
      <c r="F21">
        <v>2</v>
      </c>
      <c r="G21">
        <v>2</v>
      </c>
      <c r="H21">
        <v>2</v>
      </c>
      <c r="I21">
        <v>2</v>
      </c>
      <c r="J21">
        <v>2</v>
      </c>
      <c r="K21" s="7">
        <f>VLOOKUP(A21,'Listado de asignaturas'!A:AA,5,0)</f>
        <v>6</v>
      </c>
      <c r="O21" s="9" t="s">
        <v>165</v>
      </c>
      <c r="P21" s="11"/>
      <c r="S21">
        <f t="shared" si="2"/>
        <v>0</v>
      </c>
      <c r="T21">
        <f t="shared" si="3"/>
        <v>0</v>
      </c>
      <c r="U21">
        <f t="shared" si="4"/>
        <v>6</v>
      </c>
      <c r="W21">
        <f t="shared" si="5"/>
        <v>0</v>
      </c>
    </row>
    <row r="22" spans="1:23" x14ac:dyDescent="0.25">
      <c r="A22" s="2">
        <v>75560</v>
      </c>
      <c r="B22" t="str">
        <f>VLOOKUP(A22,'Listado de asignaturas'!A:Z,6,0)</f>
        <v>Todos</v>
      </c>
      <c r="C22" t="str">
        <f>VLOOKUP(A22,'Listado de asignaturas'!A:AA,7,0)</f>
        <v>EC + PS</v>
      </c>
      <c r="D22" t="str">
        <f>VLOOKUP(A22,'Listado de asignaturas'!A:AA,4,0)</f>
        <v>Obligatoria</v>
      </c>
      <c r="E22" t="str">
        <f>IF($C$1="CAT",VLOOKUP(A22,'Listado de asignaturas'!A:AA,3,0),VLOOKUP(A22,'Listado de asignaturas'!A:AA,2,0))</f>
        <v>Idioma modern II: anglès</v>
      </c>
      <c r="F22">
        <v>2</v>
      </c>
      <c r="G22">
        <v>2</v>
      </c>
      <c r="H22">
        <v>2</v>
      </c>
      <c r="I22">
        <v>2</v>
      </c>
      <c r="J22">
        <v>2</v>
      </c>
      <c r="K22" s="7">
        <f>VLOOKUP(A22,'Listado de asignaturas'!A:AA,5,0)</f>
        <v>6</v>
      </c>
      <c r="O22" s="9" t="s">
        <v>165</v>
      </c>
      <c r="P22" s="11"/>
      <c r="S22">
        <f t="shared" si="2"/>
        <v>0</v>
      </c>
      <c r="T22">
        <f t="shared" si="3"/>
        <v>0</v>
      </c>
      <c r="U22">
        <f t="shared" si="4"/>
        <v>6</v>
      </c>
      <c r="W22">
        <f t="shared" si="5"/>
        <v>0</v>
      </c>
    </row>
    <row r="23" spans="1:23" x14ac:dyDescent="0.25">
      <c r="A23" s="2">
        <v>75565</v>
      </c>
      <c r="B23" t="str">
        <f>VLOOKUP(A23,'Listado de asignaturas'!A:Z,6,0)</f>
        <v>Todos</v>
      </c>
      <c r="C23" t="str">
        <f>VLOOKUP(A23,'Listado de asignaturas'!A:AA,7,0)</f>
        <v>(EX + Pr) + EC</v>
      </c>
      <c r="D23" t="str">
        <f>VLOOKUP(A23,'Listado de asignaturas'!A:AA,4,0)</f>
        <v>Obligatoria</v>
      </c>
      <c r="E23" t="str">
        <f>IF($C$1="CAT",VLOOKUP(A23,'Listado de asignaturas'!A:AA,3,0),VLOOKUP(A23,'Listado de asignaturas'!A:AA,2,0))</f>
        <v>Enginyeria del programari</v>
      </c>
      <c r="F23">
        <v>2</v>
      </c>
      <c r="G23">
        <v>1</v>
      </c>
      <c r="H23">
        <v>2</v>
      </c>
      <c r="I23">
        <v>1</v>
      </c>
      <c r="J23">
        <v>2</v>
      </c>
      <c r="K23" s="7">
        <f>VLOOKUP(A23,'Listado de asignaturas'!A:AA,5,0)</f>
        <v>6</v>
      </c>
      <c r="O23" s="9" t="s">
        <v>165</v>
      </c>
      <c r="P23" s="11"/>
      <c r="S23">
        <f t="shared" si="2"/>
        <v>0</v>
      </c>
      <c r="T23">
        <f t="shared" si="3"/>
        <v>0</v>
      </c>
      <c r="U23">
        <f t="shared" si="4"/>
        <v>6</v>
      </c>
      <c r="W23">
        <f t="shared" si="5"/>
        <v>0</v>
      </c>
    </row>
    <row r="24" spans="1:23" x14ac:dyDescent="0.25">
      <c r="A24" s="2">
        <v>75582</v>
      </c>
      <c r="B24" t="str">
        <f>VLOOKUP(A24,'Listado de asignaturas'!A:Z,6,0)</f>
        <v>Todos</v>
      </c>
      <c r="C24" t="str">
        <f>VLOOKUP(A24,'Listado de asignaturas'!A:AA,7,0)</f>
        <v>EC + PS // EX + EC</v>
      </c>
      <c r="D24" t="str">
        <f>VLOOKUP(A24,'Listado de asignaturas'!A:AA,4,0)</f>
        <v>Obligatoria</v>
      </c>
      <c r="E24" t="str">
        <f>IF($C$1="CAT",VLOOKUP(A24,'Listado de asignaturas'!A:AA,3,0),VLOOKUP(A24,'Listado de asignaturas'!A:AA,2,0))</f>
        <v>Intel·ligència artificial</v>
      </c>
      <c r="F24">
        <v>2</v>
      </c>
      <c r="G24">
        <v>2</v>
      </c>
      <c r="H24">
        <v>1</v>
      </c>
      <c r="I24">
        <v>2</v>
      </c>
      <c r="J24">
        <v>2</v>
      </c>
      <c r="K24" s="7">
        <f>VLOOKUP(A24,'Listado de asignaturas'!A:AA,5,0)</f>
        <v>6</v>
      </c>
      <c r="O24" s="9" t="s">
        <v>165</v>
      </c>
      <c r="P24" s="11"/>
      <c r="S24">
        <f t="shared" si="2"/>
        <v>0</v>
      </c>
      <c r="T24">
        <f t="shared" si="3"/>
        <v>0</v>
      </c>
      <c r="U24">
        <f t="shared" si="4"/>
        <v>6</v>
      </c>
      <c r="W24">
        <f t="shared" si="5"/>
        <v>0</v>
      </c>
    </row>
    <row r="25" spans="1:23" x14ac:dyDescent="0.25">
      <c r="A25" s="2">
        <v>75590</v>
      </c>
      <c r="B25" t="str">
        <f>VLOOKUP(A25,'Listado de asignaturas'!A:Z,6,0)</f>
        <v>Todos</v>
      </c>
      <c r="C25" t="str">
        <f>VLOOKUP(A25,'Listado de asignaturas'!A:AA,7,0)</f>
        <v>(EC+Pr) + PS</v>
      </c>
      <c r="D25" t="str">
        <f>VLOOKUP(A25,'Listado de asignaturas'!A:AA,4,0)</f>
        <v>Obligatoria</v>
      </c>
      <c r="E25" t="str">
        <f>IF($C$1="CAT",VLOOKUP(A25,'Listado de asignaturas'!A:AA,3,0),VLOOKUP(A25,'Listado de asignaturas'!A:AA,2,0))</f>
        <v>Interacció persona ordinador</v>
      </c>
      <c r="F25">
        <v>2</v>
      </c>
      <c r="G25">
        <v>1</v>
      </c>
      <c r="H25">
        <v>2</v>
      </c>
      <c r="I25">
        <v>2</v>
      </c>
      <c r="J25">
        <v>1</v>
      </c>
      <c r="K25" s="7">
        <f>VLOOKUP(A25,'Listado de asignaturas'!A:AA,5,0)</f>
        <v>6</v>
      </c>
      <c r="O25" s="9" t="s">
        <v>165</v>
      </c>
      <c r="P25" s="11"/>
      <c r="S25">
        <f t="shared" si="2"/>
        <v>0</v>
      </c>
      <c r="T25">
        <f t="shared" si="3"/>
        <v>0</v>
      </c>
      <c r="U25">
        <f t="shared" si="4"/>
        <v>6</v>
      </c>
      <c r="W25">
        <f t="shared" si="5"/>
        <v>0</v>
      </c>
    </row>
    <row r="26" spans="1:23" x14ac:dyDescent="0.25">
      <c r="A26" s="2">
        <v>75572</v>
      </c>
      <c r="B26" t="str">
        <f>VLOOKUP(A26,'Listado de asignaturas'!A:Z,6,0)</f>
        <v>Todos</v>
      </c>
      <c r="C26" t="str">
        <f>VLOOKUP(A26,'Listado de asignaturas'!A:AA,7,0)</f>
        <v>(EX + Pr) + EC</v>
      </c>
      <c r="D26" t="str">
        <f>VLOOKUP(A26,'Listado de asignaturas'!A:AA,4,0)</f>
        <v>Obligatoria</v>
      </c>
      <c r="E26" t="str">
        <f>IF($C$1="CAT",VLOOKUP(A26,'Listado de asignaturas'!A:AA,3,0),VLOOKUP(A26,'Listado de asignaturas'!A:AA,2,0))</f>
        <v>Xarxes i aplicacions internet</v>
      </c>
      <c r="F26">
        <v>2</v>
      </c>
      <c r="G26">
        <v>2</v>
      </c>
      <c r="H26">
        <v>2</v>
      </c>
      <c r="I26">
        <v>2</v>
      </c>
      <c r="J26">
        <v>2</v>
      </c>
      <c r="K26" s="7">
        <f>VLOOKUP(A26,'Listado de asignaturas'!A:AA,5,0)</f>
        <v>6</v>
      </c>
      <c r="O26" s="9" t="s">
        <v>165</v>
      </c>
      <c r="P26" s="11"/>
      <c r="S26">
        <f t="shared" si="2"/>
        <v>0</v>
      </c>
      <c r="T26">
        <f t="shared" si="3"/>
        <v>0</v>
      </c>
      <c r="U26">
        <f t="shared" si="4"/>
        <v>6</v>
      </c>
      <c r="W26">
        <f t="shared" si="5"/>
        <v>0</v>
      </c>
    </row>
    <row r="27" spans="1:23" x14ac:dyDescent="0.25">
      <c r="A27" s="2">
        <v>75589</v>
      </c>
      <c r="B27" t="str">
        <f>VLOOKUP(A27,'Listado de asignaturas'!A:Z,6,0)</f>
        <v>Todos</v>
      </c>
      <c r="C27" t="str">
        <f>VLOOKUP(A27,'Listado de asignaturas'!A:AA,7,0)</f>
        <v>(EX + Pr) + EC</v>
      </c>
      <c r="D27" t="str">
        <f>VLOOKUP(A27,'Listado de asignaturas'!A:AA,4,0)</f>
        <v>Obligatoria</v>
      </c>
      <c r="E27" t="str">
        <f>IF($C$1="CAT",VLOOKUP(A27,'Listado de asignaturas'!A:AA,3,0),VLOOKUP(A27,'Listado de asignaturas'!A:AA,2,0))</f>
        <v>Sistemes distribuïts</v>
      </c>
      <c r="F27">
        <v>1</v>
      </c>
      <c r="G27">
        <v>2</v>
      </c>
      <c r="H27">
        <v>2</v>
      </c>
      <c r="I27">
        <v>2</v>
      </c>
      <c r="J27">
        <v>2</v>
      </c>
      <c r="K27" s="7">
        <f>VLOOKUP(A27,'Listado de asignaturas'!A:AA,5,0)</f>
        <v>6</v>
      </c>
      <c r="O27" s="9" t="s">
        <v>165</v>
      </c>
      <c r="P27" s="11"/>
      <c r="S27">
        <f t="shared" si="2"/>
        <v>0</v>
      </c>
      <c r="T27">
        <f t="shared" si="3"/>
        <v>0</v>
      </c>
      <c r="U27">
        <f t="shared" si="4"/>
        <v>6</v>
      </c>
      <c r="W27">
        <f t="shared" si="5"/>
        <v>0</v>
      </c>
    </row>
    <row r="28" spans="1:23" x14ac:dyDescent="0.25">
      <c r="A28" s="2">
        <v>75566</v>
      </c>
      <c r="B28" t="str">
        <f>VLOOKUP(A28,'Listado de asignaturas'!A:Z,6,0)</f>
        <v>Todos</v>
      </c>
      <c r="C28" t="str">
        <f>VLOOKUP(A28,'Listado de asignaturas'!A:AA,7,0)</f>
        <v>(EX + Pr) + EC</v>
      </c>
      <c r="D28" t="str">
        <f>VLOOKUP(A28,'Listado de asignaturas'!A:AA,4,0)</f>
        <v>Obligatoria</v>
      </c>
      <c r="E28" t="str">
        <f>IF($C$1="CAT",VLOOKUP(A28,'Listado de asignaturas'!A:AA,3,0),VLOOKUP(A28,'Listado de asignaturas'!A:AA,2,0))</f>
        <v>Sistemes operatius</v>
      </c>
      <c r="F28">
        <v>2</v>
      </c>
      <c r="G28">
        <v>2</v>
      </c>
      <c r="H28">
        <v>2</v>
      </c>
      <c r="I28">
        <v>2</v>
      </c>
      <c r="J28">
        <v>2</v>
      </c>
      <c r="K28" s="7">
        <f>VLOOKUP(A28,'Listado de asignaturas'!A:AA,5,0)</f>
        <v>6</v>
      </c>
      <c r="O28" s="9" t="s">
        <v>165</v>
      </c>
      <c r="P28" s="11"/>
      <c r="S28">
        <f t="shared" si="2"/>
        <v>0</v>
      </c>
      <c r="T28">
        <f t="shared" si="3"/>
        <v>0</v>
      </c>
      <c r="U28">
        <f t="shared" si="4"/>
        <v>6</v>
      </c>
      <c r="W28">
        <f t="shared" si="5"/>
        <v>0</v>
      </c>
    </row>
    <row r="29" spans="1:23" x14ac:dyDescent="0.25">
      <c r="A29" s="18">
        <v>75616</v>
      </c>
      <c r="B29" s="19" t="str">
        <f>VLOOKUP(A29,'Listado de asignaturas'!A:Z,6,0)</f>
        <v>Todos</v>
      </c>
      <c r="C29" s="19" t="str">
        <f>VLOOKUP(A29,'Listado de asignaturas'!A:AA,7,0)</f>
        <v>EC</v>
      </c>
      <c r="D29" s="19" t="str">
        <f>VLOOKUP(A29,'Listado de asignaturas'!A:AA,4,0)</f>
        <v>Obligatoria</v>
      </c>
      <c r="E29" s="19" t="str">
        <f>IF($C$1="CAT",VLOOKUP(A29,'Listado de asignaturas'!A:AA,3,0),VLOOKUP(A29,'Listado de asignaturas'!A:AA,2,0))</f>
        <v>Treball de fi de grau</v>
      </c>
      <c r="F29">
        <v>1</v>
      </c>
      <c r="G29">
        <v>1</v>
      </c>
      <c r="H29">
        <v>1</v>
      </c>
      <c r="I29">
        <v>1</v>
      </c>
      <c r="J29">
        <v>1</v>
      </c>
      <c r="K29" s="7">
        <f>VLOOKUP(A29,'Listado de asignaturas'!A:AA,5,0)</f>
        <v>12</v>
      </c>
      <c r="O29" s="9" t="s">
        <v>165</v>
      </c>
      <c r="P29" s="11"/>
      <c r="S29">
        <f t="shared" si="2"/>
        <v>0</v>
      </c>
      <c r="T29">
        <f t="shared" si="3"/>
        <v>0</v>
      </c>
      <c r="U29">
        <f t="shared" si="4"/>
        <v>12</v>
      </c>
      <c r="W29">
        <f t="shared" si="5"/>
        <v>0</v>
      </c>
    </row>
    <row r="30" spans="1:23" x14ac:dyDescent="0.25">
      <c r="A30" s="2">
        <v>75567</v>
      </c>
      <c r="B30" t="str">
        <f>VLOOKUP(A30,'Listado de asignaturas'!A:Z,6,0)</f>
        <v>Todos</v>
      </c>
      <c r="C30" t="str">
        <f>VLOOKUP(A30,'Listado de asignaturas'!A:AA,7,0)</f>
        <v>(EX + Pr) + EC</v>
      </c>
      <c r="D30" t="str">
        <f>VLOOKUP(A30,'Listado de asignaturas'!A:AA,4,0)</f>
        <v>Obligatoria</v>
      </c>
      <c r="E30" t="str">
        <f>IF($C$1="CAT",VLOOKUP(A30,'Listado de asignaturas'!A:AA,3,0),VLOOKUP(A30,'Listado de asignaturas'!A:AA,2,0))</f>
        <v>Ús de bases de dades</v>
      </c>
      <c r="F30">
        <v>2</v>
      </c>
      <c r="G30">
        <v>2</v>
      </c>
      <c r="H30">
        <v>2</v>
      </c>
      <c r="I30">
        <v>2</v>
      </c>
      <c r="J30">
        <v>2</v>
      </c>
      <c r="K30" s="7">
        <f>VLOOKUP(A30,'Listado de asignaturas'!A:AA,5,0)</f>
        <v>6</v>
      </c>
      <c r="O30" s="9" t="s">
        <v>165</v>
      </c>
      <c r="P30" s="11"/>
      <c r="S30">
        <f t="shared" si="2"/>
        <v>0</v>
      </c>
      <c r="T30">
        <f t="shared" si="3"/>
        <v>0</v>
      </c>
      <c r="U30">
        <f t="shared" si="4"/>
        <v>6</v>
      </c>
      <c r="W30">
        <f t="shared" si="5"/>
        <v>0</v>
      </c>
    </row>
    <row r="31" spans="1:23" x14ac:dyDescent="0.25">
      <c r="A31" s="2">
        <v>75586</v>
      </c>
      <c r="B31" t="str">
        <f>VLOOKUP(A31,'Listado de asignaturas'!A:Z,6,0)</f>
        <v>Feb-Jun</v>
      </c>
      <c r="C31" t="str">
        <f>VLOOKUP(A31,'Listado de asignaturas'!A:AA,7,0)</f>
        <v>(EX + Pr) + EC</v>
      </c>
      <c r="D31" t="str">
        <f>VLOOKUP(A31,'Listado de asignaturas'!A:AA,4,0)</f>
        <v>Optativa</v>
      </c>
      <c r="E31" t="str">
        <f>IF($C$1="CAT",VLOOKUP(A31,'Listado de asignaturas'!A:AA,3,0),VLOOKUP(A31,'Listado de asignaturas'!A:AA,2,0))</f>
        <v>Anàlisi i disseny amb patrons</v>
      </c>
      <c r="G31">
        <v>1</v>
      </c>
      <c r="K31" s="7">
        <f>VLOOKUP(A31,'Listado de asignaturas'!A:AA,5,0)</f>
        <v>6</v>
      </c>
      <c r="O31" s="9"/>
      <c r="P31" t="s">
        <v>165</v>
      </c>
      <c r="S31">
        <f t="shared" si="2"/>
        <v>0</v>
      </c>
      <c r="T31">
        <f t="shared" si="3"/>
        <v>0</v>
      </c>
      <c r="U31">
        <f t="shared" si="4"/>
        <v>0</v>
      </c>
      <c r="V31">
        <f t="shared" ref="V31:V59" si="6">IF(P31="X",$K31,0)</f>
        <v>6</v>
      </c>
      <c r="W31">
        <f t="shared" si="5"/>
        <v>0</v>
      </c>
    </row>
    <row r="32" spans="1:23" x14ac:dyDescent="0.25">
      <c r="A32" s="2">
        <v>75583</v>
      </c>
      <c r="B32" t="str">
        <f>VLOOKUP(A32,'Listado de asignaturas'!A:Z,6,0)</f>
        <v>Feb-Jun</v>
      </c>
      <c r="C32" t="str">
        <f>VLOOKUP(A32,'Listado de asignaturas'!A:AA,7,0)</f>
        <v>(EC+Pr) + PS</v>
      </c>
      <c r="D32" t="str">
        <f>VLOOKUP(A32,'Listado de asignaturas'!A:AA,4,0)</f>
        <v>Optativa</v>
      </c>
      <c r="E32" t="str">
        <f>IF($C$1="CAT",VLOOKUP(A32,'Listado de asignaturas'!A:AA,3,0),VLOOKUP(A32,'Listado de asignaturas'!A:AA,2,0))</f>
        <v>Aprenentatge computacional</v>
      </c>
      <c r="H32">
        <v>1</v>
      </c>
      <c r="K32" s="7">
        <f>VLOOKUP(A32,'Listado de asignaturas'!A:AA,5,0)</f>
        <v>6</v>
      </c>
      <c r="O32" s="9"/>
      <c r="P32" t="s">
        <v>165</v>
      </c>
      <c r="S32">
        <f t="shared" si="2"/>
        <v>0</v>
      </c>
      <c r="T32">
        <f t="shared" si="3"/>
        <v>0</v>
      </c>
      <c r="U32">
        <f t="shared" si="4"/>
        <v>0</v>
      </c>
      <c r="V32">
        <f t="shared" si="6"/>
        <v>6</v>
      </c>
      <c r="W32">
        <f t="shared" si="5"/>
        <v>0</v>
      </c>
    </row>
    <row r="33" spans="1:23" x14ac:dyDescent="0.25">
      <c r="A33" s="2">
        <v>75607</v>
      </c>
      <c r="B33" t="str">
        <f>VLOOKUP(A33,'Listado de asignaturas'!A:Z,6,0)</f>
        <v>Sep-Feb</v>
      </c>
      <c r="C33" t="str">
        <f>VLOOKUP(A33,'Listado de asignaturas'!A:AA,7,0)</f>
        <v>EC + Pr</v>
      </c>
      <c r="D33" t="str">
        <f>VLOOKUP(A33,'Listado de asignaturas'!A:AA,4,0)</f>
        <v>Optativa</v>
      </c>
      <c r="E33" t="str">
        <f>IF($C$1="CAT",VLOOKUP(A33,'Listado de asignaturas'!A:AA,3,0),VLOOKUP(A33,'Listado de asignaturas'!A:AA,2,0))</f>
        <v>Arquitectura de bases de dades</v>
      </c>
      <c r="J33">
        <v>1</v>
      </c>
      <c r="K33" s="20">
        <f>VLOOKUP(A33,'Listado de asignaturas'!A:AA,5,0)</f>
        <v>6</v>
      </c>
      <c r="O33" s="20"/>
      <c r="P33" t="s">
        <v>165</v>
      </c>
      <c r="S33">
        <f t="shared" si="2"/>
        <v>0</v>
      </c>
      <c r="T33">
        <f t="shared" si="3"/>
        <v>0</v>
      </c>
      <c r="U33">
        <f t="shared" si="4"/>
        <v>0</v>
      </c>
      <c r="V33">
        <f t="shared" si="6"/>
        <v>6</v>
      </c>
      <c r="W33">
        <f t="shared" si="5"/>
        <v>0</v>
      </c>
    </row>
    <row r="34" spans="1:23" x14ac:dyDescent="0.25">
      <c r="A34" s="2">
        <v>75578</v>
      </c>
      <c r="B34" t="str">
        <f>VLOOKUP(A34,'Listado de asignaturas'!A:Z,6,0)</f>
        <v>Sep-Feb</v>
      </c>
      <c r="C34" t="str">
        <f>VLOOKUP(A34,'Listado de asignaturas'!A:AA,7,0)</f>
        <v>(EC+Pr) + PS</v>
      </c>
      <c r="D34" t="str">
        <f>VLOOKUP(A34,'Listado de asignaturas'!A:AA,4,0)</f>
        <v>Optativa</v>
      </c>
      <c r="E34" t="str">
        <f>IF($C$1="CAT",VLOOKUP(A34,'Listado de asignaturas'!A:AA,3,0),VLOOKUP(A34,'Listado de asignaturas'!A:AA,2,0))</f>
        <v>Arquitectura de computadors</v>
      </c>
      <c r="F34">
        <v>1</v>
      </c>
      <c r="K34" s="7">
        <f>VLOOKUP(A34,'Listado de asignaturas'!A:AA,5,0)</f>
        <v>6</v>
      </c>
      <c r="O34" s="9"/>
      <c r="P34" t="s">
        <v>165</v>
      </c>
      <c r="S34">
        <f t="shared" si="2"/>
        <v>0</v>
      </c>
      <c r="T34">
        <f t="shared" si="3"/>
        <v>0</v>
      </c>
      <c r="U34">
        <f t="shared" si="4"/>
        <v>0</v>
      </c>
      <c r="V34">
        <f t="shared" si="6"/>
        <v>6</v>
      </c>
      <c r="W34">
        <f t="shared" si="5"/>
        <v>0</v>
      </c>
    </row>
    <row r="35" spans="1:23" x14ac:dyDescent="0.25">
      <c r="A35" s="2">
        <v>75592</v>
      </c>
      <c r="B35" t="str">
        <f>VLOOKUP(A35,'Listado de asignaturas'!A:Z,6,0)</f>
        <v>Feb-Jun</v>
      </c>
      <c r="C35" t="str">
        <f>VLOOKUP(A35,'Listado de asignaturas'!A:AA,7,0)</f>
        <v>(EC+Pr) + PS</v>
      </c>
      <c r="D35" t="str">
        <f>VLOOKUP(A35,'Listado de asignaturas'!A:AA,4,0)</f>
        <v>Optativa</v>
      </c>
      <c r="E35" t="str">
        <f>IF($C$1="CAT",VLOOKUP(A35,'Listado de asignaturas'!A:AA,3,0),VLOOKUP(A35,'Listado de asignaturas'!A:AA,2,0))</f>
        <v>Arquitectures de computadors avançades</v>
      </c>
      <c r="F35">
        <v>1</v>
      </c>
      <c r="K35" s="7">
        <f>VLOOKUP(A35,'Listado de asignaturas'!A:AA,5,0)</f>
        <v>6</v>
      </c>
      <c r="O35" s="9"/>
      <c r="P35" t="s">
        <v>165</v>
      </c>
      <c r="S35">
        <f t="shared" si="2"/>
        <v>0</v>
      </c>
      <c r="T35">
        <f t="shared" si="3"/>
        <v>0</v>
      </c>
      <c r="U35">
        <f t="shared" si="4"/>
        <v>0</v>
      </c>
      <c r="V35">
        <f t="shared" si="6"/>
        <v>6</v>
      </c>
      <c r="W35">
        <f t="shared" si="5"/>
        <v>0</v>
      </c>
    </row>
    <row r="36" spans="1:23" x14ac:dyDescent="0.25">
      <c r="A36" s="2">
        <v>75579</v>
      </c>
      <c r="B36" t="str">
        <f>VLOOKUP(A36,'Listado de asignaturas'!A:Z,6,0)</f>
        <v>Feb-Jun</v>
      </c>
      <c r="C36" t="str">
        <f>VLOOKUP(A36,'Listado de asignaturas'!A:AA,7,0)</f>
        <v>EC + PS</v>
      </c>
      <c r="D36" t="str">
        <f>VLOOKUP(A36,'Listado de asignaturas'!A:AA,4,0)</f>
        <v>Optativa</v>
      </c>
      <c r="E36" t="str">
        <f>IF($C$1="CAT",VLOOKUP(A36,'Listado de asignaturas'!A:AA,3,0),VLOOKUP(A36,'Listado de asignaturas'!A:AA,2,0))</f>
        <v>Autòmats i gramàtiques</v>
      </c>
      <c r="H36">
        <v>1</v>
      </c>
      <c r="K36" s="7">
        <f>VLOOKUP(A36,'Listado de asignaturas'!A:AA,5,0)</f>
        <v>6</v>
      </c>
      <c r="O36" s="9"/>
      <c r="P36" t="s">
        <v>165</v>
      </c>
      <c r="S36">
        <f t="shared" ref="S36:S59" si="7">IF(M36="X",$K36,0)</f>
        <v>0</v>
      </c>
      <c r="T36">
        <f t="shared" ref="T36:T59" si="8">IF(N36="X",$K36,0)</f>
        <v>0</v>
      </c>
      <c r="U36">
        <f t="shared" ref="U36:U59" si="9">IF(O36="X",$K36,0)</f>
        <v>0</v>
      </c>
      <c r="V36">
        <f t="shared" si="6"/>
        <v>6</v>
      </c>
      <c r="W36">
        <f t="shared" ref="W36:W59" si="10">IF(Q36="X",$K36,0)</f>
        <v>0</v>
      </c>
    </row>
    <row r="37" spans="1:23" x14ac:dyDescent="0.25">
      <c r="A37" s="2">
        <v>75604</v>
      </c>
      <c r="B37" t="str">
        <f>VLOOKUP(A37,'Listado de asignaturas'!A:Z,6,0)</f>
        <v>Sep-Feb</v>
      </c>
      <c r="C37" t="str">
        <f>VLOOKUP(A37,'Listado de asignaturas'!A:AA,7,0)</f>
        <v>(EC+Pr) + PS</v>
      </c>
      <c r="D37" t="str">
        <f>VLOOKUP(A37,'Listado de asignaturas'!A:AA,4,0)</f>
        <v>Optativa</v>
      </c>
      <c r="E37" t="str">
        <f>IF($C$1="CAT",VLOOKUP(A37,'Listado de asignaturas'!A:AA,3,0),VLOOKUP(A37,'Listado de asignaturas'!A:AA,2,0))</f>
        <v>Comerç electrònic</v>
      </c>
      <c r="J37">
        <v>1</v>
      </c>
      <c r="K37" s="7">
        <f>VLOOKUP(A37,'Listado de asignaturas'!A:AA,5,0)</f>
        <v>6</v>
      </c>
      <c r="O37" s="9"/>
      <c r="P37" t="s">
        <v>165</v>
      </c>
      <c r="S37">
        <f t="shared" si="7"/>
        <v>0</v>
      </c>
      <c r="T37">
        <f t="shared" si="8"/>
        <v>0</v>
      </c>
      <c r="U37">
        <f t="shared" si="9"/>
        <v>0</v>
      </c>
      <c r="V37">
        <f t="shared" si="6"/>
        <v>6</v>
      </c>
      <c r="W37">
        <f t="shared" si="10"/>
        <v>0</v>
      </c>
    </row>
    <row r="38" spans="1:23" x14ac:dyDescent="0.25">
      <c r="A38" s="2">
        <v>75580</v>
      </c>
      <c r="B38" t="str">
        <f>VLOOKUP(A38,'Listado de asignaturas'!A:Z,6,0)</f>
        <v>Sep-Feb</v>
      </c>
      <c r="C38" t="str">
        <f>VLOOKUP(A38,'Listado de asignaturas'!A:AA,7,0)</f>
        <v>EC + PS // EX + EC</v>
      </c>
      <c r="D38" t="str">
        <f>VLOOKUP(A38,'Listado de asignaturas'!A:AA,4,0)</f>
        <v>Optativa</v>
      </c>
      <c r="E38" t="str">
        <f>IF($C$1="CAT",VLOOKUP(A38,'Listado de asignaturas'!A:AA,3,0),VLOOKUP(A38,'Listado de asignaturas'!A:AA,2,0))</f>
        <v>Compiladors</v>
      </c>
      <c r="H38">
        <v>1</v>
      </c>
      <c r="K38" s="7">
        <f>VLOOKUP(A38,'Listado de asignaturas'!A:AA,5,0)</f>
        <v>6</v>
      </c>
      <c r="O38" s="9"/>
      <c r="P38" t="s">
        <v>165</v>
      </c>
      <c r="S38">
        <f t="shared" si="7"/>
        <v>0</v>
      </c>
      <c r="T38">
        <f t="shared" si="8"/>
        <v>0</v>
      </c>
      <c r="U38">
        <f t="shared" si="9"/>
        <v>0</v>
      </c>
      <c r="V38">
        <f t="shared" si="6"/>
        <v>6</v>
      </c>
      <c r="W38">
        <f t="shared" si="10"/>
        <v>0</v>
      </c>
    </row>
    <row r="39" spans="1:23" x14ac:dyDescent="0.25">
      <c r="A39" s="2">
        <v>75601</v>
      </c>
      <c r="B39" t="str">
        <f>VLOOKUP(A39,'Listado de asignaturas'!A:Z,6,0)</f>
        <v>Sep-Feb</v>
      </c>
      <c r="C39" t="str">
        <f>VLOOKUP(A39,'Listado de asignaturas'!A:AA,7,0)</f>
        <v>EC + Pr</v>
      </c>
      <c r="D39" t="str">
        <f>VLOOKUP(A39,'Listado de asignaturas'!A:AA,4,0)</f>
        <v>Optativa</v>
      </c>
      <c r="E39" t="str">
        <f>IF($C$1="CAT",VLOOKUP(A39,'Listado de asignaturas'!A:AA,3,0),VLOOKUP(A39,'Listado de asignaturas'!A:AA,2,0))</f>
        <v>Criptografia</v>
      </c>
      <c r="K39" s="7">
        <f>VLOOKUP(A39,'Listado de asignaturas'!A:AA,5,0)</f>
        <v>6</v>
      </c>
      <c r="O39" s="9"/>
      <c r="P39" t="s">
        <v>165</v>
      </c>
      <c r="S39">
        <f t="shared" si="7"/>
        <v>0</v>
      </c>
      <c r="T39">
        <f t="shared" si="8"/>
        <v>0</v>
      </c>
      <c r="U39">
        <f t="shared" si="9"/>
        <v>0</v>
      </c>
      <c r="V39">
        <f t="shared" si="6"/>
        <v>6</v>
      </c>
      <c r="W39">
        <f t="shared" si="10"/>
        <v>0</v>
      </c>
    </row>
    <row r="40" spans="1:23" x14ac:dyDescent="0.25">
      <c r="A40" s="2">
        <v>75613</v>
      </c>
      <c r="B40" t="str">
        <f>VLOOKUP(A40,'Listado de asignaturas'!A:Z,6,0)</f>
        <v>Sep-Feb</v>
      </c>
      <c r="C40" t="str">
        <f>VLOOKUP(A40,'Listado de asignaturas'!A:AA,7,0)</f>
        <v>EC + Pr</v>
      </c>
      <c r="D40" t="str">
        <f>VLOOKUP(A40,'Listado de asignaturas'!A:AA,4,0)</f>
        <v>Optativa</v>
      </c>
      <c r="E40" t="str">
        <f>IF($C$1="CAT",VLOOKUP(A40,'Listado de asignaturas'!A:AA,3,0),VLOOKUP(A40,'Listado de asignaturas'!A:AA,2,0))</f>
        <v>Disseny d'estructures de dades</v>
      </c>
      <c r="G40">
        <v>1</v>
      </c>
      <c r="H40">
        <v>1</v>
      </c>
      <c r="K40" s="7">
        <f>VLOOKUP(A40,'Listado de asignaturas'!A:AA,5,0)</f>
        <v>6</v>
      </c>
      <c r="O40" s="9"/>
      <c r="P40" t="s">
        <v>165</v>
      </c>
      <c r="S40">
        <f t="shared" si="7"/>
        <v>0</v>
      </c>
      <c r="T40">
        <f t="shared" si="8"/>
        <v>0</v>
      </c>
      <c r="U40">
        <f t="shared" si="9"/>
        <v>0</v>
      </c>
      <c r="V40">
        <f t="shared" si="6"/>
        <v>6</v>
      </c>
      <c r="W40">
        <f t="shared" si="10"/>
        <v>0</v>
      </c>
    </row>
    <row r="41" spans="1:23" x14ac:dyDescent="0.25">
      <c r="A41" s="2">
        <v>75576</v>
      </c>
      <c r="B41" t="str">
        <f>VLOOKUP(A41,'Listado de asignaturas'!A:Z,6,0)</f>
        <v>Feb-Jun</v>
      </c>
      <c r="C41" t="str">
        <f>VLOOKUP(A41,'Listado de asignaturas'!A:AA,7,0)</f>
        <v>EC + Pr</v>
      </c>
      <c r="D41" t="str">
        <f>VLOOKUP(A41,'Listado de asignaturas'!A:AA,4,0)</f>
        <v>Optativa</v>
      </c>
      <c r="E41" t="str">
        <f>IF($C$1="CAT",VLOOKUP(A41,'Listado de asignaturas'!A:AA,3,0),VLOOKUP(A41,'Listado de asignaturas'!A:AA,2,0))</f>
        <v>Disseny de xarxes de computadors</v>
      </c>
      <c r="J41">
        <v>1</v>
      </c>
      <c r="K41" s="7">
        <f>VLOOKUP(A41,'Listado de asignaturas'!A:AA,5,0)</f>
        <v>6</v>
      </c>
      <c r="O41" s="9"/>
      <c r="P41" t="s">
        <v>165</v>
      </c>
      <c r="S41">
        <f t="shared" si="7"/>
        <v>0</v>
      </c>
      <c r="T41">
        <f t="shared" si="8"/>
        <v>0</v>
      </c>
      <c r="U41">
        <f t="shared" si="9"/>
        <v>0</v>
      </c>
      <c r="V41">
        <f t="shared" si="6"/>
        <v>6</v>
      </c>
      <c r="W41">
        <f t="shared" si="10"/>
        <v>0</v>
      </c>
    </row>
    <row r="42" spans="1:23" x14ac:dyDescent="0.25">
      <c r="A42" s="2">
        <v>75577</v>
      </c>
      <c r="B42" t="str">
        <f>VLOOKUP(A42,'Listado de asignaturas'!A:Z,6,0)</f>
        <v>Sep-Feb</v>
      </c>
      <c r="C42" t="str">
        <f>VLOOKUP(A42,'Listado de asignaturas'!A:AA,7,0)</f>
        <v>(EC+Pr) + PS</v>
      </c>
      <c r="D42" t="str">
        <f>VLOOKUP(A42,'Listado de asignaturas'!A:AA,4,0)</f>
        <v>Optativa</v>
      </c>
      <c r="E42" t="str">
        <f>IF($C$1="CAT",VLOOKUP(A42,'Listado de asignaturas'!A:AA,3,0),VLOOKUP(A42,'Listado de asignaturas'!A:AA,2,0))</f>
        <v>Disseny de sistemes operatius</v>
      </c>
      <c r="F42">
        <v>1</v>
      </c>
      <c r="K42" s="7">
        <f>VLOOKUP(A42,'Listado de asignaturas'!A:AA,5,0)</f>
        <v>6</v>
      </c>
      <c r="O42" s="9"/>
      <c r="P42" t="s">
        <v>165</v>
      </c>
      <c r="S42">
        <f t="shared" si="7"/>
        <v>0</v>
      </c>
      <c r="T42">
        <f t="shared" si="8"/>
        <v>0</v>
      </c>
      <c r="U42">
        <f t="shared" si="9"/>
        <v>0</v>
      </c>
      <c r="V42">
        <f t="shared" si="6"/>
        <v>6</v>
      </c>
      <c r="W42">
        <f t="shared" si="10"/>
        <v>0</v>
      </c>
    </row>
    <row r="43" spans="1:23" x14ac:dyDescent="0.25">
      <c r="A43" s="2">
        <v>75591</v>
      </c>
      <c r="B43" t="str">
        <f>VLOOKUP(A43,'Listado de asignaturas'!A:Z,6,0)</f>
        <v>Feb-Jun</v>
      </c>
      <c r="C43" t="str">
        <f>VLOOKUP(A43,'Listado de asignaturas'!A:AA,7,0)</f>
        <v>(EC+Pr) + PS</v>
      </c>
      <c r="D43" t="str">
        <f>VLOOKUP(A43,'Listado de asignaturas'!A:AA,4,0)</f>
        <v>Optativa</v>
      </c>
      <c r="E43" t="str">
        <f>IF($C$1="CAT",VLOOKUP(A43,'Listado de asignaturas'!A:AA,3,0),VLOOKUP(A43,'Listado de asignaturas'!A:AA,2,0))</f>
        <v>Estructura de xarxes de computadors</v>
      </c>
      <c r="F43">
        <v>1</v>
      </c>
      <c r="K43" s="7">
        <f>VLOOKUP(A43,'Listado de asignaturas'!A:AA,5,0)</f>
        <v>6</v>
      </c>
      <c r="O43" s="9"/>
      <c r="P43" t="s">
        <v>165</v>
      </c>
      <c r="S43">
        <f t="shared" si="7"/>
        <v>0</v>
      </c>
      <c r="T43">
        <f t="shared" si="8"/>
        <v>0</v>
      </c>
      <c r="U43">
        <f t="shared" si="9"/>
        <v>0</v>
      </c>
      <c r="V43">
        <f t="shared" si="6"/>
        <v>6</v>
      </c>
      <c r="W43">
        <f t="shared" si="10"/>
        <v>0</v>
      </c>
    </row>
    <row r="44" spans="1:23" x14ac:dyDescent="0.25">
      <c r="A44" s="2">
        <v>75596</v>
      </c>
      <c r="B44" t="str">
        <f>VLOOKUP(A44,'Listado de asignaturas'!A:Z,6,0)</f>
        <v>Sep-Feb</v>
      </c>
      <c r="C44" t="str">
        <f>VLOOKUP(A44,'Listado de asignaturas'!A:AA,7,0)</f>
        <v>(EC + Pr) + PS // (EX + Pr) + EC</v>
      </c>
      <c r="D44" t="str">
        <f>VLOOKUP(A44,'Listado de asignaturas'!A:AA,4,0)</f>
        <v>Optativa</v>
      </c>
      <c r="E44" t="str">
        <f>IF($C$1="CAT",VLOOKUP(A44,'Listado de asignaturas'!A:AA,3,0),VLOOKUP(A44,'Listado de asignaturas'!A:AA,2,0))</f>
        <v>Fonaments de sistemes d'informació</v>
      </c>
      <c r="I44">
        <v>1</v>
      </c>
      <c r="J44">
        <v>1</v>
      </c>
      <c r="K44" s="7">
        <f>VLOOKUP(A44,'Listado de asignaturas'!A:AA,5,0)</f>
        <v>6</v>
      </c>
      <c r="O44" s="9"/>
      <c r="P44" t="s">
        <v>165</v>
      </c>
      <c r="S44">
        <f t="shared" si="7"/>
        <v>0</v>
      </c>
      <c r="T44">
        <f t="shared" si="8"/>
        <v>0</v>
      </c>
      <c r="U44">
        <f t="shared" si="9"/>
        <v>0</v>
      </c>
      <c r="V44">
        <f t="shared" si="6"/>
        <v>6</v>
      </c>
      <c r="W44">
        <f t="shared" si="10"/>
        <v>0</v>
      </c>
    </row>
    <row r="45" spans="1:23" x14ac:dyDescent="0.25">
      <c r="A45" s="2">
        <v>75599</v>
      </c>
      <c r="B45" t="str">
        <f>VLOOKUP(A45,'Listado de asignaturas'!A:Z,6,0)</f>
        <v>Feb-Jun</v>
      </c>
      <c r="C45" t="str">
        <f>VLOOKUP(A45,'Listado de asignaturas'!A:AA,7,0)</f>
        <v>EC + Pr</v>
      </c>
      <c r="D45" t="str">
        <f>VLOOKUP(A45,'Listado de asignaturas'!A:AA,4,0)</f>
        <v>Optativa</v>
      </c>
      <c r="E45" t="str">
        <f>IF($C$1="CAT",VLOOKUP(A45,'Listado de asignaturas'!A:AA,3,0),VLOOKUP(A45,'Listado de asignaturas'!A:AA,2,0))</f>
        <v>Gestió funcional de serveis d'SI/TI</v>
      </c>
      <c r="I45">
        <v>1</v>
      </c>
      <c r="K45" s="7">
        <f>VLOOKUP(A45,'Listado de asignaturas'!A:AA,5,0)</f>
        <v>6</v>
      </c>
      <c r="O45" s="9"/>
      <c r="P45" t="s">
        <v>165</v>
      </c>
      <c r="S45">
        <f t="shared" si="7"/>
        <v>0</v>
      </c>
      <c r="T45">
        <f t="shared" si="8"/>
        <v>0</v>
      </c>
      <c r="U45">
        <f t="shared" si="9"/>
        <v>0</v>
      </c>
      <c r="V45">
        <f t="shared" si="6"/>
        <v>6</v>
      </c>
      <c r="W45">
        <f t="shared" si="10"/>
        <v>0</v>
      </c>
    </row>
    <row r="46" spans="1:23" x14ac:dyDescent="0.25">
      <c r="A46" s="2">
        <v>75593</v>
      </c>
      <c r="B46" t="str">
        <f>VLOOKUP(A46,'Listado de asignaturas'!A:Z,6,0)</f>
        <v>Sep-Feb</v>
      </c>
      <c r="C46" t="str">
        <f>VLOOKUP(A46,'Listado de asignaturas'!A:AA,7,0)</f>
        <v>EC + PS</v>
      </c>
      <c r="D46" t="str">
        <f>VLOOKUP(A46,'Listado de asignaturas'!A:AA,4,0)</f>
        <v>Optativa</v>
      </c>
      <c r="E46" t="str">
        <f>IF($C$1="CAT",VLOOKUP(A46,'Listado de asignaturas'!A:AA,3,0),VLOOKUP(A46,'Listado de asignaturas'!A:AA,2,0))</f>
        <v>Enginyeria de requisits</v>
      </c>
      <c r="G46">
        <v>1</v>
      </c>
      <c r="K46" s="7">
        <f>VLOOKUP(A46,'Listado de asignaturas'!A:AA,5,0)</f>
        <v>6</v>
      </c>
      <c r="O46" s="9"/>
      <c r="P46" t="s">
        <v>165</v>
      </c>
      <c r="S46">
        <f t="shared" si="7"/>
        <v>0</v>
      </c>
      <c r="T46">
        <f t="shared" si="8"/>
        <v>0</v>
      </c>
      <c r="U46">
        <f t="shared" si="9"/>
        <v>0</v>
      </c>
      <c r="V46">
        <f t="shared" si="6"/>
        <v>6</v>
      </c>
      <c r="W46">
        <f t="shared" si="10"/>
        <v>0</v>
      </c>
    </row>
    <row r="47" spans="1:23" x14ac:dyDescent="0.25">
      <c r="A47" s="2">
        <v>75587</v>
      </c>
      <c r="B47" t="str">
        <f>VLOOKUP(A47,'Listado de asignaturas'!A:Z,6,0)</f>
        <v>Feb-Jun</v>
      </c>
      <c r="C47" t="str">
        <f>VLOOKUP(A47,'Listado de asignaturas'!A:AA,7,0)</f>
        <v>(EC+Pr) + PS</v>
      </c>
      <c r="D47" t="str">
        <f>VLOOKUP(A47,'Listado de asignaturas'!A:AA,4,0)</f>
        <v>Optativa</v>
      </c>
      <c r="E47" t="str">
        <f>IF($C$1="CAT",VLOOKUP(A47,'Listado de asignaturas'!A:AA,3,0),VLOOKUP(A47,'Listado de asignaturas'!A:AA,2,0))</f>
        <v>Enginyeria del programari de components i sistemes distribuïts</v>
      </c>
      <c r="G47">
        <v>1</v>
      </c>
      <c r="K47" s="7">
        <f>VLOOKUP(A47,'Listado de asignaturas'!A:AA,5,0)</f>
        <v>6</v>
      </c>
      <c r="O47" s="9"/>
      <c r="P47" t="s">
        <v>165</v>
      </c>
      <c r="S47">
        <f t="shared" si="7"/>
        <v>0</v>
      </c>
      <c r="T47">
        <f t="shared" si="8"/>
        <v>0</v>
      </c>
      <c r="U47">
        <f t="shared" si="9"/>
        <v>0</v>
      </c>
      <c r="V47">
        <f t="shared" si="6"/>
        <v>6</v>
      </c>
      <c r="W47">
        <f t="shared" si="10"/>
        <v>0</v>
      </c>
    </row>
    <row r="48" spans="1:23" x14ac:dyDescent="0.25">
      <c r="A48" s="2">
        <v>75614</v>
      </c>
      <c r="B48" t="str">
        <f>VLOOKUP(A48,'Listado de asignaturas'!A:Z,6,0)</f>
        <v>Todos</v>
      </c>
      <c r="C48" t="str">
        <f>VLOOKUP(A48,'Listado de asignaturas'!A:AA,7,0)</f>
        <v>EC</v>
      </c>
      <c r="D48" t="str">
        <f>VLOOKUP(A48,'Listado de asignaturas'!A:AA,4,0)</f>
        <v>Optativa</v>
      </c>
      <c r="E48" t="str">
        <f>IF($C$1="CAT",VLOOKUP(A48,'Listado de asignaturas'!A:AA,3,0),VLOOKUP(A48,'Listado de asignaturas'!A:AA,2,0))</f>
        <v>Iniciació a les matemàtiques per a l'enginyeria</v>
      </c>
      <c r="K48" s="7">
        <f>VLOOKUP(A48,'Listado de asignaturas'!A:AA,5,0)</f>
        <v>6</v>
      </c>
      <c r="O48" s="9"/>
      <c r="P48" t="s">
        <v>165</v>
      </c>
      <c r="S48">
        <f t="shared" si="7"/>
        <v>0</v>
      </c>
      <c r="T48">
        <f t="shared" si="8"/>
        <v>0</v>
      </c>
      <c r="U48">
        <f t="shared" si="9"/>
        <v>0</v>
      </c>
      <c r="V48">
        <f t="shared" si="6"/>
        <v>6</v>
      </c>
      <c r="W48">
        <f t="shared" si="10"/>
        <v>0</v>
      </c>
    </row>
    <row r="49" spans="1:23" x14ac:dyDescent="0.25">
      <c r="A49" s="2">
        <v>75595</v>
      </c>
      <c r="B49" t="str">
        <f>VLOOKUP(A49,'Listado de asignaturas'!A:Z,6,0)</f>
        <v>Sep-Feb</v>
      </c>
      <c r="C49" t="str">
        <f>VLOOKUP(A49,'Listado de asignaturas'!A:AA,7,0)</f>
        <v>EC + PS</v>
      </c>
      <c r="D49" t="str">
        <f>VLOOKUP(A49,'Listado de asignaturas'!A:AA,4,0)</f>
        <v>Optativa</v>
      </c>
      <c r="E49" t="str">
        <f>IF($C$1="CAT",VLOOKUP(A49,'Listado de asignaturas'!A:AA,3,0),VLOOKUP(A49,'Listado de asignaturas'!A:AA,2,0))</f>
        <v>Iniciativa emprenedora</v>
      </c>
      <c r="I49">
        <v>1</v>
      </c>
      <c r="K49" s="7">
        <f>VLOOKUP(A49,'Listado de asignaturas'!A:AA,5,0)</f>
        <v>6</v>
      </c>
      <c r="O49" s="9"/>
      <c r="P49" t="s">
        <v>165</v>
      </c>
      <c r="S49">
        <f t="shared" si="7"/>
        <v>0</v>
      </c>
      <c r="T49">
        <f t="shared" si="8"/>
        <v>0</v>
      </c>
      <c r="U49">
        <f t="shared" si="9"/>
        <v>0</v>
      </c>
      <c r="V49">
        <f t="shared" si="6"/>
        <v>6</v>
      </c>
      <c r="W49">
        <f t="shared" si="10"/>
        <v>0</v>
      </c>
    </row>
    <row r="50" spans="1:23" x14ac:dyDescent="0.25">
      <c r="A50" s="2">
        <v>75597</v>
      </c>
      <c r="B50" t="str">
        <f>VLOOKUP(A50,'Listado de asignaturas'!A:Z,6,0)</f>
        <v>Feb-Jun</v>
      </c>
      <c r="C50" t="str">
        <f>VLOOKUP(A50,'Listado de asignaturas'!A:AA,7,0)</f>
        <v>EC</v>
      </c>
      <c r="D50" t="str">
        <f>VLOOKUP(A50,'Listado de asignaturas'!A:AA,4,0)</f>
        <v>Optativa</v>
      </c>
      <c r="E50" t="str">
        <f>IF($C$1="CAT",VLOOKUP(A50,'Listado de asignaturas'!A:AA,3,0),VLOOKUP(A50,'Listado de asignaturas'!A:AA,2,0))</f>
        <v>Integració de sistemes d'informació</v>
      </c>
      <c r="I50">
        <v>1</v>
      </c>
      <c r="J50">
        <v>1</v>
      </c>
      <c r="K50" s="7">
        <f>VLOOKUP(A50,'Listado de asignaturas'!A:AA,5,0)</f>
        <v>6</v>
      </c>
      <c r="O50" s="9"/>
      <c r="P50" t="s">
        <v>165</v>
      </c>
      <c r="S50">
        <f t="shared" si="7"/>
        <v>0</v>
      </c>
      <c r="T50">
        <f t="shared" si="8"/>
        <v>0</v>
      </c>
      <c r="U50">
        <f t="shared" si="9"/>
        <v>0</v>
      </c>
      <c r="V50">
        <f t="shared" si="6"/>
        <v>6</v>
      </c>
      <c r="W50">
        <f t="shared" si="10"/>
        <v>0</v>
      </c>
    </row>
    <row r="51" spans="1:23" x14ac:dyDescent="0.25">
      <c r="A51" s="2">
        <v>75584</v>
      </c>
      <c r="B51" t="str">
        <f>VLOOKUP(A51,'Listado de asignaturas'!A:Z,6,0)</f>
        <v>Sep-Feb</v>
      </c>
      <c r="C51" t="str">
        <f>VLOOKUP(A51,'Listado de asignaturas'!A:AA,7,0)</f>
        <v>EC + Pr</v>
      </c>
      <c r="D51" t="str">
        <f>VLOOKUP(A51,'Listado de asignaturas'!A:AA,4,0)</f>
        <v>Optativa</v>
      </c>
      <c r="E51" t="str">
        <f>IF($C$1="CAT",VLOOKUP(A51,'Listado de asignaturas'!A:AA,3,0),VLOOKUP(A51,'Listado de asignaturas'!A:AA,2,0))</f>
        <v>Mineria de dades</v>
      </c>
      <c r="H51">
        <v>1</v>
      </c>
      <c r="K51" s="7">
        <f>VLOOKUP(A51,'Listado de asignaturas'!A:AA,5,0)</f>
        <v>6</v>
      </c>
      <c r="O51" s="9"/>
      <c r="P51" t="s">
        <v>165</v>
      </c>
      <c r="S51">
        <f t="shared" si="7"/>
        <v>0</v>
      </c>
      <c r="T51">
        <f t="shared" si="8"/>
        <v>0</v>
      </c>
      <c r="U51">
        <f t="shared" si="9"/>
        <v>0</v>
      </c>
      <c r="V51">
        <f t="shared" si="6"/>
        <v>6</v>
      </c>
      <c r="W51">
        <f t="shared" si="10"/>
        <v>0</v>
      </c>
    </row>
    <row r="52" spans="1:23" x14ac:dyDescent="0.25">
      <c r="A52" s="2">
        <v>99999</v>
      </c>
      <c r="B52" t="str">
        <f>VLOOKUP(A52,'Listado de asignaturas'!A:Z,6,0)</f>
        <v>Todos</v>
      </c>
      <c r="C52" t="str">
        <f>VLOOKUP(A52,'Listado de asignaturas'!A:AA,7,0)</f>
        <v>-</v>
      </c>
      <c r="D52" t="str">
        <f>VLOOKUP(A52,'Listado de asignaturas'!A:AA,4,0)</f>
        <v>Optativa</v>
      </c>
      <c r="E52" t="str">
        <f>IF($C$1="CAT",VLOOKUP(A52,'Listado de asignaturas'!A:AA,3,0),VLOOKUP(A52,'Listado de asignaturas'!A:AA,2,0))</f>
        <v>Minors</v>
      </c>
      <c r="K52" s="7">
        <f>VLOOKUP(A52,'Listado de asignaturas'!A:AA,5,0)</f>
        <v>24</v>
      </c>
      <c r="O52" s="9"/>
      <c r="P52" t="s">
        <v>165</v>
      </c>
      <c r="S52">
        <f t="shared" si="7"/>
        <v>0</v>
      </c>
      <c r="T52">
        <f t="shared" si="8"/>
        <v>0</v>
      </c>
      <c r="U52">
        <f t="shared" si="9"/>
        <v>0</v>
      </c>
      <c r="V52">
        <f t="shared" si="6"/>
        <v>24</v>
      </c>
      <c r="W52">
        <f t="shared" si="10"/>
        <v>0</v>
      </c>
    </row>
    <row r="53" spans="1:23" x14ac:dyDescent="0.25">
      <c r="A53" s="2">
        <v>75600</v>
      </c>
      <c r="B53" t="str">
        <f>VLOOKUP(A53,'Listado de asignaturas'!A:Z,6,0)</f>
        <v>Sep-Feb</v>
      </c>
      <c r="C53" t="str">
        <f>VLOOKUP(A53,'Listado de asignaturas'!A:AA,7,0)</f>
        <v>EC</v>
      </c>
      <c r="D53" t="str">
        <f>VLOOKUP(A53,'Listado de asignaturas'!A:AA,4,0)</f>
        <v>Optativa</v>
      </c>
      <c r="E53" t="str">
        <f>IF($C$1="CAT",VLOOKUP(A53,'Listado de asignaturas'!A:AA,3,0),VLOOKUP(A53,'Listado de asignaturas'!A:AA,2,0))</f>
        <v>Planificació i ús estratègic d'SI</v>
      </c>
      <c r="I53">
        <v>1</v>
      </c>
      <c r="K53" s="7">
        <f>VLOOKUP(A53,'Listado de asignaturas'!A:AA,5,0)</f>
        <v>6</v>
      </c>
      <c r="O53" s="9"/>
      <c r="P53" t="s">
        <v>165</v>
      </c>
      <c r="S53">
        <f t="shared" si="7"/>
        <v>0</v>
      </c>
      <c r="T53">
        <f t="shared" si="8"/>
        <v>0</v>
      </c>
      <c r="U53">
        <f t="shared" si="9"/>
        <v>0</v>
      </c>
      <c r="V53">
        <f t="shared" si="6"/>
        <v>6</v>
      </c>
      <c r="W53">
        <f t="shared" si="10"/>
        <v>0</v>
      </c>
    </row>
    <row r="54" spans="1:23" x14ac:dyDescent="0.25">
      <c r="A54" s="2">
        <v>75672</v>
      </c>
      <c r="B54" t="str">
        <f>VLOOKUP(A54,'Listado de asignaturas'!A:Z,6,0)</f>
        <v>Todos</v>
      </c>
      <c r="C54" t="str">
        <f>VLOOKUP(A54,'Listado de asignaturas'!A:AA,7,0)</f>
        <v>EC</v>
      </c>
      <c r="D54" t="str">
        <f>VLOOKUP(A54,'Listado de asignaturas'!A:AA,4,0)</f>
        <v>Optativa</v>
      </c>
      <c r="E54" t="str">
        <f>IF($C$1="CAT",VLOOKUP(A54,'Listado de asignaturas'!A:AA,3,0),VLOOKUP(A54,'Listado de asignaturas'!A:AA,2,0))</f>
        <v>Pràctiques en empresa</v>
      </c>
      <c r="K54" s="7">
        <f>VLOOKUP(A54,'Listado de asignaturas'!A:AA,5,0)</f>
        <v>12</v>
      </c>
      <c r="O54" s="9"/>
      <c r="P54" t="s">
        <v>165</v>
      </c>
      <c r="S54">
        <f t="shared" si="7"/>
        <v>0</v>
      </c>
      <c r="T54">
        <f t="shared" si="8"/>
        <v>0</v>
      </c>
      <c r="U54">
        <f t="shared" si="9"/>
        <v>0</v>
      </c>
      <c r="V54">
        <f t="shared" si="6"/>
        <v>12</v>
      </c>
      <c r="W54">
        <f t="shared" si="10"/>
        <v>0</v>
      </c>
    </row>
    <row r="55" spans="1:23" x14ac:dyDescent="0.25">
      <c r="A55" s="2">
        <v>75588</v>
      </c>
      <c r="B55" t="str">
        <f>VLOOKUP(A55,'Listado de asignaturas'!A:Z,6,0)</f>
        <v>Sep-Feb</v>
      </c>
      <c r="C55" t="str">
        <f>VLOOKUP(A55,'Listado de asignaturas'!A:AA,7,0)</f>
        <v>EC</v>
      </c>
      <c r="D55" t="str">
        <f>VLOOKUP(A55,'Listado de asignaturas'!A:AA,4,0)</f>
        <v>Optativa</v>
      </c>
      <c r="E55" t="str">
        <f>IF($C$1="CAT",VLOOKUP(A55,'Listado de asignaturas'!A:AA,3,0),VLOOKUP(A55,'Listado de asignaturas'!A:AA,2,0))</f>
        <v>Projecte de desenvolupament del programari (GRUPAL)</v>
      </c>
      <c r="G55">
        <v>1</v>
      </c>
      <c r="K55" s="7">
        <f>VLOOKUP(A55,'Listado de asignaturas'!A:AA,5,0)</f>
        <v>12</v>
      </c>
      <c r="O55" s="9"/>
      <c r="P55" t="s">
        <v>165</v>
      </c>
      <c r="S55">
        <f t="shared" si="7"/>
        <v>0</v>
      </c>
      <c r="T55">
        <f t="shared" si="8"/>
        <v>0</v>
      </c>
      <c r="U55">
        <f t="shared" si="9"/>
        <v>0</v>
      </c>
      <c r="V55">
        <f t="shared" si="6"/>
        <v>12</v>
      </c>
      <c r="W55">
        <f t="shared" si="10"/>
        <v>0</v>
      </c>
    </row>
    <row r="56" spans="1:23" x14ac:dyDescent="0.25">
      <c r="A56" s="2">
        <v>75581</v>
      </c>
      <c r="B56" t="str">
        <f>VLOOKUP(A56,'Listado de asignaturas'!A:Z,6,0)</f>
        <v>Feb-Jun</v>
      </c>
      <c r="C56" t="str">
        <f>VLOOKUP(A56,'Listado de asignaturas'!A:AA,7,0)</f>
        <v>EC</v>
      </c>
      <c r="D56" t="str">
        <f>VLOOKUP(A56,'Listado de asignaturas'!A:AA,4,0)</f>
        <v>Optativa</v>
      </c>
      <c r="E56" t="str">
        <f>IF($C$1="CAT",VLOOKUP(A56,'Listado de asignaturas'!A:AA,3,0),VLOOKUP(A56,'Listado de asignaturas'!A:AA,2,0))</f>
        <v>Representació del coneixement</v>
      </c>
      <c r="H56">
        <v>1</v>
      </c>
      <c r="K56" s="7">
        <f>VLOOKUP(A56,'Listado de asignaturas'!A:AA,5,0)</f>
        <v>6</v>
      </c>
      <c r="O56" s="9"/>
      <c r="P56" t="s">
        <v>165</v>
      </c>
      <c r="S56">
        <f t="shared" si="7"/>
        <v>0</v>
      </c>
      <c r="T56">
        <f t="shared" si="8"/>
        <v>0</v>
      </c>
      <c r="U56">
        <f t="shared" si="9"/>
        <v>0</v>
      </c>
      <c r="V56">
        <f t="shared" si="6"/>
        <v>6</v>
      </c>
      <c r="W56">
        <f t="shared" si="10"/>
        <v>0</v>
      </c>
    </row>
    <row r="57" spans="1:23" x14ac:dyDescent="0.25">
      <c r="A57" s="2">
        <v>75574</v>
      </c>
      <c r="B57" t="str">
        <f>VLOOKUP(A57,'Listado de asignaturas'!A:Z,6,0)</f>
        <v>Feb-Jun</v>
      </c>
      <c r="C57" t="str">
        <f>VLOOKUP(A57,'Listado de asignaturas'!A:AA,7,0)</f>
        <v>(EC+Pr) + PS</v>
      </c>
      <c r="D57" t="str">
        <f>VLOOKUP(A57,'Listado de asignaturas'!A:AA,4,0)</f>
        <v>Optativa</v>
      </c>
      <c r="E57" t="str">
        <f>IF($C$1="CAT",VLOOKUP(A57,'Listado de asignaturas'!A:AA,3,0),VLOOKUP(A57,'Listado de asignaturas'!A:AA,2,0))</f>
        <v>Seguretat en xarxes de computadors</v>
      </c>
      <c r="F57">
        <v>1</v>
      </c>
      <c r="J57">
        <v>1</v>
      </c>
      <c r="K57" s="7">
        <f>VLOOKUP(A57,'Listado de asignaturas'!A:AA,5,0)</f>
        <v>6</v>
      </c>
      <c r="O57" s="9"/>
      <c r="P57" t="s">
        <v>165</v>
      </c>
      <c r="S57">
        <f t="shared" si="7"/>
        <v>0</v>
      </c>
      <c r="T57">
        <f t="shared" si="8"/>
        <v>0</v>
      </c>
      <c r="U57">
        <f t="shared" si="9"/>
        <v>0</v>
      </c>
      <c r="V57">
        <f t="shared" si="6"/>
        <v>6</v>
      </c>
      <c r="W57">
        <f t="shared" si="10"/>
        <v>0</v>
      </c>
    </row>
    <row r="58" spans="1:23" x14ac:dyDescent="0.25">
      <c r="A58" s="2">
        <v>75594</v>
      </c>
      <c r="B58" t="str">
        <f>VLOOKUP(A58,'Listado de asignaturas'!A:Z,6,0)</f>
        <v>Sep-Feb</v>
      </c>
      <c r="C58" t="str">
        <f>VLOOKUP(A58,'Listado de asignaturas'!A:AA,7,0)</f>
        <v>(EC+Pr) + PS</v>
      </c>
      <c r="D58" t="str">
        <f>VLOOKUP(A58,'Listado de asignaturas'!A:AA,4,0)</f>
        <v>Optativa</v>
      </c>
      <c r="E58" t="str">
        <f>IF($C$1="CAT",VLOOKUP(A58,'Listado de asignaturas'!A:AA,3,0),VLOOKUP(A58,'Listado de asignaturas'!A:AA,2,0))</f>
        <v>Sistemes encastats</v>
      </c>
      <c r="F58">
        <v>1</v>
      </c>
      <c r="K58" s="7">
        <f>VLOOKUP(A58,'Listado de asignaturas'!A:AA,5,0)</f>
        <v>6</v>
      </c>
      <c r="O58" s="9"/>
      <c r="P58" t="s">
        <v>165</v>
      </c>
      <c r="S58">
        <f t="shared" si="7"/>
        <v>0</v>
      </c>
      <c r="T58">
        <f t="shared" si="8"/>
        <v>0</v>
      </c>
      <c r="U58">
        <f t="shared" si="9"/>
        <v>0</v>
      </c>
      <c r="V58">
        <f t="shared" si="6"/>
        <v>6</v>
      </c>
      <c r="W58">
        <f t="shared" si="10"/>
        <v>0</v>
      </c>
    </row>
    <row r="59" spans="1:23" x14ac:dyDescent="0.25">
      <c r="A59" s="2">
        <v>75598</v>
      </c>
      <c r="B59" t="str">
        <f>VLOOKUP(A59,'Listado de asignaturas'!A:Z,6,0)</f>
        <v>Feb-Jun</v>
      </c>
      <c r="C59" t="str">
        <f>VLOOKUP(A59,'Listado de asignaturas'!A:AA,7,0)</f>
        <v>EC</v>
      </c>
      <c r="D59" t="str">
        <f>VLOOKUP(A59,'Listado de asignaturas'!A:AA,4,0)</f>
        <v>Optativa</v>
      </c>
      <c r="E59" t="str">
        <f>IF($C$1="CAT",VLOOKUP(A59,'Listado de asignaturas'!A:AA,3,0),VLOOKUP(A59,'Listado de asignaturas'!A:AA,2,0))</f>
        <v>Ús de sistemes d'informació en les organitzacions</v>
      </c>
      <c r="I59">
        <v>1</v>
      </c>
      <c r="K59" s="7">
        <f>VLOOKUP(A59,'Listado de asignaturas'!A:AA,5,0)</f>
        <v>6</v>
      </c>
      <c r="O59" s="9"/>
      <c r="P59" t="s">
        <v>165</v>
      </c>
      <c r="S59">
        <f t="shared" si="7"/>
        <v>0</v>
      </c>
      <c r="T59">
        <f t="shared" si="8"/>
        <v>0</v>
      </c>
      <c r="U59">
        <f t="shared" si="9"/>
        <v>0</v>
      </c>
      <c r="V59">
        <f t="shared" si="6"/>
        <v>6</v>
      </c>
      <c r="W59">
        <f t="shared" si="10"/>
        <v>0</v>
      </c>
    </row>
  </sheetData>
  <autoFilter ref="A3:W59" xr:uid="{532E5B73-3C95-4C75-AADB-9E6ACE44C6F2}">
    <sortState xmlns:xlrd2="http://schemas.microsoft.com/office/spreadsheetml/2017/richdata2" ref="A4:W59">
      <sortCondition ref="D3"/>
    </sortState>
  </autoFilter>
  <mergeCells count="2">
    <mergeCell ref="M1:R2"/>
    <mergeCell ref="S1:U1"/>
  </mergeCells>
  <conditionalFormatting sqref="A31:F31 K31:W31">
    <cfRule type="expression" dxfId="34" priority="63">
      <formula>$P$31="X"</formula>
    </cfRule>
  </conditionalFormatting>
  <conditionalFormatting sqref="A32:F32 K32:W32">
    <cfRule type="expression" dxfId="33" priority="59">
      <formula>$P$32="X"</formula>
    </cfRule>
  </conditionalFormatting>
  <conditionalFormatting sqref="F1:F32 F34:F1048576">
    <cfRule type="cellIs" dxfId="32" priority="58" operator="equal">
      <formula>1</formula>
    </cfRule>
  </conditionalFormatting>
  <conditionalFormatting sqref="G31">
    <cfRule type="expression" dxfId="31" priority="57">
      <formula>$P$31="X"</formula>
    </cfRule>
  </conditionalFormatting>
  <conditionalFormatting sqref="G32">
    <cfRule type="expression" dxfId="30" priority="56">
      <formula>$P$32="X"</formula>
    </cfRule>
  </conditionalFormatting>
  <conditionalFormatting sqref="G1:G32 G34:G1048576">
    <cfRule type="cellIs" dxfId="29" priority="44" operator="equal">
      <formula>1</formula>
    </cfRule>
  </conditionalFormatting>
  <conditionalFormatting sqref="H31">
    <cfRule type="expression" dxfId="28" priority="55">
      <formula>$P$31="X"</formula>
    </cfRule>
  </conditionalFormatting>
  <conditionalFormatting sqref="H32">
    <cfRule type="expression" dxfId="27" priority="54">
      <formula>$P$32="X"</formula>
    </cfRule>
  </conditionalFormatting>
  <conditionalFormatting sqref="H1:H32 H34:H1048576">
    <cfRule type="cellIs" dxfId="26" priority="52" operator="equal">
      <formula>1</formula>
    </cfRule>
  </conditionalFormatting>
  <conditionalFormatting sqref="I31">
    <cfRule type="expression" dxfId="25" priority="51">
      <formula>$P$31="X"</formula>
    </cfRule>
  </conditionalFormatting>
  <conditionalFormatting sqref="I32">
    <cfRule type="expression" dxfId="24" priority="50">
      <formula>$P$32="X"</formula>
    </cfRule>
  </conditionalFormatting>
  <conditionalFormatting sqref="I1:I32 I34:I1048576">
    <cfRule type="cellIs" dxfId="23" priority="49" operator="equal">
      <formula>1</formula>
    </cfRule>
  </conditionalFormatting>
  <conditionalFormatting sqref="J31">
    <cfRule type="expression" dxfId="22" priority="48">
      <formula>$P$31="X"</formula>
    </cfRule>
  </conditionalFormatting>
  <conditionalFormatting sqref="J32">
    <cfRule type="expression" dxfId="21" priority="47">
      <formula>$P$32="X"</formula>
    </cfRule>
  </conditionalFormatting>
  <conditionalFormatting sqref="J1:J32 J34:J1048576">
    <cfRule type="cellIs" dxfId="20" priority="46" operator="equal">
      <formula>1</formula>
    </cfRule>
  </conditionalFormatting>
  <conditionalFormatting sqref="F1:J32 F34:J1048576">
    <cfRule type="cellIs" dxfId="19" priority="45" operator="equal">
      <formula>2</formula>
    </cfRule>
  </conditionalFormatting>
  <conditionalFormatting sqref="U1:U1048576">
    <cfRule type="cellIs" dxfId="0" priority="43" operator="greaterThan">
      <formula>0</formula>
    </cfRule>
  </conditionalFormatting>
  <conditionalFormatting sqref="V1:V1048576">
    <cfRule type="cellIs" dxfId="18" priority="42" operator="notEqual">
      <formula>0</formula>
    </cfRule>
  </conditionalFormatting>
  <conditionalFormatting sqref="S1:U1">
    <cfRule type="cellIs" dxfId="17" priority="26" operator="notEqual">
      <formula>240</formula>
    </cfRule>
  </conditionalFormatting>
  <conditionalFormatting sqref="D33">
    <cfRule type="cellIs" dxfId="16" priority="11" operator="equal">
      <formula>"Optativa"</formula>
    </cfRule>
    <cfRule type="cellIs" dxfId="15" priority="12" operator="equal">
      <formula>"Obligatoria"</formula>
    </cfRule>
    <cfRule type="cellIs" dxfId="14" priority="13" operator="equal">
      <formula>"Básica"</formula>
    </cfRule>
  </conditionalFormatting>
  <conditionalFormatting sqref="F33">
    <cfRule type="cellIs" dxfId="13" priority="19" operator="equal">
      <formula>1</formula>
    </cfRule>
  </conditionalFormatting>
  <conditionalFormatting sqref="G33">
    <cfRule type="cellIs" dxfId="12" priority="14" operator="equal">
      <formula>1</formula>
    </cfRule>
  </conditionalFormatting>
  <conditionalFormatting sqref="H33">
    <cfRule type="cellIs" dxfId="11" priority="18" operator="equal">
      <formula>1</formula>
    </cfRule>
  </conditionalFormatting>
  <conditionalFormatting sqref="I33">
    <cfRule type="cellIs" dxfId="10" priority="17" operator="equal">
      <formula>1</formula>
    </cfRule>
  </conditionalFormatting>
  <conditionalFormatting sqref="J33">
    <cfRule type="cellIs" dxfId="9" priority="16" operator="equal">
      <formula>1</formula>
    </cfRule>
  </conditionalFormatting>
  <conditionalFormatting sqref="F33:J33">
    <cfRule type="cellIs" dxfId="8" priority="15" operator="equal">
      <formula>2</formula>
    </cfRule>
  </conditionalFormatting>
  <conditionalFormatting sqref="B1:B1048576">
    <cfRule type="cellIs" dxfId="7" priority="70" operator="equal">
      <formula>"Feb-Jun"</formula>
    </cfRule>
    <cfRule type="cellIs" dxfId="6" priority="3" operator="equal">
      <formula>"Sep-Feb"</formula>
    </cfRule>
    <cfRule type="cellIs" dxfId="5" priority="1" operator="equal">
      <formula>"Todos"</formula>
    </cfRule>
    <cfRule type="cellIs" dxfId="4" priority="4" operator="equal">
      <formula>"Feb-Jun"</formula>
    </cfRule>
  </conditionalFormatting>
  <conditionalFormatting sqref="D1:D1048576">
    <cfRule type="cellIs" dxfId="3" priority="68" operator="equal">
      <formula>"Obligatoria"</formula>
    </cfRule>
    <cfRule type="cellIs" dxfId="2" priority="69" operator="equal">
      <formula>"Básica"</formula>
    </cfRule>
    <cfRule type="cellIs" dxfId="1" priority="64" operator="equal">
      <formula>"Optativa"</formula>
    </cfRule>
  </conditionalFormatting>
  <dataValidations count="1">
    <dataValidation type="textLength" allowBlank="1" showInputMessage="1" showErrorMessage="1" sqref="P4:P30" xr:uid="{936A4DEA-50DF-4C53-8C78-0D86BA2F2C1A}">
      <formula1>0</formula1>
      <formula2>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9428AD7-6898-400C-8706-1C2FB0A04302}">
          <x14:formula1>
            <xm:f>Hoja3!$A$2:$A$25</xm:f>
          </x14:formula1>
          <xm:sqref>C2</xm:sqref>
        </x14:dataValidation>
        <x14:dataValidation type="list" allowBlank="1" showInputMessage="1" showErrorMessage="1" xr:uid="{FCC5A43C-6765-4C2F-8660-06637026EA60}">
          <x14:formula1>
            <xm:f>Hoja3!$B$2:$B$3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DBC60-E747-4F4C-B657-978C012E74B0}">
  <dimension ref="A1:I71"/>
  <sheetViews>
    <sheetView zoomScale="85" zoomScaleNormal="85" workbookViewId="0">
      <selection activeCell="B51" sqref="B51"/>
    </sheetView>
  </sheetViews>
  <sheetFormatPr baseColWidth="10" defaultRowHeight="15" x14ac:dyDescent="0.25"/>
  <cols>
    <col min="1" max="1" width="12.42578125" style="2" customWidth="1"/>
    <col min="2" max="2" width="60.140625" bestFit="1" customWidth="1"/>
    <col min="3" max="3" width="61" bestFit="1" customWidth="1"/>
    <col min="4" max="4" width="10.85546875" bestFit="1" customWidth="1"/>
    <col min="5" max="5" width="8.42578125" bestFit="1" customWidth="1"/>
    <col min="6" max="7" width="26.42578125" bestFit="1" customWidth="1"/>
  </cols>
  <sheetData>
    <row r="1" spans="1:9" x14ac:dyDescent="0.25">
      <c r="A1" s="2" t="s">
        <v>100</v>
      </c>
      <c r="B1" t="s">
        <v>101</v>
      </c>
      <c r="C1" t="s">
        <v>135</v>
      </c>
      <c r="D1" t="s">
        <v>133</v>
      </c>
      <c r="E1" t="s">
        <v>132</v>
      </c>
      <c r="F1" t="s">
        <v>130</v>
      </c>
      <c r="G1" t="s">
        <v>131</v>
      </c>
    </row>
    <row r="2" spans="1:9" x14ac:dyDescent="0.25">
      <c r="A2" s="2">
        <v>75575</v>
      </c>
      <c r="B2" t="s">
        <v>79</v>
      </c>
      <c r="C2" t="s">
        <v>26</v>
      </c>
      <c r="D2" t="s">
        <v>116</v>
      </c>
      <c r="E2">
        <v>6</v>
      </c>
      <c r="F2" t="s">
        <v>115</v>
      </c>
      <c r="G2" t="s">
        <v>3</v>
      </c>
    </row>
    <row r="3" spans="1:9" x14ac:dyDescent="0.25">
      <c r="A3" s="2">
        <v>75556</v>
      </c>
      <c r="B3" t="s">
        <v>85</v>
      </c>
      <c r="C3" t="s">
        <v>37</v>
      </c>
      <c r="D3" t="s">
        <v>114</v>
      </c>
      <c r="E3">
        <v>6</v>
      </c>
      <c r="F3" t="s">
        <v>115</v>
      </c>
      <c r="G3" t="s">
        <v>8</v>
      </c>
    </row>
    <row r="4" spans="1:9" x14ac:dyDescent="0.25">
      <c r="A4" s="2">
        <v>75557</v>
      </c>
      <c r="B4" t="s">
        <v>69</v>
      </c>
      <c r="C4" t="s">
        <v>2</v>
      </c>
      <c r="D4" t="s">
        <v>114</v>
      </c>
      <c r="E4">
        <v>6</v>
      </c>
      <c r="F4" t="s">
        <v>115</v>
      </c>
      <c r="G4" t="s">
        <v>0</v>
      </c>
    </row>
    <row r="5" spans="1:9" x14ac:dyDescent="0.25">
      <c r="A5" s="2">
        <v>75558</v>
      </c>
      <c r="B5" t="s">
        <v>102</v>
      </c>
      <c r="C5" t="s">
        <v>9</v>
      </c>
      <c r="D5" t="s">
        <v>114</v>
      </c>
      <c r="E5">
        <v>6</v>
      </c>
      <c r="F5" t="s">
        <v>115</v>
      </c>
      <c r="G5" t="s">
        <v>8</v>
      </c>
    </row>
    <row r="6" spans="1:9" x14ac:dyDescent="0.25">
      <c r="A6" s="2">
        <v>75586</v>
      </c>
      <c r="B6" t="s">
        <v>118</v>
      </c>
      <c r="C6" t="s">
        <v>44</v>
      </c>
      <c r="D6" t="s">
        <v>119</v>
      </c>
      <c r="E6">
        <v>6</v>
      </c>
      <c r="F6" t="s">
        <v>127</v>
      </c>
      <c r="G6" t="s">
        <v>0</v>
      </c>
    </row>
    <row r="7" spans="1:9" x14ac:dyDescent="0.25">
      <c r="A7" s="2">
        <v>75583</v>
      </c>
      <c r="B7" t="s">
        <v>120</v>
      </c>
      <c r="C7" t="s">
        <v>46</v>
      </c>
      <c r="D7" t="s">
        <v>119</v>
      </c>
      <c r="E7">
        <v>6</v>
      </c>
      <c r="F7" t="s">
        <v>127</v>
      </c>
      <c r="G7" t="s">
        <v>45</v>
      </c>
    </row>
    <row r="8" spans="1:9" x14ac:dyDescent="0.25">
      <c r="A8" s="2">
        <v>75607</v>
      </c>
      <c r="B8" t="s">
        <v>92</v>
      </c>
      <c r="C8" t="s">
        <v>47</v>
      </c>
      <c r="D8" t="s">
        <v>119</v>
      </c>
      <c r="E8">
        <v>6</v>
      </c>
      <c r="F8" t="s">
        <v>128</v>
      </c>
      <c r="G8" t="s">
        <v>3</v>
      </c>
    </row>
    <row r="9" spans="1:9" x14ac:dyDescent="0.25">
      <c r="A9" s="2">
        <v>75578</v>
      </c>
      <c r="B9" t="s">
        <v>93</v>
      </c>
      <c r="C9" t="s">
        <v>48</v>
      </c>
      <c r="D9" t="s">
        <v>119</v>
      </c>
      <c r="E9">
        <v>6</v>
      </c>
      <c r="F9" t="s">
        <v>128</v>
      </c>
      <c r="G9" t="s">
        <v>45</v>
      </c>
    </row>
    <row r="10" spans="1:9" x14ac:dyDescent="0.25">
      <c r="A10" s="2">
        <v>75592</v>
      </c>
      <c r="B10" t="s">
        <v>121</v>
      </c>
      <c r="C10" t="s">
        <v>49</v>
      </c>
      <c r="D10" t="s">
        <v>119</v>
      </c>
      <c r="E10">
        <v>6</v>
      </c>
      <c r="F10" t="s">
        <v>127</v>
      </c>
      <c r="G10" t="s">
        <v>45</v>
      </c>
      <c r="I10" s="1"/>
    </row>
    <row r="11" spans="1:9" x14ac:dyDescent="0.25">
      <c r="A11" s="2">
        <v>75579</v>
      </c>
      <c r="B11" t="s">
        <v>94</v>
      </c>
      <c r="C11" t="s">
        <v>50</v>
      </c>
      <c r="D11" t="s">
        <v>119</v>
      </c>
      <c r="E11">
        <v>6</v>
      </c>
      <c r="F11" t="s">
        <v>127</v>
      </c>
      <c r="G11" t="s">
        <v>31</v>
      </c>
      <c r="I11" s="1"/>
    </row>
    <row r="12" spans="1:9" x14ac:dyDescent="0.25">
      <c r="A12" s="2">
        <v>75604</v>
      </c>
      <c r="B12" t="s">
        <v>95</v>
      </c>
      <c r="C12" t="s">
        <v>51</v>
      </c>
      <c r="D12" t="s">
        <v>119</v>
      </c>
      <c r="E12">
        <v>6</v>
      </c>
      <c r="F12" t="s">
        <v>128</v>
      </c>
      <c r="G12" t="s">
        <v>45</v>
      </c>
      <c r="I12" s="1"/>
    </row>
    <row r="13" spans="1:9" x14ac:dyDescent="0.25">
      <c r="A13" s="2">
        <v>75563</v>
      </c>
      <c r="B13" t="s">
        <v>84</v>
      </c>
      <c r="C13" t="s">
        <v>35</v>
      </c>
      <c r="D13" t="s">
        <v>116</v>
      </c>
      <c r="E13">
        <v>6</v>
      </c>
      <c r="F13" t="s">
        <v>115</v>
      </c>
      <c r="G13" t="s">
        <v>129</v>
      </c>
      <c r="I13" s="1"/>
    </row>
    <row r="14" spans="1:9" x14ac:dyDescent="0.25">
      <c r="A14" s="2">
        <v>75580</v>
      </c>
      <c r="B14" t="s">
        <v>104</v>
      </c>
      <c r="C14" t="s">
        <v>52</v>
      </c>
      <c r="D14" t="s">
        <v>119</v>
      </c>
      <c r="E14">
        <v>6</v>
      </c>
      <c r="F14" t="s">
        <v>128</v>
      </c>
      <c r="G14" t="s">
        <v>14</v>
      </c>
      <c r="I14" s="1"/>
    </row>
    <row r="15" spans="1:9" x14ac:dyDescent="0.25">
      <c r="A15" s="2">
        <v>75601</v>
      </c>
      <c r="B15" t="s">
        <v>113</v>
      </c>
      <c r="C15" t="s">
        <v>53</v>
      </c>
      <c r="D15" t="s">
        <v>119</v>
      </c>
      <c r="E15">
        <v>6</v>
      </c>
      <c r="F15" t="s">
        <v>128</v>
      </c>
      <c r="G15" t="s">
        <v>3</v>
      </c>
      <c r="I15" s="1"/>
    </row>
    <row r="16" spans="1:9" x14ac:dyDescent="0.25">
      <c r="A16" s="2">
        <v>75585</v>
      </c>
      <c r="B16" t="s">
        <v>88</v>
      </c>
      <c r="C16" t="s">
        <v>40</v>
      </c>
      <c r="D16" t="s">
        <v>116</v>
      </c>
      <c r="E16">
        <v>6</v>
      </c>
      <c r="F16" t="s">
        <v>115</v>
      </c>
      <c r="G16" t="s">
        <v>0</v>
      </c>
      <c r="I16" s="1"/>
    </row>
    <row r="17" spans="1:9" x14ac:dyDescent="0.25">
      <c r="A17" s="2">
        <v>75613</v>
      </c>
      <c r="B17" t="s">
        <v>70</v>
      </c>
      <c r="C17" t="s">
        <v>11</v>
      </c>
      <c r="D17" t="s">
        <v>119</v>
      </c>
      <c r="E17">
        <v>6</v>
      </c>
      <c r="F17" t="s">
        <v>128</v>
      </c>
      <c r="G17" t="s">
        <v>3</v>
      </c>
      <c r="I17" s="1"/>
    </row>
    <row r="18" spans="1:9" x14ac:dyDescent="0.25">
      <c r="A18" s="2">
        <v>75576</v>
      </c>
      <c r="B18" t="s">
        <v>97</v>
      </c>
      <c r="C18" t="s">
        <v>55</v>
      </c>
      <c r="D18" t="s">
        <v>119</v>
      </c>
      <c r="E18">
        <v>6</v>
      </c>
      <c r="F18" t="s">
        <v>127</v>
      </c>
      <c r="G18" t="s">
        <v>3</v>
      </c>
      <c r="I18" s="1"/>
    </row>
    <row r="19" spans="1:9" x14ac:dyDescent="0.25">
      <c r="A19" s="2">
        <v>75577</v>
      </c>
      <c r="B19" t="s">
        <v>96</v>
      </c>
      <c r="C19" t="s">
        <v>54</v>
      </c>
      <c r="D19" t="s">
        <v>119</v>
      </c>
      <c r="E19">
        <v>6</v>
      </c>
      <c r="F19" t="s">
        <v>128</v>
      </c>
      <c r="G19" t="s">
        <v>45</v>
      </c>
      <c r="I19" s="1"/>
    </row>
    <row r="20" spans="1:9" ht="15" customHeight="1" x14ac:dyDescent="0.25">
      <c r="A20" s="2">
        <v>75564</v>
      </c>
      <c r="B20" t="s">
        <v>77</v>
      </c>
      <c r="C20" t="s">
        <v>23</v>
      </c>
      <c r="D20" t="s">
        <v>116</v>
      </c>
      <c r="E20">
        <v>6</v>
      </c>
      <c r="F20" t="s">
        <v>115</v>
      </c>
      <c r="G20" t="s">
        <v>0</v>
      </c>
    </row>
    <row r="21" spans="1:9" x14ac:dyDescent="0.25">
      <c r="A21" s="2">
        <v>75568</v>
      </c>
      <c r="B21" t="s">
        <v>13</v>
      </c>
      <c r="C21" t="s">
        <v>13</v>
      </c>
      <c r="D21" t="s">
        <v>114</v>
      </c>
      <c r="E21">
        <v>6</v>
      </c>
      <c r="F21" t="s">
        <v>115</v>
      </c>
      <c r="G21" t="s">
        <v>8</v>
      </c>
    </row>
    <row r="22" spans="1:9" x14ac:dyDescent="0.25">
      <c r="A22" s="2">
        <v>75573</v>
      </c>
      <c r="B22" t="s">
        <v>105</v>
      </c>
      <c r="C22" t="s">
        <v>7</v>
      </c>
      <c r="D22" t="s">
        <v>116</v>
      </c>
      <c r="E22">
        <v>6</v>
      </c>
      <c r="F22" t="s">
        <v>115</v>
      </c>
      <c r="G22" t="s">
        <v>0</v>
      </c>
    </row>
    <row r="23" spans="1:9" x14ac:dyDescent="0.25">
      <c r="A23" s="2">
        <v>75591</v>
      </c>
      <c r="B23" t="s">
        <v>99</v>
      </c>
      <c r="C23" t="s">
        <v>58</v>
      </c>
      <c r="D23" t="s">
        <v>119</v>
      </c>
      <c r="E23">
        <v>6</v>
      </c>
      <c r="F23" t="s">
        <v>127</v>
      </c>
      <c r="G23" t="s">
        <v>45</v>
      </c>
    </row>
    <row r="24" spans="1:9" x14ac:dyDescent="0.25">
      <c r="A24" s="2">
        <v>75562</v>
      </c>
      <c r="B24" t="s">
        <v>83</v>
      </c>
      <c r="C24" t="s">
        <v>34</v>
      </c>
      <c r="D24" t="s">
        <v>114</v>
      </c>
      <c r="E24">
        <v>6</v>
      </c>
      <c r="F24" t="s">
        <v>115</v>
      </c>
      <c r="G24" t="s">
        <v>0</v>
      </c>
    </row>
    <row r="25" spans="1:9" x14ac:dyDescent="0.25">
      <c r="A25" s="2">
        <v>75554</v>
      </c>
      <c r="B25" t="s">
        <v>73</v>
      </c>
      <c r="C25" t="s">
        <v>19</v>
      </c>
      <c r="D25" t="s">
        <v>114</v>
      </c>
      <c r="E25">
        <v>6</v>
      </c>
      <c r="F25" t="s">
        <v>115</v>
      </c>
      <c r="G25" t="s">
        <v>129</v>
      </c>
    </row>
    <row r="26" spans="1:9" x14ac:dyDescent="0.25">
      <c r="A26" s="2">
        <v>75596</v>
      </c>
      <c r="B26" t="s">
        <v>80</v>
      </c>
      <c r="C26" t="s">
        <v>27</v>
      </c>
      <c r="D26" t="s">
        <v>119</v>
      </c>
      <c r="E26">
        <v>6</v>
      </c>
      <c r="F26" t="s">
        <v>128</v>
      </c>
      <c r="G26" t="s">
        <v>129</v>
      </c>
    </row>
    <row r="27" spans="1:9" x14ac:dyDescent="0.25">
      <c r="A27" s="2">
        <v>75611</v>
      </c>
      <c r="B27" t="s">
        <v>71</v>
      </c>
      <c r="C27" t="s">
        <v>12</v>
      </c>
      <c r="D27" t="s">
        <v>114</v>
      </c>
      <c r="E27">
        <v>6</v>
      </c>
      <c r="F27" t="s">
        <v>115</v>
      </c>
      <c r="G27" t="s">
        <v>8</v>
      </c>
    </row>
    <row r="28" spans="1:9" x14ac:dyDescent="0.25">
      <c r="A28" s="2">
        <v>75571</v>
      </c>
      <c r="B28" t="s">
        <v>89</v>
      </c>
      <c r="C28" t="s">
        <v>41</v>
      </c>
      <c r="D28" t="s">
        <v>116</v>
      </c>
      <c r="E28">
        <v>6</v>
      </c>
      <c r="F28" t="s">
        <v>115</v>
      </c>
      <c r="G28" t="s">
        <v>3</v>
      </c>
    </row>
    <row r="29" spans="1:9" x14ac:dyDescent="0.25">
      <c r="A29" s="2">
        <v>75599</v>
      </c>
      <c r="B29" t="s">
        <v>123</v>
      </c>
      <c r="C29" t="s">
        <v>4</v>
      </c>
      <c r="D29" t="s">
        <v>119</v>
      </c>
      <c r="E29">
        <v>6</v>
      </c>
      <c r="F29" t="s">
        <v>127</v>
      </c>
      <c r="G29" t="s">
        <v>3</v>
      </c>
    </row>
    <row r="30" spans="1:9" x14ac:dyDescent="0.25">
      <c r="A30" s="2">
        <v>75569</v>
      </c>
      <c r="B30" t="s">
        <v>106</v>
      </c>
      <c r="C30" t="s">
        <v>10</v>
      </c>
      <c r="D30" t="s">
        <v>116</v>
      </c>
      <c r="E30">
        <v>6</v>
      </c>
      <c r="F30" t="s">
        <v>115</v>
      </c>
      <c r="G30" t="s">
        <v>8</v>
      </c>
    </row>
    <row r="31" spans="1:9" x14ac:dyDescent="0.25">
      <c r="A31" s="2">
        <v>75559</v>
      </c>
      <c r="B31" t="s">
        <v>117</v>
      </c>
      <c r="C31" t="s">
        <v>33</v>
      </c>
      <c r="D31" t="s">
        <v>116</v>
      </c>
      <c r="E31">
        <v>6</v>
      </c>
      <c r="F31" t="s">
        <v>115</v>
      </c>
      <c r="G31" t="s">
        <v>31</v>
      </c>
    </row>
    <row r="32" spans="1:9" x14ac:dyDescent="0.25">
      <c r="A32" s="2">
        <v>75560</v>
      </c>
      <c r="B32" t="s">
        <v>86</v>
      </c>
      <c r="C32" t="s">
        <v>38</v>
      </c>
      <c r="D32" t="s">
        <v>116</v>
      </c>
      <c r="E32">
        <v>6</v>
      </c>
      <c r="F32" t="s">
        <v>115</v>
      </c>
      <c r="G32" t="s">
        <v>31</v>
      </c>
    </row>
    <row r="33" spans="1:7" x14ac:dyDescent="0.25">
      <c r="A33" s="2">
        <v>75593</v>
      </c>
      <c r="B33" t="s">
        <v>98</v>
      </c>
      <c r="C33" t="s">
        <v>56</v>
      </c>
      <c r="D33" t="s">
        <v>119</v>
      </c>
      <c r="E33">
        <v>6</v>
      </c>
      <c r="F33" t="s">
        <v>128</v>
      </c>
      <c r="G33" t="s">
        <v>31</v>
      </c>
    </row>
    <row r="34" spans="1:7" x14ac:dyDescent="0.25">
      <c r="A34" s="2">
        <v>75565</v>
      </c>
      <c r="B34" t="s">
        <v>76</v>
      </c>
      <c r="C34" t="s">
        <v>22</v>
      </c>
      <c r="D34" t="s">
        <v>116</v>
      </c>
      <c r="E34">
        <v>6</v>
      </c>
      <c r="F34" t="s">
        <v>115</v>
      </c>
      <c r="G34" t="s">
        <v>0</v>
      </c>
    </row>
    <row r="35" spans="1:7" ht="18.75" customHeight="1" x14ac:dyDescent="0.25">
      <c r="A35" s="2">
        <v>75587</v>
      </c>
      <c r="B35" t="s">
        <v>122</v>
      </c>
      <c r="C35" t="s">
        <v>57</v>
      </c>
      <c r="D35" t="s">
        <v>119</v>
      </c>
      <c r="E35">
        <v>6</v>
      </c>
      <c r="F35" t="s">
        <v>127</v>
      </c>
      <c r="G35" t="s">
        <v>45</v>
      </c>
    </row>
    <row r="36" spans="1:7" x14ac:dyDescent="0.25">
      <c r="A36" s="2">
        <v>75614</v>
      </c>
      <c r="B36" t="s">
        <v>91</v>
      </c>
      <c r="C36" t="s">
        <v>43</v>
      </c>
      <c r="D36" t="s">
        <v>119</v>
      </c>
      <c r="E36">
        <v>6</v>
      </c>
      <c r="F36" t="s">
        <v>115</v>
      </c>
      <c r="G36" t="s">
        <v>5</v>
      </c>
    </row>
    <row r="37" spans="1:7" x14ac:dyDescent="0.25">
      <c r="A37" s="2">
        <v>75595</v>
      </c>
      <c r="B37" t="s">
        <v>32</v>
      </c>
      <c r="C37" t="s">
        <v>32</v>
      </c>
      <c r="D37" t="s">
        <v>119</v>
      </c>
      <c r="E37">
        <v>6</v>
      </c>
      <c r="F37" t="s">
        <v>128</v>
      </c>
      <c r="G37" t="s">
        <v>31</v>
      </c>
    </row>
    <row r="38" spans="1:7" x14ac:dyDescent="0.25">
      <c r="A38" s="2">
        <v>75597</v>
      </c>
      <c r="B38" t="s">
        <v>124</v>
      </c>
      <c r="C38" t="s">
        <v>6</v>
      </c>
      <c r="D38" t="s">
        <v>119</v>
      </c>
      <c r="E38">
        <v>6</v>
      </c>
      <c r="F38" t="s">
        <v>127</v>
      </c>
      <c r="G38" t="s">
        <v>5</v>
      </c>
    </row>
    <row r="39" spans="1:7" x14ac:dyDescent="0.25">
      <c r="A39" s="2">
        <v>75582</v>
      </c>
      <c r="B39" t="s">
        <v>107</v>
      </c>
      <c r="C39" t="s">
        <v>15</v>
      </c>
      <c r="D39" t="s">
        <v>116</v>
      </c>
      <c r="E39">
        <v>6</v>
      </c>
      <c r="F39" t="s">
        <v>115</v>
      </c>
      <c r="G39" t="s">
        <v>14</v>
      </c>
    </row>
    <row r="40" spans="1:7" x14ac:dyDescent="0.25">
      <c r="A40" s="2">
        <v>75590</v>
      </c>
      <c r="B40" t="s">
        <v>87</v>
      </c>
      <c r="C40" t="s">
        <v>39</v>
      </c>
      <c r="D40" t="s">
        <v>116</v>
      </c>
      <c r="E40">
        <v>6</v>
      </c>
      <c r="F40" t="s">
        <v>115</v>
      </c>
      <c r="G40" t="s">
        <v>45</v>
      </c>
    </row>
    <row r="41" spans="1:7" x14ac:dyDescent="0.25">
      <c r="A41" s="2">
        <v>75570</v>
      </c>
      <c r="B41" t="s">
        <v>103</v>
      </c>
      <c r="C41" t="s">
        <v>36</v>
      </c>
      <c r="D41" t="s">
        <v>114</v>
      </c>
      <c r="E41">
        <v>6</v>
      </c>
      <c r="F41" t="s">
        <v>115</v>
      </c>
      <c r="G41" t="s">
        <v>14</v>
      </c>
    </row>
    <row r="42" spans="1:7" ht="18.75" customHeight="1" x14ac:dyDescent="0.25">
      <c r="A42" s="2">
        <v>75584</v>
      </c>
      <c r="B42" t="s">
        <v>125</v>
      </c>
      <c r="C42" t="s">
        <v>30</v>
      </c>
      <c r="D42" t="s">
        <v>119</v>
      </c>
      <c r="E42">
        <v>6</v>
      </c>
      <c r="F42" t="s">
        <v>128</v>
      </c>
      <c r="G42" t="s">
        <v>3</v>
      </c>
    </row>
    <row r="43" spans="1:7" x14ac:dyDescent="0.25">
      <c r="A43" s="2">
        <v>99999</v>
      </c>
      <c r="B43" t="s">
        <v>126</v>
      </c>
      <c r="C43" t="s">
        <v>60</v>
      </c>
      <c r="D43" t="s">
        <v>119</v>
      </c>
      <c r="E43">
        <v>24</v>
      </c>
      <c r="F43" t="s">
        <v>115</v>
      </c>
      <c r="G43" t="s">
        <v>59</v>
      </c>
    </row>
    <row r="44" spans="1:7" x14ac:dyDescent="0.25">
      <c r="A44" s="2">
        <v>75600</v>
      </c>
      <c r="B44" t="s">
        <v>82</v>
      </c>
      <c r="C44" t="s">
        <v>29</v>
      </c>
      <c r="D44" t="s">
        <v>119</v>
      </c>
      <c r="E44">
        <v>6</v>
      </c>
      <c r="F44" t="s">
        <v>128</v>
      </c>
      <c r="G44" t="s">
        <v>5</v>
      </c>
    </row>
    <row r="45" spans="1:7" x14ac:dyDescent="0.25">
      <c r="A45" s="2">
        <v>75555</v>
      </c>
      <c r="B45" t="s">
        <v>75</v>
      </c>
      <c r="C45" t="s">
        <v>21</v>
      </c>
      <c r="D45" t="s">
        <v>114</v>
      </c>
      <c r="E45">
        <v>6</v>
      </c>
      <c r="F45" t="s">
        <v>115</v>
      </c>
      <c r="G45" t="s">
        <v>45</v>
      </c>
    </row>
    <row r="46" spans="1:7" x14ac:dyDescent="0.25">
      <c r="A46" s="2">
        <v>75672</v>
      </c>
      <c r="B46" t="s">
        <v>81</v>
      </c>
      <c r="C46" t="s">
        <v>28</v>
      </c>
      <c r="D46" t="s">
        <v>119</v>
      </c>
      <c r="E46">
        <v>12</v>
      </c>
      <c r="F46" t="s">
        <v>115</v>
      </c>
      <c r="G46" t="s">
        <v>5</v>
      </c>
    </row>
    <row r="47" spans="1:7" x14ac:dyDescent="0.25">
      <c r="A47" s="2">
        <v>75588</v>
      </c>
      <c r="B47" t="s">
        <v>108</v>
      </c>
      <c r="C47" t="s">
        <v>61</v>
      </c>
      <c r="D47" t="s">
        <v>119</v>
      </c>
      <c r="E47">
        <v>12</v>
      </c>
      <c r="F47" t="s">
        <v>128</v>
      </c>
      <c r="G47" t="s">
        <v>5</v>
      </c>
    </row>
    <row r="48" spans="1:7" x14ac:dyDescent="0.25">
      <c r="A48" s="2">
        <v>75572</v>
      </c>
      <c r="B48" t="s">
        <v>68</v>
      </c>
      <c r="C48" t="s">
        <v>1</v>
      </c>
      <c r="D48" t="s">
        <v>116</v>
      </c>
      <c r="E48">
        <v>6</v>
      </c>
      <c r="F48" t="s">
        <v>115</v>
      </c>
      <c r="G48" t="s">
        <v>0</v>
      </c>
    </row>
    <row r="49" spans="1:7" x14ac:dyDescent="0.25">
      <c r="A49" s="2">
        <v>75581</v>
      </c>
      <c r="B49" t="s">
        <v>72</v>
      </c>
      <c r="C49" t="s">
        <v>17</v>
      </c>
      <c r="D49" t="s">
        <v>119</v>
      </c>
      <c r="E49">
        <v>6</v>
      </c>
      <c r="F49" t="s">
        <v>127</v>
      </c>
      <c r="G49" t="s">
        <v>5</v>
      </c>
    </row>
    <row r="50" spans="1:7" x14ac:dyDescent="0.25">
      <c r="A50" s="2">
        <v>75574</v>
      </c>
      <c r="B50" t="s">
        <v>166</v>
      </c>
      <c r="C50" t="s">
        <v>62</v>
      </c>
      <c r="D50" t="s">
        <v>119</v>
      </c>
      <c r="E50">
        <v>6</v>
      </c>
      <c r="F50" t="s">
        <v>127</v>
      </c>
      <c r="G50" t="s">
        <v>45</v>
      </c>
    </row>
    <row r="51" spans="1:7" x14ac:dyDescent="0.25">
      <c r="A51" s="2">
        <v>75589</v>
      </c>
      <c r="B51" t="s">
        <v>109</v>
      </c>
      <c r="C51" t="s">
        <v>16</v>
      </c>
      <c r="D51" t="s">
        <v>116</v>
      </c>
      <c r="E51">
        <v>6</v>
      </c>
      <c r="F51" t="s">
        <v>115</v>
      </c>
      <c r="G51" t="s">
        <v>0</v>
      </c>
    </row>
    <row r="52" spans="1:7" x14ac:dyDescent="0.25">
      <c r="A52" s="2">
        <v>75594</v>
      </c>
      <c r="B52" t="s">
        <v>110</v>
      </c>
      <c r="C52" t="s">
        <v>63</v>
      </c>
      <c r="D52" t="s">
        <v>119</v>
      </c>
      <c r="E52">
        <v>6</v>
      </c>
      <c r="F52" t="s">
        <v>128</v>
      </c>
      <c r="G52" t="s">
        <v>45</v>
      </c>
    </row>
    <row r="53" spans="1:7" x14ac:dyDescent="0.25">
      <c r="A53" s="2">
        <v>75566</v>
      </c>
      <c r="B53" t="s">
        <v>111</v>
      </c>
      <c r="C53" t="s">
        <v>24</v>
      </c>
      <c r="D53" t="s">
        <v>116</v>
      </c>
      <c r="E53">
        <v>6</v>
      </c>
      <c r="F53" t="s">
        <v>115</v>
      </c>
      <c r="G53" t="s">
        <v>0</v>
      </c>
    </row>
    <row r="54" spans="1:7" x14ac:dyDescent="0.25">
      <c r="A54" s="2">
        <v>75616</v>
      </c>
      <c r="B54" t="s">
        <v>112</v>
      </c>
      <c r="C54" t="s">
        <v>134</v>
      </c>
      <c r="D54" t="s">
        <v>116</v>
      </c>
      <c r="E54">
        <v>12</v>
      </c>
      <c r="F54" t="s">
        <v>115</v>
      </c>
      <c r="G54" t="s">
        <v>5</v>
      </c>
    </row>
    <row r="55" spans="1:7" x14ac:dyDescent="0.25">
      <c r="A55" s="2">
        <v>75561</v>
      </c>
      <c r="B55" t="s">
        <v>74</v>
      </c>
      <c r="C55" t="s">
        <v>20</v>
      </c>
      <c r="D55" t="s">
        <v>114</v>
      </c>
      <c r="E55">
        <v>6</v>
      </c>
      <c r="F55" t="s">
        <v>115</v>
      </c>
      <c r="G55" t="s">
        <v>18</v>
      </c>
    </row>
    <row r="56" spans="1:7" x14ac:dyDescent="0.25">
      <c r="A56" s="2">
        <v>75567</v>
      </c>
      <c r="B56" t="s">
        <v>78</v>
      </c>
      <c r="C56" t="s">
        <v>25</v>
      </c>
      <c r="D56" t="s">
        <v>116</v>
      </c>
      <c r="E56">
        <v>6</v>
      </c>
      <c r="F56" t="s">
        <v>115</v>
      </c>
      <c r="G56" t="s">
        <v>0</v>
      </c>
    </row>
    <row r="57" spans="1:7" x14ac:dyDescent="0.25">
      <c r="A57" s="2">
        <v>75598</v>
      </c>
      <c r="B57" t="s">
        <v>90</v>
      </c>
      <c r="C57" t="s">
        <v>42</v>
      </c>
      <c r="D57" t="s">
        <v>119</v>
      </c>
      <c r="E57">
        <v>6</v>
      </c>
      <c r="F57" t="s">
        <v>127</v>
      </c>
      <c r="G57" t="s">
        <v>5</v>
      </c>
    </row>
    <row r="62" spans="1:7" ht="37.5" customHeight="1" x14ac:dyDescent="0.25"/>
    <row r="71" ht="18.75" customHeight="1" x14ac:dyDescent="0.25"/>
  </sheetData>
  <autoFilter ref="A1:F1" xr:uid="{8CEDFB9A-860C-4865-AD4B-4922476C4785}">
    <sortState xmlns:xlrd2="http://schemas.microsoft.com/office/spreadsheetml/2017/richdata2" ref="A2:F57">
      <sortCondition ref="B1"/>
    </sortState>
  </autoFilter>
  <sortState xmlns:xlrd2="http://schemas.microsoft.com/office/spreadsheetml/2017/richdata2" ref="B2:F80">
    <sortCondition ref="B2"/>
  </sortState>
  <conditionalFormatting sqref="C57:C1048576 D1:D56">
    <cfRule type="cellIs" dxfId="184" priority="7" operator="equal">
      <formula>"Optativa"</formula>
    </cfRule>
    <cfRule type="cellIs" dxfId="183" priority="8" operator="equal">
      <formula>"Obligatoria"</formula>
    </cfRule>
    <cfRule type="cellIs" dxfId="182" priority="9" operator="equal">
      <formula>"Básica"</formula>
    </cfRule>
  </conditionalFormatting>
  <conditionalFormatting sqref="E58:E1048576 F1:F57">
    <cfRule type="cellIs" dxfId="181" priority="4" operator="equal">
      <formula>"Feb-Jun"</formula>
    </cfRule>
    <cfRule type="cellIs" dxfId="180" priority="5" operator="equal">
      <formula>"Sep-Feb"</formula>
    </cfRule>
    <cfRule type="cellIs" dxfId="179" priority="6" operator="equal">
      <formula>"Todos"</formula>
    </cfRule>
  </conditionalFormatting>
  <conditionalFormatting sqref="D57">
    <cfRule type="cellIs" dxfId="178" priority="1" operator="equal">
      <formula>"Optativa"</formula>
    </cfRule>
    <cfRule type="cellIs" dxfId="177" priority="2" operator="equal">
      <formula>"Obligatoria"</formula>
    </cfRule>
    <cfRule type="cellIs" dxfId="176" priority="3" operator="equal">
      <formula>"Básica"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921C0-1DD1-44E2-A6BF-812E6E393210}">
  <dimension ref="A1:B3"/>
  <sheetViews>
    <sheetView workbookViewId="0">
      <selection activeCell="B4" sqref="B4"/>
    </sheetView>
  </sheetViews>
  <sheetFormatPr baseColWidth="10" defaultRowHeight="15" x14ac:dyDescent="0.25"/>
  <cols>
    <col min="1" max="1" width="19.7109375" bestFit="1" customWidth="1"/>
  </cols>
  <sheetData>
    <row r="1" spans="1:2" x14ac:dyDescent="0.25">
      <c r="A1" t="s">
        <v>155</v>
      </c>
      <c r="B1" t="s">
        <v>159</v>
      </c>
    </row>
    <row r="2" spans="1:2" x14ac:dyDescent="0.25">
      <c r="A2" s="10" t="s">
        <v>156</v>
      </c>
      <c r="B2" t="s">
        <v>138</v>
      </c>
    </row>
    <row r="3" spans="1:2" x14ac:dyDescent="0.25">
      <c r="A3" t="s">
        <v>157</v>
      </c>
      <c r="B3" t="s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Listado de asignaturas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rHernandis</dc:creator>
  <cp:lastModifiedBy>Kickstarter</cp:lastModifiedBy>
  <dcterms:created xsi:type="dcterms:W3CDTF">2019-06-13T22:17:57Z</dcterms:created>
  <dcterms:modified xsi:type="dcterms:W3CDTF">2020-01-29T21:44:10Z</dcterms:modified>
</cp:coreProperties>
</file>