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your/Downloads/"/>
    </mc:Choice>
  </mc:AlternateContent>
  <xr:revisionPtr revIDLastSave="0" documentId="13_ncr:1_{5978A097-3BB0-A341-BCDF-27EBA2FFC4B1}" xr6:coauthVersionLast="47" xr6:coauthVersionMax="47" xr10:uidLastSave="{00000000-0000-0000-0000-000000000000}"/>
  <bookViews>
    <workbookView xWindow="0" yWindow="760" windowWidth="24240" windowHeight="17180" xr2:uid="{0597257D-7393-2948-B262-2D13CAF9B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3" i="1" s="1"/>
  <c r="B14" i="1"/>
  <c r="D13" i="1"/>
  <c r="D12" i="1"/>
  <c r="D11" i="1"/>
  <c r="B34" i="1" l="1"/>
</calcChain>
</file>

<file path=xl/sharedStrings.xml><?xml version="1.0" encoding="utf-8"?>
<sst xmlns="http://schemas.openxmlformats.org/spreadsheetml/2006/main" count="41" uniqueCount="32">
  <si>
    <t>Risk Score  =  0.05785 x age at CMR + 0.53076 (if BMI ≥30 kg/m2) 
           + 1.08807 (if RV-PA conduit repair type) 
           + 0.66857 (if repair type other than transannular patch or RV-PA conduit) 
           + 0.00883 x RVESVi – 0.06769 x (BVGFI ¬– 48)</t>
  </si>
  <si>
    <t>Parameters</t>
  </si>
  <si>
    <t>Age at CMR</t>
  </si>
  <si>
    <t>Units</t>
  </si>
  <si>
    <t>years</t>
  </si>
  <si>
    <t>BMI &gt;30 kg/m2</t>
  </si>
  <si>
    <t>Repair with RV-PA conduit</t>
  </si>
  <si>
    <t>Repair with "other" (not transannular patch and not RV-PA conduit</t>
  </si>
  <si>
    <t>RVESVi</t>
  </si>
  <si>
    <t>ml/m2</t>
  </si>
  <si>
    <t>unitless</t>
  </si>
  <si>
    <t>BVGFI*</t>
  </si>
  <si>
    <t>Calculator for BGFI:</t>
  </si>
  <si>
    <t>BVGFI is defined as follows (13): GFI=100 x  (EDV-ESV)/(1/2 (EDV+ESV)+(ventricular mass)/1.05)  
 					BVGFI=(RVGFI+LVGFI)/2</t>
  </si>
  <si>
    <t>mL</t>
  </si>
  <si>
    <t>g</t>
  </si>
  <si>
    <t>BVGFI parameters</t>
  </si>
  <si>
    <t>LVEDV</t>
  </si>
  <si>
    <t>LVESV</t>
  </si>
  <si>
    <t>LV mass</t>
  </si>
  <si>
    <t>RVEDV</t>
  </si>
  <si>
    <t>RVESV</t>
  </si>
  <si>
    <t>RV mass</t>
  </si>
  <si>
    <t>Value</t>
  </si>
  <si>
    <t>RVGFI</t>
  </si>
  <si>
    <t>LVGFI</t>
  </si>
  <si>
    <t>Hidden value</t>
  </si>
  <si>
    <t>Yes</t>
  </si>
  <si>
    <t>No</t>
  </si>
  <si>
    <t>Final Risk Score</t>
  </si>
  <si>
    <t>BSA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</si>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</sst>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1" xfId="0" applyFont="1" applyBorder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164" fontId="4" fillId="3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0335-8D35-E344-9F0F-45332F4DFDDE}">
  <dimension ref="A1:F34"/>
  <sheetViews>
    <sheetView tabSelected="1" workbookViewId="0">
      <selection activeCell="A33" sqref="A33"/>
    </sheetView>
  </sheetViews>
  <sheetFormatPr baseColWidth="10" defaultColWidth="11" defaultRowHeight="16" x14ac:dyDescent="0.2"/>
  <cols>
    <col min="1" max="1" width="29.83203125" customWidth="1"/>
    <col min="2" max="2" width="13.5" bestFit="1" customWidth="1"/>
    <col min="4" max="4" width="0" hidden="1" customWidth="1"/>
    <col min="5" max="5" width="46.33203125" customWidth="1"/>
    <col min="6" max="6" width="0.33203125" customWidth="1"/>
  </cols>
  <sheetData>
    <row r="1" spans="1:6" ht="16" customHeight="1" x14ac:dyDescent="0.2">
      <c r="A1" s="14" t="s">
        <v>0</v>
      </c>
      <c r="B1" s="14"/>
      <c r="C1" s="14"/>
      <c r="D1" s="14"/>
      <c r="E1" s="14"/>
      <c r="F1" s="1"/>
    </row>
    <row r="2" spans="1:6" ht="16" customHeight="1" x14ac:dyDescent="0.2">
      <c r="A2" s="14"/>
      <c r="B2" s="14"/>
      <c r="C2" s="14"/>
      <c r="D2" s="14"/>
      <c r="E2" s="14"/>
      <c r="F2" s="1"/>
    </row>
    <row r="3" spans="1:6" ht="16" customHeight="1" x14ac:dyDescent="0.2">
      <c r="A3" s="14"/>
      <c r="B3" s="14"/>
      <c r="C3" s="14"/>
      <c r="D3" s="14"/>
      <c r="E3" s="14"/>
      <c r="F3" s="1"/>
    </row>
    <row r="4" spans="1:6" ht="16" customHeight="1" x14ac:dyDescent="0.2">
      <c r="A4" s="14"/>
      <c r="B4" s="14"/>
      <c r="C4" s="14"/>
      <c r="D4" s="14"/>
      <c r="E4" s="14"/>
      <c r="F4" s="1"/>
    </row>
    <row r="5" spans="1:6" ht="16" customHeight="1" x14ac:dyDescent="0.2">
      <c r="A5" s="14"/>
      <c r="B5" s="14"/>
      <c r="C5" s="14"/>
      <c r="D5" s="14"/>
      <c r="E5" s="14"/>
      <c r="F5" s="1"/>
    </row>
    <row r="6" spans="1:6" ht="16" customHeight="1" x14ac:dyDescent="0.2">
      <c r="A6" s="14"/>
      <c r="B6" s="14"/>
      <c r="C6" s="14"/>
      <c r="D6" s="14"/>
      <c r="E6" s="14"/>
      <c r="F6" s="1"/>
    </row>
    <row r="7" spans="1:6" ht="16" customHeight="1" x14ac:dyDescent="0.2">
      <c r="A7" s="1"/>
      <c r="B7" s="1"/>
      <c r="C7" s="1"/>
      <c r="D7" s="1"/>
      <c r="E7" s="1"/>
      <c r="F7" s="1"/>
    </row>
    <row r="9" spans="1:6" x14ac:dyDescent="0.2">
      <c r="A9" s="2" t="s">
        <v>1</v>
      </c>
      <c r="B9" s="2" t="s">
        <v>23</v>
      </c>
      <c r="C9" s="2" t="s">
        <v>3</v>
      </c>
      <c r="D9" s="4" t="s">
        <v>26</v>
      </c>
    </row>
    <row r="10" spans="1:6" ht="17" x14ac:dyDescent="0.2">
      <c r="A10" s="3" t="s">
        <v>2</v>
      </c>
      <c r="B10" s="5">
        <v>5</v>
      </c>
      <c r="C10" t="s">
        <v>4</v>
      </c>
    </row>
    <row r="11" spans="1:6" ht="17" x14ac:dyDescent="0.2">
      <c r="A11" s="3" t="s">
        <v>5</v>
      </c>
      <c r="B11" s="5" t="s">
        <v>28</v>
      </c>
      <c r="D11">
        <f>IF(B11="Yes", 1, 0)</f>
        <v>0</v>
      </c>
    </row>
    <row r="12" spans="1:6" ht="17" x14ac:dyDescent="0.2">
      <c r="A12" s="3" t="s">
        <v>6</v>
      </c>
      <c r="B12" s="5" t="s">
        <v>27</v>
      </c>
      <c r="D12">
        <f>IF(B12="Yes", 1, 0)</f>
        <v>1</v>
      </c>
    </row>
    <row r="13" spans="1:6" ht="51" x14ac:dyDescent="0.2">
      <c r="A13" s="3" t="s">
        <v>7</v>
      </c>
      <c r="B13" s="6" t="s">
        <v>27</v>
      </c>
      <c r="D13">
        <f>IF(B13="Yes", 1, 0)</f>
        <v>1</v>
      </c>
    </row>
    <row r="14" spans="1:6" ht="17" x14ac:dyDescent="0.2">
      <c r="A14" s="3" t="s">
        <v>8</v>
      </c>
      <c r="B14" s="7">
        <f>B28/B23</f>
        <v>73.333333333333329</v>
      </c>
      <c r="C14" t="s">
        <v>9</v>
      </c>
    </row>
    <row r="17" spans="1:4" x14ac:dyDescent="0.2">
      <c r="A17" s="2" t="s">
        <v>12</v>
      </c>
      <c r="B17" s="2"/>
    </row>
    <row r="18" spans="1:4" x14ac:dyDescent="0.2">
      <c r="A18" s="12" t="s">
        <v>13</v>
      </c>
      <c r="B18" s="13"/>
      <c r="C18" s="13"/>
      <c r="D18" s="13"/>
    </row>
    <row r="19" spans="1:4" x14ac:dyDescent="0.2">
      <c r="A19" s="13"/>
      <c r="B19" s="13"/>
      <c r="C19" s="13"/>
      <c r="D19" s="13"/>
    </row>
    <row r="20" spans="1:4" x14ac:dyDescent="0.2">
      <c r="A20" s="13"/>
      <c r="B20" s="13"/>
      <c r="C20" s="13"/>
      <c r="D20" s="13"/>
    </row>
    <row r="21" spans="1:4" x14ac:dyDescent="0.2">
      <c r="A21" s="13"/>
      <c r="B21" s="13"/>
      <c r="C21" s="13"/>
      <c r="D21" s="13"/>
    </row>
    <row r="22" spans="1:4" x14ac:dyDescent="0.2">
      <c r="A22" s="2" t="s">
        <v>16</v>
      </c>
      <c r="B22" s="2" t="s">
        <v>23</v>
      </c>
      <c r="C22" s="2" t="s">
        <v>3</v>
      </c>
    </row>
    <row r="23" spans="1:4" x14ac:dyDescent="0.2">
      <c r="A23" t="s">
        <v>30</v>
      </c>
      <c r="B23" s="5">
        <v>1.5</v>
      </c>
      <c r="C23" t="s">
        <v>31</v>
      </c>
    </row>
    <row r="24" spans="1:4" x14ac:dyDescent="0.2">
      <c r="A24" t="s">
        <v>17</v>
      </c>
      <c r="B24" s="5">
        <v>150</v>
      </c>
      <c r="C24" t="s">
        <v>14</v>
      </c>
    </row>
    <row r="25" spans="1:4" x14ac:dyDescent="0.2">
      <c r="A25" t="s">
        <v>18</v>
      </c>
      <c r="B25" s="5">
        <v>76</v>
      </c>
      <c r="C25" t="s">
        <v>14</v>
      </c>
    </row>
    <row r="26" spans="1:4" x14ac:dyDescent="0.2">
      <c r="A26" t="s">
        <v>19</v>
      </c>
      <c r="B26" s="5">
        <v>76</v>
      </c>
      <c r="C26" t="s">
        <v>15</v>
      </c>
    </row>
    <row r="27" spans="1:4" x14ac:dyDescent="0.2">
      <c r="A27" t="s">
        <v>20</v>
      </c>
      <c r="B27" s="5">
        <v>200</v>
      </c>
      <c r="C27" t="s">
        <v>14</v>
      </c>
    </row>
    <row r="28" spans="1:4" x14ac:dyDescent="0.2">
      <c r="A28" t="s">
        <v>21</v>
      </c>
      <c r="B28" s="5">
        <v>110</v>
      </c>
      <c r="C28" t="s">
        <v>14</v>
      </c>
    </row>
    <row r="29" spans="1:4" x14ac:dyDescent="0.2">
      <c r="A29" t="s">
        <v>22</v>
      </c>
      <c r="B29" s="5">
        <v>90</v>
      </c>
      <c r="C29" t="s">
        <v>15</v>
      </c>
    </row>
    <row r="31" spans="1:4" x14ac:dyDescent="0.2">
      <c r="A31" t="s">
        <v>25</v>
      </c>
      <c r="B31" s="8">
        <f>(100*(B24-B25))/((0.5*(B24+B25)) + (B26/1.05))</f>
        <v>39.917801181608013</v>
      </c>
      <c r="C31" t="s">
        <v>10</v>
      </c>
    </row>
    <row r="32" spans="1:4" x14ac:dyDescent="0.2">
      <c r="A32" t="s">
        <v>24</v>
      </c>
      <c r="B32" s="8">
        <f>(100*(B27-B28))/((0.5*(B27+B28)) + (B29/1.05))</f>
        <v>37.388724035608305</v>
      </c>
      <c r="C32" t="s">
        <v>10</v>
      </c>
    </row>
    <row r="33" spans="1:3" ht="17" x14ac:dyDescent="0.2">
      <c r="A33" s="3" t="s">
        <v>11</v>
      </c>
      <c r="B33" s="8">
        <f>(B31+B32)/2</f>
        <v>38.653262608608159</v>
      </c>
      <c r="C33" t="s">
        <v>10</v>
      </c>
    </row>
    <row r="34" spans="1:3" s="9" customFormat="1" ht="26" x14ac:dyDescent="0.3">
      <c r="A34" s="10" t="s">
        <v>29</v>
      </c>
      <c r="B34" s="11">
        <f>(0.05785*B10) + (0.53076*D11) + (1.08807*D12) + (0.66857*D13) + (0.00883*B14) - (0.06769*(B33-48))</f>
        <v>3.3261039873566474</v>
      </c>
    </row>
  </sheetData>
  <mergeCells count="2">
    <mergeCell ref="A18:D21"/>
    <mergeCell ref="A1:E6"/>
  </mergeCells>
  <dataValidations count="1">
    <dataValidation type="list" allowBlank="1" showInputMessage="1" showErrorMessage="1" prompt="Please enter only Yes or No" sqref="B11:B13" xr:uid="{BD086A2F-92AA-4F1C-8DCE-48080686C54D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Geva</dc:creator>
  <cp:lastModifiedBy>Mayourian, Joshua</cp:lastModifiedBy>
  <dcterms:created xsi:type="dcterms:W3CDTF">2023-08-15T19:44:27Z</dcterms:created>
  <dcterms:modified xsi:type="dcterms:W3CDTF">2024-12-07T01:08:58Z</dcterms:modified>
</cp:coreProperties>
</file>