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portionment\2020\"/>
    </mc:Choice>
  </mc:AlternateContent>
  <xr:revisionPtr revIDLastSave="0" documentId="13_ncr:1_{1088D3A0-0038-4710-A95D-039A95B1800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IVISOR" sheetId="6" r:id="rId1"/>
  </sheets>
  <definedNames>
    <definedName name="Adams">#REF!</definedName>
    <definedName name="Dean">#REF!</definedName>
    <definedName name="Hill">#REF!</definedName>
    <definedName name="Identric">#REF!</definedName>
    <definedName name="Jefferson">#REF!</definedName>
    <definedName name="Log">#REF!</definedName>
    <definedName name="Mins">#REF!</definedName>
    <definedName name="Number">#REF!</definedName>
    <definedName name="Quotas">#REF!</definedName>
    <definedName name="solver_adj" localSheetId="0" hidden="1">DIVISOR!$K$7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DIVISOR!$K$58</definedName>
    <definedName name="solver_lhs2" localSheetId="0" hidden="1">DIVISOR!$C$58</definedName>
    <definedName name="solver_lhs3" localSheetId="0" hidden="1">DIVISOR!#REF!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DIVISOR!$K$7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3</definedName>
    <definedName name="solver_rhs1" localSheetId="0" hidden="1">DIVISOR!$D$5</definedName>
    <definedName name="solver_rhs2" localSheetId="0" hidden="1">DIVISOR!$D$5</definedName>
    <definedName name="solver_rhs3" localSheetId="0" hidden="1">DIVISOR!#REF!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">#REF!</definedName>
    <definedName name="TotalMins">#REF!</definedName>
    <definedName name="Webster">#REF!</definedName>
  </definedNames>
  <calcPr calcId="181029"/>
</workbook>
</file>

<file path=xl/calcChain.xml><?xml version="1.0" encoding="utf-8"?>
<calcChain xmlns="http://schemas.openxmlformats.org/spreadsheetml/2006/main">
  <c r="I57" i="6" l="1"/>
  <c r="I52" i="6"/>
  <c r="I41" i="6"/>
  <c r="I9" i="6"/>
  <c r="I48" i="6"/>
  <c r="I15" i="6"/>
  <c r="I33" i="6"/>
  <c r="I46" i="6"/>
  <c r="I36" i="6"/>
  <c r="I26" i="6"/>
  <c r="I18" i="6"/>
  <c r="I19" i="6"/>
  <c r="I34" i="6"/>
  <c r="I55" i="6"/>
  <c r="I38" i="6"/>
  <c r="I35" i="6"/>
  <c r="I51" i="6"/>
  <c r="I23" i="6"/>
  <c r="I11" i="6"/>
  <c r="I31" i="6"/>
  <c r="I22" i="6"/>
  <c r="I14" i="6"/>
  <c r="I43" i="6"/>
  <c r="I44" i="6"/>
  <c r="I24" i="6"/>
  <c r="I25" i="6"/>
  <c r="I47" i="6"/>
  <c r="I8" i="6"/>
  <c r="I13" i="6"/>
  <c r="I30" i="6"/>
  <c r="I56" i="6"/>
  <c r="I27" i="6"/>
  <c r="I32" i="6"/>
  <c r="I49" i="6"/>
  <c r="I10" i="6"/>
  <c r="I21" i="6"/>
  <c r="I28" i="6"/>
  <c r="I54" i="6"/>
  <c r="I53" i="6"/>
  <c r="I37" i="6"/>
  <c r="I40" i="6"/>
  <c r="I17" i="6"/>
  <c r="I29" i="6"/>
  <c r="I42" i="6"/>
  <c r="I45" i="6"/>
  <c r="I20" i="6"/>
  <c r="I16" i="6"/>
  <c r="I39" i="6"/>
  <c r="I50" i="6"/>
  <c r="I12" i="6"/>
  <c r="H57" i="6"/>
  <c r="H52" i="6"/>
  <c r="H41" i="6"/>
  <c r="H9" i="6"/>
  <c r="H48" i="6"/>
  <c r="H15" i="6"/>
  <c r="H33" i="6"/>
  <c r="H46" i="6"/>
  <c r="H36" i="6"/>
  <c r="H26" i="6"/>
  <c r="H18" i="6"/>
  <c r="H19" i="6"/>
  <c r="H34" i="6"/>
  <c r="H55" i="6"/>
  <c r="H38" i="6"/>
  <c r="H35" i="6"/>
  <c r="H51" i="6"/>
  <c r="H23" i="6"/>
  <c r="H11" i="6"/>
  <c r="H31" i="6"/>
  <c r="H22" i="6"/>
  <c r="H14" i="6"/>
  <c r="H43" i="6"/>
  <c r="H44" i="6"/>
  <c r="H24" i="6"/>
  <c r="H25" i="6"/>
  <c r="H47" i="6"/>
  <c r="H8" i="6"/>
  <c r="H13" i="6"/>
  <c r="H30" i="6"/>
  <c r="H56" i="6"/>
  <c r="H27" i="6"/>
  <c r="H32" i="6"/>
  <c r="H49" i="6"/>
  <c r="H10" i="6"/>
  <c r="H21" i="6"/>
  <c r="H28" i="6"/>
  <c r="H54" i="6"/>
  <c r="H53" i="6"/>
  <c r="H37" i="6"/>
  <c r="H40" i="6"/>
  <c r="H17" i="6"/>
  <c r="H29" i="6"/>
  <c r="H42" i="6"/>
  <c r="H45" i="6"/>
  <c r="H20" i="6"/>
  <c r="H16" i="6"/>
  <c r="H39" i="6"/>
  <c r="H50" i="6"/>
  <c r="H12" i="6"/>
  <c r="F57" i="6"/>
  <c r="F52" i="6"/>
  <c r="F41" i="6"/>
  <c r="F9" i="6"/>
  <c r="F48" i="6"/>
  <c r="F15" i="6"/>
  <c r="F33" i="6"/>
  <c r="F46" i="6"/>
  <c r="F36" i="6"/>
  <c r="F26" i="6"/>
  <c r="F18" i="6"/>
  <c r="F19" i="6"/>
  <c r="F34" i="6"/>
  <c r="F55" i="6"/>
  <c r="F38" i="6"/>
  <c r="F35" i="6"/>
  <c r="F51" i="6"/>
  <c r="F23" i="6"/>
  <c r="F11" i="6"/>
  <c r="F31" i="6"/>
  <c r="F22" i="6"/>
  <c r="F14" i="6"/>
  <c r="F43" i="6"/>
  <c r="F44" i="6"/>
  <c r="F24" i="6"/>
  <c r="F25" i="6"/>
  <c r="F47" i="6"/>
  <c r="F8" i="6"/>
  <c r="F13" i="6"/>
  <c r="F30" i="6"/>
  <c r="F56" i="6"/>
  <c r="F27" i="6"/>
  <c r="F32" i="6"/>
  <c r="F49" i="6"/>
  <c r="F10" i="6"/>
  <c r="F21" i="6"/>
  <c r="F28" i="6"/>
  <c r="F54" i="6"/>
  <c r="F53" i="6"/>
  <c r="F37" i="6"/>
  <c r="F40" i="6"/>
  <c r="F17" i="6"/>
  <c r="F29" i="6"/>
  <c r="F42" i="6"/>
  <c r="F45" i="6"/>
  <c r="F20" i="6"/>
  <c r="F16" i="6"/>
  <c r="F39" i="6"/>
  <c r="F50" i="6"/>
  <c r="F12" i="6"/>
  <c r="K57" i="6"/>
  <c r="J57" i="6"/>
  <c r="G57" i="6"/>
  <c r="E57" i="6"/>
  <c r="K52" i="6"/>
  <c r="J52" i="6"/>
  <c r="G52" i="6"/>
  <c r="E52" i="6"/>
  <c r="K41" i="6"/>
  <c r="J41" i="6"/>
  <c r="G41" i="6"/>
  <c r="E41" i="6"/>
  <c r="K9" i="6"/>
  <c r="J9" i="6"/>
  <c r="G9" i="6"/>
  <c r="E9" i="6"/>
  <c r="K48" i="6"/>
  <c r="J48" i="6"/>
  <c r="G48" i="6"/>
  <c r="E48" i="6"/>
  <c r="K15" i="6"/>
  <c r="J15" i="6"/>
  <c r="G15" i="6"/>
  <c r="E15" i="6"/>
  <c r="K33" i="6"/>
  <c r="J33" i="6"/>
  <c r="G33" i="6"/>
  <c r="E33" i="6"/>
  <c r="K46" i="6"/>
  <c r="J46" i="6"/>
  <c r="G46" i="6"/>
  <c r="E46" i="6"/>
  <c r="K36" i="6"/>
  <c r="J36" i="6"/>
  <c r="G36" i="6"/>
  <c r="E36" i="6"/>
  <c r="K26" i="6"/>
  <c r="J26" i="6"/>
  <c r="G26" i="6"/>
  <c r="E26" i="6"/>
  <c r="K18" i="6"/>
  <c r="J18" i="6"/>
  <c r="G18" i="6"/>
  <c r="E18" i="6"/>
  <c r="K19" i="6"/>
  <c r="J19" i="6"/>
  <c r="G19" i="6"/>
  <c r="E19" i="6"/>
  <c r="K34" i="6"/>
  <c r="J34" i="6"/>
  <c r="G34" i="6"/>
  <c r="E34" i="6"/>
  <c r="K55" i="6"/>
  <c r="J55" i="6"/>
  <c r="G55" i="6"/>
  <c r="E55" i="6"/>
  <c r="K38" i="6"/>
  <c r="J38" i="6"/>
  <c r="G38" i="6"/>
  <c r="E38" i="6"/>
  <c r="K35" i="6"/>
  <c r="J35" i="6"/>
  <c r="G35" i="6"/>
  <c r="E35" i="6"/>
  <c r="K51" i="6"/>
  <c r="J51" i="6"/>
  <c r="G51" i="6"/>
  <c r="E51" i="6"/>
  <c r="K23" i="6"/>
  <c r="J23" i="6"/>
  <c r="G23" i="6"/>
  <c r="E23" i="6"/>
  <c r="K11" i="6"/>
  <c r="J11" i="6"/>
  <c r="G11" i="6"/>
  <c r="E11" i="6"/>
  <c r="K31" i="6"/>
  <c r="J31" i="6"/>
  <c r="G31" i="6"/>
  <c r="E31" i="6"/>
  <c r="K22" i="6"/>
  <c r="J22" i="6"/>
  <c r="G22" i="6"/>
  <c r="E22" i="6"/>
  <c r="K14" i="6"/>
  <c r="J14" i="6"/>
  <c r="G14" i="6"/>
  <c r="E14" i="6"/>
  <c r="K43" i="6"/>
  <c r="J43" i="6"/>
  <c r="G43" i="6"/>
  <c r="E43" i="6"/>
  <c r="K44" i="6"/>
  <c r="J44" i="6"/>
  <c r="G44" i="6"/>
  <c r="E44" i="6"/>
  <c r="K24" i="6"/>
  <c r="J24" i="6"/>
  <c r="G24" i="6"/>
  <c r="E24" i="6"/>
  <c r="K25" i="6"/>
  <c r="J25" i="6"/>
  <c r="G25" i="6"/>
  <c r="E25" i="6"/>
  <c r="K47" i="6"/>
  <c r="J47" i="6"/>
  <c r="G47" i="6"/>
  <c r="E47" i="6"/>
  <c r="K8" i="6"/>
  <c r="J8" i="6"/>
  <c r="G8" i="6"/>
  <c r="E8" i="6"/>
  <c r="K13" i="6"/>
  <c r="J13" i="6"/>
  <c r="G13" i="6"/>
  <c r="E13" i="6"/>
  <c r="K30" i="6"/>
  <c r="J30" i="6"/>
  <c r="G30" i="6"/>
  <c r="E30" i="6"/>
  <c r="K56" i="6"/>
  <c r="J56" i="6"/>
  <c r="G56" i="6"/>
  <c r="E56" i="6"/>
  <c r="K27" i="6"/>
  <c r="J27" i="6"/>
  <c r="G27" i="6"/>
  <c r="E27" i="6"/>
  <c r="K32" i="6"/>
  <c r="J32" i="6"/>
  <c r="G32" i="6"/>
  <c r="E32" i="6"/>
  <c r="K49" i="6"/>
  <c r="J49" i="6"/>
  <c r="G49" i="6"/>
  <c r="E49" i="6"/>
  <c r="K10" i="6"/>
  <c r="J10" i="6"/>
  <c r="G10" i="6"/>
  <c r="E10" i="6"/>
  <c r="K21" i="6"/>
  <c r="J21" i="6"/>
  <c r="G21" i="6"/>
  <c r="E21" i="6"/>
  <c r="K28" i="6"/>
  <c r="J28" i="6"/>
  <c r="G28" i="6"/>
  <c r="E28" i="6"/>
  <c r="K54" i="6"/>
  <c r="J54" i="6"/>
  <c r="G54" i="6"/>
  <c r="E54" i="6"/>
  <c r="K53" i="6"/>
  <c r="J53" i="6"/>
  <c r="G53" i="6"/>
  <c r="E53" i="6"/>
  <c r="K37" i="6"/>
  <c r="J37" i="6"/>
  <c r="G37" i="6"/>
  <c r="E37" i="6"/>
  <c r="K40" i="6"/>
  <c r="J40" i="6"/>
  <c r="G40" i="6"/>
  <c r="E40" i="6"/>
  <c r="K17" i="6"/>
  <c r="J17" i="6"/>
  <c r="G17" i="6"/>
  <c r="E17" i="6"/>
  <c r="K29" i="6"/>
  <c r="J29" i="6"/>
  <c r="G29" i="6"/>
  <c r="E29" i="6"/>
  <c r="K42" i="6"/>
  <c r="J42" i="6"/>
  <c r="G42" i="6"/>
  <c r="E42" i="6"/>
  <c r="K45" i="6"/>
  <c r="J45" i="6"/>
  <c r="G45" i="6"/>
  <c r="E45" i="6"/>
  <c r="K20" i="6"/>
  <c r="J20" i="6"/>
  <c r="G20" i="6"/>
  <c r="E20" i="6"/>
  <c r="K16" i="6"/>
  <c r="J16" i="6"/>
  <c r="G16" i="6"/>
  <c r="E16" i="6"/>
  <c r="K39" i="6"/>
  <c r="J39" i="6"/>
  <c r="G39" i="6"/>
  <c r="E39" i="6"/>
  <c r="K50" i="6"/>
  <c r="J50" i="6"/>
  <c r="G50" i="6"/>
  <c r="E50" i="6"/>
  <c r="K12" i="6"/>
  <c r="J12" i="6"/>
  <c r="G12" i="6"/>
  <c r="E12" i="6"/>
  <c r="D58" i="6"/>
  <c r="B58" i="6"/>
  <c r="C19" i="6" s="1"/>
  <c r="C24" i="6" l="1"/>
  <c r="C40" i="6"/>
  <c r="C46" i="6"/>
  <c r="C36" i="6"/>
  <c r="C14" i="6"/>
  <c r="K58" i="6"/>
  <c r="F58" i="6"/>
  <c r="E58" i="6"/>
  <c r="C32" i="6"/>
  <c r="C30" i="6"/>
  <c r="H58" i="6"/>
  <c r="I58" i="6"/>
  <c r="C51" i="6"/>
  <c r="C50" i="6"/>
  <c r="C20" i="6"/>
  <c r="C55" i="6"/>
  <c r="G58" i="6"/>
  <c r="C54" i="6"/>
  <c r="J58" i="6"/>
  <c r="C48" i="6"/>
  <c r="C34" i="6"/>
  <c r="C22" i="6"/>
  <c r="C13" i="6"/>
  <c r="C28" i="6"/>
  <c r="C45" i="6"/>
  <c r="C9" i="6"/>
  <c r="C12" i="6"/>
  <c r="C17" i="6"/>
  <c r="C49" i="6"/>
  <c r="C25" i="6"/>
  <c r="C23" i="6"/>
  <c r="C26" i="6"/>
  <c r="C33" i="6"/>
  <c r="C38" i="6"/>
  <c r="C43" i="6"/>
  <c r="C56" i="6"/>
  <c r="C53" i="6"/>
  <c r="C16" i="6"/>
  <c r="C15" i="6"/>
  <c r="C39" i="6"/>
  <c r="C37" i="6"/>
  <c r="C27" i="6"/>
  <c r="C44" i="6"/>
  <c r="C35" i="6"/>
  <c r="C57" i="6"/>
  <c r="C41" i="6"/>
  <c r="C18" i="6"/>
  <c r="C11" i="6"/>
  <c r="C47" i="6"/>
  <c r="C10" i="6"/>
  <c r="C29" i="6"/>
  <c r="C52" i="6"/>
  <c r="C42" i="6"/>
  <c r="C21" i="6"/>
  <c r="C8" i="6"/>
  <c r="C31" i="6"/>
  <c r="C58" i="6" l="1"/>
</calcChain>
</file>

<file path=xl/sharedStrings.xml><?xml version="1.0" encoding="utf-8"?>
<sst xmlns="http://schemas.openxmlformats.org/spreadsheetml/2006/main" count="86" uniqueCount="86">
  <si>
    <t>Quota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</si>
  <si>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</si>
  <si>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</si>
  <si>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</si>
  <si>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</si>
  <si>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</si>
  <si>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</si>
  <si>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</si>
  <si>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</si>
  <si>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</si>
  <si>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New Jersey</t>
  </si>
  <si>
    <t>North Carolina</t>
  </si>
  <si>
    <t>Virginia</t>
  </si>
  <si>
    <t>Indiana</t>
  </si>
  <si>
    <t>Missouri</t>
  </si>
  <si>
    <t>Tennessee</t>
  </si>
  <si>
    <t>Washington</t>
  </si>
  <si>
    <t>Arizona</t>
  </si>
  <si>
    <t>Maryland</t>
  </si>
  <si>
    <t>Minnesota</t>
  </si>
  <si>
    <t>Wisconsin</t>
  </si>
  <si>
    <t>Alabama</t>
  </si>
  <si>
    <t>Colorado</t>
  </si>
  <si>
    <t>Louisiana</t>
  </si>
  <si>
    <t>Kentucky</t>
  </si>
  <si>
    <t>South Carolina</t>
  </si>
  <si>
    <t>Connecticut</t>
  </si>
  <si>
    <t>Iowa</t>
  </si>
  <si>
    <t>Oklahoma</t>
  </si>
  <si>
    <t>Oregon</t>
  </si>
  <si>
    <t>Arkansas</t>
  </si>
  <si>
    <t>Kansas</t>
  </si>
  <si>
    <t>Mississippi</t>
  </si>
  <si>
    <t>Nebraska</t>
  </si>
  <si>
    <t>Nevada</t>
  </si>
  <si>
    <t>New Mexico</t>
  </si>
  <si>
    <t>Utah</t>
  </si>
  <si>
    <t>West Virginia</t>
  </si>
  <si>
    <t>Hawaii</t>
  </si>
  <si>
    <t>Idaho</t>
  </si>
  <si>
    <t>Maine</t>
  </si>
  <si>
    <t>New Hampshire</t>
  </si>
  <si>
    <t>Rhode Island</t>
  </si>
  <si>
    <t>Alaska</t>
  </si>
  <si>
    <t>Delaware</t>
  </si>
  <si>
    <t>Montana</t>
  </si>
  <si>
    <t>North Dakota</t>
  </si>
  <si>
    <t>South Dakota</t>
  </si>
  <si>
    <t>Vermont</t>
  </si>
  <si>
    <t>Wyoming</t>
  </si>
  <si>
    <t>Total</t>
  </si>
  <si>
    <t>Population</t>
  </si>
  <si>
    <t>State</t>
  </si>
  <si>
    <t>Apportionment</t>
  </si>
  <si>
    <t>Massachusetts</t>
  </si>
  <si>
    <t>Adams</t>
  </si>
  <si>
    <t>Dean</t>
  </si>
  <si>
    <t>Hill</t>
  </si>
  <si>
    <t>Logarithmic</t>
  </si>
  <si>
    <t>Identric</t>
  </si>
  <si>
    <t>Webster</t>
  </si>
  <si>
    <t>Jefferson</t>
  </si>
  <si>
    <t>Minimum</t>
  </si>
  <si>
    <t>Seats</t>
  </si>
  <si>
    <t>Total Seats</t>
  </si>
  <si>
    <t>Minimum Divisor and Apportionments for Each Divisor Method</t>
  </si>
  <si>
    <t>Number of States</t>
  </si>
  <si>
    <t>NOTES</t>
  </si>
  <si>
    <t>ALTERNATIVE 2020  CONGRESSIONAL APPORTIONMENTS VIA DIVISORS</t>
  </si>
  <si>
    <t>Bob Agnew, raagnew1@gmail.com, raagnew.com</t>
  </si>
  <si>
    <t>The Hill apportionment method, currently in use, is inferior to its main competitors, particularly to Identric and Webster.</t>
  </si>
  <si>
    <t>Logarithmic, Identric, and Webster agree across the board.</t>
  </si>
  <si>
    <t>According to them:</t>
  </si>
  <si>
    <t>&gt;  Montana should only get one seat</t>
  </si>
  <si>
    <t>&gt;  Rhode Island should only get one seat</t>
  </si>
  <si>
    <t>&gt;  New York should remain at 27 seats</t>
  </si>
  <si>
    <t>&gt;  Ohio should remain at 16 seats</t>
  </si>
  <si>
    <t>Hill (geometric mean, aka "equal proportions") is the official method run by the Census Bureau.</t>
  </si>
  <si>
    <t>Three main contenders disagree, those based on the logarithmic, identric, and arithmetic means.</t>
  </si>
  <si>
    <t>Solutions via Excel Solver (Data/Solver), starting with an initial divisor of 900,000 in each case.</t>
  </si>
  <si>
    <t>The situation appears clear-cut, unlike 2010 where Webster was a slight outlier.</t>
  </si>
  <si>
    <t>For mathematical reference, see my article "Optimal Congressional Apportionment."</t>
  </si>
  <si>
    <t>Hill method rounds MT and RI up, NY and OH down, despite NY and OH quotas with larger fractional parts.</t>
  </si>
  <si>
    <t xml:space="preserve">I favor Identric theoretically but could support Webster as a simple, straightforward alternative to Hill. </t>
  </si>
  <si>
    <t>You can't just go by fractional parts, but this does seem to illustrate Balinski &amp; Young's argument that Hill unduly favors small states.</t>
  </si>
  <si>
    <t>Hill apportionment in 2020 appears to be out of kilter.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</si>
</sst>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#,##0.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3" fontId="2" fillId="0" borderId="1" xfId="2" applyNumberFormat="1" applyFont="1" applyBorder="1" applyAlignment="1">
      <alignment horizontal="center"/>
    </xf>
    <xf numFmtId="0" fontId="0" fillId="0" borderId="4" xfId="0" applyBorder="1"/>
    <xf numFmtId="1" fontId="2" fillId="0" borderId="2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164" fontId="2" fillId="0" borderId="5" xfId="0" applyNumberFormat="1" applyFont="1" applyFill="1" applyBorder="1" applyAlignment="1">
      <alignment horizontal="center"/>
    </xf>
    <xf numFmtId="3" fontId="2" fillId="0" borderId="6" xfId="2" applyNumberFormat="1" applyFont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3" fontId="2" fillId="0" borderId="7" xfId="0" applyNumberFormat="1" applyFont="1" applyFill="1" applyBorder="1" applyAlignment="1">
      <alignment horizontal="center"/>
    </xf>
    <xf numFmtId="3" fontId="2" fillId="0" borderId="8" xfId="0" applyNumberFormat="1" applyFont="1" applyFill="1" applyBorder="1" applyAlignment="1">
      <alignment horizontal="center"/>
    </xf>
    <xf numFmtId="3" fontId="2" fillId="0" borderId="9" xfId="2" applyNumberFormat="1" applyFont="1" applyBorder="1" applyAlignment="1">
      <alignment horizontal="center"/>
    </xf>
    <xf numFmtId="0" fontId="2" fillId="0" borderId="0" xfId="0" applyFont="1"/>
    <xf numFmtId="37" fontId="2" fillId="0" borderId="0" xfId="1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3" fontId="2" fillId="3" borderId="1" xfId="2" applyNumberFormat="1" applyFont="1" applyFill="1" applyBorder="1" applyAlignment="1">
      <alignment horizontal="center"/>
    </xf>
    <xf numFmtId="37" fontId="2" fillId="0" borderId="11" xfId="1" applyNumberFormat="1" applyFont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3" fontId="2" fillId="3" borderId="13" xfId="0" applyNumberFormat="1" applyFont="1" applyFill="1" applyBorder="1" applyAlignment="1">
      <alignment horizontal="center"/>
    </xf>
    <xf numFmtId="3" fontId="2" fillId="0" borderId="14" xfId="0" applyNumberFormat="1" applyFont="1" applyFill="1" applyBorder="1" applyAlignment="1">
      <alignment horizontal="center"/>
    </xf>
    <xf numFmtId="0" fontId="2" fillId="4" borderId="15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2" fillId="4" borderId="18" xfId="0" applyFont="1" applyFill="1" applyBorder="1"/>
    <xf numFmtId="0" fontId="0" fillId="4" borderId="0" xfId="0" applyFill="1" applyBorder="1"/>
    <xf numFmtId="0" fontId="0" fillId="4" borderId="19" xfId="0" applyFill="1" applyBorder="1"/>
    <xf numFmtId="0" fontId="2" fillId="4" borderId="20" xfId="0" applyFont="1" applyFill="1" applyBorder="1"/>
    <xf numFmtId="0" fontId="0" fillId="4" borderId="21" xfId="0" applyFill="1" applyBorder="1"/>
    <xf numFmtId="0" fontId="0" fillId="4" borderId="22" xfId="0" applyFill="1" applyBorder="1"/>
    <xf numFmtId="0" fontId="2" fillId="2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4" fontId="2" fillId="4" borderId="1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pageSetUpPr fitToPage="1"/>
  </sheetPr>
  <dimension ref="A1:Z92"/>
  <sheetViews>
    <sheetView tabSelected="1" workbookViewId="0">
      <selection activeCell="A66" sqref="A66"/>
    </sheetView>
  </sheetViews>
  <sheetFormatPr defaultRowHeight="12.75" x14ac:dyDescent="0.2"/>
  <cols>
    <col min="1" max="1" width="16.7109375" customWidth="1"/>
    <col min="2" max="2" width="14.5703125" customWidth="1"/>
    <col min="3" max="3" width="11.140625" customWidth="1"/>
    <col min="4" max="4" width="9.42578125" customWidth="1"/>
    <col min="5" max="7" width="9.140625" customWidth="1"/>
    <col min="8" max="8" width="11.85546875" customWidth="1"/>
    <col min="9" max="10" width="9.140625" customWidth="1"/>
    <col min="11" max="11" width="9.28515625" customWidth="1"/>
    <col min="12" max="12" width="10.7109375" bestFit="1" customWidth="1"/>
  </cols>
  <sheetData>
    <row r="1" spans="1:24" ht="20.25" x14ac:dyDescent="0.3">
      <c r="A1" s="50" t="s">
        <v>68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24" ht="18" x14ac:dyDescent="0.25">
      <c r="A2" s="54" t="s">
        <v>69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2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24" x14ac:dyDescent="0.2">
      <c r="A5" s="2" t="s">
        <v>66</v>
      </c>
      <c r="B5" s="44">
        <v>50</v>
      </c>
      <c r="C5" s="2" t="s">
        <v>64</v>
      </c>
      <c r="D5" s="13">
        <v>435</v>
      </c>
      <c r="E5" s="51" t="s">
        <v>65</v>
      </c>
      <c r="F5" s="52"/>
      <c r="G5" s="52"/>
      <c r="H5" s="52"/>
      <c r="I5" s="52"/>
      <c r="J5" s="52"/>
      <c r="K5" s="53"/>
    </row>
    <row r="6" spans="1:24" x14ac:dyDescent="0.2">
      <c r="A6" s="8"/>
      <c r="B6" s="45" t="s">
        <v>53</v>
      </c>
      <c r="C6" s="3"/>
      <c r="D6" s="3" t="s">
        <v>62</v>
      </c>
      <c r="E6" s="2" t="s">
        <v>55</v>
      </c>
      <c r="F6" s="2" t="s">
        <v>56</v>
      </c>
      <c r="G6" s="25" t="s">
        <v>57</v>
      </c>
      <c r="H6" s="25" t="s">
        <v>58</v>
      </c>
      <c r="I6" s="25" t="s">
        <v>59</v>
      </c>
      <c r="J6" s="25" t="s">
        <v>60</v>
      </c>
      <c r="K6" s="2" t="s">
        <v>61</v>
      </c>
    </row>
    <row r="7" spans="1:24" ht="13.5" thickBot="1" x14ac:dyDescent="0.25">
      <c r="A7" s="4" t="s">
        <v>52</v>
      </c>
      <c r="B7" s="46" t="s">
        <v>51</v>
      </c>
      <c r="C7" s="4" t="s">
        <v>0</v>
      </c>
      <c r="D7" s="5" t="s">
        <v>63</v>
      </c>
      <c r="E7" s="17">
        <v>801421.18986323476</v>
      </c>
      <c r="F7" s="17">
        <v>764698.94724259013</v>
      </c>
      <c r="G7" s="26">
        <v>762994.38660620619</v>
      </c>
      <c r="H7" s="26">
        <v>761188.63497264683</v>
      </c>
      <c r="I7" s="26">
        <v>758028.8459444046</v>
      </c>
      <c r="J7" s="26">
        <v>758007.54442647099</v>
      </c>
      <c r="K7" s="17">
        <v>721211.83358319104</v>
      </c>
      <c r="L7" s="14"/>
    </row>
    <row r="8" spans="1:24" x14ac:dyDescent="0.2">
      <c r="A8" s="5" t="s">
        <v>21</v>
      </c>
      <c r="B8" s="22">
        <v>5030053</v>
      </c>
      <c r="C8" s="15">
        <f t="shared" ref="C8:C39" si="0">$D$5*B8/B$58</f>
        <v>6.6083277570634156</v>
      </c>
      <c r="D8" s="9">
        <v>1</v>
      </c>
      <c r="E8" s="11">
        <f t="shared" ref="E8:E39" si="1">IF($B8/E$7&lt;$D8,$D8,INT($B8/E$7)+1)</f>
        <v>7</v>
      </c>
      <c r="F8" s="11">
        <f t="shared" ref="F8:F39" si="2">IF($B8/F$7&lt;$D8,$D8,IF($B8/F$7&lt;=INT($B8/F$7)*(INT($B8/F$7)+1)/(INT($B8/F$7)+0.5),INT($B8/F$7),INT($B8/F$7)+1))</f>
        <v>7</v>
      </c>
      <c r="G8" s="27">
        <f t="shared" ref="G8:G39" si="3">IF($B8/G$7&lt;$D8,$D8,IF($B8/G$7&lt;=SQRT(INT($B8/G$7)*(INT($B8/G$7)+1)),INT($B8/G$7),INT($B8/G$7)+1))</f>
        <v>7</v>
      </c>
      <c r="H8" s="27">
        <f t="shared" ref="H8:H39" si="4">IF($B8/H$7&lt;$D8,$D8,IF($B8/H$7&lt;=IF(INT($B8/H$7)=0,0,1/LN(1+1/INT($B8/H$7))),INT($B8/H$7),INT($B8/H$7)+1))</f>
        <v>7</v>
      </c>
      <c r="I8" s="27">
        <f t="shared" ref="I8:I39" si="5">IF($B8/I$7&lt;$D8,$D8,IF(LN($B8/I$7)&lt;=IF(INT($B8/I$7) = 0,-1,(INT($B8/I$7)+1)*LN(INT($B8/I$7)+1)-INT($B8/I$7)*LN(INT($B8/I$7))-1),INT($B8/I$7),INT($B8/I$7)+1))</f>
        <v>7</v>
      </c>
      <c r="J8" s="27">
        <f t="shared" ref="J8:J39" si="6">IF($B8/J$7&lt;$D8,$D8,IF($B8/J$7&lt;=INT($B8/J$7)+0.5,INT($B8/J$7),INT($B8/J$7)+1))</f>
        <v>7</v>
      </c>
      <c r="K8" s="18">
        <f t="shared" ref="K8:K39" si="7">IF($B8/K$7&lt;$D8,$D8,INT($B8/K$7))</f>
        <v>6</v>
      </c>
      <c r="M8" s="35" t="s">
        <v>70</v>
      </c>
      <c r="N8" s="36"/>
      <c r="O8" s="36"/>
      <c r="P8" s="36"/>
      <c r="Q8" s="36"/>
      <c r="R8" s="36"/>
      <c r="S8" s="36"/>
      <c r="T8" s="36"/>
      <c r="U8" s="36"/>
      <c r="V8" s="36"/>
      <c r="W8" s="36"/>
      <c r="X8" s="37"/>
    </row>
    <row r="9" spans="1:24" x14ac:dyDescent="0.2">
      <c r="A9" s="5" t="s">
        <v>43</v>
      </c>
      <c r="B9" s="22">
        <v>736081</v>
      </c>
      <c r="C9" s="15">
        <f t="shared" si="0"/>
        <v>0.96704040767502775</v>
      </c>
      <c r="D9" s="10">
        <v>1</v>
      </c>
      <c r="E9" s="12">
        <f t="shared" si="1"/>
        <v>1</v>
      </c>
      <c r="F9" s="12">
        <f t="shared" si="2"/>
        <v>1</v>
      </c>
      <c r="G9" s="28">
        <f t="shared" si="3"/>
        <v>1</v>
      </c>
      <c r="H9" s="28">
        <f t="shared" si="4"/>
        <v>1</v>
      </c>
      <c r="I9" s="28">
        <f t="shared" si="5"/>
        <v>1</v>
      </c>
      <c r="J9" s="28">
        <f t="shared" si="6"/>
        <v>1</v>
      </c>
      <c r="K9" s="19">
        <f t="shared" si="7"/>
        <v>1</v>
      </c>
      <c r="M9" s="38" t="s">
        <v>71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40"/>
    </row>
    <row r="10" spans="1:24" x14ac:dyDescent="0.2">
      <c r="A10" s="5" t="s">
        <v>17</v>
      </c>
      <c r="B10" s="22">
        <v>7158923</v>
      </c>
      <c r="C10" s="15">
        <f t="shared" si="0"/>
        <v>9.4051711923472183</v>
      </c>
      <c r="D10" s="10">
        <v>1</v>
      </c>
      <c r="E10" s="12">
        <f t="shared" si="1"/>
        <v>9</v>
      </c>
      <c r="F10" s="12">
        <f t="shared" si="2"/>
        <v>9</v>
      </c>
      <c r="G10" s="28">
        <f t="shared" si="3"/>
        <v>9</v>
      </c>
      <c r="H10" s="28">
        <f t="shared" si="4"/>
        <v>9</v>
      </c>
      <c r="I10" s="28">
        <f t="shared" si="5"/>
        <v>9</v>
      </c>
      <c r="J10" s="28">
        <f t="shared" si="6"/>
        <v>9</v>
      </c>
      <c r="K10" s="19">
        <f t="shared" si="7"/>
        <v>9</v>
      </c>
      <c r="M10" s="38" t="s">
        <v>72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40"/>
    </row>
    <row r="11" spans="1:24" x14ac:dyDescent="0.2">
      <c r="A11" s="5" t="s">
        <v>30</v>
      </c>
      <c r="B11" s="22">
        <v>3013756</v>
      </c>
      <c r="C11" s="15">
        <f t="shared" si="0"/>
        <v>3.9593792406991359</v>
      </c>
      <c r="D11" s="10">
        <v>1</v>
      </c>
      <c r="E11" s="12">
        <f t="shared" si="1"/>
        <v>4</v>
      </c>
      <c r="F11" s="12">
        <f t="shared" si="2"/>
        <v>4</v>
      </c>
      <c r="G11" s="28">
        <f t="shared" si="3"/>
        <v>4</v>
      </c>
      <c r="H11" s="28">
        <f t="shared" si="4"/>
        <v>4</v>
      </c>
      <c r="I11" s="28">
        <f t="shared" si="5"/>
        <v>4</v>
      </c>
      <c r="J11" s="28">
        <f t="shared" si="6"/>
        <v>4</v>
      </c>
      <c r="K11" s="19">
        <f t="shared" si="7"/>
        <v>4</v>
      </c>
      <c r="M11" s="38" t="s">
        <v>73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40"/>
    </row>
    <row r="12" spans="1:24" x14ac:dyDescent="0.2">
      <c r="A12" s="5" t="s">
        <v>1</v>
      </c>
      <c r="B12" s="22">
        <v>39576757</v>
      </c>
      <c r="C12" s="15">
        <f t="shared" si="0"/>
        <v>51.994716918023293</v>
      </c>
      <c r="D12" s="10">
        <v>1</v>
      </c>
      <c r="E12" s="12">
        <f t="shared" si="1"/>
        <v>50</v>
      </c>
      <c r="F12" s="12">
        <f t="shared" si="2"/>
        <v>52</v>
      </c>
      <c r="G12" s="28">
        <f t="shared" si="3"/>
        <v>52</v>
      </c>
      <c r="H12" s="28">
        <f t="shared" si="4"/>
        <v>52</v>
      </c>
      <c r="I12" s="28">
        <f t="shared" si="5"/>
        <v>52</v>
      </c>
      <c r="J12" s="28">
        <f t="shared" si="6"/>
        <v>52</v>
      </c>
      <c r="K12" s="19">
        <f t="shared" si="7"/>
        <v>54</v>
      </c>
      <c r="M12" s="38" t="s">
        <v>74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40"/>
    </row>
    <row r="13" spans="1:24" x14ac:dyDescent="0.2">
      <c r="A13" s="5" t="s">
        <v>22</v>
      </c>
      <c r="B13" s="22">
        <v>5782171</v>
      </c>
      <c r="C13" s="15">
        <f t="shared" si="0"/>
        <v>7.5964370783741497</v>
      </c>
      <c r="D13" s="10">
        <v>1</v>
      </c>
      <c r="E13" s="12">
        <f t="shared" si="1"/>
        <v>8</v>
      </c>
      <c r="F13" s="12">
        <f t="shared" si="2"/>
        <v>8</v>
      </c>
      <c r="G13" s="28">
        <f t="shared" si="3"/>
        <v>8</v>
      </c>
      <c r="H13" s="28">
        <f t="shared" si="4"/>
        <v>8</v>
      </c>
      <c r="I13" s="28">
        <f t="shared" si="5"/>
        <v>8</v>
      </c>
      <c r="J13" s="28">
        <f t="shared" si="6"/>
        <v>8</v>
      </c>
      <c r="K13" s="19">
        <f t="shared" si="7"/>
        <v>8</v>
      </c>
      <c r="M13" s="38" t="s">
        <v>75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40"/>
    </row>
    <row r="14" spans="1:24" ht="13.5" thickBot="1" x14ac:dyDescent="0.25">
      <c r="A14" s="5" t="s">
        <v>26</v>
      </c>
      <c r="B14" s="22">
        <v>3608298</v>
      </c>
      <c r="C14" s="15">
        <f t="shared" si="0"/>
        <v>4.7404700962706379</v>
      </c>
      <c r="D14" s="10">
        <v>1</v>
      </c>
      <c r="E14" s="12">
        <f t="shared" si="1"/>
        <v>5</v>
      </c>
      <c r="F14" s="12">
        <f t="shared" si="2"/>
        <v>5</v>
      </c>
      <c r="G14" s="28">
        <f t="shared" si="3"/>
        <v>5</v>
      </c>
      <c r="H14" s="28">
        <f t="shared" si="4"/>
        <v>5</v>
      </c>
      <c r="I14" s="28">
        <f t="shared" si="5"/>
        <v>5</v>
      </c>
      <c r="J14" s="28">
        <f t="shared" si="6"/>
        <v>5</v>
      </c>
      <c r="K14" s="19">
        <f t="shared" si="7"/>
        <v>5</v>
      </c>
      <c r="M14" s="41" t="s">
        <v>76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3"/>
    </row>
    <row r="15" spans="1:24" x14ac:dyDescent="0.2">
      <c r="A15" s="5" t="s">
        <v>44</v>
      </c>
      <c r="B15" s="22">
        <v>990837</v>
      </c>
      <c r="C15" s="15">
        <f t="shared" si="0"/>
        <v>1.3017309459414133</v>
      </c>
      <c r="D15" s="10">
        <v>1</v>
      </c>
      <c r="E15" s="12">
        <f t="shared" si="1"/>
        <v>2</v>
      </c>
      <c r="F15" s="12">
        <f t="shared" si="2"/>
        <v>1</v>
      </c>
      <c r="G15" s="28">
        <f t="shared" si="3"/>
        <v>1</v>
      </c>
      <c r="H15" s="28">
        <f t="shared" si="4"/>
        <v>1</v>
      </c>
      <c r="I15" s="28">
        <f t="shared" si="5"/>
        <v>1</v>
      </c>
      <c r="J15" s="28">
        <f t="shared" si="6"/>
        <v>1</v>
      </c>
      <c r="K15" s="19">
        <f t="shared" si="7"/>
        <v>1</v>
      </c>
    </row>
    <row r="16" spans="1:24" x14ac:dyDescent="0.2">
      <c r="A16" s="5" t="s">
        <v>4</v>
      </c>
      <c r="B16" s="22">
        <v>21570527</v>
      </c>
      <c r="C16" s="15">
        <f t="shared" si="0"/>
        <v>28.338689932011821</v>
      </c>
      <c r="D16" s="10">
        <v>1</v>
      </c>
      <c r="E16" s="12">
        <f t="shared" si="1"/>
        <v>27</v>
      </c>
      <c r="F16" s="12">
        <f t="shared" si="2"/>
        <v>28</v>
      </c>
      <c r="G16" s="28">
        <f t="shared" si="3"/>
        <v>28</v>
      </c>
      <c r="H16" s="28">
        <f t="shared" si="4"/>
        <v>28</v>
      </c>
      <c r="I16" s="28">
        <f t="shared" si="5"/>
        <v>28</v>
      </c>
      <c r="J16" s="28">
        <f t="shared" si="6"/>
        <v>28</v>
      </c>
      <c r="K16" s="19">
        <f t="shared" si="7"/>
        <v>29</v>
      </c>
    </row>
    <row r="17" spans="1:11" x14ac:dyDescent="0.2">
      <c r="A17" s="5" t="s">
        <v>9</v>
      </c>
      <c r="B17" s="22">
        <v>10725274</v>
      </c>
      <c r="C17" s="15">
        <f t="shared" si="0"/>
        <v>14.090532619896962</v>
      </c>
      <c r="D17" s="10">
        <v>1</v>
      </c>
      <c r="E17" s="12">
        <f t="shared" si="1"/>
        <v>14</v>
      </c>
      <c r="F17" s="12">
        <f t="shared" si="2"/>
        <v>14</v>
      </c>
      <c r="G17" s="28">
        <f t="shared" si="3"/>
        <v>14</v>
      </c>
      <c r="H17" s="28">
        <f t="shared" si="4"/>
        <v>14</v>
      </c>
      <c r="I17" s="28">
        <f t="shared" si="5"/>
        <v>14</v>
      </c>
      <c r="J17" s="28">
        <f t="shared" si="6"/>
        <v>14</v>
      </c>
      <c r="K17" s="19">
        <f t="shared" si="7"/>
        <v>14</v>
      </c>
    </row>
    <row r="18" spans="1:11" x14ac:dyDescent="0.2">
      <c r="A18" s="5" t="s">
        <v>38</v>
      </c>
      <c r="B18" s="22">
        <v>1460137</v>
      </c>
      <c r="C18" s="15">
        <f t="shared" si="0"/>
        <v>1.9182827429880569</v>
      </c>
      <c r="D18" s="10">
        <v>1</v>
      </c>
      <c r="E18" s="12">
        <f t="shared" si="1"/>
        <v>2</v>
      </c>
      <c r="F18" s="12">
        <f t="shared" si="2"/>
        <v>2</v>
      </c>
      <c r="G18" s="28">
        <f t="shared" si="3"/>
        <v>2</v>
      </c>
      <c r="H18" s="28">
        <f t="shared" si="4"/>
        <v>2</v>
      </c>
      <c r="I18" s="28">
        <f t="shared" si="5"/>
        <v>2</v>
      </c>
      <c r="J18" s="28">
        <f t="shared" si="6"/>
        <v>2</v>
      </c>
      <c r="K18" s="19">
        <f t="shared" si="7"/>
        <v>2</v>
      </c>
    </row>
    <row r="19" spans="1:11" x14ac:dyDescent="0.2">
      <c r="A19" s="5" t="s">
        <v>39</v>
      </c>
      <c r="B19" s="22">
        <v>1841377</v>
      </c>
      <c r="C19" s="15">
        <f t="shared" si="0"/>
        <v>2.41914404089145</v>
      </c>
      <c r="D19" s="10">
        <v>1</v>
      </c>
      <c r="E19" s="12">
        <f t="shared" si="1"/>
        <v>3</v>
      </c>
      <c r="F19" s="12">
        <f t="shared" si="2"/>
        <v>3</v>
      </c>
      <c r="G19" s="28">
        <f t="shared" si="3"/>
        <v>2</v>
      </c>
      <c r="H19" s="28">
        <f t="shared" si="4"/>
        <v>2</v>
      </c>
      <c r="I19" s="28">
        <f t="shared" si="5"/>
        <v>2</v>
      </c>
      <c r="J19" s="28">
        <f t="shared" si="6"/>
        <v>2</v>
      </c>
      <c r="K19" s="19">
        <f t="shared" si="7"/>
        <v>2</v>
      </c>
    </row>
    <row r="20" spans="1:11" x14ac:dyDescent="0.2">
      <c r="A20" s="5" t="s">
        <v>5</v>
      </c>
      <c r="B20" s="22">
        <v>12822739</v>
      </c>
      <c r="C20" s="15">
        <f t="shared" si="0"/>
        <v>16.846117139377974</v>
      </c>
      <c r="D20" s="10">
        <v>1</v>
      </c>
      <c r="E20" s="12">
        <f t="shared" si="1"/>
        <v>16</v>
      </c>
      <c r="F20" s="12">
        <f t="shared" si="2"/>
        <v>17</v>
      </c>
      <c r="G20" s="28">
        <f t="shared" si="3"/>
        <v>17</v>
      </c>
      <c r="H20" s="28">
        <f t="shared" si="4"/>
        <v>17</v>
      </c>
      <c r="I20" s="28">
        <f t="shared" si="5"/>
        <v>17</v>
      </c>
      <c r="J20" s="28">
        <f t="shared" si="6"/>
        <v>17</v>
      </c>
      <c r="K20" s="19">
        <f t="shared" si="7"/>
        <v>17</v>
      </c>
    </row>
    <row r="21" spans="1:11" x14ac:dyDescent="0.2">
      <c r="A21" s="5" t="s">
        <v>13</v>
      </c>
      <c r="B21" s="22">
        <v>6790280</v>
      </c>
      <c r="C21" s="15">
        <f t="shared" si="0"/>
        <v>8.9208594426803387</v>
      </c>
      <c r="D21" s="10">
        <v>1</v>
      </c>
      <c r="E21" s="12">
        <f t="shared" si="1"/>
        <v>9</v>
      </c>
      <c r="F21" s="12">
        <f t="shared" si="2"/>
        <v>9</v>
      </c>
      <c r="G21" s="28">
        <f t="shared" si="3"/>
        <v>9</v>
      </c>
      <c r="H21" s="28">
        <f t="shared" si="4"/>
        <v>9</v>
      </c>
      <c r="I21" s="28">
        <f t="shared" si="5"/>
        <v>9</v>
      </c>
      <c r="J21" s="28">
        <f t="shared" si="6"/>
        <v>9</v>
      </c>
      <c r="K21" s="19">
        <f t="shared" si="7"/>
        <v>9</v>
      </c>
    </row>
    <row r="22" spans="1:11" x14ac:dyDescent="0.2">
      <c r="A22" s="5" t="s">
        <v>27</v>
      </c>
      <c r="B22" s="22">
        <v>3192406</v>
      </c>
      <c r="C22" s="15">
        <f t="shared" si="0"/>
        <v>4.1940840745844605</v>
      </c>
      <c r="D22" s="10">
        <v>1</v>
      </c>
      <c r="E22" s="12">
        <f t="shared" si="1"/>
        <v>4</v>
      </c>
      <c r="F22" s="12">
        <f t="shared" si="2"/>
        <v>4</v>
      </c>
      <c r="G22" s="28">
        <f t="shared" si="3"/>
        <v>4</v>
      </c>
      <c r="H22" s="28">
        <f t="shared" si="4"/>
        <v>4</v>
      </c>
      <c r="I22" s="28">
        <f t="shared" si="5"/>
        <v>4</v>
      </c>
      <c r="J22" s="28">
        <f t="shared" si="6"/>
        <v>4</v>
      </c>
      <c r="K22" s="19">
        <f t="shared" si="7"/>
        <v>4</v>
      </c>
    </row>
    <row r="23" spans="1:11" x14ac:dyDescent="0.2">
      <c r="A23" s="5" t="s">
        <v>31</v>
      </c>
      <c r="B23" s="22">
        <v>2940865</v>
      </c>
      <c r="C23" s="15">
        <f t="shared" si="0"/>
        <v>3.8636173036897032</v>
      </c>
      <c r="D23" s="10">
        <v>1</v>
      </c>
      <c r="E23" s="12">
        <f t="shared" si="1"/>
        <v>4</v>
      </c>
      <c r="F23" s="12">
        <f t="shared" si="2"/>
        <v>4</v>
      </c>
      <c r="G23" s="28">
        <f t="shared" si="3"/>
        <v>4</v>
      </c>
      <c r="H23" s="28">
        <f t="shared" si="4"/>
        <v>4</v>
      </c>
      <c r="I23" s="28">
        <f t="shared" si="5"/>
        <v>4</v>
      </c>
      <c r="J23" s="28">
        <f t="shared" si="6"/>
        <v>4</v>
      </c>
      <c r="K23" s="19">
        <f t="shared" si="7"/>
        <v>4</v>
      </c>
    </row>
    <row r="24" spans="1:11" x14ac:dyDescent="0.2">
      <c r="A24" s="5" t="s">
        <v>24</v>
      </c>
      <c r="B24" s="22">
        <v>4509342</v>
      </c>
      <c r="C24" s="15">
        <f t="shared" si="0"/>
        <v>5.9242337813720569</v>
      </c>
      <c r="D24" s="10">
        <v>1</v>
      </c>
      <c r="E24" s="12">
        <f t="shared" si="1"/>
        <v>6</v>
      </c>
      <c r="F24" s="12">
        <f t="shared" si="2"/>
        <v>6</v>
      </c>
      <c r="G24" s="28">
        <f t="shared" si="3"/>
        <v>6</v>
      </c>
      <c r="H24" s="28">
        <f t="shared" si="4"/>
        <v>6</v>
      </c>
      <c r="I24" s="28">
        <f t="shared" si="5"/>
        <v>6</v>
      </c>
      <c r="J24" s="28">
        <f t="shared" si="6"/>
        <v>6</v>
      </c>
      <c r="K24" s="19">
        <f t="shared" si="7"/>
        <v>6</v>
      </c>
    </row>
    <row r="25" spans="1:11" x14ac:dyDescent="0.2">
      <c r="A25" s="5" t="s">
        <v>23</v>
      </c>
      <c r="B25" s="22">
        <v>4661468</v>
      </c>
      <c r="C25" s="15">
        <f t="shared" si="0"/>
        <v>6.1240922059991982</v>
      </c>
      <c r="D25" s="10">
        <v>1</v>
      </c>
      <c r="E25" s="12">
        <f t="shared" si="1"/>
        <v>6</v>
      </c>
      <c r="F25" s="12">
        <f t="shared" si="2"/>
        <v>6</v>
      </c>
      <c r="G25" s="28">
        <f t="shared" si="3"/>
        <v>6</v>
      </c>
      <c r="H25" s="28">
        <f t="shared" si="4"/>
        <v>6</v>
      </c>
      <c r="I25" s="28">
        <f t="shared" si="5"/>
        <v>6</v>
      </c>
      <c r="J25" s="28">
        <f t="shared" si="6"/>
        <v>6</v>
      </c>
      <c r="K25" s="19">
        <f t="shared" si="7"/>
        <v>6</v>
      </c>
    </row>
    <row r="26" spans="1:11" x14ac:dyDescent="0.2">
      <c r="A26" s="5" t="s">
        <v>40</v>
      </c>
      <c r="B26" s="22">
        <v>1363582</v>
      </c>
      <c r="C26" s="15">
        <f t="shared" si="0"/>
        <v>1.7914317760930245</v>
      </c>
      <c r="D26" s="10">
        <v>1</v>
      </c>
      <c r="E26" s="12">
        <f t="shared" si="1"/>
        <v>2</v>
      </c>
      <c r="F26" s="12">
        <f t="shared" si="2"/>
        <v>2</v>
      </c>
      <c r="G26" s="28">
        <f t="shared" si="3"/>
        <v>2</v>
      </c>
      <c r="H26" s="28">
        <f t="shared" si="4"/>
        <v>2</v>
      </c>
      <c r="I26" s="28">
        <f t="shared" si="5"/>
        <v>2</v>
      </c>
      <c r="J26" s="28">
        <f t="shared" si="6"/>
        <v>2</v>
      </c>
      <c r="K26" s="19">
        <f t="shared" si="7"/>
        <v>1</v>
      </c>
    </row>
    <row r="27" spans="1:11" x14ac:dyDescent="0.2">
      <c r="A27" s="5" t="s">
        <v>18</v>
      </c>
      <c r="B27" s="22">
        <v>6185278</v>
      </c>
      <c r="C27" s="15">
        <f t="shared" si="0"/>
        <v>8.1260265632496687</v>
      </c>
      <c r="D27" s="10">
        <v>1</v>
      </c>
      <c r="E27" s="12">
        <f t="shared" si="1"/>
        <v>8</v>
      </c>
      <c r="F27" s="12">
        <f t="shared" si="2"/>
        <v>8</v>
      </c>
      <c r="G27" s="28">
        <f t="shared" si="3"/>
        <v>8</v>
      </c>
      <c r="H27" s="28">
        <f t="shared" si="4"/>
        <v>8</v>
      </c>
      <c r="I27" s="28">
        <f t="shared" si="5"/>
        <v>8</v>
      </c>
      <c r="J27" s="28">
        <f t="shared" si="6"/>
        <v>8</v>
      </c>
      <c r="K27" s="19">
        <f t="shared" si="7"/>
        <v>8</v>
      </c>
    </row>
    <row r="28" spans="1:11" x14ac:dyDescent="0.2">
      <c r="A28" s="5" t="s">
        <v>54</v>
      </c>
      <c r="B28" s="22">
        <v>7033469</v>
      </c>
      <c r="C28" s="15">
        <f t="shared" si="0"/>
        <v>9.2403536147919443</v>
      </c>
      <c r="D28" s="10">
        <v>1</v>
      </c>
      <c r="E28" s="12">
        <f t="shared" si="1"/>
        <v>9</v>
      </c>
      <c r="F28" s="12">
        <f t="shared" si="2"/>
        <v>9</v>
      </c>
      <c r="G28" s="28">
        <f t="shared" si="3"/>
        <v>9</v>
      </c>
      <c r="H28" s="28">
        <f t="shared" si="4"/>
        <v>9</v>
      </c>
      <c r="I28" s="28">
        <f t="shared" si="5"/>
        <v>9</v>
      </c>
      <c r="J28" s="28">
        <f t="shared" si="6"/>
        <v>9</v>
      </c>
      <c r="K28" s="19">
        <f t="shared" si="7"/>
        <v>9</v>
      </c>
    </row>
    <row r="29" spans="1:11" x14ac:dyDescent="0.2">
      <c r="A29" s="5" t="s">
        <v>8</v>
      </c>
      <c r="B29" s="22">
        <v>10084442</v>
      </c>
      <c r="C29" s="15">
        <f t="shared" si="0"/>
        <v>13.248627396788086</v>
      </c>
      <c r="D29" s="10">
        <v>1</v>
      </c>
      <c r="E29" s="12">
        <f t="shared" si="1"/>
        <v>13</v>
      </c>
      <c r="F29" s="12">
        <f t="shared" si="2"/>
        <v>13</v>
      </c>
      <c r="G29" s="28">
        <f t="shared" si="3"/>
        <v>13</v>
      </c>
      <c r="H29" s="28">
        <f t="shared" si="4"/>
        <v>13</v>
      </c>
      <c r="I29" s="28">
        <f t="shared" si="5"/>
        <v>13</v>
      </c>
      <c r="J29" s="28">
        <f t="shared" si="6"/>
        <v>13</v>
      </c>
      <c r="K29" s="19">
        <f t="shared" si="7"/>
        <v>13</v>
      </c>
    </row>
    <row r="30" spans="1:11" x14ac:dyDescent="0.2">
      <c r="A30" s="5" t="s">
        <v>19</v>
      </c>
      <c r="B30" s="22">
        <v>5709752</v>
      </c>
      <c r="C30" s="15">
        <f t="shared" si="0"/>
        <v>7.5012952403380941</v>
      </c>
      <c r="D30" s="10">
        <v>1</v>
      </c>
      <c r="E30" s="12">
        <f t="shared" si="1"/>
        <v>8</v>
      </c>
      <c r="F30" s="12">
        <f t="shared" si="2"/>
        <v>7</v>
      </c>
      <c r="G30" s="28">
        <f t="shared" si="3"/>
        <v>8</v>
      </c>
      <c r="H30" s="28">
        <f t="shared" si="4"/>
        <v>8</v>
      </c>
      <c r="I30" s="28">
        <f t="shared" si="5"/>
        <v>8</v>
      </c>
      <c r="J30" s="28">
        <f t="shared" si="6"/>
        <v>8</v>
      </c>
      <c r="K30" s="19">
        <f t="shared" si="7"/>
        <v>7</v>
      </c>
    </row>
    <row r="31" spans="1:11" x14ac:dyDescent="0.2">
      <c r="A31" s="5" t="s">
        <v>32</v>
      </c>
      <c r="B31" s="22">
        <v>2963914</v>
      </c>
      <c r="C31" s="15">
        <f t="shared" si="0"/>
        <v>3.8938983656332957</v>
      </c>
      <c r="D31" s="10">
        <v>1</v>
      </c>
      <c r="E31" s="12">
        <f t="shared" si="1"/>
        <v>4</v>
      </c>
      <c r="F31" s="12">
        <f t="shared" si="2"/>
        <v>4</v>
      </c>
      <c r="G31" s="28">
        <f t="shared" si="3"/>
        <v>4</v>
      </c>
      <c r="H31" s="28">
        <f t="shared" si="4"/>
        <v>4</v>
      </c>
      <c r="I31" s="28">
        <f t="shared" si="5"/>
        <v>4</v>
      </c>
      <c r="J31" s="28">
        <f t="shared" si="6"/>
        <v>4</v>
      </c>
      <c r="K31" s="19">
        <f t="shared" si="7"/>
        <v>4</v>
      </c>
    </row>
    <row r="32" spans="1:11" ht="13.5" thickBot="1" x14ac:dyDescent="0.25">
      <c r="A32" s="5" t="s">
        <v>14</v>
      </c>
      <c r="B32" s="22">
        <v>6160281</v>
      </c>
      <c r="C32" s="15">
        <f t="shared" si="0"/>
        <v>8.0931862792718832</v>
      </c>
      <c r="D32" s="10">
        <v>1</v>
      </c>
      <c r="E32" s="12">
        <f t="shared" si="1"/>
        <v>8</v>
      </c>
      <c r="F32" s="12">
        <f t="shared" si="2"/>
        <v>8</v>
      </c>
      <c r="G32" s="28">
        <f t="shared" si="3"/>
        <v>8</v>
      </c>
      <c r="H32" s="28">
        <f t="shared" si="4"/>
        <v>8</v>
      </c>
      <c r="I32" s="28">
        <f t="shared" si="5"/>
        <v>8</v>
      </c>
      <c r="J32" s="28">
        <f t="shared" si="6"/>
        <v>8</v>
      </c>
      <c r="K32" s="19">
        <f t="shared" si="7"/>
        <v>8</v>
      </c>
    </row>
    <row r="33" spans="1:26" ht="13.5" thickBot="1" x14ac:dyDescent="0.25">
      <c r="A33" s="48" t="s">
        <v>45</v>
      </c>
      <c r="B33" s="30">
        <v>1085407</v>
      </c>
      <c r="C33" s="49">
        <f t="shared" si="0"/>
        <v>1.4259740813488309</v>
      </c>
      <c r="D33" s="31">
        <v>1</v>
      </c>
      <c r="E33" s="32">
        <f t="shared" si="1"/>
        <v>2</v>
      </c>
      <c r="F33" s="32">
        <f t="shared" si="2"/>
        <v>2</v>
      </c>
      <c r="G33" s="33">
        <f t="shared" si="3"/>
        <v>2</v>
      </c>
      <c r="H33" s="33">
        <f t="shared" si="4"/>
        <v>1</v>
      </c>
      <c r="I33" s="33">
        <f t="shared" si="5"/>
        <v>1</v>
      </c>
      <c r="J33" s="33">
        <f t="shared" si="6"/>
        <v>1</v>
      </c>
      <c r="K33" s="34">
        <f t="shared" si="7"/>
        <v>1</v>
      </c>
      <c r="M33" s="35" t="s">
        <v>82</v>
      </c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7"/>
    </row>
    <row r="34" spans="1:26" ht="13.5" thickBot="1" x14ac:dyDescent="0.25">
      <c r="A34" s="5" t="s">
        <v>33</v>
      </c>
      <c r="B34" s="22">
        <v>1963333</v>
      </c>
      <c r="C34" s="15">
        <f t="shared" si="0"/>
        <v>2.5793660544448711</v>
      </c>
      <c r="D34" s="10">
        <v>1</v>
      </c>
      <c r="E34" s="12">
        <f t="shared" si="1"/>
        <v>3</v>
      </c>
      <c r="F34" s="12">
        <f t="shared" si="2"/>
        <v>3</v>
      </c>
      <c r="G34" s="28">
        <f t="shared" si="3"/>
        <v>3</v>
      </c>
      <c r="H34" s="28">
        <f t="shared" si="4"/>
        <v>3</v>
      </c>
      <c r="I34" s="28">
        <f t="shared" si="5"/>
        <v>3</v>
      </c>
      <c r="J34" s="28">
        <f t="shared" si="6"/>
        <v>3</v>
      </c>
      <c r="K34" s="19">
        <f t="shared" si="7"/>
        <v>2</v>
      </c>
      <c r="M34" s="41" t="s">
        <v>84</v>
      </c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/>
    </row>
    <row r="35" spans="1:26" x14ac:dyDescent="0.2">
      <c r="A35" s="5" t="s">
        <v>34</v>
      </c>
      <c r="B35" s="22">
        <v>3108462</v>
      </c>
      <c r="C35" s="15">
        <f t="shared" si="0"/>
        <v>4.083801048692103</v>
      </c>
      <c r="D35" s="10">
        <v>1</v>
      </c>
      <c r="E35" s="12">
        <f t="shared" si="1"/>
        <v>4</v>
      </c>
      <c r="F35" s="12">
        <f t="shared" si="2"/>
        <v>4</v>
      </c>
      <c r="G35" s="28">
        <f t="shared" si="3"/>
        <v>4</v>
      </c>
      <c r="H35" s="28">
        <f t="shared" si="4"/>
        <v>4</v>
      </c>
      <c r="I35" s="28">
        <f t="shared" si="5"/>
        <v>4</v>
      </c>
      <c r="J35" s="28">
        <f t="shared" si="6"/>
        <v>4</v>
      </c>
      <c r="K35" s="19">
        <f t="shared" si="7"/>
        <v>4</v>
      </c>
    </row>
    <row r="36" spans="1:26" x14ac:dyDescent="0.2">
      <c r="A36" s="5" t="s">
        <v>41</v>
      </c>
      <c r="B36" s="22">
        <v>1379089</v>
      </c>
      <c r="C36" s="15">
        <f t="shared" si="0"/>
        <v>1.8118043921526927</v>
      </c>
      <c r="D36" s="10">
        <v>1</v>
      </c>
      <c r="E36" s="12">
        <f t="shared" si="1"/>
        <v>2</v>
      </c>
      <c r="F36" s="12">
        <f t="shared" si="2"/>
        <v>2</v>
      </c>
      <c r="G36" s="28">
        <f t="shared" si="3"/>
        <v>2</v>
      </c>
      <c r="H36" s="28">
        <f t="shared" si="4"/>
        <v>2</v>
      </c>
      <c r="I36" s="28">
        <f t="shared" si="5"/>
        <v>2</v>
      </c>
      <c r="J36" s="28">
        <f t="shared" si="6"/>
        <v>2</v>
      </c>
      <c r="K36" s="19">
        <f t="shared" si="7"/>
        <v>1</v>
      </c>
    </row>
    <row r="37" spans="1:26" x14ac:dyDescent="0.2">
      <c r="A37" s="5" t="s">
        <v>10</v>
      </c>
      <c r="B37" s="22">
        <v>9294493</v>
      </c>
      <c r="C37" s="15">
        <f t="shared" si="0"/>
        <v>12.210816880007352</v>
      </c>
      <c r="D37" s="10">
        <v>1</v>
      </c>
      <c r="E37" s="12">
        <f t="shared" si="1"/>
        <v>12</v>
      </c>
      <c r="F37" s="12">
        <f t="shared" si="2"/>
        <v>12</v>
      </c>
      <c r="G37" s="28">
        <f t="shared" si="3"/>
        <v>12</v>
      </c>
      <c r="H37" s="28">
        <f t="shared" si="4"/>
        <v>12</v>
      </c>
      <c r="I37" s="28">
        <f t="shared" si="5"/>
        <v>12</v>
      </c>
      <c r="J37" s="28">
        <f t="shared" si="6"/>
        <v>12</v>
      </c>
      <c r="K37" s="19">
        <f t="shared" si="7"/>
        <v>12</v>
      </c>
    </row>
    <row r="38" spans="1:26" ht="13.5" thickBot="1" x14ac:dyDescent="0.25">
      <c r="A38" s="5" t="s">
        <v>35</v>
      </c>
      <c r="B38" s="22">
        <v>2120220</v>
      </c>
      <c r="C38" s="15">
        <f t="shared" si="0"/>
        <v>2.7854793333352541</v>
      </c>
      <c r="D38" s="10">
        <v>1</v>
      </c>
      <c r="E38" s="12">
        <f t="shared" si="1"/>
        <v>3</v>
      </c>
      <c r="F38" s="12">
        <f t="shared" si="2"/>
        <v>3</v>
      </c>
      <c r="G38" s="28">
        <f t="shared" si="3"/>
        <v>3</v>
      </c>
      <c r="H38" s="28">
        <f t="shared" si="4"/>
        <v>3</v>
      </c>
      <c r="I38" s="28">
        <f t="shared" si="5"/>
        <v>3</v>
      </c>
      <c r="J38" s="28">
        <f t="shared" si="6"/>
        <v>3</v>
      </c>
      <c r="K38" s="19">
        <f t="shared" si="7"/>
        <v>2</v>
      </c>
    </row>
    <row r="39" spans="1:26" ht="13.5" thickBot="1" x14ac:dyDescent="0.25">
      <c r="A39" s="48" t="s">
        <v>3</v>
      </c>
      <c r="B39" s="30">
        <v>20215751</v>
      </c>
      <c r="C39" s="49">
        <f t="shared" si="0"/>
        <v>26.558827205833119</v>
      </c>
      <c r="D39" s="31">
        <v>1</v>
      </c>
      <c r="E39" s="32">
        <f t="shared" si="1"/>
        <v>26</v>
      </c>
      <c r="F39" s="32">
        <f t="shared" si="2"/>
        <v>26</v>
      </c>
      <c r="G39" s="33">
        <f t="shared" si="3"/>
        <v>26</v>
      </c>
      <c r="H39" s="33">
        <f t="shared" si="4"/>
        <v>27</v>
      </c>
      <c r="I39" s="33">
        <f t="shared" si="5"/>
        <v>27</v>
      </c>
      <c r="J39" s="33">
        <f t="shared" si="6"/>
        <v>27</v>
      </c>
      <c r="K39" s="34">
        <f t="shared" si="7"/>
        <v>28</v>
      </c>
    </row>
    <row r="40" spans="1:26" x14ac:dyDescent="0.2">
      <c r="A40" s="5" t="s">
        <v>11</v>
      </c>
      <c r="B40" s="22">
        <v>10453948</v>
      </c>
      <c r="C40" s="15">
        <f t="shared" ref="C40:C57" si="8">$D$5*B40/B$58</f>
        <v>13.734072929111797</v>
      </c>
      <c r="D40" s="10">
        <v>1</v>
      </c>
      <c r="E40" s="12">
        <f t="shared" ref="E40:E57" si="9">IF($B40/E$7&lt;$D40,$D40,INT($B40/E$7)+1)</f>
        <v>14</v>
      </c>
      <c r="F40" s="12">
        <f t="shared" ref="F40:F57" si="10">IF($B40/F$7&lt;$D40,$D40,IF($B40/F$7&lt;=INT($B40/F$7)*(INT($B40/F$7)+1)/(INT($B40/F$7)+0.5),INT($B40/F$7),INT($B40/F$7)+1))</f>
        <v>14</v>
      </c>
      <c r="G40" s="28">
        <f t="shared" ref="G40:G57" si="11">IF($B40/G$7&lt;$D40,$D40,IF($B40/G$7&lt;=SQRT(INT($B40/G$7)*(INT($B40/G$7)+1)),INT($B40/G$7),INT($B40/G$7)+1))</f>
        <v>14</v>
      </c>
      <c r="H40" s="28">
        <f t="shared" ref="H40:H57" si="12">IF($B40/H$7&lt;$D40,$D40,IF($B40/H$7&lt;=IF(INT($B40/H$7)=0,0,1/LN(1+1/INT($B40/H$7))),INT($B40/H$7),INT($B40/H$7)+1))</f>
        <v>14</v>
      </c>
      <c r="I40" s="28">
        <f t="shared" ref="I40:I57" si="13">IF($B40/I$7&lt;$D40,$D40,IF(LN($B40/I$7)&lt;=IF(INT($B40/I$7) = 0,-1,(INT($B40/I$7)+1)*LN(INT($B40/I$7)+1)-INT($B40/I$7)*LN(INT($B40/I$7))-1),INT($B40/I$7),INT($B40/I$7)+1))</f>
        <v>14</v>
      </c>
      <c r="J40" s="28">
        <f t="shared" ref="J40:J57" si="14">IF($B40/J$7&lt;$D40,$D40,IF($B40/J$7&lt;=INT($B40/J$7)+0.5,INT($B40/J$7),INT($B40/J$7)+1))</f>
        <v>14</v>
      </c>
      <c r="K40" s="19">
        <f t="shared" ref="K40:K57" si="15">IF($B40/K$7&lt;$D40,$D40,INT($B40/K$7))</f>
        <v>14</v>
      </c>
    </row>
    <row r="41" spans="1:26" ht="13.5" thickBot="1" x14ac:dyDescent="0.25">
      <c r="A41" s="5" t="s">
        <v>46</v>
      </c>
      <c r="B41" s="22">
        <v>779702</v>
      </c>
      <c r="C41" s="15">
        <f t="shared" si="8"/>
        <v>1.0243483257209933</v>
      </c>
      <c r="D41" s="10">
        <v>1</v>
      </c>
      <c r="E41" s="12">
        <f t="shared" si="9"/>
        <v>1</v>
      </c>
      <c r="F41" s="12">
        <f t="shared" si="10"/>
        <v>1</v>
      </c>
      <c r="G41" s="28">
        <f t="shared" si="11"/>
        <v>1</v>
      </c>
      <c r="H41" s="28">
        <f t="shared" si="12"/>
        <v>1</v>
      </c>
      <c r="I41" s="28">
        <f t="shared" si="13"/>
        <v>1</v>
      </c>
      <c r="J41" s="28">
        <f t="shared" si="14"/>
        <v>1</v>
      </c>
      <c r="K41" s="19">
        <f t="shared" si="15"/>
        <v>1</v>
      </c>
    </row>
    <row r="42" spans="1:26" ht="13.5" thickBot="1" x14ac:dyDescent="0.25">
      <c r="A42" s="48" t="s">
        <v>7</v>
      </c>
      <c r="B42" s="30">
        <v>11808848</v>
      </c>
      <c r="C42" s="49">
        <f t="shared" si="8"/>
        <v>15.514098562647909</v>
      </c>
      <c r="D42" s="31">
        <v>1</v>
      </c>
      <c r="E42" s="32">
        <f t="shared" si="9"/>
        <v>15</v>
      </c>
      <c r="F42" s="32">
        <f t="shared" si="10"/>
        <v>15</v>
      </c>
      <c r="G42" s="33">
        <f t="shared" si="11"/>
        <v>15</v>
      </c>
      <c r="H42" s="33">
        <f t="shared" si="12"/>
        <v>16</v>
      </c>
      <c r="I42" s="33">
        <f t="shared" si="13"/>
        <v>16</v>
      </c>
      <c r="J42" s="33">
        <f t="shared" si="14"/>
        <v>16</v>
      </c>
      <c r="K42" s="34">
        <f t="shared" si="15"/>
        <v>16</v>
      </c>
    </row>
    <row r="43" spans="1:26" x14ac:dyDescent="0.2">
      <c r="A43" s="5" t="s">
        <v>28</v>
      </c>
      <c r="B43" s="22">
        <v>3963516</v>
      </c>
      <c r="C43" s="15">
        <f t="shared" si="8"/>
        <v>5.2071444969595673</v>
      </c>
      <c r="D43" s="10">
        <v>1</v>
      </c>
      <c r="E43" s="12">
        <f t="shared" si="9"/>
        <v>5</v>
      </c>
      <c r="F43" s="12">
        <f t="shared" si="10"/>
        <v>5</v>
      </c>
      <c r="G43" s="28">
        <f t="shared" si="11"/>
        <v>5</v>
      </c>
      <c r="H43" s="28">
        <f t="shared" si="12"/>
        <v>5</v>
      </c>
      <c r="I43" s="28">
        <f t="shared" si="13"/>
        <v>5</v>
      </c>
      <c r="J43" s="28">
        <f t="shared" si="14"/>
        <v>5</v>
      </c>
      <c r="K43" s="19">
        <f t="shared" si="15"/>
        <v>5</v>
      </c>
    </row>
    <row r="44" spans="1:26" x14ac:dyDescent="0.2">
      <c r="A44" s="5" t="s">
        <v>29</v>
      </c>
      <c r="B44" s="22">
        <v>4241500</v>
      </c>
      <c r="C44" s="15">
        <f t="shared" si="8"/>
        <v>5.5723512618225843</v>
      </c>
      <c r="D44" s="10">
        <v>1</v>
      </c>
      <c r="E44" s="12">
        <f t="shared" si="9"/>
        <v>6</v>
      </c>
      <c r="F44" s="12">
        <f t="shared" si="10"/>
        <v>6</v>
      </c>
      <c r="G44" s="28">
        <f t="shared" si="11"/>
        <v>6</v>
      </c>
      <c r="H44" s="28">
        <f t="shared" si="12"/>
        <v>6</v>
      </c>
      <c r="I44" s="28">
        <f t="shared" si="13"/>
        <v>6</v>
      </c>
      <c r="J44" s="28">
        <f t="shared" si="14"/>
        <v>6</v>
      </c>
      <c r="K44" s="19">
        <f t="shared" si="15"/>
        <v>5</v>
      </c>
    </row>
    <row r="45" spans="1:26" ht="13.5" thickBot="1" x14ac:dyDescent="0.25">
      <c r="A45" s="5" t="s">
        <v>6</v>
      </c>
      <c r="B45" s="22">
        <v>13011844</v>
      </c>
      <c r="C45" s="15">
        <f t="shared" si="8"/>
        <v>17.094557428277408</v>
      </c>
      <c r="D45" s="10">
        <v>1</v>
      </c>
      <c r="E45" s="12">
        <f t="shared" si="9"/>
        <v>17</v>
      </c>
      <c r="F45" s="12">
        <f t="shared" si="10"/>
        <v>17</v>
      </c>
      <c r="G45" s="28">
        <f t="shared" si="11"/>
        <v>17</v>
      </c>
      <c r="H45" s="28">
        <f t="shared" si="12"/>
        <v>17</v>
      </c>
      <c r="I45" s="28">
        <f t="shared" si="13"/>
        <v>17</v>
      </c>
      <c r="J45" s="28">
        <f t="shared" si="14"/>
        <v>17</v>
      </c>
      <c r="K45" s="19">
        <f t="shared" si="15"/>
        <v>18</v>
      </c>
    </row>
    <row r="46" spans="1:26" ht="13.5" thickBot="1" x14ac:dyDescent="0.25">
      <c r="A46" s="48" t="s">
        <v>42</v>
      </c>
      <c r="B46" s="30">
        <v>1098163</v>
      </c>
      <c r="C46" s="49">
        <f t="shared" si="8"/>
        <v>1.4427325188581575</v>
      </c>
      <c r="D46" s="31">
        <v>1</v>
      </c>
      <c r="E46" s="32">
        <f t="shared" si="9"/>
        <v>2</v>
      </c>
      <c r="F46" s="32">
        <f t="shared" si="10"/>
        <v>2</v>
      </c>
      <c r="G46" s="33">
        <f t="shared" si="11"/>
        <v>2</v>
      </c>
      <c r="H46" s="33">
        <f t="shared" si="12"/>
        <v>1</v>
      </c>
      <c r="I46" s="33">
        <f t="shared" si="13"/>
        <v>1</v>
      </c>
      <c r="J46" s="33">
        <f t="shared" si="14"/>
        <v>1</v>
      </c>
      <c r="K46" s="34">
        <f t="shared" si="15"/>
        <v>1</v>
      </c>
    </row>
    <row r="47" spans="1:26" x14ac:dyDescent="0.2">
      <c r="A47" s="5" t="s">
        <v>25</v>
      </c>
      <c r="B47" s="22">
        <v>5124712</v>
      </c>
      <c r="C47" s="15">
        <f t="shared" si="8"/>
        <v>6.7326878179128471</v>
      </c>
      <c r="D47" s="10">
        <v>1</v>
      </c>
      <c r="E47" s="12">
        <f t="shared" si="9"/>
        <v>7</v>
      </c>
      <c r="F47" s="12">
        <f t="shared" si="10"/>
        <v>7</v>
      </c>
      <c r="G47" s="28">
        <f t="shared" si="11"/>
        <v>7</v>
      </c>
      <c r="H47" s="28">
        <f t="shared" si="12"/>
        <v>7</v>
      </c>
      <c r="I47" s="28">
        <f t="shared" si="13"/>
        <v>7</v>
      </c>
      <c r="J47" s="28">
        <f t="shared" si="14"/>
        <v>7</v>
      </c>
      <c r="K47" s="19">
        <f t="shared" si="15"/>
        <v>7</v>
      </c>
    </row>
    <row r="48" spans="1:26" x14ac:dyDescent="0.2">
      <c r="A48" s="5" t="s">
        <v>47</v>
      </c>
      <c r="B48" s="22">
        <v>887770</v>
      </c>
      <c r="C48" s="15">
        <f t="shared" si="8"/>
        <v>1.1663247152441909</v>
      </c>
      <c r="D48" s="10">
        <v>1</v>
      </c>
      <c r="E48" s="12">
        <f t="shared" si="9"/>
        <v>2</v>
      </c>
      <c r="F48" s="12">
        <f t="shared" si="10"/>
        <v>1</v>
      </c>
      <c r="G48" s="28">
        <f t="shared" si="11"/>
        <v>1</v>
      </c>
      <c r="H48" s="28">
        <f t="shared" si="12"/>
        <v>1</v>
      </c>
      <c r="I48" s="28">
        <f t="shared" si="13"/>
        <v>1</v>
      </c>
      <c r="J48" s="28">
        <f t="shared" si="14"/>
        <v>1</v>
      </c>
      <c r="K48" s="19">
        <f t="shared" si="15"/>
        <v>1</v>
      </c>
    </row>
    <row r="49" spans="1:11" x14ac:dyDescent="0.2">
      <c r="A49" s="5" t="s">
        <v>15</v>
      </c>
      <c r="B49" s="22">
        <v>6916897</v>
      </c>
      <c r="C49" s="15">
        <f t="shared" si="8"/>
        <v>9.0872049335958618</v>
      </c>
      <c r="D49" s="10">
        <v>1</v>
      </c>
      <c r="E49" s="12">
        <f t="shared" si="9"/>
        <v>9</v>
      </c>
      <c r="F49" s="12">
        <f t="shared" si="10"/>
        <v>9</v>
      </c>
      <c r="G49" s="28">
        <f t="shared" si="11"/>
        <v>9</v>
      </c>
      <c r="H49" s="28">
        <f t="shared" si="12"/>
        <v>9</v>
      </c>
      <c r="I49" s="28">
        <f t="shared" si="13"/>
        <v>9</v>
      </c>
      <c r="J49" s="28">
        <f t="shared" si="14"/>
        <v>9</v>
      </c>
      <c r="K49" s="19">
        <f t="shared" si="15"/>
        <v>9</v>
      </c>
    </row>
    <row r="50" spans="1:11" x14ac:dyDescent="0.2">
      <c r="A50" s="5" t="s">
        <v>2</v>
      </c>
      <c r="B50" s="22">
        <v>29183290</v>
      </c>
      <c r="C50" s="15">
        <f t="shared" si="8"/>
        <v>38.340102052489549</v>
      </c>
      <c r="D50" s="10">
        <v>1</v>
      </c>
      <c r="E50" s="12">
        <f t="shared" si="9"/>
        <v>37</v>
      </c>
      <c r="F50" s="12">
        <f t="shared" si="10"/>
        <v>38</v>
      </c>
      <c r="G50" s="28">
        <f t="shared" si="11"/>
        <v>38</v>
      </c>
      <c r="H50" s="28">
        <f t="shared" si="12"/>
        <v>38</v>
      </c>
      <c r="I50" s="28">
        <f t="shared" si="13"/>
        <v>38</v>
      </c>
      <c r="J50" s="28">
        <f t="shared" si="14"/>
        <v>38</v>
      </c>
      <c r="K50" s="19">
        <f t="shared" si="15"/>
        <v>40</v>
      </c>
    </row>
    <row r="51" spans="1:11" x14ac:dyDescent="0.2">
      <c r="A51" s="5" t="s">
        <v>36</v>
      </c>
      <c r="B51" s="22">
        <v>3275252</v>
      </c>
      <c r="C51" s="15">
        <f t="shared" si="8"/>
        <v>4.3029245821023094</v>
      </c>
      <c r="D51" s="10">
        <v>1</v>
      </c>
      <c r="E51" s="12">
        <f t="shared" si="9"/>
        <v>5</v>
      </c>
      <c r="F51" s="12">
        <f t="shared" si="10"/>
        <v>4</v>
      </c>
      <c r="G51" s="28">
        <f t="shared" si="11"/>
        <v>4</v>
      </c>
      <c r="H51" s="28">
        <f t="shared" si="12"/>
        <v>4</v>
      </c>
      <c r="I51" s="28">
        <f t="shared" si="13"/>
        <v>4</v>
      </c>
      <c r="J51" s="28">
        <f t="shared" si="14"/>
        <v>4</v>
      </c>
      <c r="K51" s="19">
        <f t="shared" si="15"/>
        <v>4</v>
      </c>
    </row>
    <row r="52" spans="1:11" x14ac:dyDescent="0.2">
      <c r="A52" s="5" t="s">
        <v>48</v>
      </c>
      <c r="B52" s="22">
        <v>643503</v>
      </c>
      <c r="C52" s="15">
        <f t="shared" si="8"/>
        <v>0.84541430013830454</v>
      </c>
      <c r="D52" s="10">
        <v>1</v>
      </c>
      <c r="E52" s="12">
        <f t="shared" si="9"/>
        <v>1</v>
      </c>
      <c r="F52" s="12">
        <f t="shared" si="10"/>
        <v>1</v>
      </c>
      <c r="G52" s="28">
        <f t="shared" si="11"/>
        <v>1</v>
      </c>
      <c r="H52" s="28">
        <f t="shared" si="12"/>
        <v>1</v>
      </c>
      <c r="I52" s="28">
        <f t="shared" si="13"/>
        <v>1</v>
      </c>
      <c r="J52" s="28">
        <f t="shared" si="14"/>
        <v>1</v>
      </c>
      <c r="K52" s="19">
        <f t="shared" si="15"/>
        <v>1</v>
      </c>
    </row>
    <row r="53" spans="1:11" x14ac:dyDescent="0.2">
      <c r="A53" s="5" t="s">
        <v>12</v>
      </c>
      <c r="B53" s="22">
        <v>8654542</v>
      </c>
      <c r="C53" s="15">
        <f t="shared" si="8"/>
        <v>11.370069087397514</v>
      </c>
      <c r="D53" s="10">
        <v>1</v>
      </c>
      <c r="E53" s="12">
        <f t="shared" si="9"/>
        <v>11</v>
      </c>
      <c r="F53" s="12">
        <f t="shared" si="10"/>
        <v>11</v>
      </c>
      <c r="G53" s="28">
        <f t="shared" si="11"/>
        <v>11</v>
      </c>
      <c r="H53" s="28">
        <f t="shared" si="12"/>
        <v>11</v>
      </c>
      <c r="I53" s="28">
        <f t="shared" si="13"/>
        <v>11</v>
      </c>
      <c r="J53" s="28">
        <f t="shared" si="14"/>
        <v>11</v>
      </c>
      <c r="K53" s="19">
        <f t="shared" si="15"/>
        <v>11</v>
      </c>
    </row>
    <row r="54" spans="1:11" x14ac:dyDescent="0.2">
      <c r="A54" s="5" t="s">
        <v>16</v>
      </c>
      <c r="B54" s="22">
        <v>7715946</v>
      </c>
      <c r="C54" s="15">
        <f t="shared" si="8"/>
        <v>10.136970748380273</v>
      </c>
      <c r="D54" s="10">
        <v>1</v>
      </c>
      <c r="E54" s="12">
        <f t="shared" si="9"/>
        <v>10</v>
      </c>
      <c r="F54" s="12">
        <f t="shared" si="10"/>
        <v>10</v>
      </c>
      <c r="G54" s="28">
        <f t="shared" si="11"/>
        <v>10</v>
      </c>
      <c r="H54" s="28">
        <f t="shared" si="12"/>
        <v>10</v>
      </c>
      <c r="I54" s="28">
        <f t="shared" si="13"/>
        <v>10</v>
      </c>
      <c r="J54" s="28">
        <f t="shared" si="14"/>
        <v>10</v>
      </c>
      <c r="K54" s="19">
        <f t="shared" si="15"/>
        <v>10</v>
      </c>
    </row>
    <row r="55" spans="1:11" x14ac:dyDescent="0.2">
      <c r="A55" s="5" t="s">
        <v>37</v>
      </c>
      <c r="B55" s="22">
        <v>1795045</v>
      </c>
      <c r="C55" s="15">
        <f t="shared" si="8"/>
        <v>2.3582744950555985</v>
      </c>
      <c r="D55" s="10">
        <v>1</v>
      </c>
      <c r="E55" s="12">
        <f t="shared" si="9"/>
        <v>3</v>
      </c>
      <c r="F55" s="12">
        <f t="shared" si="10"/>
        <v>2</v>
      </c>
      <c r="G55" s="28">
        <f t="shared" si="11"/>
        <v>2</v>
      </c>
      <c r="H55" s="28">
        <f t="shared" si="12"/>
        <v>2</v>
      </c>
      <c r="I55" s="28">
        <f t="shared" si="13"/>
        <v>2</v>
      </c>
      <c r="J55" s="28">
        <f t="shared" si="14"/>
        <v>2</v>
      </c>
      <c r="K55" s="19">
        <f t="shared" si="15"/>
        <v>2</v>
      </c>
    </row>
    <row r="56" spans="1:11" x14ac:dyDescent="0.2">
      <c r="A56" s="5" t="s">
        <v>20</v>
      </c>
      <c r="B56" s="22">
        <v>5897473</v>
      </c>
      <c r="C56" s="15">
        <f t="shared" si="8"/>
        <v>7.747917272925763</v>
      </c>
      <c r="D56" s="10">
        <v>1</v>
      </c>
      <c r="E56" s="12">
        <f t="shared" si="9"/>
        <v>8</v>
      </c>
      <c r="F56" s="12">
        <f t="shared" si="10"/>
        <v>8</v>
      </c>
      <c r="G56" s="28">
        <f t="shared" si="11"/>
        <v>8</v>
      </c>
      <c r="H56" s="28">
        <f t="shared" si="12"/>
        <v>8</v>
      </c>
      <c r="I56" s="28">
        <f t="shared" si="13"/>
        <v>8</v>
      </c>
      <c r="J56" s="28">
        <f t="shared" si="14"/>
        <v>8</v>
      </c>
      <c r="K56" s="19">
        <f t="shared" si="15"/>
        <v>8</v>
      </c>
    </row>
    <row r="57" spans="1:11" x14ac:dyDescent="0.2">
      <c r="A57" s="5" t="s">
        <v>49</v>
      </c>
      <c r="B57" s="22">
        <v>577719</v>
      </c>
      <c r="C57" s="15">
        <f t="shared" si="8"/>
        <v>0.75898931949284021</v>
      </c>
      <c r="D57" s="10">
        <v>1</v>
      </c>
      <c r="E57" s="12">
        <f t="shared" si="9"/>
        <v>1</v>
      </c>
      <c r="F57" s="12">
        <f t="shared" si="10"/>
        <v>1</v>
      </c>
      <c r="G57" s="28">
        <f t="shared" si="11"/>
        <v>1</v>
      </c>
      <c r="H57" s="28">
        <f t="shared" si="12"/>
        <v>1</v>
      </c>
      <c r="I57" s="28">
        <f t="shared" si="13"/>
        <v>1</v>
      </c>
      <c r="J57" s="28">
        <f t="shared" si="14"/>
        <v>1</v>
      </c>
      <c r="K57" s="19">
        <f t="shared" si="15"/>
        <v>1</v>
      </c>
    </row>
    <row r="58" spans="1:11" x14ac:dyDescent="0.2">
      <c r="A58" s="2" t="s">
        <v>50</v>
      </c>
      <c r="B58" s="47">
        <f t="shared" ref="B58:K58" si="16">SUM(B8:B57)</f>
        <v>331108434</v>
      </c>
      <c r="C58" s="16">
        <f t="shared" si="16"/>
        <v>435.00000000000006</v>
      </c>
      <c r="D58" s="7">
        <f t="shared" si="16"/>
        <v>50</v>
      </c>
      <c r="E58" s="7">
        <f t="shared" si="16"/>
        <v>435</v>
      </c>
      <c r="F58" s="7">
        <f t="shared" si="16"/>
        <v>435</v>
      </c>
      <c r="G58" s="29">
        <f t="shared" si="16"/>
        <v>435</v>
      </c>
      <c r="H58" s="29">
        <f t="shared" si="16"/>
        <v>435</v>
      </c>
      <c r="I58" s="29">
        <f t="shared" si="16"/>
        <v>435</v>
      </c>
      <c r="J58" s="29">
        <f t="shared" si="16"/>
        <v>435</v>
      </c>
      <c r="K58" s="20">
        <f t="shared" si="16"/>
        <v>435</v>
      </c>
    </row>
    <row r="60" spans="1:11" x14ac:dyDescent="0.2">
      <c r="A60" s="24" t="s">
        <v>67</v>
      </c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2">
      <c r="A61" s="23" t="s">
        <v>79</v>
      </c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2">
      <c r="A62" s="21" t="s">
        <v>77</v>
      </c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">
      <c r="A63" s="21" t="s">
        <v>78</v>
      </c>
      <c r="C63" s="6"/>
      <c r="D63" s="6"/>
      <c r="E63" s="6"/>
      <c r="F63" s="6"/>
      <c r="G63" s="6"/>
      <c r="H63" s="6"/>
      <c r="I63" s="6"/>
      <c r="J63" s="6"/>
      <c r="K63" s="6"/>
    </row>
    <row r="64" spans="1:11" x14ac:dyDescent="0.2">
      <c r="A64" s="21" t="s">
        <v>80</v>
      </c>
      <c r="C64" s="6"/>
      <c r="D64" s="6"/>
      <c r="E64" s="6"/>
      <c r="F64" s="6"/>
      <c r="G64" s="6"/>
      <c r="H64" s="6"/>
      <c r="I64" s="6"/>
      <c r="J64" s="6"/>
      <c r="K64" s="6"/>
    </row>
    <row r="65" spans="1:11" x14ac:dyDescent="0.2">
      <c r="A65" s="21" t="s">
        <v>83</v>
      </c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2">
      <c r="A66" s="21" t="s">
        <v>85</v>
      </c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2">
      <c r="A67" s="21" t="s">
        <v>81</v>
      </c>
      <c r="C67" s="6"/>
      <c r="D67" s="6"/>
      <c r="E67" s="6"/>
      <c r="F67" s="6"/>
      <c r="G67" s="6"/>
      <c r="H67" s="6"/>
      <c r="I67" s="6"/>
      <c r="J67" s="6"/>
      <c r="K67" s="6"/>
    </row>
    <row r="68" spans="1:11" x14ac:dyDescent="0.2">
      <c r="C68" s="6"/>
      <c r="D68" s="6"/>
      <c r="E68" s="6"/>
      <c r="F68" s="6"/>
      <c r="G68" s="6"/>
      <c r="H68" s="6"/>
      <c r="I68" s="6"/>
      <c r="J68" s="6"/>
      <c r="K68" s="6"/>
    </row>
    <row r="69" spans="1:11" x14ac:dyDescent="0.2"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2"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2"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2">
      <c r="C72" s="6"/>
      <c r="D72" s="6"/>
      <c r="E72" s="6"/>
      <c r="F72" s="6"/>
      <c r="G72" s="6"/>
      <c r="H72" s="6"/>
      <c r="I72" s="6"/>
      <c r="J72" s="6"/>
      <c r="K72" s="6"/>
    </row>
    <row r="73" spans="1:11" x14ac:dyDescent="0.2"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2">
      <c r="C74" s="6"/>
      <c r="D74" s="6"/>
      <c r="E74" s="6"/>
      <c r="F74" s="6"/>
      <c r="G74" s="6"/>
      <c r="H74" s="6"/>
      <c r="I74" s="6"/>
      <c r="J74" s="6"/>
      <c r="K74" s="6"/>
    </row>
    <row r="75" spans="1:11" x14ac:dyDescent="0.2">
      <c r="C75" s="6"/>
      <c r="D75" s="6"/>
      <c r="E75" s="6"/>
      <c r="F75" s="6"/>
      <c r="G75" s="6"/>
      <c r="H75" s="6"/>
      <c r="I75" s="6"/>
      <c r="J75" s="6"/>
      <c r="K75" s="6"/>
    </row>
    <row r="76" spans="1:11" x14ac:dyDescent="0.2">
      <c r="C76" s="6"/>
      <c r="D76" s="6"/>
      <c r="E76" s="6"/>
      <c r="F76" s="6"/>
      <c r="G76" s="6"/>
      <c r="H76" s="6"/>
      <c r="I76" s="6"/>
      <c r="J76" s="6"/>
      <c r="K76" s="6"/>
    </row>
    <row r="77" spans="1:11" x14ac:dyDescent="0.2">
      <c r="C77" s="6"/>
      <c r="D77" s="6"/>
      <c r="E77" s="6"/>
      <c r="F77" s="6"/>
      <c r="G77" s="6"/>
      <c r="H77" s="6"/>
      <c r="I77" s="6"/>
      <c r="J77" s="6"/>
      <c r="K77" s="6"/>
    </row>
    <row r="78" spans="1:11" x14ac:dyDescent="0.2"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2"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2">
      <c r="C80" s="6"/>
      <c r="D80" s="6"/>
      <c r="E80" s="6"/>
      <c r="F80" s="6"/>
      <c r="G80" s="6"/>
      <c r="H80" s="6"/>
      <c r="I80" s="6"/>
      <c r="J80" s="6"/>
      <c r="K80" s="6"/>
    </row>
    <row r="81" spans="3:11" x14ac:dyDescent="0.2">
      <c r="C81" s="6"/>
      <c r="D81" s="6"/>
      <c r="E81" s="6"/>
      <c r="F81" s="6"/>
      <c r="G81" s="6"/>
      <c r="H81" s="6"/>
      <c r="I81" s="6"/>
      <c r="J81" s="6"/>
      <c r="K81" s="6"/>
    </row>
    <row r="82" spans="3:11" x14ac:dyDescent="0.2">
      <c r="C82" s="6"/>
      <c r="D82" s="6"/>
      <c r="E82" s="6"/>
      <c r="F82" s="6"/>
      <c r="G82" s="6"/>
      <c r="H82" s="6"/>
      <c r="I82" s="6"/>
      <c r="J82" s="6"/>
      <c r="K82" s="6"/>
    </row>
    <row r="83" spans="3:11" x14ac:dyDescent="0.2">
      <c r="C83" s="6"/>
      <c r="D83" s="6"/>
      <c r="E83" s="6"/>
      <c r="F83" s="6"/>
      <c r="G83" s="6"/>
      <c r="H83" s="6"/>
      <c r="I83" s="6"/>
      <c r="J83" s="6"/>
      <c r="K83" s="6"/>
    </row>
    <row r="84" spans="3:11" x14ac:dyDescent="0.2">
      <c r="C84" s="6"/>
      <c r="D84" s="6"/>
      <c r="E84" s="6"/>
      <c r="F84" s="6"/>
      <c r="G84" s="6"/>
      <c r="H84" s="6"/>
      <c r="I84" s="6"/>
      <c r="J84" s="6"/>
      <c r="K84" s="6"/>
    </row>
    <row r="85" spans="3:11" x14ac:dyDescent="0.2">
      <c r="C85" s="6"/>
      <c r="D85" s="6"/>
      <c r="E85" s="6"/>
      <c r="F85" s="6"/>
      <c r="G85" s="6"/>
      <c r="H85" s="6"/>
      <c r="I85" s="6"/>
      <c r="J85" s="6"/>
      <c r="K85" s="6"/>
    </row>
    <row r="86" spans="3:11" x14ac:dyDescent="0.2">
      <c r="C86" s="6"/>
      <c r="D86" s="6"/>
      <c r="E86" s="6"/>
      <c r="F86" s="6"/>
      <c r="G86" s="6"/>
      <c r="H86" s="6"/>
      <c r="I86" s="6"/>
      <c r="J86" s="6"/>
      <c r="K86" s="6"/>
    </row>
    <row r="87" spans="3:11" x14ac:dyDescent="0.2">
      <c r="C87" s="6"/>
      <c r="D87" s="6"/>
      <c r="E87" s="6"/>
      <c r="F87" s="6"/>
      <c r="G87" s="6"/>
      <c r="H87" s="6"/>
      <c r="I87" s="6"/>
      <c r="J87" s="6"/>
      <c r="K87" s="6"/>
    </row>
    <row r="88" spans="3:11" x14ac:dyDescent="0.2">
      <c r="C88" s="6"/>
      <c r="D88" s="6"/>
      <c r="E88" s="6"/>
      <c r="F88" s="6"/>
      <c r="G88" s="6"/>
      <c r="H88" s="6"/>
      <c r="I88" s="6"/>
      <c r="J88" s="6"/>
      <c r="K88" s="6"/>
    </row>
    <row r="89" spans="3:11" x14ac:dyDescent="0.2">
      <c r="C89" s="6"/>
      <c r="D89" s="6"/>
      <c r="E89" s="6"/>
      <c r="F89" s="6"/>
      <c r="G89" s="6"/>
      <c r="H89" s="6"/>
      <c r="I89" s="6"/>
      <c r="J89" s="6"/>
      <c r="K89" s="6"/>
    </row>
    <row r="90" spans="3:11" x14ac:dyDescent="0.2">
      <c r="C90" s="6"/>
      <c r="D90" s="6"/>
      <c r="E90" s="6"/>
      <c r="F90" s="6"/>
      <c r="G90" s="6"/>
      <c r="H90" s="6"/>
      <c r="I90" s="6"/>
      <c r="J90" s="6"/>
      <c r="K90" s="6"/>
    </row>
    <row r="91" spans="3:11" x14ac:dyDescent="0.2">
      <c r="C91" s="6"/>
      <c r="D91" s="6"/>
      <c r="E91" s="6"/>
      <c r="F91" s="6"/>
      <c r="G91" s="6"/>
      <c r="H91" s="6"/>
      <c r="I91" s="6"/>
      <c r="J91" s="6"/>
      <c r="K91" s="6"/>
    </row>
    <row r="92" spans="3:11" x14ac:dyDescent="0.2">
      <c r="C92" s="6"/>
      <c r="D92" s="6"/>
      <c r="E92" s="6"/>
      <c r="F92" s="6"/>
      <c r="G92" s="6"/>
      <c r="H92" s="6"/>
      <c r="I92" s="6"/>
      <c r="J92" s="6"/>
      <c r="K92" s="6"/>
    </row>
  </sheetData>
  <sortState xmlns:xlrd2="http://schemas.microsoft.com/office/spreadsheetml/2017/richdata2" ref="A8:K57">
    <sortCondition ref="A8:A57"/>
  </sortState>
  <mergeCells count="3">
    <mergeCell ref="A1:K1"/>
    <mergeCell ref="E5:K5"/>
    <mergeCell ref="A2:K2"/>
  </mergeCells>
  <phoneticPr fontId="3" type="noConversion"/>
  <pageMargins left="0.5" right="0.25" top="0.25" bottom="0" header="0.5" footer="0.5"/>
  <pageSetup scale="4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Agnew</dc:creator>
  <cp:lastModifiedBy>ROBERT AGNEW</cp:lastModifiedBy>
  <cp:lastPrinted>2021-05-23T23:02:54Z</cp:lastPrinted>
  <dcterms:created xsi:type="dcterms:W3CDTF">2003-05-11T16:33:49Z</dcterms:created>
  <dcterms:modified xsi:type="dcterms:W3CDTF">2021-05-24T23:59:54Z</dcterms:modified>
</cp:coreProperties>
</file>