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53FB8F6C-2E99-4052-9FA9-A8A786CE5F56}" xr6:coauthVersionLast="47" xr6:coauthVersionMax="47" xr10:uidLastSave="{00000000-0000-0000-0000-000000000000}"/>
  <bookViews>
    <workbookView xWindow="754" yWindow="754" windowWidth="19509" windowHeight="15240" xr2:uid="{00000000-000D-0000-FFFF-FFFF00000000}"/>
  </bookViews>
  <sheets>
    <sheet name="More --&gt;" sheetId="10" r:id="rId1"/>
    <sheet name="Data_Start" sheetId="8" r:id="rId2"/>
    <sheet name="Data Complete" sheetId="6" r:id="rId3"/>
  </sheets>
  <externalReferences>
    <externalReference r:id="rId4"/>
    <externalReference r:id="rId5"/>
    <externalReference r:id="rId6"/>
    <externalReference r:id="rId7"/>
  </externalReferences>
  <definedNames>
    <definedName name="_xlcn.WorksheetConnection_T9A2C161" hidden="1">#REF!</definedName>
    <definedName name="applist">INDEX(('[2]INDEX MATCH'!$A$37:$A$51,'[2]INDEX MATCH'!$B$37:$B$51,'[2]INDEX MATCH'!$C$37:$C$51),,,'[2]INDEX MATCH'!$I$36)</definedName>
    <definedName name="Flag">INDIRECT([3]Report!$C$2)</definedName>
    <definedName name="mylist">INDEX(([4]!TableProd[Productivity],[4]!TableGame[Games],[4]!TableUtility[Utility]),,,MATCH([4]Table!$F$4,[4]Table!$A$4:$C$4,0))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6" l="1"/>
  <c r="D51" i="6"/>
  <c r="D50" i="6"/>
  <c r="D29" i="6"/>
  <c r="E13" i="8"/>
  <c r="D31" i="6" l="1"/>
  <c r="D30" i="6"/>
  <c r="D24" i="6"/>
  <c r="D25" i="6" s="1"/>
  <c r="E43" i="6"/>
  <c r="E51" i="6"/>
  <c r="E41" i="6"/>
  <c r="E55" i="6"/>
  <c r="E56" i="6"/>
  <c r="E44" i="6"/>
  <c r="E46" i="6"/>
  <c r="E47" i="6"/>
  <c r="E11" i="6"/>
  <c r="E39" i="6"/>
  <c r="E5" i="6"/>
  <c r="E33" i="6"/>
  <c r="E19" i="6"/>
  <c r="E52" i="6"/>
  <c r="E34" i="6"/>
  <c r="E18" i="6"/>
  <c r="E23" i="6"/>
  <c r="E29" i="6"/>
  <c r="E12" i="6"/>
  <c r="E15" i="6"/>
  <c r="E38" i="6"/>
  <c r="E13" i="6"/>
  <c r="E8" i="6"/>
  <c r="E7" i="6"/>
  <c r="E17" i="6"/>
  <c r="E45" i="6"/>
  <c r="E14" i="6"/>
  <c r="E25" i="6"/>
  <c r="E53" i="6"/>
  <c r="E40" i="6"/>
  <c r="E6" i="6"/>
  <c r="E60" i="6"/>
  <c r="E57" i="6"/>
  <c r="E10" i="6"/>
  <c r="E21" i="6"/>
  <c r="E20" i="6"/>
  <c r="E42" i="6"/>
  <c r="E24" i="6"/>
  <c r="E28" i="6"/>
  <c r="E49" i="8"/>
  <c r="E36" i="6"/>
  <c r="E9" i="6"/>
  <c r="E59" i="6"/>
  <c r="E16" i="6"/>
  <c r="E30" i="6"/>
  <c r="E27" i="6"/>
  <c r="E37" i="6"/>
  <c r="E3" i="6"/>
  <c r="E49" i="6"/>
  <c r="E26" i="6"/>
  <c r="E31" i="6"/>
  <c r="E54" i="6"/>
  <c r="E22" i="6"/>
  <c r="E58" i="6"/>
  <c r="E50" i="6"/>
  <c r="E48" i="6"/>
  <c r="E4" i="6"/>
  <c r="E35" i="6"/>
  <c r="E32" i="6"/>
  <c r="D59" i="6" l="1"/>
  <c r="D46" i="6" l="1"/>
  <c r="D39" i="6" l="1"/>
  <c r="D5" i="6" l="1"/>
  <c r="D6" i="6"/>
  <c r="D4" i="6"/>
  <c r="D9" i="6" s="1"/>
  <c r="D12" i="6" s="1"/>
  <c r="D18" i="6" l="1"/>
  <c r="D38" i="6" l="1"/>
  <c r="D34" i="6" l="1"/>
  <c r="D40" i="6" l="1"/>
  <c r="D41" i="6" s="1"/>
  <c r="D45" i="6" s="1"/>
  <c r="D47" i="6" s="1"/>
  <c r="D54" i="6" l="1"/>
  <c r="D56" i="6" s="1"/>
  <c r="D58" i="6" s="1"/>
  <c r="D60" i="6" s="1"/>
  <c r="D52" i="6" l="1"/>
</calcChain>
</file>

<file path=xl/sharedStrings.xml><?xml version="1.0" encoding="utf-8"?>
<sst xmlns="http://schemas.openxmlformats.org/spreadsheetml/2006/main" count="94" uniqueCount="42">
  <si>
    <t>Closing Costs (lawyer, appraisal, etc.)</t>
  </si>
  <si>
    <t>Realtor Fee</t>
  </si>
  <si>
    <t>Own Equity</t>
  </si>
  <si>
    <t>Taxes and Fees</t>
  </si>
  <si>
    <t>Rehab Costs (repairs, etc.)</t>
  </si>
  <si>
    <t>Annual Interest Rate</t>
  </si>
  <si>
    <t>Term of Loan in Years</t>
  </si>
  <si>
    <t>Rental Income per month</t>
  </si>
  <si>
    <t>Other</t>
  </si>
  <si>
    <t>Insurance</t>
  </si>
  <si>
    <t>Investment</t>
  </si>
  <si>
    <t>Purchase Price Property</t>
  </si>
  <si>
    <t>Resulting Financing Requirement</t>
  </si>
  <si>
    <t>Resulting Monthly Loan Payment</t>
  </si>
  <si>
    <t>Monthly Cash Flow</t>
  </si>
  <si>
    <t>Monthly Expenses</t>
  </si>
  <si>
    <t>Real Estate Taxes (on property value)</t>
  </si>
  <si>
    <t>Monthly Debt Service</t>
  </si>
  <si>
    <t>Total Investment</t>
  </si>
  <si>
    <t>Maintenance &amp; Repairs (on rental income)</t>
  </si>
  <si>
    <t>Property Management (on rental income)</t>
  </si>
  <si>
    <t>Yearly Cash Flow</t>
  </si>
  <si>
    <t>Invested Equity</t>
  </si>
  <si>
    <t>CoC Return</t>
  </si>
  <si>
    <t>less reserve for vacancy (on rental income)</t>
  </si>
  <si>
    <t>Other income (parking, laundry, etc.)</t>
  </si>
  <si>
    <t>Other expenses</t>
  </si>
  <si>
    <t>ROI (without principal pay down)</t>
  </si>
  <si>
    <t>Monthly Cash Flow (full mortgage)</t>
  </si>
  <si>
    <t>Monthly Cash Flow (interest only)</t>
  </si>
  <si>
    <t>RoI Return</t>
  </si>
  <si>
    <t>Monthly Revenue</t>
  </si>
  <si>
    <t>Cash on Cash Return (full mortgage)</t>
  </si>
  <si>
    <t>Monthly Principal payment</t>
  </si>
  <si>
    <t>Monthly Interest Payment</t>
  </si>
  <si>
    <t>plus monthly principal pay down</t>
  </si>
  <si>
    <t>Total Revenue</t>
  </si>
  <si>
    <t>Total Expenses</t>
  </si>
  <si>
    <t>Free Tutorials</t>
  </si>
  <si>
    <t>Explore my free Excel tutorials for easy tips on dashboards, charts, advanced formulas, and quick productivity hacks.</t>
  </si>
  <si>
    <t>Courses Designed for Your Success</t>
  </si>
  <si>
    <t>Discover the structured path to mastering Excel at your own pace with our bestselling courses. Explore them now: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</si>
</sst>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;[Red]\-&quot;€&quot;\ #,##0.00"/>
    <numFmt numFmtId="165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63636"/>
      <name val="Lato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3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 indent="1"/>
    </xf>
    <xf numFmtId="3" fontId="0" fillId="0" borderId="1" xfId="0" applyNumberFormat="1" applyBorder="1"/>
    <xf numFmtId="0" fontId="5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NumberFormat="1" applyFont="1"/>
    <xf numFmtId="165" fontId="0" fillId="3" borderId="0" xfId="1" applyNumberFormat="1" applyFont="1" applyFill="1"/>
    <xf numFmtId="3" fontId="0" fillId="3" borderId="0" xfId="0" applyNumberFormat="1" applyFill="1"/>
    <xf numFmtId="3" fontId="0" fillId="3" borderId="1" xfId="0" applyNumberFormat="1" applyFill="1" applyBorder="1"/>
    <xf numFmtId="0" fontId="0" fillId="3" borderId="0" xfId="0" applyFill="1"/>
    <xf numFmtId="164" fontId="0" fillId="0" borderId="0" xfId="0" applyNumberFormat="1"/>
    <xf numFmtId="0" fontId="1" fillId="0" borderId="0" xfId="4"/>
    <xf numFmtId="0" fontId="1" fillId="4" borderId="0" xfId="4" applyFill="1"/>
    <xf numFmtId="0" fontId="6" fillId="0" borderId="0" xfId="4" quotePrefix="1" applyFont="1"/>
    <xf numFmtId="0" fontId="7" fillId="0" borderId="0" xfId="4" applyFont="1"/>
    <xf numFmtId="0" fontId="8" fillId="0" borderId="0" xfId="5" applyFill="1" applyBorder="1"/>
    <xf numFmtId="0" fontId="9" fillId="0" borderId="0" xfId="6" applyFill="1" applyBorder="1"/>
    <xf numFmtId="0" fontId="1" fillId="5" borderId="0" xfId="4" applyFill="1"/>
    <xf numFmtId="0" fontId="1" fillId="0" borderId="0" xfId="4" applyAlignment="1">
      <alignment wrapText="1"/>
    </xf>
  </cellXfs>
  <cellStyles count="7">
    <cellStyle name="Hyperlink 2" xfId="5" xr:uid="{061B4897-C7AB-4FD8-BB57-AF0F2E338243}"/>
    <cellStyle name="Hyperlink 3" xfId="6" xr:uid="{9E650498-5C60-43C7-A812-EFEB9900CF39}"/>
    <cellStyle name="Normal" xfId="0" builtinId="0"/>
    <cellStyle name="Normal 2" xfId="4" xr:uid="{2743E4E5-FA70-43AC-BC75-3A9015CE9B6A}"/>
    <cellStyle name="Percent" xfId="1" builtinId="5"/>
    <cellStyle name="Prozent 2" xfId="3" xr:uid="{00000000-0005-0000-0000-000001000000}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FFF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elplus.com/tutorials/" TargetMode="External"/><Relationship Id="rId3" Type="http://schemas.openxmlformats.org/officeDocument/2006/relationships/hyperlink" Target="https://www.xelplus.com/" TargetMode="External"/><Relationship Id="rId7" Type="http://schemas.openxmlformats.org/officeDocument/2006/relationships/hyperlink" Target="https://www.xelplus.com/courses/" TargetMode="External"/><Relationship Id="rId2" Type="http://schemas.openxmlformats.org/officeDocument/2006/relationships/hyperlink" Target="https://www.xelplus.com/courses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sv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521609</xdr:colOff>
      <xdr:row>8</xdr:row>
      <xdr:rowOff>478909</xdr:rowOff>
    </xdr:to>
    <xdr:pic>
      <xdr:nvPicPr>
        <xdr:cNvPr id="2" name="Picture 1" descr="Shape, circle&#10;&#10;Description automatically generated with medium confidence">
          <a:extLst>
            <a:ext uri="{FF2B5EF4-FFF2-40B4-BE49-F238E27FC236}">
              <a16:creationId xmlns:a16="http://schemas.microsoft.com/office/drawing/2014/main" id="{E0B68DF0-FE6B-47B8-AB58-BD813BB6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942694" cy="2438338"/>
        </a:xfrm>
        <a:prstGeom prst="rect">
          <a:avLst/>
        </a:prstGeom>
      </xdr:spPr>
    </xdr:pic>
    <xdr:clientData/>
  </xdr:twoCellAnchor>
  <xdr:oneCellAnchor>
    <xdr:from>
      <xdr:col>1</xdr:col>
      <xdr:colOff>114300</xdr:colOff>
      <xdr:row>0</xdr:row>
      <xdr:rowOff>9525</xdr:rowOff>
    </xdr:from>
    <xdr:ext cx="2571666" cy="6463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1143CA-30A4-49B6-9CC8-9B2CF512AB4C}"/>
            </a:ext>
          </a:extLst>
        </xdr:cNvPr>
        <xdr:cNvSpPr txBox="1"/>
      </xdr:nvSpPr>
      <xdr:spPr>
        <a:xfrm>
          <a:off x="223157" y="9525"/>
          <a:ext cx="2571666" cy="646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3600" baseline="0">
              <a:solidFill>
                <a:srgbClr val="363636"/>
              </a:solidFill>
              <a:latin typeface="Roboto Black" panose="02000000000000000000" pitchFamily="2" charset="0"/>
              <a:ea typeface="Roboto Black" panose="02000000000000000000" pitchFamily="2" charset="0"/>
              <a:cs typeface="Roboto Black" panose="02000000000000000000" pitchFamily="2" charset="0"/>
            </a:rPr>
            <a:t>Learn More</a:t>
          </a:r>
          <a:endParaRPr lang="en-GB" sz="3600">
            <a:solidFill>
              <a:srgbClr val="363636"/>
            </a:solidFill>
            <a:latin typeface="Roboto Black" panose="02000000000000000000" pitchFamily="2" charset="0"/>
            <a:ea typeface="Roboto Black" panose="02000000000000000000" pitchFamily="2" charset="0"/>
            <a:cs typeface="Roboto Black" panose="02000000000000000000" pitchFamily="2" charset="0"/>
          </a:endParaRPr>
        </a:p>
      </xdr:txBody>
    </xdr:sp>
    <xdr:clientData/>
  </xdr:oneCellAnchor>
  <xdr:twoCellAnchor>
    <xdr:from>
      <xdr:col>6</xdr:col>
      <xdr:colOff>213361</xdr:colOff>
      <xdr:row>6</xdr:row>
      <xdr:rowOff>35860</xdr:rowOff>
    </xdr:from>
    <xdr:to>
      <xdr:col>12</xdr:col>
      <xdr:colOff>130629</xdr:colOff>
      <xdr:row>9</xdr:row>
      <xdr:rowOff>185058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15CDAC-9ACE-4758-927E-AF33F796358C}"/>
            </a:ext>
          </a:extLst>
        </xdr:cNvPr>
        <xdr:cNvSpPr/>
      </xdr:nvSpPr>
      <xdr:spPr>
        <a:xfrm>
          <a:off x="7626532" y="1233289"/>
          <a:ext cx="3406140" cy="1433712"/>
        </a:xfrm>
        <a:prstGeom prst="roundRect">
          <a:avLst/>
        </a:prstGeom>
        <a:solidFill>
          <a:srgbClr val="FEF6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0" i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This course has enabled me to finish jobs in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5-10% of the time due to my ability to process Excel so far. It has also given me the confidence to better get around Excel.</a:t>
          </a:r>
        </a:p>
        <a:p>
          <a:pPr algn="l"/>
          <a:r>
            <a:rPr lang="en-US" sz="1200" b="1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1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Mitchell Ryan </a:t>
          </a:r>
          <a:endParaRPr lang="en-US" sz="1200" i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457200</xdr:colOff>
      <xdr:row>10</xdr:row>
      <xdr:rowOff>108857</xdr:rowOff>
    </xdr:from>
    <xdr:to>
      <xdr:col>12</xdr:col>
      <xdr:colOff>163286</xdr:colOff>
      <xdr:row>19</xdr:row>
      <xdr:rowOff>119743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8879F3-BDA1-4D7B-B3AF-B43F243495B5}"/>
            </a:ext>
          </a:extLst>
        </xdr:cNvPr>
        <xdr:cNvSpPr/>
      </xdr:nvSpPr>
      <xdr:spPr>
        <a:xfrm>
          <a:off x="5878286" y="2824843"/>
          <a:ext cx="5187043" cy="2188029"/>
        </a:xfrm>
        <a:prstGeom prst="roundRect">
          <a:avLst/>
        </a:prstGeom>
        <a:solidFill>
          <a:srgbClr val="FEF6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0" i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I'm using Excel often at work as a business architect. I was able to achieve what I wanted a lot of the time but sometimes, I wasn't using the most efficient way. Hence, I subscribed to the Black Belt package. There were a lot of AH-HA moments! I'm now able to use Power Query and build good looking dashboards more easily but it's only the first course out of a series I'm taking with you.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I'm very excited about it!</a:t>
          </a:r>
        </a:p>
        <a:p>
          <a:pPr algn="l"/>
          <a:r>
            <a:rPr lang="en-US" sz="1200" b="1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1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Christian Fiset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(Excel</a:t>
          </a:r>
          <a:r>
            <a:rPr lang="en-US" sz="1200" b="0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Black Belt Bundle)</a:t>
          </a:r>
          <a:endParaRPr lang="en-US" sz="1200" i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22860</xdr:colOff>
      <xdr:row>0</xdr:row>
      <xdr:rowOff>38100</xdr:rowOff>
    </xdr:from>
    <xdr:to>
      <xdr:col>13</xdr:col>
      <xdr:colOff>114300</xdr:colOff>
      <xdr:row>4</xdr:row>
      <xdr:rowOff>116484</xdr:rowOff>
    </xdr:to>
    <xdr:pic>
      <xdr:nvPicPr>
        <xdr:cNvPr id="6" name="Graphic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DB00D7-D919-443E-BF8C-A8551D574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36031" y="38100"/>
          <a:ext cx="3770812" cy="916584"/>
        </a:xfrm>
        <a:prstGeom prst="rect">
          <a:avLst/>
        </a:prstGeom>
      </xdr:spPr>
    </xdr:pic>
    <xdr:clientData/>
  </xdr:twoCellAnchor>
  <xdr:twoCellAnchor editAs="oneCell">
    <xdr:from>
      <xdr:col>8</xdr:col>
      <xdr:colOff>391467</xdr:colOff>
      <xdr:row>16</xdr:row>
      <xdr:rowOff>0</xdr:rowOff>
    </xdr:from>
    <xdr:to>
      <xdr:col>13</xdr:col>
      <xdr:colOff>170329</xdr:colOff>
      <xdr:row>19</xdr:row>
      <xdr:rowOff>171611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CD6EB9FB-C930-4BC6-B751-77A8F16EA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2696" y="4337957"/>
          <a:ext cx="2130176" cy="726783"/>
        </a:xfrm>
        <a:prstGeom prst="rect">
          <a:avLst/>
        </a:prstGeom>
      </xdr:spPr>
    </xdr:pic>
    <xdr:clientData/>
  </xdr:twoCellAnchor>
  <xdr:twoCellAnchor>
    <xdr:from>
      <xdr:col>2</xdr:col>
      <xdr:colOff>7621</xdr:colOff>
      <xdr:row>12</xdr:row>
      <xdr:rowOff>99060</xdr:rowOff>
    </xdr:from>
    <xdr:to>
      <xdr:col>2</xdr:col>
      <xdr:colOff>1836421</xdr:colOff>
      <xdr:row>13</xdr:row>
      <xdr:rowOff>99060</xdr:rowOff>
    </xdr:to>
    <xdr:sp macro="" textlink="">
      <xdr:nvSpPr>
        <xdr:cNvPr id="8" name="Flowchart: Terminator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8AF0400-BD42-4B34-9BB1-581877FE766B}"/>
            </a:ext>
          </a:extLst>
        </xdr:cNvPr>
        <xdr:cNvSpPr/>
      </xdr:nvSpPr>
      <xdr:spPr>
        <a:xfrm>
          <a:off x="345078" y="3304903"/>
          <a:ext cx="1828800" cy="500743"/>
        </a:xfrm>
        <a:prstGeom prst="flowChartTerminator">
          <a:avLst/>
        </a:prstGeom>
        <a:solidFill>
          <a:srgbClr val="EC4C4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>
              <a:latin typeface="Proxima Nova" panose="02000506030000020004"/>
            </a:rPr>
            <a:t>Enroll</a:t>
          </a:r>
          <a:r>
            <a:rPr lang="en-US" sz="1600" b="0" baseline="0">
              <a:latin typeface="Proxima Nova" panose="02000506030000020004"/>
            </a:rPr>
            <a:t> Now</a:t>
          </a:r>
          <a:endParaRPr lang="en-US" sz="1600" b="0">
            <a:latin typeface="Proxima Nova" panose="02000506030000020004"/>
          </a:endParaRPr>
        </a:p>
      </xdr:txBody>
    </xdr:sp>
    <xdr:clientData/>
  </xdr:twoCellAnchor>
  <xdr:twoCellAnchor>
    <xdr:from>
      <xdr:col>1</xdr:col>
      <xdr:colOff>137161</xdr:colOff>
      <xdr:row>7</xdr:row>
      <xdr:rowOff>175260</xdr:rowOff>
    </xdr:from>
    <xdr:to>
      <xdr:col>2</xdr:col>
      <xdr:colOff>1752601</xdr:colOff>
      <xdr:row>8</xdr:row>
      <xdr:rowOff>297180</xdr:rowOff>
    </xdr:to>
    <xdr:sp macro="" textlink="">
      <xdr:nvSpPr>
        <xdr:cNvPr id="9" name="Flowchart: Terminator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0680305-4313-44AF-8023-5807B10E6CB3}"/>
            </a:ext>
          </a:extLst>
        </xdr:cNvPr>
        <xdr:cNvSpPr/>
      </xdr:nvSpPr>
      <xdr:spPr>
        <a:xfrm>
          <a:off x="246018" y="1753689"/>
          <a:ext cx="1844040" cy="502920"/>
        </a:xfrm>
        <a:prstGeom prst="flowChartTerminator">
          <a:avLst/>
        </a:prstGeom>
        <a:solidFill>
          <a:srgbClr val="197E4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>
              <a:latin typeface="Proxima Nova" panose="02000506030000020004"/>
            </a:rPr>
            <a:t>Free Tutorials</a:t>
          </a:r>
        </a:p>
      </xdr:txBody>
    </xdr:sp>
    <xdr:clientData/>
  </xdr:twoCellAnchor>
  <xdr:twoCellAnchor editAs="oneCell">
    <xdr:from>
      <xdr:col>6</xdr:col>
      <xdr:colOff>348727</xdr:colOff>
      <xdr:row>6</xdr:row>
      <xdr:rowOff>104171</xdr:rowOff>
    </xdr:from>
    <xdr:to>
      <xdr:col>6</xdr:col>
      <xdr:colOff>556371</xdr:colOff>
      <xdr:row>6</xdr:row>
      <xdr:rowOff>270286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CCCD1C-7723-43F5-9136-30FC1FD4C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61898" y="1301600"/>
          <a:ext cx="207644" cy="166115"/>
        </a:xfrm>
        <a:prstGeom prst="rect">
          <a:avLst/>
        </a:prstGeom>
      </xdr:spPr>
    </xdr:pic>
    <xdr:clientData/>
  </xdr:twoCellAnchor>
  <xdr:twoCellAnchor editAs="oneCell">
    <xdr:from>
      <xdr:col>4</xdr:col>
      <xdr:colOff>100148</xdr:colOff>
      <xdr:row>11</xdr:row>
      <xdr:rowOff>109946</xdr:rowOff>
    </xdr:from>
    <xdr:to>
      <xdr:col>4</xdr:col>
      <xdr:colOff>303437</xdr:colOff>
      <xdr:row>11</xdr:row>
      <xdr:rowOff>276061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7A757B-0444-4361-BF98-9EA4D963A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85262" y="2934789"/>
          <a:ext cx="203289" cy="1661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kogl\Downloads\Excel_Searchable_Data_Validation_DA_Xelplus.xlsx" TargetMode="External"/><Relationship Id="rId1" Type="http://schemas.openxmlformats.org/officeDocument/2006/relationships/externalLinkPath" Target="Excel_Searchable_Data_Validation_DA_Xelplu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kogl\Downloads\Index_Match_Basics_Excel_Free_WorkBook_Xelplus%20lp.xlsx" TargetMode="External"/><Relationship Id="rId1" Type="http://schemas.openxmlformats.org/officeDocument/2006/relationships/externalLinkPath" Target="Index_Match_Basics_Excel_Free_WorkBook_Xelplus%20l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e --&gt;"/>
      <sheetName val="Report"/>
      <sheetName val="MasterData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e --&gt;"/>
      <sheetName val="INDEX MATCH"/>
    </sheetNames>
    <sheetDataSet>
      <sheetData sheetId="0" refreshError="1"/>
      <sheetData sheetId="1">
        <row r="36">
          <cell r="I36">
            <v>3</v>
          </cell>
        </row>
        <row r="37">
          <cell r="A37" t="str">
            <v>WenCaL</v>
          </cell>
          <cell r="B37" t="str">
            <v>Fightrr</v>
          </cell>
          <cell r="C37" t="str">
            <v>Commuta</v>
          </cell>
        </row>
        <row r="38">
          <cell r="A38" t="str">
            <v>Blend</v>
          </cell>
          <cell r="B38" t="str">
            <v>Kryptis</v>
          </cell>
          <cell r="C38" t="str">
            <v>Infic</v>
          </cell>
        </row>
        <row r="39">
          <cell r="A39" t="str">
            <v>Voltage</v>
          </cell>
          <cell r="B39" t="str">
            <v>Perino</v>
          </cell>
          <cell r="C39" t="str">
            <v>Accord</v>
          </cell>
        </row>
        <row r="40">
          <cell r="A40" t="str">
            <v>Inkly</v>
          </cell>
          <cell r="B40" t="str">
            <v>Five Labs</v>
          </cell>
          <cell r="C40" t="str">
            <v>Misty Wash</v>
          </cell>
        </row>
        <row r="41">
          <cell r="A41" t="str">
            <v>Sleops</v>
          </cell>
          <cell r="B41" t="str">
            <v>Twistrr</v>
          </cell>
          <cell r="C41" t="str">
            <v>Twenty20</v>
          </cell>
        </row>
        <row r="42">
          <cell r="A42" t="str">
            <v>Kind Ape</v>
          </cell>
          <cell r="B42" t="str">
            <v>Hackrr</v>
          </cell>
          <cell r="C42" t="str">
            <v>Tanox</v>
          </cell>
        </row>
        <row r="43">
          <cell r="A43" t="str">
            <v>Pet Feed</v>
          </cell>
          <cell r="B43" t="str">
            <v>Pes</v>
          </cell>
          <cell r="C43" t="str">
            <v>Minor Liar</v>
          </cell>
        </row>
        <row r="44">
          <cell r="A44" t="str">
            <v>Right App</v>
          </cell>
          <cell r="B44" t="str">
            <v>Baden</v>
          </cell>
          <cell r="C44" t="str">
            <v>Mosquit</v>
          </cell>
        </row>
        <row r="45">
          <cell r="A45" t="str">
            <v>Mirrrr</v>
          </cell>
          <cell r="B45" t="str">
            <v>Jellyfish</v>
          </cell>
          <cell r="C45" t="str">
            <v>Atmos</v>
          </cell>
        </row>
        <row r="46">
          <cell r="A46" t="str">
            <v>Halotot</v>
          </cell>
          <cell r="B46" t="str">
            <v>Aviatrr</v>
          </cell>
          <cell r="C46" t="str">
            <v>Scrap</v>
          </cell>
        </row>
        <row r="47">
          <cell r="A47" t="str">
            <v>Flowrrr</v>
          </cell>
          <cell r="B47" t="str">
            <v>deRamblr</v>
          </cell>
          <cell r="C47" t="str">
            <v>Motocyco</v>
          </cell>
        </row>
        <row r="48">
          <cell r="A48" t="str">
            <v>Silvrr</v>
          </cell>
          <cell r="B48" t="str">
            <v>Arcade</v>
          </cell>
          <cell r="C48" t="str">
            <v>Amplefio</v>
          </cell>
        </row>
        <row r="49">
          <cell r="A49" t="str">
            <v>Dasring</v>
          </cell>
          <cell r="B49" t="str">
            <v/>
          </cell>
          <cell r="C49" t="str">
            <v>Strex</v>
          </cell>
        </row>
        <row r="50">
          <cell r="A50" t="str">
            <v>Rehire</v>
          </cell>
          <cell r="B50" t="str">
            <v/>
          </cell>
          <cell r="C50" t="str">
            <v/>
          </cell>
        </row>
        <row r="51">
          <cell r="A51" t="str">
            <v>Didactic</v>
          </cell>
          <cell r="B51" t="str">
            <v/>
          </cell>
          <cell r="C51" t="str">
            <v/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654F-B214-4BE7-87AF-06F972BC4D08}">
  <sheetPr>
    <tabColor rgb="FFEC4C4C"/>
    <pageSetUpPr fitToPage="1"/>
  </sheetPr>
  <dimension ref="A1:N24"/>
  <sheetViews>
    <sheetView showGridLines="0" tabSelected="1" zoomScaleNormal="100" workbookViewId="0">
      <selection activeCell="C17" sqref="C17"/>
    </sheetView>
  </sheetViews>
  <sheetFormatPr defaultColWidth="0" defaultRowHeight="14.25" customHeight="1" zeroHeight="1"/>
  <cols>
    <col min="1" max="1" width="1.53515625" style="24" customWidth="1"/>
    <col min="2" max="2" width="3.23046875" style="24" customWidth="1"/>
    <col min="3" max="3" width="71.84375" style="24" customWidth="1"/>
    <col min="4" max="6" width="9.3828125" style="24" customWidth="1"/>
    <col min="7" max="11" width="9.3828125" style="19" customWidth="1"/>
    <col min="12" max="12" width="2.3828125" style="19" customWidth="1"/>
    <col min="13" max="13" width="2.69140625" style="19" customWidth="1"/>
    <col min="14" max="14" width="2.53515625" style="19" customWidth="1"/>
    <col min="15" max="16384" width="9.3828125" style="24" hidden="1"/>
  </cols>
  <sheetData>
    <row r="1" spans="2:6" s="18" customFormat="1" ht="14.6"/>
    <row r="2" spans="2:6" s="18" customFormat="1" ht="14.6"/>
    <row r="3" spans="2:6" s="18" customFormat="1" ht="14.6"/>
    <row r="4" spans="2:6" s="18" customFormat="1" ht="22.4" customHeight="1"/>
    <row r="5" spans="2:6" s="18" customFormat="1" ht="18.45">
      <c r="B5" s="20"/>
      <c r="C5" s="21" t="s">
        <v>38</v>
      </c>
    </row>
    <row r="6" spans="2:6" s="18" customFormat="1" ht="9.9" customHeight="1">
      <c r="C6" s="22"/>
      <c r="D6" s="22"/>
      <c r="E6" s="22"/>
    </row>
    <row r="7" spans="2:6" s="18" customFormat="1" ht="30" customHeight="1">
      <c r="C7" s="25" t="s">
        <v>39</v>
      </c>
    </row>
    <row r="8" spans="2:6" s="18" customFormat="1" ht="30" customHeight="1">
      <c r="C8" s="25"/>
    </row>
    <row r="9" spans="2:6" s="18" customFormat="1" ht="41.4" customHeight="1">
      <c r="C9" s="25"/>
    </row>
    <row r="10" spans="2:6" s="18" customFormat="1" ht="21" customHeight="1">
      <c r="C10" s="21" t="s">
        <v>40</v>
      </c>
    </row>
    <row r="11" spans="2:6" s="18" customFormat="1" ht="6" customHeight="1">
      <c r="C11" s="23"/>
      <c r="D11" s="22"/>
      <c r="E11" s="22"/>
      <c r="F11" s="22"/>
    </row>
    <row r="12" spans="2:6" s="18" customFormat="1" ht="30" customHeight="1">
      <c r="C12" s="25" t="s">
        <v>41</v>
      </c>
    </row>
    <row r="13" spans="2:6" s="18" customFormat="1" ht="39.75" customHeight="1"/>
    <row r="14" spans="2:6" s="18" customFormat="1" ht="17.25" customHeight="1">
      <c r="C14" s="23"/>
      <c r="E14" s="22"/>
      <c r="F14" s="22"/>
    </row>
    <row r="15" spans="2:6" s="18" customFormat="1" ht="22.85" customHeight="1">
      <c r="C15" s="21"/>
    </row>
    <row r="16" spans="2:6" s="18" customFormat="1" ht="9.9" customHeight="1"/>
    <row r="17" spans="1:14" s="18" customFormat="1" ht="14.6">
      <c r="C17" s="25"/>
    </row>
    <row r="18" spans="1:14" s="18" customFormat="1" ht="14.6"/>
    <row r="19" spans="1:14" s="18" customFormat="1" ht="14.6"/>
    <row r="20" spans="1:14" s="18" customFormat="1" ht="14.6">
      <c r="C20" s="23"/>
      <c r="D20" s="22"/>
      <c r="E20" s="22"/>
      <c r="F20" s="22"/>
    </row>
    <row r="21" spans="1:14" s="18" customFormat="1" ht="14.6" hidden="1">
      <c r="C21" s="23"/>
      <c r="D21" s="22"/>
      <c r="E21" s="22"/>
      <c r="F21" s="22"/>
    </row>
    <row r="22" spans="1:14" s="18" customFormat="1" ht="14.6" hidden="1">
      <c r="A22" s="23"/>
      <c r="B22" s="23"/>
      <c r="C22" s="23"/>
      <c r="D22" s="23"/>
      <c r="E22" s="23"/>
      <c r="F22" s="23"/>
    </row>
    <row r="23" spans="1:14" s="18" customFormat="1" ht="14.6" hidden="1">
      <c r="A23" s="23"/>
      <c r="B23" s="23"/>
      <c r="C23" s="23"/>
      <c r="D23" s="23"/>
      <c r="E23" s="23"/>
      <c r="F23" s="23"/>
    </row>
    <row r="24" spans="1:14" ht="14.6" hidden="1">
      <c r="G24" s="18"/>
      <c r="H24" s="18"/>
      <c r="I24" s="18"/>
      <c r="J24" s="18"/>
      <c r="K24" s="18"/>
      <c r="L24" s="18"/>
      <c r="M24" s="18"/>
      <c r="N24" s="18"/>
    </row>
  </sheetData>
  <pageMargins left="0.7" right="0.7" top="0.75" bottom="0.75" header="0.3" footer="0.3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C7D-9E48-45AD-B618-444348EB68BF}">
  <sheetPr>
    <pageSetUpPr fitToPage="1"/>
  </sheetPr>
  <dimension ref="B1:I60"/>
  <sheetViews>
    <sheetView zoomScaleNormal="100" workbookViewId="0">
      <selection activeCell="B34" sqref="B34"/>
    </sheetView>
  </sheetViews>
  <sheetFormatPr defaultRowHeight="14.6"/>
  <cols>
    <col min="1" max="1" width="1.53515625" customWidth="1"/>
    <col min="2" max="2" width="37.15234375" customWidth="1"/>
    <col min="3" max="3" width="8.765625" customWidth="1"/>
    <col min="4" max="4" width="10.84375" customWidth="1"/>
  </cols>
  <sheetData>
    <row r="1" spans="2:9" ht="8.0500000000000007" customHeight="1"/>
    <row r="2" spans="2:9" ht="19.3">
      <c r="B2" s="8" t="s">
        <v>10</v>
      </c>
      <c r="C2" s="8"/>
      <c r="D2" s="9"/>
    </row>
    <row r="3" spans="2:9">
      <c r="B3" s="5" t="s">
        <v>11</v>
      </c>
      <c r="D3" s="14"/>
      <c r="I3" s="1"/>
    </row>
    <row r="4" spans="2:9">
      <c r="B4" s="5" t="s">
        <v>3</v>
      </c>
      <c r="C4" s="13"/>
      <c r="D4" s="2"/>
    </row>
    <row r="5" spans="2:9">
      <c r="B5" s="5" t="s">
        <v>0</v>
      </c>
      <c r="C5" s="13"/>
      <c r="D5" s="2"/>
    </row>
    <row r="6" spans="2:9">
      <c r="B6" s="5" t="s">
        <v>1</v>
      </c>
      <c r="C6" s="13"/>
      <c r="D6" s="2"/>
    </row>
    <row r="7" spans="2:9">
      <c r="B7" s="5" t="s">
        <v>4</v>
      </c>
      <c r="D7" s="14"/>
    </row>
    <row r="8" spans="2:9">
      <c r="B8" s="5" t="s">
        <v>8</v>
      </c>
      <c r="D8" s="15"/>
    </row>
    <row r="9" spans="2:9">
      <c r="B9" s="4" t="s">
        <v>18</v>
      </c>
      <c r="D9" s="3"/>
    </row>
    <row r="11" spans="2:9">
      <c r="B11" s="5" t="s">
        <v>2</v>
      </c>
      <c r="D11" s="14"/>
    </row>
    <row r="12" spans="2:9">
      <c r="B12" s="4" t="s">
        <v>12</v>
      </c>
      <c r="C12" s="4"/>
      <c r="D12" s="3"/>
    </row>
    <row r="13" spans="2:9" ht="7.5" customHeight="1">
      <c r="B13" s="4"/>
      <c r="C13" s="4"/>
      <c r="D13" s="3"/>
      <c r="E13" t="str">
        <f t="shared" ref="E13:E49" ca="1" si="0">_xlfn.IFNA(_xlfn.FORMULATEXT(D13),"")</f>
        <v/>
      </c>
    </row>
    <row r="14" spans="2:9" ht="7.5" customHeight="1">
      <c r="B14" s="4"/>
      <c r="C14" s="4"/>
      <c r="D14" s="3"/>
    </row>
    <row r="15" spans="2:9" ht="19.3">
      <c r="B15" s="8" t="s">
        <v>17</v>
      </c>
      <c r="C15" s="8"/>
      <c r="D15" s="9"/>
    </row>
    <row r="16" spans="2:9">
      <c r="B16" s="5" t="s">
        <v>5</v>
      </c>
      <c r="C16" s="4"/>
      <c r="D16" s="13"/>
    </row>
    <row r="17" spans="2:8">
      <c r="B17" s="5" t="s">
        <v>6</v>
      </c>
      <c r="D17" s="14"/>
    </row>
    <row r="18" spans="2:8">
      <c r="B18" s="4" t="s">
        <v>13</v>
      </c>
      <c r="C18" s="4"/>
      <c r="D18" s="3"/>
    </row>
    <row r="19" spans="2:8" ht="11.05" customHeight="1">
      <c r="B19" s="4"/>
      <c r="C19" s="4"/>
      <c r="D19" s="3"/>
    </row>
    <row r="20" spans="2:8" ht="11.05" customHeight="1"/>
    <row r="21" spans="2:8" ht="19.3">
      <c r="B21" s="8" t="s">
        <v>31</v>
      </c>
      <c r="C21" s="8"/>
      <c r="D21" s="9"/>
    </row>
    <row r="22" spans="2:8">
      <c r="B22" s="5" t="s">
        <v>7</v>
      </c>
      <c r="D22" s="14"/>
    </row>
    <row r="23" spans="2:8">
      <c r="B23" s="5" t="s">
        <v>25</v>
      </c>
      <c r="D23" s="16"/>
    </row>
    <row r="24" spans="2:8">
      <c r="B24" s="5" t="s">
        <v>24</v>
      </c>
      <c r="C24" s="13"/>
      <c r="D24" s="6"/>
    </row>
    <row r="25" spans="2:8">
      <c r="B25" s="4" t="s">
        <v>36</v>
      </c>
      <c r="C25" s="4"/>
      <c r="D25" s="3"/>
    </row>
    <row r="26" spans="2:8" ht="11.05" customHeight="1"/>
    <row r="27" spans="2:8" ht="11.05" customHeight="1"/>
    <row r="28" spans="2:8" ht="19.3">
      <c r="B28" s="8" t="s">
        <v>15</v>
      </c>
      <c r="C28" s="8"/>
      <c r="D28" s="9"/>
    </row>
    <row r="29" spans="2:8">
      <c r="B29" s="5" t="s">
        <v>19</v>
      </c>
      <c r="C29" s="13"/>
      <c r="D29" s="2"/>
      <c r="H29" s="2"/>
    </row>
    <row r="30" spans="2:8">
      <c r="B30" s="5" t="s">
        <v>20</v>
      </c>
      <c r="C30" s="13"/>
      <c r="D30" s="2"/>
    </row>
    <row r="31" spans="2:8">
      <c r="B31" s="5" t="s">
        <v>16</v>
      </c>
      <c r="C31" s="13"/>
      <c r="D31" s="2"/>
    </row>
    <row r="32" spans="2:8">
      <c r="B32" s="5" t="s">
        <v>9</v>
      </c>
      <c r="D32" s="14"/>
    </row>
    <row r="33" spans="2:4">
      <c r="B33" s="5" t="s">
        <v>26</v>
      </c>
      <c r="D33" s="15"/>
    </row>
    <row r="34" spans="2:4">
      <c r="B34" s="4" t="s">
        <v>37</v>
      </c>
      <c r="D34" s="3"/>
    </row>
    <row r="35" spans="2:4" ht="6" customHeight="1">
      <c r="D35" s="2"/>
    </row>
    <row r="36" spans="2:4" ht="19.3">
      <c r="B36" s="8" t="s">
        <v>14</v>
      </c>
      <c r="C36" s="7"/>
      <c r="D36" s="7"/>
    </row>
    <row r="37" spans="2:4" ht="7.5" customHeight="1"/>
    <row r="38" spans="2:4">
      <c r="B38" s="5" t="s">
        <v>17</v>
      </c>
      <c r="D38" s="2"/>
    </row>
    <row r="39" spans="2:4">
      <c r="B39" s="5" t="s">
        <v>31</v>
      </c>
      <c r="D39" s="2"/>
    </row>
    <row r="40" spans="2:4">
      <c r="B40" s="5" t="s">
        <v>15</v>
      </c>
      <c r="D40" s="6"/>
    </row>
    <row r="41" spans="2:4">
      <c r="B41" s="11" t="s">
        <v>14</v>
      </c>
      <c r="C41" s="4"/>
      <c r="D41" s="3"/>
    </row>
    <row r="42" spans="2:4" ht="7" customHeight="1"/>
    <row r="43" spans="2:4" ht="7" customHeight="1"/>
    <row r="44" spans="2:4" ht="19.3">
      <c r="B44" s="8" t="s">
        <v>32</v>
      </c>
      <c r="C44" s="7"/>
      <c r="D44" s="7"/>
    </row>
    <row r="45" spans="2:4">
      <c r="B45" s="5" t="s">
        <v>21</v>
      </c>
      <c r="D45" s="2"/>
    </row>
    <row r="46" spans="2:4">
      <c r="B46" s="5" t="s">
        <v>22</v>
      </c>
      <c r="D46" s="6"/>
    </row>
    <row r="47" spans="2:4">
      <c r="B47" s="11" t="s">
        <v>23</v>
      </c>
      <c r="C47" s="4"/>
      <c r="D47" s="12"/>
    </row>
    <row r="49" spans="2:5" ht="19.3">
      <c r="B49" s="8" t="s">
        <v>27</v>
      </c>
      <c r="C49" s="7"/>
      <c r="D49" s="7"/>
      <c r="E49" t="str">
        <f t="shared" ca="1" si="0"/>
        <v/>
      </c>
    </row>
    <row r="50" spans="2:5">
      <c r="B50" s="5" t="s">
        <v>34</v>
      </c>
      <c r="D50" s="2"/>
    </row>
    <row r="51" spans="2:5">
      <c r="B51" s="5" t="s">
        <v>33</v>
      </c>
      <c r="D51" s="2"/>
    </row>
    <row r="52" spans="2:5">
      <c r="B52" s="10" t="s">
        <v>17</v>
      </c>
      <c r="D52" s="2"/>
    </row>
    <row r="54" spans="2:5">
      <c r="B54" s="5" t="s">
        <v>28</v>
      </c>
      <c r="D54" s="2"/>
    </row>
    <row r="55" spans="2:5">
      <c r="B55" s="5" t="s">
        <v>35</v>
      </c>
      <c r="D55" s="6"/>
    </row>
    <row r="56" spans="2:5">
      <c r="B56" s="11" t="s">
        <v>29</v>
      </c>
      <c r="D56" s="3"/>
    </row>
    <row r="58" spans="2:5">
      <c r="B58" s="5" t="s">
        <v>21</v>
      </c>
      <c r="D58" s="2"/>
    </row>
    <row r="59" spans="2:5">
      <c r="B59" s="5" t="s">
        <v>22</v>
      </c>
      <c r="D59" s="6"/>
    </row>
    <row r="60" spans="2:5">
      <c r="B60" s="11" t="s">
        <v>30</v>
      </c>
      <c r="C60" s="4"/>
      <c r="D60" s="12"/>
    </row>
  </sheetData>
  <pageMargins left="0.7" right="0.7" top="0.75" bottom="0.75" header="0.3" footer="0.3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79C4-BFEC-4E22-AC6D-8FF3FB09F6C1}">
  <sheetPr>
    <pageSetUpPr fitToPage="1"/>
  </sheetPr>
  <dimension ref="B2:I60"/>
  <sheetViews>
    <sheetView zoomScale="110" zoomScaleNormal="110" workbookViewId="0">
      <selection activeCell="D50" sqref="D50"/>
    </sheetView>
  </sheetViews>
  <sheetFormatPr defaultRowHeight="14.6"/>
  <cols>
    <col min="1" max="1" width="4.84375" customWidth="1"/>
    <col min="2" max="2" width="44.84375" customWidth="1"/>
    <col min="3" max="3" width="8.765625" customWidth="1"/>
    <col min="4" max="4" width="10.84375" customWidth="1"/>
    <col min="8" max="8" width="10.15234375" bestFit="1" customWidth="1"/>
  </cols>
  <sheetData>
    <row r="2" spans="2:9" ht="19.3">
      <c r="B2" s="8" t="s">
        <v>10</v>
      </c>
      <c r="C2" s="8"/>
      <c r="D2" s="9"/>
    </row>
    <row r="3" spans="2:9">
      <c r="B3" s="5" t="s">
        <v>11</v>
      </c>
      <c r="D3" s="14">
        <v>200000</v>
      </c>
      <c r="E3" t="str">
        <f ca="1">_xlfn.IFNA(_xlfn.FORMULATEXT(D3),"")</f>
        <v/>
      </c>
      <c r="I3" s="1"/>
    </row>
    <row r="4" spans="2:9">
      <c r="B4" s="5" t="s">
        <v>3</v>
      </c>
      <c r="C4" s="13">
        <v>5.0000000000000001E-3</v>
      </c>
      <c r="D4" s="2">
        <f>$D$3*C4</f>
        <v>1000</v>
      </c>
      <c r="E4" t="str">
        <f t="shared" ref="E4:E60" ca="1" si="0">_xlfn.IFNA(_xlfn.FORMULATEXT(D4),"")</f>
        <v>=$D$3*C4</v>
      </c>
    </row>
    <row r="5" spans="2:9">
      <c r="B5" s="5" t="s">
        <v>0</v>
      </c>
      <c r="C5" s="13">
        <v>0.01</v>
      </c>
      <c r="D5" s="2">
        <f t="shared" ref="D5:D6" si="1">$D$3*C5</f>
        <v>2000</v>
      </c>
      <c r="E5" t="str">
        <f t="shared" ca="1" si="0"/>
        <v>=$D$3*C5</v>
      </c>
    </row>
    <row r="6" spans="2:9">
      <c r="B6" s="5" t="s">
        <v>1</v>
      </c>
      <c r="C6" s="13">
        <v>0.01</v>
      </c>
      <c r="D6" s="2">
        <f t="shared" si="1"/>
        <v>2000</v>
      </c>
      <c r="E6" t="str">
        <f t="shared" ca="1" si="0"/>
        <v>=$D$3*C6</v>
      </c>
    </row>
    <row r="7" spans="2:9">
      <c r="B7" s="5" t="s">
        <v>4</v>
      </c>
      <c r="D7" s="14">
        <v>5000</v>
      </c>
      <c r="E7" t="str">
        <f t="shared" ca="1" si="0"/>
        <v/>
      </c>
    </row>
    <row r="8" spans="2:9">
      <c r="B8" s="5" t="s">
        <v>8</v>
      </c>
      <c r="D8" s="15">
        <v>0</v>
      </c>
      <c r="E8" t="str">
        <f t="shared" ca="1" si="0"/>
        <v/>
      </c>
    </row>
    <row r="9" spans="2:9">
      <c r="B9" s="4" t="s">
        <v>18</v>
      </c>
      <c r="D9" s="3">
        <f>SUM(D3:D8)</f>
        <v>210000</v>
      </c>
      <c r="E9" t="str">
        <f t="shared" ca="1" si="0"/>
        <v>=SUM(D3:D8)</v>
      </c>
    </row>
    <row r="10" spans="2:9">
      <c r="E10" t="str">
        <f t="shared" ca="1" si="0"/>
        <v/>
      </c>
    </row>
    <row r="11" spans="2:9">
      <c r="B11" s="5" t="s">
        <v>2</v>
      </c>
      <c r="D11" s="14">
        <v>40000</v>
      </c>
      <c r="E11" t="str">
        <f t="shared" ca="1" si="0"/>
        <v/>
      </c>
    </row>
    <row r="12" spans="2:9">
      <c r="B12" s="4" t="s">
        <v>12</v>
      </c>
      <c r="C12" s="4"/>
      <c r="D12" s="3">
        <f>D9-D11</f>
        <v>170000</v>
      </c>
      <c r="E12" t="str">
        <f t="shared" ca="1" si="0"/>
        <v>=D9-D11</v>
      </c>
    </row>
    <row r="13" spans="2:9">
      <c r="B13" s="4"/>
      <c r="C13" s="4"/>
      <c r="D13" s="3"/>
      <c r="E13" t="str">
        <f t="shared" ca="1" si="0"/>
        <v/>
      </c>
    </row>
    <row r="14" spans="2:9">
      <c r="B14" s="4"/>
      <c r="C14" s="4"/>
      <c r="D14" s="3"/>
      <c r="E14" t="str">
        <f t="shared" ca="1" si="0"/>
        <v/>
      </c>
    </row>
    <row r="15" spans="2:9" ht="19.3">
      <c r="B15" s="8" t="s">
        <v>17</v>
      </c>
      <c r="C15" s="8"/>
      <c r="D15" s="9"/>
      <c r="E15" t="str">
        <f t="shared" ca="1" si="0"/>
        <v/>
      </c>
    </row>
    <row r="16" spans="2:9">
      <c r="B16" s="5" t="s">
        <v>5</v>
      </c>
      <c r="C16" s="4"/>
      <c r="D16" s="13">
        <v>0.03</v>
      </c>
      <c r="E16" t="str">
        <f t="shared" ca="1" si="0"/>
        <v/>
      </c>
    </row>
    <row r="17" spans="2:8">
      <c r="B17" s="5" t="s">
        <v>6</v>
      </c>
      <c r="D17" s="14">
        <v>25</v>
      </c>
      <c r="E17" t="str">
        <f t="shared" ca="1" si="0"/>
        <v/>
      </c>
    </row>
    <row r="18" spans="2:8">
      <c r="B18" s="4" t="s">
        <v>13</v>
      </c>
      <c r="C18" s="4"/>
      <c r="D18" s="3">
        <f>PMT(D16/12,D17*12,D12,,1)</f>
        <v>-804.14886140453291</v>
      </c>
      <c r="E18" t="str">
        <f t="shared" ca="1" si="0"/>
        <v>=PMT(D16/12,D17*12,D12,,1)</v>
      </c>
      <c r="H18" s="17"/>
    </row>
    <row r="19" spans="2:8">
      <c r="B19" s="4"/>
      <c r="C19" s="4"/>
      <c r="D19" s="3"/>
      <c r="E19" t="str">
        <f t="shared" ca="1" si="0"/>
        <v/>
      </c>
    </row>
    <row r="20" spans="2:8">
      <c r="E20" t="str">
        <f t="shared" ca="1" si="0"/>
        <v/>
      </c>
    </row>
    <row r="21" spans="2:8" ht="19.3">
      <c r="B21" s="8" t="s">
        <v>31</v>
      </c>
      <c r="C21" s="8"/>
      <c r="D21" s="9"/>
      <c r="E21" t="str">
        <f t="shared" ca="1" si="0"/>
        <v/>
      </c>
    </row>
    <row r="22" spans="2:8">
      <c r="B22" s="5" t="s">
        <v>7</v>
      </c>
      <c r="D22" s="14">
        <v>1400</v>
      </c>
      <c r="E22" t="str">
        <f t="shared" ca="1" si="0"/>
        <v/>
      </c>
    </row>
    <row r="23" spans="2:8">
      <c r="B23" s="5" t="s">
        <v>25</v>
      </c>
      <c r="D23" s="16">
        <v>0</v>
      </c>
      <c r="E23" t="str">
        <f t="shared" ca="1" si="0"/>
        <v/>
      </c>
    </row>
    <row r="24" spans="2:8">
      <c r="B24" s="5" t="s">
        <v>24</v>
      </c>
      <c r="C24" s="13">
        <v>0.08</v>
      </c>
      <c r="D24" s="6">
        <f>C24*-$D$22</f>
        <v>-112</v>
      </c>
      <c r="E24" t="str">
        <f t="shared" ca="1" si="0"/>
        <v>=C24*-$D$22</v>
      </c>
    </row>
    <row r="25" spans="2:8">
      <c r="B25" s="4" t="s">
        <v>36</v>
      </c>
      <c r="C25" s="4"/>
      <c r="D25" s="3">
        <f>SUM(D22:D24)</f>
        <v>1288</v>
      </c>
      <c r="E25" t="str">
        <f t="shared" ca="1" si="0"/>
        <v>=SUM(D22:D24)</v>
      </c>
    </row>
    <row r="26" spans="2:8">
      <c r="E26" t="str">
        <f t="shared" ca="1" si="0"/>
        <v/>
      </c>
    </row>
    <row r="27" spans="2:8">
      <c r="E27" t="str">
        <f t="shared" ca="1" si="0"/>
        <v/>
      </c>
    </row>
    <row r="28" spans="2:8" ht="19.3">
      <c r="B28" s="8" t="s">
        <v>15</v>
      </c>
      <c r="C28" s="8"/>
      <c r="D28" s="9"/>
      <c r="E28" t="str">
        <f t="shared" ca="1" si="0"/>
        <v/>
      </c>
    </row>
    <row r="29" spans="2:8">
      <c r="B29" s="5" t="s">
        <v>19</v>
      </c>
      <c r="C29" s="13">
        <v>0.03</v>
      </c>
      <c r="D29" s="2">
        <f>C29*-$D$22</f>
        <v>-42</v>
      </c>
      <c r="E29" t="str">
        <f t="shared" ca="1" si="0"/>
        <v>=C29*-$D$22</v>
      </c>
      <c r="H29" s="2"/>
    </row>
    <row r="30" spans="2:8">
      <c r="B30" s="5" t="s">
        <v>20</v>
      </c>
      <c r="C30" s="13">
        <v>0.08</v>
      </c>
      <c r="D30" s="2">
        <f>C30*-$D$22</f>
        <v>-112</v>
      </c>
      <c r="E30" t="str">
        <f t="shared" ca="1" si="0"/>
        <v>=C30*-$D$22</v>
      </c>
    </row>
    <row r="31" spans="2:8">
      <c r="B31" s="5" t="s">
        <v>16</v>
      </c>
      <c r="C31" s="13">
        <v>1.4999999999999999E-2</v>
      </c>
      <c r="D31" s="2">
        <f>C31*-D3/12</f>
        <v>-250</v>
      </c>
      <c r="E31" t="str">
        <f t="shared" ca="1" si="0"/>
        <v>=C31*-D3/12</v>
      </c>
    </row>
    <row r="32" spans="2:8">
      <c r="B32" s="5" t="s">
        <v>9</v>
      </c>
      <c r="D32" s="14">
        <v>-30</v>
      </c>
      <c r="E32" t="str">
        <f t="shared" ca="1" si="0"/>
        <v/>
      </c>
    </row>
    <row r="33" spans="2:5">
      <c r="B33" s="5" t="s">
        <v>26</v>
      </c>
      <c r="D33" s="15"/>
      <c r="E33" t="str">
        <f t="shared" ca="1" si="0"/>
        <v/>
      </c>
    </row>
    <row r="34" spans="2:5">
      <c r="B34" s="4" t="s">
        <v>37</v>
      </c>
      <c r="D34" s="3">
        <f>SUM(D29:D33)</f>
        <v>-434</v>
      </c>
      <c r="E34" t="str">
        <f t="shared" ca="1" si="0"/>
        <v>=SUM(D29:D33)</v>
      </c>
    </row>
    <row r="35" spans="2:5">
      <c r="D35" s="2"/>
      <c r="E35" t="str">
        <f t="shared" ca="1" si="0"/>
        <v/>
      </c>
    </row>
    <row r="36" spans="2:5" ht="19.3">
      <c r="B36" s="8" t="s">
        <v>14</v>
      </c>
      <c r="C36" s="7"/>
      <c r="D36" s="7"/>
      <c r="E36" t="str">
        <f t="shared" ca="1" si="0"/>
        <v/>
      </c>
    </row>
    <row r="37" spans="2:5">
      <c r="E37" t="str">
        <f t="shared" ca="1" si="0"/>
        <v/>
      </c>
    </row>
    <row r="38" spans="2:5">
      <c r="B38" s="5" t="s">
        <v>17</v>
      </c>
      <c r="D38" s="2">
        <f>D18</f>
        <v>-804.14886140453291</v>
      </c>
      <c r="E38" t="str">
        <f t="shared" ca="1" si="0"/>
        <v>=D18</v>
      </c>
    </row>
    <row r="39" spans="2:5">
      <c r="B39" s="5" t="s">
        <v>31</v>
      </c>
      <c r="D39" s="2">
        <f>D25</f>
        <v>1288</v>
      </c>
      <c r="E39" t="str">
        <f t="shared" ca="1" si="0"/>
        <v>=D25</v>
      </c>
    </row>
    <row r="40" spans="2:5">
      <c r="B40" s="5" t="s">
        <v>15</v>
      </c>
      <c r="D40" s="2">
        <f>D34</f>
        <v>-434</v>
      </c>
      <c r="E40" t="str">
        <f t="shared" ca="1" si="0"/>
        <v>=D34</v>
      </c>
    </row>
    <row r="41" spans="2:5">
      <c r="B41" s="11" t="s">
        <v>14</v>
      </c>
      <c r="C41" s="4"/>
      <c r="D41" s="3">
        <f>SUM(D38:D40)</f>
        <v>49.851138595467091</v>
      </c>
      <c r="E41" t="str">
        <f t="shared" ca="1" si="0"/>
        <v>=SUM(D38:D40)</v>
      </c>
    </row>
    <row r="42" spans="2:5">
      <c r="E42" t="str">
        <f t="shared" ca="1" si="0"/>
        <v/>
      </c>
    </row>
    <row r="43" spans="2:5">
      <c r="E43" t="str">
        <f t="shared" ca="1" si="0"/>
        <v/>
      </c>
    </row>
    <row r="44" spans="2:5" ht="19.3">
      <c r="B44" s="8" t="s">
        <v>32</v>
      </c>
      <c r="C44" s="7"/>
      <c r="D44" s="7"/>
      <c r="E44" t="str">
        <f t="shared" ca="1" si="0"/>
        <v/>
      </c>
    </row>
    <row r="45" spans="2:5">
      <c r="B45" s="5" t="s">
        <v>21</v>
      </c>
      <c r="D45" s="2">
        <f>D41*12</f>
        <v>598.2136631456051</v>
      </c>
      <c r="E45" t="str">
        <f t="shared" ca="1" si="0"/>
        <v>=D41*12</v>
      </c>
    </row>
    <row r="46" spans="2:5">
      <c r="B46" s="5" t="s">
        <v>22</v>
      </c>
      <c r="D46" s="2">
        <f>D11</f>
        <v>40000</v>
      </c>
      <c r="E46" t="str">
        <f t="shared" ca="1" si="0"/>
        <v>=D11</v>
      </c>
    </row>
    <row r="47" spans="2:5">
      <c r="B47" s="11" t="s">
        <v>23</v>
      </c>
      <c r="C47" s="4"/>
      <c r="D47" s="12">
        <f>D45/D46</f>
        <v>1.4955341578640128E-2</v>
      </c>
      <c r="E47" t="str">
        <f t="shared" ca="1" si="0"/>
        <v>=D45/D46</v>
      </c>
    </row>
    <row r="48" spans="2:5">
      <c r="E48" t="str">
        <f t="shared" ca="1" si="0"/>
        <v/>
      </c>
    </row>
    <row r="49" spans="2:5" ht="19.3">
      <c r="B49" s="8" t="s">
        <v>27</v>
      </c>
      <c r="C49" s="7"/>
      <c r="D49" s="7"/>
      <c r="E49" t="str">
        <f t="shared" ca="1" si="0"/>
        <v/>
      </c>
    </row>
    <row r="50" spans="2:5">
      <c r="B50" s="5" t="s">
        <v>34</v>
      </c>
      <c r="D50" s="2">
        <f>CUMIPMT(D16/12,D17*12,D12,1,D17*12,1)/(12*D17)</f>
        <v>-237.48219473786602</v>
      </c>
      <c r="E50" t="str">
        <f t="shared" ca="1" si="0"/>
        <v>=CUMIPMT(D16/12,D17*12,D12,1,D17*12,1)/(12*D17)</v>
      </c>
    </row>
    <row r="51" spans="2:5">
      <c r="B51" s="5" t="s">
        <v>33</v>
      </c>
      <c r="D51" s="2">
        <f>CUMPRINC(D16/12,D17*12,D12,1,D17*12,1)/(D17*12)</f>
        <v>-566.66666666666686</v>
      </c>
      <c r="E51" t="str">
        <f ca="1">_xlfn.IFNA(_xlfn.FORMULATEXT(D51),"")</f>
        <v>=CUMPRINC(D16/12,D17*12,D12,1,D17*12,1)/(D17*12)</v>
      </c>
    </row>
    <row r="52" spans="2:5">
      <c r="B52" s="10" t="s">
        <v>17</v>
      </c>
      <c r="D52" s="2">
        <f>SUM(D50:D51)</f>
        <v>-804.14886140453291</v>
      </c>
      <c r="E52" t="str">
        <f t="shared" ca="1" si="0"/>
        <v>=SUM(D50:D51)</v>
      </c>
    </row>
    <row r="53" spans="2:5">
      <c r="E53" t="str">
        <f ca="1">_xlfn.IFNA(_xlfn.FORMULATEXT(D53),"")</f>
        <v/>
      </c>
    </row>
    <row r="54" spans="2:5">
      <c r="B54" s="5" t="s">
        <v>28</v>
      </c>
      <c r="D54" s="2">
        <f>D41</f>
        <v>49.851138595467091</v>
      </c>
      <c r="E54" t="str">
        <f t="shared" ca="1" si="0"/>
        <v>=D41</v>
      </c>
    </row>
    <row r="55" spans="2:5">
      <c r="B55" s="5" t="s">
        <v>35</v>
      </c>
      <c r="D55" s="2">
        <f>-D51</f>
        <v>566.66666666666686</v>
      </c>
      <c r="E55" t="str">
        <f t="shared" ca="1" si="0"/>
        <v>=-D51</v>
      </c>
    </row>
    <row r="56" spans="2:5">
      <c r="B56" s="11" t="s">
        <v>29</v>
      </c>
      <c r="D56" s="3">
        <f>SUM(D54:D55)</f>
        <v>616.51780526213395</v>
      </c>
      <c r="E56" t="str">
        <f t="shared" ca="1" si="0"/>
        <v>=SUM(D54:D55)</v>
      </c>
    </row>
    <row r="57" spans="2:5">
      <c r="E57" t="str">
        <f t="shared" ca="1" si="0"/>
        <v/>
      </c>
    </row>
    <row r="58" spans="2:5">
      <c r="B58" s="5" t="s">
        <v>21</v>
      </c>
      <c r="D58" s="2">
        <f>D56*12</f>
        <v>7398.2136631456069</v>
      </c>
      <c r="E58" t="str">
        <f t="shared" ca="1" si="0"/>
        <v>=D56*12</v>
      </c>
    </row>
    <row r="59" spans="2:5">
      <c r="B59" s="5" t="s">
        <v>22</v>
      </c>
      <c r="D59" s="2">
        <f>D11</f>
        <v>40000</v>
      </c>
      <c r="E59" t="str">
        <f t="shared" ca="1" si="0"/>
        <v>=D11</v>
      </c>
    </row>
    <row r="60" spans="2:5">
      <c r="B60" s="11" t="s">
        <v>30</v>
      </c>
      <c r="C60" s="4"/>
      <c r="D60" s="12">
        <f>D58/D59</f>
        <v>0.18495534157864019</v>
      </c>
      <c r="E60" t="str">
        <f t="shared" ca="1" si="0"/>
        <v>=D58/D59</v>
      </c>
    </row>
  </sheetData>
  <printOptions headings="1" gridLines="1"/>
  <pageMargins left="0.25" right="0.25" top="0.5" bottom="0.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More --&gt;</vt:lpstr>
      <vt:lpstr>Data_Start</vt:lpstr>
      <vt:lpstr>Data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2024-03-05T17:13:21Z</dcterms:created>
  <dcterms:modified xsi:type="dcterms:W3CDTF">2024-03-05T17:13:25Z</dcterms:modified>
</cp:coreProperties>
</file>