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M:\16 - DISTEC\axis3-1-1\"/>
    </mc:Choice>
  </mc:AlternateContent>
  <xr:revisionPtr revIDLastSave="0" documentId="13_ncr:1_{C8576F83-F20B-4D80-BDE7-F496493DFF62}" xr6:coauthVersionLast="47" xr6:coauthVersionMax="47" xr10:uidLastSave="{00000000-0000-0000-0000-000000000000}"/>
  <bookViews>
    <workbookView xWindow="-110" yWindow="-110" windowWidth="19420" windowHeight="10420" tabRatio="883" activeTab="1" xr2:uid="{00000000-000D-0000-FFFF-FFFF00000000}"/>
  </bookViews>
  <sheets>
    <sheet name="Project sheet" sheetId="32" r:id="rId1"/>
    <sheet name="iS0 evaluation" sheetId="35" r:id="rId2"/>
    <sheet name="Evaluation criteria" sheetId="30" r:id="rId3"/>
    <sheet name="Criteria presentation" sheetId="37" r:id="rId4"/>
    <sheet name="Calcul" sheetId="3" state="hidden" r:id="rId5"/>
  </sheets>
  <definedNames>
    <definedName name="_xlnm.Print_Area" localSheetId="3">'Criteria presentation'!$A$5:$K$24</definedName>
    <definedName name="_xlnm.Print_Area" localSheetId="2">'Evaluation criteria'!$A$1:$I$23</definedName>
    <definedName name="_xlnm.Print_Area" localSheetId="1">'iS0 evaluation'!$A$1:$Q$41</definedName>
    <definedName name="_xlnm.Print_Area" localSheetId="0">'Project sheet'!$A$1:$I$31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2" i="30" l="1"/>
  <c r="C20" i="35" l="1"/>
  <c r="C36" i="35"/>
  <c r="K36" i="35"/>
  <c r="BT23" i="30" s="1"/>
  <c r="K34" i="35"/>
  <c r="BT22" i="30" s="1"/>
  <c r="K32" i="35"/>
  <c r="K30" i="35"/>
  <c r="K28" i="35"/>
  <c r="K26" i="35"/>
  <c r="K24" i="35"/>
  <c r="K22" i="35"/>
  <c r="BJ23" i="30"/>
  <c r="BJ22" i="30"/>
  <c r="BJ21" i="30"/>
  <c r="BJ20" i="30"/>
  <c r="BJ19" i="30"/>
  <c r="BJ18" i="30"/>
  <c r="BJ17" i="30"/>
  <c r="BJ16" i="30"/>
  <c r="BB4" i="30"/>
  <c r="BA4" i="30"/>
  <c r="BB7" i="30"/>
  <c r="BG4" i="30"/>
  <c r="BB6" i="30"/>
  <c r="BC10" i="30"/>
  <c r="BD10" i="30"/>
  <c r="BH8" i="30"/>
  <c r="BG8" i="30"/>
  <c r="BH6" i="30"/>
  <c r="BC5" i="30"/>
  <c r="BD5" i="30"/>
  <c r="BA5" i="30"/>
  <c r="BA11" i="30"/>
  <c r="BJ11" i="30"/>
  <c r="BJ10" i="30"/>
  <c r="BJ9" i="30"/>
  <c r="BJ8" i="30"/>
  <c r="BJ7" i="30"/>
  <c r="BJ6" i="30"/>
  <c r="BJ5" i="30"/>
  <c r="BJ4" i="30"/>
  <c r="BL19" i="30" l="1"/>
  <c r="BK16" i="30"/>
  <c r="BQ16" i="30"/>
  <c r="BK17" i="30"/>
  <c r="BM17" i="30"/>
  <c r="BN17" i="30"/>
  <c r="BK23" i="30"/>
  <c r="BL16" i="30"/>
  <c r="BK4" i="30"/>
  <c r="BN22" i="30"/>
  <c r="BM22" i="30"/>
  <c r="BR20" i="30"/>
  <c r="BQ20" i="30"/>
  <c r="BR18" i="30"/>
  <c r="BL18" i="30"/>
  <c r="BU23" i="30"/>
  <c r="BW22" i="30"/>
  <c r="BX22" i="30"/>
  <c r="BN10" i="30"/>
  <c r="BM10" i="30"/>
  <c r="BK5" i="30"/>
  <c r="BQ4" i="30"/>
  <c r="BL7" i="30"/>
  <c r="BN5" i="30"/>
  <c r="BR6" i="30"/>
  <c r="BL6" i="30"/>
  <c r="BM5" i="30"/>
  <c r="BL4" i="30"/>
  <c r="BE11" i="30"/>
  <c r="BY23" i="30" s="1"/>
  <c r="BF11" i="30"/>
  <c r="BZ23" i="30" s="1"/>
  <c r="BA7" i="30"/>
  <c r="BK19" i="30" s="1"/>
  <c r="BG7" i="30"/>
  <c r="BQ19" i="30" s="1"/>
  <c r="BC11" i="30"/>
  <c r="BW23" i="30" s="1"/>
  <c r="BC8" i="30"/>
  <c r="BM8" i="30" s="1"/>
  <c r="BB10" i="30"/>
  <c r="BL10" i="30" s="1"/>
  <c r="BG11" i="30"/>
  <c r="CA23" i="30" s="1"/>
  <c r="BG6" i="30"/>
  <c r="BQ6" i="30" s="1"/>
  <c r="BG9" i="30"/>
  <c r="BF6" i="30"/>
  <c r="BP6" i="30" s="1"/>
  <c r="BH10" i="30"/>
  <c r="BR10" i="30" s="1"/>
  <c r="BE4" i="30"/>
  <c r="BC9" i="30"/>
  <c r="BD4" i="30"/>
  <c r="BD6" i="30"/>
  <c r="BN6" i="30" s="1"/>
  <c r="BC4" i="30"/>
  <c r="BD8" i="30"/>
  <c r="BN8" i="30" s="1"/>
  <c r="BA8" i="30"/>
  <c r="BK8" i="30" s="1"/>
  <c r="BF7" i="30"/>
  <c r="BP19" i="30" s="1"/>
  <c r="BB8" i="30"/>
  <c r="BL8" i="30" s="1"/>
  <c r="BA9" i="30"/>
  <c r="BF5" i="30"/>
  <c r="BE7" i="30"/>
  <c r="BO19" i="30" s="1"/>
  <c r="BF10" i="30"/>
  <c r="BP10" i="30" s="1"/>
  <c r="BC7" i="30"/>
  <c r="BM19" i="30" s="1"/>
  <c r="BH9" i="30"/>
  <c r="BH4" i="30"/>
  <c r="BE9" i="30"/>
  <c r="BF4" i="30"/>
  <c r="BD9" i="30"/>
  <c r="BE6" i="30"/>
  <c r="BO6" i="30" s="1"/>
  <c r="BB9" i="30"/>
  <c r="BA6" i="30"/>
  <c r="BK6" i="30" s="1"/>
  <c r="BH7" i="30"/>
  <c r="BR19" i="30" s="1"/>
  <c r="BD11" i="30"/>
  <c r="BX23" i="30" s="1"/>
  <c r="BH5" i="30"/>
  <c r="BG5" i="30"/>
  <c r="BB11" i="30"/>
  <c r="BV23" i="30" s="1"/>
  <c r="BA10" i="30"/>
  <c r="BK10" i="30" s="1"/>
  <c r="BE5" i="30"/>
  <c r="BF8" i="30"/>
  <c r="BP8" i="30" s="1"/>
  <c r="BE10" i="30"/>
  <c r="BO10" i="30" s="1"/>
  <c r="BB12" i="30"/>
  <c r="BK11" i="30"/>
  <c r="BQ8" i="30"/>
  <c r="BR8" i="30"/>
  <c r="BH11" i="30"/>
  <c r="BG10" i="30"/>
  <c r="BQ10" i="30" s="1"/>
  <c r="BF9" i="30"/>
  <c r="BE8" i="30"/>
  <c r="BO8" i="30" s="1"/>
  <c r="BD7" i="30"/>
  <c r="BN19" i="30" s="1"/>
  <c r="BC6" i="30"/>
  <c r="BM6" i="30" s="1"/>
  <c r="BB5" i="30"/>
  <c r="BU22" i="30" l="1"/>
  <c r="BN20" i="30"/>
  <c r="BN18" i="30"/>
  <c r="BP18" i="30"/>
  <c r="CA22" i="30"/>
  <c r="BZ22" i="30"/>
  <c r="BO20" i="30"/>
  <c r="BQ22" i="30"/>
  <c r="BM18" i="30"/>
  <c r="BO18" i="30"/>
  <c r="BR22" i="30"/>
  <c r="BQ9" i="30"/>
  <c r="BQ21" i="30"/>
  <c r="BN9" i="30"/>
  <c r="BN21" i="30"/>
  <c r="BL22" i="30"/>
  <c r="BL5" i="30"/>
  <c r="BL17" i="30"/>
  <c r="BP4" i="30"/>
  <c r="BP16" i="30"/>
  <c r="BO5" i="30"/>
  <c r="BO17" i="30"/>
  <c r="BK22" i="30"/>
  <c r="BK9" i="30"/>
  <c r="BK21" i="30"/>
  <c r="BQ11" i="30"/>
  <c r="BQ23" i="30"/>
  <c r="BV22" i="30"/>
  <c r="BM4" i="30"/>
  <c r="BM16" i="30"/>
  <c r="BQ18" i="30"/>
  <c r="BO22" i="30"/>
  <c r="BK20" i="30"/>
  <c r="BP20" i="30"/>
  <c r="BL9" i="30"/>
  <c r="BL21" i="30"/>
  <c r="BO9" i="30"/>
  <c r="BO21" i="30"/>
  <c r="BR4" i="30"/>
  <c r="BR16" i="30"/>
  <c r="BR9" i="30"/>
  <c r="BR21" i="30"/>
  <c r="BQ5" i="30"/>
  <c r="BQ17" i="30"/>
  <c r="BP11" i="30"/>
  <c r="BP23" i="30"/>
  <c r="BR5" i="30"/>
  <c r="BR17" i="30"/>
  <c r="BO4" i="30"/>
  <c r="BO16" i="30"/>
  <c r="BL20" i="30"/>
  <c r="BP22" i="30"/>
  <c r="BM11" i="30"/>
  <c r="BM23" i="30"/>
  <c r="BL11" i="30"/>
  <c r="BL23" i="30"/>
  <c r="BN4" i="30"/>
  <c r="BN16" i="30"/>
  <c r="BP9" i="30"/>
  <c r="BP21" i="30"/>
  <c r="BM9" i="30"/>
  <c r="BM21" i="30"/>
  <c r="BY22" i="30"/>
  <c r="BO11" i="30"/>
  <c r="BO23" i="30"/>
  <c r="BR11" i="30"/>
  <c r="BR23" i="30"/>
  <c r="BN11" i="30"/>
  <c r="BN23" i="30"/>
  <c r="BP5" i="30"/>
  <c r="BP17" i="30"/>
  <c r="CB22" i="30"/>
  <c r="CB23" i="30"/>
  <c r="BM20" i="30"/>
  <c r="BK18" i="30"/>
  <c r="BQ7" i="30"/>
  <c r="BM7" i="30"/>
  <c r="BN7" i="30"/>
  <c r="BK7" i="30"/>
  <c r="BO7" i="30"/>
  <c r="BR7" i="30"/>
  <c r="BP7" i="30"/>
  <c r="BA2" i="30"/>
  <c r="BE2" i="30"/>
  <c r="BF2" i="30"/>
  <c r="BH2" i="30"/>
  <c r="BB2" i="30"/>
  <c r="BG2" i="30"/>
  <c r="BC2" i="30"/>
  <c r="BD2" i="30"/>
  <c r="BM15" i="30" l="1"/>
  <c r="BL15" i="30"/>
  <c r="BP3" i="30"/>
  <c r="BO15" i="30"/>
  <c r="BK3" i="30"/>
  <c r="BN3" i="30"/>
  <c r="BK15" i="30"/>
  <c r="BN15" i="30"/>
  <c r="BQ15" i="30"/>
  <c r="BP15" i="30"/>
  <c r="BL3" i="30"/>
  <c r="BR15" i="30"/>
  <c r="BR3" i="30"/>
  <c r="BO3" i="30"/>
  <c r="BM3" i="30"/>
  <c r="BQ3" i="30"/>
  <c r="BK12" i="30" l="1"/>
  <c r="BK24" i="30"/>
  <c r="BJ24" i="30"/>
  <c r="BJ12" i="30"/>
  <c r="K20" i="35"/>
  <c r="BT11" i="30" s="1"/>
  <c r="K18" i="35"/>
  <c r="BT10" i="30" s="1"/>
  <c r="K16" i="35"/>
  <c r="BT9" i="30" s="1"/>
  <c r="K14" i="35"/>
  <c r="BT8" i="30" s="1"/>
  <c r="K12" i="35"/>
  <c r="BT7" i="30" s="1"/>
  <c r="K10" i="35"/>
  <c r="BT6" i="30" s="1"/>
  <c r="K8" i="35"/>
  <c r="BT5" i="30" s="1"/>
  <c r="K6" i="35"/>
  <c r="G1" i="30"/>
  <c r="BV7" i="30" l="1"/>
  <c r="CB7" i="30"/>
  <c r="CA7" i="30"/>
  <c r="BW7" i="30"/>
  <c r="BX7" i="30"/>
  <c r="BU7" i="30"/>
  <c r="BZ7" i="30"/>
  <c r="BY7" i="30"/>
  <c r="BU11" i="30"/>
  <c r="BV11" i="30"/>
  <c r="BW11" i="30"/>
  <c r="BX11" i="30"/>
  <c r="BY11" i="30"/>
  <c r="BZ11" i="30"/>
  <c r="CA11" i="30"/>
  <c r="CB11" i="30"/>
  <c r="BV10" i="30"/>
  <c r="BW10" i="30"/>
  <c r="BX10" i="30"/>
  <c r="BY10" i="30"/>
  <c r="BU10" i="30"/>
  <c r="BZ10" i="30"/>
  <c r="CA10" i="30"/>
  <c r="CB10" i="30"/>
  <c r="BU9" i="30"/>
  <c r="BV9" i="30"/>
  <c r="BW9" i="30"/>
  <c r="BX9" i="30"/>
  <c r="BY9" i="30"/>
  <c r="BZ9" i="30"/>
  <c r="CA9" i="30"/>
  <c r="CB9" i="30"/>
  <c r="BV8" i="30"/>
  <c r="BW8" i="30"/>
  <c r="BX8" i="30"/>
  <c r="BY8" i="30"/>
  <c r="BZ8" i="30"/>
  <c r="CA8" i="30"/>
  <c r="BU8" i="30"/>
  <c r="CB8" i="30"/>
  <c r="BV6" i="30"/>
  <c r="BW6" i="30"/>
  <c r="BX6" i="30"/>
  <c r="BY6" i="30"/>
  <c r="BZ6" i="30"/>
  <c r="CA6" i="30"/>
  <c r="CB6" i="30"/>
  <c r="BU6" i="30"/>
  <c r="BV5" i="30"/>
  <c r="BW5" i="30"/>
  <c r="BU5" i="30"/>
  <c r="BX5" i="30"/>
  <c r="CB5" i="30"/>
  <c r="BY5" i="30"/>
  <c r="BZ5" i="30"/>
  <c r="CA5" i="30"/>
  <c r="BT4" i="30"/>
  <c r="D22" i="35"/>
  <c r="G22" i="35" s="1"/>
  <c r="H36" i="35"/>
  <c r="D10" i="35"/>
  <c r="D6" i="35"/>
  <c r="H6" i="35" s="1"/>
  <c r="D8" i="35"/>
  <c r="D12" i="35"/>
  <c r="D14" i="35"/>
  <c r="D16" i="35"/>
  <c r="D18" i="35"/>
  <c r="H18" i="35" s="1"/>
  <c r="D24" i="35"/>
  <c r="D28" i="35"/>
  <c r="H28" i="35" s="1"/>
  <c r="D30" i="35"/>
  <c r="H30" i="35" s="1"/>
  <c r="D32" i="35"/>
  <c r="BT16" i="30"/>
  <c r="BU16" i="30" s="1"/>
  <c r="BT17" i="30"/>
  <c r="BT19" i="30"/>
  <c r="BT20" i="30"/>
  <c r="BT21" i="30"/>
  <c r="BT18" i="30"/>
  <c r="G36" i="35"/>
  <c r="D34" i="35"/>
  <c r="D26" i="35"/>
  <c r="H26" i="35" s="1"/>
  <c r="D18" i="3"/>
  <c r="D19" i="3"/>
  <c r="D20" i="3"/>
  <c r="BV21" i="30" l="1"/>
  <c r="CB21" i="30"/>
  <c r="BU21" i="30"/>
  <c r="BW21" i="30"/>
  <c r="BX21" i="30"/>
  <c r="BY21" i="30"/>
  <c r="BZ21" i="30"/>
  <c r="CA21" i="30"/>
  <c r="BV20" i="30"/>
  <c r="BW20" i="30"/>
  <c r="BX20" i="30"/>
  <c r="BY20" i="30"/>
  <c r="BZ20" i="30"/>
  <c r="BU20" i="30"/>
  <c r="CA20" i="30"/>
  <c r="CB20" i="30"/>
  <c r="BV19" i="30"/>
  <c r="BW19" i="30"/>
  <c r="CB19" i="30"/>
  <c r="BU19" i="30"/>
  <c r="BX19" i="30"/>
  <c r="BY19" i="30"/>
  <c r="BZ19" i="30"/>
  <c r="CA19" i="30"/>
  <c r="BY18" i="30"/>
  <c r="BZ18" i="30"/>
  <c r="CA18" i="30"/>
  <c r="CB18" i="30"/>
  <c r="BU18" i="30"/>
  <c r="BV18" i="30"/>
  <c r="BW18" i="30"/>
  <c r="BX18" i="30"/>
  <c r="CA17" i="30"/>
  <c r="CB17" i="30"/>
  <c r="BV17" i="30"/>
  <c r="BW17" i="30"/>
  <c r="BU17" i="30"/>
  <c r="BX17" i="30"/>
  <c r="BY17" i="30"/>
  <c r="BZ17" i="30"/>
  <c r="CA16" i="30"/>
  <c r="BV16" i="30"/>
  <c r="BW16" i="30"/>
  <c r="BX16" i="30"/>
  <c r="BY16" i="30"/>
  <c r="BZ16" i="30"/>
  <c r="CB16" i="30"/>
  <c r="G32" i="35"/>
  <c r="H32" i="35"/>
  <c r="G34" i="35"/>
  <c r="H34" i="35"/>
  <c r="H22" i="35"/>
  <c r="G24" i="35"/>
  <c r="H24" i="35"/>
  <c r="BV4" i="30"/>
  <c r="BV3" i="30" s="1"/>
  <c r="BW4" i="30"/>
  <c r="BW3" i="30" s="1"/>
  <c r="BX4" i="30"/>
  <c r="BX3" i="30" s="1"/>
  <c r="BY4" i="30"/>
  <c r="BY3" i="30" s="1"/>
  <c r="BZ4" i="30"/>
  <c r="BZ3" i="30" s="1"/>
  <c r="CA4" i="30"/>
  <c r="CA3" i="30" s="1"/>
  <c r="CB4" i="30"/>
  <c r="CB3" i="30" s="1"/>
  <c r="BU4" i="30"/>
  <c r="BU3" i="30" s="1"/>
  <c r="G30" i="35"/>
  <c r="C28" i="35"/>
  <c r="G28" i="35"/>
  <c r="G26" i="35"/>
  <c r="G18" i="35"/>
  <c r="H16" i="35"/>
  <c r="G16" i="35"/>
  <c r="H14" i="35"/>
  <c r="G14" i="35"/>
  <c r="H8" i="35"/>
  <c r="G8" i="35"/>
  <c r="G12" i="35"/>
  <c r="H12" i="35"/>
  <c r="G6" i="35"/>
  <c r="H20" i="35"/>
  <c r="G20" i="35"/>
  <c r="G10" i="35"/>
  <c r="H10" i="35"/>
  <c r="CB15" i="30" l="1"/>
  <c r="BU15" i="30"/>
  <c r="M24" i="35"/>
  <c r="M25" i="35"/>
  <c r="BZ15" i="30"/>
  <c r="BY15" i="30"/>
  <c r="CA15" i="30"/>
  <c r="BW15" i="30"/>
  <c r="BV15" i="30"/>
  <c r="BX15" i="30"/>
  <c r="BU12" i="30"/>
  <c r="BT12" i="30"/>
  <c r="A22" i="35"/>
  <c r="A6" i="35"/>
  <c r="BU24" i="30" l="1"/>
  <c r="BT24" i="30"/>
</calcChain>
</file>

<file path=xl/sharedStrings.xml><?xml version="1.0" encoding="utf-8"?>
<sst xmlns="http://schemas.openxmlformats.org/spreadsheetml/2006/main" count="326" uniqueCount="223">
  <si>
    <t>Innovation Project Evaluation</t>
  </si>
  <si>
    <t>Project Name:</t>
  </si>
  <si>
    <t>Innovation Project Manager:</t>
  </si>
  <si>
    <t>TBD</t>
  </si>
  <si>
    <t>Date of the Gate Review:</t>
  </si>
  <si>
    <t>DD/MM/YYYY</t>
  </si>
  <si>
    <t>Participants to the evaluation:</t>
  </si>
  <si>
    <t>Project positioning:</t>
  </si>
  <si>
    <t>Innovation Project Evaluation Sheet</t>
  </si>
  <si>
    <t>Criteria</t>
  </si>
  <si>
    <t>Score</t>
    <phoneticPr fontId="1" type="noConversion"/>
  </si>
  <si>
    <t>Qualification</t>
    <phoneticPr fontId="1" type="noConversion"/>
  </si>
  <si>
    <t>Confidence level</t>
  </si>
  <si>
    <t>Comments (mandatory)</t>
  </si>
  <si>
    <t>Mapping</t>
    <phoneticPr fontId="1" type="noConversion"/>
  </si>
  <si>
    <t>Strategy and image</t>
  </si>
  <si>
    <t>High level of confidence in the evaluation</t>
  </si>
  <si>
    <t>…</t>
  </si>
  <si>
    <t>STAKE</t>
  </si>
  <si>
    <t>Low level of confidence in the evaluation</t>
  </si>
  <si>
    <t>Moderate level of confidence in the evaluation</t>
  </si>
  <si>
    <t>Differentiation</t>
  </si>
  <si>
    <t>Barriers to entry</t>
  </si>
  <si>
    <t>Addressable market (revenues)</t>
  </si>
  <si>
    <t>Market robustness</t>
  </si>
  <si>
    <t>Economic value creation</t>
  </si>
  <si>
    <t>Group transversality</t>
  </si>
  <si>
    <t>Critical technos maturity</t>
  </si>
  <si>
    <t>FEASIBILITY</t>
  </si>
  <si>
    <t>Competences accessibility</t>
  </si>
  <si>
    <t>Industrial feasibility</t>
  </si>
  <si>
    <t>Commercialization feasibility</t>
  </si>
  <si>
    <t>Investments (demo NRC)</t>
  </si>
  <si>
    <t>Demo. NRC</t>
  </si>
  <si>
    <t>Legend:</t>
  </si>
  <si>
    <t>Presentation of concept / project evaluation criteria at Safran Innovation process gates (iS0 &amp; iS1)</t>
  </si>
  <si>
    <t>Category</t>
  </si>
  <si>
    <t>To be completed at iSO</t>
  </si>
  <si>
    <t>To be completed at iS1</t>
  </si>
  <si>
    <t>Reason why of the criteria</t>
  </si>
  <si>
    <t>Assessment logic</t>
  </si>
  <si>
    <t>Stakes</t>
  </si>
  <si>
    <t>Group strategy and image</t>
  </si>
  <si>
    <t>Benefits for Safran image &amp; strategy</t>
  </si>
  <si>
    <t>Critère évaluant l'intérêt et l'apport au sens large du concept d'innovation pour la stratégie du Groupe et son image</t>
  </si>
  <si>
    <t>Echelle croissante suivant le niveau d'apport et d'alignement avec les activités/domaines stratégiques pour le Groupe (simple contribution à l'image, puis apport sur les activités cœur de métiers jusqu'à un "must" pour la stratégie du Groupe)</t>
  </si>
  <si>
    <t>The  concept / project has no benefit for Safran image or strategy</t>
  </si>
  <si>
    <t>The concept / project has benefits for Safran image</t>
  </si>
  <si>
    <t>The concept has benefits directly for Safran core activities or for domains related to Safran "métiers"</t>
  </si>
  <si>
    <t>The concept / project is a must have regarding the Group strategy</t>
  </si>
  <si>
    <t>Differentiation
&amp;
Barriers to entry</t>
  </si>
  <si>
    <t>Level of differentiation VS. market / competitors</t>
  </si>
  <si>
    <r>
      <t xml:space="preserve">Critère évaluant le degré de différenciation avec l'existant sur le marché. Il est à évaluer selon "l'écart de performance" maximum apporté par le concept parmi les différentes natures de différenciation : </t>
    </r>
    <r>
      <rPr>
        <b/>
        <i/>
        <sz val="10"/>
        <color indexed="63"/>
        <rFont val="Arial"/>
        <family val="2"/>
      </rPr>
      <t>Technique</t>
    </r>
    <r>
      <rPr>
        <i/>
        <sz val="10"/>
        <color indexed="63"/>
        <rFont val="Arial"/>
        <family val="2"/>
      </rPr>
      <t xml:space="preserve"> (par ex. réduction des emmissions) OU </t>
    </r>
    <r>
      <rPr>
        <b/>
        <i/>
        <sz val="10"/>
        <color indexed="63"/>
        <rFont val="Arial"/>
        <family val="2"/>
      </rPr>
      <t>Economique</t>
    </r>
    <r>
      <rPr>
        <i/>
        <sz val="10"/>
        <color indexed="63"/>
        <rFont val="Arial"/>
        <family val="2"/>
      </rPr>
      <t xml:space="preserve"> (par ex. réduction des coûts) OU </t>
    </r>
    <r>
      <rPr>
        <b/>
        <i/>
        <sz val="10"/>
        <color indexed="63"/>
        <rFont val="Arial"/>
        <family val="2"/>
      </rPr>
      <t>Fonctionnelle</t>
    </r>
    <r>
      <rPr>
        <i/>
        <sz val="10"/>
        <color indexed="63"/>
        <rFont val="Arial"/>
        <family val="2"/>
      </rPr>
      <t xml:space="preserve"> (par ex. réduction du TAT)</t>
    </r>
  </si>
  <si>
    <t>Echelle croissante suivant le niveau de différenciation apporté par le concept par rapport à l'existant sans préjuger de sa nature (de l'absence de différenciation jusqu'à la capacité à générer un nouveau marché, potentiellement au-delà du périmètre business actuel du Groupe)</t>
  </si>
  <si>
    <r>
      <rPr>
        <b/>
        <i/>
        <sz val="10"/>
        <color indexed="8"/>
        <rFont val="Arial"/>
        <family val="2"/>
      </rPr>
      <t>"Follower"</t>
    </r>
    <r>
      <rPr>
        <i/>
        <sz val="10"/>
        <color indexed="8"/>
        <rFont val="Arial"/>
        <family val="2"/>
      </rPr>
      <t xml:space="preserve">
Enables to reduce the gap regarding competition</t>
    </r>
  </si>
  <si>
    <r>
      <rPr>
        <b/>
        <i/>
        <sz val="10"/>
        <color indexed="8"/>
        <rFont val="Arial"/>
        <family val="2"/>
      </rPr>
      <t>"Player"</t>
    </r>
    <r>
      <rPr>
        <i/>
        <sz val="10"/>
        <color indexed="8"/>
        <rFont val="Arial"/>
        <family val="2"/>
      </rPr>
      <t xml:space="preserve">
Enable to maintain Safran current competitive position
("Renovation Innovation")</t>
    </r>
  </si>
  <si>
    <r>
      <rPr>
        <b/>
        <i/>
        <sz val="10"/>
        <rFont val="Arial"/>
        <family val="2"/>
      </rPr>
      <t>"Leader"</t>
    </r>
    <r>
      <rPr>
        <i/>
        <sz val="10"/>
        <rFont val="Arial"/>
        <family val="2"/>
      </rPr>
      <t xml:space="preserve">
Enable to improve Safran current competitive position
("Incremental Innovation")</t>
    </r>
  </si>
  <si>
    <r>
      <rPr>
        <b/>
        <i/>
        <sz val="10"/>
        <rFont val="Arial"/>
        <family val="2"/>
      </rPr>
      <t>"Game changer"</t>
    </r>
    <r>
      <rPr>
        <i/>
        <sz val="10"/>
        <rFont val="Arial"/>
        <family val="2"/>
      </rPr>
      <t xml:space="preserve">
Enable to create a new market / Potentially beyond Safran current core businesses
("Breakthrough Innovation")</t>
    </r>
  </si>
  <si>
    <t>Sustainability of the differentiation / Barriers to entry</t>
  </si>
  <si>
    <t>Not mandatory / Nice to have</t>
  </si>
  <si>
    <t>Critère évaluant la difficulté pour la concurrence pour se mettre à niveau
Le critère inclut notamment les opportunités de brevetabilité de l'innovation</t>
  </si>
  <si>
    <t>Echelle croissante suivant le niveau d'effort / d'investissement nécessaire à la concurrence pour se mettre à niveau en comparaison de l'effort / l'investissement fourni par Safran</t>
  </si>
  <si>
    <t>Competitors will have to invest less than Safran to catch up</t>
  </si>
  <si>
    <t>Competitors' investments to catch up will be comparable to Safran's investments</t>
  </si>
  <si>
    <t>Competitors will have to invest more than Safran to catch up</t>
  </si>
  <si>
    <t xml:space="preserve">Safran will keep its advance during a significant period of time for the business
(e.g. 5 to 10 years needed to circumvent the patents…) </t>
  </si>
  <si>
    <t>Market</t>
  </si>
  <si>
    <r>
      <t xml:space="preserve">Addressable market for Safran
</t>
    </r>
    <r>
      <rPr>
        <i/>
        <sz val="10"/>
        <color indexed="8"/>
        <rFont val="Arial"/>
        <family val="2"/>
      </rPr>
      <t>(in revenues for Safran, on 10 years from start of commercialization)</t>
    </r>
  </si>
  <si>
    <t>Critère évaluant le chiffre d'affaires potentiel pour Safran sur un horizon de temps donné (10 ans) à partir du moment ou Safran commercialise le concept.
L'estimation de la valeur créée pour le marché (value model), du taux de capture pour Safran, des modalités de valorisation/pricing du concept et de la probabilité de gain du marché permettent de déterminer le potentiel de revenus en € pour le Groupe.
Le critère peut recouvrir 2 natures de revenus : la création de revenus additionnels ou la préservation de revenus actuels. En cas de prise de marché avec un partenaire, ce critère ne concerne que la part de revenus Safran.</t>
  </si>
  <si>
    <t>Echelle croissante suivant des intervalles de revenus pour Safran sur une période de 10 ans à partir de l'EIS
Echelle qualitative en iS0 / Echelle quantitative en iS1</t>
  </si>
  <si>
    <r>
      <rPr>
        <b/>
        <i/>
        <sz val="10"/>
        <rFont val="Arial"/>
        <family val="2"/>
      </rPr>
      <t>iS0</t>
    </r>
    <r>
      <rPr>
        <i/>
        <sz val="10"/>
        <rFont val="Arial"/>
        <family val="2"/>
      </rPr>
      <t xml:space="preserve"> : Revenues on 10 years ~ few hundreds M€
</t>
    </r>
    <r>
      <rPr>
        <b/>
        <i/>
        <sz val="10"/>
        <rFont val="Arial"/>
        <family val="2"/>
      </rPr>
      <t>iS1</t>
    </r>
    <r>
      <rPr>
        <i/>
        <sz val="10"/>
        <rFont val="Arial"/>
        <family val="2"/>
      </rPr>
      <t xml:space="preserve"> : Revenues on 10 years &lt; 500 M€</t>
    </r>
  </si>
  <si>
    <r>
      <rPr>
        <b/>
        <i/>
        <sz val="10"/>
        <rFont val="Arial"/>
        <family val="2"/>
      </rPr>
      <t>iS0</t>
    </r>
    <r>
      <rPr>
        <i/>
        <sz val="10"/>
        <rFont val="Arial"/>
        <family val="2"/>
      </rPr>
      <t xml:space="preserve"> : Revenues on 10 years ~ closed to € 1 billion
</t>
    </r>
    <r>
      <rPr>
        <b/>
        <i/>
        <sz val="10"/>
        <rFont val="Arial"/>
        <family val="2"/>
      </rPr>
      <t>iS1</t>
    </r>
    <r>
      <rPr>
        <i/>
        <sz val="10"/>
        <rFont val="Arial"/>
        <family val="2"/>
      </rPr>
      <t xml:space="preserve"> : 500 M€ &lt; revenues on 10 years &lt; 1 000 M€</t>
    </r>
  </si>
  <si>
    <r>
      <rPr>
        <b/>
        <i/>
        <sz val="10"/>
        <rFont val="Arial"/>
        <family val="2"/>
      </rPr>
      <t>iS0</t>
    </r>
    <r>
      <rPr>
        <i/>
        <sz val="10"/>
        <rFont val="Arial"/>
        <family val="2"/>
      </rPr>
      <t xml:space="preserve"> : Revenues on 10 years ~ more than € 1 billion
</t>
    </r>
    <r>
      <rPr>
        <b/>
        <i/>
        <sz val="10"/>
        <rFont val="Arial"/>
        <family val="2"/>
      </rPr>
      <t xml:space="preserve">iS1 </t>
    </r>
    <r>
      <rPr>
        <i/>
        <sz val="10"/>
        <rFont val="Arial"/>
        <family val="2"/>
      </rPr>
      <t>: 1 000 M€ &lt; revenues on 10 years &lt; 2 000 M€</t>
    </r>
  </si>
  <si>
    <r>
      <rPr>
        <b/>
        <i/>
        <sz val="10"/>
        <rFont val="Arial"/>
        <family val="2"/>
      </rPr>
      <t xml:space="preserve">iS0 : </t>
    </r>
    <r>
      <rPr>
        <i/>
        <sz val="10"/>
        <rFont val="Arial"/>
        <family val="2"/>
      </rPr>
      <t>Revenues on 10 years ~ several € billions</t>
    </r>
    <r>
      <rPr>
        <b/>
        <i/>
        <sz val="10"/>
        <rFont val="Arial"/>
        <family val="2"/>
      </rPr>
      <t xml:space="preserve">
iS1</t>
    </r>
    <r>
      <rPr>
        <i/>
        <sz val="10"/>
        <rFont val="Arial"/>
        <family val="2"/>
      </rPr>
      <t xml:space="preserve"> : Revenues on 10 years </t>
    </r>
    <r>
      <rPr>
        <sz val="10"/>
        <rFont val="Calibri"/>
        <family val="2"/>
      </rPr>
      <t>≥</t>
    </r>
    <r>
      <rPr>
        <i/>
        <sz val="10"/>
        <rFont val="Arial"/>
        <family val="2"/>
      </rPr>
      <t xml:space="preserve"> 2000 M€</t>
    </r>
  </si>
  <si>
    <r>
      <t xml:space="preserve">Market robustness
</t>
    </r>
    <r>
      <rPr>
        <i/>
        <sz val="10"/>
        <color indexed="8"/>
        <rFont val="Arial"/>
        <family val="2"/>
      </rPr>
      <t>(stability regarding external events)</t>
    </r>
  </si>
  <si>
    <t xml:space="preserve">Critère évaluant l'impact potentiel d'éléments extérieurs sur le marché / le degré de confiance dans la vision sur l'évolution du marché. 
Le critère inclut notamment l'impact potentiel des évolutions de réglementations / normes / taxes / prix du carburant..., du contexte géopolitique (ex. autorisation d'exportation...) </t>
  </si>
  <si>
    <t>Echelle croissante suivant l'horizon de prévisibilité du marché</t>
  </si>
  <si>
    <t>Market situation can be affected at very short term</t>
  </si>
  <si>
    <t>Market situation can be affected before Entry In Service / Time of commercialization by Safran</t>
  </si>
  <si>
    <t xml:space="preserve">Market situation is predictable at Entry In Service / Time of commercialization by Safran </t>
  </si>
  <si>
    <t>Market situation is predictable at long term, beyond Entry in Service / Time of commercialization by Safran</t>
  </si>
  <si>
    <t>Value creation</t>
  </si>
  <si>
    <t>Critère évaluant le potentiel de création de valeur d'un point de vue économique pour le Groupe (selon une notion de rentabilité économique)</t>
  </si>
  <si>
    <t>Echelle croissante suivant le niveau de rentabilité espéré
Echelle qualitative en iS0 / Echelle quantitative en iS1</t>
  </si>
  <si>
    <r>
      <rPr>
        <b/>
        <i/>
        <sz val="10"/>
        <rFont val="Arial"/>
        <family val="2"/>
      </rPr>
      <t>iS0</t>
    </r>
    <r>
      <rPr>
        <i/>
        <sz val="10"/>
        <rFont val="Arial"/>
        <family val="2"/>
      </rPr>
      <t xml:space="preserve"> : Project with unfavourable business model / low profitability expected
</t>
    </r>
    <r>
      <rPr>
        <b/>
        <i/>
        <sz val="10"/>
        <rFont val="Arial"/>
        <family val="2"/>
      </rPr>
      <t xml:space="preserve">
iS1</t>
    </r>
    <r>
      <rPr>
        <i/>
        <sz val="10"/>
        <rFont val="Arial"/>
        <family val="2"/>
      </rPr>
      <t xml:space="preserve"> : Low (ROI &lt; 7%)</t>
    </r>
  </si>
  <si>
    <r>
      <rPr>
        <b/>
        <i/>
        <sz val="10"/>
        <rFont val="Arial"/>
        <family val="2"/>
      </rPr>
      <t>iS0</t>
    </r>
    <r>
      <rPr>
        <i/>
        <sz val="10"/>
        <rFont val="Arial"/>
        <family val="2"/>
      </rPr>
      <t xml:space="preserve"> : Project with traditional business model / average profitability expected
</t>
    </r>
    <r>
      <rPr>
        <b/>
        <i/>
        <sz val="10"/>
        <rFont val="Arial"/>
        <family val="2"/>
      </rPr>
      <t>iS1</t>
    </r>
    <r>
      <rPr>
        <i/>
        <sz val="10"/>
        <rFont val="Arial"/>
        <family val="2"/>
      </rPr>
      <t xml:space="preserve"> : Acceptable (ROI ~ 10%)</t>
    </r>
  </si>
  <si>
    <r>
      <rPr>
        <b/>
        <i/>
        <sz val="10"/>
        <rFont val="Arial"/>
        <family val="2"/>
      </rPr>
      <t>iS0</t>
    </r>
    <r>
      <rPr>
        <i/>
        <sz val="10"/>
        <rFont val="Arial"/>
        <family val="2"/>
      </rPr>
      <t xml:space="preserve"> : Project with favourable business model evolution / high profitability expected
</t>
    </r>
    <r>
      <rPr>
        <b/>
        <i/>
        <sz val="10"/>
        <rFont val="Arial"/>
        <family val="2"/>
      </rPr>
      <t>iS1</t>
    </r>
    <r>
      <rPr>
        <i/>
        <sz val="10"/>
        <rFont val="Arial"/>
        <family val="2"/>
      </rPr>
      <t xml:space="preserve"> : High (ROI &gt; 12%)</t>
    </r>
  </si>
  <si>
    <r>
      <rPr>
        <b/>
        <i/>
        <sz val="10"/>
        <rFont val="Arial"/>
        <family val="2"/>
      </rPr>
      <t>iS0</t>
    </r>
    <r>
      <rPr>
        <i/>
        <sz val="10"/>
        <rFont val="Arial"/>
        <family val="2"/>
      </rPr>
      <t xml:space="preserve"> : Project with completely new business model / Very high profitability expected
</t>
    </r>
    <r>
      <rPr>
        <b/>
        <i/>
        <sz val="10"/>
        <rFont val="Arial"/>
        <family val="2"/>
      </rPr>
      <t>iS1</t>
    </r>
    <r>
      <rPr>
        <i/>
        <sz val="10"/>
        <rFont val="Arial"/>
        <family val="2"/>
      </rPr>
      <t xml:space="preserve"> : Very high (ROI &gt; 20%)</t>
    </r>
  </si>
  <si>
    <t>Group transversality level</t>
  </si>
  <si>
    <t>Critère évaluant le niveau de transversalité Groupe à travers l'opportunité  d'implication conjointe et homogène des sociétés du Groupe</t>
  </si>
  <si>
    <t>Echelle croissante suivant le mode potentiel d'interaction entre les sociétés (MOE VS. MOA), le nombre de sociétés impliquées et la pertinence d'un pilotage transverse au niveau du Corporate.</t>
  </si>
  <si>
    <t>Only 1 company concerned
or
1 leading company piloting 1 contributing company 
("MOE" mode)</t>
  </si>
  <si>
    <t>1 leading company piloting several contributing companies 
("MOE" mode)</t>
  </si>
  <si>
    <t>2 companies contributing at same level to the project with Corporate project management
("MOA" mode)</t>
  </si>
  <si>
    <r>
      <rPr>
        <sz val="10"/>
        <rFont val="Calibri"/>
        <family val="2"/>
      </rPr>
      <t>≥</t>
    </r>
    <r>
      <rPr>
        <i/>
        <sz val="7"/>
        <rFont val="Arial"/>
        <family val="2"/>
      </rPr>
      <t xml:space="preserve"> </t>
    </r>
    <r>
      <rPr>
        <i/>
        <sz val="10"/>
        <rFont val="Arial"/>
        <family val="2"/>
      </rPr>
      <t>3 companies contributing at same level to the project with Corporate project management
("MOA" mode)</t>
    </r>
  </si>
  <si>
    <t>Other type of value creation for Safran</t>
  </si>
  <si>
    <r>
      <t xml:space="preserve">Critère évaluant la capacité de l'innovation à créer de la valeur autre que le niveau de rentabilité économique du projet. 3 dimensions doivent être évaluées :
- </t>
    </r>
    <r>
      <rPr>
        <b/>
        <i/>
        <sz val="10"/>
        <color indexed="63"/>
        <rFont val="Arial"/>
        <family val="2"/>
      </rPr>
      <t>Création de valeur technique</t>
    </r>
    <r>
      <rPr>
        <i/>
        <sz val="10"/>
        <color indexed="63"/>
        <rFont val="Arial"/>
        <family val="2"/>
      </rPr>
      <t xml:space="preserve"> (généricité, compétences et maîtrise technologique)
- </t>
    </r>
    <r>
      <rPr>
        <b/>
        <i/>
        <sz val="10"/>
        <color indexed="63"/>
        <rFont val="Arial"/>
        <family val="2"/>
      </rPr>
      <t>Création de valeur commerciale</t>
    </r>
    <r>
      <rPr>
        <i/>
        <sz val="10"/>
        <color indexed="63"/>
        <rFont val="Arial"/>
        <family val="2"/>
      </rPr>
      <t xml:space="preserve"> (enabler pour atteindre d'autres marchés)
- </t>
    </r>
    <r>
      <rPr>
        <b/>
        <i/>
        <sz val="10"/>
        <color indexed="63"/>
        <rFont val="Arial"/>
        <family val="2"/>
      </rPr>
      <t>Création de valeur sociale</t>
    </r>
    <r>
      <rPr>
        <i/>
        <sz val="10"/>
        <color indexed="63"/>
        <rFont val="Arial"/>
        <family val="2"/>
      </rPr>
      <t xml:space="preserve"> (culture d'entreprise, management, RH)</t>
    </r>
  </si>
  <si>
    <t>Echelle suivant le niveau de contribution à la création de valeur sur les 3 dimensions</t>
  </si>
  <si>
    <t>No other type of value creation identified</t>
  </si>
  <si>
    <t>Other type(s) of value creation expected, to be explored</t>
  </si>
  <si>
    <t>1 type of non economic value creation clearly identified</t>
  </si>
  <si>
    <t>Several types of non economic value creation clearly identified</t>
  </si>
  <si>
    <t>To be completed at iS0</t>
  </si>
  <si>
    <t>Evaluation logic</t>
  </si>
  <si>
    <t>Feasi
bility</t>
  </si>
  <si>
    <t>Technical / Industrial feasibility</t>
  </si>
  <si>
    <t>Maturity of the critical technologies needed</t>
  </si>
  <si>
    <t>Critère évaluant la matiruté des technologies critiques nécessaires au concept à travers l'identification du niveau de TRL le plus faible parmi les technologies critiques</t>
  </si>
  <si>
    <t>Echelle croissante suivant le niveau TRL de la technologie critique ayant le TRL le plus faible</t>
  </si>
  <si>
    <t>Lowest TRL among critical technologies ≤ 2</t>
  </si>
  <si>
    <t>Lowest TRL among critical technologies = 3</t>
  </si>
  <si>
    <t>Lowest TRL among critical technologies = 4</t>
  </si>
  <si>
    <t>Lowest TRL among critical technologies ≥ 5</t>
  </si>
  <si>
    <t>Technical competences accessibility</t>
  </si>
  <si>
    <t>Critère évaluant le degré de disponibilité des compétences nécessaires au développement de l'innovation et la capacité à y accéder
Le critère inclut l'accès à des compétences au sein d'une société du Groupe qui n'est pas sponsor ou auprès d'un partenaire externe
Les notions de propriété intellectuelle des solutions techniques impliquées sont à prendre en compte dans l'évaluation du niveau d'accessibilité</t>
  </si>
  <si>
    <t>Echelle croissante suivant le degré de maîtrise des compétences nécessaires ET / OU le degré d'accessibilité à ces compétences en interne ou en externe</t>
  </si>
  <si>
    <t>New technological field. Difficult access to know-how and expertises
/
A partner is necessary but no identification of potential partner</t>
  </si>
  <si>
    <t>Technological field partially known 
/
A partner is necessary and potential partners already identified</t>
  </si>
  <si>
    <t>Significant experience in this technological field 
/
A partner is necessary and potential partner ready to become involved</t>
  </si>
  <si>
    <t>Leadership in this technological field
No need for partner</t>
  </si>
  <si>
    <t>Critère évaluant la faisabilité industrielle de l'innovation vis-à-vis des savoir faire et moyens actuels</t>
  </si>
  <si>
    <t>Echelle croissante suivant la disponibilité du savoir faire industriel et le degré d'évolution nécessaire des schémas industriels existants</t>
  </si>
  <si>
    <t>No accesible solution to industrialize the concept</t>
  </si>
  <si>
    <t>Accessible solutions to industrialize the concept but requiring significant evolution of the current industrial know-how</t>
  </si>
  <si>
    <t>Accessible solutions to industrialize the concept requiring limited evolution of the current industrial know-how</t>
  </si>
  <si>
    <t>Available solutions to industrialize the concept</t>
  </si>
  <si>
    <t>Business feasibility</t>
  </si>
  <si>
    <t>Business Readiness Level</t>
  </si>
  <si>
    <t>Critère évaluant le niveau de maturité Business vis-à-vis du concept</t>
  </si>
  <si>
    <t>Echelle croissante suivant le niveau de maturité Business: de l'absence de besoin identifié jusqu'à la valorisation précise des gains générés sur le marché</t>
  </si>
  <si>
    <t>The market need is not identified, the value creation potential for the market is not formalized</t>
  </si>
  <si>
    <t>The market need is identified, a preliminary assessment of the value creation potential is formalized, the market is segmented and quantifiable</t>
  </si>
  <si>
    <t>The value creation potential is confirmed by customers with related key success factors identified, the business model and market access conditions are defined</t>
  </si>
  <si>
    <t>The market potential is confirmed through a precise quantification and valorization of the business. The commercial strategy is structured</t>
  </si>
  <si>
    <t>Marketability /
Commercialization feasibility</t>
  </si>
  <si>
    <t>Critère évaluant l'effort marketing / commercial nécessaire pour le succès business du concept
Le critère inclut notamment les notions d'acceptation du marché / de crédibilité de Safran sur le sujet, les notions d'accord de partenaires stratégiques, les notions d'impacts réglementaires et environnementaux et les notions de faisabilité en terme d'achat de licences (si besoin)</t>
  </si>
  <si>
    <t>Echelle croissante suivant la facilité de commercialisation de l'innovation</t>
  </si>
  <si>
    <t>Very difficult 
Lack of legitimacy or credibility for Safran to commercialize the concept / Need for a strategic partner not identified or difficult to convince</t>
  </si>
  <si>
    <t>Difficult 
Important efforts will be necessary to commercialize the concept / Need for a strategic partner identified</t>
  </si>
  <si>
    <t>Easy 
Few efforts will be necessary to commercialize the concept / Request for proposal already identified or strategic partner already on board</t>
  </si>
  <si>
    <t>Very easy
Direct partnership with customer</t>
  </si>
  <si>
    <t>Economical feasibility</t>
  </si>
  <si>
    <r>
      <t xml:space="preserve">Level of investments
</t>
    </r>
    <r>
      <rPr>
        <i/>
        <sz val="10"/>
        <color indexed="8"/>
        <rFont val="Arial"/>
        <family val="2"/>
      </rPr>
      <t>Demonstration Non Recurring Costs</t>
    </r>
  </si>
  <si>
    <t>Critère évaluant le niveau d'investissement nécessaire</t>
  </si>
  <si>
    <t>Echelle croissante suivant le montant de Demonstration NRCs</t>
  </si>
  <si>
    <t>Demo NRCs &gt; 50 M€</t>
  </si>
  <si>
    <t>20 M€ &lt; Demo NRCs ≤ 50 M€</t>
  </si>
  <si>
    <t>5 M€ &lt; Demo NRCs ≤ 20 M€</t>
  </si>
  <si>
    <t>Demo NRCs ≤ 5M€</t>
  </si>
  <si>
    <t>Time to market and Pay-back</t>
  </si>
  <si>
    <t>Critère évaluant le temps nécessaire à la génération de revenus ("TTM") et le pay-back du projet</t>
  </si>
  <si>
    <t>Echelle croissante en terme de faisabilité économique allant d'un projet à TTM long et Pay-back très long à un projet à TTM court et Pay-back court (notion de profil de courbe de rentabilité : d'un profil défavorable à un profil très favorable)</t>
  </si>
  <si>
    <t>TTM &gt; 10 years &amp; 
Pay-back &gt; 30 years</t>
  </si>
  <si>
    <t>TTM &gt; 10 years &amp; 
Pay-back &gt; 20 years</t>
  </si>
  <si>
    <t>TTM ≤ 10 years &amp; 
Pay-back ≤ 20 years</t>
  </si>
  <si>
    <t>TTM ≤ 5 years &amp; 
Pay-back ≤ 15 years</t>
  </si>
  <si>
    <t>Funding</t>
  </si>
  <si>
    <t>Critère évaluant la faisabilité en terme de financement du projet</t>
  </si>
  <si>
    <t>Echelle croissante suivant le niveau d'accessibilité au financement et l'opportunité d'avoir accès à un financement externe</t>
  </si>
  <si>
    <t>No visibility on the funding possibilities for the project</t>
  </si>
  <si>
    <t>Funding modalities to be studied</t>
  </si>
  <si>
    <t>Safran internal funding likely or agreed</t>
  </si>
  <si>
    <t>External fundings opportunity identified (lever to boost the project)</t>
  </si>
  <si>
    <t>Other risk(s)</t>
  </si>
  <si>
    <r>
      <t xml:space="preserve">Existence of other major risk(s) 
</t>
    </r>
    <r>
      <rPr>
        <i/>
        <sz val="10"/>
        <color indexed="8"/>
        <rFont val="Arial"/>
        <family val="2"/>
      </rPr>
      <t>excluding risks related to technical or business or economical feasibility</t>
    </r>
  </si>
  <si>
    <t>Critière évaluant l'existence de tout risque majeur pour le projet autre que les risques associés à la faisabilité technique, business ou économique évalués ci-dessus</t>
  </si>
  <si>
    <t>Echelle suivant l'existance d'un autre risque majeur et l'identification ou non d'un plan d'actions pour l'adresser</t>
  </si>
  <si>
    <t>Major risk(s) identified with high likelihood which could threaten the concept existence / development 
AND no identified actions plan</t>
  </si>
  <si>
    <t>Major risk(s) identified with low likelihood which could threaten the concept existence / development 
AND no identified actions plan</t>
  </si>
  <si>
    <t>Major risk(s) identified which could threaten the concept existence / development 
AND related actions plan identified</t>
  </si>
  <si>
    <t>No major risk(s) identified which could threaten the concept existence / development</t>
  </si>
  <si>
    <t>Ranking qualification by criteria</t>
  </si>
  <si>
    <t>Relative weight of each criteria</t>
  </si>
  <si>
    <t>Market potential</t>
  </si>
  <si>
    <r>
      <t xml:space="preserve">Addressable market for Safran
</t>
    </r>
    <r>
      <rPr>
        <i/>
        <sz val="10"/>
        <color indexed="8"/>
        <rFont val="Arial"/>
        <family val="2"/>
      </rPr>
      <t>(qualitative scale)</t>
    </r>
  </si>
  <si>
    <r>
      <t>Revenues on 10 years ~ few hundreds M€</t>
    </r>
    <r>
      <rPr>
        <b/>
        <i/>
        <sz val="10"/>
        <rFont val="Arial"/>
        <family val="2"/>
      </rPr>
      <t/>
    </r>
  </si>
  <si>
    <t>Revenues on 10 years ~ closed to € 1 billion</t>
  </si>
  <si>
    <t>Revenues on 10 years ~ more than € 1 billion</t>
  </si>
  <si>
    <t>Revenues on 10 years ~ several € billions</t>
  </si>
  <si>
    <r>
      <t xml:space="preserve">Addressable market for Safran
</t>
    </r>
    <r>
      <rPr>
        <i/>
        <sz val="10"/>
        <color indexed="8"/>
        <rFont val="Arial"/>
        <family val="2"/>
      </rPr>
      <t>(quantitative scale)</t>
    </r>
  </si>
  <si>
    <t>Revenues on 10 years &lt; 500 M€</t>
  </si>
  <si>
    <t>500 M€ &lt; revenues on 10 years &lt; 1 000 M€</t>
  </si>
  <si>
    <t>1 000 M€ &lt; revenues on 10 years &lt; 2 000 M€</t>
  </si>
  <si>
    <r>
      <t xml:space="preserve">Revenues on 10 years </t>
    </r>
    <r>
      <rPr>
        <sz val="10"/>
        <rFont val="Calibri"/>
        <family val="2"/>
      </rPr>
      <t>≥</t>
    </r>
    <r>
      <rPr>
        <i/>
        <sz val="10"/>
        <rFont val="Arial"/>
        <family val="2"/>
      </rPr>
      <t xml:space="preserve"> 2000 M€</t>
    </r>
  </si>
  <si>
    <t>Value creation potential</t>
  </si>
  <si>
    <r>
      <t xml:space="preserve">Economic value creation
</t>
    </r>
    <r>
      <rPr>
        <i/>
        <sz val="10"/>
        <color indexed="8"/>
        <rFont val="Arial"/>
        <family val="2"/>
      </rPr>
      <t>(qualitative scale)</t>
    </r>
  </si>
  <si>
    <r>
      <t>Project with unfavourable business model / low profitability expected</t>
    </r>
    <r>
      <rPr>
        <b/>
        <i/>
        <sz val="10"/>
        <rFont val="Arial"/>
        <family val="2"/>
      </rPr>
      <t/>
    </r>
  </si>
  <si>
    <r>
      <t>Project with traditional business model / average profitability expected</t>
    </r>
    <r>
      <rPr>
        <b/>
        <i/>
        <sz val="10"/>
        <rFont val="Arial"/>
        <family val="2"/>
      </rPr>
      <t/>
    </r>
  </si>
  <si>
    <r>
      <t>Project with favourable business model evolution / high profitability expected</t>
    </r>
    <r>
      <rPr>
        <b/>
        <i/>
        <sz val="10"/>
        <rFont val="Arial"/>
        <family val="2"/>
      </rPr>
      <t/>
    </r>
  </si>
  <si>
    <r>
      <t>Project with completely new business model / Very high profitability expected</t>
    </r>
    <r>
      <rPr>
        <b/>
        <i/>
        <sz val="10"/>
        <rFont val="Arial"/>
        <family val="2"/>
      </rPr>
      <t/>
    </r>
  </si>
  <si>
    <r>
      <rPr>
        <b/>
        <sz val="10"/>
        <color indexed="8"/>
        <rFont val="Arial"/>
        <family val="2"/>
      </rPr>
      <t>Economic value creation</t>
    </r>
    <r>
      <rPr>
        <i/>
        <sz val="10"/>
        <color indexed="8"/>
        <rFont val="Arial"/>
        <family val="2"/>
      </rPr>
      <t xml:space="preserve">
(quantitative scale)</t>
    </r>
  </si>
  <si>
    <t>Low (ROI &lt; 7%)</t>
  </si>
  <si>
    <t>Acceptable (ROI ~ 10%)</t>
  </si>
  <si>
    <t>High (ROI &gt; 12%)</t>
  </si>
  <si>
    <t>Very high (ROI &gt; 20%)</t>
  </si>
  <si>
    <t>Only 1 company concerned or
1 leading company piloting 1 contributing company 
("MOE" mode)</t>
  </si>
  <si>
    <t>Feasibility</t>
  </si>
  <si>
    <t>New technological field. Difficult access to know-how and expertises /
A partner is necessary but no identification of potential partner</t>
  </si>
  <si>
    <t>Significant experience in this technological field  /
A partner is necessary and potential partner ready to become involved</t>
  </si>
  <si>
    <t>Poids relatifs des scores</t>
    <phoneticPr fontId="1" type="noConversion"/>
  </si>
  <si>
    <t>Poids de l'axe</t>
    <phoneticPr fontId="1" type="noConversion"/>
  </si>
  <si>
    <t>Marché</t>
    <phoneticPr fontId="1" type="noConversion"/>
  </si>
  <si>
    <t>Alignement avec la stratégie du Groupe</t>
  </si>
  <si>
    <t>Avantage compétitif - différenciation des prestations - TTM</t>
  </si>
  <si>
    <t>Impact Client (TCO – Valeur d’usage)</t>
  </si>
  <si>
    <t>CA (+ rentabilité si pertinent) ou impact sur l’image du Groupe</t>
  </si>
  <si>
    <t>Impact environnemental et/ou réglementaire</t>
  </si>
  <si>
    <t>Techno. / Indus.</t>
    <phoneticPr fontId="1" type="noConversion"/>
  </si>
  <si>
    <t>Maturité de la solution technique</t>
    <phoneticPr fontId="1" type="noConversion"/>
  </si>
  <si>
    <t>Faisabilité technique interne et externe</t>
    <phoneticPr fontId="1" type="noConversion"/>
  </si>
  <si>
    <t>Propriété Intellectuelle</t>
    <phoneticPr fontId="1" type="noConversion"/>
  </si>
  <si>
    <t>Potentiel techno et enjeux / contraintes d’extension à plusieurs segments</t>
    <phoneticPr fontId="1" type="noConversion"/>
  </si>
  <si>
    <t>Impacts industriels</t>
  </si>
  <si>
    <t>Coûts</t>
    <phoneticPr fontId="1" type="noConversion"/>
  </si>
  <si>
    <t>Axe X (Faisabilité)</t>
    <phoneticPr fontId="1" type="noConversion"/>
  </si>
  <si>
    <t>Axe Y (Potentiel Marché)</t>
    <phoneticPr fontId="1" type="noConversion"/>
  </si>
  <si>
    <t>Taille de la Bulle</t>
    <phoneticPr fontId="1" type="noConversion"/>
  </si>
  <si>
    <t>Modest level of confidence in the evaluation</t>
  </si>
  <si>
    <t>Other value creation</t>
  </si>
  <si>
    <t>Other major risk(s)</t>
  </si>
  <si>
    <r>
      <t xml:space="preserve">Stake
</t>
    </r>
    <r>
      <rPr>
        <i/>
        <sz val="12"/>
        <rFont val="Arial"/>
        <family val="2"/>
      </rPr>
      <t>(1=Stake low / 9=Stake high)</t>
    </r>
  </si>
  <si>
    <r>
      <t xml:space="preserve">Feasibility
</t>
    </r>
    <r>
      <rPr>
        <i/>
        <sz val="12"/>
        <rFont val="Arial"/>
        <family val="2"/>
      </rPr>
      <t>(1=Feasibility low / 9=Feasibility high)</t>
    </r>
  </si>
  <si>
    <t>Weightings Amplification Factor (recommended =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</si>
</sst>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  <numFmt numFmtId="167" formatCode="#,##0.000_ ;\-#,##0.000\ "/>
    <numFmt numFmtId="168" formatCode="0.0000"/>
  </numFmts>
  <fonts count="59" x14ac:knownFonts="1">
    <font>
      <sz val="10"/>
      <name val="Verdana"/>
    </font>
    <font>
      <sz val="8"/>
      <name val="Verdana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10"/>
      <name val="Verdana"/>
      <family val="2"/>
    </font>
    <font>
      <i/>
      <sz val="8"/>
      <name val="Verdana"/>
      <family val="2"/>
    </font>
    <font>
      <b/>
      <u/>
      <sz val="8"/>
      <name val="Arial"/>
      <family val="2"/>
    </font>
    <font>
      <sz val="8"/>
      <name val="Arial"/>
      <family val="2"/>
    </font>
    <font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Calibri"/>
      <family val="2"/>
    </font>
    <font>
      <sz val="11"/>
      <name val="Verdana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sz val="12"/>
      <color indexed="8"/>
      <name val="Arial"/>
      <family val="2"/>
    </font>
    <font>
      <b/>
      <u/>
      <sz val="12"/>
      <name val="Arial"/>
      <family val="2"/>
    </font>
    <font>
      <b/>
      <i/>
      <sz val="11"/>
      <name val="Arial"/>
      <family val="2"/>
    </font>
    <font>
      <b/>
      <i/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8"/>
      <name val="Arial"/>
      <family val="2"/>
    </font>
    <font>
      <b/>
      <u/>
      <sz val="16"/>
      <name val="Arial"/>
      <family val="2"/>
    </font>
    <font>
      <i/>
      <sz val="7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indexed="8"/>
      <name val="Arial"/>
      <family val="2"/>
    </font>
    <font>
      <i/>
      <sz val="10"/>
      <color theme="0"/>
      <name val="Arial"/>
      <family val="2"/>
    </font>
    <font>
      <sz val="10"/>
      <color theme="0"/>
      <name val="Arial"/>
      <family val="2"/>
    </font>
    <font>
      <b/>
      <u/>
      <sz val="11"/>
      <color theme="0" tint="-0.499984740745262"/>
      <name val="Arial"/>
      <family val="2"/>
    </font>
    <font>
      <b/>
      <sz val="11"/>
      <color theme="0" tint="-0.499984740745262"/>
      <name val="Arial"/>
      <family val="2"/>
    </font>
    <font>
      <u/>
      <sz val="10"/>
      <color theme="0" tint="-0.499984740745262"/>
      <name val="Arial"/>
      <family val="2"/>
    </font>
    <font>
      <b/>
      <u/>
      <sz val="10"/>
      <color theme="0" tint="-0.499984740745262"/>
      <name val="Arial"/>
      <family val="2"/>
    </font>
    <font>
      <b/>
      <sz val="14"/>
      <color rgb="FFFF000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sz val="11"/>
      <color theme="0"/>
      <name val="Arial"/>
      <family val="2"/>
    </font>
    <font>
      <i/>
      <sz val="10"/>
      <color theme="1" tint="0.34998626667073579"/>
      <name val="Arial"/>
      <family val="2"/>
    </font>
    <font>
      <sz val="8"/>
      <color theme="1" tint="0.34998626667073579"/>
      <name val="Arial"/>
      <family val="2"/>
    </font>
    <font>
      <b/>
      <i/>
      <sz val="10"/>
      <color theme="1" tint="0.34998626667073579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125">
        <fgColor indexed="9"/>
      </patternFill>
    </fill>
    <fill>
      <patternFill patternType="solid">
        <fgColor indexed="43"/>
        <bgColor indexed="64"/>
      </patternFill>
    </fill>
    <fill>
      <patternFill patternType="gray125">
        <fgColor indexed="9"/>
        <bgColor indexed="4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gray125">
        <fgColor indexed="9"/>
        <bgColor theme="0" tint="-4.9989318521683403E-2"/>
      </patternFill>
    </fill>
    <fill>
      <patternFill patternType="solid">
        <fgColor theme="0" tint="-0.14996795556505021"/>
        <bgColor indexed="9"/>
      </patternFill>
    </fill>
  </fills>
  <borders count="63">
    <border>
      <left/>
      <right/>
      <top/>
      <bottom/>
      <diagonal/>
    </border>
    <border>
      <left style="medium">
        <color indexed="11"/>
      </left>
      <right style="medium">
        <color indexed="11"/>
      </right>
      <top style="medium">
        <color indexed="11"/>
      </top>
      <bottom style="medium">
        <color indexed="1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499984740745262"/>
      </left>
      <right/>
      <top style="thin">
        <color theme="0" tint="-0.34998626667073579"/>
      </top>
      <bottom style="medium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34998626667073579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medium">
        <color theme="0" tint="-0.499984740745262"/>
      </right>
      <top style="thin">
        <color theme="0" tint="-0.34998626667073579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0" fontId="10" fillId="0" borderId="0"/>
  </cellStyleXfs>
  <cellXfs count="196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2" borderId="1" xfId="0" applyFill="1" applyBorder="1"/>
    <xf numFmtId="0" fontId="7" fillId="0" borderId="0" xfId="0" applyFont="1" applyAlignment="1">
      <alignment horizontal="left"/>
    </xf>
    <xf numFmtId="165" fontId="0" fillId="2" borderId="1" xfId="0" applyNumberFormat="1" applyFill="1" applyBorder="1"/>
    <xf numFmtId="0" fontId="9" fillId="0" borderId="0" xfId="0" applyFont="1"/>
    <xf numFmtId="0" fontId="8" fillId="0" borderId="0" xfId="0" applyFont="1"/>
    <xf numFmtId="9" fontId="4" fillId="0" borderId="2" xfId="0" applyNumberFormat="1" applyFont="1" applyBorder="1" applyAlignment="1" applyProtection="1">
      <alignment horizontal="center" vertical="center" wrapText="1"/>
      <protection locked="0"/>
    </xf>
    <xf numFmtId="9" fontId="0" fillId="0" borderId="0" xfId="0" applyNumberFormat="1" applyAlignment="1">
      <alignment horizontal="center" vertical="center"/>
    </xf>
    <xf numFmtId="9" fontId="4" fillId="0" borderId="3" xfId="0" applyNumberFormat="1" applyFont="1" applyBorder="1" applyAlignment="1" applyProtection="1">
      <alignment horizontal="center" vertical="center" wrapText="1"/>
      <protection locked="0"/>
    </xf>
    <xf numFmtId="0" fontId="3" fillId="6" borderId="5" xfId="0" applyFont="1" applyFill="1" applyBorder="1"/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12" fillId="3" borderId="0" xfId="0" applyFont="1" applyFill="1" applyProtection="1">
      <protection hidden="1"/>
    </xf>
    <xf numFmtId="0" fontId="13" fillId="3" borderId="0" xfId="0" applyFont="1" applyFill="1" applyProtection="1">
      <protection hidden="1"/>
    </xf>
    <xf numFmtId="0" fontId="12" fillId="3" borderId="36" xfId="0" applyFont="1" applyFill="1" applyBorder="1" applyProtection="1">
      <protection hidden="1"/>
    </xf>
    <xf numFmtId="165" fontId="41" fillId="3" borderId="0" xfId="0" applyNumberFormat="1" applyFont="1" applyFill="1" applyProtection="1">
      <protection hidden="1"/>
    </xf>
    <xf numFmtId="0" fontId="42" fillId="3" borderId="0" xfId="0" applyFont="1" applyFill="1" applyProtection="1">
      <protection hidden="1"/>
    </xf>
    <xf numFmtId="0" fontId="12" fillId="0" borderId="0" xfId="0" applyFont="1" applyProtection="1">
      <protection hidden="1"/>
    </xf>
    <xf numFmtId="0" fontId="12" fillId="0" borderId="0" xfId="0" applyFont="1" applyAlignment="1">
      <alignment vertical="center"/>
    </xf>
    <xf numFmtId="0" fontId="12" fillId="0" borderId="37" xfId="0" applyFont="1" applyBorder="1" applyAlignment="1">
      <alignment vertical="center"/>
    </xf>
    <xf numFmtId="0" fontId="12" fillId="0" borderId="38" xfId="0" applyFont="1" applyBorder="1" applyAlignment="1">
      <alignment vertical="center"/>
    </xf>
    <xf numFmtId="0" fontId="12" fillId="0" borderId="39" xfId="0" applyFont="1" applyBorder="1" applyAlignment="1">
      <alignment vertical="center"/>
    </xf>
    <xf numFmtId="0" fontId="43" fillId="0" borderId="40" xfId="0" applyFont="1" applyBorder="1" applyAlignment="1">
      <alignment vertical="center"/>
    </xf>
    <xf numFmtId="0" fontId="12" fillId="0" borderId="41" xfId="0" applyFont="1" applyBorder="1" applyAlignment="1">
      <alignment vertical="center"/>
    </xf>
    <xf numFmtId="0" fontId="12" fillId="0" borderId="40" xfId="0" applyFont="1" applyBorder="1" applyAlignment="1">
      <alignment vertical="center"/>
    </xf>
    <xf numFmtId="0" fontId="44" fillId="0" borderId="42" xfId="0" applyFont="1" applyBorder="1" applyAlignment="1">
      <alignment vertical="center"/>
    </xf>
    <xf numFmtId="0" fontId="44" fillId="0" borderId="36" xfId="0" applyFont="1" applyBorder="1" applyAlignment="1">
      <alignment vertical="center"/>
    </xf>
    <xf numFmtId="0" fontId="17" fillId="0" borderId="36" xfId="0" applyFont="1" applyBorder="1" applyAlignment="1">
      <alignment vertical="center"/>
    </xf>
    <xf numFmtId="0" fontId="12" fillId="0" borderId="36" xfId="0" applyFont="1" applyBorder="1" applyAlignment="1">
      <alignment vertical="center"/>
    </xf>
    <xf numFmtId="0" fontId="12" fillId="0" borderId="43" xfId="0" applyFont="1" applyBorder="1" applyAlignment="1">
      <alignment vertical="center"/>
    </xf>
    <xf numFmtId="0" fontId="45" fillId="0" borderId="38" xfId="0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0" borderId="44" xfId="0" applyFont="1" applyBorder="1" applyAlignment="1">
      <alignment horizontal="center" vertical="center"/>
    </xf>
    <xf numFmtId="0" fontId="12" fillId="0" borderId="42" xfId="0" applyFont="1" applyBorder="1" applyAlignment="1">
      <alignment vertical="center"/>
    </xf>
    <xf numFmtId="0" fontId="43" fillId="0" borderId="37" xfId="0" applyFont="1" applyBorder="1" applyAlignment="1">
      <alignment vertical="center"/>
    </xf>
    <xf numFmtId="0" fontId="16" fillId="0" borderId="45" xfId="0" applyFont="1" applyBorder="1" applyAlignment="1">
      <alignment vertical="center"/>
    </xf>
    <xf numFmtId="0" fontId="16" fillId="0" borderId="46" xfId="0" applyFont="1" applyBorder="1" applyAlignment="1">
      <alignment vertical="center"/>
    </xf>
    <xf numFmtId="0" fontId="16" fillId="0" borderId="47" xfId="0" applyFont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16" fillId="0" borderId="50" xfId="0" applyFont="1" applyBorder="1" applyAlignment="1">
      <alignment vertical="center"/>
    </xf>
    <xf numFmtId="0" fontId="12" fillId="3" borderId="40" xfId="0" applyFont="1" applyFill="1" applyBorder="1" applyProtection="1">
      <protection hidden="1"/>
    </xf>
    <xf numFmtId="0" fontId="12" fillId="3" borderId="41" xfId="0" applyFont="1" applyFill="1" applyBorder="1" applyProtection="1">
      <protection hidden="1"/>
    </xf>
    <xf numFmtId="0" fontId="12" fillId="3" borderId="42" xfId="0" applyFont="1" applyFill="1" applyBorder="1" applyProtection="1">
      <protection hidden="1"/>
    </xf>
    <xf numFmtId="0" fontId="12" fillId="3" borderId="43" xfId="0" applyFont="1" applyFill="1" applyBorder="1" applyProtection="1">
      <protection hidden="1"/>
    </xf>
    <xf numFmtId="0" fontId="18" fillId="3" borderId="0" xfId="0" applyFont="1" applyFill="1" applyProtection="1">
      <protection hidden="1"/>
    </xf>
    <xf numFmtId="0" fontId="17" fillId="3" borderId="36" xfId="0" applyFont="1" applyFill="1" applyBorder="1" applyProtection="1">
      <protection hidden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2" fillId="8" borderId="12" xfId="0" applyFont="1" applyFill="1" applyBorder="1" applyAlignment="1">
      <alignment horizontal="center" vertical="center" wrapText="1"/>
    </xf>
    <xf numFmtId="0" fontId="22" fillId="8" borderId="17" xfId="0" applyFont="1" applyFill="1" applyBorder="1" applyAlignment="1">
      <alignment horizontal="center" vertical="center" wrapText="1"/>
    </xf>
    <xf numFmtId="0" fontId="22" fillId="8" borderId="15" xfId="0" applyFont="1" applyFill="1" applyBorder="1" applyAlignment="1">
      <alignment horizontal="center" vertical="center" wrapText="1"/>
    </xf>
    <xf numFmtId="0" fontId="17" fillId="3" borderId="0" xfId="0" applyFont="1" applyFill="1" applyAlignment="1" applyProtection="1">
      <alignment horizontal="center" vertical="center"/>
      <protection hidden="1"/>
    </xf>
    <xf numFmtId="0" fontId="25" fillId="0" borderId="0" xfId="0" applyFont="1"/>
    <xf numFmtId="0" fontId="27" fillId="3" borderId="0" xfId="0" applyFont="1" applyFill="1" applyProtection="1">
      <protection hidden="1"/>
    </xf>
    <xf numFmtId="0" fontId="14" fillId="3" borderId="37" xfId="0" applyFont="1" applyFill="1" applyBorder="1" applyAlignment="1" applyProtection="1">
      <alignment vertical="center"/>
      <protection hidden="1"/>
    </xf>
    <xf numFmtId="165" fontId="47" fillId="3" borderId="38" xfId="0" applyNumberFormat="1" applyFont="1" applyFill="1" applyBorder="1" applyAlignment="1" applyProtection="1">
      <alignment horizontal="left" vertical="center"/>
      <protection hidden="1"/>
    </xf>
    <xf numFmtId="0" fontId="48" fillId="3" borderId="40" xfId="0" applyFont="1" applyFill="1" applyBorder="1" applyAlignment="1" applyProtection="1">
      <alignment horizontal="left" vertical="center"/>
      <protection hidden="1"/>
    </xf>
    <xf numFmtId="165" fontId="48" fillId="3" borderId="0" xfId="0" applyNumberFormat="1" applyFont="1" applyFill="1" applyAlignment="1" applyProtection="1">
      <alignment horizontal="left" vertical="center"/>
      <protection hidden="1"/>
    </xf>
    <xf numFmtId="0" fontId="49" fillId="3" borderId="41" xfId="0" quotePrefix="1" applyFont="1" applyFill="1" applyBorder="1" applyAlignment="1" applyProtection="1">
      <alignment horizontal="left" vertical="center"/>
      <protection hidden="1"/>
    </xf>
    <xf numFmtId="0" fontId="42" fillId="3" borderId="40" xfId="0" applyFont="1" applyFill="1" applyBorder="1" applyProtection="1">
      <protection hidden="1"/>
    </xf>
    <xf numFmtId="0" fontId="42" fillId="3" borderId="41" xfId="0" applyFont="1" applyFill="1" applyBorder="1" applyProtection="1">
      <protection hidden="1"/>
    </xf>
    <xf numFmtId="0" fontId="50" fillId="3" borderId="39" xfId="0" quotePrefix="1" applyFont="1" applyFill="1" applyBorder="1" applyAlignment="1" applyProtection="1">
      <alignment horizontal="left" vertical="center"/>
      <protection hidden="1"/>
    </xf>
    <xf numFmtId="0" fontId="49" fillId="3" borderId="39" xfId="0" quotePrefix="1" applyFont="1" applyFill="1" applyBorder="1" applyAlignment="1" applyProtection="1">
      <alignment horizontal="left" vertical="center"/>
      <protection hidden="1"/>
    </xf>
    <xf numFmtId="0" fontId="16" fillId="0" borderId="51" xfId="0" applyFont="1" applyBorder="1" applyAlignment="1">
      <alignment vertical="center"/>
    </xf>
    <xf numFmtId="0" fontId="16" fillId="0" borderId="52" xfId="0" applyFont="1" applyBorder="1" applyAlignment="1">
      <alignment vertical="center"/>
    </xf>
    <xf numFmtId="0" fontId="16" fillId="0" borderId="53" xfId="0" applyFont="1" applyBorder="1" applyAlignment="1">
      <alignment vertical="center"/>
    </xf>
    <xf numFmtId="0" fontId="29" fillId="0" borderId="0" xfId="0" applyFont="1"/>
    <xf numFmtId="0" fontId="3" fillId="0" borderId="0" xfId="0" applyFont="1"/>
    <xf numFmtId="0" fontId="17" fillId="0" borderId="0" xfId="0" applyFont="1"/>
    <xf numFmtId="0" fontId="18" fillId="6" borderId="4" xfId="0" applyFont="1" applyFill="1" applyBorder="1"/>
    <xf numFmtId="0" fontId="17" fillId="6" borderId="5" xfId="0" applyFont="1" applyFill="1" applyBorder="1" applyAlignment="1">
      <alignment horizontal="center" vertical="center" wrapText="1"/>
    </xf>
    <xf numFmtId="0" fontId="30" fillId="6" borderId="5" xfId="0" applyFont="1" applyFill="1" applyBorder="1" applyAlignment="1">
      <alignment horizontal="center" vertical="center" wrapText="1"/>
    </xf>
    <xf numFmtId="0" fontId="28" fillId="6" borderId="18" xfId="0" applyFont="1" applyFill="1" applyBorder="1" applyAlignment="1">
      <alignment horizontal="center" vertical="center" wrapText="1"/>
    </xf>
    <xf numFmtId="0" fontId="51" fillId="0" borderId="9" xfId="0" applyFont="1" applyBorder="1" applyAlignment="1">
      <alignment horizontal="left" vertical="center" wrapText="1"/>
    </xf>
    <xf numFmtId="0" fontId="28" fillId="6" borderId="11" xfId="0" applyFont="1" applyFill="1" applyBorder="1" applyAlignment="1">
      <alignment horizontal="center" vertical="center" wrapText="1"/>
    </xf>
    <xf numFmtId="0" fontId="51" fillId="0" borderId="11" xfId="0" applyFont="1" applyBorder="1" applyAlignment="1">
      <alignment horizontal="left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51" fillId="0" borderId="15" xfId="0" applyFont="1" applyBorder="1" applyAlignment="1">
      <alignment horizontal="left" vertical="center" wrapText="1"/>
    </xf>
    <xf numFmtId="0" fontId="33" fillId="0" borderId="0" xfId="0" applyFont="1" applyAlignment="1">
      <alignment horizontal="center" vertical="center"/>
    </xf>
    <xf numFmtId="0" fontId="52" fillId="0" borderId="0" xfId="0" applyFont="1" applyAlignment="1">
      <alignment horizontal="left" vertical="center" wrapText="1"/>
    </xf>
    <xf numFmtId="0" fontId="26" fillId="6" borderId="5" xfId="0" applyFont="1" applyFill="1" applyBorder="1"/>
    <xf numFmtId="0" fontId="28" fillId="6" borderId="9" xfId="0" applyFont="1" applyFill="1" applyBorder="1" applyAlignment="1">
      <alignment horizontal="center" vertical="center" wrapText="1"/>
    </xf>
    <xf numFmtId="0" fontId="19" fillId="7" borderId="20" xfId="0" applyFont="1" applyFill="1" applyBorder="1" applyAlignment="1">
      <alignment horizontal="center" vertical="center" wrapText="1"/>
    </xf>
    <xf numFmtId="0" fontId="28" fillId="9" borderId="13" xfId="0" applyFont="1" applyFill="1" applyBorder="1" applyAlignment="1">
      <alignment horizontal="center" vertical="center" wrapText="1"/>
    </xf>
    <xf numFmtId="0" fontId="51" fillId="0" borderId="13" xfId="0" applyFont="1" applyBorder="1" applyAlignment="1">
      <alignment horizontal="left" vertical="center" wrapText="1"/>
    </xf>
    <xf numFmtId="0" fontId="22" fillId="8" borderId="16" xfId="0" applyFont="1" applyFill="1" applyBorder="1" applyAlignment="1">
      <alignment horizontal="center" vertical="center" wrapText="1"/>
    </xf>
    <xf numFmtId="0" fontId="28" fillId="6" borderId="15" xfId="0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30" fillId="6" borderId="21" xfId="0" applyFont="1" applyFill="1" applyBorder="1" applyAlignment="1">
      <alignment horizontal="center" vertical="center" wrapText="1"/>
    </xf>
    <xf numFmtId="0" fontId="51" fillId="0" borderId="10" xfId="0" applyFont="1" applyBorder="1" applyAlignment="1">
      <alignment horizontal="left" vertical="center" wrapText="1"/>
    </xf>
    <xf numFmtId="0" fontId="51" fillId="0" borderId="12" xfId="0" applyFont="1" applyBorder="1" applyAlignment="1">
      <alignment horizontal="left" vertical="center" wrapText="1"/>
    </xf>
    <xf numFmtId="0" fontId="51" fillId="0" borderId="16" xfId="0" applyFont="1" applyBorder="1" applyAlignment="1">
      <alignment horizontal="left" vertical="center" wrapText="1"/>
    </xf>
    <xf numFmtId="0" fontId="51" fillId="0" borderId="14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34" fillId="0" borderId="0" xfId="0" applyFont="1" applyAlignment="1">
      <alignment vertical="center"/>
    </xf>
    <xf numFmtId="0" fontId="5" fillId="6" borderId="2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50" fillId="3" borderId="0" xfId="0" applyFont="1" applyFill="1" applyProtection="1">
      <protection hidden="1"/>
    </xf>
    <xf numFmtId="1" fontId="42" fillId="3" borderId="0" xfId="0" applyNumberFormat="1" applyFont="1" applyFill="1" applyProtection="1">
      <protection hidden="1"/>
    </xf>
    <xf numFmtId="0" fontId="53" fillId="6" borderId="11" xfId="0" applyFont="1" applyFill="1" applyBorder="1" applyAlignment="1">
      <alignment horizontal="center" vertical="center" wrapText="1"/>
    </xf>
    <xf numFmtId="0" fontId="53" fillId="6" borderId="15" xfId="0" applyFont="1" applyFill="1" applyBorder="1" applyAlignment="1">
      <alignment horizontal="center" vertical="center" wrapText="1"/>
    </xf>
    <xf numFmtId="0" fontId="28" fillId="10" borderId="54" xfId="0" applyFont="1" applyFill="1" applyBorder="1" applyAlignment="1">
      <alignment horizontal="center" vertical="center" wrapText="1"/>
    </xf>
    <xf numFmtId="0" fontId="54" fillId="3" borderId="0" xfId="0" applyFont="1" applyFill="1" applyAlignment="1" applyProtection="1">
      <alignment horizontal="center" vertical="center" wrapText="1"/>
      <protection hidden="1"/>
    </xf>
    <xf numFmtId="0" fontId="37" fillId="4" borderId="54" xfId="0" applyFont="1" applyFill="1" applyBorder="1" applyAlignment="1" applyProtection="1">
      <alignment horizontal="center" vertical="center" wrapText="1"/>
      <protection locked="0" hidden="1"/>
    </xf>
    <xf numFmtId="9" fontId="55" fillId="3" borderId="0" xfId="0" applyNumberFormat="1" applyFont="1" applyFill="1" applyAlignment="1" applyProtection="1">
      <alignment horizontal="center" vertical="center" wrapText="1"/>
      <protection hidden="1"/>
    </xf>
    <xf numFmtId="0" fontId="38" fillId="3" borderId="54" xfId="0" applyFont="1" applyFill="1" applyBorder="1" applyAlignment="1" applyProtection="1">
      <alignment horizontal="center" vertical="center" wrapText="1"/>
      <protection hidden="1"/>
    </xf>
    <xf numFmtId="0" fontId="38" fillId="3" borderId="0" xfId="0" applyFont="1" applyFill="1" applyAlignment="1" applyProtection="1">
      <alignment horizontal="center" vertical="center" wrapText="1"/>
      <protection hidden="1"/>
    </xf>
    <xf numFmtId="0" fontId="39" fillId="11" borderId="54" xfId="0" applyFont="1" applyFill="1" applyBorder="1" applyAlignment="1" applyProtection="1">
      <alignment horizontal="center" vertical="center" wrapText="1"/>
      <protection locked="0" hidden="1"/>
    </xf>
    <xf numFmtId="166" fontId="55" fillId="3" borderId="0" xfId="1" applyNumberFormat="1" applyFont="1" applyFill="1" applyBorder="1" applyAlignment="1" applyProtection="1">
      <alignment horizontal="left" vertical="center" wrapText="1"/>
      <protection hidden="1"/>
    </xf>
    <xf numFmtId="0" fontId="40" fillId="3" borderId="0" xfId="0" applyFont="1" applyFill="1" applyAlignment="1" applyProtection="1">
      <alignment horizontal="center" vertical="center" wrapText="1"/>
      <protection hidden="1"/>
    </xf>
    <xf numFmtId="0" fontId="37" fillId="3" borderId="0" xfId="0" applyFont="1" applyFill="1" applyAlignment="1" applyProtection="1">
      <alignment horizontal="center" vertical="center" wrapText="1"/>
      <protection hidden="1"/>
    </xf>
    <xf numFmtId="0" fontId="55" fillId="3" borderId="0" xfId="0" applyFont="1" applyFill="1" applyAlignment="1" applyProtection="1">
      <alignment horizontal="center" vertical="center" wrapText="1"/>
      <protection hidden="1"/>
    </xf>
    <xf numFmtId="0" fontId="56" fillId="6" borderId="54" xfId="0" applyFont="1" applyFill="1" applyBorder="1" applyAlignment="1">
      <alignment horizontal="center" vertical="center" wrapText="1"/>
    </xf>
    <xf numFmtId="0" fontId="57" fillId="12" borderId="54" xfId="0" applyFont="1" applyFill="1" applyBorder="1" applyAlignment="1" applyProtection="1">
      <alignment horizontal="center" vertical="center" wrapText="1"/>
      <protection hidden="1"/>
    </xf>
    <xf numFmtId="0" fontId="57" fillId="13" borderId="54" xfId="0" applyFont="1" applyFill="1" applyBorder="1" applyAlignment="1" applyProtection="1">
      <alignment horizontal="center" vertical="center" wrapText="1"/>
      <protection hidden="1"/>
    </xf>
    <xf numFmtId="0" fontId="38" fillId="3" borderId="0" xfId="0" applyFont="1" applyFill="1" applyProtection="1">
      <protection hidden="1"/>
    </xf>
    <xf numFmtId="0" fontId="37" fillId="3" borderId="36" xfId="0" applyFont="1" applyFill="1" applyBorder="1" applyProtection="1">
      <protection hidden="1"/>
    </xf>
    <xf numFmtId="0" fontId="38" fillId="3" borderId="36" xfId="0" applyFont="1" applyFill="1" applyBorder="1" applyProtection="1">
      <protection hidden="1"/>
    </xf>
    <xf numFmtId="0" fontId="37" fillId="3" borderId="0" xfId="0" applyFont="1" applyFill="1" applyProtection="1">
      <protection hidden="1"/>
    </xf>
    <xf numFmtId="0" fontId="36" fillId="3" borderId="0" xfId="0" applyFont="1" applyFill="1" applyAlignment="1" applyProtection="1">
      <alignment horizontal="center" vertical="center" wrapText="1"/>
      <protection hidden="1"/>
    </xf>
    <xf numFmtId="0" fontId="3" fillId="6" borderId="4" xfId="0" applyFont="1" applyFill="1" applyBorder="1"/>
    <xf numFmtId="0" fontId="58" fillId="3" borderId="0" xfId="0" applyFont="1" applyFill="1" applyProtection="1">
      <protection hidden="1"/>
    </xf>
    <xf numFmtId="166" fontId="12" fillId="3" borderId="0" xfId="0" applyNumberFormat="1" applyFont="1" applyFill="1" applyProtection="1">
      <protection hidden="1"/>
    </xf>
    <xf numFmtId="167" fontId="12" fillId="3" borderId="0" xfId="0" applyNumberFormat="1" applyFont="1" applyFill="1" applyProtection="1">
      <protection hidden="1"/>
    </xf>
    <xf numFmtId="2" fontId="12" fillId="3" borderId="0" xfId="0" applyNumberFormat="1" applyFont="1" applyFill="1" applyProtection="1">
      <protection hidden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168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4" fontId="58" fillId="3" borderId="0" xfId="0" applyNumberFormat="1" applyFont="1" applyFill="1" applyProtection="1">
      <protection hidden="1"/>
    </xf>
    <xf numFmtId="0" fontId="18" fillId="3" borderId="0" xfId="0" applyFont="1" applyFill="1" applyAlignment="1" applyProtection="1">
      <alignment vertical="center"/>
      <protection hidden="1"/>
    </xf>
    <xf numFmtId="165" fontId="37" fillId="4" borderId="54" xfId="0" applyNumberFormat="1" applyFont="1" applyFill="1" applyBorder="1" applyAlignment="1" applyProtection="1">
      <alignment horizontal="center" vertical="center" wrapText="1"/>
      <protection locked="0" hidden="1"/>
    </xf>
    <xf numFmtId="0" fontId="14" fillId="12" borderId="55" xfId="0" applyFont="1" applyFill="1" applyBorder="1" applyAlignment="1" applyProtection="1">
      <alignment horizontal="center" vertical="center"/>
      <protection hidden="1"/>
    </xf>
    <xf numFmtId="0" fontId="14" fillId="12" borderId="56" xfId="0" applyFont="1" applyFill="1" applyBorder="1" applyAlignment="1" applyProtection="1">
      <alignment horizontal="center" vertical="center"/>
      <protection hidden="1"/>
    </xf>
    <xf numFmtId="0" fontId="14" fillId="12" borderId="57" xfId="0" applyFont="1" applyFill="1" applyBorder="1" applyAlignment="1" applyProtection="1">
      <alignment horizontal="center" vertical="center"/>
      <protection hidden="1"/>
    </xf>
    <xf numFmtId="0" fontId="15" fillId="0" borderId="46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9" xfId="0" applyFont="1" applyBorder="1" applyAlignment="1">
      <alignment horizontal="left" vertical="center"/>
    </xf>
    <xf numFmtId="0" fontId="14" fillId="5" borderId="55" xfId="0" applyFont="1" applyFill="1" applyBorder="1" applyAlignment="1" applyProtection="1">
      <alignment horizontal="center" vertical="center"/>
      <protection locked="0" hidden="1"/>
    </xf>
    <xf numFmtId="0" fontId="14" fillId="5" borderId="56" xfId="0" applyFont="1" applyFill="1" applyBorder="1" applyAlignment="1" applyProtection="1">
      <alignment horizontal="center" vertical="center"/>
      <protection locked="0" hidden="1"/>
    </xf>
    <xf numFmtId="0" fontId="14" fillId="5" borderId="57" xfId="0" applyFont="1" applyFill="1" applyBorder="1" applyAlignment="1" applyProtection="1">
      <alignment horizontal="center" vertical="center"/>
      <protection locked="0" hidden="1"/>
    </xf>
    <xf numFmtId="0" fontId="37" fillId="14" borderId="60" xfId="0" applyFont="1" applyFill="1" applyBorder="1" applyAlignment="1" applyProtection="1">
      <alignment horizontal="center" vertical="center" textRotation="90" wrapText="1"/>
      <protection hidden="1"/>
    </xf>
    <xf numFmtId="0" fontId="37" fillId="14" borderId="61" xfId="0" applyFont="1" applyFill="1" applyBorder="1" applyAlignment="1" applyProtection="1">
      <alignment horizontal="center" vertical="center" textRotation="90" wrapText="1"/>
      <protection hidden="1"/>
    </xf>
    <xf numFmtId="0" fontId="37" fillId="14" borderId="62" xfId="0" applyFont="1" applyFill="1" applyBorder="1" applyAlignment="1" applyProtection="1">
      <alignment horizontal="center" vertical="center" textRotation="90" wrapText="1"/>
      <protection hidden="1"/>
    </xf>
    <xf numFmtId="0" fontId="28" fillId="10" borderId="55" xfId="0" applyFont="1" applyFill="1" applyBorder="1" applyAlignment="1">
      <alignment horizontal="center" vertical="center" wrapText="1"/>
    </xf>
    <xf numFmtId="0" fontId="28" fillId="10" borderId="56" xfId="0" applyFont="1" applyFill="1" applyBorder="1" applyAlignment="1">
      <alignment horizontal="center" vertical="center" wrapText="1"/>
    </xf>
    <xf numFmtId="0" fontId="28" fillId="10" borderId="57" xfId="0" applyFont="1" applyFill="1" applyBorder="1" applyAlignment="1">
      <alignment horizontal="center" vertical="center" wrapText="1"/>
    </xf>
    <xf numFmtId="0" fontId="5" fillId="8" borderId="24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0" fontId="22" fillId="8" borderId="13" xfId="0" applyFont="1" applyFill="1" applyBorder="1" applyAlignment="1">
      <alignment horizontal="center" vertical="center" wrapText="1"/>
    </xf>
    <xf numFmtId="0" fontId="22" fillId="8" borderId="33" xfId="0" applyFont="1" applyFill="1" applyBorder="1" applyAlignment="1">
      <alignment horizontal="center" vertical="center" wrapText="1"/>
    </xf>
    <xf numFmtId="0" fontId="22" fillId="8" borderId="28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 wrapText="1"/>
    </xf>
    <xf numFmtId="0" fontId="22" fillId="8" borderId="29" xfId="0" applyFont="1" applyFill="1" applyBorder="1" applyAlignment="1">
      <alignment horizontal="center" vertical="center" wrapText="1"/>
    </xf>
    <xf numFmtId="0" fontId="22" fillId="8" borderId="34" xfId="0" applyFont="1" applyFill="1" applyBorder="1" applyAlignment="1">
      <alignment horizontal="center" vertical="center" wrapText="1"/>
    </xf>
    <xf numFmtId="0" fontId="22" fillId="8" borderId="35" xfId="0" applyFont="1" applyFill="1" applyBorder="1" applyAlignment="1">
      <alignment horizontal="center" vertical="center" wrapText="1"/>
    </xf>
    <xf numFmtId="0" fontId="15" fillId="8" borderId="30" xfId="0" applyFont="1" applyFill="1" applyBorder="1" applyAlignment="1">
      <alignment horizontal="center" vertical="center" wrapText="1"/>
    </xf>
    <xf numFmtId="0" fontId="15" fillId="8" borderId="31" xfId="0" applyFont="1" applyFill="1" applyBorder="1" applyAlignment="1">
      <alignment horizontal="center" vertical="center" wrapText="1"/>
    </xf>
    <xf numFmtId="0" fontId="15" fillId="8" borderId="32" xfId="0" applyFont="1" applyFill="1" applyBorder="1" applyAlignment="1">
      <alignment horizontal="center" vertical="center" wrapText="1"/>
    </xf>
    <xf numFmtId="0" fontId="22" fillId="8" borderId="17" xfId="0" applyFont="1" applyFill="1" applyBorder="1" applyAlignment="1">
      <alignment horizontal="center" vertical="center" wrapText="1"/>
    </xf>
    <xf numFmtId="0" fontId="22" fillId="8" borderId="27" xfId="0" applyFont="1" applyFill="1" applyBorder="1" applyAlignment="1">
      <alignment horizontal="center" vertical="center" wrapText="1"/>
    </xf>
    <xf numFmtId="0" fontId="17" fillId="6" borderId="22" xfId="0" applyFont="1" applyFill="1" applyBorder="1" applyAlignment="1">
      <alignment horizontal="center" vertical="center" wrapText="1"/>
    </xf>
    <xf numFmtId="0" fontId="17" fillId="6" borderId="23" xfId="0" applyFont="1" applyFill="1" applyBorder="1" applyAlignment="1">
      <alignment horizontal="center" vertical="center" wrapText="1"/>
    </xf>
    <xf numFmtId="0" fontId="15" fillId="8" borderId="24" xfId="0" applyFont="1" applyFill="1" applyBorder="1" applyAlignment="1">
      <alignment horizontal="center" vertical="center" wrapText="1"/>
    </xf>
    <xf numFmtId="0" fontId="15" fillId="8" borderId="25" xfId="0" applyFont="1" applyFill="1" applyBorder="1" applyAlignment="1">
      <alignment horizontal="center" vertical="center" wrapText="1"/>
    </xf>
    <xf numFmtId="0" fontId="15" fillId="8" borderId="26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6" fillId="0" borderId="1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4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4A7E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816939126264001E-2"/>
          <c:y val="2.8259473346178499E-2"/>
          <c:w val="0.96180382908989204"/>
          <c:h val="0.90494540783558097"/>
        </c:manualLayout>
      </c:layout>
      <c:bubbleChart>
        <c:varyColors val="0"/>
        <c:ser>
          <c:idx val="2"/>
          <c:order val="0"/>
          <c:tx>
            <c:v>iS0-min</c:v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'Evaluation criteria'!$BJ$24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'Evaluation criteria'!$BJ$12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bubbleSize>
            <c:numRef>
              <c:f>'iS0 evaluation'!$F$12</c:f>
              <c:numCache>
                <c:formatCode>General</c:formatCode>
                <c:ptCount val="1"/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BB2D-45B5-8FE8-DA893B31F516}"/>
            </c:ext>
          </c:extLst>
        </c:ser>
        <c:ser>
          <c:idx val="0"/>
          <c:order val="1"/>
          <c:tx>
            <c:v>iS0max</c:v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'Evaluation criteria'!$BK$24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'Evaluation criteria'!$BK$12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bubbleSize>
            <c:numRef>
              <c:f>'iS0 evaluation'!$F$12</c:f>
              <c:numCache>
                <c:formatCode>General</c:formatCode>
                <c:ptCount val="1"/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BB2D-45B5-8FE8-DA893B31F516}"/>
            </c:ext>
          </c:extLst>
        </c:ser>
        <c:ser>
          <c:idx val="1"/>
          <c:order val="2"/>
          <c:tx>
            <c:v>...</c:v>
          </c:tx>
          <c:spPr>
            <a:ln w="25400">
              <a:noFill/>
            </a:ln>
          </c:spPr>
          <c:invertIfNegative val="0"/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bubbleSize>
            <c:numLit>
              <c:formatCode>General</c:formatCode>
              <c:ptCount val="1"/>
              <c:pt idx="0">
                <c:v>5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2-BB2D-45B5-8FE8-DA893B31F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20175743"/>
        <c:axId val="1"/>
      </c:bubbleChart>
      <c:valAx>
        <c:axId val="1020175743"/>
        <c:scaling>
          <c:orientation val="minMax"/>
          <c:max val="9"/>
          <c:min val="0.5"/>
        </c:scaling>
        <c:delete val="0"/>
        <c:axPos val="b"/>
        <c:numFmt formatCode="0.00" sourceLinked="1"/>
        <c:majorTickMark val="none"/>
        <c:minorTickMark val="none"/>
        <c:tickLblPos val="none"/>
        <c:spPr>
          <a:ln>
            <a:solidFill>
              <a:schemeClr val="bg1">
                <a:lumMod val="65000"/>
              </a:schemeClr>
            </a:solidFill>
          </a:ln>
        </c:sp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9"/>
          <c:min val="0.5"/>
        </c:scaling>
        <c:delete val="0"/>
        <c:axPos val="l"/>
        <c:numFmt formatCode="0.00" sourceLinked="1"/>
        <c:majorTickMark val="none"/>
        <c:minorTickMark val="none"/>
        <c:tickLblPos val="none"/>
        <c:spPr>
          <a:ln>
            <a:solidFill>
              <a:schemeClr val="bg1">
                <a:lumMod val="65000"/>
              </a:schemeClr>
            </a:solidFill>
          </a:ln>
        </c:spPr>
        <c:crossAx val="1020175743"/>
        <c:crosses val="autoZero"/>
        <c:crossBetween val="midCat"/>
        <c:majorUnit val="1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820556464770325E-2"/>
          <c:y val="0.15850218341493774"/>
          <c:w val="0.82236687338506198"/>
          <c:h val="0.4604045127276622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solidFill>
                <a:srgbClr val="C00000"/>
              </a:solidFill>
            </a:ln>
          </c:spPr>
          <c:marker>
            <c:symbol val="diamond"/>
            <c:size val="20"/>
            <c:spPr>
              <a:solidFill>
                <a:srgbClr val="C00000"/>
              </a:solidFill>
            </c:spPr>
          </c:marker>
          <c:dPt>
            <c:idx val="0"/>
            <c:marker>
              <c:symbol val="diamond"/>
              <c:size val="30"/>
            </c:marker>
            <c:bubble3D val="0"/>
            <c:extLst>
              <c:ext xmlns:c16="http://schemas.microsoft.com/office/drawing/2014/chart" uri="{C3380CC4-5D6E-409C-BE32-E72D297353CC}">
                <c16:uniqueId val="{00000001-86C7-419B-8045-94BBE744B460}"/>
              </c:ext>
            </c:extLst>
          </c:dPt>
          <c:dLbls>
            <c:dLbl>
              <c:idx val="0"/>
              <c:numFmt formatCode="#,##0.0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de-DE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C7-419B-8045-94BBE744B460}"/>
                </c:ext>
              </c:extLst>
            </c:dLbl>
            <c:numFmt formatCode="#,##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'Evaluation criteria'!$BJ$24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6C7-419B-8045-94BBE744B460}"/>
            </c:ext>
          </c:extLst>
        </c:ser>
        <c:ser>
          <c:idx val="1"/>
          <c:order val="1"/>
          <c:dPt>
            <c:idx val="0"/>
            <c:marker>
              <c:symbol val="diamond"/>
              <c:size val="29"/>
              <c:spPr>
                <a:solidFill>
                  <a:srgbClr val="C00000"/>
                </a:solidFill>
                <a:ln>
                  <a:solidFill>
                    <a:srgbClr val="4A7EBB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38A-464E-A109-C413DFA34B5B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'Evaluation criteria'!$BK$24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38A-464E-A109-C413DFA34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439343"/>
        <c:axId val="1"/>
      </c:scatterChart>
      <c:valAx>
        <c:axId val="1018439343"/>
        <c:scaling>
          <c:orientation val="minMax"/>
          <c:max val="9"/>
          <c:min val="1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2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018439343"/>
        <c:crosses val="autoZero"/>
        <c:crossBetween val="midCat"/>
        <c:majorUnit val="0.5"/>
      </c:valAx>
      <c:spPr>
        <a:gradFill>
          <a:gsLst>
            <a:gs pos="0">
              <a:schemeClr val="bg1"/>
            </a:gs>
            <a:gs pos="28000">
              <a:schemeClr val="accent4">
                <a:lumMod val="60000"/>
                <a:lumOff val="40000"/>
              </a:schemeClr>
            </a:gs>
            <a:gs pos="74000">
              <a:srgbClr val="7030A0"/>
            </a:gs>
            <a:gs pos="100000">
              <a:srgbClr val="7030A0"/>
            </a:gs>
          </a:gsLst>
          <a:lin ang="0" scaled="0"/>
        </a:gradFill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820556464770325E-2"/>
          <c:y val="0.15850218341493774"/>
          <c:w val="0.82236687338506198"/>
          <c:h val="0.4604045127276622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solidFill>
                <a:srgbClr val="C00000"/>
              </a:solidFill>
            </a:ln>
          </c:spPr>
          <c:marker>
            <c:symbol val="diamond"/>
            <c:size val="20"/>
            <c:spPr>
              <a:solidFill>
                <a:srgbClr val="C00000"/>
              </a:solidFill>
            </c:spPr>
          </c:marker>
          <c:dPt>
            <c:idx val="0"/>
            <c:marker>
              <c:symbol val="diamond"/>
              <c:size val="30"/>
            </c:marker>
            <c:bubble3D val="0"/>
            <c:extLst>
              <c:ext xmlns:c16="http://schemas.microsoft.com/office/drawing/2014/chart" uri="{C3380CC4-5D6E-409C-BE32-E72D297353CC}">
                <c16:uniqueId val="{00000001-2299-4546-96B5-9B32E8433EB9}"/>
              </c:ext>
            </c:extLst>
          </c:dPt>
          <c:dLbls>
            <c:dLbl>
              <c:idx val="0"/>
              <c:numFmt formatCode="#,##0.0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de-DE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99-4546-96B5-9B32E8433EB9}"/>
                </c:ext>
              </c:extLst>
            </c:dLbl>
            <c:numFmt formatCode="#,##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'Evaluation criteria'!$BJ$12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299-4546-96B5-9B32E8433EB9}"/>
            </c:ext>
          </c:extLst>
        </c:ser>
        <c:ser>
          <c:idx val="1"/>
          <c:order val="1"/>
          <c:marker>
            <c:symbol val="diamond"/>
            <c:size val="29"/>
            <c:spPr>
              <a:solidFill>
                <a:srgbClr val="C00000"/>
              </a:solidFill>
              <a:ln>
                <a:solidFill>
                  <a:srgbClr val="4A7EBB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'Evaluation criteria'!$BK$12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A03-489A-836E-1B7F9F4AA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32751"/>
        <c:axId val="1"/>
      </c:scatterChart>
      <c:valAx>
        <c:axId val="1019532751"/>
        <c:scaling>
          <c:orientation val="minMax"/>
          <c:max val="9"/>
          <c:min val="1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2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019532751"/>
        <c:crosses val="autoZero"/>
        <c:crossBetween val="midCat"/>
        <c:majorUnit val="0.5"/>
      </c:valAx>
      <c:spPr>
        <a:gradFill>
          <a:gsLst>
            <a:gs pos="0">
              <a:schemeClr val="bg1"/>
            </a:gs>
            <a:gs pos="28000">
              <a:schemeClr val="accent5">
                <a:lumMod val="60000"/>
                <a:lumOff val="40000"/>
              </a:schemeClr>
            </a:gs>
            <a:gs pos="74000">
              <a:srgbClr val="0070C0"/>
            </a:gs>
            <a:gs pos="100000">
              <a:srgbClr val="0070C0"/>
            </a:gs>
          </a:gsLst>
          <a:lin ang="0" scaled="0"/>
        </a:gradFill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73869264705249"/>
          <c:y val="0.14019700765906218"/>
          <c:w val="0.62825744981549969"/>
          <c:h val="0.74255453575985719"/>
        </c:manualLayout>
      </c:layout>
      <c:radarChart>
        <c:radarStyle val="filled"/>
        <c:varyColors val="0"/>
        <c:ser>
          <c:idx val="0"/>
          <c:order val="0"/>
          <c:tx>
            <c:v>Project</c:v>
          </c:tx>
          <c:spPr>
            <a:solidFill>
              <a:srgbClr val="0070C0"/>
            </a:solidFill>
          </c:spPr>
          <c:cat>
            <c:strRef>
              <c:f>('iS0 evaluation'!$C$6,'iS0 evaluation'!$C$8,'iS0 evaluation'!$C$10,'iS0 evaluation'!$C$12,'iS0 evaluation'!$C$14,'iS0 evaluation'!$C$16,'iS0 evaluation'!$C$18,'iS0 evaluation'!$C$20)</c:f>
              <c:strCache>
                <c:ptCount val="8"/>
                <c:pt idx="0">
                  <c:v>Strategy and image</c:v>
                </c:pt>
                <c:pt idx="1">
                  <c:v>Differentiation</c:v>
                </c:pt>
                <c:pt idx="2">
                  <c:v>Barriers to entry</c:v>
                </c:pt>
                <c:pt idx="3">
                  <c:v>Addressable market (revenues)</c:v>
                </c:pt>
                <c:pt idx="4">
                  <c:v>Market robustness</c:v>
                </c:pt>
                <c:pt idx="5">
                  <c:v>Economic value creation</c:v>
                </c:pt>
                <c:pt idx="6">
                  <c:v>Group transversality</c:v>
                </c:pt>
                <c:pt idx="7">
                  <c:v>Other value creation</c:v>
                </c:pt>
              </c:strCache>
            </c:strRef>
          </c:cat>
          <c:val>
            <c:numRef>
              <c:f>('iS0 evaluation'!$F$6,'iS0 evaluation'!$F$8,'iS0 evaluation'!$F$10,'iS0 evaluation'!$F$12,'iS0 evaluation'!$F$14,'iS0 evaluation'!$F$16,'iS0 evaluation'!$F$18,'iS0 evaluation'!$F$20)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4F76-4271-8F8D-72EE0DA3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34191"/>
        <c:axId val="1"/>
      </c:radarChart>
      <c:catAx>
        <c:axId val="101953419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9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019534191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984251969" l="0.75" r="0.75" t="0.984251969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7634446838824998"/>
          <c:y val="0.10717511473647545"/>
          <c:w val="0.21720350575244002"/>
          <c:h val="0.80975684756966204"/>
        </c:manualLayout>
      </c:layout>
      <c:lineChart>
        <c:grouping val="standard"/>
        <c:varyColors val="0"/>
        <c:ser>
          <c:idx val="0"/>
          <c:order val="0"/>
          <c:marker>
            <c:symbol val="diamond"/>
            <c:size val="16"/>
          </c:marker>
          <c:val>
            <c:numRef>
              <c:f>'Evaluation criteria'!$BT$12</c:f>
              <c:numCache>
                <c:formatCode>0.00</c:formatCode>
                <c:ptCount val="1"/>
                <c:pt idx="0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3-4433-B5C5-AEED257DDF8A}"/>
            </c:ext>
          </c:extLst>
        </c:ser>
        <c:ser>
          <c:idx val="1"/>
          <c:order val="1"/>
          <c:marker>
            <c:symbol val="diamond"/>
            <c:size val="16"/>
            <c:spPr>
              <a:solidFill>
                <a:srgbClr val="4A7EBB"/>
              </a:solidFill>
              <a:ln>
                <a:solidFill>
                  <a:srgbClr val="4A7EBB"/>
                </a:solidFill>
              </a:ln>
            </c:spPr>
          </c:marker>
          <c:val>
            <c:numRef>
              <c:f>'Evaluation criteria'!$BU$12</c:f>
              <c:numCache>
                <c:formatCode>0.00</c:formatCode>
                <c:ptCount val="1"/>
                <c:pt idx="0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E-417E-BF99-0F41635B2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530831"/>
        <c:axId val="1"/>
      </c:lineChart>
      <c:catAx>
        <c:axId val="1019530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9"/>
          <c:min val="1"/>
        </c:scaling>
        <c:delete val="0"/>
        <c:axPos val="l"/>
        <c:numFmt formatCode="0.00" sourceLinked="1"/>
        <c:majorTickMark val="none"/>
        <c:minorTickMark val="none"/>
        <c:tickLblPos val="none"/>
        <c:spPr>
          <a:ln>
            <a:noFill/>
          </a:ln>
        </c:spPr>
        <c:crossAx val="1019530831"/>
        <c:crosses val="autoZero"/>
        <c:crossBetween val="between"/>
        <c:majorUnit val="0.5"/>
      </c:valAx>
      <c:spPr>
        <a:gradFill>
          <a:gsLst>
            <a:gs pos="0">
              <a:srgbClr val="92D050"/>
            </a:gs>
            <a:gs pos="41000">
              <a:srgbClr val="FFC000"/>
            </a:gs>
            <a:gs pos="64000">
              <a:srgbClr val="FFC000"/>
            </a:gs>
            <a:gs pos="100000">
              <a:srgbClr val="FF0000"/>
            </a:gs>
          </a:gsLst>
          <a:lin ang="5400000" scaled="0"/>
        </a:gradFill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73869264705249"/>
          <c:y val="0.14019700765906218"/>
          <c:w val="0.62825744981549969"/>
          <c:h val="0.74255453575985719"/>
        </c:manualLayout>
      </c:layout>
      <c:radarChart>
        <c:radarStyle val="filled"/>
        <c:varyColors val="0"/>
        <c:ser>
          <c:idx val="0"/>
          <c:order val="0"/>
          <c:tx>
            <c:v>Project</c:v>
          </c:tx>
          <c:spPr>
            <a:solidFill>
              <a:srgbClr val="7030A0"/>
            </a:solidFill>
          </c:spPr>
          <c:cat>
            <c:strRef>
              <c:f>('iS0 evaluation'!$C$22,'iS0 evaluation'!$C$24,'iS0 evaluation'!$C$26,'iS0 evaluation'!$C$28,'iS0 evaluation'!$C$30,'iS0 evaluation'!$C$32,'iS0 evaluation'!$C$34,'iS0 evaluation'!$C$36)</c:f>
              <c:strCache>
                <c:ptCount val="8"/>
                <c:pt idx="0">
                  <c:v>Critical technos maturity</c:v>
                </c:pt>
                <c:pt idx="1">
                  <c:v>Competences accessibility</c:v>
                </c:pt>
                <c:pt idx="2">
                  <c:v>Industrial feasibility</c:v>
                </c:pt>
                <c:pt idx="3">
                  <c:v>Business Readiness Level</c:v>
                </c:pt>
                <c:pt idx="4">
                  <c:v>Commercialization feasibility</c:v>
                </c:pt>
                <c:pt idx="5">
                  <c:v>Investments (demo NRC)</c:v>
                </c:pt>
                <c:pt idx="6">
                  <c:v>Demo. NRC</c:v>
                </c:pt>
                <c:pt idx="7">
                  <c:v>Other major risk(s)</c:v>
                </c:pt>
              </c:strCache>
            </c:strRef>
          </c:cat>
          <c:val>
            <c:numRef>
              <c:f>('iS0 evaluation'!$F$22,'iS0 evaluation'!$F$24,'iS0 evaluation'!$F$26,'iS0 evaluation'!$F$28,'iS0 evaluation'!$F$30,'iS0 evaluation'!$F$32,'iS0 evaluation'!$F$34,'iS0 evaluation'!$F$36)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07B1-4116-A71B-20BC9A7A9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29871"/>
        <c:axId val="1"/>
      </c:radarChart>
      <c:catAx>
        <c:axId val="101952987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9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019529871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984251969" l="0.75" r="0.75" t="0.984251969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7634446838824998"/>
          <c:y val="0.10717511473647545"/>
          <c:w val="0.21720350575244002"/>
          <c:h val="0.80975684756966204"/>
        </c:manualLayout>
      </c:layout>
      <c:lineChart>
        <c:grouping val="standard"/>
        <c:varyColors val="0"/>
        <c:ser>
          <c:idx val="0"/>
          <c:order val="0"/>
          <c:marker>
            <c:symbol val="diamond"/>
            <c:size val="16"/>
          </c:marker>
          <c:val>
            <c:numRef>
              <c:f>'Evaluation criteria'!$BT$24</c:f>
              <c:numCache>
                <c:formatCode>0.00</c:formatCode>
                <c:ptCount val="1"/>
                <c:pt idx="0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8-43CC-857A-8911001B178C}"/>
            </c:ext>
          </c:extLst>
        </c:ser>
        <c:ser>
          <c:idx val="1"/>
          <c:order val="1"/>
          <c:marker>
            <c:symbol val="diamond"/>
            <c:size val="16"/>
            <c:spPr>
              <a:solidFill>
                <a:srgbClr val="4A7EBB"/>
              </a:solidFill>
              <a:ln>
                <a:solidFill>
                  <a:srgbClr val="4A7EBB"/>
                </a:solidFill>
              </a:ln>
            </c:spPr>
          </c:marker>
          <c:val>
            <c:numRef>
              <c:f>'Evaluation criteria'!$BU$24</c:f>
              <c:numCache>
                <c:formatCode>0.00</c:formatCode>
                <c:ptCount val="1"/>
                <c:pt idx="0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5-4300-A713-C788BEA32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757023"/>
        <c:axId val="1"/>
      </c:lineChart>
      <c:catAx>
        <c:axId val="1019757023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9"/>
          <c:min val="1"/>
        </c:scaling>
        <c:delete val="0"/>
        <c:axPos val="l"/>
        <c:numFmt formatCode="0.00" sourceLinked="1"/>
        <c:majorTickMark val="none"/>
        <c:minorTickMark val="none"/>
        <c:tickLblPos val="none"/>
        <c:spPr>
          <a:ln>
            <a:noFill/>
          </a:ln>
        </c:spPr>
        <c:crossAx val="1019757023"/>
        <c:crosses val="autoZero"/>
        <c:crossBetween val="between"/>
        <c:majorUnit val="0.5"/>
      </c:valAx>
      <c:spPr>
        <a:gradFill>
          <a:gsLst>
            <a:gs pos="0">
              <a:srgbClr val="92D050"/>
            </a:gs>
            <a:gs pos="41000">
              <a:srgbClr val="FFC000"/>
            </a:gs>
            <a:gs pos="64000">
              <a:srgbClr val="FFC000"/>
            </a:gs>
            <a:gs pos="100000">
              <a:srgbClr val="FF0000"/>
            </a:gs>
          </a:gsLst>
          <a:lin ang="5400000" scaled="0"/>
        </a:gradFill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7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6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174994</xdr:colOff>
      <xdr:row>10</xdr:row>
      <xdr:rowOff>144599</xdr:rowOff>
    </xdr:from>
    <xdr:to>
      <xdr:col>1</xdr:col>
      <xdr:colOff>1053811</xdr:colOff>
      <xdr:row>11</xdr:row>
      <xdr:rowOff>211312</xdr:rowOff>
    </xdr:to>
    <xdr:sp macro="" textlink="">
      <xdr:nvSpPr>
        <xdr:cNvPr id="3" name="Pentagone 2">
          <a:extLst>
            <a:ext uri="{FF2B5EF4-FFF2-40B4-BE49-F238E27FC236}">
              <a16:creationId xmlns:a16="http://schemas.microsoft.com/office/drawing/2014/main" id="{14B8A29F-BF78-875B-1962-1D103EFB885D}"/>
            </a:ext>
          </a:extLst>
        </xdr:cNvPr>
        <xdr:cNvSpPr/>
      </xdr:nvSpPr>
      <xdr:spPr bwMode="auto">
        <a:xfrm>
          <a:off x="293104" y="2280104"/>
          <a:ext cx="871175" cy="379095"/>
        </a:xfrm>
        <a:prstGeom prst="homePlate">
          <a:avLst>
            <a:gd name="adj" fmla="val 23077"/>
          </a:avLst>
        </a:prstGeom>
        <a:solidFill>
          <a:schemeClr val="tx1">
            <a:lumMod val="20000"/>
            <a:lumOff val="80000"/>
          </a:scheme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wrap="square" lIns="36000" tIns="36000" rIns="36000" bIns="36000" anchor="ctr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90"/>
              </a:solidFill>
              <a:latin typeface="DIN-Bold"/>
            </a:rPr>
            <a:t>Concept generation</a:t>
          </a:r>
        </a:p>
      </xdr:txBody>
    </xdr:sp>
    <xdr:clientData/>
  </xdr:twoCellAnchor>
  <xdr:twoCellAnchor>
    <xdr:from>
      <xdr:col>1</xdr:col>
      <xdr:colOff>1105800</xdr:colOff>
      <xdr:row>10</xdr:row>
      <xdr:rowOff>151801</xdr:rowOff>
    </xdr:from>
    <xdr:to>
      <xdr:col>1</xdr:col>
      <xdr:colOff>1405331</xdr:colOff>
      <xdr:row>11</xdr:row>
      <xdr:rowOff>193649</xdr:rowOff>
    </xdr:to>
    <xdr:sp macro="" textlink="">
      <xdr:nvSpPr>
        <xdr:cNvPr id="4" name="Organigramme : Décision 3">
          <a:extLst>
            <a:ext uri="{FF2B5EF4-FFF2-40B4-BE49-F238E27FC236}">
              <a16:creationId xmlns:a16="http://schemas.microsoft.com/office/drawing/2014/main" id="{5187A608-9683-144C-2FBC-1333268CC4E0}"/>
            </a:ext>
          </a:extLst>
        </xdr:cNvPr>
        <xdr:cNvSpPr>
          <a:spLocks noChangeArrowheads="1"/>
        </xdr:cNvSpPr>
      </xdr:nvSpPr>
      <xdr:spPr bwMode="auto">
        <a:xfrm>
          <a:off x="1227720" y="2294926"/>
          <a:ext cx="287748" cy="346648"/>
        </a:xfrm>
        <a:prstGeom prst="flowChartDecision">
          <a:avLst/>
        </a:prstGeom>
        <a:solidFill>
          <a:srgbClr val="1F85B7"/>
        </a:solidFill>
        <a:ln>
          <a:noFill/>
        </a:ln>
        <a:effectLst/>
      </xdr:spPr>
      <xdr:txBody>
        <a:bodyPr wrap="none" lIns="36000" tIns="36000" rIns="36000" bIns="36000" anchor="ctr"/>
        <a:lstStyle>
          <a:defPPr>
            <a:defRPr lang="en-GB"/>
          </a:defPPr>
          <a:lvl1pPr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5pPr>
          <a:lvl6pPr marL="22860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6pPr>
          <a:lvl7pPr marL="27432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7pPr>
          <a:lvl8pPr marL="32004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8pPr>
          <a:lvl9pPr marL="36576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9pPr>
        </a:lstStyle>
        <a:p>
          <a:pPr algn="ctr" eaLnBrk="0" hangingPunct="0"/>
          <a:r>
            <a:rPr lang="fr-FR" sz="800">
              <a:solidFill>
                <a:schemeClr val="bg1"/>
              </a:solidFill>
              <a:latin typeface="DIN-Bold" pitchFamily="34" charset="0"/>
            </a:rPr>
            <a:t>iS0</a:t>
          </a:r>
        </a:p>
      </xdr:txBody>
    </xdr:sp>
    <xdr:clientData/>
  </xdr:twoCellAnchor>
  <xdr:twoCellAnchor>
    <xdr:from>
      <xdr:col>1</xdr:col>
      <xdr:colOff>1467647</xdr:colOff>
      <xdr:row>10</xdr:row>
      <xdr:rowOff>144599</xdr:rowOff>
    </xdr:from>
    <xdr:to>
      <xdr:col>2</xdr:col>
      <xdr:colOff>278166</xdr:colOff>
      <xdr:row>11</xdr:row>
      <xdr:rowOff>211312</xdr:rowOff>
    </xdr:to>
    <xdr:sp macro="" textlink="">
      <xdr:nvSpPr>
        <xdr:cNvPr id="5" name="Pentagone 4">
          <a:extLst>
            <a:ext uri="{FF2B5EF4-FFF2-40B4-BE49-F238E27FC236}">
              <a16:creationId xmlns:a16="http://schemas.microsoft.com/office/drawing/2014/main" id="{34B49CF0-9B69-CB66-6D55-533983656D2B}"/>
            </a:ext>
          </a:extLst>
        </xdr:cNvPr>
        <xdr:cNvSpPr/>
      </xdr:nvSpPr>
      <xdr:spPr bwMode="auto">
        <a:xfrm>
          <a:off x="1580042" y="2280104"/>
          <a:ext cx="869714" cy="379095"/>
        </a:xfrm>
        <a:prstGeom prst="homePlate">
          <a:avLst>
            <a:gd name="adj" fmla="val 23077"/>
          </a:avLst>
        </a:prstGeom>
        <a:solidFill>
          <a:schemeClr val="tx1">
            <a:lumMod val="20000"/>
            <a:lumOff val="80000"/>
          </a:scheme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wrap="square" lIns="36000" tIns="36000" rIns="36000" bIns="36000" anchor="ctr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90"/>
              </a:solidFill>
              <a:latin typeface="DIN-Bold"/>
            </a:rPr>
            <a:t>Feasibility study</a:t>
          </a:r>
        </a:p>
      </xdr:txBody>
    </xdr:sp>
    <xdr:clientData/>
  </xdr:twoCellAnchor>
  <xdr:twoCellAnchor>
    <xdr:from>
      <xdr:col>2</xdr:col>
      <xdr:colOff>343400</xdr:colOff>
      <xdr:row>10</xdr:row>
      <xdr:rowOff>151801</xdr:rowOff>
    </xdr:from>
    <xdr:to>
      <xdr:col>3</xdr:col>
      <xdr:colOff>128827</xdr:colOff>
      <xdr:row>11</xdr:row>
      <xdr:rowOff>193649</xdr:rowOff>
    </xdr:to>
    <xdr:sp macro="" textlink="">
      <xdr:nvSpPr>
        <xdr:cNvPr id="6" name="Organigramme : Décision 5">
          <a:extLst>
            <a:ext uri="{FF2B5EF4-FFF2-40B4-BE49-F238E27FC236}">
              <a16:creationId xmlns:a16="http://schemas.microsoft.com/office/drawing/2014/main" id="{B6471A94-39A6-0EBA-D9F4-A1A4707DB521}"/>
            </a:ext>
          </a:extLst>
        </xdr:cNvPr>
        <xdr:cNvSpPr>
          <a:spLocks noChangeArrowheads="1"/>
        </xdr:cNvSpPr>
      </xdr:nvSpPr>
      <xdr:spPr bwMode="auto">
        <a:xfrm>
          <a:off x="2513195" y="2294926"/>
          <a:ext cx="295718" cy="346648"/>
        </a:xfrm>
        <a:prstGeom prst="flowChartDecision">
          <a:avLst/>
        </a:prstGeom>
        <a:solidFill>
          <a:srgbClr val="1F85B7"/>
        </a:solidFill>
        <a:ln>
          <a:noFill/>
        </a:ln>
        <a:effectLst/>
      </xdr:spPr>
      <xdr:txBody>
        <a:bodyPr wrap="none" lIns="36000" tIns="36000" rIns="36000" bIns="36000" anchor="ctr"/>
        <a:lstStyle>
          <a:defPPr>
            <a:defRPr lang="en-GB"/>
          </a:defPPr>
          <a:lvl1pPr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5pPr>
          <a:lvl6pPr marL="22860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6pPr>
          <a:lvl7pPr marL="27432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7pPr>
          <a:lvl8pPr marL="32004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8pPr>
          <a:lvl9pPr marL="36576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9pPr>
        </a:lstStyle>
        <a:p>
          <a:pPr algn="ctr" eaLnBrk="0" hangingPunct="0"/>
          <a:r>
            <a:rPr lang="fr-FR" sz="800">
              <a:solidFill>
                <a:schemeClr val="bg1"/>
              </a:solidFill>
              <a:latin typeface="DIN-Bold" pitchFamily="34" charset="0"/>
            </a:rPr>
            <a:t>iS1</a:t>
          </a:r>
        </a:p>
      </xdr:txBody>
    </xdr:sp>
    <xdr:clientData/>
  </xdr:twoCellAnchor>
  <xdr:twoCellAnchor>
    <xdr:from>
      <xdr:col>3</xdr:col>
      <xdr:colOff>199641</xdr:colOff>
      <xdr:row>10</xdr:row>
      <xdr:rowOff>144599</xdr:rowOff>
    </xdr:from>
    <xdr:to>
      <xdr:col>3</xdr:col>
      <xdr:colOff>1054315</xdr:colOff>
      <xdr:row>11</xdr:row>
      <xdr:rowOff>211312</xdr:rowOff>
    </xdr:to>
    <xdr:sp macro="" textlink="">
      <xdr:nvSpPr>
        <xdr:cNvPr id="7" name="Pentagone 6">
          <a:extLst>
            <a:ext uri="{FF2B5EF4-FFF2-40B4-BE49-F238E27FC236}">
              <a16:creationId xmlns:a16="http://schemas.microsoft.com/office/drawing/2014/main" id="{C6516E2A-8560-F734-E24B-449E15F0A5E7}"/>
            </a:ext>
          </a:extLst>
        </xdr:cNvPr>
        <xdr:cNvSpPr/>
      </xdr:nvSpPr>
      <xdr:spPr bwMode="auto">
        <a:xfrm>
          <a:off x="2872356" y="2280104"/>
          <a:ext cx="865396" cy="379095"/>
        </a:xfrm>
        <a:prstGeom prst="homePlate">
          <a:avLst>
            <a:gd name="adj" fmla="val 23077"/>
          </a:avLst>
        </a:prstGeom>
        <a:solidFill>
          <a:schemeClr val="tx1">
            <a:lumMod val="20000"/>
            <a:lumOff val="80000"/>
          </a:scheme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wrap="square" lIns="36000" tIns="36000" rIns="36000" bIns="36000" anchor="ctr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90"/>
              </a:solidFill>
              <a:latin typeface="DIN-Bold"/>
            </a:rPr>
            <a:t>Demo definition</a:t>
          </a:r>
        </a:p>
      </xdr:txBody>
    </xdr:sp>
    <xdr:clientData/>
  </xdr:twoCellAnchor>
  <xdr:twoCellAnchor>
    <xdr:from>
      <xdr:col>3</xdr:col>
      <xdr:colOff>1125800</xdr:colOff>
      <xdr:row>10</xdr:row>
      <xdr:rowOff>151801</xdr:rowOff>
    </xdr:from>
    <xdr:to>
      <xdr:col>3</xdr:col>
      <xdr:colOff>1407201</xdr:colOff>
      <xdr:row>11</xdr:row>
      <xdr:rowOff>193649</xdr:rowOff>
    </xdr:to>
    <xdr:sp macro="" textlink="">
      <xdr:nvSpPr>
        <xdr:cNvPr id="8" name="Organigramme : Décision 7">
          <a:extLst>
            <a:ext uri="{FF2B5EF4-FFF2-40B4-BE49-F238E27FC236}">
              <a16:creationId xmlns:a16="http://schemas.microsoft.com/office/drawing/2014/main" id="{FFC7BFB6-951B-DEF4-3570-5AC934806075}"/>
            </a:ext>
          </a:extLst>
        </xdr:cNvPr>
        <xdr:cNvSpPr>
          <a:spLocks noChangeArrowheads="1"/>
        </xdr:cNvSpPr>
      </xdr:nvSpPr>
      <xdr:spPr bwMode="auto">
        <a:xfrm>
          <a:off x="3802325" y="2294926"/>
          <a:ext cx="281504" cy="346648"/>
        </a:xfrm>
        <a:prstGeom prst="flowChartDecision">
          <a:avLst/>
        </a:prstGeom>
        <a:solidFill>
          <a:srgbClr val="1F85B7"/>
        </a:solidFill>
        <a:ln>
          <a:noFill/>
        </a:ln>
        <a:effectLst/>
      </xdr:spPr>
      <xdr:txBody>
        <a:bodyPr wrap="none" lIns="36000" tIns="36000" rIns="36000" bIns="36000" anchor="ctr"/>
        <a:lstStyle>
          <a:defPPr>
            <a:defRPr lang="en-GB"/>
          </a:defPPr>
          <a:lvl1pPr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5pPr>
          <a:lvl6pPr marL="22860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6pPr>
          <a:lvl7pPr marL="27432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7pPr>
          <a:lvl8pPr marL="32004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8pPr>
          <a:lvl9pPr marL="36576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9pPr>
        </a:lstStyle>
        <a:p>
          <a:pPr algn="ctr" eaLnBrk="0" hangingPunct="0"/>
          <a:r>
            <a:rPr lang="fr-FR" sz="800">
              <a:solidFill>
                <a:schemeClr val="bg1"/>
              </a:solidFill>
              <a:latin typeface="DIN-Bold" pitchFamily="34" charset="0"/>
            </a:rPr>
            <a:t>iS2</a:t>
          </a:r>
        </a:p>
      </xdr:txBody>
    </xdr:sp>
    <xdr:clientData/>
  </xdr:twoCellAnchor>
  <xdr:twoCellAnchor>
    <xdr:from>
      <xdr:col>4</xdr:col>
      <xdr:colOff>24077</xdr:colOff>
      <xdr:row>10</xdr:row>
      <xdr:rowOff>144599</xdr:rowOff>
    </xdr:from>
    <xdr:to>
      <xdr:col>5</xdr:col>
      <xdr:colOff>754924</xdr:colOff>
      <xdr:row>11</xdr:row>
      <xdr:rowOff>211312</xdr:rowOff>
    </xdr:to>
    <xdr:sp macro="" textlink="">
      <xdr:nvSpPr>
        <xdr:cNvPr id="9" name="Pentagone 8">
          <a:extLst>
            <a:ext uri="{FF2B5EF4-FFF2-40B4-BE49-F238E27FC236}">
              <a16:creationId xmlns:a16="http://schemas.microsoft.com/office/drawing/2014/main" id="{F03F02D4-C5A1-BB27-48FC-19A026D8D280}"/>
            </a:ext>
          </a:extLst>
        </xdr:cNvPr>
        <xdr:cNvSpPr/>
      </xdr:nvSpPr>
      <xdr:spPr bwMode="auto">
        <a:xfrm>
          <a:off x="4148402" y="2280104"/>
          <a:ext cx="871175" cy="379095"/>
        </a:xfrm>
        <a:prstGeom prst="homePlate">
          <a:avLst>
            <a:gd name="adj" fmla="val 23077"/>
          </a:avLst>
        </a:prstGeom>
        <a:solidFill>
          <a:schemeClr val="tx1">
            <a:lumMod val="20000"/>
            <a:lumOff val="80000"/>
          </a:schemeClr>
        </a:solid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wrap="square" lIns="36000" tIns="36000" rIns="36000" bIns="36000" anchor="ctr"/>
        <a:lstStyle/>
        <a:p>
          <a:pPr algn="ctr" rtl="0">
            <a:lnSpc>
              <a:spcPts val="700"/>
            </a:lnSpc>
            <a:defRPr sz="1000"/>
          </a:pPr>
          <a:r>
            <a:rPr lang="en-US" sz="700" b="1" i="0" u="none" strike="noStrike" baseline="0">
              <a:solidFill>
                <a:srgbClr val="000090"/>
              </a:solidFill>
              <a:latin typeface="DIN-Bold"/>
            </a:rPr>
            <a:t>Demonstration project</a:t>
          </a:r>
        </a:p>
      </xdr:txBody>
    </xdr:sp>
    <xdr:clientData/>
  </xdr:twoCellAnchor>
  <xdr:twoCellAnchor>
    <xdr:from>
      <xdr:col>5</xdr:col>
      <xdr:colOff>815818</xdr:colOff>
      <xdr:row>10</xdr:row>
      <xdr:rowOff>151801</xdr:rowOff>
    </xdr:from>
    <xdr:to>
      <xdr:col>5</xdr:col>
      <xdr:colOff>1107886</xdr:colOff>
      <xdr:row>11</xdr:row>
      <xdr:rowOff>193649</xdr:rowOff>
    </xdr:to>
    <xdr:sp macro="" textlink="">
      <xdr:nvSpPr>
        <xdr:cNvPr id="10" name="Organigramme : Décision 9">
          <a:extLst>
            <a:ext uri="{FF2B5EF4-FFF2-40B4-BE49-F238E27FC236}">
              <a16:creationId xmlns:a16="http://schemas.microsoft.com/office/drawing/2014/main" id="{CA9C0E44-BFD7-4A90-FF69-93F5CCD3B0B5}"/>
            </a:ext>
          </a:extLst>
        </xdr:cNvPr>
        <xdr:cNvSpPr>
          <a:spLocks noChangeArrowheads="1"/>
        </xdr:cNvSpPr>
      </xdr:nvSpPr>
      <xdr:spPr bwMode="auto">
        <a:xfrm>
          <a:off x="5083018" y="2294926"/>
          <a:ext cx="289081" cy="346648"/>
        </a:xfrm>
        <a:prstGeom prst="flowChartDecision">
          <a:avLst/>
        </a:prstGeom>
        <a:solidFill>
          <a:srgbClr val="1F85B7"/>
        </a:solidFill>
        <a:ln>
          <a:noFill/>
        </a:ln>
        <a:effectLst/>
      </xdr:spPr>
      <xdr:txBody>
        <a:bodyPr wrap="none" lIns="36000" tIns="36000" rIns="36000" bIns="36000" anchor="ctr"/>
        <a:lstStyle>
          <a:defPPr>
            <a:defRPr lang="en-GB"/>
          </a:defPPr>
          <a:lvl1pPr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5pPr>
          <a:lvl6pPr marL="22860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6pPr>
          <a:lvl7pPr marL="27432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7pPr>
          <a:lvl8pPr marL="32004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8pPr>
          <a:lvl9pPr marL="36576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9pPr>
        </a:lstStyle>
        <a:p>
          <a:pPr algn="ctr" eaLnBrk="0" hangingPunct="0"/>
          <a:r>
            <a:rPr lang="fr-FR" sz="800">
              <a:solidFill>
                <a:schemeClr val="bg1"/>
              </a:solidFill>
              <a:latin typeface="DIN-Bold" pitchFamily="34" charset="0"/>
            </a:rPr>
            <a:t>iS3</a:t>
          </a:r>
        </a:p>
      </xdr:txBody>
    </xdr:sp>
    <xdr:clientData/>
  </xdr:twoCellAnchor>
  <xdr:twoCellAnchor>
    <xdr:from>
      <xdr:col>1</xdr:col>
      <xdr:colOff>67593</xdr:colOff>
      <xdr:row>10</xdr:row>
      <xdr:rowOff>7843</xdr:rowOff>
    </xdr:from>
    <xdr:to>
      <xdr:col>1</xdr:col>
      <xdr:colOff>951732</xdr:colOff>
      <xdr:row>10</xdr:row>
      <xdr:rowOff>158855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9F52FFA-73E2-605F-5DF7-F5C1F680BB54}"/>
            </a:ext>
          </a:extLst>
        </xdr:cNvPr>
        <xdr:cNvSpPr/>
      </xdr:nvSpPr>
      <xdr:spPr bwMode="auto">
        <a:xfrm>
          <a:off x="183798" y="2150968"/>
          <a:ext cx="879634" cy="151012"/>
        </a:xfrm>
        <a:prstGeom prst="rect">
          <a:avLst/>
        </a:prstGeom>
        <a:noFill/>
        <a:ln w="38100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wrap="square" tIns="0" bIns="0" anchor="ctr"/>
        <a:lstStyle>
          <a:defPPr>
            <a:defRPr lang="en-GB"/>
          </a:defPPr>
          <a:lvl1pPr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5pPr>
          <a:lvl6pPr marL="22860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6pPr>
          <a:lvl7pPr marL="27432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7pPr>
          <a:lvl8pPr marL="32004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8pPr>
          <a:lvl9pPr marL="36576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9pPr>
        </a:lstStyle>
        <a:p>
          <a:pPr eaLnBrk="0" hangingPunct="0">
            <a:defRPr/>
          </a:pPr>
          <a:r>
            <a:rPr lang="en-US" sz="700" i="1">
              <a:solidFill>
                <a:schemeClr val="tx1">
                  <a:lumMod val="60000"/>
                  <a:lumOff val="40000"/>
                </a:schemeClr>
              </a:solidFill>
              <a:latin typeface="DIN-Bold" pitchFamily="34" charset="0"/>
            </a:rPr>
            <a:t>Phase 0</a:t>
          </a:r>
        </a:p>
      </xdr:txBody>
    </xdr:sp>
    <xdr:clientData/>
  </xdr:twoCellAnchor>
  <xdr:twoCellAnchor>
    <xdr:from>
      <xdr:col>1</xdr:col>
      <xdr:colOff>1367962</xdr:colOff>
      <xdr:row>10</xdr:row>
      <xdr:rowOff>7843</xdr:rowOff>
    </xdr:from>
    <xdr:to>
      <xdr:col>2</xdr:col>
      <xdr:colOff>188866</xdr:colOff>
      <xdr:row>10</xdr:row>
      <xdr:rowOff>158855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5185D2F-D2C6-C54B-CBA5-8396C4E08BDA}"/>
            </a:ext>
          </a:extLst>
        </xdr:cNvPr>
        <xdr:cNvSpPr/>
      </xdr:nvSpPr>
      <xdr:spPr bwMode="auto">
        <a:xfrm>
          <a:off x="1478452" y="2150968"/>
          <a:ext cx="875833" cy="151012"/>
        </a:xfrm>
        <a:prstGeom prst="rect">
          <a:avLst/>
        </a:prstGeom>
        <a:noFill/>
        <a:ln w="38100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wrap="square" tIns="0" bIns="0" anchor="ctr"/>
        <a:lstStyle>
          <a:defPPr>
            <a:defRPr lang="en-GB"/>
          </a:defPPr>
          <a:lvl1pPr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5pPr>
          <a:lvl6pPr marL="22860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6pPr>
          <a:lvl7pPr marL="27432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7pPr>
          <a:lvl8pPr marL="32004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8pPr>
          <a:lvl9pPr marL="36576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9pPr>
        </a:lstStyle>
        <a:p>
          <a:pPr eaLnBrk="0" hangingPunct="0">
            <a:defRPr/>
          </a:pPr>
          <a:r>
            <a:rPr lang="en-US" sz="700" i="1">
              <a:solidFill>
                <a:schemeClr val="tx1">
                  <a:lumMod val="60000"/>
                  <a:lumOff val="40000"/>
                </a:schemeClr>
              </a:solidFill>
              <a:latin typeface="DIN-Bold" pitchFamily="34" charset="0"/>
            </a:rPr>
            <a:t>Phase 1</a:t>
          </a:r>
        </a:p>
      </xdr:txBody>
    </xdr:sp>
    <xdr:clientData/>
  </xdr:twoCellAnchor>
  <xdr:twoCellAnchor>
    <xdr:from>
      <xdr:col>3</xdr:col>
      <xdr:colOff>69177</xdr:colOff>
      <xdr:row>10</xdr:row>
      <xdr:rowOff>7843</xdr:rowOff>
    </xdr:from>
    <xdr:to>
      <xdr:col>3</xdr:col>
      <xdr:colOff>951181</xdr:colOff>
      <xdr:row>10</xdr:row>
      <xdr:rowOff>158855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56267BF-6EE4-0362-EFFC-EC33EDD39DA2}"/>
            </a:ext>
          </a:extLst>
        </xdr:cNvPr>
        <xdr:cNvSpPr/>
      </xdr:nvSpPr>
      <xdr:spPr bwMode="auto">
        <a:xfrm>
          <a:off x="2757132" y="2150968"/>
          <a:ext cx="877510" cy="151012"/>
        </a:xfrm>
        <a:prstGeom prst="rect">
          <a:avLst/>
        </a:prstGeom>
        <a:noFill/>
        <a:ln w="38100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wrap="square" tIns="0" bIns="0" anchor="ctr"/>
        <a:lstStyle>
          <a:defPPr>
            <a:defRPr lang="en-GB"/>
          </a:defPPr>
          <a:lvl1pPr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5pPr>
          <a:lvl6pPr marL="22860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6pPr>
          <a:lvl7pPr marL="27432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7pPr>
          <a:lvl8pPr marL="32004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8pPr>
          <a:lvl9pPr marL="36576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9pPr>
        </a:lstStyle>
        <a:p>
          <a:pPr eaLnBrk="0" hangingPunct="0">
            <a:defRPr/>
          </a:pPr>
          <a:r>
            <a:rPr lang="en-US" sz="700" i="1">
              <a:solidFill>
                <a:schemeClr val="tx1">
                  <a:lumMod val="60000"/>
                  <a:lumOff val="40000"/>
                </a:schemeClr>
              </a:solidFill>
              <a:latin typeface="DIN-Bold" pitchFamily="34" charset="0"/>
            </a:rPr>
            <a:t>Phase 2</a:t>
          </a:r>
        </a:p>
      </xdr:txBody>
    </xdr:sp>
    <xdr:clientData/>
  </xdr:twoCellAnchor>
  <xdr:twoCellAnchor>
    <xdr:from>
      <xdr:col>3</xdr:col>
      <xdr:colOff>1357777</xdr:colOff>
      <xdr:row>10</xdr:row>
      <xdr:rowOff>7843</xdr:rowOff>
    </xdr:from>
    <xdr:to>
      <xdr:col>5</xdr:col>
      <xdr:colOff>653311</xdr:colOff>
      <xdr:row>10</xdr:row>
      <xdr:rowOff>158855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B5E4910-A472-73A9-26FC-74162FE92BDB}"/>
            </a:ext>
          </a:extLst>
        </xdr:cNvPr>
        <xdr:cNvSpPr/>
      </xdr:nvSpPr>
      <xdr:spPr bwMode="auto">
        <a:xfrm>
          <a:off x="4040017" y="2150968"/>
          <a:ext cx="877294" cy="151012"/>
        </a:xfrm>
        <a:prstGeom prst="rect">
          <a:avLst/>
        </a:prstGeom>
        <a:noFill/>
        <a:ln w="38100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wrap="square" tIns="0" bIns="0" anchor="ctr"/>
        <a:lstStyle>
          <a:defPPr>
            <a:defRPr lang="en-GB"/>
          </a:defPPr>
          <a:lvl1pPr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5pPr>
          <a:lvl6pPr marL="22860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6pPr>
          <a:lvl7pPr marL="27432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7pPr>
          <a:lvl8pPr marL="32004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8pPr>
          <a:lvl9pPr marL="3657600" algn="l" defTabSz="914400" rtl="0" eaLnBrk="1" latinLnBrk="0" hangingPunct="1">
            <a:defRPr sz="1400" b="1" kern="1200">
              <a:solidFill>
                <a:srgbClr val="00279F"/>
              </a:solidFill>
              <a:latin typeface="Arial" pitchFamily="34" charset="0"/>
              <a:ea typeface="ＭＳ Ｐゴシック" pitchFamily="34" charset="-128"/>
              <a:cs typeface="+mn-cs"/>
            </a:defRPr>
          </a:lvl9pPr>
        </a:lstStyle>
        <a:p>
          <a:pPr eaLnBrk="0" hangingPunct="0">
            <a:defRPr/>
          </a:pPr>
          <a:r>
            <a:rPr lang="en-US" sz="700" i="1">
              <a:solidFill>
                <a:schemeClr val="tx1">
                  <a:lumMod val="60000"/>
                  <a:lumOff val="40000"/>
                </a:schemeClr>
              </a:solidFill>
              <a:latin typeface="DIN-Bold" pitchFamily="34" charset="0"/>
            </a:rPr>
            <a:t>Phase 3</a:t>
          </a:r>
        </a:p>
      </xdr:txBody>
    </xdr:sp>
    <xdr:clientData/>
  </xdr:twoCellAnchor>
  <xdr:twoCellAnchor>
    <xdr:from>
      <xdr:col>1</xdr:col>
      <xdr:colOff>298173</xdr:colOff>
      <xdr:row>10</xdr:row>
      <xdr:rowOff>96183</xdr:rowOff>
    </xdr:from>
    <xdr:to>
      <xdr:col>1</xdr:col>
      <xdr:colOff>744998</xdr:colOff>
      <xdr:row>12</xdr:row>
      <xdr:rowOff>40153</xdr:rowOff>
    </xdr:to>
    <xdr:sp macro="" textlink="">
      <xdr:nvSpPr>
        <xdr:cNvPr id="18" name="Ellipse 17">
          <a:extLst>
            <a:ext uri="{FF2B5EF4-FFF2-40B4-BE49-F238E27FC236}">
              <a16:creationId xmlns:a16="http://schemas.microsoft.com/office/drawing/2014/main" id="{6FEE760E-20DC-7D42-2276-7675D4D85B8D}"/>
            </a:ext>
          </a:extLst>
        </xdr:cNvPr>
        <xdr:cNvSpPr/>
      </xdr:nvSpPr>
      <xdr:spPr>
        <a:xfrm>
          <a:off x="437873" y="2242483"/>
          <a:ext cx="503866" cy="483720"/>
        </a:xfrm>
        <a:prstGeom prst="ellipse">
          <a:avLst/>
        </a:prstGeom>
        <a:noFill/>
        <a:ln w="19050">
          <a:solidFill>
            <a:schemeClr val="accent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47625</xdr:colOff>
      <xdr:row>15</xdr:row>
      <xdr:rowOff>28575</xdr:rowOff>
    </xdr:from>
    <xdr:to>
      <xdr:col>6</xdr:col>
      <xdr:colOff>1504950</xdr:colOff>
      <xdr:row>30</xdr:row>
      <xdr:rowOff>123825</xdr:rowOff>
    </xdr:to>
    <xdr:grpSp>
      <xdr:nvGrpSpPr>
        <xdr:cNvPr id="1470192" name="Groupe 19">
          <a:extLst>
            <a:ext uri="{FF2B5EF4-FFF2-40B4-BE49-F238E27FC236}">
              <a16:creationId xmlns:a16="http://schemas.microsoft.com/office/drawing/2014/main" id="{E07F83FD-8032-E6F4-A1A1-C24D69B7BBDD}"/>
            </a:ext>
          </a:extLst>
        </xdr:cNvPr>
        <xdr:cNvGrpSpPr>
          <a:grpSpLocks/>
        </xdr:cNvGrpSpPr>
      </xdr:nvGrpSpPr>
      <xdr:grpSpPr bwMode="auto">
        <a:xfrm>
          <a:off x="4511675" y="3209925"/>
          <a:ext cx="3305175" cy="2952750"/>
          <a:chOff x="877139" y="1079502"/>
          <a:chExt cx="8292266" cy="5246189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9B96BD4F-2B53-51CE-1A07-3480602C7A13}"/>
              </a:ext>
            </a:extLst>
          </xdr:cNvPr>
          <xdr:cNvSpPr/>
        </xdr:nvSpPr>
        <xdr:spPr bwMode="auto">
          <a:xfrm>
            <a:off x="1901184" y="1147195"/>
            <a:ext cx="7243244" cy="4416953"/>
          </a:xfrm>
          <a:prstGeom prst="rect">
            <a:avLst/>
          </a:prstGeom>
          <a:gradFill flip="none" rotWithShape="1">
            <a:gsLst>
              <a:gs pos="100000">
                <a:srgbClr val="33CC33">
                  <a:alpha val="25000"/>
                </a:srgbClr>
              </a:gs>
              <a:gs pos="1000">
                <a:srgbClr val="FF0000">
                  <a:alpha val="25000"/>
                </a:srgbClr>
              </a:gs>
            </a:gsLst>
            <a:path path="circle">
              <a:fillToRect t="100000" r="100000"/>
            </a:path>
            <a:tileRect l="-100000" b="-100000"/>
          </a:gradFill>
          <a:ln w="12700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54000" tIns="54000" rIns="54000" bIns="54000" numCol="1" rtlCol="0" anchor="ctr" anchorCtr="0" compatLnSpc="1">
            <a:prstTxWarp prst="textNoShape">
              <a:avLst/>
            </a:prstTxWarp>
          </a:bodyPr>
          <a:lstStyle/>
          <a:p>
            <a:endParaRPr lang="fr-FR"/>
          </a:p>
        </xdr:txBody>
      </xdr:sp>
      <xdr:sp macro="" textlink="">
        <xdr:nvSpPr>
          <xdr:cNvPr id="1470210" name="Rectangle 23">
            <a:extLst>
              <a:ext uri="{FF2B5EF4-FFF2-40B4-BE49-F238E27FC236}">
                <a16:creationId xmlns:a16="http://schemas.microsoft.com/office/drawing/2014/main" id="{3F440FDE-A929-7606-596F-7E57643C9F60}"/>
              </a:ext>
            </a:extLst>
          </xdr:cNvPr>
          <xdr:cNvSpPr>
            <a:spLocks noChangeArrowheads="1"/>
          </xdr:cNvSpPr>
        </xdr:nvSpPr>
        <xdr:spPr bwMode="auto">
          <a:xfrm>
            <a:off x="1894417" y="1139825"/>
            <a:ext cx="2404885" cy="1466849"/>
          </a:xfrm>
          <a:prstGeom prst="rect">
            <a:avLst/>
          </a:prstGeom>
          <a:noFill/>
          <a:ln w="12700">
            <a:solidFill>
              <a:srgbClr val="A6A6A6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70211" name="Rectangle 24">
            <a:extLst>
              <a:ext uri="{FF2B5EF4-FFF2-40B4-BE49-F238E27FC236}">
                <a16:creationId xmlns:a16="http://schemas.microsoft.com/office/drawing/2014/main" id="{86C4401A-295C-0600-D9C7-E6FFDB7E28C4}"/>
              </a:ext>
            </a:extLst>
          </xdr:cNvPr>
          <xdr:cNvSpPr>
            <a:spLocks noChangeArrowheads="1"/>
          </xdr:cNvSpPr>
        </xdr:nvSpPr>
        <xdr:spPr bwMode="auto">
          <a:xfrm>
            <a:off x="4299302" y="1139825"/>
            <a:ext cx="2404885" cy="1466849"/>
          </a:xfrm>
          <a:prstGeom prst="rect">
            <a:avLst/>
          </a:prstGeom>
          <a:noFill/>
          <a:ln w="12700">
            <a:solidFill>
              <a:srgbClr val="A6A6A6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70212" name="Rectangle 25">
            <a:extLst>
              <a:ext uri="{FF2B5EF4-FFF2-40B4-BE49-F238E27FC236}">
                <a16:creationId xmlns:a16="http://schemas.microsoft.com/office/drawing/2014/main" id="{DFF8DAFB-43A6-2C01-EDE1-B1EDB184A99C}"/>
              </a:ext>
            </a:extLst>
          </xdr:cNvPr>
          <xdr:cNvSpPr>
            <a:spLocks noChangeArrowheads="1"/>
          </xdr:cNvSpPr>
        </xdr:nvSpPr>
        <xdr:spPr bwMode="auto">
          <a:xfrm>
            <a:off x="6704190" y="1139825"/>
            <a:ext cx="2404885" cy="1466849"/>
          </a:xfrm>
          <a:prstGeom prst="rect">
            <a:avLst/>
          </a:prstGeom>
          <a:noFill/>
          <a:ln w="12700">
            <a:solidFill>
              <a:srgbClr val="A6A6A6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70213" name="Rectangle 26">
            <a:extLst>
              <a:ext uri="{FF2B5EF4-FFF2-40B4-BE49-F238E27FC236}">
                <a16:creationId xmlns:a16="http://schemas.microsoft.com/office/drawing/2014/main" id="{8981CFB0-207A-B639-7EFF-53C30383D1D7}"/>
              </a:ext>
            </a:extLst>
          </xdr:cNvPr>
          <xdr:cNvSpPr>
            <a:spLocks noChangeArrowheads="1"/>
          </xdr:cNvSpPr>
        </xdr:nvSpPr>
        <xdr:spPr bwMode="auto">
          <a:xfrm>
            <a:off x="1894417" y="2606674"/>
            <a:ext cx="2404885" cy="1466849"/>
          </a:xfrm>
          <a:prstGeom prst="rect">
            <a:avLst/>
          </a:prstGeom>
          <a:noFill/>
          <a:ln w="12700">
            <a:solidFill>
              <a:srgbClr val="A6A6A6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70214" name="Rectangle 27">
            <a:extLst>
              <a:ext uri="{FF2B5EF4-FFF2-40B4-BE49-F238E27FC236}">
                <a16:creationId xmlns:a16="http://schemas.microsoft.com/office/drawing/2014/main" id="{79769D75-4B0D-BF65-4614-15BD44BDFFC9}"/>
              </a:ext>
            </a:extLst>
          </xdr:cNvPr>
          <xdr:cNvSpPr>
            <a:spLocks noChangeArrowheads="1"/>
          </xdr:cNvSpPr>
        </xdr:nvSpPr>
        <xdr:spPr bwMode="auto">
          <a:xfrm>
            <a:off x="4299302" y="2606674"/>
            <a:ext cx="2404885" cy="1466849"/>
          </a:xfrm>
          <a:prstGeom prst="rect">
            <a:avLst/>
          </a:prstGeom>
          <a:noFill/>
          <a:ln w="12700">
            <a:solidFill>
              <a:srgbClr val="A6A6A6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70215" name="Rectangle 28">
            <a:extLst>
              <a:ext uri="{FF2B5EF4-FFF2-40B4-BE49-F238E27FC236}">
                <a16:creationId xmlns:a16="http://schemas.microsoft.com/office/drawing/2014/main" id="{9BFC324C-CE87-E207-535D-1F34A699DA77}"/>
              </a:ext>
            </a:extLst>
          </xdr:cNvPr>
          <xdr:cNvSpPr>
            <a:spLocks noChangeArrowheads="1"/>
          </xdr:cNvSpPr>
        </xdr:nvSpPr>
        <xdr:spPr bwMode="auto">
          <a:xfrm>
            <a:off x="6704190" y="2606674"/>
            <a:ext cx="2404885" cy="1466849"/>
          </a:xfrm>
          <a:prstGeom prst="rect">
            <a:avLst/>
          </a:prstGeom>
          <a:noFill/>
          <a:ln w="12700">
            <a:solidFill>
              <a:srgbClr val="A6A6A6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70216" name="Rectangle 29">
            <a:extLst>
              <a:ext uri="{FF2B5EF4-FFF2-40B4-BE49-F238E27FC236}">
                <a16:creationId xmlns:a16="http://schemas.microsoft.com/office/drawing/2014/main" id="{BB817B29-8605-C77C-BE6E-F659424E846E}"/>
              </a:ext>
            </a:extLst>
          </xdr:cNvPr>
          <xdr:cNvSpPr>
            <a:spLocks noChangeArrowheads="1"/>
          </xdr:cNvSpPr>
        </xdr:nvSpPr>
        <xdr:spPr bwMode="auto">
          <a:xfrm>
            <a:off x="1894417" y="4073526"/>
            <a:ext cx="2404885" cy="1466849"/>
          </a:xfrm>
          <a:prstGeom prst="rect">
            <a:avLst/>
          </a:prstGeom>
          <a:noFill/>
          <a:ln w="12700">
            <a:solidFill>
              <a:srgbClr val="A6A6A6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70217" name="Rectangle 30">
            <a:extLst>
              <a:ext uri="{FF2B5EF4-FFF2-40B4-BE49-F238E27FC236}">
                <a16:creationId xmlns:a16="http://schemas.microsoft.com/office/drawing/2014/main" id="{FE00B852-0C10-1502-4CA7-14481EB86D35}"/>
              </a:ext>
            </a:extLst>
          </xdr:cNvPr>
          <xdr:cNvSpPr>
            <a:spLocks noChangeArrowheads="1"/>
          </xdr:cNvSpPr>
        </xdr:nvSpPr>
        <xdr:spPr bwMode="auto">
          <a:xfrm>
            <a:off x="4299302" y="4073526"/>
            <a:ext cx="2404885" cy="1466849"/>
          </a:xfrm>
          <a:prstGeom prst="rect">
            <a:avLst/>
          </a:prstGeom>
          <a:noFill/>
          <a:ln w="12700">
            <a:solidFill>
              <a:srgbClr val="A6A6A6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70218" name="Rectangle 31">
            <a:extLst>
              <a:ext uri="{FF2B5EF4-FFF2-40B4-BE49-F238E27FC236}">
                <a16:creationId xmlns:a16="http://schemas.microsoft.com/office/drawing/2014/main" id="{D0707B82-E896-742D-7296-BB69FEF1AD3D}"/>
              </a:ext>
            </a:extLst>
          </xdr:cNvPr>
          <xdr:cNvSpPr>
            <a:spLocks noChangeArrowheads="1"/>
          </xdr:cNvSpPr>
        </xdr:nvSpPr>
        <xdr:spPr bwMode="auto">
          <a:xfrm>
            <a:off x="6704190" y="4073526"/>
            <a:ext cx="2404885" cy="1466849"/>
          </a:xfrm>
          <a:prstGeom prst="rect">
            <a:avLst/>
          </a:prstGeom>
          <a:noFill/>
          <a:ln w="12700">
            <a:solidFill>
              <a:srgbClr val="A6A6A6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" name="ZoneTexte 38">
            <a:extLst>
              <a:ext uri="{FF2B5EF4-FFF2-40B4-BE49-F238E27FC236}">
                <a16:creationId xmlns:a16="http://schemas.microsoft.com/office/drawing/2014/main" id="{91E6613A-CB2E-C46C-2BBE-98280D20F235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46385" y="5547224"/>
            <a:ext cx="2073067" cy="7446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marL="0" indent="0" algn="r" rtl="0">
              <a:defRPr sz="1000"/>
            </a:pPr>
            <a:r>
              <a:rPr lang="fr-FR" sz="700" b="0" i="1" u="none" strike="noStrike" baseline="0">
                <a:solidFill>
                  <a:srgbClr val="000000"/>
                </a:solidFill>
                <a:latin typeface="Gill Sans MT" pitchFamily="34" charset="0"/>
                <a:ea typeface="+mn-ea"/>
                <a:cs typeface="Arial" pitchFamily="34" charset="0"/>
              </a:rPr>
              <a:t>High feasibility /</a:t>
            </a:r>
          </a:p>
          <a:p>
            <a:pPr marL="0" indent="0" algn="r" rtl="0">
              <a:defRPr sz="1000"/>
            </a:pPr>
            <a:r>
              <a:rPr lang="fr-FR" sz="700" b="0" i="1" u="none" strike="noStrike" baseline="0">
                <a:solidFill>
                  <a:srgbClr val="000000"/>
                </a:solidFill>
                <a:latin typeface="Gill Sans MT" pitchFamily="34" charset="0"/>
                <a:ea typeface="+mn-ea"/>
                <a:cs typeface="Arial" pitchFamily="34" charset="0"/>
              </a:rPr>
              <a:t>Low risk</a:t>
            </a:r>
          </a:p>
        </xdr:txBody>
      </xdr:sp>
      <xdr:sp macro="" textlink="">
        <xdr:nvSpPr>
          <xdr:cNvPr id="31" name="ZoneTexte 38">
            <a:extLst>
              <a:ext uri="{FF2B5EF4-FFF2-40B4-BE49-F238E27FC236}">
                <a16:creationId xmlns:a16="http://schemas.microsoft.com/office/drawing/2014/main" id="{FA97490B-4329-2B34-2B13-8E74185DB74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01277" y="5530301"/>
            <a:ext cx="3346878" cy="79539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700" b="0" i="1" u="none" strike="noStrike" baseline="0">
                <a:solidFill>
                  <a:srgbClr val="000000"/>
                </a:solidFill>
                <a:latin typeface="Gill Sans MT" pitchFamily="34" charset="0"/>
                <a:cs typeface="Arial" pitchFamily="34" charset="0"/>
              </a:rPr>
              <a:t>Low feasibility /</a:t>
            </a:r>
          </a:p>
          <a:p>
            <a:pPr algn="l" rtl="0">
              <a:defRPr sz="1000"/>
            </a:pPr>
            <a:r>
              <a:rPr lang="fr-FR" sz="700" b="0" i="1" u="none" strike="noStrike" baseline="0">
                <a:solidFill>
                  <a:srgbClr val="000000"/>
                </a:solidFill>
                <a:latin typeface="Gill Sans MT" pitchFamily="34" charset="0"/>
                <a:cs typeface="Arial" pitchFamily="34" charset="0"/>
              </a:rPr>
              <a:t>High risk</a:t>
            </a:r>
          </a:p>
        </xdr:txBody>
      </xdr:sp>
      <xdr:sp macro="" textlink="">
        <xdr:nvSpPr>
          <xdr:cNvPr id="32" name="ZoneTexte 38">
            <a:extLst>
              <a:ext uri="{FF2B5EF4-FFF2-40B4-BE49-F238E27FC236}">
                <a16:creationId xmlns:a16="http://schemas.microsoft.com/office/drawing/2014/main" id="{3A1E69D2-8EE4-3AF1-A426-DF375C22F907}"/>
              </a:ext>
            </a:extLst>
          </xdr:cNvPr>
          <xdr:cNvSpPr txBox="1">
            <a:spLocks noChangeArrowheads="1"/>
          </xdr:cNvSpPr>
        </xdr:nvSpPr>
        <xdr:spPr bwMode="auto">
          <a:xfrm>
            <a:off x="902116" y="4176446"/>
            <a:ext cx="999068" cy="159078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270" wrap="square" lIns="91440" tIns="45720" rIns="91440" bIns="45720" anchor="b" upright="1"/>
          <a:lstStyle/>
          <a:p>
            <a:pPr algn="r" rtl="0">
              <a:defRPr sz="1000"/>
            </a:pPr>
            <a:r>
              <a:rPr lang="fr-FR" sz="700" b="0" i="1" u="none" strike="noStrike" baseline="0">
                <a:solidFill>
                  <a:srgbClr val="000000"/>
                </a:solidFill>
                <a:latin typeface="Gill Sans MT" pitchFamily="34" charset="0"/>
                <a:cs typeface="Arial" pitchFamily="34" charset="0"/>
              </a:rPr>
              <a:t>Low business stake</a:t>
            </a:r>
          </a:p>
        </xdr:txBody>
      </xdr:sp>
      <xdr:sp macro="" textlink="">
        <xdr:nvSpPr>
          <xdr:cNvPr id="33" name="ZoneTexte 38">
            <a:extLst>
              <a:ext uri="{FF2B5EF4-FFF2-40B4-BE49-F238E27FC236}">
                <a16:creationId xmlns:a16="http://schemas.microsoft.com/office/drawing/2014/main" id="{21610B19-00D2-E5D4-3DBF-FEB9D377D946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7139" y="1096425"/>
            <a:ext cx="1024045" cy="186155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270" wrap="square" lIns="91440" tIns="45720" rIns="91440" bIns="45720" anchor="b" upright="1"/>
          <a:lstStyle/>
          <a:p>
            <a:pPr algn="r" rtl="0">
              <a:defRPr sz="1000"/>
            </a:pPr>
            <a:r>
              <a:rPr lang="fr-FR" sz="700" b="0" i="1" u="none" strike="noStrike" baseline="0">
                <a:solidFill>
                  <a:srgbClr val="000000"/>
                </a:solidFill>
                <a:latin typeface="Gill Sans MT" pitchFamily="34" charset="0"/>
                <a:cs typeface="Arial" pitchFamily="34" charset="0"/>
              </a:rPr>
              <a:t>High business stake</a:t>
            </a:r>
          </a:p>
        </xdr:txBody>
      </xdr:sp>
      <xdr:cxnSp macro="">
        <xdr:nvCxnSpPr>
          <xdr:cNvPr id="34" name="Connecteur droit avec flèche 33">
            <a:extLst>
              <a:ext uri="{FF2B5EF4-FFF2-40B4-BE49-F238E27FC236}">
                <a16:creationId xmlns:a16="http://schemas.microsoft.com/office/drawing/2014/main" id="{6E7E805D-F925-A2BA-89F3-F3D15C2F216E}"/>
              </a:ext>
            </a:extLst>
          </xdr:cNvPr>
          <xdr:cNvCxnSpPr/>
        </xdr:nvCxnSpPr>
        <xdr:spPr>
          <a:xfrm>
            <a:off x="1901184" y="1079502"/>
            <a:ext cx="0" cy="4467722"/>
          </a:xfrm>
          <a:prstGeom prst="straightConnector1">
            <a:avLst/>
          </a:prstGeom>
          <a:ln w="28575">
            <a:solidFill>
              <a:schemeClr val="bg1">
                <a:lumMod val="65000"/>
              </a:schemeClr>
            </a:solidFill>
            <a:headEnd type="arrow" w="med" len="med"/>
            <a:tailEnd type="non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necteur droit avec flèche 34">
            <a:extLst>
              <a:ext uri="{FF2B5EF4-FFF2-40B4-BE49-F238E27FC236}">
                <a16:creationId xmlns:a16="http://schemas.microsoft.com/office/drawing/2014/main" id="{81B5E8AC-1A52-AAE0-08DB-F6AFD2417B27}"/>
              </a:ext>
            </a:extLst>
          </xdr:cNvPr>
          <xdr:cNvCxnSpPr/>
        </xdr:nvCxnSpPr>
        <xdr:spPr>
          <a:xfrm rot="5400000">
            <a:off x="5522806" y="1900625"/>
            <a:ext cx="0" cy="7293198"/>
          </a:xfrm>
          <a:prstGeom prst="straightConnector1">
            <a:avLst/>
          </a:prstGeom>
          <a:ln w="28575">
            <a:solidFill>
              <a:schemeClr val="bg1">
                <a:lumMod val="65000"/>
              </a:schemeClr>
            </a:solidFill>
            <a:headEnd type="arrow" w="med" len="med"/>
            <a:tailEnd type="non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228600</xdr:colOff>
      <xdr:row>15</xdr:row>
      <xdr:rowOff>0</xdr:rowOff>
    </xdr:from>
    <xdr:to>
      <xdr:col>6</xdr:col>
      <xdr:colOff>1524000</xdr:colOff>
      <xdr:row>29</xdr:row>
      <xdr:rowOff>66675</xdr:rowOff>
    </xdr:to>
    <xdr:graphicFrame macro="">
      <xdr:nvGraphicFramePr>
        <xdr:cNvPr id="1470193" name="Graphique 3">
          <a:extLst>
            <a:ext uri="{FF2B5EF4-FFF2-40B4-BE49-F238E27FC236}">
              <a16:creationId xmlns:a16="http://schemas.microsoft.com/office/drawing/2014/main" id="{438716A8-6A5A-D113-EF04-0CB7032BF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2009775</xdr:colOff>
      <xdr:row>1</xdr:row>
      <xdr:rowOff>581025</xdr:rowOff>
    </xdr:to>
    <xdr:pic>
      <xdr:nvPicPr>
        <xdr:cNvPr id="1470194" name="Picture 4" descr="Logo-Safran_Descripteurs">
          <a:extLst>
            <a:ext uri="{FF2B5EF4-FFF2-40B4-BE49-F238E27FC236}">
              <a16:creationId xmlns:a16="http://schemas.microsoft.com/office/drawing/2014/main" id="{34C7246B-7BEA-D5CF-B275-BF778C4CB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71450"/>
          <a:ext cx="20097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66675</xdr:colOff>
      <xdr:row>30</xdr:row>
      <xdr:rowOff>152400</xdr:rowOff>
    </xdr:from>
    <xdr:to>
      <xdr:col>5</xdr:col>
      <xdr:colOff>600075</xdr:colOff>
      <xdr:row>34</xdr:row>
      <xdr:rowOff>38100</xdr:rowOff>
    </xdr:to>
    <xdr:grpSp>
      <xdr:nvGrpSpPr>
        <xdr:cNvPr id="1470195" name="Groupe 11">
          <a:extLst>
            <a:ext uri="{FF2B5EF4-FFF2-40B4-BE49-F238E27FC236}">
              <a16:creationId xmlns:a16="http://schemas.microsoft.com/office/drawing/2014/main" id="{527CBF76-ADCB-E9DD-40A6-908DEFE2B68A}"/>
            </a:ext>
          </a:extLst>
        </xdr:cNvPr>
        <xdr:cNvGrpSpPr>
          <a:grpSpLocks/>
        </xdr:cNvGrpSpPr>
      </xdr:nvGrpSpPr>
      <xdr:grpSpPr bwMode="auto">
        <a:xfrm>
          <a:off x="4689475" y="6191250"/>
          <a:ext cx="533400" cy="520700"/>
          <a:chOff x="4335961" y="6703368"/>
          <a:chExt cx="540000" cy="530172"/>
        </a:xfrm>
      </xdr:grpSpPr>
      <xdr:sp macro="" textlink="">
        <xdr:nvSpPr>
          <xdr:cNvPr id="2" name="Ellipse 1">
            <a:extLst>
              <a:ext uri="{FF2B5EF4-FFF2-40B4-BE49-F238E27FC236}">
                <a16:creationId xmlns:a16="http://schemas.microsoft.com/office/drawing/2014/main" id="{A06B1A06-6190-2998-5122-E19110D8310C}"/>
              </a:ext>
            </a:extLst>
          </xdr:cNvPr>
          <xdr:cNvSpPr/>
        </xdr:nvSpPr>
        <xdr:spPr>
          <a:xfrm>
            <a:off x="4413104" y="6864313"/>
            <a:ext cx="385714" cy="369227"/>
          </a:xfrm>
          <a:prstGeom prst="ellipse">
            <a:avLst/>
          </a:prstGeom>
          <a:noFill/>
          <a:ln w="3175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36" name="Ellipse 35">
            <a:extLst>
              <a:ext uri="{FF2B5EF4-FFF2-40B4-BE49-F238E27FC236}">
                <a16:creationId xmlns:a16="http://schemas.microsoft.com/office/drawing/2014/main" id="{AE1DEAAC-A78B-6089-99FB-530F8DCF3572}"/>
              </a:ext>
            </a:extLst>
          </xdr:cNvPr>
          <xdr:cNvSpPr/>
        </xdr:nvSpPr>
        <xdr:spPr>
          <a:xfrm>
            <a:off x="4480604" y="6977921"/>
            <a:ext cx="250714" cy="255619"/>
          </a:xfrm>
          <a:prstGeom prst="ellipse">
            <a:avLst/>
          </a:prstGeom>
          <a:noFill/>
          <a:ln w="3175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37" name="Ellipse 36">
            <a:extLst>
              <a:ext uri="{FF2B5EF4-FFF2-40B4-BE49-F238E27FC236}">
                <a16:creationId xmlns:a16="http://schemas.microsoft.com/office/drawing/2014/main" id="{340A0C33-1F74-385D-C268-A4E209BA0985}"/>
              </a:ext>
            </a:extLst>
          </xdr:cNvPr>
          <xdr:cNvSpPr/>
        </xdr:nvSpPr>
        <xdr:spPr>
          <a:xfrm>
            <a:off x="4374532" y="6788574"/>
            <a:ext cx="462857" cy="444966"/>
          </a:xfrm>
          <a:prstGeom prst="ellipse">
            <a:avLst/>
          </a:prstGeom>
          <a:noFill/>
          <a:ln w="3175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sp macro="" textlink="">
        <xdr:nvSpPr>
          <xdr:cNvPr id="38" name="Ellipse 37">
            <a:extLst>
              <a:ext uri="{FF2B5EF4-FFF2-40B4-BE49-F238E27FC236}">
                <a16:creationId xmlns:a16="http://schemas.microsoft.com/office/drawing/2014/main" id="{018BC143-19A3-8F5A-CB50-F53C03AFDD85}"/>
              </a:ext>
            </a:extLst>
          </xdr:cNvPr>
          <xdr:cNvSpPr/>
        </xdr:nvSpPr>
        <xdr:spPr>
          <a:xfrm>
            <a:off x="4335961" y="6703368"/>
            <a:ext cx="540000" cy="530172"/>
          </a:xfrm>
          <a:prstGeom prst="ellipse">
            <a:avLst/>
          </a:prstGeom>
          <a:noFill/>
          <a:ln w="3175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</xdr:grpSp>
    <xdr:clientData/>
  </xdr:twoCellAnchor>
  <xdr:oneCellAnchor>
    <xdr:from>
      <xdr:col>4</xdr:col>
      <xdr:colOff>137599</xdr:colOff>
      <xdr:row>29</xdr:row>
      <xdr:rowOff>160899</xdr:rowOff>
    </xdr:from>
    <xdr:ext cx="968407" cy="196464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44912FC2-5462-F6EB-0131-33020E9DDDAE}"/>
            </a:ext>
          </a:extLst>
        </xdr:cNvPr>
        <xdr:cNvSpPr txBox="1"/>
      </xdr:nvSpPr>
      <xdr:spPr>
        <a:xfrm>
          <a:off x="4257162" y="6074337"/>
          <a:ext cx="968407" cy="1964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700" i="1" u="sng">
              <a:latin typeface="Gill Sans MT" pitchFamily="34" charset="0"/>
            </a:rPr>
            <a:t>Revenues on 10 years: </a:t>
          </a:r>
        </a:p>
      </xdr:txBody>
    </xdr:sp>
    <xdr:clientData/>
  </xdr:oneCellAnchor>
  <xdr:twoCellAnchor>
    <xdr:from>
      <xdr:col>5</xdr:col>
      <xdr:colOff>336270</xdr:colOff>
      <xdr:row>32</xdr:row>
      <xdr:rowOff>116392</xdr:rowOff>
    </xdr:from>
    <xdr:to>
      <xdr:col>5</xdr:col>
      <xdr:colOff>862136</xdr:colOff>
      <xdr:row>32</xdr:row>
      <xdr:rowOff>116958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4E8631A3-CD13-E99F-C1B2-9AE2677DD35A}"/>
            </a:ext>
          </a:extLst>
        </xdr:cNvPr>
        <xdr:cNvCxnSpPr>
          <a:stCxn id="36" idx="0"/>
        </xdr:cNvCxnSpPr>
      </xdr:nvCxnSpPr>
      <xdr:spPr>
        <a:xfrm>
          <a:off x="4605961" y="6981426"/>
          <a:ext cx="530212" cy="1132"/>
        </a:xfrm>
        <a:prstGeom prst="line">
          <a:avLst/>
        </a:prstGeom>
        <a:ln w="3175">
          <a:solidFill>
            <a:schemeClr val="tx1"/>
          </a:solidFill>
          <a:prstDash val="sys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336270</xdr:colOff>
      <xdr:row>31</xdr:row>
      <xdr:rowOff>156497</xdr:rowOff>
    </xdr:from>
    <xdr:to>
      <xdr:col>5</xdr:col>
      <xdr:colOff>862136</xdr:colOff>
      <xdr:row>31</xdr:row>
      <xdr:rowOff>157629</xdr:rowOff>
    </xdr:to>
    <xdr:cxnSp macro="">
      <xdr:nvCxnSpPr>
        <xdr:cNvPr id="42" name="Connecteur droit 41">
          <a:extLst>
            <a:ext uri="{FF2B5EF4-FFF2-40B4-BE49-F238E27FC236}">
              <a16:creationId xmlns:a16="http://schemas.microsoft.com/office/drawing/2014/main" id="{D77585C7-B1BC-BBC0-9F6A-D7BC85A71362}"/>
            </a:ext>
          </a:extLst>
        </xdr:cNvPr>
        <xdr:cNvCxnSpPr/>
      </xdr:nvCxnSpPr>
      <xdr:spPr>
        <a:xfrm>
          <a:off x="4605576" y="6876535"/>
          <a:ext cx="530212" cy="1132"/>
        </a:xfrm>
        <a:prstGeom prst="line">
          <a:avLst/>
        </a:prstGeom>
        <a:ln w="3175">
          <a:solidFill>
            <a:schemeClr val="tx1"/>
          </a:solidFill>
          <a:prstDash val="sys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336270</xdr:colOff>
      <xdr:row>31</xdr:row>
      <xdr:rowOff>73680</xdr:rowOff>
    </xdr:from>
    <xdr:to>
      <xdr:col>5</xdr:col>
      <xdr:colOff>862136</xdr:colOff>
      <xdr:row>31</xdr:row>
      <xdr:rowOff>74812</xdr:rowOff>
    </xdr:to>
    <xdr:cxnSp macro="">
      <xdr:nvCxnSpPr>
        <xdr:cNvPr id="43" name="Connecteur droit 42">
          <a:extLst>
            <a:ext uri="{FF2B5EF4-FFF2-40B4-BE49-F238E27FC236}">
              <a16:creationId xmlns:a16="http://schemas.microsoft.com/office/drawing/2014/main" id="{5375FFD4-79BD-971B-41A0-725AE280E2DC}"/>
            </a:ext>
          </a:extLst>
        </xdr:cNvPr>
        <xdr:cNvCxnSpPr/>
      </xdr:nvCxnSpPr>
      <xdr:spPr>
        <a:xfrm>
          <a:off x="4605576" y="6801338"/>
          <a:ext cx="530212" cy="1132"/>
        </a:xfrm>
        <a:prstGeom prst="line">
          <a:avLst/>
        </a:prstGeom>
        <a:ln w="3175">
          <a:solidFill>
            <a:schemeClr val="tx1"/>
          </a:solidFill>
          <a:prstDash val="sys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336270</xdr:colOff>
      <xdr:row>30</xdr:row>
      <xdr:rowOff>146972</xdr:rowOff>
    </xdr:from>
    <xdr:to>
      <xdr:col>5</xdr:col>
      <xdr:colOff>862136</xdr:colOff>
      <xdr:row>30</xdr:row>
      <xdr:rowOff>148104</xdr:rowOff>
    </xdr:to>
    <xdr:cxnSp macro="">
      <xdr:nvCxnSpPr>
        <xdr:cNvPr id="44" name="Connecteur droit 43">
          <a:extLst>
            <a:ext uri="{FF2B5EF4-FFF2-40B4-BE49-F238E27FC236}">
              <a16:creationId xmlns:a16="http://schemas.microsoft.com/office/drawing/2014/main" id="{E308877D-93AB-D0B8-CB50-B14482E0D074}"/>
            </a:ext>
          </a:extLst>
        </xdr:cNvPr>
        <xdr:cNvCxnSpPr/>
      </xdr:nvCxnSpPr>
      <xdr:spPr>
        <a:xfrm>
          <a:off x="4605576" y="6716114"/>
          <a:ext cx="530212" cy="1132"/>
        </a:xfrm>
        <a:prstGeom prst="line">
          <a:avLst/>
        </a:prstGeom>
        <a:ln w="3175">
          <a:solidFill>
            <a:schemeClr val="tx1"/>
          </a:solidFill>
          <a:prstDash val="sys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801041</xdr:colOff>
      <xdr:row>30</xdr:row>
      <xdr:rowOff>60834</xdr:rowOff>
    </xdr:from>
    <xdr:ext cx="539443" cy="181588"/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10BE0C29-122C-FCD6-4354-04795414B4AF}"/>
            </a:ext>
          </a:extLst>
        </xdr:cNvPr>
        <xdr:cNvSpPr txBox="1"/>
      </xdr:nvSpPr>
      <xdr:spPr>
        <a:xfrm>
          <a:off x="5063479" y="6164772"/>
          <a:ext cx="539443" cy="181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fr-FR" sz="600" i="1">
              <a:latin typeface="Gill Sans MT" pitchFamily="34" charset="0"/>
            </a:rPr>
            <a:t>&gt; 2000 M€</a:t>
          </a:r>
        </a:p>
      </xdr:txBody>
    </xdr:sp>
    <xdr:clientData/>
  </xdr:oneCellAnchor>
  <xdr:oneCellAnchor>
    <xdr:from>
      <xdr:col>5</xdr:col>
      <xdr:colOff>801041</xdr:colOff>
      <xdr:row>32</xdr:row>
      <xdr:rowOff>33362</xdr:rowOff>
    </xdr:from>
    <xdr:ext cx="499367" cy="181588"/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DB33CEE5-9CA8-9351-6591-023A51E26D02}"/>
            </a:ext>
          </a:extLst>
        </xdr:cNvPr>
        <xdr:cNvSpPr txBox="1"/>
      </xdr:nvSpPr>
      <xdr:spPr>
        <a:xfrm>
          <a:off x="5063479" y="6454800"/>
          <a:ext cx="499367" cy="181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fr-FR" sz="600" i="1">
              <a:latin typeface="Gill Sans MT" pitchFamily="34" charset="0"/>
            </a:rPr>
            <a:t>&lt; 500 M€</a:t>
          </a:r>
        </a:p>
      </xdr:txBody>
    </xdr:sp>
    <xdr:clientData/>
  </xdr:oneCellAnchor>
  <xdr:oneCellAnchor>
    <xdr:from>
      <xdr:col>5</xdr:col>
      <xdr:colOff>801041</xdr:colOff>
      <xdr:row>31</xdr:row>
      <xdr:rowOff>63241</xdr:rowOff>
    </xdr:from>
    <xdr:ext cx="1047916" cy="181588"/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D7552F63-894C-C6B3-271F-F533822FA408}"/>
            </a:ext>
          </a:extLst>
        </xdr:cNvPr>
        <xdr:cNvSpPr txBox="1"/>
      </xdr:nvSpPr>
      <xdr:spPr>
        <a:xfrm>
          <a:off x="5063479" y="6325929"/>
          <a:ext cx="1047916" cy="181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fr-FR" sz="600" i="1">
              <a:latin typeface="Gill Sans MT" pitchFamily="34" charset="0"/>
            </a:rPr>
            <a:t>betw. 500 M€ and 1000 M€</a:t>
          </a:r>
        </a:p>
      </xdr:txBody>
    </xdr:sp>
    <xdr:clientData/>
  </xdr:oneCellAnchor>
  <xdr:oneCellAnchor>
    <xdr:from>
      <xdr:col>5</xdr:col>
      <xdr:colOff>801041</xdr:colOff>
      <xdr:row>30</xdr:row>
      <xdr:rowOff>138439</xdr:rowOff>
    </xdr:from>
    <xdr:ext cx="1087990" cy="181588"/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BB1C0C9A-829D-C8C2-B5BF-32E1D0A3EEF3}"/>
            </a:ext>
          </a:extLst>
        </xdr:cNvPr>
        <xdr:cNvSpPr txBox="1"/>
      </xdr:nvSpPr>
      <xdr:spPr>
        <a:xfrm>
          <a:off x="5063479" y="6242377"/>
          <a:ext cx="1087990" cy="181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fr-FR" sz="600" i="1">
              <a:latin typeface="Gill Sans MT" pitchFamily="34" charset="0"/>
            </a:rPr>
            <a:t>betw. 1000 M€ and 2000 M€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23</xdr:row>
      <xdr:rowOff>266700</xdr:rowOff>
    </xdr:from>
    <xdr:to>
      <xdr:col>15</xdr:col>
      <xdr:colOff>4219575</xdr:colOff>
      <xdr:row>25</xdr:row>
      <xdr:rowOff>342900</xdr:rowOff>
    </xdr:to>
    <xdr:graphicFrame macro="">
      <xdr:nvGraphicFramePr>
        <xdr:cNvPr id="1672233" name="Graphique 2">
          <a:extLst>
            <a:ext uri="{FF2B5EF4-FFF2-40B4-BE49-F238E27FC236}">
              <a16:creationId xmlns:a16="http://schemas.microsoft.com/office/drawing/2014/main" id="{7089507C-AAFE-CD99-50D4-2C4B06D16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373467</xdr:colOff>
      <xdr:row>23</xdr:row>
      <xdr:rowOff>490629</xdr:rowOff>
    </xdr:from>
    <xdr:to>
      <xdr:col>13</xdr:col>
      <xdr:colOff>862773</xdr:colOff>
      <xdr:row>24</xdr:row>
      <xdr:rowOff>23159</xdr:rowOff>
    </xdr:to>
    <xdr:sp macro="" textlink="">
      <xdr:nvSpPr>
        <xdr:cNvPr id="27" name="ZoneTexte 1">
          <a:extLst>
            <a:ext uri="{FF2B5EF4-FFF2-40B4-BE49-F238E27FC236}">
              <a16:creationId xmlns:a16="http://schemas.microsoft.com/office/drawing/2014/main" id="{77F82E04-D02A-3D0E-9ADC-74D364703835}"/>
            </a:ext>
          </a:extLst>
        </xdr:cNvPr>
        <xdr:cNvSpPr txBox="1"/>
      </xdr:nvSpPr>
      <xdr:spPr>
        <a:xfrm>
          <a:off x="19438880" y="10084902"/>
          <a:ext cx="484306" cy="33705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/>
          <a:r>
            <a:rPr lang="fr-FR" sz="1400"/>
            <a:t>Low</a:t>
          </a:r>
        </a:p>
      </xdr:txBody>
    </xdr:sp>
    <xdr:clientData/>
  </xdr:twoCellAnchor>
  <xdr:twoCellAnchor>
    <xdr:from>
      <xdr:col>15</xdr:col>
      <xdr:colOff>3589533</xdr:colOff>
      <xdr:row>23</xdr:row>
      <xdr:rowOff>463555</xdr:rowOff>
    </xdr:from>
    <xdr:to>
      <xdr:col>15</xdr:col>
      <xdr:colOff>4288297</xdr:colOff>
      <xdr:row>24</xdr:row>
      <xdr:rowOff>23504</xdr:rowOff>
    </xdr:to>
    <xdr:sp macro="" textlink="">
      <xdr:nvSpPr>
        <xdr:cNvPr id="28" name="ZoneTexte 1">
          <a:extLst>
            <a:ext uri="{FF2B5EF4-FFF2-40B4-BE49-F238E27FC236}">
              <a16:creationId xmlns:a16="http://schemas.microsoft.com/office/drawing/2014/main" id="{7837BE1A-0162-A028-B79A-42472D7BAC97}"/>
            </a:ext>
          </a:extLst>
        </xdr:cNvPr>
        <xdr:cNvSpPr txBox="1"/>
      </xdr:nvSpPr>
      <xdr:spPr>
        <a:xfrm>
          <a:off x="25058190" y="10067353"/>
          <a:ext cx="687452" cy="35460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fr-FR" sz="1400"/>
            <a:t>High</a:t>
          </a:r>
        </a:p>
      </xdr:txBody>
    </xdr:sp>
    <xdr:clientData/>
  </xdr:twoCellAnchor>
  <xdr:twoCellAnchor>
    <xdr:from>
      <xdr:col>13</xdr:col>
      <xdr:colOff>333375</xdr:colOff>
      <xdr:row>7</xdr:row>
      <xdr:rowOff>295275</xdr:rowOff>
    </xdr:from>
    <xdr:to>
      <xdr:col>15</xdr:col>
      <xdr:colOff>4219575</xdr:colOff>
      <xdr:row>9</xdr:row>
      <xdr:rowOff>371475</xdr:rowOff>
    </xdr:to>
    <xdr:graphicFrame macro="">
      <xdr:nvGraphicFramePr>
        <xdr:cNvPr id="1672236" name="Graphique 2">
          <a:extLst>
            <a:ext uri="{FF2B5EF4-FFF2-40B4-BE49-F238E27FC236}">
              <a16:creationId xmlns:a16="http://schemas.microsoft.com/office/drawing/2014/main" id="{F73A5763-832C-6631-B1BA-5EC09BF0A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177165</xdr:colOff>
      <xdr:row>7</xdr:row>
      <xdr:rowOff>506344</xdr:rowOff>
    </xdr:from>
    <xdr:to>
      <xdr:col>13</xdr:col>
      <xdr:colOff>853812</xdr:colOff>
      <xdr:row>8</xdr:row>
      <xdr:rowOff>35193</xdr:rowOff>
    </xdr:to>
    <xdr:sp macro="" textlink="">
      <xdr:nvSpPr>
        <xdr:cNvPr id="19" name="ZoneTexte 1">
          <a:extLst>
            <a:ext uri="{FF2B5EF4-FFF2-40B4-BE49-F238E27FC236}">
              <a16:creationId xmlns:a16="http://schemas.microsoft.com/office/drawing/2014/main" id="{D4AC41F3-3210-9FFF-60B3-D9E1D1514BD1}"/>
            </a:ext>
          </a:extLst>
        </xdr:cNvPr>
        <xdr:cNvSpPr txBox="1"/>
      </xdr:nvSpPr>
      <xdr:spPr bwMode="auto">
        <a:xfrm>
          <a:off x="19285404" y="2652190"/>
          <a:ext cx="665772" cy="33568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/>
          <a:r>
            <a:rPr lang="fr-FR" sz="1400"/>
            <a:t>Low</a:t>
          </a:r>
        </a:p>
      </xdr:txBody>
    </xdr:sp>
    <xdr:clientData/>
  </xdr:twoCellAnchor>
  <xdr:twoCellAnchor>
    <xdr:from>
      <xdr:col>15</xdr:col>
      <xdr:colOff>3590026</xdr:colOff>
      <xdr:row>7</xdr:row>
      <xdr:rowOff>496687</xdr:rowOff>
    </xdr:from>
    <xdr:to>
      <xdr:col>15</xdr:col>
      <xdr:colOff>4285355</xdr:colOff>
      <xdr:row>8</xdr:row>
      <xdr:rowOff>35128</xdr:rowOff>
    </xdr:to>
    <xdr:sp macro="" textlink="">
      <xdr:nvSpPr>
        <xdr:cNvPr id="20" name="ZoneTexte 1">
          <a:extLst>
            <a:ext uri="{FF2B5EF4-FFF2-40B4-BE49-F238E27FC236}">
              <a16:creationId xmlns:a16="http://schemas.microsoft.com/office/drawing/2014/main" id="{978F1538-D866-30E3-F6CC-385D78FE3C40}"/>
            </a:ext>
          </a:extLst>
        </xdr:cNvPr>
        <xdr:cNvSpPr txBox="1"/>
      </xdr:nvSpPr>
      <xdr:spPr bwMode="auto">
        <a:xfrm>
          <a:off x="25087135" y="2633008"/>
          <a:ext cx="684794" cy="35487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fr-FR" sz="1400"/>
            <a:t>High</a:t>
          </a:r>
        </a:p>
      </xdr:txBody>
    </xdr:sp>
    <xdr:clientData/>
  </xdr:twoCellAnchor>
  <xdr:twoCellAnchor>
    <xdr:from>
      <xdr:col>12</xdr:col>
      <xdr:colOff>76200</xdr:colOff>
      <xdr:row>11</xdr:row>
      <xdr:rowOff>0</xdr:rowOff>
    </xdr:from>
    <xdr:to>
      <xdr:col>15</xdr:col>
      <xdr:colOff>4867275</xdr:colOff>
      <xdr:row>20</xdr:row>
      <xdr:rowOff>19050</xdr:rowOff>
    </xdr:to>
    <xdr:graphicFrame macro="">
      <xdr:nvGraphicFramePr>
        <xdr:cNvPr id="1672239" name="Graphique 2">
          <a:extLst>
            <a:ext uri="{FF2B5EF4-FFF2-40B4-BE49-F238E27FC236}">
              <a16:creationId xmlns:a16="http://schemas.microsoft.com/office/drawing/2014/main" id="{5704386B-2A0D-B322-BA97-0A7F35FF6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3922208</xdr:colOff>
      <xdr:row>9</xdr:row>
      <xdr:rowOff>630602</xdr:rowOff>
    </xdr:from>
    <xdr:to>
      <xdr:col>15</xdr:col>
      <xdr:colOff>5846543</xdr:colOff>
      <xdr:row>11</xdr:row>
      <xdr:rowOff>190500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DB2A9716-41EF-4634-30A5-A6BC17A50EF0}"/>
            </a:ext>
          </a:extLst>
        </xdr:cNvPr>
        <xdr:cNvSpPr txBox="1"/>
      </xdr:nvSpPr>
      <xdr:spPr>
        <a:xfrm>
          <a:off x="27544208" y="3655742"/>
          <a:ext cx="1924335" cy="459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200" b="1" i="0" u="sng">
              <a:latin typeface="Arial" pitchFamily="34" charset="0"/>
              <a:cs typeface="Arial" pitchFamily="34" charset="0"/>
            </a:rPr>
            <a:t>Confidence</a:t>
          </a:r>
          <a:r>
            <a:rPr lang="fr-FR" sz="1200" b="1" i="0" u="sng" baseline="0">
              <a:latin typeface="Arial" pitchFamily="34" charset="0"/>
              <a:cs typeface="Arial" pitchFamily="34" charset="0"/>
            </a:rPr>
            <a:t> level interval (min-max)</a:t>
          </a:r>
          <a:endParaRPr lang="fr-FR" sz="1200" b="1" i="0" u="sng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15</xdr:col>
      <xdr:colOff>3800475</xdr:colOff>
      <xdr:row>11</xdr:row>
      <xdr:rowOff>0</xdr:rowOff>
    </xdr:from>
    <xdr:to>
      <xdr:col>15</xdr:col>
      <xdr:colOff>6076950</xdr:colOff>
      <xdr:row>19</xdr:row>
      <xdr:rowOff>733425</xdr:rowOff>
    </xdr:to>
    <xdr:graphicFrame macro="">
      <xdr:nvGraphicFramePr>
        <xdr:cNvPr id="1672241" name="Graphique 2">
          <a:extLst>
            <a:ext uri="{FF2B5EF4-FFF2-40B4-BE49-F238E27FC236}">
              <a16:creationId xmlns:a16="http://schemas.microsoft.com/office/drawing/2014/main" id="{4394D87E-005F-A998-88F1-5CBF3AEBB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38100</xdr:colOff>
      <xdr:row>0</xdr:row>
      <xdr:rowOff>95250</xdr:rowOff>
    </xdr:from>
    <xdr:to>
      <xdr:col>3</xdr:col>
      <xdr:colOff>1676400</xdr:colOff>
      <xdr:row>2</xdr:row>
      <xdr:rowOff>38100</xdr:rowOff>
    </xdr:to>
    <xdr:pic>
      <xdr:nvPicPr>
        <xdr:cNvPr id="1672242" name="Picture 4" descr="Logo-Safran_Descripteurs">
          <a:extLst>
            <a:ext uri="{FF2B5EF4-FFF2-40B4-BE49-F238E27FC236}">
              <a16:creationId xmlns:a16="http://schemas.microsoft.com/office/drawing/2014/main" id="{AC2680AF-8B84-8AE2-A689-865F6D742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0"/>
          <a:ext cx="23526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3183100</xdr:colOff>
      <xdr:row>37</xdr:row>
      <xdr:rowOff>173831</xdr:rowOff>
    </xdr:from>
    <xdr:to>
      <xdr:col>7</xdr:col>
      <xdr:colOff>6325192</xdr:colOff>
      <xdr:row>39</xdr:row>
      <xdr:rowOff>57958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9286F44-B152-E88B-E90B-5B2E84741E0F}"/>
            </a:ext>
          </a:extLst>
        </xdr:cNvPr>
        <xdr:cNvSpPr/>
      </xdr:nvSpPr>
      <xdr:spPr>
        <a:xfrm>
          <a:off x="8440900" y="16023431"/>
          <a:ext cx="3142092" cy="455627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200" b="1">
              <a:solidFill>
                <a:schemeClr val="bg1">
                  <a:lumMod val="65000"/>
                </a:schemeClr>
              </a:solidFill>
              <a:latin typeface="Arial" pitchFamily="34" charset="0"/>
              <a:cs typeface="Arial" pitchFamily="34" charset="0"/>
            </a:rPr>
            <a:t>Criteria "nice to have" </a:t>
          </a:r>
          <a:r>
            <a:rPr lang="fr-FR" sz="1200" b="1" baseline="0">
              <a:solidFill>
                <a:schemeClr val="bg1">
                  <a:lumMod val="65000"/>
                </a:schemeClr>
              </a:solidFill>
              <a:latin typeface="Arial" pitchFamily="34" charset="0"/>
              <a:cs typeface="Arial" pitchFamily="34" charset="0"/>
            </a:rPr>
            <a:t>at iS0 </a:t>
          </a:r>
          <a:endParaRPr lang="fr-FR" sz="1200" b="1">
            <a:solidFill>
              <a:schemeClr val="bg1">
                <a:lumMod val="65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18587</xdr:colOff>
      <xdr:row>37</xdr:row>
      <xdr:rowOff>173831</xdr:rowOff>
    </xdr:from>
    <xdr:to>
      <xdr:col>7</xdr:col>
      <xdr:colOff>3061806</xdr:colOff>
      <xdr:row>39</xdr:row>
      <xdr:rowOff>57958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F43B8AE-2CD5-DA18-336E-332C699B677B}"/>
            </a:ext>
          </a:extLst>
        </xdr:cNvPr>
        <xdr:cNvSpPr/>
      </xdr:nvSpPr>
      <xdr:spPr>
        <a:xfrm>
          <a:off x="5276387" y="16023431"/>
          <a:ext cx="3043219" cy="455627"/>
        </a:xfrm>
        <a:prstGeom prst="rect">
          <a:avLst/>
        </a:prstGeom>
        <a:solidFill>
          <a:schemeClr val="bg1">
            <a:lumMod val="85000"/>
          </a:schemeClr>
        </a:solidFill>
        <a:ln w="19050"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2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Criteria</a:t>
          </a:r>
          <a:r>
            <a:rPr lang="fr-FR" sz="12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"mandatory" at iS10</a:t>
          </a:r>
          <a:endParaRPr lang="fr-FR" sz="12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15</xdr:col>
      <xdr:colOff>367606</xdr:colOff>
      <xdr:row>9</xdr:row>
      <xdr:rowOff>630602</xdr:rowOff>
    </xdr:from>
    <xdr:to>
      <xdr:col>15</xdr:col>
      <xdr:colOff>1966877</xdr:colOff>
      <xdr:row>11</xdr:row>
      <xdr:rowOff>71438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2CE76F08-603D-88C6-1B69-0C5A3B330BF0}"/>
            </a:ext>
          </a:extLst>
        </xdr:cNvPr>
        <xdr:cNvSpPr txBox="1"/>
      </xdr:nvSpPr>
      <xdr:spPr>
        <a:xfrm>
          <a:off x="21846481" y="3678602"/>
          <a:ext cx="1607963" cy="345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200" b="1" i="0" u="sng">
              <a:latin typeface="Arial" pitchFamily="34" charset="0"/>
              <a:cs typeface="Arial" pitchFamily="34" charset="0"/>
            </a:rPr>
            <a:t>Evaluation spider</a:t>
          </a:r>
        </a:p>
      </xdr:txBody>
    </xdr:sp>
    <xdr:clientData/>
  </xdr:twoCellAnchor>
  <xdr:twoCellAnchor>
    <xdr:from>
      <xdr:col>11</xdr:col>
      <xdr:colOff>5829300</xdr:colOff>
      <xdr:row>25</xdr:row>
      <xdr:rowOff>647700</xdr:rowOff>
    </xdr:from>
    <xdr:to>
      <xdr:col>15</xdr:col>
      <xdr:colOff>5324475</xdr:colOff>
      <xdr:row>35</xdr:row>
      <xdr:rowOff>600075</xdr:rowOff>
    </xdr:to>
    <xdr:graphicFrame macro="">
      <xdr:nvGraphicFramePr>
        <xdr:cNvPr id="1672246" name="Graphique 2">
          <a:extLst>
            <a:ext uri="{FF2B5EF4-FFF2-40B4-BE49-F238E27FC236}">
              <a16:creationId xmlns:a16="http://schemas.microsoft.com/office/drawing/2014/main" id="{D5EC34D3-ED2C-8F9B-37EA-B4E445913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3943435</xdr:colOff>
      <xdr:row>25</xdr:row>
      <xdr:rowOff>378733</xdr:rowOff>
    </xdr:from>
    <xdr:to>
      <xdr:col>15</xdr:col>
      <xdr:colOff>5858591</xdr:colOff>
      <xdr:row>26</xdr:row>
      <xdr:rowOff>33020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B7631D4C-5AF0-6E4B-E0E8-6BFB66E08A51}"/>
            </a:ext>
          </a:extLst>
        </xdr:cNvPr>
        <xdr:cNvSpPr txBox="1"/>
      </xdr:nvSpPr>
      <xdr:spPr>
        <a:xfrm>
          <a:off x="27565435" y="10696213"/>
          <a:ext cx="1915156" cy="4620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200" b="1" i="0" u="sng">
              <a:latin typeface="Arial" pitchFamily="34" charset="0"/>
              <a:cs typeface="Arial" pitchFamily="34" charset="0"/>
            </a:rPr>
            <a:t>Confidence</a:t>
          </a:r>
          <a:r>
            <a:rPr lang="fr-FR" sz="1200" b="1" i="0" u="sng" baseline="0">
              <a:latin typeface="Arial" pitchFamily="34" charset="0"/>
              <a:cs typeface="Arial" pitchFamily="34" charset="0"/>
            </a:rPr>
            <a:t> level interval (min-max)</a:t>
          </a:r>
          <a:endParaRPr lang="fr-FR" sz="1200" b="1" i="0" u="sng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15</xdr:col>
      <xdr:colOff>3800475</xdr:colOff>
      <xdr:row>25</xdr:row>
      <xdr:rowOff>638175</xdr:rowOff>
    </xdr:from>
    <xdr:to>
      <xdr:col>15</xdr:col>
      <xdr:colOff>6076950</xdr:colOff>
      <xdr:row>35</xdr:row>
      <xdr:rowOff>314325</xdr:rowOff>
    </xdr:to>
    <xdr:graphicFrame macro="">
      <xdr:nvGraphicFramePr>
        <xdr:cNvPr id="1672248" name="Graphique 2">
          <a:extLst>
            <a:ext uri="{FF2B5EF4-FFF2-40B4-BE49-F238E27FC236}">
              <a16:creationId xmlns:a16="http://schemas.microsoft.com/office/drawing/2014/main" id="{C0F648CE-1E38-8C88-17C7-582583863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271387</xdr:colOff>
      <xdr:row>25</xdr:row>
      <xdr:rowOff>538753</xdr:rowOff>
    </xdr:from>
    <xdr:to>
      <xdr:col>15</xdr:col>
      <xdr:colOff>1854136</xdr:colOff>
      <xdr:row>26</xdr:row>
      <xdr:rowOff>76730</xdr:rowOff>
    </xdr:to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B0F8A04D-ED50-BABD-943A-B1856F01E3A7}"/>
            </a:ext>
          </a:extLst>
        </xdr:cNvPr>
        <xdr:cNvSpPr txBox="1"/>
      </xdr:nvSpPr>
      <xdr:spPr>
        <a:xfrm>
          <a:off x="21832177" y="10978153"/>
          <a:ext cx="1584831" cy="345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200" b="1" i="0" u="sng">
              <a:latin typeface="Arial" pitchFamily="34" charset="0"/>
              <a:cs typeface="Arial" pitchFamily="34" charset="0"/>
            </a:rPr>
            <a:t>Evaluation spider</a:t>
          </a:r>
        </a:p>
      </xdr:txBody>
    </xdr:sp>
    <xdr:clientData/>
  </xdr:twoCellAnchor>
  <xdr:twoCellAnchor>
    <xdr:from>
      <xdr:col>15</xdr:col>
      <xdr:colOff>5045893</xdr:colOff>
      <xdr:row>7</xdr:row>
      <xdr:rowOff>0</xdr:rowOff>
    </xdr:from>
    <xdr:to>
      <xdr:col>16</xdr:col>
      <xdr:colOff>7338</xdr:colOff>
      <xdr:row>7</xdr:row>
      <xdr:rowOff>613635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BC9215C5-9955-368F-A83B-C248CD5C0729}"/>
            </a:ext>
          </a:extLst>
        </xdr:cNvPr>
        <xdr:cNvSpPr txBox="1"/>
      </xdr:nvSpPr>
      <xdr:spPr>
        <a:xfrm>
          <a:off x="26602873" y="2133600"/>
          <a:ext cx="1111246" cy="613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000" i="1" u="sng">
              <a:latin typeface="Arial" pitchFamily="34" charset="0"/>
              <a:cs typeface="Arial" pitchFamily="34" charset="0"/>
            </a:rPr>
            <a:t>Scale:</a:t>
          </a:r>
        </a:p>
        <a:p>
          <a:pPr algn="l"/>
          <a:r>
            <a:rPr lang="fr-FR" sz="1000" i="1">
              <a:latin typeface="Arial" pitchFamily="34" charset="0"/>
              <a:cs typeface="Arial" pitchFamily="34" charset="0"/>
            </a:rPr>
            <a:t>1 =  Stake low</a:t>
          </a:r>
        </a:p>
        <a:p>
          <a:pPr algn="l"/>
          <a:r>
            <a:rPr lang="fr-FR" sz="1000" i="1">
              <a:latin typeface="Arial" pitchFamily="34" charset="0"/>
              <a:cs typeface="Arial" pitchFamily="34" charset="0"/>
            </a:rPr>
            <a:t>9 = S</a:t>
          </a:r>
          <a:r>
            <a:rPr lang="fr-FR" sz="1000" i="1" baseline="0">
              <a:latin typeface="Arial" pitchFamily="34" charset="0"/>
              <a:cs typeface="Arial" pitchFamily="34" charset="0"/>
            </a:rPr>
            <a:t>take </a:t>
          </a:r>
          <a:r>
            <a:rPr lang="fr-FR" sz="1000" i="1">
              <a:latin typeface="Arial" pitchFamily="34" charset="0"/>
              <a:cs typeface="Arial" pitchFamily="34" charset="0"/>
            </a:rPr>
            <a:t>high</a:t>
          </a:r>
        </a:p>
      </xdr:txBody>
    </xdr:sp>
    <xdr:clientData/>
  </xdr:twoCellAnchor>
  <xdr:twoCellAnchor>
    <xdr:from>
      <xdr:col>15</xdr:col>
      <xdr:colOff>4842510</xdr:colOff>
      <xdr:row>23</xdr:row>
      <xdr:rowOff>8709</xdr:rowOff>
    </xdr:from>
    <xdr:to>
      <xdr:col>16</xdr:col>
      <xdr:colOff>8677</xdr:colOff>
      <xdr:row>23</xdr:row>
      <xdr:rowOff>649110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D8AFE693-616D-EB22-7E07-F1CBAF425761}"/>
            </a:ext>
          </a:extLst>
        </xdr:cNvPr>
        <xdr:cNvSpPr txBox="1"/>
      </xdr:nvSpPr>
      <xdr:spPr>
        <a:xfrm>
          <a:off x="26403300" y="9541329"/>
          <a:ext cx="1310818" cy="6326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000" i="1" u="sng">
              <a:latin typeface="Arial" pitchFamily="34" charset="0"/>
              <a:cs typeface="Arial" pitchFamily="34" charset="0"/>
            </a:rPr>
            <a:t>Scale:</a:t>
          </a:r>
        </a:p>
        <a:p>
          <a:pPr algn="l"/>
          <a:r>
            <a:rPr lang="fr-FR" sz="1000" i="1">
              <a:latin typeface="Arial" pitchFamily="34" charset="0"/>
              <a:cs typeface="Arial" pitchFamily="34" charset="0"/>
            </a:rPr>
            <a:t>1 =  Feasibility low</a:t>
          </a:r>
        </a:p>
        <a:p>
          <a:pPr algn="l"/>
          <a:r>
            <a:rPr lang="fr-FR" sz="1000" i="1">
              <a:latin typeface="Arial" pitchFamily="34" charset="0"/>
              <a:cs typeface="Arial" pitchFamily="34" charset="0"/>
            </a:rPr>
            <a:t>9 = Feasibility</a:t>
          </a:r>
          <a:r>
            <a:rPr lang="fr-FR" sz="1000" i="1" baseline="0">
              <a:latin typeface="Arial" pitchFamily="34" charset="0"/>
              <a:cs typeface="Arial" pitchFamily="34" charset="0"/>
            </a:rPr>
            <a:t> high</a:t>
          </a:r>
          <a:endParaRPr lang="fr-FR" sz="1000" i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13</xdr:col>
      <xdr:colOff>868952</xdr:colOff>
      <xdr:row>7</xdr:row>
      <xdr:rowOff>161772</xdr:rowOff>
    </xdr:from>
    <xdr:to>
      <xdr:col>15</xdr:col>
      <xdr:colOff>3625040</xdr:colOff>
      <xdr:row>7</xdr:row>
      <xdr:rowOff>511033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44D6EC0E-9F7D-A1CF-5351-F5BEF1C38EC3}"/>
            </a:ext>
          </a:extLst>
        </xdr:cNvPr>
        <xdr:cNvSpPr txBox="1"/>
      </xdr:nvSpPr>
      <xdr:spPr>
        <a:xfrm>
          <a:off x="19975286" y="2298093"/>
          <a:ext cx="5129893" cy="35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200" b="1" i="0" u="sng">
              <a:latin typeface="Arial" pitchFamily="34" charset="0"/>
              <a:cs typeface="Arial" pitchFamily="34" charset="0"/>
            </a:rPr>
            <a:t>Project positioning</a:t>
          </a:r>
          <a:r>
            <a:rPr lang="fr-FR" sz="1200" b="1" i="0" u="sng" baseline="0">
              <a:latin typeface="Arial" pitchFamily="34" charset="0"/>
              <a:cs typeface="Arial" pitchFamily="34" charset="0"/>
            </a:rPr>
            <a:t> - </a:t>
          </a:r>
          <a:r>
            <a:rPr lang="fr-FR" sz="1200" b="1" i="1" u="sng" baseline="0">
              <a:latin typeface="Arial" pitchFamily="34" charset="0"/>
              <a:cs typeface="Arial" pitchFamily="34" charset="0"/>
            </a:rPr>
            <a:t>Stake ranking interval (min-max)</a:t>
          </a:r>
          <a:endParaRPr lang="fr-FR" sz="1200" b="1" i="1" u="sng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13</xdr:col>
      <xdr:colOff>896166</xdr:colOff>
      <xdr:row>23</xdr:row>
      <xdr:rowOff>114936</xdr:rowOff>
    </xdr:from>
    <xdr:to>
      <xdr:col>15</xdr:col>
      <xdr:colOff>3611433</xdr:colOff>
      <xdr:row>23</xdr:row>
      <xdr:rowOff>490832</xdr:rowOff>
    </xdr:to>
    <xdr:sp macro="" textlink="">
      <xdr:nvSpPr>
        <xdr:cNvPr id="29" name="ZoneTexte 28">
          <a:extLst>
            <a:ext uri="{FF2B5EF4-FFF2-40B4-BE49-F238E27FC236}">
              <a16:creationId xmlns:a16="http://schemas.microsoft.com/office/drawing/2014/main" id="{8675C478-3689-CCD7-5C98-995049495494}"/>
            </a:ext>
          </a:extLst>
        </xdr:cNvPr>
        <xdr:cNvSpPr txBox="1"/>
      </xdr:nvSpPr>
      <xdr:spPr>
        <a:xfrm>
          <a:off x="20002500" y="9647556"/>
          <a:ext cx="5089071" cy="368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200" b="1" i="0" u="sng">
              <a:latin typeface="Arial" pitchFamily="34" charset="0"/>
              <a:cs typeface="Arial" pitchFamily="34" charset="0"/>
            </a:rPr>
            <a:t>Project positioning</a:t>
          </a:r>
          <a:r>
            <a:rPr lang="fr-FR" sz="1200" b="1" i="0" u="sng" baseline="0">
              <a:latin typeface="Arial" pitchFamily="34" charset="0"/>
              <a:cs typeface="Arial" pitchFamily="34" charset="0"/>
            </a:rPr>
            <a:t> - </a:t>
          </a:r>
          <a:r>
            <a:rPr lang="fr-FR" sz="1200" b="1" i="1" u="sng" baseline="0">
              <a:latin typeface="Arial" pitchFamily="34" charset="0"/>
              <a:cs typeface="Arial" pitchFamily="34" charset="0"/>
            </a:rPr>
            <a:t>Feasibility ranking interval (min-max)</a:t>
          </a:r>
          <a:endParaRPr lang="fr-FR" sz="1200" b="1" i="1" u="sng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0.0806</cdr:x>
      <cdr:y>0.0393</cdr:y>
    </cdr:from>
    <cdr:to>
      <cdr:x>0.88681</cdr:x>
      <cdr:y>0.11484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83713" y="189110"/>
          <a:ext cx="1843545" cy="363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fr-FR" sz="1100"/>
            <a:t>++</a:t>
          </a:r>
        </a:p>
      </cdr:txBody>
    </cdr:sp>
  </cdr:relSizeAnchor>
  <cdr:relSizeAnchor xmlns:cdr="http://schemas.openxmlformats.org/drawingml/2006/chartDrawing">
    <cdr:from>
      <cdr:x>0.08393</cdr:x>
      <cdr:y>0.92545</cdr:y>
    </cdr:from>
    <cdr:to>
      <cdr:x>0.8899</cdr:x>
      <cdr:y>0.99951</cdr:y>
    </cdr:to>
    <cdr:sp macro="" textlink="">
      <cdr:nvSpPr>
        <cdr:cNvPr id="4" name="ZoneTexte 3"/>
        <cdr:cNvSpPr txBox="1"/>
      </cdr:nvSpPr>
      <cdr:spPr>
        <a:xfrm xmlns:a="http://schemas.openxmlformats.org/drawingml/2006/main">
          <a:off x="191326" y="4331993"/>
          <a:ext cx="1843544" cy="3638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fr-FR" sz="1100"/>
            <a:t>--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0.0806</cdr:x>
      <cdr:y>0.04149</cdr:y>
    </cdr:from>
    <cdr:to>
      <cdr:x>0.88681</cdr:x>
      <cdr:y>0.12142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83713" y="189110"/>
          <a:ext cx="1843545" cy="363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fr-FR" sz="1100"/>
            <a:t>++</a:t>
          </a:r>
        </a:p>
      </cdr:txBody>
    </cdr:sp>
  </cdr:relSizeAnchor>
  <cdr:relSizeAnchor xmlns:cdr="http://schemas.openxmlformats.org/drawingml/2006/chartDrawing">
    <cdr:from>
      <cdr:x>0.08393</cdr:x>
      <cdr:y>0.9235</cdr:y>
    </cdr:from>
    <cdr:to>
      <cdr:x>0.8899</cdr:x>
      <cdr:y>1</cdr:y>
    </cdr:to>
    <cdr:sp macro="" textlink="">
      <cdr:nvSpPr>
        <cdr:cNvPr id="4" name="ZoneTexte 3"/>
        <cdr:cNvSpPr txBox="1"/>
      </cdr:nvSpPr>
      <cdr:spPr>
        <a:xfrm xmlns:a="http://schemas.openxmlformats.org/drawingml/2006/main">
          <a:off x="191326" y="4331993"/>
          <a:ext cx="1843544" cy="3638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fr-FR" sz="1100"/>
            <a:t>--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381845</xdr:colOff>
      <xdr:row>5</xdr:row>
      <xdr:rowOff>236948</xdr:rowOff>
    </xdr:from>
    <xdr:to>
      <xdr:col>4</xdr:col>
      <xdr:colOff>1027502</xdr:colOff>
      <xdr:row>5</xdr:row>
      <xdr:rowOff>882076</xdr:rowOff>
    </xdr:to>
    <xdr:pic>
      <xdr:nvPicPr>
        <xdr:cNvPr id="2" name="Image 1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1E39C82E-024B-4C10-D4F8-D3358677E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4976977" y="1638484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404977</xdr:colOff>
      <xdr:row>5</xdr:row>
      <xdr:rowOff>236948</xdr:rowOff>
    </xdr:from>
    <xdr:to>
      <xdr:col>3</xdr:col>
      <xdr:colOff>1041257</xdr:colOff>
      <xdr:row>5</xdr:row>
      <xdr:rowOff>882076</xdr:rowOff>
    </xdr:to>
    <xdr:pic>
      <xdr:nvPicPr>
        <xdr:cNvPr id="3" name="Image 2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117DAFE0-1CB2-797B-3AA1-C7BF54AFD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3602656" y="1638484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381845</xdr:colOff>
      <xdr:row>6</xdr:row>
      <xdr:rowOff>230546</xdr:rowOff>
    </xdr:from>
    <xdr:to>
      <xdr:col>4</xdr:col>
      <xdr:colOff>1027502</xdr:colOff>
      <xdr:row>6</xdr:row>
      <xdr:rowOff>875674</xdr:rowOff>
    </xdr:to>
    <xdr:pic>
      <xdr:nvPicPr>
        <xdr:cNvPr id="4" name="Image 3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7FFC908F-51C4-94D0-FB5D-880EC0EF1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4976977" y="2775082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404977</xdr:colOff>
      <xdr:row>6</xdr:row>
      <xdr:rowOff>230546</xdr:rowOff>
    </xdr:from>
    <xdr:to>
      <xdr:col>3</xdr:col>
      <xdr:colOff>1041257</xdr:colOff>
      <xdr:row>6</xdr:row>
      <xdr:rowOff>875674</xdr:rowOff>
    </xdr:to>
    <xdr:pic>
      <xdr:nvPicPr>
        <xdr:cNvPr id="5" name="Image 4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3725C450-ADEC-2C2D-A0C2-A469D34A5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3602656" y="2775082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381845</xdr:colOff>
      <xdr:row>7</xdr:row>
      <xdr:rowOff>226465</xdr:rowOff>
    </xdr:from>
    <xdr:to>
      <xdr:col>4</xdr:col>
      <xdr:colOff>1027502</xdr:colOff>
      <xdr:row>7</xdr:row>
      <xdr:rowOff>871593</xdr:rowOff>
    </xdr:to>
    <xdr:pic>
      <xdr:nvPicPr>
        <xdr:cNvPr id="6" name="Image 5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A1B9A36B-00D4-8094-ED66-BE1E1F42A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4976977" y="3904476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381845</xdr:colOff>
      <xdr:row>8</xdr:row>
      <xdr:rowOff>422644</xdr:rowOff>
    </xdr:from>
    <xdr:to>
      <xdr:col>4</xdr:col>
      <xdr:colOff>1027502</xdr:colOff>
      <xdr:row>8</xdr:row>
      <xdr:rowOff>1077401</xdr:rowOff>
    </xdr:to>
    <xdr:pic>
      <xdr:nvPicPr>
        <xdr:cNvPr id="7" name="Image 6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D7434DA2-2177-4F4E-CEEE-D0296D5FE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4976977" y="5253180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404977</xdr:colOff>
      <xdr:row>8</xdr:row>
      <xdr:rowOff>422644</xdr:rowOff>
    </xdr:from>
    <xdr:to>
      <xdr:col>3</xdr:col>
      <xdr:colOff>1041257</xdr:colOff>
      <xdr:row>8</xdr:row>
      <xdr:rowOff>1077401</xdr:rowOff>
    </xdr:to>
    <xdr:pic>
      <xdr:nvPicPr>
        <xdr:cNvPr id="8" name="Image 7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EA3B2495-0FE5-FAEE-5BDD-9BD7BE12D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3602656" y="5253180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381845</xdr:colOff>
      <xdr:row>9</xdr:row>
      <xdr:rowOff>241751</xdr:rowOff>
    </xdr:from>
    <xdr:to>
      <xdr:col>4</xdr:col>
      <xdr:colOff>1027502</xdr:colOff>
      <xdr:row>9</xdr:row>
      <xdr:rowOff>886879</xdr:rowOff>
    </xdr:to>
    <xdr:pic>
      <xdr:nvPicPr>
        <xdr:cNvPr id="9" name="Image 8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CE92FC88-1317-5273-B916-89FCAAC2C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4976977" y="6596287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404977</xdr:colOff>
      <xdr:row>9</xdr:row>
      <xdr:rowOff>241751</xdr:rowOff>
    </xdr:from>
    <xdr:to>
      <xdr:col>3</xdr:col>
      <xdr:colOff>1041257</xdr:colOff>
      <xdr:row>9</xdr:row>
      <xdr:rowOff>886879</xdr:rowOff>
    </xdr:to>
    <xdr:pic>
      <xdr:nvPicPr>
        <xdr:cNvPr id="10" name="Image 9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9276A573-2416-807B-6C19-60F92E417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3602656" y="6596287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404977</xdr:colOff>
      <xdr:row>10</xdr:row>
      <xdr:rowOff>332915</xdr:rowOff>
    </xdr:from>
    <xdr:to>
      <xdr:col>3</xdr:col>
      <xdr:colOff>1041257</xdr:colOff>
      <xdr:row>10</xdr:row>
      <xdr:rowOff>968556</xdr:rowOff>
    </xdr:to>
    <xdr:pic>
      <xdr:nvPicPr>
        <xdr:cNvPr id="11" name="Image 10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C1F299B6-DF77-53A4-94CA-CDD6CE276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3602656" y="7820926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381845</xdr:colOff>
      <xdr:row>11</xdr:row>
      <xdr:rowOff>226542</xdr:rowOff>
    </xdr:from>
    <xdr:to>
      <xdr:col>4</xdr:col>
      <xdr:colOff>1027502</xdr:colOff>
      <xdr:row>11</xdr:row>
      <xdr:rowOff>871670</xdr:rowOff>
    </xdr:to>
    <xdr:pic>
      <xdr:nvPicPr>
        <xdr:cNvPr id="13" name="Image 12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9D6C456D-0A2F-5259-6ADF-31B4081B9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4976977" y="9003149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404977</xdr:colOff>
      <xdr:row>11</xdr:row>
      <xdr:rowOff>226542</xdr:rowOff>
    </xdr:from>
    <xdr:to>
      <xdr:col>3</xdr:col>
      <xdr:colOff>1041257</xdr:colOff>
      <xdr:row>11</xdr:row>
      <xdr:rowOff>871670</xdr:rowOff>
    </xdr:to>
    <xdr:pic>
      <xdr:nvPicPr>
        <xdr:cNvPr id="14" name="Image 13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3EC035FD-8AF7-D54C-0845-7D42997A9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3602656" y="9003149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381845</xdr:colOff>
      <xdr:row>15</xdr:row>
      <xdr:rowOff>236948</xdr:rowOff>
    </xdr:from>
    <xdr:to>
      <xdr:col>4</xdr:col>
      <xdr:colOff>1027502</xdr:colOff>
      <xdr:row>15</xdr:row>
      <xdr:rowOff>882076</xdr:rowOff>
    </xdr:to>
    <xdr:pic>
      <xdr:nvPicPr>
        <xdr:cNvPr id="15" name="Image 14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C3968D5D-8C06-EDCE-6C1F-1A68184E1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4976977" y="11898269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404977</xdr:colOff>
      <xdr:row>15</xdr:row>
      <xdr:rowOff>236948</xdr:rowOff>
    </xdr:from>
    <xdr:to>
      <xdr:col>3</xdr:col>
      <xdr:colOff>1041257</xdr:colOff>
      <xdr:row>15</xdr:row>
      <xdr:rowOff>882076</xdr:rowOff>
    </xdr:to>
    <xdr:pic>
      <xdr:nvPicPr>
        <xdr:cNvPr id="16" name="Image 15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EA356283-74C1-F219-6969-6D85CFC2A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3602656" y="11898269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381845</xdr:colOff>
      <xdr:row>16</xdr:row>
      <xdr:rowOff>238131</xdr:rowOff>
    </xdr:from>
    <xdr:to>
      <xdr:col>4</xdr:col>
      <xdr:colOff>1027502</xdr:colOff>
      <xdr:row>16</xdr:row>
      <xdr:rowOff>883259</xdr:rowOff>
    </xdr:to>
    <xdr:pic>
      <xdr:nvPicPr>
        <xdr:cNvPr id="17" name="Image 16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6EC16929-F8DE-58E9-85EE-9C251BBA4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4976977" y="13050072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404977</xdr:colOff>
      <xdr:row>16</xdr:row>
      <xdr:rowOff>238131</xdr:rowOff>
    </xdr:from>
    <xdr:to>
      <xdr:col>3</xdr:col>
      <xdr:colOff>1041257</xdr:colOff>
      <xdr:row>16</xdr:row>
      <xdr:rowOff>883259</xdr:rowOff>
    </xdr:to>
    <xdr:pic>
      <xdr:nvPicPr>
        <xdr:cNvPr id="18" name="Image 17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282F932B-E61A-4CE4-6F6B-E2C9689AA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3602656" y="13050072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381845</xdr:colOff>
      <xdr:row>18</xdr:row>
      <xdr:rowOff>296186</xdr:rowOff>
    </xdr:from>
    <xdr:to>
      <xdr:col>4</xdr:col>
      <xdr:colOff>1027502</xdr:colOff>
      <xdr:row>18</xdr:row>
      <xdr:rowOff>941314</xdr:rowOff>
    </xdr:to>
    <xdr:pic>
      <xdr:nvPicPr>
        <xdr:cNvPr id="19" name="Image 18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0098519E-457B-9081-5B05-2B759E3DD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4976977" y="15372900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404977</xdr:colOff>
      <xdr:row>18</xdr:row>
      <xdr:rowOff>296186</xdr:rowOff>
    </xdr:from>
    <xdr:to>
      <xdr:col>3</xdr:col>
      <xdr:colOff>1041257</xdr:colOff>
      <xdr:row>18</xdr:row>
      <xdr:rowOff>941314</xdr:rowOff>
    </xdr:to>
    <xdr:pic>
      <xdr:nvPicPr>
        <xdr:cNvPr id="20" name="Image 19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5A133DB9-4931-00C8-F467-5F70CEB41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3602656" y="15372900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381845</xdr:colOff>
      <xdr:row>17</xdr:row>
      <xdr:rowOff>194991</xdr:rowOff>
    </xdr:from>
    <xdr:to>
      <xdr:col>4</xdr:col>
      <xdr:colOff>1027502</xdr:colOff>
      <xdr:row>17</xdr:row>
      <xdr:rowOff>840119</xdr:rowOff>
    </xdr:to>
    <xdr:pic>
      <xdr:nvPicPr>
        <xdr:cNvPr id="21" name="Image 20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57F42A98-6042-AA54-3A91-18C71DA0D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4976977" y="14159457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381845</xdr:colOff>
      <xdr:row>19</xdr:row>
      <xdr:rowOff>278152</xdr:rowOff>
    </xdr:from>
    <xdr:to>
      <xdr:col>4</xdr:col>
      <xdr:colOff>1027502</xdr:colOff>
      <xdr:row>19</xdr:row>
      <xdr:rowOff>931053</xdr:rowOff>
    </xdr:to>
    <xdr:pic>
      <xdr:nvPicPr>
        <xdr:cNvPr id="22" name="Image 21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B852028A-6EED-9142-5F53-1A835A7EB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4976977" y="16641558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404977</xdr:colOff>
      <xdr:row>19</xdr:row>
      <xdr:rowOff>278152</xdr:rowOff>
    </xdr:from>
    <xdr:to>
      <xdr:col>3</xdr:col>
      <xdr:colOff>1041257</xdr:colOff>
      <xdr:row>19</xdr:row>
      <xdr:rowOff>931053</xdr:rowOff>
    </xdr:to>
    <xdr:pic>
      <xdr:nvPicPr>
        <xdr:cNvPr id="23" name="Image 22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8810A538-5B87-B02A-674E-75EFD3CB4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3602656" y="16641558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381845</xdr:colOff>
      <xdr:row>20</xdr:row>
      <xdr:rowOff>236948</xdr:rowOff>
    </xdr:from>
    <xdr:to>
      <xdr:col>4</xdr:col>
      <xdr:colOff>1027502</xdr:colOff>
      <xdr:row>20</xdr:row>
      <xdr:rowOff>882076</xdr:rowOff>
    </xdr:to>
    <xdr:pic>
      <xdr:nvPicPr>
        <xdr:cNvPr id="24" name="Image 23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930B40F6-5225-7A1C-A4E0-58950D208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4976977" y="17871805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404977</xdr:colOff>
      <xdr:row>20</xdr:row>
      <xdr:rowOff>236948</xdr:rowOff>
    </xdr:from>
    <xdr:to>
      <xdr:col>3</xdr:col>
      <xdr:colOff>1041257</xdr:colOff>
      <xdr:row>20</xdr:row>
      <xdr:rowOff>882076</xdr:rowOff>
    </xdr:to>
    <xdr:pic>
      <xdr:nvPicPr>
        <xdr:cNvPr id="25" name="Image 24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3E20C4F7-395C-CEB8-D5D2-8984473DE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3602656" y="17871805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381845</xdr:colOff>
      <xdr:row>21</xdr:row>
      <xdr:rowOff>234548</xdr:rowOff>
    </xdr:from>
    <xdr:to>
      <xdr:col>4</xdr:col>
      <xdr:colOff>1027502</xdr:colOff>
      <xdr:row>21</xdr:row>
      <xdr:rowOff>879676</xdr:rowOff>
    </xdr:to>
    <xdr:pic>
      <xdr:nvPicPr>
        <xdr:cNvPr id="26" name="Image 25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79A5AA98-4B8F-79D5-A66B-06FE8FEFF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4976977" y="19012405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381845</xdr:colOff>
      <xdr:row>23</xdr:row>
      <xdr:rowOff>196127</xdr:rowOff>
    </xdr:from>
    <xdr:to>
      <xdr:col>4</xdr:col>
      <xdr:colOff>1027502</xdr:colOff>
      <xdr:row>23</xdr:row>
      <xdr:rowOff>841255</xdr:rowOff>
    </xdr:to>
    <xdr:pic>
      <xdr:nvPicPr>
        <xdr:cNvPr id="27" name="Image 26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0DE2BF1D-2772-6090-33EF-531376129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4976977" y="21259984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381845</xdr:colOff>
      <xdr:row>10</xdr:row>
      <xdr:rowOff>341722</xdr:rowOff>
    </xdr:from>
    <xdr:to>
      <xdr:col>4</xdr:col>
      <xdr:colOff>1027502</xdr:colOff>
      <xdr:row>10</xdr:row>
      <xdr:rowOff>986850</xdr:rowOff>
    </xdr:to>
    <xdr:pic>
      <xdr:nvPicPr>
        <xdr:cNvPr id="28" name="Image 27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755CE4C8-DAB0-14C7-1F7D-39A52A522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4976977" y="7829733"/>
          <a:ext cx="642305" cy="64512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381845</xdr:colOff>
      <xdr:row>12</xdr:row>
      <xdr:rowOff>240150</xdr:rowOff>
    </xdr:from>
    <xdr:to>
      <xdr:col>4</xdr:col>
      <xdr:colOff>1027502</xdr:colOff>
      <xdr:row>12</xdr:row>
      <xdr:rowOff>885278</xdr:rowOff>
    </xdr:to>
    <xdr:pic>
      <xdr:nvPicPr>
        <xdr:cNvPr id="29" name="Image 28" descr="http://thepngproject.s3.amazonaws.com/500_000000/noun_project_81a4046e-d413-46a4-b19e-d56550367eb6.png">
          <a:extLst>
            <a:ext uri="{FF2B5EF4-FFF2-40B4-BE49-F238E27FC236}">
              <a16:creationId xmlns:a16="http://schemas.microsoft.com/office/drawing/2014/main" id="{7B328019-ABAD-874B-CA50-5CD992946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4976977" y="10159757"/>
          <a:ext cx="642305" cy="64512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00B0F0"/>
    <pageSetUpPr fitToPage="1"/>
  </sheetPr>
  <dimension ref="B1:H30"/>
  <sheetViews>
    <sheetView showGridLines="0" topLeftCell="A34" zoomScaleNormal="100" workbookViewId="0">
      <selection activeCell="C7" sqref="C7:G7"/>
    </sheetView>
  </sheetViews>
  <sheetFormatPr defaultColWidth="11" defaultRowHeight="12.5" x14ac:dyDescent="0.3"/>
  <cols>
    <col min="1" max="1" width="1.4609375" style="29" customWidth="1"/>
    <col min="2" max="2" width="27" style="29" customWidth="1"/>
    <col min="3" max="3" width="6.69140625" style="29" customWidth="1"/>
    <col min="4" max="4" width="18.921875" style="29" customWidth="1"/>
    <col min="5" max="5" width="1.921875" style="29" customWidth="1"/>
    <col min="6" max="6" width="20.4609375" style="29" customWidth="1"/>
    <col min="7" max="7" width="20.23046875" style="29" customWidth="1"/>
    <col min="8" max="9" width="1.69140625" style="29" customWidth="1"/>
    <col min="10" max="10" width="2.3828125" style="29" customWidth="1"/>
    <col min="11" max="16384" width="11" style="29"/>
  </cols>
  <sheetData>
    <row r="1" spans="2:8" ht="13" thickBot="1" x14ac:dyDescent="0.35"/>
    <row r="2" spans="2:8" ht="47.25" customHeight="1" thickBot="1" x14ac:dyDescent="0.35">
      <c r="C2" s="160" t="s">
        <v>0</v>
      </c>
      <c r="D2" s="161"/>
      <c r="E2" s="161"/>
      <c r="F2" s="161"/>
      <c r="G2" s="161"/>
      <c r="H2" s="162"/>
    </row>
    <row r="3" spans="2:8" ht="13" thickBot="1" x14ac:dyDescent="0.35"/>
    <row r="4" spans="2:8" x14ac:dyDescent="0.3">
      <c r="B4" s="30"/>
      <c r="C4" s="31"/>
      <c r="D4" s="31"/>
      <c r="E4" s="31"/>
      <c r="F4" s="31"/>
      <c r="G4" s="31"/>
      <c r="H4" s="32"/>
    </row>
    <row r="5" spans="2:8" ht="18" customHeight="1" x14ac:dyDescent="0.3">
      <c r="B5" s="33" t="s">
        <v>1</v>
      </c>
      <c r="C5" s="163"/>
      <c r="D5" s="164"/>
      <c r="E5" s="164"/>
      <c r="F5" s="164"/>
      <c r="G5" s="165"/>
      <c r="H5" s="34"/>
    </row>
    <row r="6" spans="2:8" x14ac:dyDescent="0.3">
      <c r="B6" s="35"/>
      <c r="H6" s="34"/>
    </row>
    <row r="7" spans="2:8" ht="18" customHeight="1" x14ac:dyDescent="0.3">
      <c r="B7" s="33" t="s">
        <v>2</v>
      </c>
      <c r="C7" s="163" t="s">
        <v>3</v>
      </c>
      <c r="D7" s="164"/>
      <c r="E7" s="164"/>
      <c r="F7" s="164"/>
      <c r="G7" s="165"/>
      <c r="H7" s="34"/>
    </row>
    <row r="8" spans="2:8" ht="14.5" thickBot="1" x14ac:dyDescent="0.35">
      <c r="B8" s="36"/>
      <c r="C8" s="37"/>
      <c r="D8" s="38"/>
      <c r="E8" s="39"/>
      <c r="F8" s="39"/>
      <c r="G8" s="39"/>
      <c r="H8" s="40"/>
    </row>
    <row r="9" spans="2:8" ht="13" thickBot="1" x14ac:dyDescent="0.35"/>
    <row r="10" spans="2:8" ht="3.75" customHeight="1" x14ac:dyDescent="0.3">
      <c r="B10" s="30"/>
      <c r="C10" s="31"/>
      <c r="D10" s="31"/>
      <c r="E10" s="31"/>
      <c r="F10" s="31"/>
      <c r="G10" s="41"/>
      <c r="H10" s="32"/>
    </row>
    <row r="11" spans="2:8" ht="24" customHeight="1" x14ac:dyDescent="0.3">
      <c r="B11" s="35"/>
      <c r="G11" s="42" t="s">
        <v>4</v>
      </c>
      <c r="H11" s="34"/>
    </row>
    <row r="12" spans="2:8" ht="18.75" customHeight="1" x14ac:dyDescent="0.3">
      <c r="B12" s="35"/>
      <c r="G12" s="43" t="s">
        <v>5</v>
      </c>
      <c r="H12" s="34"/>
    </row>
    <row r="13" spans="2:8" ht="9" customHeight="1" thickBot="1" x14ac:dyDescent="0.35">
      <c r="B13" s="44"/>
      <c r="C13" s="39"/>
      <c r="D13" s="39"/>
      <c r="E13" s="39"/>
      <c r="F13" s="39"/>
      <c r="G13" s="39"/>
      <c r="H13" s="40"/>
    </row>
    <row r="14" spans="2:8" ht="13" thickBot="1" x14ac:dyDescent="0.35"/>
    <row r="15" spans="2:8" ht="21" customHeight="1" x14ac:dyDescent="0.3">
      <c r="B15" s="45" t="s">
        <v>6</v>
      </c>
      <c r="C15" s="31"/>
      <c r="D15" s="32"/>
      <c r="F15" s="45" t="s">
        <v>7</v>
      </c>
      <c r="G15" s="31"/>
      <c r="H15" s="32"/>
    </row>
    <row r="16" spans="2:8" ht="15" customHeight="1" x14ac:dyDescent="0.3">
      <c r="B16" s="46"/>
      <c r="C16" s="47"/>
      <c r="D16" s="48"/>
      <c r="F16" s="35"/>
      <c r="H16" s="34"/>
    </row>
    <row r="17" spans="2:8" ht="15" customHeight="1" x14ac:dyDescent="0.3">
      <c r="B17" s="46"/>
      <c r="C17" s="47"/>
      <c r="D17" s="48"/>
      <c r="F17" s="35"/>
      <c r="H17" s="34"/>
    </row>
    <row r="18" spans="2:8" ht="15" customHeight="1" x14ac:dyDescent="0.3">
      <c r="B18" s="46"/>
      <c r="C18" s="47"/>
      <c r="D18" s="48"/>
      <c r="F18" s="35"/>
      <c r="H18" s="34"/>
    </row>
    <row r="19" spans="2:8" ht="15" customHeight="1" x14ac:dyDescent="0.3">
      <c r="B19" s="46"/>
      <c r="C19" s="47"/>
      <c r="D19" s="48"/>
      <c r="F19" s="35"/>
      <c r="H19" s="34"/>
    </row>
    <row r="20" spans="2:8" ht="15" customHeight="1" x14ac:dyDescent="0.3">
      <c r="B20" s="46"/>
      <c r="C20" s="47"/>
      <c r="D20" s="48"/>
      <c r="F20" s="35"/>
      <c r="H20" s="34"/>
    </row>
    <row r="21" spans="2:8" ht="15" customHeight="1" x14ac:dyDescent="0.3">
      <c r="B21" s="46"/>
      <c r="C21" s="47"/>
      <c r="D21" s="48"/>
      <c r="F21" s="35"/>
      <c r="H21" s="34"/>
    </row>
    <row r="22" spans="2:8" ht="15" customHeight="1" x14ac:dyDescent="0.3">
      <c r="B22" s="46"/>
      <c r="C22" s="47"/>
      <c r="D22" s="48"/>
      <c r="F22" s="35"/>
      <c r="H22" s="34"/>
    </row>
    <row r="23" spans="2:8" ht="15" customHeight="1" x14ac:dyDescent="0.3">
      <c r="B23" s="46"/>
      <c r="C23" s="47"/>
      <c r="D23" s="48"/>
      <c r="F23" s="35"/>
      <c r="H23" s="34"/>
    </row>
    <row r="24" spans="2:8" ht="15" customHeight="1" x14ac:dyDescent="0.3">
      <c r="B24" s="46"/>
      <c r="C24" s="47"/>
      <c r="D24" s="48"/>
      <c r="F24" s="35"/>
      <c r="H24" s="34"/>
    </row>
    <row r="25" spans="2:8" ht="15" customHeight="1" x14ac:dyDescent="0.3">
      <c r="B25" s="46"/>
      <c r="C25" s="47"/>
      <c r="D25" s="48"/>
      <c r="F25" s="35"/>
      <c r="H25" s="34"/>
    </row>
    <row r="26" spans="2:8" ht="15" customHeight="1" x14ac:dyDescent="0.3">
      <c r="B26" s="46"/>
      <c r="C26" s="47"/>
      <c r="D26" s="48"/>
      <c r="F26" s="35"/>
      <c r="H26" s="34"/>
    </row>
    <row r="27" spans="2:8" ht="15" customHeight="1" x14ac:dyDescent="0.3">
      <c r="B27" s="46"/>
      <c r="C27" s="47"/>
      <c r="D27" s="48"/>
      <c r="F27" s="35"/>
      <c r="H27" s="34"/>
    </row>
    <row r="28" spans="2:8" ht="15" customHeight="1" x14ac:dyDescent="0.3">
      <c r="B28" s="46"/>
      <c r="C28" s="47"/>
      <c r="D28" s="48"/>
      <c r="F28" s="35"/>
      <c r="H28" s="34"/>
    </row>
    <row r="29" spans="2:8" ht="15" customHeight="1" x14ac:dyDescent="0.3">
      <c r="B29" s="87"/>
      <c r="C29" s="88"/>
      <c r="D29" s="89"/>
      <c r="F29" s="35"/>
      <c r="H29" s="34"/>
    </row>
    <row r="30" spans="2:8" ht="15" customHeight="1" thickBot="1" x14ac:dyDescent="0.35">
      <c r="B30" s="49"/>
      <c r="C30" s="50"/>
      <c r="D30" s="51"/>
      <c r="F30" s="44"/>
      <c r="G30" s="39"/>
      <c r="H30" s="40"/>
    </row>
  </sheetData>
  <mergeCells count="3">
    <mergeCell ref="C2:H2"/>
    <mergeCell ref="C5:G5"/>
    <mergeCell ref="C7:G7"/>
  </mergeCells>
  <pageMargins left="0.7" right="0.7" top="0.75" bottom="0.75" header="0.3" footer="0.3"/>
  <pageSetup paperSize="9" scale="77" fitToHeight="0" orientation="portrait" r:id="rId1"/>
  <headerFooter>
    <oddHeader>&amp;C&amp;"Calibri"&amp;10&amp;KFF8C00C2 - Confidential&amp;1#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B0F0"/>
    <pageSetUpPr fitToPage="1"/>
  </sheetPr>
  <dimension ref="A1:AB41"/>
  <sheetViews>
    <sheetView tabSelected="1" topLeftCell="I1" zoomScale="55" zoomScaleNormal="55" zoomScaleSheetLayoutView="20" zoomScalePageLayoutView="10" workbookViewId="0">
      <selection activeCell="T10" sqref="T10"/>
    </sheetView>
  </sheetViews>
  <sheetFormatPr defaultColWidth="10.69140625" defaultRowHeight="14" x14ac:dyDescent="0.3"/>
  <cols>
    <col min="1" max="1" width="1.3828125" style="23" customWidth="1"/>
    <col min="2" max="2" width="8.07421875" style="56" customWidth="1"/>
    <col min="3" max="3" width="1.23046875" style="56" customWidth="1"/>
    <col min="4" max="4" width="36.3828125" style="56" customWidth="1"/>
    <col min="5" max="5" width="1.61328125" style="56" customWidth="1"/>
    <col min="6" max="6" width="11.921875" style="56" customWidth="1"/>
    <col min="7" max="7" width="2.07421875" style="56" customWidth="1"/>
    <col min="8" max="8" width="80.23046875" style="56" customWidth="1"/>
    <col min="9" max="9" width="1.69140625" style="56" customWidth="1"/>
    <col min="10" max="10" width="21.921875" style="56" customWidth="1"/>
    <col min="11" max="11" width="1.921875" style="56" customWidth="1"/>
    <col min="12" max="12" width="80.23046875" style="56" customWidth="1"/>
    <col min="13" max="13" width="1.61328125" style="27" customWidth="1"/>
    <col min="14" max="14" width="21.4609375" style="23" customWidth="1"/>
    <col min="15" max="15" width="9.921875" style="23" customWidth="1"/>
    <col min="16" max="16" width="80.69140625" style="23" customWidth="1"/>
    <col min="17" max="17" width="2.61328125" style="23" customWidth="1"/>
    <col min="18" max="26" width="10.69140625" style="23"/>
    <col min="27" max="27" width="29.07421875" style="23" hidden="1" customWidth="1"/>
    <col min="28" max="28" width="10.69140625" style="23" hidden="1" customWidth="1"/>
    <col min="29" max="16384" width="10.69140625" style="23"/>
  </cols>
  <sheetData>
    <row r="1" spans="1:28" ht="9" customHeight="1" thickBot="1" x14ac:dyDescent="0.3">
      <c r="B1" s="75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28" s="24" customFormat="1" ht="48.75" customHeight="1" thickBot="1" x14ac:dyDescent="0.4">
      <c r="B2" s="56"/>
      <c r="C2" s="56"/>
      <c r="D2" s="56"/>
      <c r="E2" s="56"/>
      <c r="F2" s="160" t="s">
        <v>8</v>
      </c>
      <c r="G2" s="161"/>
      <c r="H2" s="161"/>
      <c r="I2" s="161"/>
      <c r="J2" s="162"/>
      <c r="K2" s="75"/>
      <c r="L2" s="166"/>
      <c r="M2" s="167"/>
      <c r="N2" s="167"/>
      <c r="O2" s="167"/>
      <c r="P2" s="168"/>
    </row>
    <row r="3" spans="1:28" ht="9" customHeight="1" x14ac:dyDescent="0.3"/>
    <row r="4" spans="1:28" s="56" customFormat="1" ht="16" thickBot="1" x14ac:dyDescent="0.4">
      <c r="B4" s="141" t="s">
        <v>9</v>
      </c>
      <c r="C4" s="142"/>
      <c r="D4" s="142"/>
      <c r="E4" s="140"/>
      <c r="F4" s="141" t="s">
        <v>10</v>
      </c>
      <c r="G4" s="140"/>
      <c r="H4" s="141" t="s">
        <v>11</v>
      </c>
      <c r="I4" s="143"/>
      <c r="J4" s="141" t="s">
        <v>12</v>
      </c>
      <c r="K4" s="140"/>
      <c r="L4" s="141" t="s">
        <v>13</v>
      </c>
      <c r="M4" s="122"/>
      <c r="N4" s="141" t="s">
        <v>14</v>
      </c>
      <c r="O4" s="57"/>
      <c r="P4" s="57"/>
    </row>
    <row r="5" spans="1:28" ht="14.25" customHeight="1" thickBot="1" x14ac:dyDescent="0.4"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</row>
    <row r="6" spans="1:28" ht="63.75" customHeight="1" thickBot="1" x14ac:dyDescent="0.35">
      <c r="A6" s="26">
        <f>SUM(E6*G6,E8*G8,E10*G10,E12*G12,E14*G14)/SUM(G6:G14)</f>
        <v>0</v>
      </c>
      <c r="B6" s="169" t="s">
        <v>220</v>
      </c>
      <c r="C6" s="144" t="s">
        <v>15</v>
      </c>
      <c r="D6" s="126" t="str">
        <f>'Evaluation criteria'!$C$4</f>
        <v>Benefits for Safran image &amp; strategy</v>
      </c>
      <c r="E6" s="127"/>
      <c r="F6" s="128"/>
      <c r="G6" s="129">
        <f>VLOOKUP(D6,'Evaluation criteria'!$C$4:$I$23,7,FALSE)</f>
        <v>1</v>
      </c>
      <c r="H6" s="130" t="str">
        <f>IF(IF('iS0 evaluation'!F6=9,4,IF('iS0 evaluation'!F6=5,3,IF('iS0 evaluation'!F6=3,2,1)))&gt;0,VLOOKUP('iS0 evaluation'!D6,'Evaluation criteria'!$C$4:$G$23,IF('iS0 evaluation'!F6=9,4,IF('iS0 evaluation'!F6=5,3,IF('iS0 evaluation'!F6=3,2,1)))+1,FALSE),"")</f>
        <v>The  concept / project has no benefit for Safran image or strategy</v>
      </c>
      <c r="I6" s="131"/>
      <c r="J6" s="132"/>
      <c r="K6" s="133">
        <f>IF(J6="",1,VLOOKUP(J6,$AA$6:$AB$9,2,FALSE))</f>
        <v>1</v>
      </c>
      <c r="L6" s="130"/>
      <c r="M6" s="146"/>
      <c r="N6" s="172" t="s">
        <v>18</v>
      </c>
      <c r="O6" s="173"/>
      <c r="P6" s="174"/>
      <c r="S6" s="149"/>
      <c r="AA6" s="23" t="s">
        <v>19</v>
      </c>
      <c r="AB6" s="23">
        <v>1</v>
      </c>
    </row>
    <row r="7" spans="1:28" ht="7.5" customHeight="1" thickBot="1" x14ac:dyDescent="0.3">
      <c r="A7" s="27"/>
      <c r="B7" s="170"/>
      <c r="C7" s="144"/>
      <c r="D7" s="134"/>
      <c r="E7" s="127"/>
      <c r="F7" s="135"/>
      <c r="G7" s="136"/>
      <c r="H7" s="131"/>
      <c r="I7" s="131"/>
      <c r="J7" s="135"/>
      <c r="K7" s="136"/>
      <c r="L7" s="131"/>
      <c r="M7" s="146"/>
      <c r="AA7" s="23" t="s">
        <v>217</v>
      </c>
      <c r="AB7" s="23">
        <v>3</v>
      </c>
    </row>
    <row r="8" spans="1:28" ht="63.75" customHeight="1" x14ac:dyDescent="0.25">
      <c r="A8" s="27"/>
      <c r="B8" s="170"/>
      <c r="C8" s="144" t="s">
        <v>21</v>
      </c>
      <c r="D8" s="126" t="str">
        <f>'Evaluation criteria'!$C$5</f>
        <v>Level of differentiation VS. market / competitors</v>
      </c>
      <c r="E8" s="127"/>
      <c r="F8" s="128"/>
      <c r="G8" s="129">
        <f>VLOOKUP(D8,'Evaluation criteria'!$C$4:$I$23,7,FALSE)</f>
        <v>1</v>
      </c>
      <c r="H8" s="130" t="str">
        <f>IF(IF('iS0 evaluation'!F8=9,4,IF('iS0 evaluation'!F8=5,3,IF('iS0 evaluation'!F8=3,2,1)))&gt;0,VLOOKUP('iS0 evaluation'!D8,'Evaluation criteria'!$C$4:$G$23,IF('iS0 evaluation'!F8=9,4,IF('iS0 evaluation'!F8=5,3,IF('iS0 evaluation'!F8=3,2,1)))+1,FALSE),"")</f>
        <v>"Follower"
Enables to reduce the gap regarding competition</v>
      </c>
      <c r="I8" s="131"/>
      <c r="J8" s="132"/>
      <c r="K8" s="133">
        <f>IF(J8="",1,VLOOKUP(J8,$AA$6:$AB$9,2,FALSE))</f>
        <v>1</v>
      </c>
      <c r="L8" s="130" t="s">
        <v>17</v>
      </c>
      <c r="M8" s="123"/>
      <c r="N8" s="78"/>
      <c r="O8" s="79"/>
      <c r="P8" s="85"/>
      <c r="S8" s="148"/>
      <c r="T8" s="147"/>
      <c r="AA8" s="23" t="s">
        <v>20</v>
      </c>
      <c r="AB8" s="23">
        <v>5</v>
      </c>
    </row>
    <row r="9" spans="1:28" ht="7.5" customHeight="1" thickBot="1" x14ac:dyDescent="0.3">
      <c r="A9" s="27"/>
      <c r="B9" s="170"/>
      <c r="C9" s="144"/>
      <c r="D9" s="134"/>
      <c r="E9" s="127"/>
      <c r="F9" s="135"/>
      <c r="G9" s="136"/>
      <c r="H9" s="131"/>
      <c r="I9" s="131"/>
      <c r="J9" s="135"/>
      <c r="K9" s="136"/>
      <c r="L9" s="131"/>
      <c r="M9" s="157"/>
      <c r="N9" s="80"/>
      <c r="O9" s="81"/>
      <c r="P9" s="82"/>
      <c r="Q9" s="28"/>
      <c r="AA9" s="23" t="s">
        <v>16</v>
      </c>
      <c r="AB9" s="23">
        <v>9</v>
      </c>
    </row>
    <row r="10" spans="1:28" ht="63.75" customHeight="1" x14ac:dyDescent="0.25">
      <c r="A10" s="27"/>
      <c r="B10" s="170"/>
      <c r="C10" s="144" t="s">
        <v>22</v>
      </c>
      <c r="D10" s="137" t="str">
        <f>'Evaluation criteria'!$C$6</f>
        <v>Sustainability of the differentiation / Barriers to entry</v>
      </c>
      <c r="E10" s="127"/>
      <c r="F10" s="128"/>
      <c r="G10" s="129">
        <f>VLOOKUP(D10,'Evaluation criteria'!$C$4:$I$23,7,FALSE)</f>
        <v>1</v>
      </c>
      <c r="H10" s="130" t="str">
        <f>IF(IF('iS0 evaluation'!F10=9,4,IF('iS0 evaluation'!F10=5,3,IF('iS0 evaluation'!F10=3,2,1)))&gt;0,VLOOKUP('iS0 evaluation'!D10,'Evaluation criteria'!$C$4:$G$23,IF('iS0 evaluation'!F10=9,4,IF('iS0 evaluation'!F10=5,3,IF('iS0 evaluation'!F10=3,2,1)))+1,FALSE),"")</f>
        <v>Competitors will have to invest less than Safran to catch up</v>
      </c>
      <c r="I10" s="131"/>
      <c r="J10" s="132"/>
      <c r="K10" s="133">
        <f>IF(J10="",1,VLOOKUP(J10,$AA$6:$AB$9,2,FALSE))</f>
        <v>1</v>
      </c>
      <c r="L10" s="130" t="s">
        <v>17</v>
      </c>
      <c r="M10" s="146"/>
      <c r="N10" s="83"/>
      <c r="O10" s="27"/>
      <c r="P10" s="84"/>
    </row>
    <row r="11" spans="1:28" ht="7.5" customHeight="1" thickBot="1" x14ac:dyDescent="0.3">
      <c r="A11" s="27"/>
      <c r="B11" s="170"/>
      <c r="C11" s="144"/>
      <c r="D11" s="134"/>
      <c r="E11" s="127"/>
      <c r="F11" s="135"/>
      <c r="G11" s="136"/>
      <c r="H11" s="131"/>
      <c r="I11" s="131"/>
      <c r="J11" s="135"/>
      <c r="K11" s="136"/>
      <c r="L11" s="131"/>
      <c r="M11" s="146"/>
      <c r="N11" s="52"/>
      <c r="P11" s="53"/>
    </row>
    <row r="12" spans="1:28" ht="63.75" customHeight="1" x14ac:dyDescent="0.25">
      <c r="A12" s="27"/>
      <c r="B12" s="170"/>
      <c r="C12" s="144" t="s">
        <v>23</v>
      </c>
      <c r="D12" s="126" t="str">
        <f>'Evaluation criteria'!$C$7</f>
        <v>Addressable market for Safran
(qualitative scale)</v>
      </c>
      <c r="E12" s="127"/>
      <c r="F12" s="128"/>
      <c r="G12" s="129">
        <f>VLOOKUP(D12,'Evaluation criteria'!$C$4:$I$23,7,FALSE)</f>
        <v>1</v>
      </c>
      <c r="H12" s="130" t="str">
        <f>IF(IF('iS0 evaluation'!F12=9,4,IF('iS0 evaluation'!F12=5,3,IF('iS0 evaluation'!F12=3,2,1)))&gt;0,VLOOKUP('iS0 evaluation'!D12,'Evaluation criteria'!$C$4:$G$23,IF('iS0 evaluation'!F12=9,4,IF('iS0 evaluation'!F12=5,3,IF('iS0 evaluation'!F12=3,2,1)))+1,FALSE),"")</f>
        <v>Revenues on 10 years ~ few hundreds M€</v>
      </c>
      <c r="I12" s="131"/>
      <c r="J12" s="132"/>
      <c r="K12" s="133">
        <f>IF(J12="",1,VLOOKUP(J12,$AA$6:$AB$9,2,FALSE))</f>
        <v>1</v>
      </c>
      <c r="L12" s="130" t="s">
        <v>17</v>
      </c>
      <c r="M12" s="146"/>
      <c r="N12" s="52"/>
      <c r="P12" s="53"/>
    </row>
    <row r="13" spans="1:28" ht="7.5" customHeight="1" thickBot="1" x14ac:dyDescent="0.3">
      <c r="A13" s="27"/>
      <c r="B13" s="170"/>
      <c r="C13" s="144"/>
      <c r="D13" s="134"/>
      <c r="E13" s="127"/>
      <c r="F13" s="135"/>
      <c r="G13" s="136"/>
      <c r="H13" s="131"/>
      <c r="I13" s="131"/>
      <c r="J13" s="135"/>
      <c r="K13" s="136"/>
      <c r="L13" s="131"/>
      <c r="N13" s="52"/>
      <c r="P13" s="53"/>
    </row>
    <row r="14" spans="1:28" ht="63.75" customHeight="1" x14ac:dyDescent="0.25">
      <c r="A14" s="27"/>
      <c r="B14" s="170"/>
      <c r="C14" s="144" t="s">
        <v>24</v>
      </c>
      <c r="D14" s="126" t="str">
        <f>'Evaluation criteria'!$C$9</f>
        <v>Market robustness
(stability regarding external events)</v>
      </c>
      <c r="E14" s="127"/>
      <c r="F14" s="128"/>
      <c r="G14" s="129">
        <f>VLOOKUP(D14,'Evaluation criteria'!$C$4:$I$23,7,FALSE)</f>
        <v>1</v>
      </c>
      <c r="H14" s="130" t="str">
        <f>IF(IF('iS0 evaluation'!F14=9,4,IF('iS0 evaluation'!F14=5,3,IF('iS0 evaluation'!F14=3,2,1)))&gt;0,VLOOKUP('iS0 evaluation'!D14,'Evaluation criteria'!$C$4:$G$23,IF('iS0 evaluation'!F14=9,4,IF('iS0 evaluation'!F14=5,3,IF('iS0 evaluation'!F14=3,2,1)))+1,FALSE),"")</f>
        <v>Market situation can be affected at very short term</v>
      </c>
      <c r="I14" s="131"/>
      <c r="J14" s="132"/>
      <c r="K14" s="133">
        <f>IF(J14="",1,VLOOKUP(J14,$AA$6:$AB$9,2,FALSE))</f>
        <v>1</v>
      </c>
      <c r="L14" s="130" t="s">
        <v>17</v>
      </c>
      <c r="N14" s="52"/>
      <c r="P14" s="53"/>
    </row>
    <row r="15" spans="1:28" ht="7.5" customHeight="1" thickBot="1" x14ac:dyDescent="0.3">
      <c r="A15" s="27"/>
      <c r="B15" s="170"/>
      <c r="C15" s="144"/>
      <c r="D15" s="134"/>
      <c r="E15" s="127"/>
      <c r="F15" s="135"/>
      <c r="G15" s="136"/>
      <c r="H15" s="131"/>
      <c r="I15" s="131"/>
      <c r="J15" s="135"/>
      <c r="K15" s="136"/>
      <c r="L15" s="131"/>
      <c r="N15" s="52"/>
      <c r="P15" s="53"/>
    </row>
    <row r="16" spans="1:28" ht="63.75" customHeight="1" x14ac:dyDescent="0.25">
      <c r="A16" s="27"/>
      <c r="B16" s="170"/>
      <c r="C16" s="144" t="s">
        <v>25</v>
      </c>
      <c r="D16" s="126" t="str">
        <f>'Evaluation criteria'!$C$10</f>
        <v>Economic value creation
(qualitative scale)</v>
      </c>
      <c r="E16" s="127"/>
      <c r="F16" s="128"/>
      <c r="G16" s="129">
        <f>VLOOKUP(D16,'Evaluation criteria'!$C$4:$I$23,7,FALSE)</f>
        <v>1</v>
      </c>
      <c r="H16" s="130" t="str">
        <f>IF(IF('iS0 evaluation'!F16=9,4,IF('iS0 evaluation'!F16=5,3,IF('iS0 evaluation'!F16=3,2,1)))&gt;0,VLOOKUP('iS0 evaluation'!D16,'Evaluation criteria'!$C$4:$G$23,IF('iS0 evaluation'!F16=9,4,IF('iS0 evaluation'!F16=5,3,IF('iS0 evaluation'!F16=3,2,1)))+1,FALSE),"")</f>
        <v>Project with unfavourable business model / low profitability expected</v>
      </c>
      <c r="I16" s="131"/>
      <c r="J16" s="132"/>
      <c r="K16" s="133">
        <f>IF(J16="",1,VLOOKUP(J16,$AA$6:$AB$9,2,FALSE))</f>
        <v>1</v>
      </c>
      <c r="L16" s="130" t="s">
        <v>17</v>
      </c>
      <c r="N16" s="52"/>
      <c r="P16" s="53"/>
    </row>
    <row r="17" spans="1:16" ht="7.5" customHeight="1" thickBot="1" x14ac:dyDescent="0.3">
      <c r="A17" s="27"/>
      <c r="B17" s="170"/>
      <c r="C17" s="144"/>
      <c r="D17" s="134"/>
      <c r="E17" s="127"/>
      <c r="F17" s="135"/>
      <c r="G17" s="136"/>
      <c r="H17" s="131"/>
      <c r="I17" s="131"/>
      <c r="J17" s="135"/>
      <c r="K17" s="136"/>
      <c r="L17" s="131"/>
      <c r="N17" s="52"/>
      <c r="P17" s="53"/>
    </row>
    <row r="18" spans="1:16" ht="63.75" customHeight="1" x14ac:dyDescent="0.25">
      <c r="A18" s="27"/>
      <c r="B18" s="170"/>
      <c r="C18" s="144" t="s">
        <v>26</v>
      </c>
      <c r="D18" s="126" t="str">
        <f>'Evaluation criteria'!$C$12</f>
        <v>Group transversality level</v>
      </c>
      <c r="E18" s="127"/>
      <c r="F18" s="128"/>
      <c r="G18" s="129">
        <f>VLOOKUP(D18,'Evaluation criteria'!$C$4:$I$23,7,FALSE)</f>
        <v>1</v>
      </c>
      <c r="H18" s="130" t="str">
        <f>IF(IF('iS0 evaluation'!F18=9,4,IF('iS0 evaluation'!F18=5,3,IF('iS0 evaluation'!F18=3,2,1)))&gt;0,VLOOKUP('iS0 evaluation'!D18,'Evaluation criteria'!$C$4:$G$23,IF('iS0 evaluation'!F18=9,4,IF('iS0 evaluation'!F18=5,3,IF('iS0 evaluation'!F18=3,2,1)))+1,FALSE),"")</f>
        <v>Only 1 company concerned or
1 leading company piloting 1 contributing company 
("MOE" mode)</v>
      </c>
      <c r="I18" s="131"/>
      <c r="J18" s="132"/>
      <c r="K18" s="133">
        <f>IF(J18="",1,VLOOKUP(J18,$AA$6:$AB$9,2,FALSE))</f>
        <v>1</v>
      </c>
      <c r="L18" s="130" t="s">
        <v>17</v>
      </c>
      <c r="N18" s="52"/>
      <c r="P18" s="53"/>
    </row>
    <row r="19" spans="1:16" ht="7.5" customHeight="1" thickBot="1" x14ac:dyDescent="0.3">
      <c r="A19" s="27"/>
      <c r="B19" s="170"/>
      <c r="C19" s="144"/>
      <c r="D19" s="134"/>
      <c r="E19" s="127"/>
      <c r="F19" s="135"/>
      <c r="G19" s="136"/>
      <c r="H19" s="131"/>
      <c r="I19" s="131"/>
      <c r="J19" s="135"/>
      <c r="K19" s="136"/>
      <c r="L19" s="131"/>
      <c r="N19" s="52"/>
      <c r="P19" s="53"/>
    </row>
    <row r="20" spans="1:16" ht="63.75" customHeight="1" x14ac:dyDescent="0.25">
      <c r="A20" s="27"/>
      <c r="B20" s="171"/>
      <c r="C20" s="144" t="str">
        <f>D20</f>
        <v>Other value creation</v>
      </c>
      <c r="D20" s="137" t="s">
        <v>218</v>
      </c>
      <c r="E20" s="127"/>
      <c r="F20" s="128"/>
      <c r="G20" s="129">
        <f>VLOOKUP(D20,'Evaluation criteria'!$C$4:$I$23,7,FALSE)</f>
        <v>1</v>
      </c>
      <c r="H20" s="130" t="str">
        <f>IF(IF('iS0 evaluation'!F20=9,4,IF('iS0 evaluation'!F20=5,3,IF('iS0 evaluation'!F20=3,2,1)))&gt;0,VLOOKUP('iS0 evaluation'!D20,'Evaluation criteria'!$C$4:$G$23,IF('iS0 evaluation'!F20=9,4,IF('iS0 evaluation'!F20=5,3,IF('iS0 evaluation'!F20=3,2,1)))+1,FALSE),"")</f>
        <v>No other type of value creation identified</v>
      </c>
      <c r="I20" s="131"/>
      <c r="J20" s="132"/>
      <c r="K20" s="133">
        <f>IF(J20="",1,VLOOKUP(J20,$AA$6:$AB$9,2,FALSE))</f>
        <v>1</v>
      </c>
      <c r="L20" s="138"/>
      <c r="N20" s="54"/>
      <c r="O20" s="25"/>
      <c r="P20" s="55"/>
    </row>
    <row r="21" spans="1:16" ht="15" customHeight="1" thickBot="1" x14ac:dyDescent="0.3">
      <c r="A21" s="27"/>
      <c r="B21" s="131"/>
      <c r="C21" s="131"/>
      <c r="D21" s="131"/>
      <c r="E21" s="127"/>
      <c r="F21" s="135"/>
      <c r="G21" s="136"/>
      <c r="H21" s="131"/>
      <c r="I21" s="131"/>
      <c r="J21" s="135"/>
      <c r="K21" s="136"/>
      <c r="L21" s="131"/>
    </row>
    <row r="22" spans="1:16" ht="63.75" customHeight="1" x14ac:dyDescent="0.3">
      <c r="A22" s="26">
        <f>SUM(E22*G22,E24*G24,E26*G26,E28*G28,E30*G30,E32*G32)/SUM(G22:G32)</f>
        <v>0</v>
      </c>
      <c r="B22" s="169" t="s">
        <v>221</v>
      </c>
      <c r="C22" s="144" t="s">
        <v>27</v>
      </c>
      <c r="D22" s="126" t="str">
        <f>'Evaluation criteria'!$C$15</f>
        <v>Maturity of the critical technologies needed</v>
      </c>
      <c r="E22" s="127"/>
      <c r="F22" s="128"/>
      <c r="G22" s="129">
        <f>VLOOKUP(D22,'Evaluation criteria'!$C$4:$I$23,7,FALSE)</f>
        <v>1</v>
      </c>
      <c r="H22" s="130" t="str">
        <f>IF(IF('iS0 evaluation'!F22=9,4,IF('iS0 evaluation'!F22=5,3,IF('iS0 evaluation'!F22=3,2,1)))&gt;0,VLOOKUP('iS0 evaluation'!D22,'Evaluation criteria'!$C$4:$G$23,IF('iS0 evaluation'!F22=9,4,IF('iS0 evaluation'!F22=5,3,IF('iS0 evaluation'!F22=3,2,1)))+1,FALSE),"")</f>
        <v>Lowest TRL among critical technologies ≤ 2</v>
      </c>
      <c r="I22" s="131"/>
      <c r="J22" s="132"/>
      <c r="K22" s="133">
        <f>IF(J22="",1,VLOOKUP(J22,$AA$6:$AB$9,2,FALSE))</f>
        <v>1</v>
      </c>
      <c r="L22" s="130" t="s">
        <v>17</v>
      </c>
      <c r="N22" s="172" t="s">
        <v>28</v>
      </c>
      <c r="O22" s="173"/>
      <c r="P22" s="174"/>
    </row>
    <row r="23" spans="1:16" ht="7.5" customHeight="1" thickBot="1" x14ac:dyDescent="0.3">
      <c r="A23" s="27"/>
      <c r="B23" s="170"/>
      <c r="C23" s="144"/>
      <c r="D23" s="134"/>
      <c r="E23" s="127"/>
      <c r="F23" s="135"/>
      <c r="G23" s="136"/>
      <c r="H23" s="131"/>
      <c r="I23" s="131"/>
      <c r="J23" s="135"/>
      <c r="K23" s="136"/>
      <c r="L23" s="131"/>
    </row>
    <row r="24" spans="1:16" ht="63.75" customHeight="1" x14ac:dyDescent="0.25">
      <c r="A24" s="27"/>
      <c r="B24" s="170"/>
      <c r="C24" s="144" t="s">
        <v>29</v>
      </c>
      <c r="D24" s="126" t="str">
        <f>'Evaluation criteria'!$C$16</f>
        <v>Technical competences accessibility</v>
      </c>
      <c r="E24" s="127"/>
      <c r="F24" s="128"/>
      <c r="G24" s="129">
        <f>VLOOKUP(D24,'Evaluation criteria'!$C$4:$I$23,7,FALSE)</f>
        <v>1</v>
      </c>
      <c r="H24" s="130" t="str">
        <f>IF(IF('iS0 evaluation'!F24=9,4,IF('iS0 evaluation'!F24=5,3,IF('iS0 evaluation'!F24=3,2,1)))&gt;0,VLOOKUP('iS0 evaluation'!D24,'Evaluation criteria'!$C$4:$G$23,IF('iS0 evaluation'!F24=9,4,IF('iS0 evaluation'!F24=5,3,IF('iS0 evaluation'!F24=3,2,1)))+1,FALSE),"")</f>
        <v>New technological field. Difficult access to know-how and expertises /
A partner is necessary but no identification of potential partner</v>
      </c>
      <c r="I24" s="131"/>
      <c r="J24" s="132"/>
      <c r="K24" s="133">
        <f>IF(J24="",1,VLOOKUP(J24,$AA$6:$AB$9,2,FALSE))</f>
        <v>1</v>
      </c>
      <c r="L24" s="130"/>
      <c r="M24" s="27">
        <f>SUM(F22*G22,F24*G24,F28*G28,F30*G30,F32*G32)/SUM(G22,G24,G28,G30,G32)</f>
        <v>0</v>
      </c>
      <c r="N24" s="78"/>
      <c r="O24" s="79"/>
      <c r="P24" s="86"/>
    </row>
    <row r="25" spans="1:16" ht="7.5" customHeight="1" thickBot="1" x14ac:dyDescent="0.3">
      <c r="A25" s="27"/>
      <c r="B25" s="170"/>
      <c r="C25" s="144"/>
      <c r="D25" s="134"/>
      <c r="E25" s="127"/>
      <c r="F25" s="135"/>
      <c r="G25" s="136"/>
      <c r="H25" s="131"/>
      <c r="I25" s="131"/>
      <c r="J25" s="135"/>
      <c r="K25" s="136"/>
      <c r="L25" s="131"/>
      <c r="M25" s="27">
        <f>SUM(K22*G22,K24*G24,K28*G28,K30*G30,K32*G32)/SUM(G22,G24,G28,G30,G32)</f>
        <v>1</v>
      </c>
      <c r="N25" s="80"/>
      <c r="O25" s="81"/>
      <c r="P25" s="82"/>
    </row>
    <row r="26" spans="1:16" ht="63.75" customHeight="1" x14ac:dyDescent="0.25">
      <c r="A26" s="27"/>
      <c r="B26" s="170"/>
      <c r="C26" s="144" t="s">
        <v>30</v>
      </c>
      <c r="D26" s="137" t="str">
        <f>'Evaluation criteria'!$C$17</f>
        <v>Industrial feasibility</v>
      </c>
      <c r="E26" s="127"/>
      <c r="F26" s="128"/>
      <c r="G26" s="129">
        <f>VLOOKUP(D26,'Evaluation criteria'!$C$4:$I$23,7,FALSE)</f>
        <v>1</v>
      </c>
      <c r="H26" s="130" t="str">
        <f>IF(IF('iS0 evaluation'!F26=9,4,IF('iS0 evaluation'!F26=5,3,IF('iS0 evaluation'!F26=3,2,1)))&gt;0,VLOOKUP('iS0 evaluation'!D26,'Evaluation criteria'!$C$4:$G$23,IF('iS0 evaluation'!F26=9,4,IF('iS0 evaluation'!F26=5,3,IF('iS0 evaluation'!F26=3,2,1)))+1,FALSE),"")</f>
        <v>No accesible solution to industrialize the concept</v>
      </c>
      <c r="I26" s="131"/>
      <c r="J26" s="132"/>
      <c r="K26" s="133">
        <f>IF(J26="",1,VLOOKUP(J26,$AA$6:$AB$9,2,FALSE))</f>
        <v>1</v>
      </c>
      <c r="L26" s="139" t="s">
        <v>17</v>
      </c>
      <c r="N26" s="83"/>
      <c r="O26" s="27"/>
      <c r="P26" s="84"/>
    </row>
    <row r="27" spans="1:16" ht="7.5" customHeight="1" thickBot="1" x14ac:dyDescent="0.4">
      <c r="A27" s="27"/>
      <c r="B27" s="17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N27" s="52"/>
      <c r="P27" s="53"/>
    </row>
    <row r="28" spans="1:16" ht="63.75" customHeight="1" x14ac:dyDescent="0.25">
      <c r="A28" s="27"/>
      <c r="B28" s="170"/>
      <c r="C28" s="144" t="str">
        <f>D28</f>
        <v>Business Readiness Level</v>
      </c>
      <c r="D28" s="126" t="str">
        <f>'Evaluation criteria'!$C$18</f>
        <v>Business Readiness Level</v>
      </c>
      <c r="E28" s="127"/>
      <c r="F28" s="128"/>
      <c r="G28" s="129">
        <f>VLOOKUP(D28,'Evaluation criteria'!$C$4:$I$23,7,FALSE)</f>
        <v>1</v>
      </c>
      <c r="H28" s="130" t="str">
        <f>IF(IF('iS0 evaluation'!F28=9,4,IF('iS0 evaluation'!F28=5,3,IF('iS0 evaluation'!F28=3,2,1)))&gt;0,VLOOKUP('iS0 evaluation'!D28,'Evaluation criteria'!$C$4:$G$23,IF('iS0 evaluation'!F28=9,4,IF('iS0 evaluation'!F28=5,3,IF('iS0 evaluation'!F28=3,2,1)))+1,FALSE),"")</f>
        <v>The market need is not identified, the value creation potential for the market is not formalized</v>
      </c>
      <c r="I28" s="131"/>
      <c r="J28" s="132"/>
      <c r="K28" s="133">
        <f>IF(J28="",1,VLOOKUP(J28,$AA$6:$AB$9,2,FALSE))</f>
        <v>1</v>
      </c>
      <c r="L28" s="130" t="s">
        <v>17</v>
      </c>
      <c r="N28" s="52"/>
      <c r="P28" s="53"/>
    </row>
    <row r="29" spans="1:16" ht="7.5" customHeight="1" thickBot="1" x14ac:dyDescent="0.3">
      <c r="A29" s="27"/>
      <c r="B29" s="170"/>
      <c r="C29" s="144"/>
      <c r="D29" s="134"/>
      <c r="E29" s="127"/>
      <c r="F29" s="135"/>
      <c r="G29" s="136"/>
      <c r="H29" s="131"/>
      <c r="I29" s="131"/>
      <c r="J29" s="135"/>
      <c r="K29" s="136"/>
      <c r="L29" s="131"/>
      <c r="N29" s="52"/>
      <c r="P29" s="53"/>
    </row>
    <row r="30" spans="1:16" ht="63.75" customHeight="1" x14ac:dyDescent="0.25">
      <c r="A30" s="27"/>
      <c r="B30" s="170"/>
      <c r="C30" s="144" t="s">
        <v>31</v>
      </c>
      <c r="D30" s="126" t="str">
        <f>'Evaluation criteria'!$C$19</f>
        <v>Marketability /
Commercialization feasibility</v>
      </c>
      <c r="E30" s="127"/>
      <c r="F30" s="128"/>
      <c r="G30" s="129">
        <f>VLOOKUP(D30,'Evaluation criteria'!$C$4:$I$23,7,FALSE)</f>
        <v>1</v>
      </c>
      <c r="H30" s="130" t="str">
        <f>IF(IF('iS0 evaluation'!F30=9,4,IF('iS0 evaluation'!F30=5,3,IF('iS0 evaluation'!F30=3,2,1)))&gt;0,VLOOKUP('iS0 evaluation'!D30,'Evaluation criteria'!$C$4:$G$23,IF('iS0 evaluation'!F30=9,4,IF('iS0 evaluation'!F30=5,3,IF('iS0 evaluation'!F30=3,2,1)))+1,FALSE),"")</f>
        <v>Very difficult 
Lack of legitimacy or credibility for Safran to commercialize the concept / Need for a strategic partner not identified or difficult to convince</v>
      </c>
      <c r="I30" s="131"/>
      <c r="J30" s="132"/>
      <c r="K30" s="133">
        <f>IF(J30="",1,VLOOKUP(J30,$AA$6:$AB$9,2,FALSE))</f>
        <v>1</v>
      </c>
      <c r="L30" s="130" t="s">
        <v>17</v>
      </c>
      <c r="N30" s="52"/>
      <c r="P30" s="53"/>
    </row>
    <row r="31" spans="1:16" ht="7.5" customHeight="1" thickBot="1" x14ac:dyDescent="0.3">
      <c r="A31" s="27"/>
      <c r="B31" s="170"/>
      <c r="C31" s="144"/>
      <c r="D31" s="134"/>
      <c r="E31" s="127"/>
      <c r="F31" s="135"/>
      <c r="G31" s="136"/>
      <c r="H31" s="131"/>
      <c r="I31" s="131"/>
      <c r="J31" s="135"/>
      <c r="K31" s="136"/>
      <c r="L31" s="131"/>
      <c r="N31" s="52"/>
      <c r="P31" s="53"/>
    </row>
    <row r="32" spans="1:16" ht="63.75" customHeight="1" x14ac:dyDescent="0.25">
      <c r="A32" s="27"/>
      <c r="B32" s="170"/>
      <c r="C32" s="144" t="s">
        <v>32</v>
      </c>
      <c r="D32" s="126" t="str">
        <f>'Evaluation criteria'!$C$20</f>
        <v>Level of investments
Demonstration Non Recurring Costs</v>
      </c>
      <c r="E32" s="127"/>
      <c r="F32" s="128"/>
      <c r="G32" s="129">
        <f>VLOOKUP(D32,'Evaluation criteria'!$C$4:$I$23,7,FALSE)</f>
        <v>1</v>
      </c>
      <c r="H32" s="130" t="str">
        <f>IF(IF('iS0 evaluation'!F32=9,4,IF('iS0 evaluation'!F32=5,3,IF('iS0 evaluation'!F32=3,2,1)))&gt;0,VLOOKUP('iS0 evaluation'!D32,'Evaluation criteria'!$C$4:$G$23,IF('iS0 evaluation'!F32=9,4,IF('iS0 evaluation'!F32=5,3,IF('iS0 evaluation'!F32=3,2,1)))+1,FALSE),"")</f>
        <v>Demo NRCs &gt; 50 M€</v>
      </c>
      <c r="I32" s="131"/>
      <c r="J32" s="132"/>
      <c r="K32" s="133">
        <f>IF(J32="",1,VLOOKUP(J32,$AA$6:$AB$9,2,FALSE))</f>
        <v>1</v>
      </c>
      <c r="L32" s="130" t="s">
        <v>17</v>
      </c>
      <c r="N32" s="52"/>
      <c r="P32" s="53"/>
    </row>
    <row r="33" spans="1:16" ht="7.5" customHeight="1" thickBot="1" x14ac:dyDescent="0.4">
      <c r="B33" s="17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N33" s="52"/>
      <c r="P33" s="53"/>
    </row>
    <row r="34" spans="1:16" ht="63.75" customHeight="1" x14ac:dyDescent="0.25">
      <c r="A34" s="27"/>
      <c r="B34" s="170"/>
      <c r="C34" s="144" t="s">
        <v>33</v>
      </c>
      <c r="D34" s="137" t="str">
        <f>'Evaluation criteria'!$C$22</f>
        <v>Funding</v>
      </c>
      <c r="E34" s="127"/>
      <c r="F34" s="128"/>
      <c r="G34" s="129">
        <f>VLOOKUP(D34,'Evaluation criteria'!$C$4:$I$23,7,FALSE)</f>
        <v>1</v>
      </c>
      <c r="H34" s="130" t="str">
        <f>IF(IF('iS0 evaluation'!F34=9,4,IF('iS0 evaluation'!F34=5,3,IF('iS0 evaluation'!F34=3,2,1)))&gt;0,VLOOKUP('iS0 evaluation'!D34,'Evaluation criteria'!$C$4:$G$23,IF('iS0 evaluation'!F34=9,4,IF('iS0 evaluation'!F34=5,3,IF('iS0 evaluation'!F34=3,2,1)))+1,FALSE),"")</f>
        <v>No visibility on the funding possibilities for the project</v>
      </c>
      <c r="I34" s="131"/>
      <c r="J34" s="132"/>
      <c r="K34" s="133">
        <f>IF(J34="",1,VLOOKUP(J34,$AA$6:$AB$9,2,FALSE))</f>
        <v>1</v>
      </c>
      <c r="L34" s="139" t="s">
        <v>17</v>
      </c>
      <c r="N34" s="52"/>
      <c r="P34" s="53"/>
    </row>
    <row r="35" spans="1:16" ht="7.5" customHeight="1" thickBot="1" x14ac:dyDescent="0.3">
      <c r="A35" s="27"/>
      <c r="B35" s="170"/>
      <c r="C35" s="144"/>
      <c r="D35" s="134"/>
      <c r="E35" s="127"/>
      <c r="F35" s="135"/>
      <c r="G35" s="136"/>
      <c r="H35" s="131"/>
      <c r="I35" s="131"/>
      <c r="J35" s="135"/>
      <c r="K35" s="136"/>
      <c r="L35" s="131"/>
      <c r="N35" s="52"/>
      <c r="P35" s="53"/>
    </row>
    <row r="36" spans="1:16" ht="63.75" customHeight="1" x14ac:dyDescent="0.25">
      <c r="A36" s="27"/>
      <c r="B36" s="171"/>
      <c r="C36" s="144" t="str">
        <f>D36</f>
        <v>Other major risk(s)</v>
      </c>
      <c r="D36" s="137" t="s">
        <v>219</v>
      </c>
      <c r="E36" s="127"/>
      <c r="F36" s="128"/>
      <c r="G36" s="129">
        <f>VLOOKUP(D36,'Evaluation criteria'!$C$4:$I$23,7,FALSE)</f>
        <v>1</v>
      </c>
      <c r="H36" s="130" t="str">
        <f>IF(IF('iS0 evaluation'!F36=9,4,IF('iS0 evaluation'!F36=5,3,IF('iS0 evaluation'!F36=3,2,1)))&gt;0,VLOOKUP('iS0 evaluation'!D36,'Evaluation criteria'!$C$4:$G$23,IF('iS0 evaluation'!F36=9,4,IF('iS0 evaluation'!F36=5,3,IF('iS0 evaluation'!F36=3,2,1)))+1,FALSE),"")</f>
        <v>Major risk(s) identified with high likelihood which could threaten the concept existence / development 
AND no identified actions plan</v>
      </c>
      <c r="I36" s="131"/>
      <c r="J36" s="132"/>
      <c r="K36" s="133">
        <f>IF(J36="",1,VLOOKUP(J36,$AA$6:$AB$9,2,FALSE))</f>
        <v>1</v>
      </c>
      <c r="L36" s="139"/>
      <c r="N36" s="54"/>
      <c r="O36" s="25"/>
      <c r="P36" s="55"/>
    </row>
    <row r="38" spans="1:16" ht="14.5" thickBot="1" x14ac:dyDescent="0.35">
      <c r="B38" s="77" t="s">
        <v>34</v>
      </c>
    </row>
    <row r="39" spans="1:16" ht="31.5" customHeight="1" thickBot="1" x14ac:dyDescent="0.35">
      <c r="D39" s="126" t="s">
        <v>222</v>
      </c>
      <c r="F39" s="159"/>
      <c r="J39" s="158"/>
      <c r="L39" s="158"/>
    </row>
    <row r="40" spans="1:16" ht="9" customHeight="1" x14ac:dyDescent="0.3"/>
    <row r="41" spans="1:16" ht="31.5" customHeight="1" x14ac:dyDescent="0.3"/>
  </sheetData>
  <sheetProtection formatCells="0" formatColumns="0" formatRows="0" insertColumns="0" insertRows="0" insertHyperlinks="0" deleteColumns="0" deleteRows="0" sort="0" autoFilter="0" pivotTables="0"/>
  <mergeCells count="6">
    <mergeCell ref="F2:J2"/>
    <mergeCell ref="L2:P2"/>
    <mergeCell ref="B6:B20"/>
    <mergeCell ref="N6:P6"/>
    <mergeCell ref="B22:B36"/>
    <mergeCell ref="N22:P22"/>
  </mergeCells>
  <conditionalFormatting sqref="J6">
    <cfRule type="expression" dxfId="39" priority="107" stopIfTrue="1">
      <formula>J6=$AA$6</formula>
    </cfRule>
    <cfRule type="expression" dxfId="38" priority="106" stopIfTrue="1">
      <formula>J6=$AA$7</formula>
    </cfRule>
    <cfRule type="expression" dxfId="37" priority="105" stopIfTrue="1">
      <formula>J6=$AA$8</formula>
    </cfRule>
    <cfRule type="expression" dxfId="36" priority="65">
      <formula>J6=$AA$9</formula>
    </cfRule>
  </conditionalFormatting>
  <conditionalFormatting sqref="J8 J10 J12 J14 J16 J18 J20">
    <cfRule type="expression" dxfId="35" priority="36" stopIfTrue="1">
      <formula>J8=$AA$6</formula>
    </cfRule>
    <cfRule type="expression" dxfId="34" priority="35" stopIfTrue="1">
      <formula>J8=$AA$7</formula>
    </cfRule>
    <cfRule type="expression" dxfId="33" priority="34" stopIfTrue="1">
      <formula>J8=$AA$8</formula>
    </cfRule>
    <cfRule type="expression" dxfId="32" priority="33">
      <formula>J8=$AA$9</formula>
    </cfRule>
  </conditionalFormatting>
  <conditionalFormatting sqref="J22">
    <cfRule type="expression" dxfId="31" priority="32" stopIfTrue="1">
      <formula>J22=$AA$6</formula>
    </cfRule>
    <cfRule type="expression" dxfId="30" priority="31" stopIfTrue="1">
      <formula>J22=$AA$7</formula>
    </cfRule>
    <cfRule type="expression" dxfId="29" priority="30" stopIfTrue="1">
      <formula>J22=$AA$8</formula>
    </cfRule>
    <cfRule type="expression" dxfId="28" priority="29">
      <formula>J22=$AA$9</formula>
    </cfRule>
  </conditionalFormatting>
  <conditionalFormatting sqref="J24">
    <cfRule type="expression" dxfId="27" priority="28" stopIfTrue="1">
      <formula>J24=$AA$6</formula>
    </cfRule>
    <cfRule type="expression" dxfId="26" priority="27" stopIfTrue="1">
      <formula>J24=$AA$7</formula>
    </cfRule>
    <cfRule type="expression" dxfId="25" priority="26" stopIfTrue="1">
      <formula>J24=$AA$8</formula>
    </cfRule>
    <cfRule type="expression" dxfId="24" priority="25">
      <formula>J24=$AA$9</formula>
    </cfRule>
  </conditionalFormatting>
  <conditionalFormatting sqref="J26">
    <cfRule type="expression" dxfId="23" priority="21">
      <formula>J26=$AA$9</formula>
    </cfRule>
    <cfRule type="expression" dxfId="22" priority="22" stopIfTrue="1">
      <formula>J26=$AA$8</formula>
    </cfRule>
    <cfRule type="expression" dxfId="21" priority="23" stopIfTrue="1">
      <formula>J26=$AA$7</formula>
    </cfRule>
    <cfRule type="expression" dxfId="20" priority="24" stopIfTrue="1">
      <formula>J26=$AA$6</formula>
    </cfRule>
  </conditionalFormatting>
  <conditionalFormatting sqref="J28">
    <cfRule type="expression" dxfId="19" priority="20" stopIfTrue="1">
      <formula>J28=$AA$6</formula>
    </cfRule>
    <cfRule type="expression" dxfId="18" priority="19" stopIfTrue="1">
      <formula>J28=$AA$7</formula>
    </cfRule>
    <cfRule type="expression" dxfId="17" priority="18" stopIfTrue="1">
      <formula>J28=$AA$8</formula>
    </cfRule>
    <cfRule type="expression" dxfId="16" priority="17">
      <formula>J28=$AA$9</formula>
    </cfRule>
  </conditionalFormatting>
  <conditionalFormatting sqref="J30">
    <cfRule type="expression" dxfId="15" priority="16" stopIfTrue="1">
      <formula>J30=$AA$6</formula>
    </cfRule>
    <cfRule type="expression" dxfId="14" priority="15" stopIfTrue="1">
      <formula>J30=$AA$7</formula>
    </cfRule>
    <cfRule type="expression" dxfId="13" priority="14" stopIfTrue="1">
      <formula>J30=$AA$8</formula>
    </cfRule>
    <cfRule type="expression" dxfId="12" priority="13">
      <formula>J30=$AA$9</formula>
    </cfRule>
  </conditionalFormatting>
  <conditionalFormatting sqref="J32">
    <cfRule type="expression" dxfId="11" priority="12" stopIfTrue="1">
      <formula>J32=$AA$6</formula>
    </cfRule>
    <cfRule type="expression" dxfId="10" priority="11" stopIfTrue="1">
      <formula>J32=$AA$7</formula>
    </cfRule>
    <cfRule type="expression" dxfId="9" priority="10" stopIfTrue="1">
      <formula>J32=$AA$8</formula>
    </cfRule>
    <cfRule type="expression" dxfId="8" priority="9">
      <formula>J32=$AA$9</formula>
    </cfRule>
  </conditionalFormatting>
  <conditionalFormatting sqref="J34">
    <cfRule type="expression" dxfId="7" priority="5">
      <formula>J34=$AA$9</formula>
    </cfRule>
    <cfRule type="expression" dxfId="6" priority="8" stopIfTrue="1">
      <formula>J34=$AA$6</formula>
    </cfRule>
    <cfRule type="expression" dxfId="5" priority="7" stopIfTrue="1">
      <formula>J34=$AA$7</formula>
    </cfRule>
    <cfRule type="expression" dxfId="4" priority="6" stopIfTrue="1">
      <formula>J34=$AA$8</formula>
    </cfRule>
  </conditionalFormatting>
  <conditionalFormatting sqref="J36">
    <cfRule type="expression" dxfId="3" priority="2" stopIfTrue="1">
      <formula>J36=$AA$8</formula>
    </cfRule>
    <cfRule type="expression" dxfId="2" priority="3" stopIfTrue="1">
      <formula>J36=$AA$7</formula>
    </cfRule>
    <cfRule type="expression" dxfId="1" priority="4" stopIfTrue="1">
      <formula>J36=$AA$6</formula>
    </cfRule>
    <cfRule type="expression" dxfId="0" priority="1">
      <formula>J36=$AA$9</formula>
    </cfRule>
  </conditionalFormatting>
  <dataValidations count="4">
    <dataValidation type="list" allowBlank="1" showInputMessage="1" showErrorMessage="1" sqref="J19 J15" xr:uid="{00000000-0002-0000-0100-000000000000}">
      <formula1>$AA$6:$AA$8</formula1>
    </dataValidation>
    <dataValidation type="list" allowBlank="1" showInputMessage="1" showErrorMessage="1" sqref="F15 F19 F23" xr:uid="{00000000-0002-0000-0100-000001000000}">
      <formula1>"1,2,3,4,5"</formula1>
    </dataValidation>
    <dataValidation type="list" allowBlank="1" showInputMessage="1" showErrorMessage="1" sqref="F6 F8 F10 F12 F14 F16 F18 F20 F22 F24 F26 F28 F30 F32 F34 F36" xr:uid="{00000000-0002-0000-0100-000002000000}">
      <formula1>"1,3,5,9"</formula1>
    </dataValidation>
    <dataValidation type="list" allowBlank="1" showInputMessage="1" showErrorMessage="1" sqref="J6 J18 J8 J10 J12 J14 J16 J20 J22 J24 J26 J28 J30 J32 J34 J36" xr:uid="{00000000-0002-0000-0100-000003000000}">
      <formula1>$AA$6:$AA$9</formula1>
    </dataValidation>
  </dataValidations>
  <printOptions horizontalCentered="1" verticalCentered="1"/>
  <pageMargins left="0" right="0" top="0" bottom="0" header="0" footer="0"/>
  <pageSetup paperSize="9" scale="35" orientation="landscape" r:id="rId1"/>
  <headerFooter>
    <oddHeader>&amp;C&amp;"Calibri"&amp;10&amp;KFF8C00C2 - Confidential&amp;1#</oddHeader>
  </headerFooter>
  <colBreaks count="1" manualBreakCount="1">
    <brk id="17" max="4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5">
    <pageSetUpPr fitToPage="1"/>
  </sheetPr>
  <dimension ref="A1:CB27"/>
  <sheetViews>
    <sheetView showGridLines="0" zoomScaleNormal="100" zoomScalePageLayoutView="90" workbookViewId="0">
      <selection activeCell="AX7" sqref="AX7"/>
    </sheetView>
  </sheetViews>
  <sheetFormatPr defaultColWidth="9" defaultRowHeight="13.5" x14ac:dyDescent="0.3"/>
  <cols>
    <col min="1" max="1" width="10.921875" style="11" customWidth="1"/>
    <col min="2" max="2" width="15.07421875" style="11" customWidth="1"/>
    <col min="3" max="3" width="28.921875" style="2" customWidth="1"/>
    <col min="4" max="7" width="33" style="2" customWidth="1"/>
    <col min="8" max="8" width="2.3828125" customWidth="1"/>
    <col min="9" max="9" width="13" customWidth="1"/>
    <col min="10" max="10" width="2.3828125" customWidth="1"/>
    <col min="11" max="256" width="11" customWidth="1"/>
  </cols>
  <sheetData>
    <row r="1" spans="1:80" x14ac:dyDescent="0.3">
      <c r="A1" s="12" t="s">
        <v>171</v>
      </c>
      <c r="B1" s="12"/>
      <c r="G1" s="2">
        <f>IF('iS0 evaluation'!F6=9,4,IF('iS0 evaluation'!F6=5,3,IF('iS0 evaluation'!F6=3,2,1)))</f>
        <v>1</v>
      </c>
    </row>
    <row r="2" spans="1:80" ht="14" thickBot="1" x14ac:dyDescent="0.35">
      <c r="A2" s="91"/>
      <c r="B2" s="91"/>
      <c r="BA2">
        <f t="shared" ref="BA2:BH2" si="0">SUM(BA4:BA11)</f>
        <v>0.99999999999999978</v>
      </c>
      <c r="BB2">
        <f t="shared" si="0"/>
        <v>0.99999999999999978</v>
      </c>
      <c r="BC2">
        <f t="shared" si="0"/>
        <v>0.99999999999999978</v>
      </c>
      <c r="BD2">
        <f t="shared" si="0"/>
        <v>0.99999999999999978</v>
      </c>
      <c r="BE2">
        <f t="shared" si="0"/>
        <v>0.99999999999999978</v>
      </c>
      <c r="BF2">
        <f t="shared" si="0"/>
        <v>0.99999999999999978</v>
      </c>
      <c r="BG2">
        <f t="shared" si="0"/>
        <v>0.99999999999999978</v>
      </c>
      <c r="BH2">
        <f t="shared" si="0"/>
        <v>0.99999999999999978</v>
      </c>
    </row>
    <row r="3" spans="1:80" ht="30.75" customHeight="1" thickBot="1" x14ac:dyDescent="0.35">
      <c r="A3" s="145"/>
      <c r="B3" s="16"/>
      <c r="C3" s="17" t="s">
        <v>9</v>
      </c>
      <c r="D3" s="17">
        <v>1</v>
      </c>
      <c r="E3" s="17">
        <v>3</v>
      </c>
      <c r="F3" s="17">
        <v>5</v>
      </c>
      <c r="G3" s="17">
        <v>9</v>
      </c>
      <c r="I3" s="18" t="s">
        <v>172</v>
      </c>
      <c r="AQ3" s="150"/>
      <c r="AR3" s="150"/>
      <c r="AS3" s="150"/>
      <c r="AT3" s="152"/>
      <c r="BK3" s="153">
        <f>SUM(BK4:BK11)</f>
        <v>0</v>
      </c>
      <c r="BL3" s="153">
        <f t="shared" ref="BL3:BR3" si="1">SUM(BL4:BL11)</f>
        <v>0</v>
      </c>
      <c r="BM3" s="153">
        <f t="shared" si="1"/>
        <v>0</v>
      </c>
      <c r="BN3" s="153">
        <f t="shared" si="1"/>
        <v>0</v>
      </c>
      <c r="BO3" s="153">
        <f t="shared" si="1"/>
        <v>0</v>
      </c>
      <c r="BP3" s="153">
        <f t="shared" si="1"/>
        <v>0</v>
      </c>
      <c r="BQ3" s="153">
        <f t="shared" si="1"/>
        <v>0</v>
      </c>
      <c r="BR3" s="153">
        <f t="shared" si="1"/>
        <v>0</v>
      </c>
      <c r="BU3" s="153">
        <f>SUM(BU4:BU11)</f>
        <v>0.99999999999999978</v>
      </c>
      <c r="BV3" s="153">
        <f t="shared" ref="BV3" si="2">SUM(BV4:BV11)</f>
        <v>0.99999999999999978</v>
      </c>
      <c r="BW3" s="153">
        <f t="shared" ref="BW3" si="3">SUM(BW4:BW11)</f>
        <v>0.99999999999999978</v>
      </c>
      <c r="BX3" s="153">
        <f t="shared" ref="BX3" si="4">SUM(BX4:BX11)</f>
        <v>0.99999999999999978</v>
      </c>
      <c r="BY3" s="153">
        <f t="shared" ref="BY3" si="5">SUM(BY4:BY11)</f>
        <v>0.99999999999999978</v>
      </c>
      <c r="BZ3" s="153">
        <f t="shared" ref="BZ3" si="6">SUM(BZ4:BZ11)</f>
        <v>0.99999999999999978</v>
      </c>
      <c r="CA3" s="153">
        <f t="shared" ref="CA3" si="7">SUM(CA4:CA11)</f>
        <v>0.99999999999999978</v>
      </c>
      <c r="CB3" s="153">
        <f t="shared" ref="CB3" si="8">SUM(CB4:CB11)</f>
        <v>0.99999999999999978</v>
      </c>
    </row>
    <row r="4" spans="1:80" s="3" customFormat="1" ht="59.25" customHeight="1" x14ac:dyDescent="0.3">
      <c r="A4" s="175" t="s">
        <v>41</v>
      </c>
      <c r="B4" s="73" t="s">
        <v>42</v>
      </c>
      <c r="C4" s="58" t="s">
        <v>43</v>
      </c>
      <c r="D4" s="60" t="s">
        <v>46</v>
      </c>
      <c r="E4" s="60" t="s">
        <v>47</v>
      </c>
      <c r="F4" s="60" t="s">
        <v>48</v>
      </c>
      <c r="G4" s="61" t="s">
        <v>49</v>
      </c>
      <c r="I4" s="13">
        <v>1</v>
      </c>
      <c r="J4" s="14"/>
      <c r="AQ4" s="150"/>
      <c r="AR4" s="150"/>
      <c r="AS4" s="150"/>
      <c r="AT4" s="150"/>
      <c r="BA4" s="3">
        <f>$BA$12</f>
        <v>0</v>
      </c>
      <c r="BB4" s="3">
        <f t="shared" ref="BB4:BH4" si="9">(1-$BA$12)/7</f>
        <v>0.14285714285714285</v>
      </c>
      <c r="BC4" s="3">
        <f t="shared" si="9"/>
        <v>0.14285714285714285</v>
      </c>
      <c r="BD4" s="3">
        <f t="shared" si="9"/>
        <v>0.14285714285714285</v>
      </c>
      <c r="BE4" s="3">
        <f t="shared" si="9"/>
        <v>0.14285714285714285</v>
      </c>
      <c r="BF4" s="3">
        <f t="shared" si="9"/>
        <v>0.14285714285714285</v>
      </c>
      <c r="BG4" s="3">
        <f t="shared" si="9"/>
        <v>0.14285714285714285</v>
      </c>
      <c r="BH4" s="3">
        <f t="shared" si="9"/>
        <v>0.14285714285714285</v>
      </c>
      <c r="BJ4" s="155">
        <f>'iS0 evaluation'!F6</f>
        <v>0</v>
      </c>
      <c r="BK4" s="156">
        <f t="shared" ref="BK4:BR11" si="10">SUMPRODUCT(BA4*$BJ4)</f>
        <v>0</v>
      </c>
      <c r="BL4" s="156">
        <f t="shared" si="10"/>
        <v>0</v>
      </c>
      <c r="BM4" s="156">
        <f t="shared" si="10"/>
        <v>0</v>
      </c>
      <c r="BN4" s="156">
        <f t="shared" si="10"/>
        <v>0</v>
      </c>
      <c r="BO4" s="156">
        <f t="shared" si="10"/>
        <v>0</v>
      </c>
      <c r="BP4" s="156">
        <f t="shared" si="10"/>
        <v>0</v>
      </c>
      <c r="BQ4" s="156">
        <f t="shared" si="10"/>
        <v>0</v>
      </c>
      <c r="BR4" s="156">
        <f t="shared" si="10"/>
        <v>0</v>
      </c>
      <c r="BT4" s="155">
        <f>'iS0 evaluation'!K6</f>
        <v>1</v>
      </c>
      <c r="BU4" s="156">
        <f t="shared" ref="BU4:CB11" si="11">SUMPRODUCT(BA4*$BT4)</f>
        <v>0</v>
      </c>
      <c r="BV4" s="156">
        <f t="shared" si="11"/>
        <v>0.14285714285714285</v>
      </c>
      <c r="BW4" s="156">
        <f t="shared" si="11"/>
        <v>0.14285714285714285</v>
      </c>
      <c r="BX4" s="156">
        <f t="shared" si="11"/>
        <v>0.14285714285714285</v>
      </c>
      <c r="BY4" s="156">
        <f t="shared" si="11"/>
        <v>0.14285714285714285</v>
      </c>
      <c r="BZ4" s="156">
        <f t="shared" si="11"/>
        <v>0.14285714285714285</v>
      </c>
      <c r="CA4" s="156">
        <f t="shared" si="11"/>
        <v>0.14285714285714285</v>
      </c>
      <c r="CB4" s="156">
        <f t="shared" si="11"/>
        <v>0.14285714285714285</v>
      </c>
    </row>
    <row r="5" spans="1:80" s="3" customFormat="1" ht="59.25" customHeight="1" x14ac:dyDescent="0.3">
      <c r="A5" s="176"/>
      <c r="B5" s="72" t="s">
        <v>21</v>
      </c>
      <c r="C5" s="59" t="s">
        <v>51</v>
      </c>
      <c r="D5" s="62" t="s">
        <v>54</v>
      </c>
      <c r="E5" s="62" t="s">
        <v>55</v>
      </c>
      <c r="F5" s="63" t="s">
        <v>56</v>
      </c>
      <c r="G5" s="64" t="s">
        <v>57</v>
      </c>
      <c r="I5" s="15">
        <v>1</v>
      </c>
      <c r="J5" s="14"/>
      <c r="AQ5" s="150"/>
      <c r="AR5" s="150"/>
      <c r="AS5" s="150"/>
      <c r="AT5" s="150"/>
      <c r="BA5" s="3">
        <f t="shared" ref="BA5:BA11" si="12">(1-$BA$12)/7</f>
        <v>0.14285714285714285</v>
      </c>
      <c r="BB5" s="3">
        <f>$BA$12</f>
        <v>0</v>
      </c>
      <c r="BC5" s="3">
        <f t="shared" ref="BC5:BH5" si="13">(1-$BA$12)/7</f>
        <v>0.14285714285714285</v>
      </c>
      <c r="BD5" s="3">
        <f t="shared" si="13"/>
        <v>0.14285714285714285</v>
      </c>
      <c r="BE5" s="3">
        <f t="shared" si="13"/>
        <v>0.14285714285714285</v>
      </c>
      <c r="BF5" s="3">
        <f t="shared" si="13"/>
        <v>0.14285714285714285</v>
      </c>
      <c r="BG5" s="3">
        <f t="shared" si="13"/>
        <v>0.14285714285714285</v>
      </c>
      <c r="BH5" s="3">
        <f t="shared" si="13"/>
        <v>0.14285714285714285</v>
      </c>
      <c r="BJ5" s="155">
        <f>'iS0 evaluation'!F8</f>
        <v>0</v>
      </c>
      <c r="BK5" s="156">
        <f t="shared" si="10"/>
        <v>0</v>
      </c>
      <c r="BL5" s="156">
        <f t="shared" si="10"/>
        <v>0</v>
      </c>
      <c r="BM5" s="156">
        <f t="shared" si="10"/>
        <v>0</v>
      </c>
      <c r="BN5" s="156">
        <f t="shared" si="10"/>
        <v>0</v>
      </c>
      <c r="BO5" s="156">
        <f t="shared" si="10"/>
        <v>0</v>
      </c>
      <c r="BP5" s="156">
        <f t="shared" si="10"/>
        <v>0</v>
      </c>
      <c r="BQ5" s="156">
        <f t="shared" si="10"/>
        <v>0</v>
      </c>
      <c r="BR5" s="156">
        <f t="shared" si="10"/>
        <v>0</v>
      </c>
      <c r="BT5" s="155">
        <f>'iS0 evaluation'!K8</f>
        <v>1</v>
      </c>
      <c r="BU5" s="156">
        <f t="shared" si="11"/>
        <v>0.14285714285714285</v>
      </c>
      <c r="BV5" s="156">
        <f t="shared" si="11"/>
        <v>0</v>
      </c>
      <c r="BW5" s="156">
        <f t="shared" si="11"/>
        <v>0.14285714285714285</v>
      </c>
      <c r="BX5" s="156">
        <f t="shared" si="11"/>
        <v>0.14285714285714285</v>
      </c>
      <c r="BY5" s="156">
        <f t="shared" si="11"/>
        <v>0.14285714285714285</v>
      </c>
      <c r="BZ5" s="156">
        <f t="shared" si="11"/>
        <v>0.14285714285714285</v>
      </c>
      <c r="CA5" s="156">
        <f t="shared" si="11"/>
        <v>0.14285714285714285</v>
      </c>
      <c r="CB5" s="156">
        <f t="shared" si="11"/>
        <v>0.14285714285714285</v>
      </c>
    </row>
    <row r="6" spans="1:80" s="3" customFormat="1" ht="59.25" customHeight="1" x14ac:dyDescent="0.3">
      <c r="A6" s="176"/>
      <c r="B6" s="72" t="s">
        <v>22</v>
      </c>
      <c r="C6" s="59" t="s">
        <v>58</v>
      </c>
      <c r="D6" s="62" t="s">
        <v>62</v>
      </c>
      <c r="E6" s="63" t="s">
        <v>63</v>
      </c>
      <c r="F6" s="63" t="s">
        <v>64</v>
      </c>
      <c r="G6" s="64" t="s">
        <v>65</v>
      </c>
      <c r="I6" s="15">
        <v>1</v>
      </c>
      <c r="J6" s="14"/>
      <c r="AQ6" s="150"/>
      <c r="AR6" s="150"/>
      <c r="AS6" s="150"/>
      <c r="AT6" s="150"/>
      <c r="BA6" s="3">
        <f t="shared" si="12"/>
        <v>0.14285714285714285</v>
      </c>
      <c r="BB6" s="3">
        <f t="shared" ref="BB6:BB11" si="14">(1-$BA$12)/7</f>
        <v>0.14285714285714285</v>
      </c>
      <c r="BC6" s="3">
        <f>$BA$12</f>
        <v>0</v>
      </c>
      <c r="BD6" s="3">
        <f>(1-$BA$12)/7</f>
        <v>0.14285714285714285</v>
      </c>
      <c r="BE6" s="3">
        <f>(1-$BA$12)/7</f>
        <v>0.14285714285714285</v>
      </c>
      <c r="BF6" s="3">
        <f>(1-$BA$12)/7</f>
        <v>0.14285714285714285</v>
      </c>
      <c r="BG6" s="3">
        <f>(1-$BA$12)/7</f>
        <v>0.14285714285714285</v>
      </c>
      <c r="BH6" s="3">
        <f>(1-$BA$12)/7</f>
        <v>0.14285714285714285</v>
      </c>
      <c r="BJ6" s="155">
        <f>'iS0 evaluation'!F10</f>
        <v>0</v>
      </c>
      <c r="BK6" s="156">
        <f t="shared" si="10"/>
        <v>0</v>
      </c>
      <c r="BL6" s="156">
        <f t="shared" si="10"/>
        <v>0</v>
      </c>
      <c r="BM6" s="156">
        <f t="shared" si="10"/>
        <v>0</v>
      </c>
      <c r="BN6" s="156">
        <f t="shared" si="10"/>
        <v>0</v>
      </c>
      <c r="BO6" s="156">
        <f t="shared" si="10"/>
        <v>0</v>
      </c>
      <c r="BP6" s="156">
        <f t="shared" si="10"/>
        <v>0</v>
      </c>
      <c r="BQ6" s="156">
        <f t="shared" si="10"/>
        <v>0</v>
      </c>
      <c r="BR6" s="156">
        <f t="shared" si="10"/>
        <v>0</v>
      </c>
      <c r="BT6" s="155">
        <f>'iS0 evaluation'!K10</f>
        <v>1</v>
      </c>
      <c r="BU6" s="156">
        <f t="shared" si="11"/>
        <v>0.14285714285714285</v>
      </c>
      <c r="BV6" s="156">
        <f t="shared" si="11"/>
        <v>0.14285714285714285</v>
      </c>
      <c r="BW6" s="156">
        <f t="shared" si="11"/>
        <v>0</v>
      </c>
      <c r="BX6" s="156">
        <f t="shared" si="11"/>
        <v>0.14285714285714285</v>
      </c>
      <c r="BY6" s="156">
        <f t="shared" si="11"/>
        <v>0.14285714285714285</v>
      </c>
      <c r="BZ6" s="156">
        <f t="shared" si="11"/>
        <v>0.14285714285714285</v>
      </c>
      <c r="CA6" s="156">
        <f t="shared" si="11"/>
        <v>0.14285714285714285</v>
      </c>
      <c r="CB6" s="156">
        <f t="shared" si="11"/>
        <v>0.14285714285714285</v>
      </c>
    </row>
    <row r="7" spans="1:80" s="3" customFormat="1" ht="59.25" customHeight="1" x14ac:dyDescent="0.3">
      <c r="A7" s="176"/>
      <c r="B7" s="179" t="s">
        <v>173</v>
      </c>
      <c r="C7" s="59" t="s">
        <v>174</v>
      </c>
      <c r="D7" s="63" t="s">
        <v>175</v>
      </c>
      <c r="E7" s="63" t="s">
        <v>176</v>
      </c>
      <c r="F7" s="63" t="s">
        <v>177</v>
      </c>
      <c r="G7" s="64" t="s">
        <v>178</v>
      </c>
      <c r="I7" s="15">
        <v>1</v>
      </c>
      <c r="J7" s="14"/>
      <c r="AQ7" s="150"/>
      <c r="AR7" s="150"/>
      <c r="AS7" s="150"/>
      <c r="AT7" s="150"/>
      <c r="BA7" s="3">
        <f t="shared" si="12"/>
        <v>0.14285714285714285</v>
      </c>
      <c r="BB7" s="3">
        <f t="shared" si="14"/>
        <v>0.14285714285714285</v>
      </c>
      <c r="BC7" s="3">
        <f>(1-$BA$12)/7</f>
        <v>0.14285714285714285</v>
      </c>
      <c r="BD7" s="3">
        <f>$BA$12</f>
        <v>0</v>
      </c>
      <c r="BE7" s="3">
        <f>(1-$BA$12)/7</f>
        <v>0.14285714285714285</v>
      </c>
      <c r="BF7" s="3">
        <f>(1-$BA$12)/7</f>
        <v>0.14285714285714285</v>
      </c>
      <c r="BG7" s="3">
        <f>(1-$BA$12)/7</f>
        <v>0.14285714285714285</v>
      </c>
      <c r="BH7" s="3">
        <f>(1-$BA$12)/7</f>
        <v>0.14285714285714285</v>
      </c>
      <c r="BJ7" s="155">
        <f>'iS0 evaluation'!F12</f>
        <v>0</v>
      </c>
      <c r="BK7" s="156">
        <f t="shared" si="10"/>
        <v>0</v>
      </c>
      <c r="BL7" s="156">
        <f t="shared" si="10"/>
        <v>0</v>
      </c>
      <c r="BM7" s="156">
        <f t="shared" si="10"/>
        <v>0</v>
      </c>
      <c r="BN7" s="156">
        <f t="shared" si="10"/>
        <v>0</v>
      </c>
      <c r="BO7" s="156">
        <f t="shared" si="10"/>
        <v>0</v>
      </c>
      <c r="BP7" s="156">
        <f t="shared" si="10"/>
        <v>0</v>
      </c>
      <c r="BQ7" s="156">
        <f t="shared" si="10"/>
        <v>0</v>
      </c>
      <c r="BR7" s="156">
        <f t="shared" si="10"/>
        <v>0</v>
      </c>
      <c r="BT7" s="155">
        <f>'iS0 evaluation'!K12</f>
        <v>1</v>
      </c>
      <c r="BU7" s="156">
        <f t="shared" si="11"/>
        <v>0.14285714285714285</v>
      </c>
      <c r="BV7" s="156">
        <f t="shared" si="11"/>
        <v>0.14285714285714285</v>
      </c>
      <c r="BW7" s="156">
        <f t="shared" si="11"/>
        <v>0.14285714285714285</v>
      </c>
      <c r="BX7" s="156">
        <f t="shared" si="11"/>
        <v>0</v>
      </c>
      <c r="BY7" s="156">
        <f t="shared" si="11"/>
        <v>0.14285714285714285</v>
      </c>
      <c r="BZ7" s="156">
        <f t="shared" si="11"/>
        <v>0.14285714285714285</v>
      </c>
      <c r="CA7" s="156">
        <f t="shared" si="11"/>
        <v>0.14285714285714285</v>
      </c>
      <c r="CB7" s="156">
        <f t="shared" si="11"/>
        <v>0.14285714285714285</v>
      </c>
    </row>
    <row r="8" spans="1:80" s="3" customFormat="1" ht="59.25" customHeight="1" x14ac:dyDescent="0.3">
      <c r="A8" s="176"/>
      <c r="B8" s="179"/>
      <c r="C8" s="59" t="s">
        <v>179</v>
      </c>
      <c r="D8" s="63" t="s">
        <v>180</v>
      </c>
      <c r="E8" s="63" t="s">
        <v>181</v>
      </c>
      <c r="F8" s="63" t="s">
        <v>182</v>
      </c>
      <c r="G8" s="64" t="s">
        <v>183</v>
      </c>
      <c r="I8" s="15">
        <v>1</v>
      </c>
      <c r="J8" s="14"/>
      <c r="AR8" s="150"/>
      <c r="AS8" s="150"/>
      <c r="AT8" s="150"/>
      <c r="BA8" s="3">
        <f t="shared" si="12"/>
        <v>0.14285714285714285</v>
      </c>
      <c r="BB8" s="3">
        <f t="shared" si="14"/>
        <v>0.14285714285714285</v>
      </c>
      <c r="BC8" s="3">
        <f>(1-$BA$12)/7</f>
        <v>0.14285714285714285</v>
      </c>
      <c r="BD8" s="3">
        <f>(1-$BA$12)/7</f>
        <v>0.14285714285714285</v>
      </c>
      <c r="BE8" s="3">
        <f>$BA$12</f>
        <v>0</v>
      </c>
      <c r="BF8" s="3">
        <f>(1-$BA$12)/7</f>
        <v>0.14285714285714285</v>
      </c>
      <c r="BG8" s="3">
        <f>(1-$BA$12)/7</f>
        <v>0.14285714285714285</v>
      </c>
      <c r="BH8" s="3">
        <f>(1-$BA$12)/7</f>
        <v>0.14285714285714285</v>
      </c>
      <c r="BJ8" s="155">
        <f>'iS0 evaluation'!F14</f>
        <v>0</v>
      </c>
      <c r="BK8" s="156">
        <f t="shared" si="10"/>
        <v>0</v>
      </c>
      <c r="BL8" s="156">
        <f t="shared" si="10"/>
        <v>0</v>
      </c>
      <c r="BM8" s="156">
        <f t="shared" si="10"/>
        <v>0</v>
      </c>
      <c r="BN8" s="156">
        <f t="shared" si="10"/>
        <v>0</v>
      </c>
      <c r="BO8" s="156">
        <f t="shared" si="10"/>
        <v>0</v>
      </c>
      <c r="BP8" s="156">
        <f t="shared" si="10"/>
        <v>0</v>
      </c>
      <c r="BQ8" s="156">
        <f t="shared" si="10"/>
        <v>0</v>
      </c>
      <c r="BR8" s="156">
        <f t="shared" si="10"/>
        <v>0</v>
      </c>
      <c r="BT8" s="155">
        <f>'iS0 evaluation'!K14</f>
        <v>1</v>
      </c>
      <c r="BU8" s="156">
        <f t="shared" si="11"/>
        <v>0.14285714285714285</v>
      </c>
      <c r="BV8" s="156">
        <f t="shared" si="11"/>
        <v>0.14285714285714285</v>
      </c>
      <c r="BW8" s="156">
        <f t="shared" si="11"/>
        <v>0.14285714285714285</v>
      </c>
      <c r="BX8" s="156">
        <f t="shared" si="11"/>
        <v>0.14285714285714285</v>
      </c>
      <c r="BY8" s="156">
        <f t="shared" si="11"/>
        <v>0</v>
      </c>
      <c r="BZ8" s="156">
        <f t="shared" si="11"/>
        <v>0.14285714285714285</v>
      </c>
      <c r="CA8" s="156">
        <f t="shared" si="11"/>
        <v>0.14285714285714285</v>
      </c>
      <c r="CB8" s="156">
        <f t="shared" si="11"/>
        <v>0.14285714285714285</v>
      </c>
    </row>
    <row r="9" spans="1:80" ht="59.25" customHeight="1" x14ac:dyDescent="0.3">
      <c r="A9" s="176"/>
      <c r="B9" s="179"/>
      <c r="C9" s="59" t="s">
        <v>74</v>
      </c>
      <c r="D9" s="63" t="s">
        <v>77</v>
      </c>
      <c r="E9" s="63" t="s">
        <v>78</v>
      </c>
      <c r="F9" s="63" t="s">
        <v>79</v>
      </c>
      <c r="G9" s="65" t="s">
        <v>80</v>
      </c>
      <c r="I9" s="15">
        <v>1</v>
      </c>
      <c r="K9" s="3"/>
      <c r="AQ9" s="151"/>
      <c r="AR9" s="151"/>
      <c r="AS9" s="152"/>
      <c r="AT9" s="152"/>
      <c r="BA9" s="3">
        <f t="shared" si="12"/>
        <v>0.14285714285714285</v>
      </c>
      <c r="BB9" s="3">
        <f t="shared" si="14"/>
        <v>0.14285714285714285</v>
      </c>
      <c r="BC9" s="3">
        <f>(1-$BA$12)/7</f>
        <v>0.14285714285714285</v>
      </c>
      <c r="BD9" s="3">
        <f>(1-$BA$12)/7</f>
        <v>0.14285714285714285</v>
      </c>
      <c r="BE9" s="3">
        <f>(1-$BA$12)/7</f>
        <v>0.14285714285714285</v>
      </c>
      <c r="BF9" s="3">
        <f>$BA$12</f>
        <v>0</v>
      </c>
      <c r="BG9" s="3">
        <f>(1-$BA$12)/7</f>
        <v>0.14285714285714285</v>
      </c>
      <c r="BH9" s="3">
        <f>(1-$BA$12)/7</f>
        <v>0.14285714285714285</v>
      </c>
      <c r="BI9" s="3"/>
      <c r="BJ9" s="155">
        <f>'iS0 evaluation'!F16</f>
        <v>0</v>
      </c>
      <c r="BK9" s="156">
        <f t="shared" si="10"/>
        <v>0</v>
      </c>
      <c r="BL9" s="156">
        <f t="shared" si="10"/>
        <v>0</v>
      </c>
      <c r="BM9" s="156">
        <f t="shared" si="10"/>
        <v>0</v>
      </c>
      <c r="BN9" s="156">
        <f t="shared" si="10"/>
        <v>0</v>
      </c>
      <c r="BO9" s="156">
        <f t="shared" si="10"/>
        <v>0</v>
      </c>
      <c r="BP9" s="156">
        <f t="shared" si="10"/>
        <v>0</v>
      </c>
      <c r="BQ9" s="156">
        <f t="shared" si="10"/>
        <v>0</v>
      </c>
      <c r="BR9" s="156">
        <f t="shared" si="10"/>
        <v>0</v>
      </c>
      <c r="BT9" s="155">
        <f>'iS0 evaluation'!K16</f>
        <v>1</v>
      </c>
      <c r="BU9" s="156">
        <f t="shared" si="11"/>
        <v>0.14285714285714285</v>
      </c>
      <c r="BV9" s="156">
        <f t="shared" si="11"/>
        <v>0.14285714285714285</v>
      </c>
      <c r="BW9" s="156">
        <f t="shared" si="11"/>
        <v>0.14285714285714285</v>
      </c>
      <c r="BX9" s="156">
        <f t="shared" si="11"/>
        <v>0.14285714285714285</v>
      </c>
      <c r="BY9" s="156">
        <f t="shared" si="11"/>
        <v>0.14285714285714285</v>
      </c>
      <c r="BZ9" s="156">
        <f t="shared" si="11"/>
        <v>0</v>
      </c>
      <c r="CA9" s="156">
        <f t="shared" si="11"/>
        <v>0.14285714285714285</v>
      </c>
      <c r="CB9" s="156">
        <f t="shared" si="11"/>
        <v>0.14285714285714285</v>
      </c>
    </row>
    <row r="10" spans="1:80" ht="59.25" customHeight="1" x14ac:dyDescent="0.3">
      <c r="A10" s="176"/>
      <c r="B10" s="180" t="s">
        <v>184</v>
      </c>
      <c r="C10" s="59" t="s">
        <v>185</v>
      </c>
      <c r="D10" s="63" t="s">
        <v>186</v>
      </c>
      <c r="E10" s="63" t="s">
        <v>187</v>
      </c>
      <c r="F10" s="63" t="s">
        <v>188</v>
      </c>
      <c r="G10" s="64" t="s">
        <v>189</v>
      </c>
      <c r="I10" s="15">
        <v>1</v>
      </c>
      <c r="K10" s="3"/>
      <c r="AQ10" s="151"/>
      <c r="AR10" s="151"/>
      <c r="AS10" s="151"/>
      <c r="AT10" s="152"/>
      <c r="BA10" s="3">
        <f t="shared" si="12"/>
        <v>0.14285714285714285</v>
      </c>
      <c r="BB10" s="3">
        <f t="shared" si="14"/>
        <v>0.14285714285714285</v>
      </c>
      <c r="BC10" s="3">
        <f>(1-$BA$12)/7</f>
        <v>0.14285714285714285</v>
      </c>
      <c r="BD10" s="3">
        <f>(1-$BA$12)/7</f>
        <v>0.14285714285714285</v>
      </c>
      <c r="BE10" s="3">
        <f>(1-$BA$12)/7</f>
        <v>0.14285714285714285</v>
      </c>
      <c r="BF10" s="3">
        <f>(1-$BA$12)/7</f>
        <v>0.14285714285714285</v>
      </c>
      <c r="BG10" s="3">
        <f>$BA$12</f>
        <v>0</v>
      </c>
      <c r="BH10" s="3">
        <f>(1-$BA$12)/7</f>
        <v>0.14285714285714285</v>
      </c>
      <c r="BI10" s="3"/>
      <c r="BJ10" s="155">
        <f>'iS0 evaluation'!F18</f>
        <v>0</v>
      </c>
      <c r="BK10" s="156">
        <f t="shared" si="10"/>
        <v>0</v>
      </c>
      <c r="BL10" s="156">
        <f t="shared" si="10"/>
        <v>0</v>
      </c>
      <c r="BM10" s="156">
        <f t="shared" si="10"/>
        <v>0</v>
      </c>
      <c r="BN10" s="156">
        <f t="shared" si="10"/>
        <v>0</v>
      </c>
      <c r="BO10" s="156">
        <f t="shared" si="10"/>
        <v>0</v>
      </c>
      <c r="BP10" s="156">
        <f t="shared" si="10"/>
        <v>0</v>
      </c>
      <c r="BQ10" s="156">
        <f t="shared" si="10"/>
        <v>0</v>
      </c>
      <c r="BR10" s="156">
        <f t="shared" si="10"/>
        <v>0</v>
      </c>
      <c r="BT10" s="155">
        <f>'iS0 evaluation'!K18</f>
        <v>1</v>
      </c>
      <c r="BU10" s="156">
        <f t="shared" si="11"/>
        <v>0.14285714285714285</v>
      </c>
      <c r="BV10" s="156">
        <f t="shared" si="11"/>
        <v>0.14285714285714285</v>
      </c>
      <c r="BW10" s="156">
        <f t="shared" si="11"/>
        <v>0.14285714285714285</v>
      </c>
      <c r="BX10" s="156">
        <f t="shared" si="11"/>
        <v>0.14285714285714285</v>
      </c>
      <c r="BY10" s="156">
        <f t="shared" si="11"/>
        <v>0.14285714285714285</v>
      </c>
      <c r="BZ10" s="156">
        <f t="shared" si="11"/>
        <v>0.14285714285714285</v>
      </c>
      <c r="CA10" s="156">
        <f t="shared" si="11"/>
        <v>0</v>
      </c>
      <c r="CB10" s="156">
        <f t="shared" si="11"/>
        <v>0.14285714285714285</v>
      </c>
    </row>
    <row r="11" spans="1:80" s="3" customFormat="1" ht="59.25" customHeight="1" x14ac:dyDescent="0.3">
      <c r="A11" s="176"/>
      <c r="B11" s="179"/>
      <c r="C11" s="121" t="s">
        <v>190</v>
      </c>
      <c r="D11" s="63" t="s">
        <v>191</v>
      </c>
      <c r="E11" s="63" t="s">
        <v>192</v>
      </c>
      <c r="F11" s="63" t="s">
        <v>193</v>
      </c>
      <c r="G11" s="64" t="s">
        <v>194</v>
      </c>
      <c r="I11" s="15">
        <v>1</v>
      </c>
      <c r="J11" s="14"/>
      <c r="BA11" s="3">
        <f t="shared" si="12"/>
        <v>0.14285714285714285</v>
      </c>
      <c r="BB11" s="3">
        <f t="shared" si="14"/>
        <v>0.14285714285714285</v>
      </c>
      <c r="BC11" s="3">
        <f>(1-$BA$12)/7</f>
        <v>0.14285714285714285</v>
      </c>
      <c r="BD11" s="3">
        <f>(1-$BA$12)/7</f>
        <v>0.14285714285714285</v>
      </c>
      <c r="BE11" s="3">
        <f>(1-$BA$12)/7</f>
        <v>0.14285714285714285</v>
      </c>
      <c r="BF11" s="3">
        <f>(1-$BA$12)/7</f>
        <v>0.14285714285714285</v>
      </c>
      <c r="BG11" s="3">
        <f>(1-$BA$12)/7</f>
        <v>0.14285714285714285</v>
      </c>
      <c r="BH11" s="3">
        <f>$BA$12</f>
        <v>0</v>
      </c>
      <c r="BJ11" s="155">
        <f>'iS0 evaluation'!F20</f>
        <v>0</v>
      </c>
      <c r="BK11" s="156">
        <f t="shared" si="10"/>
        <v>0</v>
      </c>
      <c r="BL11" s="156">
        <f t="shared" si="10"/>
        <v>0</v>
      </c>
      <c r="BM11" s="156">
        <f t="shared" si="10"/>
        <v>0</v>
      </c>
      <c r="BN11" s="156">
        <f t="shared" si="10"/>
        <v>0</v>
      </c>
      <c r="BO11" s="156">
        <f t="shared" si="10"/>
        <v>0</v>
      </c>
      <c r="BP11" s="156">
        <f t="shared" si="10"/>
        <v>0</v>
      </c>
      <c r="BQ11" s="156">
        <f t="shared" si="10"/>
        <v>0</v>
      </c>
      <c r="BR11" s="156">
        <f t="shared" si="10"/>
        <v>0</v>
      </c>
      <c r="BT11" s="155">
        <f>'iS0 evaluation'!K20</f>
        <v>1</v>
      </c>
      <c r="BU11" s="156">
        <f t="shared" si="11"/>
        <v>0.14285714285714285</v>
      </c>
      <c r="BV11" s="156">
        <f t="shared" si="11"/>
        <v>0.14285714285714285</v>
      </c>
      <c r="BW11" s="156">
        <f t="shared" si="11"/>
        <v>0.14285714285714285</v>
      </c>
      <c r="BX11" s="156">
        <f t="shared" si="11"/>
        <v>0.14285714285714285</v>
      </c>
      <c r="BY11" s="156">
        <f t="shared" si="11"/>
        <v>0.14285714285714285</v>
      </c>
      <c r="BZ11" s="156">
        <f t="shared" si="11"/>
        <v>0.14285714285714285</v>
      </c>
      <c r="CA11" s="156">
        <f t="shared" si="11"/>
        <v>0.14285714285714285</v>
      </c>
      <c r="CB11" s="156">
        <f t="shared" si="11"/>
        <v>0</v>
      </c>
    </row>
    <row r="12" spans="1:80" s="3" customFormat="1" ht="59.25" customHeight="1" x14ac:dyDescent="0.3">
      <c r="A12" s="176"/>
      <c r="B12" s="179"/>
      <c r="C12" s="59" t="s">
        <v>88</v>
      </c>
      <c r="D12" s="63" t="s">
        <v>195</v>
      </c>
      <c r="E12" s="63" t="s">
        <v>92</v>
      </c>
      <c r="F12" s="63" t="s">
        <v>93</v>
      </c>
      <c r="G12" s="64" t="s">
        <v>94</v>
      </c>
      <c r="I12" s="15">
        <v>1</v>
      </c>
      <c r="J12" s="14"/>
      <c r="BA12">
        <f>'iS0 evaluation'!F39/('iS0 evaluation'!F39+7)</f>
        <v>0</v>
      </c>
      <c r="BB12" s="3">
        <f>BA12/BA5</f>
        <v>0</v>
      </c>
      <c r="BJ12" s="154">
        <f>MIN(BK3:BR3)</f>
        <v>0</v>
      </c>
      <c r="BK12" s="154">
        <f>MAX(BK3:BR3)</f>
        <v>0</v>
      </c>
      <c r="BT12" s="154">
        <f>MIN(BU3:CB3)</f>
        <v>0.99999999999999978</v>
      </c>
      <c r="BU12" s="154">
        <f>MAX(BU3:CB3)</f>
        <v>0.99999999999999978</v>
      </c>
    </row>
    <row r="13" spans="1:80" s="3" customFormat="1" ht="59.25" customHeight="1" thickBot="1" x14ac:dyDescent="0.35">
      <c r="A13" s="176"/>
      <c r="B13" s="181"/>
      <c r="C13" s="100" t="s">
        <v>218</v>
      </c>
      <c r="D13" s="117" t="s">
        <v>98</v>
      </c>
      <c r="E13" s="117" t="s">
        <v>99</v>
      </c>
      <c r="F13" s="117" t="s">
        <v>100</v>
      </c>
      <c r="G13" s="118" t="s">
        <v>101</v>
      </c>
      <c r="I13" s="15">
        <v>1</v>
      </c>
      <c r="J13" s="14"/>
    </row>
    <row r="14" spans="1:80" s="3" customFormat="1" ht="45" customHeight="1" thickBot="1" x14ac:dyDescent="0.35">
      <c r="A14" s="2"/>
      <c r="B14" s="2"/>
      <c r="C14" s="1"/>
      <c r="D14" s="1"/>
      <c r="E14" s="1"/>
      <c r="F14" s="1"/>
      <c r="G14" s="1"/>
      <c r="I14" s="2"/>
      <c r="J14" s="2"/>
    </row>
    <row r="15" spans="1:80" s="3" customFormat="1" ht="60" customHeight="1" x14ac:dyDescent="0.3">
      <c r="A15" s="175" t="s">
        <v>196</v>
      </c>
      <c r="B15" s="182" t="s">
        <v>105</v>
      </c>
      <c r="C15" s="58" t="s">
        <v>106</v>
      </c>
      <c r="D15" s="60" t="s">
        <v>109</v>
      </c>
      <c r="E15" s="60" t="s">
        <v>110</v>
      </c>
      <c r="F15" s="60" t="s">
        <v>111</v>
      </c>
      <c r="G15" s="61" t="s">
        <v>112</v>
      </c>
      <c r="I15" s="15">
        <v>1</v>
      </c>
      <c r="J15" s="14"/>
      <c r="BJ15"/>
      <c r="BK15" s="153">
        <f>SUM(BK16:BK23)</f>
        <v>0</v>
      </c>
      <c r="BL15" s="153">
        <f t="shared" ref="BL15:BR15" si="15">SUM(BL16:BL23)</f>
        <v>0</v>
      </c>
      <c r="BM15" s="153">
        <f t="shared" si="15"/>
        <v>0</v>
      </c>
      <c r="BN15" s="153">
        <f t="shared" si="15"/>
        <v>0</v>
      </c>
      <c r="BO15" s="153">
        <f t="shared" si="15"/>
        <v>0</v>
      </c>
      <c r="BP15" s="153">
        <f t="shared" si="15"/>
        <v>0</v>
      </c>
      <c r="BQ15" s="153">
        <f t="shared" si="15"/>
        <v>0</v>
      </c>
      <c r="BR15" s="153">
        <f t="shared" si="15"/>
        <v>0</v>
      </c>
      <c r="BT15"/>
      <c r="BU15" s="153">
        <f>SUM(BU16:BU23)</f>
        <v>0.99999999999999978</v>
      </c>
      <c r="BV15" s="153">
        <f t="shared" ref="BV15:CB15" si="16">SUM(BV16:BV23)</f>
        <v>0.99999999999999978</v>
      </c>
      <c r="BW15" s="153">
        <f t="shared" si="16"/>
        <v>0.99999999999999978</v>
      </c>
      <c r="BX15" s="153">
        <f t="shared" si="16"/>
        <v>0.99999999999999978</v>
      </c>
      <c r="BY15" s="153">
        <f t="shared" si="16"/>
        <v>0.99999999999999978</v>
      </c>
      <c r="BZ15" s="153">
        <f t="shared" si="16"/>
        <v>0.99999999999999978</v>
      </c>
      <c r="CA15" s="153">
        <f t="shared" si="16"/>
        <v>0.99999999999999978</v>
      </c>
      <c r="CB15" s="153">
        <f t="shared" si="16"/>
        <v>0.99999999999999978</v>
      </c>
    </row>
    <row r="16" spans="1:80" s="3" customFormat="1" ht="60" customHeight="1" x14ac:dyDescent="0.3">
      <c r="A16" s="176"/>
      <c r="B16" s="178"/>
      <c r="C16" s="59" t="s">
        <v>113</v>
      </c>
      <c r="D16" s="63" t="s">
        <v>197</v>
      </c>
      <c r="E16" s="63" t="s">
        <v>117</v>
      </c>
      <c r="F16" s="63" t="s">
        <v>198</v>
      </c>
      <c r="G16" s="64" t="s">
        <v>119</v>
      </c>
      <c r="I16" s="15">
        <v>1</v>
      </c>
      <c r="J16" s="14"/>
      <c r="BJ16" s="155">
        <f>'iS0 evaluation'!F22</f>
        <v>0</v>
      </c>
      <c r="BK16" s="156">
        <f t="shared" ref="BK16:BR23" si="17">SUMPRODUCT(BA4*$BJ16)</f>
        <v>0</v>
      </c>
      <c r="BL16" s="156">
        <f t="shared" si="17"/>
        <v>0</v>
      </c>
      <c r="BM16" s="156">
        <f t="shared" si="17"/>
        <v>0</v>
      </c>
      <c r="BN16" s="156">
        <f t="shared" si="17"/>
        <v>0</v>
      </c>
      <c r="BO16" s="156">
        <f t="shared" si="17"/>
        <v>0</v>
      </c>
      <c r="BP16" s="156">
        <f t="shared" si="17"/>
        <v>0</v>
      </c>
      <c r="BQ16" s="156">
        <f t="shared" si="17"/>
        <v>0</v>
      </c>
      <c r="BR16" s="156">
        <f t="shared" si="17"/>
        <v>0</v>
      </c>
      <c r="BT16" s="155">
        <f>'iS0 evaluation'!K22</f>
        <v>1</v>
      </c>
      <c r="BU16" s="156">
        <f t="shared" ref="BU16:CB23" si="18">SUMPRODUCT(BA4*$BT16)</f>
        <v>0</v>
      </c>
      <c r="BV16" s="156">
        <f t="shared" si="18"/>
        <v>0.14285714285714285</v>
      </c>
      <c r="BW16" s="156">
        <f t="shared" si="18"/>
        <v>0.14285714285714285</v>
      </c>
      <c r="BX16" s="156">
        <f t="shared" si="18"/>
        <v>0.14285714285714285</v>
      </c>
      <c r="BY16" s="156">
        <f t="shared" si="18"/>
        <v>0.14285714285714285</v>
      </c>
      <c r="BZ16" s="156">
        <f t="shared" si="18"/>
        <v>0.14285714285714285</v>
      </c>
      <c r="CA16" s="156">
        <f t="shared" si="18"/>
        <v>0.14285714285714285</v>
      </c>
      <c r="CB16" s="156">
        <f t="shared" si="18"/>
        <v>0.14285714285714285</v>
      </c>
    </row>
    <row r="17" spans="1:80" s="3" customFormat="1" ht="60" customHeight="1" x14ac:dyDescent="0.3">
      <c r="A17" s="176"/>
      <c r="B17" s="183"/>
      <c r="C17" s="59" t="s">
        <v>30</v>
      </c>
      <c r="D17" s="62" t="s">
        <v>122</v>
      </c>
      <c r="E17" s="62" t="s">
        <v>123</v>
      </c>
      <c r="F17" s="62" t="s">
        <v>124</v>
      </c>
      <c r="G17" s="65" t="s">
        <v>125</v>
      </c>
      <c r="I17" s="15">
        <v>1</v>
      </c>
      <c r="J17" s="14"/>
      <c r="BJ17" s="155">
        <f>'iS0 evaluation'!F24</f>
        <v>0</v>
      </c>
      <c r="BK17" s="156">
        <f t="shared" si="17"/>
        <v>0</v>
      </c>
      <c r="BL17" s="156">
        <f t="shared" si="17"/>
        <v>0</v>
      </c>
      <c r="BM17" s="156">
        <f t="shared" si="17"/>
        <v>0</v>
      </c>
      <c r="BN17" s="156">
        <f t="shared" si="17"/>
        <v>0</v>
      </c>
      <c r="BO17" s="156">
        <f t="shared" si="17"/>
        <v>0</v>
      </c>
      <c r="BP17" s="156">
        <f t="shared" si="17"/>
        <v>0</v>
      </c>
      <c r="BQ17" s="156">
        <f t="shared" si="17"/>
        <v>0</v>
      </c>
      <c r="BR17" s="156">
        <f t="shared" si="17"/>
        <v>0</v>
      </c>
      <c r="BT17" s="155">
        <f>'iS0 evaluation'!K24</f>
        <v>1</v>
      </c>
      <c r="BU17" s="156">
        <f t="shared" si="18"/>
        <v>0.14285714285714285</v>
      </c>
      <c r="BV17" s="156">
        <f t="shared" si="18"/>
        <v>0</v>
      </c>
      <c r="BW17" s="156">
        <f t="shared" si="18"/>
        <v>0.14285714285714285</v>
      </c>
      <c r="BX17" s="156">
        <f t="shared" si="18"/>
        <v>0.14285714285714285</v>
      </c>
      <c r="BY17" s="156">
        <f t="shared" si="18"/>
        <v>0.14285714285714285</v>
      </c>
      <c r="BZ17" s="156">
        <f t="shared" si="18"/>
        <v>0.14285714285714285</v>
      </c>
      <c r="CA17" s="156">
        <f t="shared" si="18"/>
        <v>0.14285714285714285</v>
      </c>
      <c r="CB17" s="156">
        <f t="shared" si="18"/>
        <v>0.14285714285714285</v>
      </c>
    </row>
    <row r="18" spans="1:80" s="3" customFormat="1" ht="60" customHeight="1" x14ac:dyDescent="0.3">
      <c r="A18" s="176"/>
      <c r="B18" s="177" t="s">
        <v>126</v>
      </c>
      <c r="C18" s="59" t="s">
        <v>127</v>
      </c>
      <c r="D18" s="62" t="s">
        <v>130</v>
      </c>
      <c r="E18" s="62" t="s">
        <v>131</v>
      </c>
      <c r="F18" s="62" t="s">
        <v>132</v>
      </c>
      <c r="G18" s="65" t="s">
        <v>133</v>
      </c>
      <c r="I18" s="15">
        <v>1</v>
      </c>
      <c r="J18" s="14"/>
      <c r="BJ18" s="155">
        <f>'iS0 evaluation'!F26</f>
        <v>0</v>
      </c>
      <c r="BK18" s="156">
        <f t="shared" si="17"/>
        <v>0</v>
      </c>
      <c r="BL18" s="156">
        <f t="shared" si="17"/>
        <v>0</v>
      </c>
      <c r="BM18" s="156">
        <f t="shared" si="17"/>
        <v>0</v>
      </c>
      <c r="BN18" s="156">
        <f t="shared" si="17"/>
        <v>0</v>
      </c>
      <c r="BO18" s="156">
        <f t="shared" si="17"/>
        <v>0</v>
      </c>
      <c r="BP18" s="156">
        <f t="shared" si="17"/>
        <v>0</v>
      </c>
      <c r="BQ18" s="156">
        <f t="shared" si="17"/>
        <v>0</v>
      </c>
      <c r="BR18" s="156">
        <f t="shared" si="17"/>
        <v>0</v>
      </c>
      <c r="BT18" s="155">
        <f>'iS0 evaluation'!K26</f>
        <v>1</v>
      </c>
      <c r="BU18" s="156">
        <f t="shared" si="18"/>
        <v>0.14285714285714285</v>
      </c>
      <c r="BV18" s="156">
        <f t="shared" si="18"/>
        <v>0.14285714285714285</v>
      </c>
      <c r="BW18" s="156">
        <f t="shared" si="18"/>
        <v>0</v>
      </c>
      <c r="BX18" s="156">
        <f t="shared" si="18"/>
        <v>0.14285714285714285</v>
      </c>
      <c r="BY18" s="156">
        <f t="shared" si="18"/>
        <v>0.14285714285714285</v>
      </c>
      <c r="BZ18" s="156">
        <f t="shared" si="18"/>
        <v>0.14285714285714285</v>
      </c>
      <c r="CA18" s="156">
        <f t="shared" si="18"/>
        <v>0.14285714285714285</v>
      </c>
      <c r="CB18" s="156">
        <f t="shared" si="18"/>
        <v>0.14285714285714285</v>
      </c>
    </row>
    <row r="19" spans="1:80" s="3" customFormat="1" ht="60" customHeight="1" x14ac:dyDescent="0.3">
      <c r="A19" s="176"/>
      <c r="B19" s="178"/>
      <c r="C19" s="59" t="s">
        <v>134</v>
      </c>
      <c r="D19" s="63" t="s">
        <v>137</v>
      </c>
      <c r="E19" s="63" t="s">
        <v>138</v>
      </c>
      <c r="F19" s="63" t="s">
        <v>139</v>
      </c>
      <c r="G19" s="64" t="s">
        <v>140</v>
      </c>
      <c r="I19" s="15">
        <v>1</v>
      </c>
      <c r="J19" s="14"/>
      <c r="BJ19" s="155">
        <f>'iS0 evaluation'!F28</f>
        <v>0</v>
      </c>
      <c r="BK19" s="156">
        <f t="shared" si="17"/>
        <v>0</v>
      </c>
      <c r="BL19" s="156">
        <f t="shared" si="17"/>
        <v>0</v>
      </c>
      <c r="BM19" s="156">
        <f t="shared" si="17"/>
        <v>0</v>
      </c>
      <c r="BN19" s="156">
        <f t="shared" si="17"/>
        <v>0</v>
      </c>
      <c r="BO19" s="156">
        <f t="shared" si="17"/>
        <v>0</v>
      </c>
      <c r="BP19" s="156">
        <f t="shared" si="17"/>
        <v>0</v>
      </c>
      <c r="BQ19" s="156">
        <f t="shared" si="17"/>
        <v>0</v>
      </c>
      <c r="BR19" s="156">
        <f t="shared" si="17"/>
        <v>0</v>
      </c>
      <c r="BT19" s="155">
        <f>'iS0 evaluation'!K28</f>
        <v>1</v>
      </c>
      <c r="BU19" s="156">
        <f t="shared" si="18"/>
        <v>0.14285714285714285</v>
      </c>
      <c r="BV19" s="156">
        <f t="shared" si="18"/>
        <v>0.14285714285714285</v>
      </c>
      <c r="BW19" s="156">
        <f t="shared" si="18"/>
        <v>0.14285714285714285</v>
      </c>
      <c r="BX19" s="156">
        <f t="shared" si="18"/>
        <v>0</v>
      </c>
      <c r="BY19" s="156">
        <f t="shared" si="18"/>
        <v>0.14285714285714285</v>
      </c>
      <c r="BZ19" s="156">
        <f t="shared" si="18"/>
        <v>0.14285714285714285</v>
      </c>
      <c r="CA19" s="156">
        <f t="shared" si="18"/>
        <v>0.14285714285714285</v>
      </c>
      <c r="CB19" s="156">
        <f t="shared" si="18"/>
        <v>0.14285714285714285</v>
      </c>
    </row>
    <row r="20" spans="1:80" s="3" customFormat="1" ht="60" customHeight="1" x14ac:dyDescent="0.3">
      <c r="A20" s="176"/>
      <c r="B20" s="177" t="s">
        <v>141</v>
      </c>
      <c r="C20" s="59" t="s">
        <v>142</v>
      </c>
      <c r="D20" s="62" t="s">
        <v>145</v>
      </c>
      <c r="E20" s="62" t="s">
        <v>146</v>
      </c>
      <c r="F20" s="62" t="s">
        <v>147</v>
      </c>
      <c r="G20" s="65" t="s">
        <v>148</v>
      </c>
      <c r="I20" s="15">
        <v>1</v>
      </c>
      <c r="J20" s="14"/>
      <c r="BJ20" s="155">
        <f>'iS0 evaluation'!F30</f>
        <v>0</v>
      </c>
      <c r="BK20" s="156">
        <f t="shared" si="17"/>
        <v>0</v>
      </c>
      <c r="BL20" s="156">
        <f t="shared" si="17"/>
        <v>0</v>
      </c>
      <c r="BM20" s="156">
        <f t="shared" si="17"/>
        <v>0</v>
      </c>
      <c r="BN20" s="156">
        <f t="shared" si="17"/>
        <v>0</v>
      </c>
      <c r="BO20" s="156">
        <f t="shared" si="17"/>
        <v>0</v>
      </c>
      <c r="BP20" s="156">
        <f t="shared" si="17"/>
        <v>0</v>
      </c>
      <c r="BQ20" s="156">
        <f t="shared" si="17"/>
        <v>0</v>
      </c>
      <c r="BR20" s="156">
        <f t="shared" si="17"/>
        <v>0</v>
      </c>
      <c r="BT20" s="155">
        <f>'iS0 evaluation'!K30</f>
        <v>1</v>
      </c>
      <c r="BU20" s="156">
        <f t="shared" si="18"/>
        <v>0.14285714285714285</v>
      </c>
      <c r="BV20" s="156">
        <f t="shared" si="18"/>
        <v>0.14285714285714285</v>
      </c>
      <c r="BW20" s="156">
        <f t="shared" si="18"/>
        <v>0.14285714285714285</v>
      </c>
      <c r="BX20" s="156">
        <f t="shared" si="18"/>
        <v>0.14285714285714285</v>
      </c>
      <c r="BY20" s="156">
        <f t="shared" si="18"/>
        <v>0</v>
      </c>
      <c r="BZ20" s="156">
        <f t="shared" si="18"/>
        <v>0.14285714285714285</v>
      </c>
      <c r="CA20" s="156">
        <f t="shared" si="18"/>
        <v>0.14285714285714285</v>
      </c>
      <c r="CB20" s="156">
        <f t="shared" si="18"/>
        <v>0.14285714285714285</v>
      </c>
    </row>
    <row r="21" spans="1:80" ht="60" customHeight="1" x14ac:dyDescent="0.3">
      <c r="A21" s="176"/>
      <c r="B21" s="178"/>
      <c r="C21" s="106" t="s">
        <v>149</v>
      </c>
      <c r="D21" s="66" t="s">
        <v>152</v>
      </c>
      <c r="E21" s="66" t="s">
        <v>153</v>
      </c>
      <c r="F21" s="66" t="s">
        <v>154</v>
      </c>
      <c r="G21" s="67" t="s">
        <v>155</v>
      </c>
      <c r="I21" s="15">
        <v>1</v>
      </c>
      <c r="BA21" s="3"/>
      <c r="BB21" s="3"/>
      <c r="BC21" s="3"/>
      <c r="BD21" s="3"/>
      <c r="BE21" s="3"/>
      <c r="BF21" s="3"/>
      <c r="BG21" s="3"/>
      <c r="BH21" s="3"/>
      <c r="BJ21" s="155">
        <f>'iS0 evaluation'!F32</f>
        <v>0</v>
      </c>
      <c r="BK21" s="156">
        <f t="shared" si="17"/>
        <v>0</v>
      </c>
      <c r="BL21" s="156">
        <f t="shared" si="17"/>
        <v>0</v>
      </c>
      <c r="BM21" s="156">
        <f t="shared" si="17"/>
        <v>0</v>
      </c>
      <c r="BN21" s="156">
        <f t="shared" si="17"/>
        <v>0</v>
      </c>
      <c r="BO21" s="156">
        <f t="shared" si="17"/>
        <v>0</v>
      </c>
      <c r="BP21" s="156">
        <f t="shared" si="17"/>
        <v>0</v>
      </c>
      <c r="BQ21" s="156">
        <f t="shared" si="17"/>
        <v>0</v>
      </c>
      <c r="BR21" s="156">
        <f t="shared" si="17"/>
        <v>0</v>
      </c>
      <c r="BT21" s="155">
        <f>'iS0 evaluation'!K32</f>
        <v>1</v>
      </c>
      <c r="BU21" s="156">
        <f t="shared" si="18"/>
        <v>0.14285714285714285</v>
      </c>
      <c r="BV21" s="156">
        <f t="shared" si="18"/>
        <v>0.14285714285714285</v>
      </c>
      <c r="BW21" s="156">
        <f t="shared" si="18"/>
        <v>0.14285714285714285</v>
      </c>
      <c r="BX21" s="156">
        <f t="shared" si="18"/>
        <v>0.14285714285714285</v>
      </c>
      <c r="BY21" s="156">
        <f t="shared" si="18"/>
        <v>0.14285714285714285</v>
      </c>
      <c r="BZ21" s="156">
        <f t="shared" si="18"/>
        <v>0</v>
      </c>
      <c r="CA21" s="156">
        <f t="shared" si="18"/>
        <v>0.14285714285714285</v>
      </c>
      <c r="CB21" s="156">
        <f t="shared" si="18"/>
        <v>0.14285714285714285</v>
      </c>
    </row>
    <row r="22" spans="1:80" ht="60" customHeight="1" x14ac:dyDescent="0.3">
      <c r="A22" s="176"/>
      <c r="B22" s="178"/>
      <c r="C22" s="106" t="s">
        <v>156</v>
      </c>
      <c r="D22" s="66" t="s">
        <v>159</v>
      </c>
      <c r="E22" s="68" t="s">
        <v>160</v>
      </c>
      <c r="F22" s="68" t="s">
        <v>161</v>
      </c>
      <c r="G22" s="69" t="s">
        <v>162</v>
      </c>
      <c r="I22" s="15">
        <v>1</v>
      </c>
      <c r="BA22" s="3"/>
      <c r="BB22" s="3"/>
      <c r="BC22" s="3"/>
      <c r="BD22" s="3"/>
      <c r="BE22" s="3"/>
      <c r="BF22" s="3"/>
      <c r="BG22" s="3"/>
      <c r="BH22" s="3"/>
      <c r="BJ22" s="155">
        <f>'iS0 evaluation'!F34</f>
        <v>0</v>
      </c>
      <c r="BK22" s="156">
        <f t="shared" si="17"/>
        <v>0</v>
      </c>
      <c r="BL22" s="156">
        <f t="shared" si="17"/>
        <v>0</v>
      </c>
      <c r="BM22" s="156">
        <f t="shared" si="17"/>
        <v>0</v>
      </c>
      <c r="BN22" s="156">
        <f t="shared" si="17"/>
        <v>0</v>
      </c>
      <c r="BO22" s="156">
        <f t="shared" si="17"/>
        <v>0</v>
      </c>
      <c r="BP22" s="156">
        <f t="shared" si="17"/>
        <v>0</v>
      </c>
      <c r="BQ22" s="156">
        <f t="shared" si="17"/>
        <v>0</v>
      </c>
      <c r="BR22" s="156">
        <f t="shared" si="17"/>
        <v>0</v>
      </c>
      <c r="BT22" s="155">
        <f>'iS0 evaluation'!K34</f>
        <v>1</v>
      </c>
      <c r="BU22" s="156">
        <f t="shared" si="18"/>
        <v>0.14285714285714285</v>
      </c>
      <c r="BV22" s="156">
        <f t="shared" si="18"/>
        <v>0.14285714285714285</v>
      </c>
      <c r="BW22" s="156">
        <f t="shared" si="18"/>
        <v>0.14285714285714285</v>
      </c>
      <c r="BX22" s="156">
        <f t="shared" si="18"/>
        <v>0.14285714285714285</v>
      </c>
      <c r="BY22" s="156">
        <f t="shared" si="18"/>
        <v>0.14285714285714285</v>
      </c>
      <c r="BZ22" s="156">
        <f t="shared" si="18"/>
        <v>0.14285714285714285</v>
      </c>
      <c r="CA22" s="156">
        <f t="shared" si="18"/>
        <v>0</v>
      </c>
      <c r="CB22" s="156">
        <f t="shared" si="18"/>
        <v>0.14285714285714285</v>
      </c>
    </row>
    <row r="23" spans="1:80" s="3" customFormat="1" ht="60" customHeight="1" thickBot="1" x14ac:dyDescent="0.35">
      <c r="A23" s="176"/>
      <c r="B23" s="74" t="s">
        <v>163</v>
      </c>
      <c r="C23" s="100" t="s">
        <v>219</v>
      </c>
      <c r="D23" s="70" t="s">
        <v>167</v>
      </c>
      <c r="E23" s="70" t="s">
        <v>168</v>
      </c>
      <c r="F23" s="70" t="s">
        <v>169</v>
      </c>
      <c r="G23" s="71" t="s">
        <v>170</v>
      </c>
      <c r="I23" s="15">
        <v>1</v>
      </c>
      <c r="J23" s="14"/>
      <c r="BJ23" s="155">
        <f>'iS0 evaluation'!F36</f>
        <v>0</v>
      </c>
      <c r="BK23" s="156">
        <f t="shared" si="17"/>
        <v>0</v>
      </c>
      <c r="BL23" s="156">
        <f t="shared" si="17"/>
        <v>0</v>
      </c>
      <c r="BM23" s="156">
        <f t="shared" si="17"/>
        <v>0</v>
      </c>
      <c r="BN23" s="156">
        <f t="shared" si="17"/>
        <v>0</v>
      </c>
      <c r="BO23" s="156">
        <f t="shared" si="17"/>
        <v>0</v>
      </c>
      <c r="BP23" s="156">
        <f t="shared" si="17"/>
        <v>0</v>
      </c>
      <c r="BQ23" s="156">
        <f t="shared" si="17"/>
        <v>0</v>
      </c>
      <c r="BR23" s="156">
        <f t="shared" si="17"/>
        <v>0</v>
      </c>
      <c r="BT23" s="155">
        <f>'iS0 evaluation'!K36</f>
        <v>1</v>
      </c>
      <c r="BU23" s="156">
        <f t="shared" si="18"/>
        <v>0.14285714285714285</v>
      </c>
      <c r="BV23" s="156">
        <f t="shared" si="18"/>
        <v>0.14285714285714285</v>
      </c>
      <c r="BW23" s="156">
        <f t="shared" si="18"/>
        <v>0.14285714285714285</v>
      </c>
      <c r="BX23" s="156">
        <f t="shared" si="18"/>
        <v>0.14285714285714285</v>
      </c>
      <c r="BY23" s="156">
        <f t="shared" si="18"/>
        <v>0.14285714285714285</v>
      </c>
      <c r="BZ23" s="156">
        <f t="shared" si="18"/>
        <v>0.14285714285714285</v>
      </c>
      <c r="CA23" s="156">
        <f t="shared" si="18"/>
        <v>0.14285714285714285</v>
      </c>
      <c r="CB23" s="156">
        <f t="shared" si="18"/>
        <v>0</v>
      </c>
    </row>
    <row r="24" spans="1:80" x14ac:dyDescent="0.3">
      <c r="BJ24" s="154">
        <f>MIN(BK15:BR15)</f>
        <v>0</v>
      </c>
      <c r="BK24" s="154">
        <f>MAX(BK15:BR15)</f>
        <v>0</v>
      </c>
      <c r="BT24" s="154">
        <f>MIN(BU15:CB15)</f>
        <v>0.99999999999999978</v>
      </c>
      <c r="BU24" s="154">
        <f>MAX(BU15:CB15)</f>
        <v>0.99999999999999978</v>
      </c>
    </row>
    <row r="27" spans="1:80" ht="49.5" hidden="1" customHeight="1" thickBot="1" x14ac:dyDescent="0.35">
      <c r="A27" s="20" t="s">
        <v>199</v>
      </c>
      <c r="B27" s="21"/>
      <c r="C27" s="22"/>
      <c r="D27" s="19">
        <v>1</v>
      </c>
      <c r="E27" s="19">
        <v>2</v>
      </c>
      <c r="F27" s="19">
        <v>3</v>
      </c>
      <c r="G27" s="19">
        <v>4</v>
      </c>
    </row>
  </sheetData>
  <mergeCells count="7">
    <mergeCell ref="A15:A23"/>
    <mergeCell ref="A4:A13"/>
    <mergeCell ref="B20:B22"/>
    <mergeCell ref="B7:B9"/>
    <mergeCell ref="B10:B13"/>
    <mergeCell ref="B15:B17"/>
    <mergeCell ref="B18:B19"/>
  </mergeCells>
  <pageMargins left="0" right="0" top="0" bottom="0" header="0.31496062992125984" footer="0.31496062992125984"/>
  <pageSetup paperSize="9" scale="63" fitToHeight="2" orientation="landscape" r:id="rId1"/>
  <headerFooter>
    <oddHeader>&amp;C&amp;"Calibri"&amp;10&amp;KFF8C00C2 - Confidential&amp;1#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K25"/>
  <sheetViews>
    <sheetView showGridLines="0" zoomScaleNormal="100" workbookViewId="0">
      <selection activeCell="K5" sqref="K5"/>
    </sheetView>
  </sheetViews>
  <sheetFormatPr defaultColWidth="9" defaultRowHeight="13.5" outlineLevelCol="1" x14ac:dyDescent="0.3"/>
  <cols>
    <col min="1" max="1" width="8.4609375" style="91" customWidth="1"/>
    <col min="2" max="2" width="15.23046875" style="91" customWidth="1"/>
    <col min="3" max="3" width="18.23046875" style="2" customWidth="1"/>
    <col min="4" max="5" width="18.07421875" style="2" customWidth="1"/>
    <col min="6" max="6" width="64.3828125" style="2" customWidth="1" outlineLevel="1"/>
    <col min="7" max="7" width="41.69140625" style="2" customWidth="1" outlineLevel="1"/>
    <col min="8" max="11" width="21.23046875" customWidth="1"/>
    <col min="12" max="256" width="11" customWidth="1"/>
  </cols>
  <sheetData>
    <row r="1" spans="1:11" ht="15.5" x14ac:dyDescent="0.35">
      <c r="A1" s="90"/>
      <c r="B1" s="12"/>
    </row>
    <row r="2" spans="1:11" ht="32.25" customHeight="1" x14ac:dyDescent="0.3">
      <c r="A2" s="119" t="s">
        <v>35</v>
      </c>
    </row>
    <row r="3" spans="1:11" ht="14" x14ac:dyDescent="0.3">
      <c r="B3" s="92"/>
    </row>
    <row r="4" spans="1:11" ht="14" thickBot="1" x14ac:dyDescent="0.35"/>
    <row r="5" spans="1:11" ht="33" customHeight="1" thickBot="1" x14ac:dyDescent="0.35">
      <c r="A5" s="189" t="s">
        <v>36</v>
      </c>
      <c r="B5" s="190"/>
      <c r="C5" s="94" t="s">
        <v>9</v>
      </c>
      <c r="D5" s="94" t="s">
        <v>37</v>
      </c>
      <c r="E5" s="94" t="s">
        <v>38</v>
      </c>
      <c r="F5" s="95" t="s">
        <v>39</v>
      </c>
      <c r="G5" s="112" t="s">
        <v>40</v>
      </c>
      <c r="H5" s="17">
        <v>1</v>
      </c>
      <c r="I5" s="17">
        <v>3</v>
      </c>
      <c r="J5" s="17">
        <v>5</v>
      </c>
      <c r="K5" s="120">
        <v>9</v>
      </c>
    </row>
    <row r="6" spans="1:11" ht="90" customHeight="1" x14ac:dyDescent="0.3">
      <c r="A6" s="191" t="s">
        <v>41</v>
      </c>
      <c r="B6" s="73" t="s">
        <v>42</v>
      </c>
      <c r="C6" s="58" t="s">
        <v>43</v>
      </c>
      <c r="D6" s="96"/>
      <c r="E6" s="96"/>
      <c r="F6" s="97" t="s">
        <v>44</v>
      </c>
      <c r="G6" s="113" t="s">
        <v>45</v>
      </c>
      <c r="H6" s="60" t="s">
        <v>46</v>
      </c>
      <c r="I6" s="60" t="s">
        <v>47</v>
      </c>
      <c r="J6" s="60" t="s">
        <v>48</v>
      </c>
      <c r="K6" s="61" t="s">
        <v>49</v>
      </c>
    </row>
    <row r="7" spans="1:11" ht="90" customHeight="1" x14ac:dyDescent="0.3">
      <c r="A7" s="192"/>
      <c r="B7" s="180" t="s">
        <v>50</v>
      </c>
      <c r="C7" s="59" t="s">
        <v>51</v>
      </c>
      <c r="D7" s="98"/>
      <c r="E7" s="98"/>
      <c r="F7" s="99" t="s">
        <v>52</v>
      </c>
      <c r="G7" s="114" t="s">
        <v>53</v>
      </c>
      <c r="H7" s="62" t="s">
        <v>54</v>
      </c>
      <c r="I7" s="62" t="s">
        <v>55</v>
      </c>
      <c r="J7" s="63" t="s">
        <v>56</v>
      </c>
      <c r="K7" s="64" t="s">
        <v>57</v>
      </c>
    </row>
    <row r="8" spans="1:11" ht="90" customHeight="1" x14ac:dyDescent="0.3">
      <c r="A8" s="192"/>
      <c r="B8" s="188"/>
      <c r="C8" s="59" t="s">
        <v>58</v>
      </c>
      <c r="D8" s="124" t="s">
        <v>59</v>
      </c>
      <c r="E8" s="98"/>
      <c r="F8" s="99" t="s">
        <v>60</v>
      </c>
      <c r="G8" s="114" t="s">
        <v>61</v>
      </c>
      <c r="H8" s="62" t="s">
        <v>62</v>
      </c>
      <c r="I8" s="63" t="s">
        <v>63</v>
      </c>
      <c r="J8" s="63" t="s">
        <v>64</v>
      </c>
      <c r="K8" s="64" t="s">
        <v>65</v>
      </c>
    </row>
    <row r="9" spans="1:11" ht="120" customHeight="1" x14ac:dyDescent="0.3">
      <c r="A9" s="192"/>
      <c r="B9" s="179" t="s">
        <v>66</v>
      </c>
      <c r="C9" s="59" t="s">
        <v>67</v>
      </c>
      <c r="D9" s="98"/>
      <c r="E9" s="98"/>
      <c r="F9" s="99" t="s">
        <v>68</v>
      </c>
      <c r="G9" s="114" t="s">
        <v>69</v>
      </c>
      <c r="H9" s="63" t="s">
        <v>70</v>
      </c>
      <c r="I9" s="63" t="s">
        <v>71</v>
      </c>
      <c r="J9" s="63" t="s">
        <v>72</v>
      </c>
      <c r="K9" s="64" t="s">
        <v>73</v>
      </c>
    </row>
    <row r="10" spans="1:11" ht="90" customHeight="1" x14ac:dyDescent="0.3">
      <c r="A10" s="192"/>
      <c r="B10" s="179"/>
      <c r="C10" s="59" t="s">
        <v>74</v>
      </c>
      <c r="D10" s="98"/>
      <c r="E10" s="98"/>
      <c r="F10" s="99" t="s">
        <v>75</v>
      </c>
      <c r="G10" s="114" t="s">
        <v>76</v>
      </c>
      <c r="H10" s="63" t="s">
        <v>77</v>
      </c>
      <c r="I10" s="63" t="s">
        <v>78</v>
      </c>
      <c r="J10" s="63" t="s">
        <v>79</v>
      </c>
      <c r="K10" s="65" t="s">
        <v>80</v>
      </c>
    </row>
    <row r="11" spans="1:11" ht="100.5" customHeight="1" x14ac:dyDescent="0.3">
      <c r="A11" s="192"/>
      <c r="B11" s="180" t="s">
        <v>81</v>
      </c>
      <c r="C11" s="59" t="s">
        <v>25</v>
      </c>
      <c r="D11" s="98"/>
      <c r="E11" s="98"/>
      <c r="F11" s="99" t="s">
        <v>82</v>
      </c>
      <c r="G11" s="114" t="s">
        <v>83</v>
      </c>
      <c r="H11" s="63" t="s">
        <v>84</v>
      </c>
      <c r="I11" s="63" t="s">
        <v>85</v>
      </c>
      <c r="J11" s="63" t="s">
        <v>86</v>
      </c>
      <c r="K11" s="64" t="s">
        <v>87</v>
      </c>
    </row>
    <row r="12" spans="1:11" ht="90" customHeight="1" x14ac:dyDescent="0.3">
      <c r="A12" s="192"/>
      <c r="B12" s="179"/>
      <c r="C12" s="59" t="s">
        <v>88</v>
      </c>
      <c r="D12" s="98"/>
      <c r="E12" s="98"/>
      <c r="F12" s="99" t="s">
        <v>89</v>
      </c>
      <c r="G12" s="114" t="s">
        <v>90</v>
      </c>
      <c r="H12" s="63" t="s">
        <v>91</v>
      </c>
      <c r="I12" s="63" t="s">
        <v>92</v>
      </c>
      <c r="J12" s="63" t="s">
        <v>93</v>
      </c>
      <c r="K12" s="64" t="s">
        <v>94</v>
      </c>
    </row>
    <row r="13" spans="1:11" ht="90" customHeight="1" thickBot="1" x14ac:dyDescent="0.35">
      <c r="A13" s="193"/>
      <c r="B13" s="181"/>
      <c r="C13" s="100" t="s">
        <v>95</v>
      </c>
      <c r="D13" s="125" t="s">
        <v>59</v>
      </c>
      <c r="E13" s="110"/>
      <c r="F13" s="101" t="s">
        <v>96</v>
      </c>
      <c r="G13" s="115" t="s">
        <v>97</v>
      </c>
      <c r="H13" s="117" t="s">
        <v>98</v>
      </c>
      <c r="I13" s="117" t="s">
        <v>99</v>
      </c>
      <c r="J13" s="117" t="s">
        <v>100</v>
      </c>
      <c r="K13" s="118" t="s">
        <v>101</v>
      </c>
    </row>
    <row r="14" spans="1:11" ht="14" thickBot="1" x14ac:dyDescent="0.35">
      <c r="A14" s="2"/>
      <c r="B14" s="102"/>
      <c r="C14" s="1"/>
      <c r="D14" s="1"/>
      <c r="E14" s="1"/>
      <c r="F14" s="103"/>
      <c r="G14" s="103"/>
    </row>
    <row r="15" spans="1:11" ht="33" customHeight="1" thickBot="1" x14ac:dyDescent="0.4">
      <c r="A15" s="93"/>
      <c r="B15" s="104"/>
      <c r="C15" s="94" t="s">
        <v>9</v>
      </c>
      <c r="D15" s="94" t="s">
        <v>102</v>
      </c>
      <c r="E15" s="94" t="s">
        <v>38</v>
      </c>
      <c r="F15" s="95" t="s">
        <v>39</v>
      </c>
      <c r="G15" s="112" t="s">
        <v>103</v>
      </c>
      <c r="H15" s="17">
        <v>1</v>
      </c>
      <c r="I15" s="17">
        <v>2</v>
      </c>
      <c r="J15" s="17">
        <v>3</v>
      </c>
      <c r="K15" s="120">
        <v>4</v>
      </c>
    </row>
    <row r="16" spans="1:11" ht="90" customHeight="1" x14ac:dyDescent="0.3">
      <c r="A16" s="184" t="s">
        <v>104</v>
      </c>
      <c r="B16" s="187" t="s">
        <v>105</v>
      </c>
      <c r="C16" s="58" t="s">
        <v>106</v>
      </c>
      <c r="D16" s="105"/>
      <c r="E16" s="105"/>
      <c r="F16" s="97" t="s">
        <v>107</v>
      </c>
      <c r="G16" s="113" t="s">
        <v>108</v>
      </c>
      <c r="H16" s="60" t="s">
        <v>109</v>
      </c>
      <c r="I16" s="60" t="s">
        <v>110</v>
      </c>
      <c r="J16" s="60" t="s">
        <v>111</v>
      </c>
      <c r="K16" s="61" t="s">
        <v>112</v>
      </c>
    </row>
    <row r="17" spans="1:11" ht="90" customHeight="1" x14ac:dyDescent="0.3">
      <c r="A17" s="185"/>
      <c r="B17" s="179"/>
      <c r="C17" s="59" t="s">
        <v>113</v>
      </c>
      <c r="D17" s="98"/>
      <c r="E17" s="98"/>
      <c r="F17" s="99" t="s">
        <v>114</v>
      </c>
      <c r="G17" s="114" t="s">
        <v>115</v>
      </c>
      <c r="H17" s="63" t="s">
        <v>116</v>
      </c>
      <c r="I17" s="63" t="s">
        <v>117</v>
      </c>
      <c r="J17" s="63" t="s">
        <v>118</v>
      </c>
      <c r="K17" s="64" t="s">
        <v>119</v>
      </c>
    </row>
    <row r="18" spans="1:11" ht="89.25" customHeight="1" x14ac:dyDescent="0.3">
      <c r="A18" s="185"/>
      <c r="B18" s="188"/>
      <c r="C18" s="59" t="s">
        <v>30</v>
      </c>
      <c r="D18" s="124" t="s">
        <v>59</v>
      </c>
      <c r="E18" s="98"/>
      <c r="F18" s="99" t="s">
        <v>120</v>
      </c>
      <c r="G18" s="114" t="s">
        <v>121</v>
      </c>
      <c r="H18" s="62" t="s">
        <v>122</v>
      </c>
      <c r="I18" s="62" t="s">
        <v>123</v>
      </c>
      <c r="J18" s="62" t="s">
        <v>124</v>
      </c>
      <c r="K18" s="65" t="s">
        <v>125</v>
      </c>
    </row>
    <row r="19" spans="1:11" ht="100.5" customHeight="1" x14ac:dyDescent="0.3">
      <c r="A19" s="185"/>
      <c r="B19" s="180" t="s">
        <v>126</v>
      </c>
      <c r="C19" s="59" t="s">
        <v>127</v>
      </c>
      <c r="D19" s="98"/>
      <c r="E19" s="98"/>
      <c r="F19" s="99" t="s">
        <v>128</v>
      </c>
      <c r="G19" s="114" t="s">
        <v>129</v>
      </c>
      <c r="H19" s="62" t="s">
        <v>130</v>
      </c>
      <c r="I19" s="62" t="s">
        <v>131</v>
      </c>
      <c r="J19" s="62" t="s">
        <v>132</v>
      </c>
      <c r="K19" s="65" t="s">
        <v>133</v>
      </c>
    </row>
    <row r="20" spans="1:11" ht="100.5" customHeight="1" x14ac:dyDescent="0.3">
      <c r="A20" s="185"/>
      <c r="B20" s="179"/>
      <c r="C20" s="59" t="s">
        <v>134</v>
      </c>
      <c r="D20" s="98"/>
      <c r="E20" s="98"/>
      <c r="F20" s="99" t="s">
        <v>135</v>
      </c>
      <c r="G20" s="114" t="s">
        <v>136</v>
      </c>
      <c r="H20" s="63" t="s">
        <v>137</v>
      </c>
      <c r="I20" s="63" t="s">
        <v>138</v>
      </c>
      <c r="J20" s="63" t="s">
        <v>139</v>
      </c>
      <c r="K20" s="64" t="s">
        <v>140</v>
      </c>
    </row>
    <row r="21" spans="1:11" ht="90" customHeight="1" x14ac:dyDescent="0.3">
      <c r="A21" s="185"/>
      <c r="B21" s="180" t="s">
        <v>141</v>
      </c>
      <c r="C21" s="59" t="s">
        <v>142</v>
      </c>
      <c r="D21" s="98"/>
      <c r="E21" s="98"/>
      <c r="F21" s="99" t="s">
        <v>143</v>
      </c>
      <c r="G21" s="114" t="s">
        <v>144</v>
      </c>
      <c r="H21" s="62" t="s">
        <v>145</v>
      </c>
      <c r="I21" s="62" t="s">
        <v>146</v>
      </c>
      <c r="J21" s="62" t="s">
        <v>147</v>
      </c>
      <c r="K21" s="65" t="s">
        <v>148</v>
      </c>
    </row>
    <row r="22" spans="1:11" ht="90" customHeight="1" x14ac:dyDescent="0.3">
      <c r="A22" s="185"/>
      <c r="B22" s="179"/>
      <c r="C22" s="106" t="s">
        <v>149</v>
      </c>
      <c r="D22" s="107"/>
      <c r="E22" s="98"/>
      <c r="F22" s="108" t="s">
        <v>150</v>
      </c>
      <c r="G22" s="116" t="s">
        <v>151</v>
      </c>
      <c r="H22" s="66" t="s">
        <v>152</v>
      </c>
      <c r="I22" s="66" t="s">
        <v>153</v>
      </c>
      <c r="J22" s="66" t="s">
        <v>154</v>
      </c>
      <c r="K22" s="67" t="s">
        <v>155</v>
      </c>
    </row>
    <row r="23" spans="1:11" ht="90" customHeight="1" x14ac:dyDescent="0.3">
      <c r="A23" s="185"/>
      <c r="B23" s="179"/>
      <c r="C23" s="106" t="s">
        <v>156</v>
      </c>
      <c r="D23" s="124" t="s">
        <v>59</v>
      </c>
      <c r="E23" s="124" t="s">
        <v>59</v>
      </c>
      <c r="F23" s="108" t="s">
        <v>157</v>
      </c>
      <c r="G23" s="116" t="s">
        <v>158</v>
      </c>
      <c r="H23" s="66" t="s">
        <v>159</v>
      </c>
      <c r="I23" s="68" t="s">
        <v>160</v>
      </c>
      <c r="J23" s="68" t="s">
        <v>161</v>
      </c>
      <c r="K23" s="69" t="s">
        <v>162</v>
      </c>
    </row>
    <row r="24" spans="1:11" ht="90" customHeight="1" thickBot="1" x14ac:dyDescent="0.35">
      <c r="A24" s="186"/>
      <c r="B24" s="109" t="s">
        <v>163</v>
      </c>
      <c r="C24" s="100" t="s">
        <v>164</v>
      </c>
      <c r="D24" s="125" t="s">
        <v>59</v>
      </c>
      <c r="E24" s="110"/>
      <c r="F24" s="101" t="s">
        <v>165</v>
      </c>
      <c r="G24" s="115" t="s">
        <v>166</v>
      </c>
      <c r="H24" s="70" t="s">
        <v>167</v>
      </c>
      <c r="I24" s="70" t="s">
        <v>168</v>
      </c>
      <c r="J24" s="70" t="s">
        <v>169</v>
      </c>
      <c r="K24" s="71" t="s">
        <v>170</v>
      </c>
    </row>
    <row r="25" spans="1:11" x14ac:dyDescent="0.3">
      <c r="B25" s="111"/>
    </row>
  </sheetData>
  <mergeCells count="9">
    <mergeCell ref="A16:A24"/>
    <mergeCell ref="B16:B18"/>
    <mergeCell ref="B19:B20"/>
    <mergeCell ref="B21:B23"/>
    <mergeCell ref="A5:B5"/>
    <mergeCell ref="A6:A13"/>
    <mergeCell ref="B7:B8"/>
    <mergeCell ref="B9:B10"/>
    <mergeCell ref="B11:B13"/>
  </mergeCells>
  <pageMargins left="0.70866141732283472" right="0.70866141732283472" top="0.74803149606299213" bottom="0.74803149606299213" header="0.31496062992125984" footer="0.31496062992125984"/>
  <pageSetup paperSize="9" scale="43" fitToHeight="4" orientation="landscape" r:id="rId1"/>
  <headerFooter>
    <oddHeader>&amp;C&amp;"Calibri"&amp;10&amp;KFF8C00C2 - Confidential&amp;1#</oddHeader>
  </headerFooter>
  <rowBreaks count="1" manualBreakCount="1">
    <brk id="14" max="1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6"/>
  <dimension ref="A2:J20"/>
  <sheetViews>
    <sheetView showGridLines="0" topLeftCell="A13" workbookViewId="0">
      <selection activeCell="D20" sqref="D20"/>
    </sheetView>
  </sheetViews>
  <sheetFormatPr defaultColWidth="9" defaultRowHeight="13.5" x14ac:dyDescent="0.3"/>
  <cols>
    <col min="1" max="1" width="11" customWidth="1"/>
    <col min="2" max="2" width="21.3828125" customWidth="1"/>
    <col min="3" max="3" width="15.61328125" customWidth="1"/>
    <col min="4" max="9" width="11" customWidth="1"/>
    <col min="10" max="10" width="13.3828125" customWidth="1"/>
    <col min="11" max="256" width="11" customWidth="1"/>
  </cols>
  <sheetData>
    <row r="2" spans="2:10" ht="14" thickBot="1" x14ac:dyDescent="0.35"/>
    <row r="3" spans="2:10" ht="14" thickBot="1" x14ac:dyDescent="0.35">
      <c r="D3" s="5">
        <v>1</v>
      </c>
      <c r="E3" s="5">
        <v>2</v>
      </c>
      <c r="F3" s="5">
        <v>3</v>
      </c>
      <c r="G3" s="5">
        <v>4</v>
      </c>
      <c r="H3" s="5">
        <v>5</v>
      </c>
      <c r="J3" s="7" t="s">
        <v>200</v>
      </c>
    </row>
    <row r="4" spans="2:10" s="3" customFormat="1" ht="54.75" customHeight="1" thickBot="1" x14ac:dyDescent="0.35">
      <c r="B4" s="195" t="s">
        <v>201</v>
      </c>
      <c r="C4" s="4" t="s">
        <v>202</v>
      </c>
      <c r="D4" s="4">
        <v>0</v>
      </c>
      <c r="E4" s="4">
        <v>2</v>
      </c>
      <c r="F4" s="4">
        <v>3</v>
      </c>
      <c r="G4" s="4">
        <v>4</v>
      </c>
      <c r="H4" s="4">
        <v>5</v>
      </c>
      <c r="I4" s="1"/>
      <c r="J4" s="6">
        <v>1</v>
      </c>
    </row>
    <row r="5" spans="2:10" s="3" customFormat="1" ht="54.75" customHeight="1" thickBot="1" x14ac:dyDescent="0.35">
      <c r="B5" s="195"/>
      <c r="C5" s="4" t="s">
        <v>203</v>
      </c>
      <c r="D5" s="4">
        <v>1</v>
      </c>
      <c r="E5" s="4">
        <v>2</v>
      </c>
      <c r="F5" s="4">
        <v>3</v>
      </c>
      <c r="G5" s="4">
        <v>4</v>
      </c>
      <c r="H5" s="4">
        <v>5</v>
      </c>
      <c r="I5" s="1"/>
      <c r="J5" s="6">
        <v>1</v>
      </c>
    </row>
    <row r="6" spans="2:10" s="3" customFormat="1" ht="54.75" customHeight="1" thickBot="1" x14ac:dyDescent="0.35">
      <c r="B6" s="195"/>
      <c r="C6" s="4" t="s">
        <v>204</v>
      </c>
      <c r="D6" s="4">
        <v>1</v>
      </c>
      <c r="E6" s="4">
        <v>2</v>
      </c>
      <c r="F6" s="4">
        <v>3</v>
      </c>
      <c r="G6" s="4">
        <v>4</v>
      </c>
      <c r="H6" s="4">
        <v>5</v>
      </c>
      <c r="I6" s="1"/>
      <c r="J6" s="6">
        <v>1</v>
      </c>
    </row>
    <row r="7" spans="2:10" s="3" customFormat="1" ht="54.75" customHeight="1" thickBot="1" x14ac:dyDescent="0.35">
      <c r="B7" s="195"/>
      <c r="C7" s="4" t="s">
        <v>205</v>
      </c>
      <c r="D7" s="4">
        <v>1</v>
      </c>
      <c r="E7" s="4">
        <v>2</v>
      </c>
      <c r="F7" s="4">
        <v>3</v>
      </c>
      <c r="G7" s="4">
        <v>4</v>
      </c>
      <c r="H7" s="4">
        <v>5</v>
      </c>
      <c r="I7" s="1"/>
      <c r="J7" s="6">
        <v>1</v>
      </c>
    </row>
    <row r="8" spans="2:10" s="3" customFormat="1" ht="54.75" customHeight="1" thickBot="1" x14ac:dyDescent="0.35">
      <c r="B8" s="195"/>
      <c r="C8" s="4" t="s">
        <v>206</v>
      </c>
      <c r="D8" s="4">
        <v>0</v>
      </c>
      <c r="E8" s="4">
        <v>2</v>
      </c>
      <c r="F8" s="4">
        <v>3</v>
      </c>
      <c r="G8" s="4">
        <v>4</v>
      </c>
      <c r="H8" s="4">
        <v>5</v>
      </c>
      <c r="I8" s="1"/>
      <c r="J8" s="6">
        <v>1</v>
      </c>
    </row>
    <row r="9" spans="2:10" s="3" customFormat="1" ht="54.75" customHeight="1" thickBot="1" x14ac:dyDescent="0.35">
      <c r="C9" s="1"/>
      <c r="D9" s="1"/>
      <c r="E9" s="1"/>
      <c r="F9" s="1"/>
      <c r="G9" s="1"/>
      <c r="H9" s="1"/>
      <c r="I9" s="1"/>
    </row>
    <row r="10" spans="2:10" s="3" customFormat="1" ht="54.75" customHeight="1" thickBot="1" x14ac:dyDescent="0.35">
      <c r="B10" s="195" t="s">
        <v>207</v>
      </c>
      <c r="C10" s="4" t="s">
        <v>208</v>
      </c>
      <c r="D10" s="4">
        <v>1</v>
      </c>
      <c r="E10" s="4">
        <v>2</v>
      </c>
      <c r="F10" s="4">
        <v>3</v>
      </c>
      <c r="G10" s="4">
        <v>4</v>
      </c>
      <c r="H10" s="4">
        <v>5</v>
      </c>
      <c r="I10" s="1"/>
      <c r="J10" s="6">
        <v>1</v>
      </c>
    </row>
    <row r="11" spans="2:10" s="3" customFormat="1" ht="54.75" customHeight="1" thickBot="1" x14ac:dyDescent="0.35">
      <c r="B11" s="195"/>
      <c r="C11" s="4" t="s">
        <v>209</v>
      </c>
      <c r="D11" s="4">
        <v>1</v>
      </c>
      <c r="E11" s="4">
        <v>2</v>
      </c>
      <c r="F11" s="4">
        <v>3</v>
      </c>
      <c r="G11" s="4">
        <v>4</v>
      </c>
      <c r="H11" s="4">
        <v>5</v>
      </c>
      <c r="I11" s="1"/>
      <c r="J11" s="6">
        <v>1</v>
      </c>
    </row>
    <row r="12" spans="2:10" s="3" customFormat="1" ht="54.75" customHeight="1" thickBot="1" x14ac:dyDescent="0.35">
      <c r="B12" s="195"/>
      <c r="C12" s="4" t="s">
        <v>210</v>
      </c>
      <c r="D12" s="4">
        <v>1</v>
      </c>
      <c r="E12" s="4">
        <v>2</v>
      </c>
      <c r="F12" s="4">
        <v>3</v>
      </c>
      <c r="G12" s="4">
        <v>4</v>
      </c>
      <c r="H12" s="4">
        <v>5</v>
      </c>
      <c r="I12" s="1"/>
      <c r="J12" s="6">
        <v>1</v>
      </c>
    </row>
    <row r="13" spans="2:10" s="3" customFormat="1" ht="54.75" customHeight="1" thickBot="1" x14ac:dyDescent="0.35">
      <c r="B13" s="195"/>
      <c r="C13" s="4" t="s">
        <v>211</v>
      </c>
      <c r="D13" s="4">
        <v>1</v>
      </c>
      <c r="E13" s="4">
        <v>2</v>
      </c>
      <c r="F13" s="4">
        <v>3</v>
      </c>
      <c r="G13" s="4">
        <v>4</v>
      </c>
      <c r="H13" s="4">
        <v>5</v>
      </c>
      <c r="I13" s="1"/>
      <c r="J13" s="6">
        <v>1</v>
      </c>
    </row>
    <row r="14" spans="2:10" s="3" customFormat="1" ht="54.75" customHeight="1" thickBot="1" x14ac:dyDescent="0.35">
      <c r="B14" s="195"/>
      <c r="C14" s="4" t="s">
        <v>212</v>
      </c>
      <c r="D14" s="4">
        <v>1</v>
      </c>
      <c r="E14" s="4">
        <v>2</v>
      </c>
      <c r="F14" s="4">
        <v>3</v>
      </c>
      <c r="G14" s="4">
        <v>4</v>
      </c>
      <c r="H14" s="4">
        <v>5</v>
      </c>
      <c r="I14" s="1"/>
      <c r="J14" s="6">
        <v>1</v>
      </c>
    </row>
    <row r="15" spans="2:10" s="3" customFormat="1" ht="54.75" customHeight="1" thickBot="1" x14ac:dyDescent="0.35">
      <c r="B15" s="195"/>
      <c r="C15" s="4" t="s">
        <v>213</v>
      </c>
      <c r="D15" s="4">
        <v>1</v>
      </c>
      <c r="E15" s="4">
        <v>2</v>
      </c>
      <c r="F15" s="4">
        <v>3</v>
      </c>
      <c r="G15" s="4">
        <v>4</v>
      </c>
      <c r="H15" s="4">
        <v>5</v>
      </c>
      <c r="I15" s="1"/>
      <c r="J15" s="6">
        <v>1</v>
      </c>
    </row>
    <row r="17" spans="1:4" ht="14" thickBot="1" x14ac:dyDescent="0.35"/>
    <row r="18" spans="1:4" ht="14" thickBot="1" x14ac:dyDescent="0.35">
      <c r="A18" s="9">
        <v>0</v>
      </c>
      <c r="B18" s="194" t="s">
        <v>214</v>
      </c>
      <c r="C18" s="194"/>
      <c r="D18" s="10" t="e">
        <f>#N/A</f>
        <v>#N/A</v>
      </c>
    </row>
    <row r="19" spans="1:4" ht="14" thickBot="1" x14ac:dyDescent="0.35">
      <c r="A19" s="9">
        <v>0</v>
      </c>
      <c r="B19" s="194" t="s">
        <v>215</v>
      </c>
      <c r="C19" s="194"/>
      <c r="D19" s="8" t="e">
        <f>#N/A</f>
        <v>#N/A</v>
      </c>
    </row>
    <row r="20" spans="1:4" ht="14" thickBot="1" x14ac:dyDescent="0.35">
      <c r="A20" s="9">
        <v>5.0000000001</v>
      </c>
      <c r="B20" s="194" t="s">
        <v>216</v>
      </c>
      <c r="C20" s="194"/>
      <c r="D20" s="8" t="e">
        <f>#N/A</f>
        <v>#N/A</v>
      </c>
    </row>
  </sheetData>
  <mergeCells count="5">
    <mergeCell ref="B20:C20"/>
    <mergeCell ref="B4:B8"/>
    <mergeCell ref="B10:B15"/>
    <mergeCell ref="B18:C18"/>
    <mergeCell ref="B19:C19"/>
  </mergeCells>
  <phoneticPr fontId="1" type="noConversion"/>
  <pageMargins left="0.78740157499999996" right="0.78740157499999996" top="0.984251969" bottom="0.984251969" header="0.5" footer="0.5"/>
  <pageSetup paperSize="9" orientation="portrait" r:id="rId1"/>
  <headerFooter>
    <oddHeader>&amp;C&amp;"Calibri"&amp;10&amp;KFF8C00C2 - Confidential&amp;1#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9855130CCD374A8524E0EB41BAD738" ma:contentTypeVersion="4" ma:contentTypeDescription="Create a new document." ma:contentTypeScope="" ma:versionID="294ef9b51b807f7c8311c49c9c1ff2f5">
  <xsd:schema xmlns:xsd="http://www.w3.org/2001/XMLSchema" xmlns:xs="http://www.w3.org/2001/XMLSchema" xmlns:p="http://schemas.microsoft.com/office/2006/metadata/properties" xmlns:ns2="4b8445a7-6a8d-4f5f-9cac-c35e50be2105" targetNamespace="http://schemas.microsoft.com/office/2006/metadata/properties" ma:root="true" ma:fieldsID="1e7f3f00a7bd5f0e018262886a3dfb39" ns2:_="">
    <xsd:import namespace="4b8445a7-6a8d-4f5f-9cac-c35e50be21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8445a7-6a8d-4f5f-9cac-c35e50be21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AE6BB8-22A9-428D-A966-1ADE10B33F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8445a7-6a8d-4f5f-9cac-c35e50be21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107584-5299-44E1-ADAA-624D0697B0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B6B890-A1CE-439A-88CB-55BE094FCD3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b8445a7-6a8d-4f5f-9cac-c35e50be210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Project sheet</vt:lpstr>
      <vt:lpstr>iS0 evaluation</vt:lpstr>
      <vt:lpstr>Evaluation criteria</vt:lpstr>
      <vt:lpstr>Criteria presentation</vt:lpstr>
      <vt:lpstr>Calcul</vt:lpstr>
      <vt:lpstr>'Criteria presentation'!Print_Area</vt:lpstr>
      <vt:lpstr>'Evaluation criteria'!Print_Area</vt:lpstr>
      <vt:lpstr>'iS0 evaluation'!Print_Area</vt:lpstr>
      <vt:lpstr>'Project sheet'!Print_Area</vt:lpstr>
    </vt:vector>
  </TitlesOfParts>
  <Manager/>
  <Company>Sinnogen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Sinnogen</dc:creator>
  <cp:keywords/>
  <dc:description/>
  <cp:lastModifiedBy>RAJ, Arjun</cp:lastModifiedBy>
  <cp:revision/>
  <dcterms:created xsi:type="dcterms:W3CDTF">2011-01-02T10:23:56Z</dcterms:created>
  <dcterms:modified xsi:type="dcterms:W3CDTF">2025-07-30T11:05:46Z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0x010100059855130CCD374A8524E0EB41BAD738</vt:lpwstr>
  </property>
  <property fmtid="{D5CDD505-2E9C-101B-9397-08002B2CF9AE}" pid="3" name="MSIP_Label_024ffcea-f25b-491e-9dc9-834516f3550e_Enabled">
    <vt:lpwstr>true</vt:lpwstr>
  </property>
  <property fmtid="{D5CDD505-2E9C-101B-9397-08002B2CF9AE}" pid="4" name="MSIP_Label_024ffcea-f25b-491e-9dc9-834516f3550e_SetDate">
    <vt:lpwstr>2024-11-04T12:15:19Z</vt:lpwstr>
  </property>
  <property fmtid="{D5CDD505-2E9C-101B-9397-08002B2CF9AE}" pid="5" name="MSIP_Label_024ffcea-f25b-491e-9dc9-834516f3550e_Method">
    <vt:lpwstr>Standard</vt:lpwstr>
  </property>
  <property fmtid="{D5CDD505-2E9C-101B-9397-08002B2CF9AE}" pid="6" name="MSIP_Label_024ffcea-f25b-491e-9dc9-834516f3550e_Name">
    <vt:lpwstr>C2 - restricted</vt:lpwstr>
  </property>
  <property fmtid="{D5CDD505-2E9C-101B-9397-08002B2CF9AE}" pid="7" name="MSIP_Label_024ffcea-f25b-491e-9dc9-834516f3550e_SiteId">
    <vt:lpwstr>d52b49b7-0c8f-4d89-8c4f-f20517306e08</vt:lpwstr>
  </property>
  <property fmtid="{D5CDD505-2E9C-101B-9397-08002B2CF9AE}" pid="8" name="MSIP_Label_024ffcea-f25b-491e-9dc9-834516f3550e_ActionId">
    <vt:lpwstr>ba021a2c-5e51-4e6b-8eba-132ad4f03215</vt:lpwstr>
  </property>
  <property fmtid="{D5CDD505-2E9C-101B-9397-08002B2CF9AE}" pid="9" name="MSIP_Label_024ffcea-f25b-491e-9dc9-834516f3550e_ContentBits">
    <vt:lpwstr>1</vt:lpwstr>
  </property>
</Properties>
</file>