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 defaultThemeVersion="124226"/>
  <bookViews>
    <workbookView xWindow="360" yWindow="120" windowWidth="17712" windowHeight="4932"/>
  </bookViews>
  <sheets>
    <sheet name="Arrays" sheetId="1" r:id="rId1"/>
  </sheets>
  <calcPr calcId="144525"/>
</workbook>
</file>

<file path=xl/calcChain.xml><?xml version="1.0" encoding="utf-8"?>
<calcChain xmlns="http://schemas.openxmlformats.org/spreadsheetml/2006/main">
  <c r="C44" i="1" l="1"/>
  <c r="C34" i="1"/>
  <c r="E44" i="1" l="1"/>
  <c r="F44" i="1"/>
  <c r="G44" i="1"/>
  <c r="H44" i="1"/>
  <c r="I44" i="1"/>
  <c r="J44" i="1"/>
  <c r="K44" i="1"/>
  <c r="L44" i="1"/>
  <c r="D44" i="1"/>
  <c r="E34" i="1"/>
  <c r="F34" i="1"/>
  <c r="G34" i="1"/>
  <c r="H34" i="1"/>
  <c r="I34" i="1"/>
  <c r="J34" i="1"/>
  <c r="K34" i="1"/>
  <c r="L34" i="1"/>
  <c r="D34" i="1"/>
  <c r="E24" i="1"/>
  <c r="F24" i="1"/>
  <c r="G24" i="1"/>
  <c r="H24" i="1"/>
  <c r="I24" i="1"/>
  <c r="J24" i="1"/>
  <c r="K24" i="1"/>
  <c r="L24" i="1"/>
  <c r="D10" i="1"/>
  <c r="C45" i="1" l="1"/>
  <c r="C35" i="1"/>
  <c r="C25" i="1"/>
  <c r="D43" i="1"/>
  <c r="E43" i="1" s="1"/>
  <c r="F43" i="1" s="1"/>
  <c r="G43" i="1" s="1"/>
  <c r="H43" i="1" s="1"/>
  <c r="I43" i="1" s="1"/>
  <c r="J43" i="1" s="1"/>
  <c r="K43" i="1" s="1"/>
  <c r="L43" i="1" s="1"/>
  <c r="D33" i="1"/>
  <c r="E33" i="1" s="1"/>
  <c r="F33" i="1" s="1"/>
  <c r="G33" i="1" s="1"/>
  <c r="H33" i="1" s="1"/>
  <c r="I33" i="1" s="1"/>
  <c r="J33" i="1" s="1"/>
  <c r="K33" i="1" s="1"/>
  <c r="L33" i="1" s="1"/>
  <c r="D23" i="1"/>
  <c r="D5" i="1"/>
  <c r="D7" i="1" s="1"/>
  <c r="C46" i="1" l="1"/>
  <c r="G45" i="1"/>
  <c r="H45" i="1"/>
  <c r="I45" i="1"/>
  <c r="J45" i="1"/>
  <c r="D45" i="1"/>
  <c r="F45" i="1"/>
  <c r="K45" i="1"/>
  <c r="L45" i="1"/>
  <c r="E45" i="1"/>
  <c r="C36" i="1"/>
  <c r="G35" i="1"/>
  <c r="I35" i="1"/>
  <c r="J35" i="1"/>
  <c r="L35" i="1"/>
  <c r="K35" i="1"/>
  <c r="E35" i="1"/>
  <c r="D35" i="1"/>
  <c r="F35" i="1"/>
  <c r="H35" i="1"/>
  <c r="C26" i="1"/>
  <c r="I25" i="1"/>
  <c r="J25" i="1"/>
  <c r="K25" i="1"/>
  <c r="L25" i="1"/>
  <c r="E25" i="1"/>
  <c r="D25" i="1"/>
  <c r="F25" i="1"/>
  <c r="G25" i="1"/>
  <c r="H25" i="1"/>
  <c r="D11" i="1"/>
  <c r="E23" i="1"/>
  <c r="C47" i="1" l="1"/>
  <c r="D46" i="1"/>
  <c r="G46" i="1"/>
  <c r="H46" i="1"/>
  <c r="I46" i="1"/>
  <c r="J46" i="1"/>
  <c r="E46" i="1"/>
  <c r="K46" i="1"/>
  <c r="F46" i="1"/>
  <c r="L46" i="1"/>
  <c r="C37" i="1"/>
  <c r="I36" i="1"/>
  <c r="J36" i="1"/>
  <c r="K36" i="1"/>
  <c r="L36" i="1"/>
  <c r="E36" i="1"/>
  <c r="F36" i="1"/>
  <c r="D36" i="1"/>
  <c r="G36" i="1"/>
  <c r="H36" i="1"/>
  <c r="C27" i="1"/>
  <c r="J26" i="1"/>
  <c r="K26" i="1"/>
  <c r="L26" i="1"/>
  <c r="E26" i="1"/>
  <c r="F26" i="1"/>
  <c r="D26" i="1"/>
  <c r="G26" i="1"/>
  <c r="H26" i="1"/>
  <c r="I26" i="1"/>
  <c r="D24" i="1"/>
  <c r="D12" i="1"/>
  <c r="D15" i="1" s="1"/>
  <c r="F23" i="1"/>
  <c r="C48" i="1" l="1"/>
  <c r="G47" i="1"/>
  <c r="D47" i="1"/>
  <c r="H47" i="1"/>
  <c r="J47" i="1"/>
  <c r="K47" i="1"/>
  <c r="L47" i="1"/>
  <c r="E47" i="1"/>
  <c r="F47" i="1"/>
  <c r="I47" i="1"/>
  <c r="C38" i="1"/>
  <c r="F37" i="1"/>
  <c r="G37" i="1"/>
  <c r="D37" i="1"/>
  <c r="I37" i="1"/>
  <c r="L37" i="1"/>
  <c r="J37" i="1"/>
  <c r="K37" i="1"/>
  <c r="E37" i="1"/>
  <c r="H37" i="1"/>
  <c r="C28" i="1"/>
  <c r="H27" i="1"/>
  <c r="I27" i="1"/>
  <c r="J27" i="1"/>
  <c r="K27" i="1"/>
  <c r="L27" i="1"/>
  <c r="E27" i="1"/>
  <c r="F27" i="1"/>
  <c r="G27" i="1"/>
  <c r="D27" i="1"/>
  <c r="D13" i="1"/>
  <c r="D16" i="1"/>
  <c r="G23" i="1"/>
  <c r="C49" i="1" l="1"/>
  <c r="G48" i="1"/>
  <c r="H48" i="1"/>
  <c r="D48" i="1"/>
  <c r="J48" i="1"/>
  <c r="E48" i="1"/>
  <c r="I48" i="1"/>
  <c r="K48" i="1"/>
  <c r="L48" i="1"/>
  <c r="F48" i="1"/>
  <c r="C39" i="1"/>
  <c r="D38" i="1"/>
  <c r="I38" i="1"/>
  <c r="J38" i="1"/>
  <c r="K38" i="1"/>
  <c r="L38" i="1"/>
  <c r="E38" i="1"/>
  <c r="F38" i="1"/>
  <c r="G38" i="1"/>
  <c r="H38" i="1"/>
  <c r="C29" i="1"/>
  <c r="D28" i="1"/>
  <c r="I28" i="1"/>
  <c r="J28" i="1"/>
  <c r="K28" i="1"/>
  <c r="L28" i="1"/>
  <c r="E28" i="1"/>
  <c r="F28" i="1"/>
  <c r="G28" i="1"/>
  <c r="H28" i="1"/>
  <c r="H23" i="1"/>
  <c r="C50" i="1" l="1"/>
  <c r="G49" i="1"/>
  <c r="H49" i="1"/>
  <c r="D49" i="1"/>
  <c r="J49" i="1"/>
  <c r="K49" i="1"/>
  <c r="E49" i="1"/>
  <c r="F49" i="1"/>
  <c r="I49" i="1"/>
  <c r="L49" i="1"/>
  <c r="C40" i="1"/>
  <c r="G39" i="1"/>
  <c r="I39" i="1"/>
  <c r="D39" i="1"/>
  <c r="J39" i="1"/>
  <c r="K39" i="1"/>
  <c r="L39" i="1"/>
  <c r="E39" i="1"/>
  <c r="F39" i="1"/>
  <c r="H39" i="1"/>
  <c r="C30" i="1"/>
  <c r="D29" i="1"/>
  <c r="J29" i="1"/>
  <c r="K29" i="1"/>
  <c r="L29" i="1"/>
  <c r="E29" i="1"/>
  <c r="F29" i="1"/>
  <c r="G29" i="1"/>
  <c r="H29" i="1"/>
  <c r="I29" i="1"/>
  <c r="I23" i="1"/>
  <c r="G50" i="1" l="1"/>
  <c r="H50" i="1"/>
  <c r="I50" i="1"/>
  <c r="J50" i="1"/>
  <c r="D50" i="1"/>
  <c r="F50" i="1"/>
  <c r="K50" i="1"/>
  <c r="L50" i="1"/>
  <c r="E50" i="1"/>
  <c r="I40" i="1"/>
  <c r="J40" i="1"/>
  <c r="D40" i="1"/>
  <c r="L40" i="1"/>
  <c r="K40" i="1"/>
  <c r="E40" i="1"/>
  <c r="F40" i="1"/>
  <c r="G40" i="1"/>
  <c r="H40" i="1"/>
  <c r="H30" i="1"/>
  <c r="I30" i="1"/>
  <c r="J30" i="1"/>
  <c r="D30" i="1"/>
  <c r="K30" i="1"/>
  <c r="L30" i="1"/>
  <c r="E30" i="1"/>
  <c r="F30" i="1"/>
  <c r="G30" i="1"/>
  <c r="J23" i="1"/>
  <c r="K23" i="1" l="1"/>
  <c r="L23" i="1" l="1"/>
</calcChain>
</file>

<file path=xl/sharedStrings.xml><?xml version="1.0" encoding="utf-8"?>
<sst xmlns="http://schemas.openxmlformats.org/spreadsheetml/2006/main" count="27" uniqueCount="18">
  <si>
    <t>FPS</t>
  </si>
  <si>
    <t>t_FR4</t>
  </si>
  <si>
    <t>MBIT</t>
  </si>
  <si>
    <t>FCLK</t>
  </si>
  <si>
    <t>ms</t>
  </si>
  <si>
    <t>Hz</t>
  </si>
  <si>
    <t>Data_packets</t>
  </si>
  <si>
    <t>Data_Bits</t>
  </si>
  <si>
    <t>I²C speed [Hz]</t>
  </si>
  <si>
    <t>Time [s]</t>
  </si>
  <si>
    <t>FPS_max</t>
  </si>
  <si>
    <t>total time [s]</t>
  </si>
  <si>
    <t>FPS_total [Hz]</t>
  </si>
  <si>
    <t>I²C Speed\FLCK</t>
  </si>
  <si>
    <t>8x8d</t>
  </si>
  <si>
    <t>el. Offset every x. Frame</t>
  </si>
  <si>
    <t>el. Offset every</t>
  </si>
  <si>
    <t>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</si>
</sst>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Border="1"/>
    <xf numFmtId="167" fontId="0" fillId="0" borderId="0" xfId="0" applyNumberFormat="1" applyBorder="1"/>
    <xf numFmtId="11" fontId="0" fillId="0" borderId="0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L50"/>
  <sheetViews>
    <sheetView tabSelected="1" workbookViewId="0">
      <selection activeCell="C45" sqref="C45"/>
    </sheetView>
  </sheetViews>
  <sheetFormatPr baseColWidth="10" defaultRowHeight="14.4" x14ac:dyDescent="0.3"/>
  <cols>
    <col min="3" max="3" width="12.88671875" customWidth="1"/>
    <col min="9" max="9" width="12.88671875" customWidth="1"/>
  </cols>
  <sheetData>
    <row r="2" spans="3:5" x14ac:dyDescent="0.3">
      <c r="C2" s="1" t="s">
        <v>14</v>
      </c>
    </row>
    <row r="3" spans="3:5" x14ac:dyDescent="0.3">
      <c r="C3" t="s">
        <v>3</v>
      </c>
      <c r="D3" s="2">
        <v>5000000</v>
      </c>
    </row>
    <row r="4" spans="3:5" x14ac:dyDescent="0.3">
      <c r="C4" t="s">
        <v>2</v>
      </c>
      <c r="D4">
        <v>12</v>
      </c>
    </row>
    <row r="5" spans="3:5" x14ac:dyDescent="0.3">
      <c r="C5" t="s">
        <v>1</v>
      </c>
      <c r="D5" s="3">
        <f>32*(2^D4+4)/D3*1000</f>
        <v>26.24</v>
      </c>
      <c r="E5" t="s">
        <v>4</v>
      </c>
    </row>
    <row r="7" spans="3:5" x14ac:dyDescent="0.3">
      <c r="C7" t="s">
        <v>0</v>
      </c>
      <c r="D7" s="3">
        <f>1000/(4*D5)</f>
        <v>9.5274390243902438</v>
      </c>
      <c r="E7" t="s">
        <v>5</v>
      </c>
    </row>
    <row r="9" spans="3:5" x14ac:dyDescent="0.3">
      <c r="C9" t="s">
        <v>8</v>
      </c>
      <c r="D9" s="2">
        <v>400000</v>
      </c>
    </row>
    <row r="10" spans="3:5" x14ac:dyDescent="0.3">
      <c r="C10" t="s">
        <v>6</v>
      </c>
      <c r="D10">
        <f>8*8+1+1+(8*8)/D20</f>
        <v>66.64</v>
      </c>
      <c r="E10" t="s">
        <v>15</v>
      </c>
    </row>
    <row r="11" spans="3:5" x14ac:dyDescent="0.3">
      <c r="C11" t="s">
        <v>7</v>
      </c>
      <c r="D11">
        <f>D10*22</f>
        <v>1466.08</v>
      </c>
    </row>
    <row r="12" spans="3:5" x14ac:dyDescent="0.3">
      <c r="C12" t="s">
        <v>9</v>
      </c>
      <c r="D12" s="4">
        <f>D11/D9</f>
        <v>3.6652E-3</v>
      </c>
    </row>
    <row r="13" spans="3:5" x14ac:dyDescent="0.3">
      <c r="C13" t="s">
        <v>10</v>
      </c>
      <c r="D13" s="3">
        <f>1/D12</f>
        <v>272.83640729018879</v>
      </c>
    </row>
    <row r="15" spans="3:5" x14ac:dyDescent="0.3">
      <c r="C15" t="s">
        <v>11</v>
      </c>
      <c r="D15" s="6">
        <f>D12+D5/1000+D5/(1000*D20)</f>
        <v>3.0167599999999999E-2</v>
      </c>
      <c r="E15" t="s">
        <v>15</v>
      </c>
    </row>
    <row r="16" spans="3:5" x14ac:dyDescent="0.3">
      <c r="C16" t="s">
        <v>12</v>
      </c>
      <c r="D16" s="5">
        <f>1/D15</f>
        <v>33.148145692729948</v>
      </c>
    </row>
    <row r="17" spans="2:12" x14ac:dyDescent="0.3">
      <c r="D17" s="5"/>
    </row>
    <row r="20" spans="2:12" x14ac:dyDescent="0.3">
      <c r="C20" t="s">
        <v>16</v>
      </c>
      <c r="D20">
        <v>100</v>
      </c>
      <c r="E20" t="s">
        <v>17</v>
      </c>
    </row>
    <row r="21" spans="2:12" x14ac:dyDescent="0.3">
      <c r="C21" s="7"/>
      <c r="D21" s="7"/>
      <c r="E21" s="7"/>
    </row>
    <row r="22" spans="2:12" x14ac:dyDescent="0.3">
      <c r="B22" s="1" t="s">
        <v>14</v>
      </c>
      <c r="C22" s="7" t="s">
        <v>2</v>
      </c>
      <c r="D22" s="7">
        <v>12</v>
      </c>
      <c r="E22" s="7"/>
    </row>
    <row r="23" spans="2:12" x14ac:dyDescent="0.3">
      <c r="C23" s="7" t="s">
        <v>13</v>
      </c>
      <c r="D23" s="8">
        <f>5000000</f>
        <v>5000000</v>
      </c>
      <c r="E23" s="8">
        <f>D23+1000000</f>
        <v>6000000</v>
      </c>
      <c r="F23" s="8">
        <f t="shared" ref="F23:L23" si="0">E23+1000000</f>
        <v>7000000</v>
      </c>
      <c r="G23" s="8">
        <f t="shared" si="0"/>
        <v>8000000</v>
      </c>
      <c r="H23" s="8">
        <f t="shared" si="0"/>
        <v>9000000</v>
      </c>
      <c r="I23" s="8">
        <f t="shared" si="0"/>
        <v>10000000</v>
      </c>
      <c r="J23" s="8">
        <f t="shared" si="0"/>
        <v>11000000</v>
      </c>
      <c r="K23" s="8">
        <f t="shared" si="0"/>
        <v>12000000</v>
      </c>
      <c r="L23" s="8">
        <f t="shared" si="0"/>
        <v>13000000</v>
      </c>
    </row>
    <row r="24" spans="2:12" x14ac:dyDescent="0.3">
      <c r="C24" s="9">
        <v>400000</v>
      </c>
      <c r="D24" s="10">
        <f>1/(32*(2^$D$22+4)/D$23*(1+1/$D$20)+$D$11/$C24)</f>
        <v>33.148145692729948</v>
      </c>
      <c r="E24" s="10">
        <f t="shared" ref="E24:L24" si="1">1/(32*(2^$D$22+4)/E$23*(1+1/$D$20)+$D$11/$C24)</f>
        <v>38.834147124460856</v>
      </c>
      <c r="F24" s="10">
        <f t="shared" si="1"/>
        <v>44.256627746123748</v>
      </c>
      <c r="G24" s="10">
        <f t="shared" si="1"/>
        <v>49.433492179621531</v>
      </c>
      <c r="H24" s="10">
        <f t="shared" si="1"/>
        <v>54.381058956318718</v>
      </c>
      <c r="I24" s="10">
        <f t="shared" si="1"/>
        <v>59.114232342578809</v>
      </c>
      <c r="J24" s="10">
        <f t="shared" si="1"/>
        <v>63.646652301810121</v>
      </c>
      <c r="K24" s="10">
        <f t="shared" si="1"/>
        <v>67.990825771242598</v>
      </c>
      <c r="L24" s="10">
        <f t="shared" si="1"/>
        <v>72.158241914391468</v>
      </c>
    </row>
    <row r="25" spans="2:12" x14ac:dyDescent="0.3">
      <c r="C25" s="9">
        <f>C24+100000</f>
        <v>500000</v>
      </c>
      <c r="D25" s="10">
        <f t="shared" ref="D25:L30" si="2">1/(32*(2^$D$22+4)/D$23*(1+1/$D$20)+$D$11/$C25)</f>
        <v>33.973669047541392</v>
      </c>
      <c r="E25" s="10">
        <f t="shared" si="2"/>
        <v>39.972030238041441</v>
      </c>
      <c r="F25" s="10">
        <f t="shared" si="2"/>
        <v>45.740536675023677</v>
      </c>
      <c r="G25" s="10">
        <f t="shared" si="2"/>
        <v>51.292151890423547</v>
      </c>
      <c r="H25" s="10">
        <f t="shared" si="2"/>
        <v>56.638882567709899</v>
      </c>
      <c r="I25" s="10">
        <f t="shared" si="2"/>
        <v>61.791865224526916</v>
      </c>
      <c r="J25" s="10">
        <f t="shared" si="2"/>
        <v>66.761443639746517</v>
      </c>
      <c r="K25" s="10">
        <f t="shared" si="2"/>
        <v>71.557238157754142</v>
      </c>
      <c r="L25" s="10">
        <f t="shared" si="2"/>
        <v>76.188207847057214</v>
      </c>
    </row>
    <row r="26" spans="2:12" x14ac:dyDescent="0.3">
      <c r="C26" s="9">
        <f t="shared" ref="C26:C30" si="3">C25+100000</f>
        <v>600000</v>
      </c>
      <c r="D26" s="10">
        <f t="shared" si="2"/>
        <v>34.547246814743843</v>
      </c>
      <c r="E26" s="10">
        <f t="shared" si="2"/>
        <v>40.768402857049679</v>
      </c>
      <c r="F26" s="10">
        <f t="shared" si="2"/>
        <v>46.786356563724794</v>
      </c>
      <c r="G26" s="10">
        <f t="shared" si="2"/>
        <v>52.610903785179154</v>
      </c>
      <c r="H26" s="10">
        <f t="shared" si="2"/>
        <v>58.251220686691276</v>
      </c>
      <c r="I26" s="10">
        <f t="shared" si="2"/>
        <v>63.715911987086912</v>
      </c>
      <c r="J26" s="10">
        <f t="shared" si="2"/>
        <v>69.01305476039505</v>
      </c>
      <c r="K26" s="10">
        <f t="shared" si="2"/>
        <v>74.150238269432307</v>
      </c>
      <c r="L26" s="10">
        <f t="shared" si="2"/>
        <v>79.134600244465048</v>
      </c>
    </row>
    <row r="27" spans="2:12" x14ac:dyDescent="0.3">
      <c r="C27" s="9">
        <f t="shared" si="3"/>
        <v>700000</v>
      </c>
      <c r="D27" s="10">
        <f t="shared" si="2"/>
        <v>34.968947574553795</v>
      </c>
      <c r="E27" s="10">
        <f t="shared" si="2"/>
        <v>41.356949070295791</v>
      </c>
      <c r="F27" s="10">
        <f t="shared" si="2"/>
        <v>47.563136666557952</v>
      </c>
      <c r="G27" s="10">
        <f t="shared" si="2"/>
        <v>53.595163572439219</v>
      </c>
      <c r="H27" s="10">
        <f t="shared" si="2"/>
        <v>59.460259405291701</v>
      </c>
      <c r="I27" s="10">
        <f t="shared" si="2"/>
        <v>65.165259097070177</v>
      </c>
      <c r="J27" s="10">
        <f t="shared" si="2"/>
        <v>70.716629465433712</v>
      </c>
      <c r="K27" s="10">
        <f t="shared" si="2"/>
        <v>76.120493666774934</v>
      </c>
      <c r="L27" s="10">
        <f t="shared" si="2"/>
        <v>81.382653725572695</v>
      </c>
    </row>
    <row r="28" spans="2:12" x14ac:dyDescent="0.3">
      <c r="C28" s="9">
        <f t="shared" si="3"/>
        <v>800000</v>
      </c>
      <c r="D28" s="10">
        <f t="shared" si="2"/>
        <v>35.292041644609142</v>
      </c>
      <c r="E28" s="10">
        <f t="shared" si="2"/>
        <v>41.809632381839016</v>
      </c>
      <c r="F28" s="10">
        <f t="shared" si="2"/>
        <v>48.162862029913263</v>
      </c>
      <c r="G28" s="10">
        <f t="shared" si="2"/>
        <v>54.357870476066225</v>
      </c>
      <c r="H28" s="10">
        <f t="shared" si="2"/>
        <v>60.400495552510179</v>
      </c>
      <c r="I28" s="10">
        <f t="shared" si="2"/>
        <v>66.296291385459895</v>
      </c>
      <c r="J28" s="10">
        <f t="shared" si="2"/>
        <v>72.050545422628858</v>
      </c>
      <c r="K28" s="10">
        <f t="shared" si="2"/>
        <v>77.668294248921711</v>
      </c>
      <c r="L28" s="10">
        <f t="shared" si="2"/>
        <v>83.154338289758329</v>
      </c>
    </row>
    <row r="29" spans="2:12" x14ac:dyDescent="0.3">
      <c r="C29" s="9">
        <f t="shared" si="3"/>
        <v>900000</v>
      </c>
      <c r="D29" s="10">
        <f t="shared" si="2"/>
        <v>35.547494612579712</v>
      </c>
      <c r="E29" s="10">
        <f t="shared" si="2"/>
        <v>42.168629538281621</v>
      </c>
      <c r="F29" s="10">
        <f t="shared" si="2"/>
        <v>48.639874691329808</v>
      </c>
      <c r="G29" s="10">
        <f t="shared" si="2"/>
        <v>54.966262929286508</v>
      </c>
      <c r="H29" s="10">
        <f t="shared" si="2"/>
        <v>61.152604285574512</v>
      </c>
      <c r="I29" s="10">
        <f t="shared" si="2"/>
        <v>67.203498166091208</v>
      </c>
      <c r="J29" s="10">
        <f t="shared" si="2"/>
        <v>73.12334475337785</v>
      </c>
      <c r="K29" s="10">
        <f t="shared" si="2"/>
        <v>78.916355677768735</v>
      </c>
      <c r="L29" s="10">
        <f t="shared" si="2"/>
        <v>84.586564009906311</v>
      </c>
    </row>
    <row r="30" spans="2:12" x14ac:dyDescent="0.3">
      <c r="C30" s="9">
        <f t="shared" si="3"/>
        <v>1000000</v>
      </c>
      <c r="D30" s="10">
        <f t="shared" si="2"/>
        <v>35.754535105232748</v>
      </c>
      <c r="E30" s="10">
        <f t="shared" si="2"/>
        <v>42.460296791813199</v>
      </c>
      <c r="F30" s="10">
        <f t="shared" si="2"/>
        <v>49.028342304119157</v>
      </c>
      <c r="G30" s="10">
        <f t="shared" si="2"/>
        <v>55.462870935680805</v>
      </c>
      <c r="H30" s="10">
        <f t="shared" si="2"/>
        <v>61.767912969285142</v>
      </c>
      <c r="I30" s="10">
        <f t="shared" si="2"/>
        <v>67.947338095082785</v>
      </c>
      <c r="J30" s="10">
        <f t="shared" si="2"/>
        <v>74.004863330509494</v>
      </c>
      <c r="K30" s="10">
        <f t="shared" si="2"/>
        <v>79.944060476082882</v>
      </c>
      <c r="L30" s="10">
        <f t="shared" si="2"/>
        <v>85.768363138499282</v>
      </c>
    </row>
    <row r="31" spans="2:12" x14ac:dyDescent="0.3">
      <c r="C31" s="7"/>
      <c r="D31" s="7"/>
      <c r="E31" s="7"/>
    </row>
    <row r="32" spans="2:12" x14ac:dyDescent="0.3">
      <c r="B32" s="1" t="s">
        <v>14</v>
      </c>
      <c r="C32" s="7" t="s">
        <v>2</v>
      </c>
      <c r="D32" s="7">
        <v>11</v>
      </c>
      <c r="E32" s="7"/>
    </row>
    <row r="33" spans="2:12" x14ac:dyDescent="0.3">
      <c r="C33" s="7" t="s">
        <v>13</v>
      </c>
      <c r="D33" s="8">
        <f>5000000</f>
        <v>5000000</v>
      </c>
      <c r="E33" s="8">
        <f>D33+1000000</f>
        <v>6000000</v>
      </c>
      <c r="F33" s="8">
        <f t="shared" ref="F33:L33" si="4">E33+1000000</f>
        <v>7000000</v>
      </c>
      <c r="G33" s="8">
        <f t="shared" si="4"/>
        <v>8000000</v>
      </c>
      <c r="H33" s="8">
        <f t="shared" si="4"/>
        <v>9000000</v>
      </c>
      <c r="I33" s="8">
        <f t="shared" si="4"/>
        <v>10000000</v>
      </c>
      <c r="J33" s="8">
        <f t="shared" si="4"/>
        <v>11000000</v>
      </c>
      <c r="K33" s="8">
        <f t="shared" si="4"/>
        <v>12000000</v>
      </c>
      <c r="L33" s="8">
        <f t="shared" si="4"/>
        <v>13000000</v>
      </c>
    </row>
    <row r="34" spans="2:12" x14ac:dyDescent="0.3">
      <c r="C34" s="9">
        <f>C24</f>
        <v>400000</v>
      </c>
      <c r="D34" s="10">
        <f>1/(32*(2^$D$32+4)/D$33*(1+1/$D$20)+$D$11/$C34)</f>
        <v>59.069090043030648</v>
      </c>
      <c r="E34" s="10">
        <f t="shared" ref="E34:L34" si="5">1/(32*(2^$D$32+4)/E$33*(1+1/$D$20)+$D$11/$C34)</f>
        <v>67.941059771826744</v>
      </c>
      <c r="F34" s="10">
        <f t="shared" si="5"/>
        <v>76.105949919675595</v>
      </c>
      <c r="G34" s="10">
        <f t="shared" si="5"/>
        <v>83.645050555068551</v>
      </c>
      <c r="H34" s="10">
        <f t="shared" si="5"/>
        <v>90.627650858787604</v>
      </c>
      <c r="I34" s="10">
        <f t="shared" si="5"/>
        <v>97.113174917143041</v>
      </c>
      <c r="J34" s="10">
        <f t="shared" si="5"/>
        <v>103.15287706502683</v>
      </c>
      <c r="K34" s="10">
        <f t="shared" si="5"/>
        <v>108.7911992271473</v>
      </c>
      <c r="L34" s="10">
        <f t="shared" si="5"/>
        <v>114.0668663480282</v>
      </c>
    </row>
    <row r="35" spans="2:12" x14ac:dyDescent="0.3">
      <c r="C35" s="9">
        <f>C34+100000</f>
        <v>500000</v>
      </c>
      <c r="D35" s="10">
        <f t="shared" ref="D35:L40" si="6">1/(32*(2^$D$32+4)/D$33*(1+1/$D$20)+$D$11/$C35)</f>
        <v>61.742542488748043</v>
      </c>
      <c r="E35" s="10">
        <f t="shared" si="6"/>
        <v>71.502116462647294</v>
      </c>
      <c r="F35" s="10">
        <f t="shared" si="6"/>
        <v>80.602668454971194</v>
      </c>
      <c r="G35" s="10">
        <f t="shared" si="6"/>
        <v>89.108769728681622</v>
      </c>
      <c r="H35" s="10">
        <f t="shared" si="6"/>
        <v>97.076822714423287</v>
      </c>
      <c r="I35" s="10">
        <f t="shared" si="6"/>
        <v>104.55631319383569</v>
      </c>
      <c r="J35" s="10">
        <f t="shared" si="6"/>
        <v>111.59083900079536</v>
      </c>
      <c r="K35" s="10">
        <f t="shared" si="6"/>
        <v>118.21896042974956</v>
      </c>
      <c r="L35" s="10">
        <f t="shared" si="6"/>
        <v>124.47490739066889</v>
      </c>
    </row>
    <row r="36" spans="2:12" x14ac:dyDescent="0.3">
      <c r="C36" s="9">
        <f t="shared" ref="C36:C40" si="7">C35+100000</f>
        <v>600000</v>
      </c>
      <c r="D36" s="10">
        <f t="shared" si="6"/>
        <v>63.663471156542883</v>
      </c>
      <c r="E36" s="10">
        <f t="shared" si="6"/>
        <v>74.091050986497649</v>
      </c>
      <c r="F36" s="10">
        <f t="shared" si="6"/>
        <v>83.907795401788874</v>
      </c>
      <c r="G36" s="10">
        <f t="shared" si="6"/>
        <v>93.16585011974918</v>
      </c>
      <c r="H36" s="10">
        <f t="shared" si="6"/>
        <v>101.91158965774011</v>
      </c>
      <c r="I36" s="10">
        <f t="shared" si="6"/>
        <v>110.18639424280498</v>
      </c>
      <c r="J36" s="10">
        <f t="shared" si="6"/>
        <v>118.02730450815663</v>
      </c>
      <c r="K36" s="10">
        <f t="shared" si="6"/>
        <v>125.46757583260283</v>
      </c>
      <c r="L36" s="10">
        <f t="shared" si="6"/>
        <v>132.53714982325661</v>
      </c>
    </row>
    <row r="37" spans="2:12" x14ac:dyDescent="0.3">
      <c r="C37" s="9">
        <f t="shared" si="7"/>
        <v>700000</v>
      </c>
      <c r="D37" s="10">
        <f t="shared" si="6"/>
        <v>65.110406413947999</v>
      </c>
      <c r="E37" s="10">
        <f t="shared" si="6"/>
        <v>76.058120573417384</v>
      </c>
      <c r="F37" s="10">
        <f t="shared" si="6"/>
        <v>86.439559484247255</v>
      </c>
      <c r="G37" s="10">
        <f t="shared" si="6"/>
        <v>96.297551731044791</v>
      </c>
      <c r="H37" s="10">
        <f t="shared" si="6"/>
        <v>105.6707131505089</v>
      </c>
      <c r="I37" s="10">
        <f t="shared" si="6"/>
        <v>114.59395237291989</v>
      </c>
      <c r="J37" s="10">
        <f t="shared" si="6"/>
        <v>123.09890527024463</v>
      </c>
      <c r="K37" s="10">
        <f t="shared" si="6"/>
        <v>131.2143097077595</v>
      </c>
      <c r="L37" s="10">
        <f t="shared" si="6"/>
        <v>138.96632995481244</v>
      </c>
    </row>
    <row r="38" spans="2:12" x14ac:dyDescent="0.3">
      <c r="C38" s="9">
        <f t="shared" si="7"/>
        <v>800000</v>
      </c>
      <c r="D38" s="10">
        <f t="shared" si="6"/>
        <v>66.239518920921142</v>
      </c>
      <c r="E38" s="10">
        <f t="shared" si="6"/>
        <v>77.603359915070868</v>
      </c>
      <c r="F38" s="10">
        <f t="shared" si="6"/>
        <v>88.440967675584375</v>
      </c>
      <c r="G38" s="10">
        <f t="shared" si="6"/>
        <v>98.788067981996861</v>
      </c>
      <c r="H38" s="10">
        <f t="shared" si="6"/>
        <v>108.67722429674967</v>
      </c>
      <c r="I38" s="10">
        <f t="shared" si="6"/>
        <v>118.1381800860613</v>
      </c>
      <c r="J38" s="10">
        <f t="shared" si="6"/>
        <v>127.19815761563123</v>
      </c>
      <c r="K38" s="10">
        <f t="shared" si="6"/>
        <v>135.88211954365349</v>
      </c>
      <c r="L38" s="10">
        <f t="shared" si="6"/>
        <v>144.21299860534936</v>
      </c>
    </row>
    <row r="39" spans="2:12" x14ac:dyDescent="0.3">
      <c r="C39" s="9">
        <f t="shared" si="7"/>
        <v>900000</v>
      </c>
      <c r="D39" s="10">
        <f t="shared" si="6"/>
        <v>67.145161991135168</v>
      </c>
      <c r="E39" s="10">
        <f t="shared" si="6"/>
        <v>78.849318601710706</v>
      </c>
      <c r="F39" s="10">
        <f t="shared" si="6"/>
        <v>90.062869029031916</v>
      </c>
      <c r="G39" s="10">
        <f t="shared" si="6"/>
        <v>100.81602732876061</v>
      </c>
      <c r="H39" s="10">
        <f t="shared" si="6"/>
        <v>111.13657647974645</v>
      </c>
      <c r="I39" s="10">
        <f t="shared" si="6"/>
        <v>121.05010807353648</v>
      </c>
      <c r="J39" s="10">
        <f t="shared" si="6"/>
        <v>130.58023419393535</v>
      </c>
      <c r="K39" s="10">
        <f t="shared" si="6"/>
        <v>139.74877517962375</v>
      </c>
      <c r="L39" s="10">
        <f t="shared" si="6"/>
        <v>148.57592641280723</v>
      </c>
    </row>
    <row r="40" spans="2:12" x14ac:dyDescent="0.3">
      <c r="C40" s="9">
        <f t="shared" si="7"/>
        <v>1000000</v>
      </c>
      <c r="D40" s="10">
        <f t="shared" si="6"/>
        <v>67.887703961817778</v>
      </c>
      <c r="E40" s="10">
        <f t="shared" si="6"/>
        <v>79.875266783391055</v>
      </c>
      <c r="F40" s="10">
        <f t="shared" si="6"/>
        <v>91.403858809765055</v>
      </c>
      <c r="G40" s="10">
        <f t="shared" si="6"/>
        <v>102.49934400419838</v>
      </c>
      <c r="H40" s="10">
        <f t="shared" si="6"/>
        <v>113.18567884242742</v>
      </c>
      <c r="I40" s="10">
        <f t="shared" si="6"/>
        <v>123.48508497749609</v>
      </c>
      <c r="J40" s="10">
        <f t="shared" si="6"/>
        <v>133.41820348265176</v>
      </c>
      <c r="K40" s="10">
        <f t="shared" si="6"/>
        <v>143.00423292529459</v>
      </c>
      <c r="L40" s="10">
        <f t="shared" si="6"/>
        <v>152.26105321547234</v>
      </c>
    </row>
    <row r="42" spans="2:12" x14ac:dyDescent="0.3">
      <c r="B42" s="1" t="s">
        <v>14</v>
      </c>
      <c r="C42" s="7" t="s">
        <v>2</v>
      </c>
      <c r="D42" s="7">
        <v>10</v>
      </c>
      <c r="E42" s="7"/>
    </row>
    <row r="43" spans="2:12" x14ac:dyDescent="0.3">
      <c r="C43" s="7" t="s">
        <v>13</v>
      </c>
      <c r="D43" s="8">
        <f>5000000</f>
        <v>5000000</v>
      </c>
      <c r="E43" s="8">
        <f>D43+1000000</f>
        <v>6000000</v>
      </c>
      <c r="F43" s="8">
        <f t="shared" ref="F43" si="8">E43+1000000</f>
        <v>7000000</v>
      </c>
      <c r="G43" s="8">
        <f t="shared" ref="G43" si="9">F43+1000000</f>
        <v>8000000</v>
      </c>
      <c r="H43" s="8">
        <f t="shared" ref="H43" si="10">G43+1000000</f>
        <v>9000000</v>
      </c>
      <c r="I43" s="8">
        <f t="shared" ref="I43" si="11">H43+1000000</f>
        <v>10000000</v>
      </c>
      <c r="J43" s="8">
        <f t="shared" ref="J43" si="12">I43+1000000</f>
        <v>11000000</v>
      </c>
      <c r="K43" s="8">
        <f t="shared" ref="K43" si="13">J43+1000000</f>
        <v>12000000</v>
      </c>
      <c r="L43" s="8">
        <f t="shared" ref="L43" si="14">K43+1000000</f>
        <v>13000000</v>
      </c>
    </row>
    <row r="44" spans="2:12" x14ac:dyDescent="0.3">
      <c r="C44" s="9">
        <f>C24</f>
        <v>400000</v>
      </c>
      <c r="D44" s="10">
        <f>1/(32*(2^$D$42+4)/D$43*(1+1/$D$20)+$D$11/$C44)</f>
        <v>96.991404233791172</v>
      </c>
      <c r="E44" s="10">
        <f t="shared" ref="E44:L44" si="15">1/(32*(2^$D$42+4)/E$43*(1+1/$D$20)+$D$11/$C44)</f>
        <v>108.6638404409144</v>
      </c>
      <c r="F44" s="10">
        <f t="shared" si="15"/>
        <v>118.88312362350327</v>
      </c>
      <c r="G44" s="10">
        <f t="shared" si="15"/>
        <v>127.90471610269213</v>
      </c>
      <c r="H44" s="10">
        <f t="shared" si="15"/>
        <v>135.9275149912946</v>
      </c>
      <c r="I44" s="10">
        <f t="shared" si="15"/>
        <v>143.10868704076424</v>
      </c>
      <c r="J44" s="10">
        <f t="shared" si="15"/>
        <v>149.57406744648242</v>
      </c>
      <c r="K44" s="10">
        <f t="shared" si="15"/>
        <v>155.42559673067439</v>
      </c>
      <c r="L44" s="10">
        <f t="shared" si="15"/>
        <v>160.7467353574562</v>
      </c>
    </row>
    <row r="45" spans="2:12" x14ac:dyDescent="0.3">
      <c r="C45" s="9">
        <f>C44+100000</f>
        <v>500000</v>
      </c>
      <c r="D45" s="10">
        <f t="shared" ref="D45:L50" si="16">1/(32*(2^$D$42+4)/D$43*(1+1/$D$20)+$D$11/$C45)</f>
        <v>104.41517478264937</v>
      </c>
      <c r="E45" s="10">
        <f t="shared" si="16"/>
        <v>118.06858682921299</v>
      </c>
      <c r="F45" s="10">
        <f t="shared" si="16"/>
        <v>130.23236430531824</v>
      </c>
      <c r="G45" s="10">
        <f t="shared" si="16"/>
        <v>141.1376826321613</v>
      </c>
      <c r="H45" s="10">
        <f t="shared" si="16"/>
        <v>150.97023537937142</v>
      </c>
      <c r="I45" s="10">
        <f t="shared" si="16"/>
        <v>159.88089512836515</v>
      </c>
      <c r="J45" s="10">
        <f t="shared" si="16"/>
        <v>167.99350995254642</v>
      </c>
      <c r="K45" s="10">
        <f t="shared" si="16"/>
        <v>175.41069490700895</v>
      </c>
      <c r="L45" s="10">
        <f t="shared" si="16"/>
        <v>182.21819535584692</v>
      </c>
    </row>
    <row r="46" spans="2:12" x14ac:dyDescent="0.3">
      <c r="C46" s="9">
        <f t="shared" ref="C46:C50" si="17">C45+100000</f>
        <v>600000</v>
      </c>
      <c r="D46" s="10">
        <f t="shared" si="16"/>
        <v>110.02965812758276</v>
      </c>
      <c r="E46" s="10">
        <f t="shared" si="16"/>
        <v>125.29820973917927</v>
      </c>
      <c r="F46" s="10">
        <f t="shared" si="16"/>
        <v>139.08419547873046</v>
      </c>
      <c r="G46" s="10">
        <f t="shared" si="16"/>
        <v>151.59355141244765</v>
      </c>
      <c r="H46" s="10">
        <f t="shared" si="16"/>
        <v>162.99576066137161</v>
      </c>
      <c r="I46" s="10">
        <f t="shared" si="16"/>
        <v>173.43157731163481</v>
      </c>
      <c r="J46" s="10">
        <f t="shared" si="16"/>
        <v>183.01886625025622</v>
      </c>
      <c r="K46" s="10">
        <f t="shared" si="16"/>
        <v>191.8570741540382</v>
      </c>
      <c r="L46" s="10">
        <f t="shared" si="16"/>
        <v>200.03069188872468</v>
      </c>
    </row>
    <row r="47" spans="2:12" x14ac:dyDescent="0.3">
      <c r="C47" s="9">
        <f t="shared" si="17"/>
        <v>700000</v>
      </c>
      <c r="D47" s="10">
        <f t="shared" si="16"/>
        <v>114.42443593330061</v>
      </c>
      <c r="E47" s="10">
        <f t="shared" si="16"/>
        <v>131.02908496275279</v>
      </c>
      <c r="F47" s="10">
        <f t="shared" si="16"/>
        <v>146.18124469570913</v>
      </c>
      <c r="G47" s="10">
        <f t="shared" si="16"/>
        <v>160.06351320203856</v>
      </c>
      <c r="H47" s="10">
        <f t="shared" si="16"/>
        <v>172.82911271837918</v>
      </c>
      <c r="I47" s="10">
        <f t="shared" si="16"/>
        <v>184.6075686149411</v>
      </c>
      <c r="J47" s="10">
        <f t="shared" si="16"/>
        <v>195.50911996723977</v>
      </c>
      <c r="K47" s="10">
        <f t="shared" si="16"/>
        <v>205.62818038252325</v>
      </c>
      <c r="L47" s="10">
        <f t="shared" si="16"/>
        <v>215.04607941221622</v>
      </c>
    </row>
    <row r="48" spans="2:12" x14ac:dyDescent="0.3">
      <c r="C48" s="9">
        <f t="shared" si="17"/>
        <v>800000</v>
      </c>
      <c r="D48" s="10">
        <f t="shared" si="16"/>
        <v>117.95802392943655</v>
      </c>
      <c r="E48" s="10">
        <f t="shared" si="16"/>
        <v>135.68349202271523</v>
      </c>
      <c r="F48" s="10">
        <f t="shared" si="16"/>
        <v>151.9982559285834</v>
      </c>
      <c r="G48" s="10">
        <f t="shared" si="16"/>
        <v>167.06427965223898</v>
      </c>
      <c r="H48" s="10">
        <f t="shared" si="16"/>
        <v>181.01964747027051</v>
      </c>
      <c r="I48" s="10">
        <f t="shared" si="16"/>
        <v>193.98280846758234</v>
      </c>
      <c r="J48" s="10">
        <f t="shared" si="16"/>
        <v>206.05594681208973</v>
      </c>
      <c r="K48" s="10">
        <f t="shared" si="16"/>
        <v>217.3276808818288</v>
      </c>
      <c r="L48" s="10">
        <f t="shared" si="16"/>
        <v>227.87524216126695</v>
      </c>
    </row>
    <row r="49" spans="3:12" x14ac:dyDescent="0.3">
      <c r="C49" s="9">
        <f t="shared" si="17"/>
        <v>900000</v>
      </c>
      <c r="D49" s="10">
        <f t="shared" si="16"/>
        <v>120.8609684175786</v>
      </c>
      <c r="E49" s="10">
        <f t="shared" si="16"/>
        <v>139.53869128832045</v>
      </c>
      <c r="F49" s="10">
        <f t="shared" si="16"/>
        <v>156.85288772639598</v>
      </c>
      <c r="G49" s="10">
        <f t="shared" si="16"/>
        <v>172.94761147818707</v>
      </c>
      <c r="H49" s="10">
        <f t="shared" si="16"/>
        <v>187.94731460876889</v>
      </c>
      <c r="I49" s="10">
        <f t="shared" si="16"/>
        <v>201.96007186547197</v>
      </c>
      <c r="J49" s="10">
        <f t="shared" si="16"/>
        <v>215.08018884648888</v>
      </c>
      <c r="K49" s="10">
        <f t="shared" si="16"/>
        <v>227.39032711867148</v>
      </c>
      <c r="L49" s="10">
        <f t="shared" si="16"/>
        <v>238.96324753422604</v>
      </c>
    </row>
    <row r="50" spans="3:12" x14ac:dyDescent="0.3">
      <c r="C50" s="9">
        <f t="shared" si="17"/>
        <v>1000000</v>
      </c>
      <c r="D50" s="10">
        <f t="shared" si="16"/>
        <v>123.28826571876073</v>
      </c>
      <c r="E50" s="10">
        <f t="shared" si="16"/>
        <v>142.78425489464425</v>
      </c>
      <c r="F50" s="10">
        <f t="shared" si="16"/>
        <v>160.96572074011121</v>
      </c>
      <c r="G50" s="10">
        <f t="shared" si="16"/>
        <v>177.96127562642369</v>
      </c>
      <c r="H50" s="10">
        <f t="shared" si="16"/>
        <v>193.88328398644714</v>
      </c>
      <c r="I50" s="10">
        <f t="shared" si="16"/>
        <v>208.83034956529875</v>
      </c>
      <c r="J50" s="10">
        <f t="shared" si="16"/>
        <v>222.88935934303564</v>
      </c>
      <c r="K50" s="10">
        <f t="shared" si="16"/>
        <v>236.13717365842598</v>
      </c>
      <c r="L50" s="10">
        <f t="shared" si="16"/>
        <v>248.64203197919059</v>
      </c>
    </row>
  </sheetData>
  <conditionalFormatting sqref="D24:L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L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Arrays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Physikus</cp:lastModifiedBy>
  <dcterms:created xsi:type="dcterms:W3CDTF">2015-03-18T06:44:03Z</dcterms:created>
  <dcterms:modified xsi:type="dcterms:W3CDTF">2016-06-15T03:37:27Z</dcterms:modified>
</cp:coreProperties>
</file>